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709"/>
  <workbookPr/>
  <mc:AlternateContent xmlns:mc="http://schemas.openxmlformats.org/markup-compatibility/2006">
    <mc:Choice Requires="x15">
      <x15ac:absPath xmlns:x15ac="http://schemas.microsoft.com/office/spreadsheetml/2010/11/ac" url="/Users/mac/Downloads/"/>
    </mc:Choice>
  </mc:AlternateContent>
  <xr:revisionPtr revIDLastSave="0" documentId="13_ncr:1_{420A7F7D-5F38-BD4C-A4E3-FD04D28FB557}" xr6:coauthVersionLast="47" xr6:coauthVersionMax="47" xr10:uidLastSave="{00000000-0000-0000-0000-000000000000}"/>
  <bookViews>
    <workbookView xWindow="0" yWindow="500" windowWidth="28800" windowHeight="15800" xr2:uid="{00000000-000D-0000-FFFF-FFFF00000000}"/>
  </bookViews>
  <sheets>
    <sheet name="Guidance notes" sheetId="1" r:id="rId1"/>
    <sheet name="Inputs" sheetId="2" r:id="rId2"/>
    <sheet name="HFS" sheetId="3" r:id="rId3"/>
    <sheet name="Revenue" sheetId="4" r:id="rId4"/>
    <sheet name="Costs" sheetId="5" r:id="rId5"/>
    <sheet name="Taxes" sheetId="6" r:id="rId6"/>
    <sheet name="Staff" sheetId="7" r:id="rId7"/>
    <sheet name="WorkCap" sheetId="8" r:id="rId8"/>
    <sheet name="Workflow" sheetId="9" r:id="rId9"/>
    <sheet name="Cash Flow Инвестора" sheetId="10" r:id="rId10"/>
    <sheet name="Summary" sheetId="11" r:id="rId11"/>
  </sheets>
  <externalReferences>
    <externalReference r:id="rId12"/>
    <externalReference r:id="rId13"/>
    <externalReference r:id="rId14"/>
  </externalReferences>
  <definedNames>
    <definedName name="__abc1">#REF!</definedName>
    <definedName name="__abc2">#REF!</definedName>
    <definedName name="__abc3">#REF!</definedName>
    <definedName name="__IntlFixup">TRUE</definedName>
    <definedName name="__ot97">#REF!,#REF!,#REF!,#REF!,#REF!,#REF!,#REF!</definedName>
    <definedName name="__RAC1">#REF!</definedName>
    <definedName name="__wrn2" localSheetId="10">{"glc1",#N/A,FALSE,"GLC";"glc2",#N/A,FALSE,"GLC";"glc3",#N/A,FALSE,"GLC";"glc4",#N/A,FALSE,"GLC";"glc5",#N/A,FALSE,"GLC"}</definedName>
    <definedName name="__wrn2">{"glc1",#N/A,FALSE,"GLC";"glc2",#N/A,FALSE,"GLC";"glc3",#N/A,FALSE,"GLC";"glc4",#N/A,FALSE,"GLC";"glc5",#N/A,FALSE,"GLC"}</definedName>
    <definedName name="__wrn222" localSheetId="10">{"glc1",#N/A,FALSE,"GLC";"glc2",#N/A,FALSE,"GLC";"glc3",#N/A,FALSE,"GLC";"glc4",#N/A,FALSE,"GLC";"glc5",#N/A,FALSE,"GLC"}</definedName>
    <definedName name="__wrn222">{"glc1",#N/A,FALSE,"GLC";"glc2",#N/A,FALSE,"GLC";"glc3",#N/A,FALSE,"GLC";"glc4",#N/A,FALSE,"GLC";"glc5",#N/A,FALSE,"GLC"}</definedName>
    <definedName name="_1__123Graph_XCHART_3">#REF!</definedName>
    <definedName name="_112">#REF!</definedName>
    <definedName name="_112132">#REF!</definedName>
    <definedName name="_1334">#REF!</definedName>
    <definedName name="_13414">#REF!</definedName>
    <definedName name="_2__123Graph_XCHART_4">#REF!</definedName>
    <definedName name="_221">#REF!</definedName>
    <definedName name="_о">#REF!</definedName>
    <definedName name="_abc1">'[1]Ан-з бал.'!#REF!</definedName>
    <definedName name="_abc2">'[1]Ан-з бал.'!#REF!</definedName>
    <definedName name="_abc3">'[1]Ан-з бал.'!#REF!</definedName>
    <definedName name="_dp1" localSheetId="10">{"glc1",#N/A,FALSE,"GLC";"glc2",#N/A,FALSE,"GLC";"glc3",#N/A,FALSE,"GLC";"glc4",#N/A,FALSE,"GLC";"glc5",#N/A,FALSE,"GLC"}</definedName>
    <definedName name="_dp1">{"glc1",#N/A,FALSE,"GLC";"glc2",#N/A,FALSE,"GLC";"glc3",#N/A,FALSE,"GLC";"glc4",#N/A,FALSE,"GLC";"glc5",#N/A,FALSE,"GLC"}</definedName>
    <definedName name="_dp2" localSheetId="10">{"assets",#N/A,FALSE,"historicBS";"liab",#N/A,FALSE,"historicBS";"is",#N/A,FALSE,"historicIS";"ratios",#N/A,FALSE,"ratios"}</definedName>
    <definedName name="_dp2">{"assets",#N/A,FALSE,"historicBS";"liab",#N/A,FALSE,"historicBS";"is",#N/A,FALSE,"historicIS";"ratios",#N/A,FALSE,"ratios"}</definedName>
    <definedName name="_Fill">#REF!</definedName>
    <definedName name="_Key1">#REF!</definedName>
    <definedName name="_Key2">#REF!</definedName>
    <definedName name="_Order1">255</definedName>
    <definedName name="_Order2">255</definedName>
    <definedName name="_ot97">'[1]Ан-з бал.'!#REF!,'[1]Ан-з бал.'!#REF!,'[1]Ан-з бал.'!#REF!,'[1]Ан-з бал.'!#REF!,'[1]Ан-з бал.'!#REF!,'[1]Ан-з бал.'!#REF!,'[1]Ан-з бал.'!#REF!</definedName>
    <definedName name="_RAC1">'[1]Ан-з бал.'!#REF!</definedName>
    <definedName name="_wrn2" localSheetId="10">{"glc1",#N/A,FALSE,"GLC";"glc2",#N/A,FALSE,"GLC";"glc3",#N/A,FALSE,"GLC";"glc4",#N/A,FALSE,"GLC";"glc5",#N/A,FALSE,"GLC"}</definedName>
    <definedName name="_wrn2">{"glc1",#N/A,FALSE,"GLC";"glc2",#N/A,FALSE,"GLC";"glc3",#N/A,FALSE,"GLC";"glc4",#N/A,FALSE,"GLC";"glc5",#N/A,FALSE,"GLC"}</definedName>
    <definedName name="_wrn222" localSheetId="10">{"glc1",#N/A,FALSE,"GLC";"glc2",#N/A,FALSE,"GLC";"glc3",#N/A,FALSE,"GLC";"glc4",#N/A,FALSE,"GLC";"glc5",#N/A,FALSE,"GLC"}</definedName>
    <definedName name="_wrn222">{"glc1",#N/A,FALSE,"GLC";"glc2",#N/A,FALSE,"GLC";"glc3",#N/A,FALSE,"GLC";"glc4",#N/A,FALSE,"GLC";"glc5",#N/A,FALSE,"GLC"}</definedName>
    <definedName name="ааа" localSheetId="10">{#N/A,#N/A,TRUE,"Фин.рез"}</definedName>
    <definedName name="ааа">{#N/A,#N/A,TRUE,"Фин.рез"}</definedName>
    <definedName name="аааа" localSheetId="10">{#N/A,#N/A,TRUE,"Фин.рез"}</definedName>
    <definedName name="аааа">{#N/A,#N/A,TRUE,"Фин.рез"}</definedName>
    <definedName name="аааааа" localSheetId="10">{#N/A,#N/A,TRUE,"Фин.рез"}</definedName>
    <definedName name="аааааа">{#N/A,#N/A,TRUE,"Фин.рез"}</definedName>
    <definedName name="аап" localSheetId="10">{#N/A,#N/A,TRUE,"Фин.рез"}</definedName>
    <definedName name="аап">{#N/A,#N/A,TRUE,"Фин.рез"}</definedName>
    <definedName name="авк" localSheetId="10">{"glc1",#N/A,FALSE,"GLC";"glc2",#N/A,FALSE,"GLC";"glc3",#N/A,FALSE,"GLC";"glc4",#N/A,FALSE,"GLC";"glc5",#N/A,FALSE,"GLC"}</definedName>
    <definedName name="авк">{"glc1",#N/A,FALSE,"GLC";"glc2",#N/A,FALSE,"GLC";"glc3",#N/A,FALSE,"GLC";"glc4",#N/A,FALSE,"GLC";"glc5",#N/A,FALSE,"GLC"}</definedName>
    <definedName name="аоыао" localSheetId="10">{#N/A,#N/A,TRUE,"Лист1";#N/A,#N/A,TRUE,"Лист2";#N/A,#N/A,TRUE,"Лист3"}</definedName>
    <definedName name="аоыао">{#N/A,#N/A,TRUE,"Лист1";#N/A,#N/A,TRUE,"Лист2";#N/A,#N/A,TRUE,"Лист3"}</definedName>
    <definedName name="ар3" localSheetId="10">{"assets",#N/A,FALSE,"historicBS";"liab",#N/A,FALSE,"historicBS";"is",#N/A,FALSE,"historicIS";"ratios",#N/A,FALSE,"ratios"}</definedName>
    <definedName name="ар3">{"assets",#N/A,FALSE,"historicBS";"liab",#N/A,FALSE,"historicBS";"is",#N/A,FALSE,"historicIS";"ratios",#N/A,FALSE,"ratios"}</definedName>
    <definedName name="аыоыа" localSheetId="10">{#N/A,#N/A,TRUE,"Лист1";#N/A,#N/A,TRUE,"Лист2";#N/A,#N/A,TRUE,"Лист3"}</definedName>
    <definedName name="аыоыа">{#N/A,#N/A,TRUE,"Лист1";#N/A,#N/A,TRUE,"Лист2";#N/A,#N/A,TRUE,"Лист3"}</definedName>
    <definedName name="ббло" localSheetId="10">{#N/A,#N/A,TRUE,"Фин.рез"}</definedName>
    <definedName name="ббло">{#N/A,#N/A,TRUE,"Фин.рез"}</definedName>
    <definedName name="бюж" localSheetId="10">{"glc1",#N/A,FALSE,"GLC";"glc2",#N/A,FALSE,"GLC";"glc3",#N/A,FALSE,"GLC";"glc4",#N/A,FALSE,"GLC";"glc5",#N/A,FALSE,"GLC"}</definedName>
    <definedName name="бюж">{"glc1",#N/A,FALSE,"GLC";"glc2",#N/A,FALSE,"GLC";"glc3",#N/A,FALSE,"GLC";"glc4",#N/A,FALSE,"GLC";"glc5",#N/A,FALSE,"GLC"}</definedName>
    <definedName name="вавыфа">#REF!</definedName>
    <definedName name="вафавыфааф">#REF!</definedName>
    <definedName name="вввввввв" localSheetId="10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вввввввв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впап" localSheetId="10">{#N/A,#N/A,TRUE,"Фин.рез"}</definedName>
    <definedName name="впап">{#N/A,#N/A,TRUE,"Фин.рез"}</definedName>
    <definedName name="вс" localSheetId="10">{#N/A,#N/A,FALSE,"Aging Summary";#N/A,#N/A,FALSE,"Ratio Analysis";#N/A,#N/A,FALSE,"Test 120 Day Accts";#N/A,#N/A,FALSE,"Tickmarks"}</definedName>
    <definedName name="вс">{#N/A,#N/A,FALSE,"Aging Summary";#N/A,#N/A,FALSE,"Ratio Analysis";#N/A,#N/A,FALSE,"Test 120 Day Accts";#N/A,#N/A,FALSE,"Tickmarks"}</definedName>
    <definedName name="вуув" localSheetId="10">{#N/A,#N/A,TRUE,"Лист1";#N/A,#N/A,TRUE,"Лист2";#N/A,#N/A,TRUE,"Лист3"}</definedName>
    <definedName name="вуув">{#N/A,#N/A,TRUE,"Лист1";#N/A,#N/A,TRUE,"Лист2";#N/A,#N/A,TRUE,"Лист3"}</definedName>
    <definedName name="вып" localSheetId="10">{#N/A,#N/A,TRUE,"Income Statement";#N/A,#N/A,TRUE,"Balance Sheet";#N/A,#N/A,TRUE,"Statement of Cash Flows";#N/A,#N/A,TRUE,"Key Indicators";#N/A,#N/A,TRUE,"Other (Income) Expense"}</definedName>
    <definedName name="вып">{#N/A,#N/A,TRUE,"Income Statement";#N/A,#N/A,TRUE,"Balance Sheet";#N/A,#N/A,TRUE,"Statement of Cash Flows";#N/A,#N/A,TRUE,"Key Indicators";#N/A,#N/A,TRUE,"Other (Income) Expense"}</definedName>
    <definedName name="ггш" localSheetId="10">{"assets",#N/A,FALSE,"historicBS";"liab",#N/A,FALSE,"historicBS";"is",#N/A,FALSE,"historicIS";"ratios",#N/A,FALSE,"ratios"}</definedName>
    <definedName name="ггш">{"assets",#N/A,FALSE,"historicBS";"liab",#N/A,FALSE,"historicBS";"is",#N/A,FALSE,"historicIS";"ratios",#N/A,FALSE,"ratios"}</definedName>
    <definedName name="грприрцфв00ав98" localSheetId="10">{#N/A,#N/A,TRUE,"Лист1";#N/A,#N/A,TRUE,"Лист2";#N/A,#N/A,TRUE,"Лист3"}</definedName>
    <definedName name="грприрцфв00ав98">{#N/A,#N/A,TRUE,"Лист1";#N/A,#N/A,TRUE,"Лист2";#N/A,#N/A,TRUE,"Лист3"}</definedName>
    <definedName name="грфинцкавг98Х" localSheetId="10">{#N/A,#N/A,TRUE,"Лист1";#N/A,#N/A,TRUE,"Лист2";#N/A,#N/A,TRUE,"Лист3"}</definedName>
    <definedName name="грфинцкавг98Х">{#N/A,#N/A,TRUE,"Лист1";#N/A,#N/A,TRUE,"Лист2";#N/A,#N/A,TRUE,"Лист3"}</definedName>
    <definedName name="дд">#REF!</definedName>
    <definedName name="дддд">#REF!</definedName>
    <definedName name="дщш" localSheetId="10">{"assets",#N/A,FALSE,"historicBS";"liab",#N/A,FALSE,"historicBS";"is",#N/A,FALSE,"historicIS";"ratios",#N/A,FALSE,"ratios"}</definedName>
    <definedName name="дщш">{"assets",#N/A,FALSE,"historicBS";"liab",#N/A,FALSE,"historicBS";"is",#N/A,FALSE,"historicIS";"ratios",#N/A,FALSE,"ratios"}</definedName>
    <definedName name="екнг" localSheetId="10">{"glc1",#N/A,FALSE,"GLC";"glc2",#N/A,FALSE,"GLC";"glc3",#N/A,FALSE,"GLC";"glc4",#N/A,FALSE,"GLC";"glc5",#N/A,FALSE,"GLC"}</definedName>
    <definedName name="екнг">{"glc1",#N/A,FALSE,"GLC";"glc2",#N/A,FALSE,"GLC";"glc3",#N/A,FALSE,"GLC";"glc4",#N/A,FALSE,"GLC";"glc5",#N/A,FALSE,"GLC"}</definedName>
    <definedName name="еку" localSheetId="10">{"glc1",#N/A,FALSE,"GLC";"glc2",#N/A,FALSE,"GLC";"glc3",#N/A,FALSE,"GLC";"glc4",#N/A,FALSE,"GLC";"glc5",#N/A,FALSE,"GLC"}</definedName>
    <definedName name="еку">{"glc1",#N/A,FALSE,"GLC";"glc2",#N/A,FALSE,"GLC";"glc3",#N/A,FALSE,"GLC";"glc4",#N/A,FALSE,"GLC";"glc5",#N/A,FALSE,"GLC"}</definedName>
    <definedName name="жжж">#REF!</definedName>
    <definedName name="иии" localSheetId="10">{#N/A,#N/A,TRUE,"Фин.рез"}</definedName>
    <definedName name="иии">{#N/A,#N/A,TRUE,"Фин.рез"}</definedName>
    <definedName name="иииии" localSheetId="10">{"glc1",#N/A,FALSE,"GLC";"glc2",#N/A,FALSE,"GLC";"glc3",#N/A,FALSE,"GLC";"glc4",#N/A,FALSE,"GLC";"glc5",#N/A,FALSE,"GLC"}</definedName>
    <definedName name="иииии">{"glc1",#N/A,FALSE,"GLC";"glc2",#N/A,FALSE,"GLC";"glc3",#N/A,FALSE,"GLC";"glc4",#N/A,FALSE,"GLC";"glc5",#N/A,FALSE,"GLC"}</definedName>
    <definedName name="индцкавг98" localSheetId="10">{#N/A,#N/A,TRUE,"Лист1";#N/A,#N/A,TRUE,"Лист2";#N/A,#N/A,TRUE,"Лист3"}</definedName>
    <definedName name="индцкавг98">{#N/A,#N/A,TRUE,"Лист1";#N/A,#N/A,TRUE,"Лист2";#N/A,#N/A,TRUE,"Лист3"}</definedName>
    <definedName name="йцукен" localSheetId="10">{"assets",#N/A,FALSE,"historicBS";"liab",#N/A,FALSE,"historicBS";"is",#N/A,FALSE,"historicIS";"ratios",#N/A,FALSE,"ratios"}</definedName>
    <definedName name="йцукен">{"assets",#N/A,FALSE,"historicBS";"liab",#N/A,FALSE,"historicBS";"is",#N/A,FALSE,"historicIS";"ratios",#N/A,FALSE,"ratios"}</definedName>
    <definedName name="йцукенгш" localSheetId="10">{"glcbs",#N/A,FALSE,"GLCBS";"glccsbs",#N/A,FALSE,"GLCCSBS";"glcis",#N/A,FALSE,"GLCIS";"glccsis",#N/A,FALSE,"GLCCSIS";"glcrat1",#N/A,FALSE,"GLC-ratios1"}</definedName>
    <definedName name="йцукенгш">{"glcbs",#N/A,FALSE,"GLCBS";"glccsbs",#N/A,FALSE,"GLCCSBS";"glcis",#N/A,FALSE,"GLCIS";"glccsis",#N/A,FALSE,"GLCCSIS";"glcrat1",#N/A,FALSE,"GLC-ratios1"}</definedName>
    <definedName name="кеппппппппппп" localSheetId="10">{#N/A,#N/A,TRUE,"Лист1";#N/A,#N/A,TRUE,"Лист2";#N/A,#N/A,TRUE,"Лист3"}</definedName>
    <definedName name="кеппппппппппп">{#N/A,#N/A,TRUE,"Лист1";#N/A,#N/A,TRUE,"Лист2";#N/A,#N/A,TRUE,"Лист3"}</definedName>
    <definedName name="копия" localSheetId="10">{"glc1",#N/A,FALSE,"GLC";"glc2",#N/A,FALSE,"GLC";"glc3",#N/A,FALSE,"GLC";"glc4",#N/A,FALSE,"GLC";"glc5",#N/A,FALSE,"GLC"}</definedName>
    <definedName name="копия">{"glc1",#N/A,FALSE,"GLC";"glc2",#N/A,FALSE,"GLC";"glc3",#N/A,FALSE,"GLC";"glc4",#N/A,FALSE,"GLC";"glc5",#N/A,FALSE,"GLC"}</definedName>
    <definedName name="кс" localSheetId="10">{"glc1",#N/A,FALSE,"GLC";"glc2",#N/A,FALSE,"GLC";"glc3",#N/A,FALSE,"GLC";"glc4",#N/A,FALSE,"GLC";"glc5",#N/A,FALSE,"GLC"}</definedName>
    <definedName name="кс">{"glc1",#N/A,FALSE,"GLC";"glc2",#N/A,FALSE,"GLC";"glc3",#N/A,FALSE,"GLC";"glc4",#N/A,FALSE,"GLC";"glc5",#N/A,FALSE,"GLC"}</definedName>
    <definedName name="КС_1" localSheetId="10">{"glc1",#N/A,FALSE,"GLC";"glc2",#N/A,FALSE,"GLC";"glc3",#N/A,FALSE,"GLC";"glc4",#N/A,FALSE,"GLC";"glc5",#N/A,FALSE,"GLC"}</definedName>
    <definedName name="КС_1">{"glc1",#N/A,FALSE,"GLC";"glc2",#N/A,FALSE,"GLC";"glc3",#N/A,FALSE,"GLC";"glc4",#N/A,FALSE,"GLC";"glc5",#N/A,FALSE,"GLC"}</definedName>
    <definedName name="ллллл">#REF!</definedName>
    <definedName name="льд" localSheetId="10">{"glc1",#N/A,FALSE,"GLC";"glc2",#N/A,FALSE,"GLC";"glc3",#N/A,FALSE,"GLC";"glc4",#N/A,FALSE,"GLC";"glc5",#N/A,FALSE,"GLC"}</definedName>
    <definedName name="льд">{"glc1",#N/A,FALSE,"GLC";"glc2",#N/A,FALSE,"GLC";"glc3",#N/A,FALSE,"GLC";"glc4",#N/A,FALSE,"GLC";"glc5",#N/A,FALSE,"GLC"}</definedName>
    <definedName name="март" localSheetId="10">{#N/A,#N/A,TRUE,"Фин.рез"}</definedName>
    <definedName name="март">{#N/A,#N/A,TRUE,"Фин.рез"}</definedName>
    <definedName name="мит" localSheetId="10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мит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ммм" localSheetId="10">{"assets",#N/A,FALSE,"historicBS";"liab",#N/A,FALSE,"historicBS";"is",#N/A,FALSE,"historicIS";"ratios",#N/A,FALSE,"ratios"}</definedName>
    <definedName name="ммм">{"assets",#N/A,FALSE,"historicBS";"liab",#N/A,FALSE,"historicBS";"is",#N/A,FALSE,"historicIS";"ratios",#N/A,FALSE,"ratios"}</definedName>
    <definedName name="мммм" localSheetId="10">{"glcbs",#N/A,FALSE,"GLCBS";"glccsbs",#N/A,FALSE,"GLCCSBS";"glcis",#N/A,FALSE,"GLCIS";"glccsis",#N/A,FALSE,"GLCCSIS";"glcrat1",#N/A,FALSE,"GLC-ratios1"}</definedName>
    <definedName name="мммм">{"glcbs",#N/A,FALSE,"GLCBS";"glccsbs",#N/A,FALSE,"GLCCSBS";"glcis",#N/A,FALSE,"GLCIS";"glccsis",#N/A,FALSE,"GLCCSIS";"glcrat1",#N/A,FALSE,"GLC-ratios1"}</definedName>
    <definedName name="нгш" localSheetId="10">{#N/A,#N/A,FALSE,"Aging Summary";#N/A,#N/A,FALSE,"Ratio Analysis";#N/A,#N/A,FALSE,"Test 120 Day Accts";#N/A,#N/A,FALSE,"Tickmarks"}</definedName>
    <definedName name="нгш">{#N/A,#N/A,FALSE,"Aging Summary";#N/A,#N/A,FALSE,"Ratio Analysis";#N/A,#N/A,FALSE,"Test 120 Day Accts";#N/A,#N/A,FALSE,"Tickmarks"}</definedName>
    <definedName name="ннн" localSheetId="10">{#N/A,#N/A,TRUE,"Фин.рез"}</definedName>
    <definedName name="ннн">{#N/A,#N/A,TRUE,"Фин.рез"}</definedName>
    <definedName name="ноя" localSheetId="10">{#N/A,#N/A,TRUE,"Фин.рез"}</definedName>
    <definedName name="ноя">{#N/A,#N/A,TRUE,"Фин.рез"}</definedName>
    <definedName name="ожид.ТО" localSheetId="10">{#N/A,#N/A,TRUE,"Фин.рез"}</definedName>
    <definedName name="ожид.ТО">{#N/A,#N/A,TRUE,"Фин.рез"}</definedName>
    <definedName name="олд" localSheetId="10">{#N/A,#N/A,FALSE,"Aging Summary";#N/A,#N/A,FALSE,"Ratio Analysis";#N/A,#N/A,FALSE,"Test 120 Day Accts";#N/A,#N/A,FALSE,"Tickmarks"}</definedName>
    <definedName name="олд">{#N/A,#N/A,FALSE,"Aging Summary";#N/A,#N/A,FALSE,"Ratio Analysis";#N/A,#N/A,FALSE,"Test 120 Day Accts";#N/A,#N/A,FALSE,"Tickmarks"}</definedName>
    <definedName name="оооо" localSheetId="10">{#N/A,#N/A,TRUE,"Фин.рез"}</definedName>
    <definedName name="оооо">{#N/A,#N/A,TRUE,"Фин.рез"}</definedName>
    <definedName name="ори" localSheetId="10">{"glc1",#N/A,FALSE,"GLC";"glc2",#N/A,FALSE,"GLC";"glc3",#N/A,FALSE,"GLC";"glc4",#N/A,FALSE,"GLC";"glc5",#N/A,FALSE,"GLC"}</definedName>
    <definedName name="ори">{"glc1",#N/A,FALSE,"GLC";"glc2",#N/A,FALSE,"GLC";"glc3",#N/A,FALSE,"GLC";"glc4",#N/A,FALSE,"GLC";"glc5",#N/A,FALSE,"GLC"}</definedName>
    <definedName name="пеп" localSheetId="10">{#N/A,#N/A,TRUE,"Фин.рез"}</definedName>
    <definedName name="пеп">{#N/A,#N/A,TRUE,"Фин.рез"}</definedName>
    <definedName name="пп" localSheetId="10">{"assets",#N/A,FALSE,"historicBS";"liab",#N/A,FALSE,"historicBS";"is",#N/A,FALSE,"historicIS";"ratios",#N/A,FALSE,"ratios"}</definedName>
    <definedName name="пп">{"assets",#N/A,FALSE,"historicBS";"liab",#N/A,FALSE,"historicBS";"is",#N/A,FALSE,"historicIS";"ratios",#N/A,FALSE,"ratios"}</definedName>
    <definedName name="ппп" localSheetId="10">{"assets",#N/A,FALSE,"historicBS";"liab",#N/A,FALSE,"historicBS";"is",#N/A,FALSE,"historicIS";"ratios",#N/A,FALSE,"ratios"}</definedName>
    <definedName name="ппп">{"assets",#N/A,FALSE,"historicBS";"liab",#N/A,FALSE,"historicBS";"is",#N/A,FALSE,"historicIS";"ratios",#N/A,FALSE,"ratios"}</definedName>
    <definedName name="ппр" localSheetId="10">{#N/A,#N/A,TRUE,"Фин.рез"}</definedName>
    <definedName name="ппр">{#N/A,#N/A,TRUE,"Фин.рез"}</definedName>
    <definedName name="прибыль3" localSheetId="10">{#N/A,#N/A,TRUE,"Лист1";#N/A,#N/A,TRUE,"Лист2";#N/A,#N/A,TRUE,"Лист3"}</definedName>
    <definedName name="прибыль3">{#N/A,#N/A,TRUE,"Лист1";#N/A,#N/A,TRUE,"Лист2";#N/A,#N/A,TRUE,"Лист3"}</definedName>
    <definedName name="рап" localSheetId="10">{#N/A,#N/A,TRUE,"Фин.рез"}</definedName>
    <definedName name="рап">{#N/A,#N/A,TRUE,"Фин.рез"}</definedName>
    <definedName name="рис1" localSheetId="10">{#N/A,#N/A,TRUE,"Лист1";#N/A,#N/A,TRUE,"Лист2";#N/A,#N/A,TRUE,"Лист3"}</definedName>
    <definedName name="рис1">{#N/A,#N/A,TRUE,"Лист1";#N/A,#N/A,TRUE,"Лист2";#N/A,#N/A,TRUE,"Лист3"}</definedName>
    <definedName name="рол" localSheetId="10">{#N/A,#N/A,TRUE,"Фин.рез"}</definedName>
    <definedName name="рол">{#N/A,#N/A,TRUE,"Фин.рез"}</definedName>
    <definedName name="РОО">#REF!</definedName>
    <definedName name="РООО">#REF!</definedName>
    <definedName name="рост2" localSheetId="10">{"glc1",#N/A,FALSE,"GLC";"glc2",#N/A,FALSE,"GLC";"glc3",#N/A,FALSE,"GLC";"glc4",#N/A,FALSE,"GLC";"glc5",#N/A,FALSE,"GLC"}</definedName>
    <definedName name="рост2">{"glc1",#N/A,FALSE,"GLC";"glc2",#N/A,FALSE,"GLC";"glc3",#N/A,FALSE,"GLC";"glc4",#N/A,FALSE,"GLC";"glc5",#N/A,FALSE,"GLC"}</definedName>
    <definedName name="рпра" localSheetId="10">{"glc1",#N/A,FALSE,"GLC";"glc2",#N/A,FALSE,"GLC";"glc3",#N/A,FALSE,"GLC";"glc4",#N/A,FALSE,"GLC";"glc5",#N/A,FALSE,"GLC"}</definedName>
    <definedName name="рпра">{"glc1",#N/A,FALSE,"GLC";"glc2",#N/A,FALSE,"GLC";"glc3",#N/A,FALSE,"GLC";"glc4",#N/A,FALSE,"GLC";"glc5",#N/A,FALSE,"GLC"}</definedName>
    <definedName name="ррр" localSheetId="10">{#N/A,#N/A,TRUE,"Фин.рез"}</definedName>
    <definedName name="ррр">{#N/A,#N/A,TRUE,"Фин.рез"}</definedName>
    <definedName name="сен" localSheetId="10">{#N/A,#N/A,TRUE,"Фин.рез"}</definedName>
    <definedName name="сен">{#N/A,#N/A,TRUE,"Фин.рез"}</definedName>
    <definedName name="смета">#REF!,#REF!,#REF!,#REF!,#REF!,#REF!,#REF!</definedName>
    <definedName name="Сравнит." localSheetId="10">{"assets",#N/A,FALSE,"historicBS";"liab",#N/A,FALSE,"historicBS";"is",#N/A,FALSE,"historicIS";"ratios",#N/A,FALSE,"ratios"}</definedName>
    <definedName name="Сравнит.">{"assets",#N/A,FALSE,"historicBS";"liab",#N/A,FALSE,"historicBS";"is",#N/A,FALSE,"historicIS";"ratios",#N/A,FALSE,"ratios"}</definedName>
    <definedName name="ссс" localSheetId="10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ссс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тп" localSheetId="10">{#N/A,#N/A,TRUE,"Лист1";#N/A,#N/A,TRUE,"Лист2";#N/A,#N/A,TRUE,"Лист3"}</definedName>
    <definedName name="тп">{#N/A,#N/A,TRUE,"Лист1";#N/A,#N/A,TRUE,"Лист2";#N/A,#N/A,TRUE,"Лист3"}</definedName>
    <definedName name="трп" localSheetId="10">{"glcbs",#N/A,FALSE,"GLCBS";"glccsbs",#N/A,FALSE,"GLCCSBS";"glcis",#N/A,FALSE,"GLCIS";"glccsis",#N/A,FALSE,"GLCCSIS";"glcrat1",#N/A,FALSE,"GLC-ratios1"}</definedName>
    <definedName name="трп">{"glcbs",#N/A,FALSE,"GLCBS";"glccsbs",#N/A,FALSE,"GLCCSBS";"glcis",#N/A,FALSE,"GLCIS";"glccsis",#N/A,FALSE,"GLCCSIS";"glcrat1",#N/A,FALSE,"GLC-ratios1"}</definedName>
    <definedName name="укеееукеееееееееееееее" localSheetId="10">{#N/A,#N/A,TRUE,"Лист1";#N/A,#N/A,TRUE,"Лист2";#N/A,#N/A,TRUE,"Лист3"}</definedName>
    <definedName name="укеееукеееееееееееееее">{#N/A,#N/A,TRUE,"Лист1";#N/A,#N/A,TRUE,"Лист2";#N/A,#N/A,TRUE,"Лист3"}</definedName>
    <definedName name="укен" localSheetId="10">{"assets",#N/A,FALSE,"historicBS";"liab",#N/A,FALSE,"historicBS";"is",#N/A,FALSE,"historicIS";"ratios",#N/A,FALSE,"ratios"}</definedName>
    <definedName name="укен">{"assets",#N/A,FALSE,"historicBS";"liab",#N/A,FALSE,"historicBS";"is",#N/A,FALSE,"historicIS";"ratios",#N/A,FALSE,"ratios"}</definedName>
    <definedName name="укеукеуеуе" localSheetId="10">{#N/A,#N/A,TRUE,"Лист1";#N/A,#N/A,TRUE,"Лист2";#N/A,#N/A,TRUE,"Лист3"}</definedName>
    <definedName name="укеукеуеуе">{#N/A,#N/A,TRUE,"Лист1";#N/A,#N/A,TRUE,"Лист2";#N/A,#N/A,TRUE,"Лист3"}</definedName>
    <definedName name="ууу" localSheetId="10">{#N/A,#N/A,FALSE,"Aging Summary";#N/A,#N/A,FALSE,"Ratio Analysis";#N/A,#N/A,FALSE,"Test 120 Day Accts";#N/A,#N/A,FALSE,"Tickmarks"}</definedName>
    <definedName name="ууу">{#N/A,#N/A,FALSE,"Aging Summary";#N/A,#N/A,FALSE,"Ratio Analysis";#N/A,#N/A,FALSE,"Test 120 Day Accts";#N/A,#N/A,FALSE,"Tickmarks"}</definedName>
    <definedName name="уцй" localSheetId="10">{#N/A,#N/A,FALSE,"Aging Summary";#N/A,#N/A,FALSE,"Ratio Analysis";#N/A,#N/A,FALSE,"Test 120 Day Accts";#N/A,#N/A,FALSE,"Tickmarks"}</definedName>
    <definedName name="уцй">{#N/A,#N/A,FALSE,"Aging Summary";#N/A,#N/A,FALSE,"Ratio Analysis";#N/A,#N/A,FALSE,"Test 120 Day Accts";#N/A,#N/A,FALSE,"Tickmarks"}</definedName>
    <definedName name="фев" localSheetId="10">{#N/A,#N/A,TRUE,"Фин.рез"}</definedName>
    <definedName name="фев">{#N/A,#N/A,TRUE,"Фин.рез"}</definedName>
    <definedName name="фп.">#REF!,#REF!,#REF!,#REF!,#REF!,#REF!,#REF!</definedName>
    <definedName name="фыв" localSheetId="10">{#N/A,#N/A,TRUE,"Фин.рез"}</definedName>
    <definedName name="фыв">{#N/A,#N/A,TRUE,"Фин.рез"}</definedName>
    <definedName name="хзщ" localSheetId="10">{"glc1",#N/A,FALSE,"GLC";"glc2",#N/A,FALSE,"GLC";"glc3",#N/A,FALSE,"GLC";"glc4",#N/A,FALSE,"GLC";"glc5",#N/A,FALSE,"GLC"}</definedName>
    <definedName name="хзщ">{"glc1",#N/A,FALSE,"GLC";"glc2",#N/A,FALSE,"GLC";"glc3",#N/A,FALSE,"GLC";"glc4",#N/A,FALSE,"GLC";"glc5",#N/A,FALSE,"GLC"}</definedName>
    <definedName name="ц" localSheetId="10">{"assets",#N/A,FALSE,"historicBS";"liab",#N/A,FALSE,"historicBS";"is",#N/A,FALSE,"historicIS";"ratios",#N/A,FALSE,"ratios"}</definedName>
    <definedName name="ц">{"assets",#N/A,FALSE,"historicBS";"liab",#N/A,FALSE,"historicBS";"is",#N/A,FALSE,"historicIS";"ratios",#N/A,FALSE,"ratios"}</definedName>
    <definedName name="чяя" localSheetId="10">{"glc1",#N/A,FALSE,"GLC";"glc2",#N/A,FALSE,"GLC";"glc3",#N/A,FALSE,"GLC";"glc4",#N/A,FALSE,"GLC";"glc5",#N/A,FALSE,"GLC"}</definedName>
    <definedName name="чяя">{"glc1",#N/A,FALSE,"GLC";"glc2",#N/A,FALSE,"GLC";"glc3",#N/A,FALSE,"GLC";"glc4",#N/A,FALSE,"GLC";"glc5",#N/A,FALSE,"GLC"}</definedName>
    <definedName name="шшш">#REF!</definedName>
    <definedName name="ыоры" localSheetId="10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ыоры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ырфер" localSheetId="10">{"glc1",#N/A,FALSE,"GLC";"glc2",#N/A,FALSE,"GLC";"glc3",#N/A,FALSE,"GLC";"glc4",#N/A,FALSE,"GLC";"glc5",#N/A,FALSE,"GLC"}</definedName>
    <definedName name="ырфер">{"glc1",#N/A,FALSE,"GLC";"glc2",#N/A,FALSE,"GLC";"glc3",#N/A,FALSE,"GLC";"glc4",#N/A,FALSE,"GLC";"glc5",#N/A,FALSE,"GLC"}</definedName>
    <definedName name="ыуаы" localSheetId="10">{#N/A,#N/A,TRUE,"Лист1";#N/A,#N/A,TRUE,"Лист2";#N/A,#N/A,TRUE,"Лист3"}</definedName>
    <definedName name="ыуаы">{#N/A,#N/A,TRUE,"Лист1";#N/A,#N/A,TRUE,"Лист2";#N/A,#N/A,TRUE,"Лист3"}</definedName>
    <definedName name="э" localSheetId="10">{"glc1",#N/A,FALSE,"GLC";"glc2",#N/A,FALSE,"GLC";"glc3",#N/A,FALSE,"GLC";"glc4",#N/A,FALSE,"GLC";"glc5",#N/A,FALSE,"GLC"}</definedName>
    <definedName name="э">{"glc1",#N/A,FALSE,"GLC";"glc2",#N/A,FALSE,"GLC";"glc3",#N/A,FALSE,"GLC";"glc4",#N/A,FALSE,"GLC";"glc5",#N/A,FALSE,"GLC"}</definedName>
    <definedName name="aaaaaaaa">#REF!</definedName>
    <definedName name="aaaaaaaaa">#REF!</definedName>
    <definedName name="aaaaaaaaaaa">#REF!</definedName>
    <definedName name="aaaaaaaaaaa2">#REF!</definedName>
    <definedName name="aaaaaaaaaaaaa">#REF!</definedName>
    <definedName name="abc">#REF!</definedName>
    <definedName name="AccessDatabase">"C:\Мои документы\Книга расценок 3.mdb"</definedName>
    <definedName name="afasfdasdf">#REF!</definedName>
    <definedName name="AS2DocOpenMode">"AS2DocumentEdit"</definedName>
    <definedName name="B">#REF!</definedName>
    <definedName name="BLPH1">'[2]Read me first'!$D$15</definedName>
    <definedName name="BLPH2">'[2]Read me first'!$Z$15</definedName>
    <definedName name="BLPH6">'[2]Read me first'!$D$15</definedName>
    <definedName name="CapExVEB" localSheetId="10">{"glc1",#N/A,FALSE,"GLC";"glc2",#N/A,FALSE,"GLC";"glc3",#N/A,FALSE,"GLC";"glc4",#N/A,FALSE,"GLC";"glc5",#N/A,FALSE,"GLC"}</definedName>
    <definedName name="CapExVEB">{"glc1",#N/A,FALSE,"GLC";"glc2",#N/A,FALSE,"GLC";"glc3",#N/A,FALSE,"GLC";"glc4",#N/A,FALSE,"GLC";"glc5",#N/A,FALSE,"GLC"}</definedName>
    <definedName name="D">#REF!</definedName>
    <definedName name="dddddd">#REF!</definedName>
    <definedName name="ddddddd">#REF!</definedName>
    <definedName name="ddddddddddd">#REF!</definedName>
    <definedName name="dfg">#REF!</definedName>
    <definedName name="dgfv" localSheetId="10">{#N/A,#N/A,FALSE,"Aging Summary";#N/A,#N/A,FALSE,"Ratio Analysis";#N/A,#N/A,FALSE,"Test 120 Day Accts";#N/A,#N/A,FALSE,"Tickmarks"}</definedName>
    <definedName name="dgfv">{#N/A,#N/A,FALSE,"Aging Summary";#N/A,#N/A,FALSE,"Ratio Analysis";#N/A,#N/A,FALSE,"Test 120 Day Accts";#N/A,#N/A,FALSE,"Tickmarks"}</definedName>
    <definedName name="Discl" localSheetId="10">{"Valuation_Common",#N/A,FALSE,"Valuation"}</definedName>
    <definedName name="Discl">{"Valuation_Common",#N/A,FALSE,"Valuation"}</definedName>
    <definedName name="ee">#REF!</definedName>
    <definedName name="elman">#REF!</definedName>
    <definedName name="fadsfads" localSheetId="10">{0,#N/A,FALSE,0;0,#N/A,FALSE,0;0,#N/A,FALSE,0;0,#N/A,FALSE,0;0,#N/A,FALSE,0}</definedName>
    <definedName name="fadsfads">{0,#N/A,FALSE,0;0,#N/A,FALSE,0;0,#N/A,FALSE,0;0,#N/A,FALSE,0;0,#N/A,FALSE,0}</definedName>
    <definedName name="fd">#REF!</definedName>
    <definedName name="fdasfsad" localSheetId="10">{0,#N/A,FALSE,0;0,#N/A,FALSE,0;0,#N/A,FALSE,0;0,#N/A,FALSE,0}</definedName>
    <definedName name="fdasfsad">{0,#N/A,FALSE,0;0,#N/A,FALSE,0;0,#N/A,FALSE,0;0,#N/A,FALSE,0}</definedName>
    <definedName name="Fin" localSheetId="10">{"Valuation_Common",#N/A,FALSE,"Valuation"}</definedName>
    <definedName name="Fin">{"Valuation_Common",#N/A,FALSE,"Valuation"}</definedName>
    <definedName name="Finance" localSheetId="10">{"Valuation_Common",#N/A,FALSE,"Valuation"}</definedName>
    <definedName name="Finance">{"Valuation_Common",#N/A,FALSE,"Valuation"}</definedName>
    <definedName name="gh" localSheetId="10">{"glc1",#N/A,FALSE,"GLC";"glc2",#N/A,FALSE,"GLC";"glc3",#N/A,FALSE,"GLC";"glc4",#N/A,FALSE,"GLC";"glc5",#N/A,FALSE,"GLC"}</definedName>
    <definedName name="gh">{"glc1",#N/A,FALSE,"GLC";"glc2",#N/A,FALSE,"GLC";"glc3",#N/A,FALSE,"GLC";"glc4",#N/A,FALSE,"GLC";"glc5",#N/A,FALSE,"GLC"}</definedName>
    <definedName name="ghhgh" localSheetId="10">{"assets",#N/A,FALSE,"historicBS";"liab",#N/A,FALSE,"historicBS";"is",#N/A,FALSE,"historicIS";"ratios",#N/A,FALSE,"ratios"}</definedName>
    <definedName name="ghhgh">{"assets",#N/A,FALSE,"historicBS";"liab",#N/A,FALSE,"historicBS";"is",#N/A,FALSE,"historicIS";"ratios",#N/A,FALSE,"ratios"}</definedName>
    <definedName name="ghhj" localSheetId="10">{"assets",#N/A,FALSE,"historicBS";"liab",#N/A,FALSE,"historicBS";"is",#N/A,FALSE,"historicIS";"ratios",#N/A,FALSE,"ratios"}</definedName>
    <definedName name="ghhj">{"assets",#N/A,FALSE,"historicBS";"liab",#N/A,FALSE,"historicBS";"is",#N/A,FALSE,"historicIS";"ratios",#N/A,FALSE,"ratios"}</definedName>
    <definedName name="ghjh">#REF!</definedName>
    <definedName name="graph">#REF!</definedName>
    <definedName name="GraphXCHART1" localSheetId="10">{#N/A,#N/A,TRUE,"Income Statement";#N/A,#N/A,TRUE,"Balance Sheet";#N/A,#N/A,TRUE,"Statement of Cash Flows";#N/A,#N/A,TRUE,"Key Indicators";#N/A,#N/A,TRUE,"Other (Income) Expense"}</definedName>
    <definedName name="GraphXCHART1">{#N/A,#N/A,TRUE,"Income Statement";#N/A,#N/A,TRUE,"Balance Sheet";#N/A,#N/A,TRUE,"Statement of Cash Flows";#N/A,#N/A,TRUE,"Key Indicators";#N/A,#N/A,TRUE,"Other (Income) Expense"}</definedName>
    <definedName name="GraphXCHART2" localSheetId="10">{"assets",#N/A,FALSE,"historicBS";"liab",#N/A,FALSE,"historicBS";"is",#N/A,FALSE,"historicIS";"ratios",#N/A,FALSE,"ratios"}</definedName>
    <definedName name="GraphXCHART2">{"assets",#N/A,FALSE,"historicBS";"liab",#N/A,FALSE,"historicBS";"is",#N/A,FALSE,"historicIS";"ratios",#N/A,FALSE,"ratios"}</definedName>
    <definedName name="GraphXCHART3">#REF!</definedName>
    <definedName name="GraphXCHART4">#REF!</definedName>
    <definedName name="hgfcc" localSheetId="10">{#N/A,#N/A,FALSE,"Aging Summary";#N/A,#N/A,FALSE,"Ratio Analysis";#N/A,#N/A,FALSE,"Test 120 Day Accts";#N/A,#N/A,FALSE,"Tickmarks"}</definedName>
    <definedName name="hgfcc">{#N/A,#N/A,FALSE,"Aging Summary";#N/A,#N/A,FALSE,"Ratio Analysis";#N/A,#N/A,FALSE,"Test 120 Day Accts";#N/A,#N/A,FALSE,"Tickmarks"}</definedName>
    <definedName name="hghghfhf" localSheetId="10">{"assets",#N/A,FALSE,"historicBS";"liab",#N/A,FALSE,"historicBS";"is",#N/A,FALSE,"historicIS";"ratios",#N/A,FALSE,"ratios"}</definedName>
    <definedName name="hghghfhf">{"assets",#N/A,FALSE,"historicBS";"liab",#N/A,FALSE,"historicBS";"is",#N/A,FALSE,"historicIS";"ratios",#N/A,FALSE,"ratios"}</definedName>
    <definedName name="hhlkdglkjlgkdfjlgd543df4g354g35r4g">#REF!</definedName>
    <definedName name="hkkj" localSheetId="10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hkkj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HTML_CodePage">1252</definedName>
    <definedName name="HTML_Control" localSheetId="10">{"'Sheet1'!$A$1:$G$85"}</definedName>
    <definedName name="HTML_Control">{"'Sheet1'!$A$1:$G$85"}</definedName>
    <definedName name="HTML_Description">""</definedName>
    <definedName name="HTML_Email">""</definedName>
    <definedName name="HTML_Header">"Sheet1"</definedName>
    <definedName name="HTML_LastUpdate">"2/24/99"</definedName>
    <definedName name="HTML_LineAfter">TRUE</definedName>
    <definedName name="HTML_LineBefore">TRUE</definedName>
    <definedName name="HTML_Name">"Aswath Damodaran"</definedName>
    <definedName name="HTML_OBDlg2">TRUE</definedName>
    <definedName name="HTML_OBDlg4">TRUE</definedName>
    <definedName name="HTML_OS">1</definedName>
    <definedName name="HTML_PathFileMac">"Macintosh HD:HomePageStuff:New_Home_Page:datafile:histret.html"</definedName>
    <definedName name="HTML_Title">"Historical Returns on Stocks, Bonds and Bills"</definedName>
    <definedName name="HTML1_1">"[ReturnsHistorical]Sheet1!$A$1:$D$77"</definedName>
    <definedName name="HTML1_10">""</definedName>
    <definedName name="HTML1_11">1</definedName>
    <definedName name="HTML1_12">"Zip 100:New_Home_Page:datafile:histret.html"</definedName>
    <definedName name="HTML1_2">1</definedName>
    <definedName name="HTML1_3">"ReturnsHistorical"</definedName>
    <definedName name="HTML1_4">"Historical Returns on Stocks, Bonds and Bills"</definedName>
    <definedName name="HTML1_5">"Ibbotson Data"</definedName>
    <definedName name="HTML1_6">-4146</definedName>
    <definedName name="HTML1_7">-4146</definedName>
    <definedName name="HTML1_8">"3/17/97"</definedName>
    <definedName name="HTML1_9">"Aswath Damodaran"</definedName>
    <definedName name="HTML2_1">"[histret.xls]Sheet1!$A$1:$G$85"</definedName>
    <definedName name="HTML2_10">""</definedName>
    <definedName name="HTML2_11">1</definedName>
    <definedName name="HTML2_12">"Macintosh HD:New_Home_Page:datafile:histret.html"</definedName>
    <definedName name="HTML2_2">1</definedName>
    <definedName name="HTML2_3">"Historical Returns"</definedName>
    <definedName name="HTML2_4">"Historical Returns on Stocks, Bonds and Bills"</definedName>
    <definedName name="HTML2_5">""</definedName>
    <definedName name="HTML2_6">1</definedName>
    <definedName name="HTML2_7">1</definedName>
    <definedName name="HTML2_8">"2/3/98"</definedName>
    <definedName name="HTML2_9">"Aswath Damodaran"</definedName>
    <definedName name="HTMLCount">2</definedName>
    <definedName name="jkhdfjhldajjgg65656kfjfdnlkdnlkndklb556565">#REF!</definedName>
    <definedName name="klkjdlkjkfjlikdfjglkjdlfkg666">#REF!</definedName>
    <definedName name="kyy">#REF!</definedName>
    <definedName name="lkz" localSheetId="10">{"glc1",#N/A,FALSE,"GLC";"glc2",#N/A,FALSE,"GLC";"glc3",#N/A,FALSE,"GLC";"glc4",#N/A,FALSE,"GLC";"glc5",#N/A,FALSE,"GLC"}</definedName>
    <definedName name="lkz">{"glc1",#N/A,FALSE,"GLC";"glc2",#N/A,FALSE,"GLC";"glc3",#N/A,FALSE,"GLC";"glc4",#N/A,FALSE,"GLC";"glc5",#N/A,FALSE,"GLC"}</definedName>
    <definedName name="nrw" localSheetId="10">{"glc1",#N/A,FALSE,"GLC";"glc2",#N/A,FALSE,"GLC";"glc3",#N/A,FALSE,"GLC";"glc4",#N/A,FALSE,"GLC";"glc5",#N/A,FALSE,"GLC"}</definedName>
    <definedName name="nrw">{"glc1",#N/A,FALSE,"GLC";"glc2",#N/A,FALSE,"GLC";"glc3",#N/A,FALSE,"GLC";"glc4",#N/A,FALSE,"GLC";"glc5",#N/A,FALSE,"GLC"}</definedName>
    <definedName name="rtrtrt" localSheetId="10">{"glc1",#N/A,FALSE,"GLC";"glc2",#N/A,FALSE,"GLC";"glc3",#N/A,FALSE,"GLC";"glc4",#N/A,FALSE,"GLC";"glc5",#N/A,FALSE,"GLC"}</definedName>
    <definedName name="rtrtrt">{"glc1",#N/A,FALSE,"GLC";"glc2",#N/A,FALSE,"GLC";"glc3",#N/A,FALSE,"GLC";"glc4",#N/A,FALSE,"GLC";"glc5",#N/A,FALSE,"GLC"}</definedName>
    <definedName name="solver_adj">'[3]финплан стр.п.'!#REF!,'[3]финплан стр.п.'!#REF!,'[3]финплан стр.п.'!#REF!,'[3]финплан стр.п.'!#REF!,'[3]финплан стр.п.'!#REF!,'[3]финплан стр.п.'!#REF!,'[3]финплан стр.п.'!#REF!</definedName>
    <definedName name="solver_drv">1</definedName>
    <definedName name="solver_est">1</definedName>
    <definedName name="solver_itr">100</definedName>
    <definedName name="solver_lhs1">'[3]финплан стр.п.'!#REF!</definedName>
    <definedName name="solver_lhs2">'[3]финплан стр.п.'!#REF!</definedName>
    <definedName name="solver_lhs3">'[3]финплан стр.п.'!#REF!</definedName>
    <definedName name="solver_lhs4">#REF!</definedName>
    <definedName name="solver_lhs5">#REF!</definedName>
    <definedName name="solver_lhs6">#REF!</definedName>
    <definedName name="solver_lin">0</definedName>
    <definedName name="solver_num">6</definedName>
    <definedName name="solver_nwt">1</definedName>
    <definedName name="solver_opt">#REF!</definedName>
    <definedName name="solver_pre">0.000001</definedName>
    <definedName name="solver_rel1">2</definedName>
    <definedName name="solver_rel2">3</definedName>
    <definedName name="solver_rel3">3</definedName>
    <definedName name="solver_rel4">3</definedName>
    <definedName name="solver_rel5">3</definedName>
    <definedName name="solver_rel6">3</definedName>
    <definedName name="solver_rhs1">3600</definedName>
    <definedName name="solver_rhs2">9770</definedName>
    <definedName name="solver_rhs3">660</definedName>
    <definedName name="solver_rhs4">5320</definedName>
    <definedName name="solver_rhs5">214</definedName>
    <definedName name="solver_rhs6">350</definedName>
    <definedName name="solver_scl">0</definedName>
    <definedName name="solver_sho">0</definedName>
    <definedName name="solver_tim">200</definedName>
    <definedName name="solver_tmp">350</definedName>
    <definedName name="solver_tol">0.05</definedName>
    <definedName name="solver_typ">3</definedName>
    <definedName name="solver_val">74233</definedName>
    <definedName name="VAT">Inputs!$G$30</definedName>
    <definedName name="VAT_PO">Inputs!$G$32</definedName>
    <definedName name="vur">#REF!</definedName>
    <definedName name="vural">#REF!</definedName>
    <definedName name="WACC" localSheetId="10">{"glc1",#N/A,FALSE,"GLC";"glc2",#N/A,FALSE,"GLC";"glc3",#N/A,FALSE,"GLC";"glc4",#N/A,FALSE,"GLC";"glc5",#N/A,FALSE,"GLC"}</definedName>
    <definedName name="WACC">{"glc1",#N/A,FALSE,"GLC";"glc2",#N/A,FALSE,"GLC";"glc3",#N/A,FALSE,"GLC";"glc4",#N/A,FALSE,"GLC";"glc5",#N/A,FALSE,"GLC"}</definedName>
    <definedName name="wacc5" localSheetId="10">{"glc1",#N/A,FALSE,"GLC";"glc2",#N/A,FALSE,"GLC";"glc3",#N/A,FALSE,"GLC";"glc4",#N/A,FALSE,"GLC";"glc5",#N/A,FALSE,"GLC"}</definedName>
    <definedName name="wacc5">{"glc1",#N/A,FALSE,"GLC";"glc2",#N/A,FALSE,"GLC";"glc3",#N/A,FALSE,"GLC";"glc4",#N/A,FALSE,"GLC";"glc5",#N/A,FALSE,"GLC"}</definedName>
    <definedName name="wrn" localSheetId="10">{"glc1",#N/A,FALSE,"GLC";"glc2",#N/A,FALSE,"GLC";"glc3",#N/A,FALSE,"GLC";"glc4",#N/A,FALSE,"GLC";"glc5",#N/A,FALSE,"GLC"}</definedName>
    <definedName name="wrn">{"glc1",#N/A,FALSE,"GLC";"glc2",#N/A,FALSE,"GLC";"glc3",#N/A,FALSE,"GLC";"glc4",#N/A,FALSE,"GLC";"glc5",#N/A,FALSE,"GLC"}</definedName>
    <definedName name="wrn.111." localSheetId="10">{#N/A,#N/A,TRUE,"Фин.рез"}</definedName>
    <definedName name="wrn.111.">{#N/A,#N/A,TRUE,"Фин.рез"}</definedName>
    <definedName name="wrn.Сравнение._.с._.отраслями." localSheetId="10">{#N/A,#N/A,TRUE,"Лист1";#N/A,#N/A,TRUE,"Лист2";#N/A,#N/A,TRUE,"Лист3"}</definedName>
    <definedName name="wrn.Сравнение._.с._.отраслями.">{#N/A,#N/A,TRUE,"Лист1";#N/A,#N/A,TRUE,"Лист2";#N/A,#N/A,TRUE,"Лист3"}</definedName>
    <definedName name="wrn.Aging._.and._.Trend._.Analysis." localSheetId="10">{#N/A,#N/A,FALSE,"Aging Summary";#N/A,#N/A,FALSE,"Ratio Analysis";#N/A,#N/A,FALSE,"Test 120 Day Accts";#N/A,#N/A,FALSE,"Tickmarks"}</definedName>
    <definedName name="wrn.Aging._.and._.Trend._.Analysis.">{#N/A,#N/A,FALSE,"Aging Summary";#N/A,#N/A,FALSE,"Ratio Analysis";#N/A,#N/A,FALSE,"Test 120 Day Accts";#N/A,#N/A,FALSE,"Tickmarks"}</definedName>
    <definedName name="wrn.Aging.and._Trend._.Analysis.2" localSheetId="10">{#N/A,#N/A,FALSE,"Aging Summary";#N/A,#N/A,FALSE,"Ratio Analysis";#N/A,#N/A,FALSE,"Test 120 Day Accts";#N/A,#N/A,FALSE,"Tickmarks"}</definedName>
    <definedName name="wrn.Aging.and._Trend._.Analysis.2">{#N/A,#N/A,FALSE,"Aging Summary";#N/A,#N/A,FALSE,"Ratio Analysis";#N/A,#N/A,FALSE,"Test 120 Day Accts";#N/A,#N/A,FALSE,"Tickmarks"}</definedName>
    <definedName name="wrn.basicfin." localSheetId="10">{"assets",#N/A,FALSE,"historicBS";"liab",#N/A,FALSE,"historicBS";"is",#N/A,FALSE,"historicIS";"ratios",#N/A,FALSE,"ratios"}</definedName>
    <definedName name="wrn.basicfin.">{"assets",#N/A,FALSE,"historicBS";"liab",#N/A,FALSE,"historicBS";"is",#N/A,FALSE,"historicIS";"ratios",#N/A,FALSE,"ratios"}</definedName>
    <definedName name="wrn.basicfin.2" localSheetId="10">{"assets",#N/A,FALSE,"historicBS";"liab",#N/A,FALSE,"historicBS";"is",#N/A,FALSE,"historicIS";"ratios",#N/A,FALSE,"ratios"}</definedName>
    <definedName name="wrn.basicfin.2">{"assets",#N/A,FALSE,"historicBS";"liab",#N/A,FALSE,"historicBS";"is",#N/A,FALSE,"historicIS";"ratios",#N/A,FALSE,"ratios"}</definedName>
    <definedName name="wrn.Departmentals." localSheetId="10">{#N/A,#N/A,TRUE,"Engineering Dept";#N/A,#N/A,TRUE,"Sales Dept";#N/A,#N/A,TRUE,"Marketing Dept";#N/A,#N/A,TRUE,"Admin Dept"}</definedName>
    <definedName name="wrn.Departmentals.">{#N/A,#N/A,TRUE,"Engineering Dept";#N/A,#N/A,TRUE,"Sales Dept";#N/A,#N/A,TRUE,"Marketing Dept";#N/A,#N/A,TRUE,"Admin Dept"}</definedName>
    <definedName name="wrn.Departments." localSheetId="10">{#N/A,#N/A,FALSE,"Engineering Dept";#N/A,#N/A,FALSE,"Sales Dept";#N/A,#N/A,FALSE,"Marketing Dept";#N/A,#N/A,FALSE,"Admin Dept";#N/A,#N/A,FALSE,"Total Operating Expenses"}</definedName>
    <definedName name="wrn.Departments.">{#N/A,#N/A,FALSE,"Engineering Dept";#N/A,#N/A,FALSE,"Sales Dept";#N/A,#N/A,FALSE,"Marketing Dept";#N/A,#N/A,FALSE,"Admin Dept";#N/A,#N/A,FALSE,"Total Operating Expenses"}</definedName>
    <definedName name="wrn.Financials." localSheetId="10">{#N/A,#N/A,TRUE,"Income Statement";#N/A,#N/A,TRUE,"Balance Sheet";#N/A,#N/A,TRUE,"Statement of Cash Flows";#N/A,#N/A,TRUE,"Key Indicators";#N/A,#N/A,TRUE,"Other (Income) Expense"}</definedName>
    <definedName name="wrn.Financials.">{#N/A,#N/A,TRUE,"Income Statement";#N/A,#N/A,TRUE,"Balance Sheet";#N/A,#N/A,TRUE,"Statement of Cash Flows";#N/A,#N/A,TRUE,"Key Indicators";#N/A,#N/A,TRUE,"Other (Income) Expense"}</definedName>
    <definedName name="wrn.glc." localSheetId="10">{"glcbs",#N/A,FALSE,"GLCBS";"glccsbs",#N/A,FALSE,"GLCCSBS";"glcis",#N/A,FALSE,"GLCIS";"glccsis",#N/A,FALSE,"GLCCSIS";"glcrat1",#N/A,FALSE,"GLC-ratios1"}</definedName>
    <definedName name="wrn.glc.">{"glcbs",#N/A,FALSE,"GLCBS";"glccsbs",#N/A,FALSE,"GLCCSBS";"glcis",#N/A,FALSE,"GLCIS";"glccsis",#N/A,FALSE,"GLCCSIS";"glcrat1",#N/A,FALSE,"GLC-ratios1"}</definedName>
    <definedName name="wrn.glcpromonte." localSheetId="10">{"glc1",#N/A,FALSE,"GLC";"glc2",#N/A,FALSE,"GLC";"glc3",#N/A,FALSE,"GLC";"glc4",#N/A,FALSE,"GLC";"glc5",#N/A,FALSE,"GLC"}</definedName>
    <definedName name="wrn.glcpromonte.">{"glc1",#N/A,FALSE,"GLC";"glc2",#N/A,FALSE,"GLC";"glc3",#N/A,FALSE,"GLC";"glc4",#N/A,FALSE,"GLC";"glc5",#N/A,FALSE,"GLC"}</definedName>
    <definedName name="wrn.print." localSheetId="10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wrn.print.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wrn.test." localSheetId="10">{"Valuation_Common",#N/A,FALSE,"Valuation"}</definedName>
    <definedName name="wrn.test.">{"Valuation_Common",#N/A,FALSE,"Valuation"}</definedName>
    <definedName name="yas">#REF!</definedName>
    <definedName name="yasin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18" roundtripDataChecksum="azmloS+hUInTSmH/+txV3Ej97i2POHp4UQu1wQZBDBc="/>
    </ext>
  </extLst>
</workbook>
</file>

<file path=xl/calcChain.xml><?xml version="1.0" encoding="utf-8"?>
<calcChain xmlns="http://schemas.openxmlformats.org/spreadsheetml/2006/main">
  <c r="G13" i="2" l="1"/>
  <c r="AW138" i="9"/>
  <c r="AZ138" i="9"/>
  <c r="BC138" i="9"/>
  <c r="BF138" i="9"/>
  <c r="BI138" i="9"/>
  <c r="BL138" i="9"/>
  <c r="BO138" i="9"/>
  <c r="BR138" i="9"/>
  <c r="BU138" i="9"/>
  <c r="BZ138" i="9"/>
  <c r="CC138" i="9"/>
  <c r="CF138" i="9"/>
  <c r="CI138" i="9"/>
  <c r="CL138" i="9"/>
  <c r="CO138" i="9"/>
  <c r="CR138" i="9"/>
  <c r="CU138" i="9"/>
  <c r="CX138" i="9"/>
  <c r="DC138" i="9"/>
  <c r="DF138" i="9"/>
  <c r="DI138" i="9"/>
  <c r="DL138" i="9"/>
  <c r="DO138" i="9"/>
  <c r="DR138" i="9"/>
  <c r="DU138" i="9"/>
  <c r="DX138" i="9"/>
  <c r="EA138" i="9"/>
  <c r="EF138" i="9"/>
  <c r="Z138" i="9"/>
  <c r="AC138" i="9"/>
  <c r="AF138" i="9"/>
  <c r="AI138" i="9"/>
  <c r="AL138" i="9"/>
  <c r="AO138" i="9"/>
  <c r="AR138" i="9"/>
  <c r="W138" i="9"/>
  <c r="T138" i="9"/>
  <c r="R130" i="9"/>
  <c r="G26" i="2"/>
  <c r="F65" i="5"/>
  <c r="F17" i="6"/>
  <c r="L19" i="2"/>
  <c r="M19" i="2" s="1"/>
  <c r="N19" i="2" s="1"/>
  <c r="O19" i="2" s="1"/>
  <c r="P19" i="2" s="1"/>
  <c r="Q19" i="2" s="1"/>
  <c r="R19" i="2" s="1"/>
  <c r="J44" i="2"/>
  <c r="K44" i="2" s="1"/>
  <c r="L44" i="2" s="1"/>
  <c r="M44" i="2" s="1"/>
  <c r="N44" i="2" s="1"/>
  <c r="O44" i="2" s="1"/>
  <c r="P44" i="2" s="1"/>
  <c r="Q44" i="2" s="1"/>
  <c r="R44" i="2" s="1"/>
  <c r="J134" i="2"/>
  <c r="K134" i="2" s="1"/>
  <c r="L134" i="2" s="1"/>
  <c r="M134" i="2" s="1"/>
  <c r="N134" i="2" s="1"/>
  <c r="O134" i="2" s="1"/>
  <c r="P134" i="2" s="1"/>
  <c r="Q134" i="2" s="1"/>
  <c r="R134" i="2" s="1"/>
  <c r="K120" i="2"/>
  <c r="L120" i="2" s="1"/>
  <c r="M120" i="2" s="1"/>
  <c r="N120" i="2" s="1"/>
  <c r="O120" i="2" s="1"/>
  <c r="P120" i="2" s="1"/>
  <c r="Q120" i="2" s="1"/>
  <c r="R120" i="2" s="1"/>
  <c r="J123" i="2"/>
  <c r="K123" i="2" s="1"/>
  <c r="L123" i="2" s="1"/>
  <c r="M123" i="2" s="1"/>
  <c r="N123" i="2" s="1"/>
  <c r="O123" i="2" s="1"/>
  <c r="P123" i="2" s="1"/>
  <c r="Q123" i="2" s="1"/>
  <c r="R123" i="2" s="1"/>
  <c r="J122" i="2"/>
  <c r="K122" i="2" s="1"/>
  <c r="L122" i="2" s="1"/>
  <c r="M122" i="2" s="1"/>
  <c r="N122" i="2" s="1"/>
  <c r="O122" i="2" s="1"/>
  <c r="P122" i="2" s="1"/>
  <c r="Q122" i="2" s="1"/>
  <c r="R122" i="2" s="1"/>
  <c r="J121" i="2"/>
  <c r="K121" i="2" s="1"/>
  <c r="L121" i="2" s="1"/>
  <c r="M121" i="2" s="1"/>
  <c r="N121" i="2" s="1"/>
  <c r="O121" i="2" s="1"/>
  <c r="P121" i="2" s="1"/>
  <c r="Q121" i="2" s="1"/>
  <c r="R121" i="2" s="1"/>
  <c r="J120" i="2"/>
  <c r="J119" i="2"/>
  <c r="K119" i="2" s="1"/>
  <c r="L119" i="2" s="1"/>
  <c r="M119" i="2" s="1"/>
  <c r="N119" i="2" s="1"/>
  <c r="O119" i="2" s="1"/>
  <c r="P119" i="2" s="1"/>
  <c r="Q119" i="2" s="1"/>
  <c r="R119" i="2" s="1"/>
  <c r="J108" i="2"/>
  <c r="K108" i="2" s="1"/>
  <c r="L108" i="2" s="1"/>
  <c r="M108" i="2" s="1"/>
  <c r="N108" i="2" s="1"/>
  <c r="O108" i="2" s="1"/>
  <c r="P108" i="2" s="1"/>
  <c r="Q108" i="2" s="1"/>
  <c r="R108" i="2" s="1"/>
  <c r="J107" i="2" l="1"/>
  <c r="K107" i="2" s="1"/>
  <c r="L107" i="2" s="1"/>
  <c r="M107" i="2" s="1"/>
  <c r="N107" i="2" s="1"/>
  <c r="O107" i="2" s="1"/>
  <c r="P107" i="2" s="1"/>
  <c r="Q107" i="2" s="1"/>
  <c r="R107" i="2" s="1"/>
  <c r="K40" i="2"/>
  <c r="L40" i="2" s="1"/>
  <c r="M40" i="2" s="1"/>
  <c r="N40" i="2" s="1"/>
  <c r="O40" i="2" s="1"/>
  <c r="P40" i="2" s="1"/>
  <c r="Q40" i="2" s="1"/>
  <c r="R40" i="2" s="1"/>
  <c r="J40" i="2"/>
  <c r="I40" i="3"/>
  <c r="C104" i="11"/>
  <c r="M104" i="11" s="1"/>
  <c r="C103" i="11"/>
  <c r="D13" i="11"/>
  <c r="F83" i="10"/>
  <c r="R47" i="10"/>
  <c r="F33" i="10"/>
  <c r="F18" i="10"/>
  <c r="D54" i="11" s="1"/>
  <c r="F17" i="10"/>
  <c r="D53" i="11" s="1"/>
  <c r="F16" i="10"/>
  <c r="D52" i="11" s="1"/>
  <c r="F14" i="10"/>
  <c r="D50" i="11" s="1"/>
  <c r="F13" i="10"/>
  <c r="D49" i="11" s="1"/>
  <c r="F11" i="10"/>
  <c r="D47" i="11" s="1"/>
  <c r="BY6" i="10"/>
  <c r="CK6" i="10" s="1"/>
  <c r="CW6" i="10" s="1"/>
  <c r="DI6" i="10" s="1"/>
  <c r="DU6" i="10" s="1"/>
  <c r="EG6" i="10" s="1"/>
  <c r="BI6" i="10"/>
  <c r="BU6" i="10" s="1"/>
  <c r="CG6" i="10" s="1"/>
  <c r="CS6" i="10" s="1"/>
  <c r="DE6" i="10" s="1"/>
  <c r="DQ6" i="10" s="1"/>
  <c r="EC6" i="10" s="1"/>
  <c r="BA6" i="10"/>
  <c r="BM6" i="10" s="1"/>
  <c r="AZ6" i="10"/>
  <c r="BL6" i="10" s="1"/>
  <c r="BX6" i="10" s="1"/>
  <c r="CJ6" i="10" s="1"/>
  <c r="CV6" i="10" s="1"/>
  <c r="DH6" i="10" s="1"/>
  <c r="DT6" i="10" s="1"/>
  <c r="EF6" i="10" s="1"/>
  <c r="AY6" i="10"/>
  <c r="BK6" i="10" s="1"/>
  <c r="BW6" i="10" s="1"/>
  <c r="CI6" i="10" s="1"/>
  <c r="CU6" i="10" s="1"/>
  <c r="DG6" i="10" s="1"/>
  <c r="DS6" i="10" s="1"/>
  <c r="EE6" i="10" s="1"/>
  <c r="AX6" i="10"/>
  <c r="BJ6" i="10" s="1"/>
  <c r="BV6" i="10" s="1"/>
  <c r="CH6" i="10" s="1"/>
  <c r="CT6" i="10" s="1"/>
  <c r="DF6" i="10" s="1"/>
  <c r="DR6" i="10" s="1"/>
  <c r="ED6" i="10" s="1"/>
  <c r="AS6" i="10"/>
  <c r="BE6" i="10" s="1"/>
  <c r="BQ6" i="10" s="1"/>
  <c r="CC6" i="10" s="1"/>
  <c r="CO6" i="10" s="1"/>
  <c r="DA6" i="10" s="1"/>
  <c r="DM6" i="10" s="1"/>
  <c r="DY6" i="10" s="1"/>
  <c r="AR6" i="10"/>
  <c r="BD6" i="10" s="1"/>
  <c r="BP6" i="10" s="1"/>
  <c r="CB6" i="10" s="1"/>
  <c r="CN6" i="10" s="1"/>
  <c r="CZ6" i="10" s="1"/>
  <c r="DL6" i="10" s="1"/>
  <c r="DX6" i="10" s="1"/>
  <c r="AQ6" i="10"/>
  <c r="BC6" i="10" s="1"/>
  <c r="BO6" i="10" s="1"/>
  <c r="CA6" i="10" s="1"/>
  <c r="CM6" i="10" s="1"/>
  <c r="CY6" i="10" s="1"/>
  <c r="DK6" i="10" s="1"/>
  <c r="DW6" i="10" s="1"/>
  <c r="AP6" i="10"/>
  <c r="BB6" i="10" s="1"/>
  <c r="BN6" i="10" s="1"/>
  <c r="BZ6" i="10" s="1"/>
  <c r="CL6" i="10" s="1"/>
  <c r="CX6" i="10" s="1"/>
  <c r="DJ6" i="10" s="1"/>
  <c r="DV6" i="10" s="1"/>
  <c r="AO6" i="10"/>
  <c r="AN6" i="10"/>
  <c r="AM6" i="10"/>
  <c r="AL6" i="10"/>
  <c r="AK6" i="10"/>
  <c r="AW6" i="10" s="1"/>
  <c r="AJ6" i="10"/>
  <c r="AV6" i="10" s="1"/>
  <c r="BH6" i="10" s="1"/>
  <c r="BT6" i="10" s="1"/>
  <c r="CF6" i="10" s="1"/>
  <c r="CR6" i="10" s="1"/>
  <c r="DD6" i="10" s="1"/>
  <c r="DP6" i="10" s="1"/>
  <c r="EB6" i="10" s="1"/>
  <c r="AI6" i="10"/>
  <c r="AU6" i="10" s="1"/>
  <c r="BG6" i="10" s="1"/>
  <c r="BS6" i="10" s="1"/>
  <c r="CE6" i="10" s="1"/>
  <c r="CQ6" i="10" s="1"/>
  <c r="DC6" i="10" s="1"/>
  <c r="DO6" i="10" s="1"/>
  <c r="EA6" i="10" s="1"/>
  <c r="AH6" i="10"/>
  <c r="AT6" i="10" s="1"/>
  <c r="BF6" i="10" s="1"/>
  <c r="BR6" i="10" s="1"/>
  <c r="CD6" i="10" s="1"/>
  <c r="CP6" i="10" s="1"/>
  <c r="DB6" i="10" s="1"/>
  <c r="DN6" i="10" s="1"/>
  <c r="DZ6" i="10" s="1"/>
  <c r="AG6" i="10"/>
  <c r="AF6" i="10"/>
  <c r="AE6" i="10"/>
  <c r="AD6" i="10"/>
  <c r="R4" i="10"/>
  <c r="R26" i="10" s="1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EG2" i="10"/>
  <c r="EF2" i="10"/>
  <c r="EE2" i="10"/>
  <c r="ED2" i="10"/>
  <c r="EC2" i="10"/>
  <c r="EB2" i="10"/>
  <c r="EA2" i="10"/>
  <c r="DZ2" i="10"/>
  <c r="DY2" i="10"/>
  <c r="DX2" i="10"/>
  <c r="DW2" i="10"/>
  <c r="DV2" i="10"/>
  <c r="DU2" i="10"/>
  <c r="DT2" i="10"/>
  <c r="DS2" i="10"/>
  <c r="DR2" i="10"/>
  <c r="DQ2" i="10"/>
  <c r="DP2" i="10"/>
  <c r="DO2" i="10"/>
  <c r="DN2" i="10"/>
  <c r="DM2" i="10"/>
  <c r="DL2" i="10"/>
  <c r="DK2" i="10"/>
  <c r="DJ2" i="10"/>
  <c r="DI2" i="10"/>
  <c r="DH2" i="10"/>
  <c r="DG2" i="10"/>
  <c r="DF2" i="10"/>
  <c r="DE2" i="10"/>
  <c r="DD2" i="10"/>
  <c r="DC2" i="10"/>
  <c r="DB2" i="10"/>
  <c r="DA2" i="10"/>
  <c r="CZ2" i="10"/>
  <c r="CY2" i="10"/>
  <c r="CX2" i="10"/>
  <c r="CW2" i="10"/>
  <c r="CV2" i="10"/>
  <c r="CU2" i="10"/>
  <c r="CT2" i="10"/>
  <c r="CS2" i="10"/>
  <c r="CR2" i="10"/>
  <c r="CQ2" i="10"/>
  <c r="CP2" i="10"/>
  <c r="CO2" i="10"/>
  <c r="CN2" i="10"/>
  <c r="CM2" i="10"/>
  <c r="CL2" i="10"/>
  <c r="CK2" i="10"/>
  <c r="CJ2" i="10"/>
  <c r="CI2" i="10"/>
  <c r="CH2" i="10"/>
  <c r="CG2" i="10"/>
  <c r="CF2" i="10"/>
  <c r="CE2" i="10"/>
  <c r="CD2" i="10"/>
  <c r="CC2" i="10"/>
  <c r="CB2" i="10"/>
  <c r="CA2" i="10"/>
  <c r="BZ2" i="10"/>
  <c r="BY2" i="10"/>
  <c r="BX2" i="10"/>
  <c r="BW2" i="10"/>
  <c r="BV2" i="10"/>
  <c r="BU2" i="10"/>
  <c r="BT2" i="10"/>
  <c r="BS2" i="10"/>
  <c r="BR2" i="10"/>
  <c r="BQ2" i="10"/>
  <c r="BP2" i="10"/>
  <c r="BO2" i="10"/>
  <c r="BN2" i="10"/>
  <c r="BM2" i="10"/>
  <c r="BL2" i="10"/>
  <c r="BK2" i="10"/>
  <c r="BJ2" i="10"/>
  <c r="BI2" i="10"/>
  <c r="BH2" i="10"/>
  <c r="BG2" i="10"/>
  <c r="BF2" i="10"/>
  <c r="BE2" i="10"/>
  <c r="BD2" i="10"/>
  <c r="BC2" i="10"/>
  <c r="BB2" i="10"/>
  <c r="BA2" i="10"/>
  <c r="AZ2" i="10"/>
  <c r="AY2" i="10"/>
  <c r="AX2" i="10"/>
  <c r="AW2" i="10"/>
  <c r="AV2" i="10"/>
  <c r="AU2" i="10"/>
  <c r="AT2" i="10"/>
  <c r="AS2" i="10"/>
  <c r="AR2" i="10"/>
  <c r="AQ2" i="10"/>
  <c r="AP2" i="10"/>
  <c r="AO2" i="10"/>
  <c r="AN2" i="10"/>
  <c r="AM2" i="10"/>
  <c r="AL2" i="10"/>
  <c r="AK2" i="10"/>
  <c r="AJ2" i="10"/>
  <c r="AI2" i="10"/>
  <c r="AH2" i="10"/>
  <c r="AG2" i="10"/>
  <c r="AF2" i="10"/>
  <c r="AE2" i="10"/>
  <c r="AD2" i="10"/>
  <c r="AC2" i="10"/>
  <c r="AB2" i="10"/>
  <c r="AA2" i="10"/>
  <c r="Z2" i="10"/>
  <c r="Y2" i="10"/>
  <c r="X2" i="10"/>
  <c r="W2" i="10"/>
  <c r="V2" i="10"/>
  <c r="U2" i="10"/>
  <c r="T2" i="10"/>
  <c r="S2" i="10"/>
  <c r="R2" i="10"/>
  <c r="EG83" i="9"/>
  <c r="EF83" i="9"/>
  <c r="EE83" i="9"/>
  <c r="ED83" i="9"/>
  <c r="EC83" i="9"/>
  <c r="EB83" i="9"/>
  <c r="EA83" i="9"/>
  <c r="DZ83" i="9"/>
  <c r="DY83" i="9"/>
  <c r="DX83" i="9"/>
  <c r="DW83" i="9"/>
  <c r="DV83" i="9"/>
  <c r="DU83" i="9"/>
  <c r="DT83" i="9"/>
  <c r="DS83" i="9"/>
  <c r="DR83" i="9"/>
  <c r="DQ83" i="9"/>
  <c r="DP83" i="9"/>
  <c r="DO83" i="9"/>
  <c r="DN83" i="9"/>
  <c r="DM83" i="9"/>
  <c r="DL83" i="9"/>
  <c r="DK83" i="9"/>
  <c r="DJ83" i="9"/>
  <c r="DI83" i="9"/>
  <c r="DH83" i="9"/>
  <c r="DG83" i="9"/>
  <c r="DF83" i="9"/>
  <c r="DE83" i="9"/>
  <c r="DD83" i="9"/>
  <c r="DC83" i="9"/>
  <c r="DB83" i="9"/>
  <c r="DA83" i="9"/>
  <c r="CZ83" i="9"/>
  <c r="CY83" i="9"/>
  <c r="CX83" i="9"/>
  <c r="CW83" i="9"/>
  <c r="CV83" i="9"/>
  <c r="CU83" i="9"/>
  <c r="CT83" i="9"/>
  <c r="CS83" i="9"/>
  <c r="CR83" i="9"/>
  <c r="CQ83" i="9"/>
  <c r="CP83" i="9"/>
  <c r="CO83" i="9"/>
  <c r="CN83" i="9"/>
  <c r="CM83" i="9"/>
  <c r="CL83" i="9"/>
  <c r="CK83" i="9"/>
  <c r="CJ83" i="9"/>
  <c r="CI83" i="9"/>
  <c r="CH83" i="9"/>
  <c r="CG83" i="9"/>
  <c r="CF83" i="9"/>
  <c r="CE83" i="9"/>
  <c r="CD83" i="9"/>
  <c r="CC83" i="9"/>
  <c r="CB83" i="9"/>
  <c r="CA83" i="9"/>
  <c r="BZ83" i="9"/>
  <c r="BY83" i="9"/>
  <c r="BX83" i="9"/>
  <c r="BW83" i="9"/>
  <c r="BV83" i="9"/>
  <c r="BU83" i="9"/>
  <c r="BT83" i="9"/>
  <c r="BS83" i="9"/>
  <c r="BR83" i="9"/>
  <c r="BQ83" i="9"/>
  <c r="BP83" i="9"/>
  <c r="BO83" i="9"/>
  <c r="BN83" i="9"/>
  <c r="BM83" i="9"/>
  <c r="BL83" i="9"/>
  <c r="BK83" i="9"/>
  <c r="BJ83" i="9"/>
  <c r="BI83" i="9"/>
  <c r="BH83" i="9"/>
  <c r="BG83" i="9"/>
  <c r="BF83" i="9"/>
  <c r="BE83" i="9"/>
  <c r="BD83" i="9"/>
  <c r="BC83" i="9"/>
  <c r="BB83" i="9"/>
  <c r="BA83" i="9"/>
  <c r="AZ83" i="9"/>
  <c r="AY83" i="9"/>
  <c r="AX83" i="9"/>
  <c r="AW83" i="9"/>
  <c r="AV83" i="9"/>
  <c r="AU83" i="9"/>
  <c r="AT83" i="9"/>
  <c r="AS83" i="9"/>
  <c r="AR83" i="9"/>
  <c r="AQ83" i="9"/>
  <c r="AP83" i="9"/>
  <c r="AO83" i="9"/>
  <c r="AN83" i="9"/>
  <c r="AM83" i="9"/>
  <c r="AL83" i="9"/>
  <c r="AK83" i="9"/>
  <c r="AJ83" i="9"/>
  <c r="AI83" i="9"/>
  <c r="AH83" i="9"/>
  <c r="AG83" i="9"/>
  <c r="AF83" i="9"/>
  <c r="AE83" i="9"/>
  <c r="AD83" i="9"/>
  <c r="AC83" i="9"/>
  <c r="AB83" i="9"/>
  <c r="AA83" i="9"/>
  <c r="Z83" i="9"/>
  <c r="Y83" i="9"/>
  <c r="X83" i="9"/>
  <c r="W83" i="9"/>
  <c r="V83" i="9"/>
  <c r="U83" i="9"/>
  <c r="T83" i="9"/>
  <c r="S83" i="9"/>
  <c r="R83" i="9"/>
  <c r="EG15" i="9"/>
  <c r="EF15" i="9"/>
  <c r="EE15" i="9"/>
  <c r="ED15" i="9"/>
  <c r="EC15" i="9"/>
  <c r="EB15" i="9"/>
  <c r="EA15" i="9"/>
  <c r="DZ15" i="9"/>
  <c r="DY15" i="9"/>
  <c r="DX15" i="9"/>
  <c r="DW15" i="9"/>
  <c r="DV15" i="9"/>
  <c r="DU15" i="9"/>
  <c r="DT15" i="9"/>
  <c r="DS15" i="9"/>
  <c r="DR15" i="9"/>
  <c r="DQ15" i="9"/>
  <c r="DP15" i="9"/>
  <c r="DO15" i="9"/>
  <c r="DN15" i="9"/>
  <c r="DM15" i="9"/>
  <c r="DL15" i="9"/>
  <c r="DK15" i="9"/>
  <c r="DJ15" i="9"/>
  <c r="DI15" i="9"/>
  <c r="DH15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P15" i="9"/>
  <c r="O15" i="9"/>
  <c r="N15" i="9"/>
  <c r="M15" i="9"/>
  <c r="L15" i="9"/>
  <c r="K15" i="9"/>
  <c r="J15" i="9"/>
  <c r="I15" i="9"/>
  <c r="H15" i="9"/>
  <c r="AO6" i="9"/>
  <c r="BA6" i="9" s="1"/>
  <c r="BM6" i="9" s="1"/>
  <c r="BY6" i="9" s="1"/>
  <c r="CK6" i="9" s="1"/>
  <c r="CW6" i="9" s="1"/>
  <c r="DI6" i="9" s="1"/>
  <c r="DU6" i="9" s="1"/>
  <c r="EG6" i="9" s="1"/>
  <c r="AN6" i="9"/>
  <c r="AZ6" i="9" s="1"/>
  <c r="BL6" i="9" s="1"/>
  <c r="BX6" i="9" s="1"/>
  <c r="CJ6" i="9" s="1"/>
  <c r="CV6" i="9" s="1"/>
  <c r="DH6" i="9" s="1"/>
  <c r="DT6" i="9" s="1"/>
  <c r="EF6" i="9" s="1"/>
  <c r="AM6" i="9"/>
  <c r="AY6" i="9" s="1"/>
  <c r="BK6" i="9" s="1"/>
  <c r="BW6" i="9" s="1"/>
  <c r="CI6" i="9" s="1"/>
  <c r="CU6" i="9" s="1"/>
  <c r="DG6" i="9" s="1"/>
  <c r="DS6" i="9" s="1"/>
  <c r="EE6" i="9" s="1"/>
  <c r="AL6" i="9"/>
  <c r="AX6" i="9" s="1"/>
  <c r="BJ6" i="9" s="1"/>
  <c r="BV6" i="9" s="1"/>
  <c r="CH6" i="9" s="1"/>
  <c r="CT6" i="9" s="1"/>
  <c r="DF6" i="9" s="1"/>
  <c r="DR6" i="9" s="1"/>
  <c r="ED6" i="9" s="1"/>
  <c r="AK6" i="9"/>
  <c r="AW6" i="9" s="1"/>
  <c r="BI6" i="9" s="1"/>
  <c r="BU6" i="9" s="1"/>
  <c r="CG6" i="9" s="1"/>
  <c r="CS6" i="9" s="1"/>
  <c r="DE6" i="9" s="1"/>
  <c r="DQ6" i="9" s="1"/>
  <c r="EC6" i="9" s="1"/>
  <c r="AJ6" i="9"/>
  <c r="AV6" i="9" s="1"/>
  <c r="BH6" i="9" s="1"/>
  <c r="BT6" i="9" s="1"/>
  <c r="CF6" i="9" s="1"/>
  <c r="CR6" i="9" s="1"/>
  <c r="DD6" i="9" s="1"/>
  <c r="DP6" i="9" s="1"/>
  <c r="EB6" i="9" s="1"/>
  <c r="AI6" i="9"/>
  <c r="AU6" i="9" s="1"/>
  <c r="BG6" i="9" s="1"/>
  <c r="BS6" i="9" s="1"/>
  <c r="CE6" i="9" s="1"/>
  <c r="CQ6" i="9" s="1"/>
  <c r="DC6" i="9" s="1"/>
  <c r="DO6" i="9" s="1"/>
  <c r="EA6" i="9" s="1"/>
  <c r="AH6" i="9"/>
  <c r="AT6" i="9" s="1"/>
  <c r="BF6" i="9" s="1"/>
  <c r="BR6" i="9" s="1"/>
  <c r="CD6" i="9" s="1"/>
  <c r="CP6" i="9" s="1"/>
  <c r="DB6" i="9" s="1"/>
  <c r="DN6" i="9" s="1"/>
  <c r="DZ6" i="9" s="1"/>
  <c r="AG6" i="9"/>
  <c r="AS6" i="9" s="1"/>
  <c r="BE6" i="9" s="1"/>
  <c r="BQ6" i="9" s="1"/>
  <c r="CC6" i="9" s="1"/>
  <c r="CO6" i="9" s="1"/>
  <c r="DA6" i="9" s="1"/>
  <c r="DM6" i="9" s="1"/>
  <c r="DY6" i="9" s="1"/>
  <c r="AF6" i="9"/>
  <c r="AR6" i="9" s="1"/>
  <c r="BD6" i="9" s="1"/>
  <c r="BP6" i="9" s="1"/>
  <c r="CB6" i="9" s="1"/>
  <c r="CN6" i="9" s="1"/>
  <c r="CZ6" i="9" s="1"/>
  <c r="DL6" i="9" s="1"/>
  <c r="DX6" i="9" s="1"/>
  <c r="AE6" i="9"/>
  <c r="AQ6" i="9" s="1"/>
  <c r="BC6" i="9" s="1"/>
  <c r="BO6" i="9" s="1"/>
  <c r="CA6" i="9" s="1"/>
  <c r="CM6" i="9" s="1"/>
  <c r="CY6" i="9" s="1"/>
  <c r="DK6" i="9" s="1"/>
  <c r="DW6" i="9" s="1"/>
  <c r="AD6" i="9"/>
  <c r="R4" i="9"/>
  <c r="BY3" i="9"/>
  <c r="BX3" i="9"/>
  <c r="BW3" i="9"/>
  <c r="BV3" i="9"/>
  <c r="BU3" i="9"/>
  <c r="BT3" i="9"/>
  <c r="BS3" i="9"/>
  <c r="BR3" i="9"/>
  <c r="BQ3" i="9"/>
  <c r="BP3" i="9"/>
  <c r="BO3" i="9"/>
  <c r="BN3" i="9"/>
  <c r="BM3" i="9"/>
  <c r="BL3" i="9"/>
  <c r="BK3" i="9"/>
  <c r="BJ3" i="9"/>
  <c r="BI3" i="9"/>
  <c r="BH3" i="9"/>
  <c r="BG3" i="9"/>
  <c r="BF3" i="9"/>
  <c r="BE3" i="9"/>
  <c r="BD3" i="9"/>
  <c r="BC3" i="9"/>
  <c r="BB3" i="9"/>
  <c r="BA3" i="9"/>
  <c r="AZ3" i="9"/>
  <c r="AY3" i="9"/>
  <c r="AX3" i="9"/>
  <c r="AW3" i="9"/>
  <c r="AV3" i="9"/>
  <c r="AU3" i="9"/>
  <c r="AT3" i="9"/>
  <c r="AS3" i="9"/>
  <c r="AR3" i="9"/>
  <c r="AQ3" i="9"/>
  <c r="AP3" i="9"/>
  <c r="AO3" i="9"/>
  <c r="AN3" i="9"/>
  <c r="AM3" i="9"/>
  <c r="AL3" i="9"/>
  <c r="AK3" i="9"/>
  <c r="AJ3" i="9"/>
  <c r="AI3" i="9"/>
  <c r="AH3" i="9"/>
  <c r="AG3" i="9"/>
  <c r="AF3" i="9"/>
  <c r="AE3" i="9"/>
  <c r="AD3" i="9"/>
  <c r="AC3" i="9"/>
  <c r="AB3" i="9"/>
  <c r="AA3" i="9"/>
  <c r="Z3" i="9"/>
  <c r="Y3" i="9"/>
  <c r="X3" i="9"/>
  <c r="W3" i="9"/>
  <c r="V3" i="9"/>
  <c r="U3" i="9"/>
  <c r="T3" i="9"/>
  <c r="S3" i="9"/>
  <c r="R3" i="9"/>
  <c r="EG2" i="9"/>
  <c r="EF2" i="9"/>
  <c r="EE2" i="9"/>
  <c r="ED2" i="9"/>
  <c r="EC2" i="9"/>
  <c r="EB2" i="9"/>
  <c r="EA2" i="9"/>
  <c r="DZ2" i="9"/>
  <c r="DY2" i="9"/>
  <c r="DX2" i="9"/>
  <c r="DW2" i="9"/>
  <c r="DV2" i="9"/>
  <c r="DU2" i="9"/>
  <c r="DT2" i="9"/>
  <c r="DS2" i="9"/>
  <c r="DR2" i="9"/>
  <c r="DQ2" i="9"/>
  <c r="DP2" i="9"/>
  <c r="DO2" i="9"/>
  <c r="DN2" i="9"/>
  <c r="DM2" i="9"/>
  <c r="DL2" i="9"/>
  <c r="DK2" i="9"/>
  <c r="DJ2" i="9"/>
  <c r="DI2" i="9"/>
  <c r="DH2" i="9"/>
  <c r="DG2" i="9"/>
  <c r="DF2" i="9"/>
  <c r="DE2" i="9"/>
  <c r="DD2" i="9"/>
  <c r="DC2" i="9"/>
  <c r="DB2" i="9"/>
  <c r="DA2" i="9"/>
  <c r="CZ2" i="9"/>
  <c r="CY2" i="9"/>
  <c r="CX2" i="9"/>
  <c r="CW2" i="9"/>
  <c r="CV2" i="9"/>
  <c r="CU2" i="9"/>
  <c r="CT2" i="9"/>
  <c r="CS2" i="9"/>
  <c r="CR2" i="9"/>
  <c r="CQ2" i="9"/>
  <c r="CP2" i="9"/>
  <c r="CO2" i="9"/>
  <c r="CN2" i="9"/>
  <c r="CM2" i="9"/>
  <c r="CL2" i="9"/>
  <c r="CK2" i="9"/>
  <c r="CJ2" i="9"/>
  <c r="CI2" i="9"/>
  <c r="CH2" i="9"/>
  <c r="CG2" i="9"/>
  <c r="CF2" i="9"/>
  <c r="CE2" i="9"/>
  <c r="CD2" i="9"/>
  <c r="CC2" i="9"/>
  <c r="CB2" i="9"/>
  <c r="CA2" i="9"/>
  <c r="BZ2" i="9"/>
  <c r="BY2" i="9"/>
  <c r="BX2" i="9"/>
  <c r="BW2" i="9"/>
  <c r="BV2" i="9"/>
  <c r="BU2" i="9"/>
  <c r="BT2" i="9"/>
  <c r="BS2" i="9"/>
  <c r="BR2" i="9"/>
  <c r="BQ2" i="9"/>
  <c r="BP2" i="9"/>
  <c r="BO2" i="9"/>
  <c r="BN2" i="9"/>
  <c r="BM2" i="9"/>
  <c r="BL2" i="9"/>
  <c r="BK2" i="9"/>
  <c r="BJ2" i="9"/>
  <c r="BI2" i="9"/>
  <c r="BH2" i="9"/>
  <c r="BG2" i="9"/>
  <c r="BF2" i="9"/>
  <c r="BE2" i="9"/>
  <c r="BD2" i="9"/>
  <c r="BC2" i="9"/>
  <c r="BB2" i="9"/>
  <c r="BA2" i="9"/>
  <c r="AZ2" i="9"/>
  <c r="AY2" i="9"/>
  <c r="AX2" i="9"/>
  <c r="AW2" i="9"/>
  <c r="AV2" i="9"/>
  <c r="AU2" i="9"/>
  <c r="AT2" i="9"/>
  <c r="AS2" i="9"/>
  <c r="AR2" i="9"/>
  <c r="AQ2" i="9"/>
  <c r="AP2" i="9"/>
  <c r="AO2" i="9"/>
  <c r="AN2" i="9"/>
  <c r="AM2" i="9"/>
  <c r="AL2" i="9"/>
  <c r="AK2" i="9"/>
  <c r="AJ2" i="9"/>
  <c r="AI2" i="9"/>
  <c r="AH2" i="9"/>
  <c r="AG2" i="9"/>
  <c r="AF2" i="9"/>
  <c r="AE2" i="9"/>
  <c r="AD2" i="9"/>
  <c r="AC2" i="9"/>
  <c r="AB2" i="9"/>
  <c r="AA2" i="9"/>
  <c r="Z2" i="9"/>
  <c r="Y2" i="9"/>
  <c r="X2" i="9"/>
  <c r="W2" i="9"/>
  <c r="V2" i="9"/>
  <c r="U2" i="9"/>
  <c r="T2" i="9"/>
  <c r="S2" i="9"/>
  <c r="R2" i="9"/>
  <c r="G2" i="9"/>
  <c r="E12" i="8"/>
  <c r="E11" i="8"/>
  <c r="E10" i="8"/>
  <c r="E14" i="8" s="1"/>
  <c r="Q8" i="8"/>
  <c r="P8" i="8"/>
  <c r="O8" i="8"/>
  <c r="N8" i="8"/>
  <c r="M8" i="8"/>
  <c r="L8" i="8"/>
  <c r="K8" i="8"/>
  <c r="J8" i="8"/>
  <c r="I8" i="8"/>
  <c r="H8" i="8"/>
  <c r="G8" i="8"/>
  <c r="F8" i="8"/>
  <c r="F4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DU2" i="8"/>
  <c r="DT2" i="8"/>
  <c r="DS2" i="8"/>
  <c r="DR2" i="8"/>
  <c r="DQ2" i="8"/>
  <c r="DP2" i="8"/>
  <c r="DO2" i="8"/>
  <c r="DN2" i="8"/>
  <c r="DM2" i="8"/>
  <c r="DL2" i="8"/>
  <c r="DK2" i="8"/>
  <c r="DJ2" i="8"/>
  <c r="DI2" i="8"/>
  <c r="DH2" i="8"/>
  <c r="DG2" i="8"/>
  <c r="DF2" i="8"/>
  <c r="DE2" i="8"/>
  <c r="DD2" i="8"/>
  <c r="DC2" i="8"/>
  <c r="DB2" i="8"/>
  <c r="DA2" i="8"/>
  <c r="CZ2" i="8"/>
  <c r="CY2" i="8"/>
  <c r="CX2" i="8"/>
  <c r="CW2" i="8"/>
  <c r="CV2" i="8"/>
  <c r="CU2" i="8"/>
  <c r="CT2" i="8"/>
  <c r="CS2" i="8"/>
  <c r="CR2" i="8"/>
  <c r="CQ2" i="8"/>
  <c r="CP2" i="8"/>
  <c r="CO2" i="8"/>
  <c r="CN2" i="8"/>
  <c r="CM2" i="8"/>
  <c r="CL2" i="8"/>
  <c r="CK2" i="8"/>
  <c r="CJ2" i="8"/>
  <c r="CI2" i="8"/>
  <c r="CH2" i="8"/>
  <c r="CG2" i="8"/>
  <c r="CF2" i="8"/>
  <c r="CE2" i="8"/>
  <c r="CD2" i="8"/>
  <c r="CC2" i="8"/>
  <c r="CB2" i="8"/>
  <c r="CA2" i="8"/>
  <c r="BZ2" i="8"/>
  <c r="BY2" i="8"/>
  <c r="BX2" i="8"/>
  <c r="BW2" i="8"/>
  <c r="BV2" i="8"/>
  <c r="BU2" i="8"/>
  <c r="BT2" i="8"/>
  <c r="BS2" i="8"/>
  <c r="BR2" i="8"/>
  <c r="BQ2" i="8"/>
  <c r="BP2" i="8"/>
  <c r="BO2" i="8"/>
  <c r="BN2" i="8"/>
  <c r="BM2" i="8"/>
  <c r="BL2" i="8"/>
  <c r="BK2" i="8"/>
  <c r="BJ2" i="8"/>
  <c r="BI2" i="8"/>
  <c r="BH2" i="8"/>
  <c r="BG2" i="8"/>
  <c r="BF2" i="8"/>
  <c r="BE2" i="8"/>
  <c r="BD2" i="8"/>
  <c r="BC2" i="8"/>
  <c r="BB2" i="8"/>
  <c r="BA2" i="8"/>
  <c r="AZ2" i="8"/>
  <c r="AY2" i="8"/>
  <c r="AX2" i="8"/>
  <c r="AW2" i="8"/>
  <c r="AV2" i="8"/>
  <c r="AU2" i="8"/>
  <c r="AT2" i="8"/>
  <c r="AS2" i="8"/>
  <c r="AR2" i="8"/>
  <c r="AQ2" i="8"/>
  <c r="AP2" i="8"/>
  <c r="AO2" i="8"/>
  <c r="AN2" i="8"/>
  <c r="AM2" i="8"/>
  <c r="AL2" i="8"/>
  <c r="AK2" i="8"/>
  <c r="AJ2" i="8"/>
  <c r="AI2" i="8"/>
  <c r="AH2" i="8"/>
  <c r="AG2" i="8"/>
  <c r="AF2" i="8"/>
  <c r="AE2" i="8"/>
  <c r="AD2" i="8"/>
  <c r="AC2" i="8"/>
  <c r="AB2" i="8"/>
  <c r="AA2" i="8"/>
  <c r="Z2" i="8"/>
  <c r="Y2" i="8"/>
  <c r="X2" i="8"/>
  <c r="W2" i="8"/>
  <c r="V2" i="8"/>
  <c r="U2" i="8"/>
  <c r="T2" i="8"/>
  <c r="S2" i="8"/>
  <c r="R2" i="8"/>
  <c r="Q2" i="8"/>
  <c r="P2" i="8"/>
  <c r="O2" i="8"/>
  <c r="N2" i="8"/>
  <c r="M2" i="8"/>
  <c r="L2" i="8"/>
  <c r="K2" i="8"/>
  <c r="J2" i="8"/>
  <c r="I2" i="8"/>
  <c r="H2" i="8"/>
  <c r="G2" i="8"/>
  <c r="F2" i="8"/>
  <c r="F46" i="7"/>
  <c r="F45" i="7"/>
  <c r="F44" i="7"/>
  <c r="F43" i="7"/>
  <c r="F41" i="7"/>
  <c r="F40" i="7"/>
  <c r="F39" i="7"/>
  <c r="F38" i="7"/>
  <c r="F37" i="7"/>
  <c r="F36" i="7"/>
  <c r="F34" i="7"/>
  <c r="F33" i="7"/>
  <c r="F26" i="7"/>
  <c r="B26" i="7"/>
  <c r="B46" i="7" s="1"/>
  <c r="B64" i="7" s="1"/>
  <c r="F25" i="7"/>
  <c r="B25" i="7"/>
  <c r="B45" i="7" s="1"/>
  <c r="B63" i="7" s="1"/>
  <c r="F24" i="7"/>
  <c r="B24" i="7"/>
  <c r="B44" i="7" s="1"/>
  <c r="B62" i="7" s="1"/>
  <c r="F23" i="7"/>
  <c r="F22" i="7" s="1"/>
  <c r="B23" i="7"/>
  <c r="B43" i="7" s="1"/>
  <c r="B61" i="7" s="1"/>
  <c r="B22" i="7"/>
  <c r="B42" i="7" s="1"/>
  <c r="B60" i="7" s="1"/>
  <c r="F21" i="7"/>
  <c r="B21" i="7"/>
  <c r="B41" i="7" s="1"/>
  <c r="B59" i="7" s="1"/>
  <c r="F20" i="7"/>
  <c r="B20" i="7"/>
  <c r="B40" i="7" s="1"/>
  <c r="B58" i="7" s="1"/>
  <c r="F19" i="7"/>
  <c r="B19" i="7"/>
  <c r="B39" i="7" s="1"/>
  <c r="B57" i="7" s="1"/>
  <c r="F18" i="7"/>
  <c r="B18" i="7"/>
  <c r="B38" i="7" s="1"/>
  <c r="B56" i="7" s="1"/>
  <c r="F17" i="7"/>
  <c r="B17" i="7"/>
  <c r="B37" i="7" s="1"/>
  <c r="B55" i="7" s="1"/>
  <c r="F16" i="7"/>
  <c r="F15" i="7" s="1"/>
  <c r="B16" i="7"/>
  <c r="B36" i="7" s="1"/>
  <c r="B54" i="7" s="1"/>
  <c r="B15" i="7"/>
  <c r="B35" i="7" s="1"/>
  <c r="B53" i="7" s="1"/>
  <c r="F14" i="7"/>
  <c r="B14" i="7"/>
  <c r="B34" i="7" s="1"/>
  <c r="B52" i="7" s="1"/>
  <c r="F13" i="7"/>
  <c r="B13" i="7"/>
  <c r="B33" i="7" s="1"/>
  <c r="B51" i="7" s="1"/>
  <c r="B12" i="7"/>
  <c r="B32" i="7" s="1"/>
  <c r="B50" i="7" s="1"/>
  <c r="AM8" i="7"/>
  <c r="AL8" i="7"/>
  <c r="AK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G4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DV2" i="7"/>
  <c r="DU2" i="7"/>
  <c r="DT2" i="7"/>
  <c r="DS2" i="7"/>
  <c r="DR2" i="7"/>
  <c r="DQ2" i="7"/>
  <c r="DP2" i="7"/>
  <c r="DO2" i="7"/>
  <c r="DN2" i="7"/>
  <c r="DM2" i="7"/>
  <c r="DL2" i="7"/>
  <c r="DK2" i="7"/>
  <c r="DJ2" i="7"/>
  <c r="DI2" i="7"/>
  <c r="DH2" i="7"/>
  <c r="DG2" i="7"/>
  <c r="DF2" i="7"/>
  <c r="DE2" i="7"/>
  <c r="DD2" i="7"/>
  <c r="DC2" i="7"/>
  <c r="DB2" i="7"/>
  <c r="DA2" i="7"/>
  <c r="CZ2" i="7"/>
  <c r="CY2" i="7"/>
  <c r="CX2" i="7"/>
  <c r="CW2" i="7"/>
  <c r="CV2" i="7"/>
  <c r="CU2" i="7"/>
  <c r="CT2" i="7"/>
  <c r="CS2" i="7"/>
  <c r="CR2" i="7"/>
  <c r="CQ2" i="7"/>
  <c r="CP2" i="7"/>
  <c r="CO2" i="7"/>
  <c r="CN2" i="7"/>
  <c r="CM2" i="7"/>
  <c r="CL2" i="7"/>
  <c r="CK2" i="7"/>
  <c r="CJ2" i="7"/>
  <c r="CI2" i="7"/>
  <c r="CH2" i="7"/>
  <c r="CG2" i="7"/>
  <c r="CF2" i="7"/>
  <c r="CE2" i="7"/>
  <c r="CD2" i="7"/>
  <c r="CC2" i="7"/>
  <c r="CB2" i="7"/>
  <c r="CA2" i="7"/>
  <c r="BZ2" i="7"/>
  <c r="BY2" i="7"/>
  <c r="BX2" i="7"/>
  <c r="BW2" i="7"/>
  <c r="BV2" i="7"/>
  <c r="BU2" i="7"/>
  <c r="BT2" i="7"/>
  <c r="BS2" i="7"/>
  <c r="BR2" i="7"/>
  <c r="BQ2" i="7"/>
  <c r="BP2" i="7"/>
  <c r="BO2" i="7"/>
  <c r="BN2" i="7"/>
  <c r="BM2" i="7"/>
  <c r="BL2" i="7"/>
  <c r="BK2" i="7"/>
  <c r="BJ2" i="7"/>
  <c r="BI2" i="7"/>
  <c r="BH2" i="7"/>
  <c r="BG2" i="7"/>
  <c r="BF2" i="7"/>
  <c r="BE2" i="7"/>
  <c r="BD2" i="7"/>
  <c r="BC2" i="7"/>
  <c r="BB2" i="7"/>
  <c r="BA2" i="7"/>
  <c r="AZ2" i="7"/>
  <c r="AY2" i="7"/>
  <c r="AX2" i="7"/>
  <c r="AW2" i="7"/>
  <c r="AV2" i="7"/>
  <c r="AU2" i="7"/>
  <c r="AT2" i="7"/>
  <c r="AS2" i="7"/>
  <c r="AR2" i="7"/>
  <c r="AQ2" i="7"/>
  <c r="AP2" i="7"/>
  <c r="AO2" i="7"/>
  <c r="AN2" i="7"/>
  <c r="AM2" i="7"/>
  <c r="AL2" i="7"/>
  <c r="AK2" i="7"/>
  <c r="AJ2" i="7"/>
  <c r="AI2" i="7"/>
  <c r="AH2" i="7"/>
  <c r="AG2" i="7"/>
  <c r="AF2" i="7"/>
  <c r="AE2" i="7"/>
  <c r="AD2" i="7"/>
  <c r="AC2" i="7"/>
  <c r="AB2" i="7"/>
  <c r="AA2" i="7"/>
  <c r="Z2" i="7"/>
  <c r="Y2" i="7"/>
  <c r="X2" i="7"/>
  <c r="W2" i="7"/>
  <c r="V2" i="7"/>
  <c r="U2" i="7"/>
  <c r="T2" i="7"/>
  <c r="S2" i="7"/>
  <c r="R2" i="7"/>
  <c r="Q2" i="7"/>
  <c r="P2" i="7"/>
  <c r="O2" i="7"/>
  <c r="N2" i="7"/>
  <c r="M2" i="7"/>
  <c r="L2" i="7"/>
  <c r="K2" i="7"/>
  <c r="J2" i="7"/>
  <c r="I2" i="7"/>
  <c r="H2" i="7"/>
  <c r="G2" i="7"/>
  <c r="AP1" i="7"/>
  <c r="BB1" i="7" s="1"/>
  <c r="BN1" i="7" s="1"/>
  <c r="BZ1" i="7" s="1"/>
  <c r="CL1" i="7" s="1"/>
  <c r="CX1" i="7" s="1"/>
  <c r="DJ1" i="7" s="1"/>
  <c r="DV1" i="7" s="1"/>
  <c r="AO1" i="7"/>
  <c r="BA1" i="7" s="1"/>
  <c r="BM1" i="7" s="1"/>
  <c r="BY1" i="7" s="1"/>
  <c r="CK1" i="7" s="1"/>
  <c r="CW1" i="7" s="1"/>
  <c r="DI1" i="7" s="1"/>
  <c r="DU1" i="7" s="1"/>
  <c r="AJ1" i="7"/>
  <c r="AV1" i="7" s="1"/>
  <c r="BH1" i="7" s="1"/>
  <c r="BT1" i="7" s="1"/>
  <c r="CF1" i="7" s="1"/>
  <c r="CR1" i="7" s="1"/>
  <c r="DD1" i="7" s="1"/>
  <c r="DP1" i="7" s="1"/>
  <c r="AI1" i="7"/>
  <c r="AU1" i="7" s="1"/>
  <c r="BG1" i="7" s="1"/>
  <c r="BS1" i="7" s="1"/>
  <c r="CE1" i="7" s="1"/>
  <c r="CQ1" i="7" s="1"/>
  <c r="DC1" i="7" s="1"/>
  <c r="DO1" i="7" s="1"/>
  <c r="AH1" i="7"/>
  <c r="AT1" i="7" s="1"/>
  <c r="BF1" i="7" s="1"/>
  <c r="BR1" i="7" s="1"/>
  <c r="CD1" i="7" s="1"/>
  <c r="CP1" i="7" s="1"/>
  <c r="DB1" i="7" s="1"/>
  <c r="DN1" i="7" s="1"/>
  <c r="AG1" i="7"/>
  <c r="AS1" i="7" s="1"/>
  <c r="BE1" i="7" s="1"/>
  <c r="BQ1" i="7" s="1"/>
  <c r="CC1" i="7" s="1"/>
  <c r="CO1" i="7" s="1"/>
  <c r="DA1" i="7" s="1"/>
  <c r="DM1" i="7" s="1"/>
  <c r="AD1" i="7"/>
  <c r="AC1" i="7"/>
  <c r="AB1" i="7"/>
  <c r="AN1" i="7" s="1"/>
  <c r="AZ1" i="7" s="1"/>
  <c r="BL1" i="7" s="1"/>
  <c r="BX1" i="7" s="1"/>
  <c r="CJ1" i="7" s="1"/>
  <c r="CV1" i="7" s="1"/>
  <c r="DH1" i="7" s="1"/>
  <c r="DT1" i="7" s="1"/>
  <c r="AA1" i="7"/>
  <c r="AM1" i="7" s="1"/>
  <c r="AY1" i="7" s="1"/>
  <c r="BK1" i="7" s="1"/>
  <c r="BW1" i="7" s="1"/>
  <c r="CI1" i="7" s="1"/>
  <c r="CU1" i="7" s="1"/>
  <c r="DG1" i="7" s="1"/>
  <c r="DS1" i="7" s="1"/>
  <c r="Z1" i="7"/>
  <c r="AL1" i="7" s="1"/>
  <c r="AX1" i="7" s="1"/>
  <c r="BJ1" i="7" s="1"/>
  <c r="BV1" i="7" s="1"/>
  <c r="CH1" i="7" s="1"/>
  <c r="CT1" i="7" s="1"/>
  <c r="DF1" i="7" s="1"/>
  <c r="DR1" i="7" s="1"/>
  <c r="Y1" i="7"/>
  <c r="AK1" i="7" s="1"/>
  <c r="AW1" i="7" s="1"/>
  <c r="BI1" i="7" s="1"/>
  <c r="BU1" i="7" s="1"/>
  <c r="CG1" i="7" s="1"/>
  <c r="CS1" i="7" s="1"/>
  <c r="DE1" i="7" s="1"/>
  <c r="DQ1" i="7" s="1"/>
  <c r="X1" i="7"/>
  <c r="W1" i="7"/>
  <c r="V1" i="7"/>
  <c r="U1" i="7"/>
  <c r="T1" i="7"/>
  <c r="AF1" i="7" s="1"/>
  <c r="AR1" i="7" s="1"/>
  <c r="BD1" i="7" s="1"/>
  <c r="BP1" i="7" s="1"/>
  <c r="CB1" i="7" s="1"/>
  <c r="CN1" i="7" s="1"/>
  <c r="CZ1" i="7" s="1"/>
  <c r="DL1" i="7" s="1"/>
  <c r="S1" i="7"/>
  <c r="AE1" i="7" s="1"/>
  <c r="AQ1" i="7" s="1"/>
  <c r="BC1" i="7" s="1"/>
  <c r="BO1" i="7" s="1"/>
  <c r="CA1" i="7" s="1"/>
  <c r="CM1" i="7" s="1"/>
  <c r="CY1" i="7" s="1"/>
  <c r="DK1" i="7" s="1"/>
  <c r="DC6" i="6"/>
  <c r="DO6" i="6" s="1"/>
  <c r="CW6" i="6"/>
  <c r="DI6" i="6" s="1"/>
  <c r="DU6" i="6" s="1"/>
  <c r="CN6" i="6"/>
  <c r="CZ6" i="6" s="1"/>
  <c r="DL6" i="6" s="1"/>
  <c r="CG6" i="6"/>
  <c r="CS6" i="6" s="1"/>
  <c r="DE6" i="6" s="1"/>
  <c r="DQ6" i="6" s="1"/>
  <c r="BW6" i="6"/>
  <c r="CI6" i="6" s="1"/>
  <c r="CU6" i="6" s="1"/>
  <c r="DG6" i="6" s="1"/>
  <c r="DS6" i="6" s="1"/>
  <c r="BL6" i="6"/>
  <c r="BX6" i="6" s="1"/>
  <c r="CJ6" i="6" s="1"/>
  <c r="CV6" i="6" s="1"/>
  <c r="DH6" i="6" s="1"/>
  <c r="DT6" i="6" s="1"/>
  <c r="BG6" i="6"/>
  <c r="BS6" i="6" s="1"/>
  <c r="CE6" i="6" s="1"/>
  <c r="CQ6" i="6" s="1"/>
  <c r="BA6" i="6"/>
  <c r="BM6" i="6" s="1"/>
  <c r="BY6" i="6" s="1"/>
  <c r="CK6" i="6" s="1"/>
  <c r="AZ6" i="6"/>
  <c r="AQ6" i="6"/>
  <c r="BC6" i="6" s="1"/>
  <c r="BO6" i="6" s="1"/>
  <c r="CA6" i="6" s="1"/>
  <c r="CM6" i="6" s="1"/>
  <c r="CY6" i="6" s="1"/>
  <c r="DK6" i="6" s="1"/>
  <c r="AK6" i="6"/>
  <c r="AW6" i="6" s="1"/>
  <c r="BI6" i="6" s="1"/>
  <c r="BU6" i="6" s="1"/>
  <c r="AJ6" i="6"/>
  <c r="AV6" i="6" s="1"/>
  <c r="BH6" i="6" s="1"/>
  <c r="BT6" i="6" s="1"/>
  <c r="CF6" i="6" s="1"/>
  <c r="CR6" i="6" s="1"/>
  <c r="DD6" i="6" s="1"/>
  <c r="DP6" i="6" s="1"/>
  <c r="AI6" i="6"/>
  <c r="AU6" i="6" s="1"/>
  <c r="AF6" i="6"/>
  <c r="AR6" i="6" s="1"/>
  <c r="BD6" i="6" s="1"/>
  <c r="BP6" i="6" s="1"/>
  <c r="CB6" i="6" s="1"/>
  <c r="AC6" i="6"/>
  <c r="AO6" i="6" s="1"/>
  <c r="AB6" i="6"/>
  <c r="AN6" i="6" s="1"/>
  <c r="AA6" i="6"/>
  <c r="AM6" i="6" s="1"/>
  <c r="AY6" i="6" s="1"/>
  <c r="BK6" i="6" s="1"/>
  <c r="Z6" i="6"/>
  <c r="AL6" i="6" s="1"/>
  <c r="AX6" i="6" s="1"/>
  <c r="BJ6" i="6" s="1"/>
  <c r="BV6" i="6" s="1"/>
  <c r="CH6" i="6" s="1"/>
  <c r="CT6" i="6" s="1"/>
  <c r="DF6" i="6" s="1"/>
  <c r="DR6" i="6" s="1"/>
  <c r="Y6" i="6"/>
  <c r="X6" i="6"/>
  <c r="W6" i="6"/>
  <c r="V6" i="6"/>
  <c r="AH6" i="6" s="1"/>
  <c r="AT6" i="6" s="1"/>
  <c r="BF6" i="6" s="1"/>
  <c r="BR6" i="6" s="1"/>
  <c r="CD6" i="6" s="1"/>
  <c r="CP6" i="6" s="1"/>
  <c r="DB6" i="6" s="1"/>
  <c r="DN6" i="6" s="1"/>
  <c r="U6" i="6"/>
  <c r="AG6" i="6" s="1"/>
  <c r="AS6" i="6" s="1"/>
  <c r="BE6" i="6" s="1"/>
  <c r="BQ6" i="6" s="1"/>
  <c r="CC6" i="6" s="1"/>
  <c r="CO6" i="6" s="1"/>
  <c r="DA6" i="6" s="1"/>
  <c r="DM6" i="6" s="1"/>
  <c r="T6" i="6"/>
  <c r="S6" i="6"/>
  <c r="AE6" i="6" s="1"/>
  <c r="R6" i="6"/>
  <c r="AD6" i="6" s="1"/>
  <c r="AP6" i="6" s="1"/>
  <c r="BB6" i="6" s="1"/>
  <c r="BN6" i="6" s="1"/>
  <c r="BZ6" i="6" s="1"/>
  <c r="CL6" i="6" s="1"/>
  <c r="CX6" i="6" s="1"/>
  <c r="DJ6" i="6" s="1"/>
  <c r="J4" i="6"/>
  <c r="K4" i="6" s="1"/>
  <c r="L4" i="6" s="1"/>
  <c r="M4" i="6" s="1"/>
  <c r="N4" i="6" s="1"/>
  <c r="O4" i="6" s="1"/>
  <c r="P4" i="6" s="1"/>
  <c r="Q4" i="6" s="1"/>
  <c r="R4" i="6" s="1"/>
  <c r="S4" i="6" s="1"/>
  <c r="T4" i="6" s="1"/>
  <c r="U4" i="6" s="1"/>
  <c r="V4" i="6" s="1"/>
  <c r="W4" i="6" s="1"/>
  <c r="X4" i="6" s="1"/>
  <c r="Y4" i="6" s="1"/>
  <c r="Z4" i="6" s="1"/>
  <c r="AA4" i="6" s="1"/>
  <c r="AB4" i="6" s="1"/>
  <c r="AC4" i="6" s="1"/>
  <c r="AD4" i="6" s="1"/>
  <c r="AE4" i="6" s="1"/>
  <c r="AF4" i="6" s="1"/>
  <c r="AG4" i="6" s="1"/>
  <c r="AH4" i="6" s="1"/>
  <c r="AI4" i="6" s="1"/>
  <c r="AJ4" i="6" s="1"/>
  <c r="AK4" i="6" s="1"/>
  <c r="AL4" i="6" s="1"/>
  <c r="AM4" i="6" s="1"/>
  <c r="AN4" i="6" s="1"/>
  <c r="AO4" i="6" s="1"/>
  <c r="AP4" i="6" s="1"/>
  <c r="AQ4" i="6" s="1"/>
  <c r="AR4" i="6" s="1"/>
  <c r="AS4" i="6" s="1"/>
  <c r="AT4" i="6" s="1"/>
  <c r="AU4" i="6" s="1"/>
  <c r="AV4" i="6" s="1"/>
  <c r="AW4" i="6" s="1"/>
  <c r="AX4" i="6" s="1"/>
  <c r="AY4" i="6" s="1"/>
  <c r="AZ4" i="6" s="1"/>
  <c r="BA4" i="6" s="1"/>
  <c r="BB4" i="6" s="1"/>
  <c r="BC4" i="6" s="1"/>
  <c r="BD4" i="6" s="1"/>
  <c r="BE4" i="6" s="1"/>
  <c r="BF4" i="6" s="1"/>
  <c r="BG4" i="6" s="1"/>
  <c r="BH4" i="6" s="1"/>
  <c r="BI4" i="6" s="1"/>
  <c r="BJ4" i="6" s="1"/>
  <c r="BK4" i="6" s="1"/>
  <c r="BL4" i="6" s="1"/>
  <c r="BM4" i="6" s="1"/>
  <c r="BN4" i="6" s="1"/>
  <c r="BO4" i="6" s="1"/>
  <c r="BP4" i="6" s="1"/>
  <c r="BQ4" i="6" s="1"/>
  <c r="BR4" i="6" s="1"/>
  <c r="BS4" i="6" s="1"/>
  <c r="BT4" i="6" s="1"/>
  <c r="BU4" i="6" s="1"/>
  <c r="BV4" i="6" s="1"/>
  <c r="BW4" i="6" s="1"/>
  <c r="BX4" i="6" s="1"/>
  <c r="BY4" i="6" s="1"/>
  <c r="BZ4" i="6" s="1"/>
  <c r="CA4" i="6" s="1"/>
  <c r="CB4" i="6" s="1"/>
  <c r="CC4" i="6" s="1"/>
  <c r="CD4" i="6" s="1"/>
  <c r="CE4" i="6" s="1"/>
  <c r="CF4" i="6" s="1"/>
  <c r="CG4" i="6" s="1"/>
  <c r="CH4" i="6" s="1"/>
  <c r="CI4" i="6" s="1"/>
  <c r="CJ4" i="6" s="1"/>
  <c r="CK4" i="6" s="1"/>
  <c r="CL4" i="6" s="1"/>
  <c r="CM4" i="6" s="1"/>
  <c r="CN4" i="6" s="1"/>
  <c r="CO4" i="6" s="1"/>
  <c r="CP4" i="6" s="1"/>
  <c r="CQ4" i="6" s="1"/>
  <c r="CR4" i="6" s="1"/>
  <c r="CS4" i="6" s="1"/>
  <c r="CT4" i="6" s="1"/>
  <c r="CU4" i="6" s="1"/>
  <c r="CV4" i="6" s="1"/>
  <c r="CW4" i="6" s="1"/>
  <c r="CX4" i="6" s="1"/>
  <c r="CY4" i="6" s="1"/>
  <c r="CZ4" i="6" s="1"/>
  <c r="DA4" i="6" s="1"/>
  <c r="DB4" i="6" s="1"/>
  <c r="DC4" i="6" s="1"/>
  <c r="DD4" i="6" s="1"/>
  <c r="DE4" i="6" s="1"/>
  <c r="DF4" i="6" s="1"/>
  <c r="DG4" i="6" s="1"/>
  <c r="DH4" i="6" s="1"/>
  <c r="DI4" i="6" s="1"/>
  <c r="DJ4" i="6" s="1"/>
  <c r="DK4" i="6" s="1"/>
  <c r="DL4" i="6" s="1"/>
  <c r="DM4" i="6" s="1"/>
  <c r="DN4" i="6" s="1"/>
  <c r="DO4" i="6" s="1"/>
  <c r="DP4" i="6" s="1"/>
  <c r="DQ4" i="6" s="1"/>
  <c r="DR4" i="6" s="1"/>
  <c r="DS4" i="6" s="1"/>
  <c r="DT4" i="6" s="1"/>
  <c r="DU4" i="6" s="1"/>
  <c r="F4" i="6"/>
  <c r="G4" i="6" s="1"/>
  <c r="H4" i="6" s="1"/>
  <c r="I4" i="6" s="1"/>
  <c r="F3" i="6"/>
  <c r="F2" i="6"/>
  <c r="F10" i="6" s="1"/>
  <c r="F77" i="5"/>
  <c r="F76" i="5"/>
  <c r="F68" i="5"/>
  <c r="C68" i="5"/>
  <c r="F67" i="5"/>
  <c r="C67" i="5"/>
  <c r="F66" i="5"/>
  <c r="C66" i="5"/>
  <c r="CI9" i="5"/>
  <c r="CU9" i="5" s="1"/>
  <c r="DG9" i="5" s="1"/>
  <c r="DS9" i="5" s="1"/>
  <c r="CA9" i="5"/>
  <c r="CM9" i="5" s="1"/>
  <c r="CY9" i="5" s="1"/>
  <c r="DK9" i="5" s="1"/>
  <c r="BK9" i="5"/>
  <c r="BW9" i="5" s="1"/>
  <c r="BC9" i="5"/>
  <c r="BO9" i="5" s="1"/>
  <c r="AN9" i="5"/>
  <c r="AZ9" i="5" s="1"/>
  <c r="BL9" i="5" s="1"/>
  <c r="BX9" i="5" s="1"/>
  <c r="CJ9" i="5" s="1"/>
  <c r="CV9" i="5" s="1"/>
  <c r="DH9" i="5" s="1"/>
  <c r="DT9" i="5" s="1"/>
  <c r="AM9" i="5"/>
  <c r="AY9" i="5" s="1"/>
  <c r="AH9" i="5"/>
  <c r="AT9" i="5" s="1"/>
  <c r="BF9" i="5" s="1"/>
  <c r="BR9" i="5" s="1"/>
  <c r="CD9" i="5" s="1"/>
  <c r="CP9" i="5" s="1"/>
  <c r="DB9" i="5" s="1"/>
  <c r="DN9" i="5" s="1"/>
  <c r="AF9" i="5"/>
  <c r="AR9" i="5" s="1"/>
  <c r="BD9" i="5" s="1"/>
  <c r="BP9" i="5" s="1"/>
  <c r="CB9" i="5" s="1"/>
  <c r="CN9" i="5" s="1"/>
  <c r="CZ9" i="5" s="1"/>
  <c r="DL9" i="5" s="1"/>
  <c r="AE9" i="5"/>
  <c r="AQ9" i="5" s="1"/>
  <c r="AC9" i="5"/>
  <c r="AO9" i="5" s="1"/>
  <c r="BA9" i="5" s="1"/>
  <c r="BM9" i="5" s="1"/>
  <c r="BY9" i="5" s="1"/>
  <c r="CK9" i="5" s="1"/>
  <c r="CW9" i="5" s="1"/>
  <c r="DI9" i="5" s="1"/>
  <c r="DU9" i="5" s="1"/>
  <c r="AB9" i="5"/>
  <c r="AA9" i="5"/>
  <c r="Z9" i="5"/>
  <c r="AL9" i="5" s="1"/>
  <c r="AX9" i="5" s="1"/>
  <c r="BJ9" i="5" s="1"/>
  <c r="BV9" i="5" s="1"/>
  <c r="CH9" i="5" s="1"/>
  <c r="CT9" i="5" s="1"/>
  <c r="DF9" i="5" s="1"/>
  <c r="DR9" i="5" s="1"/>
  <c r="Y9" i="5"/>
  <c r="AK9" i="5" s="1"/>
  <c r="AW9" i="5" s="1"/>
  <c r="BI9" i="5" s="1"/>
  <c r="BU9" i="5" s="1"/>
  <c r="CG9" i="5" s="1"/>
  <c r="CS9" i="5" s="1"/>
  <c r="DE9" i="5" s="1"/>
  <c r="DQ9" i="5" s="1"/>
  <c r="X9" i="5"/>
  <c r="AJ9" i="5" s="1"/>
  <c r="AV9" i="5" s="1"/>
  <c r="BH9" i="5" s="1"/>
  <c r="BT9" i="5" s="1"/>
  <c r="CF9" i="5" s="1"/>
  <c r="CR9" i="5" s="1"/>
  <c r="DD9" i="5" s="1"/>
  <c r="DP9" i="5" s="1"/>
  <c r="W9" i="5"/>
  <c r="AI9" i="5" s="1"/>
  <c r="AU9" i="5" s="1"/>
  <c r="BG9" i="5" s="1"/>
  <c r="BS9" i="5" s="1"/>
  <c r="CE9" i="5" s="1"/>
  <c r="CQ9" i="5" s="1"/>
  <c r="DC9" i="5" s="1"/>
  <c r="DO9" i="5" s="1"/>
  <c r="V9" i="5"/>
  <c r="U9" i="5"/>
  <c r="AG9" i="5" s="1"/>
  <c r="AS9" i="5" s="1"/>
  <c r="BE9" i="5" s="1"/>
  <c r="BQ9" i="5" s="1"/>
  <c r="CC9" i="5" s="1"/>
  <c r="CO9" i="5" s="1"/>
  <c r="DA9" i="5" s="1"/>
  <c r="DM9" i="5" s="1"/>
  <c r="T9" i="5"/>
  <c r="S9" i="5"/>
  <c r="R9" i="5"/>
  <c r="AD9" i="5" s="1"/>
  <c r="AP9" i="5" s="1"/>
  <c r="BB9" i="5" s="1"/>
  <c r="BN9" i="5" s="1"/>
  <c r="BZ9" i="5" s="1"/>
  <c r="CL9" i="5" s="1"/>
  <c r="CX9" i="5" s="1"/>
  <c r="DJ9" i="5" s="1"/>
  <c r="AL8" i="5"/>
  <c r="AJ8" i="5"/>
  <c r="AI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F4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DU2" i="5"/>
  <c r="DT2" i="5"/>
  <c r="DS2" i="5"/>
  <c r="DR2" i="5"/>
  <c r="DQ2" i="5"/>
  <c r="DP2" i="5"/>
  <c r="DO2" i="5"/>
  <c r="DN2" i="5"/>
  <c r="DM2" i="5"/>
  <c r="DL2" i="5"/>
  <c r="DK2" i="5"/>
  <c r="DJ2" i="5"/>
  <c r="DI2" i="5"/>
  <c r="DH2" i="5"/>
  <c r="DG2" i="5"/>
  <c r="DF2" i="5"/>
  <c r="DE2" i="5"/>
  <c r="DD2" i="5"/>
  <c r="DC2" i="5"/>
  <c r="DB2" i="5"/>
  <c r="DA2" i="5"/>
  <c r="CZ2" i="5"/>
  <c r="CY2" i="5"/>
  <c r="CX2" i="5"/>
  <c r="CW2" i="5"/>
  <c r="CV2" i="5"/>
  <c r="CU2" i="5"/>
  <c r="CT2" i="5"/>
  <c r="CS2" i="5"/>
  <c r="CR2" i="5"/>
  <c r="CQ2" i="5"/>
  <c r="CP2" i="5"/>
  <c r="CO2" i="5"/>
  <c r="CN2" i="5"/>
  <c r="CM2" i="5"/>
  <c r="CL2" i="5"/>
  <c r="CK2" i="5"/>
  <c r="CJ2" i="5"/>
  <c r="CI2" i="5"/>
  <c r="CH2" i="5"/>
  <c r="CG2" i="5"/>
  <c r="CF2" i="5"/>
  <c r="CE2" i="5"/>
  <c r="CD2" i="5"/>
  <c r="CC2" i="5"/>
  <c r="CB2" i="5"/>
  <c r="CA2" i="5"/>
  <c r="BZ2" i="5"/>
  <c r="BY2" i="5"/>
  <c r="BX2" i="5"/>
  <c r="BW2" i="5"/>
  <c r="BV2" i="5"/>
  <c r="BU2" i="5"/>
  <c r="BT2" i="5"/>
  <c r="BS2" i="5"/>
  <c r="BR2" i="5"/>
  <c r="BQ2" i="5"/>
  <c r="BP2" i="5"/>
  <c r="BO2" i="5"/>
  <c r="BN2" i="5"/>
  <c r="BM2" i="5"/>
  <c r="BL2" i="5"/>
  <c r="BK2" i="5"/>
  <c r="BJ2" i="5"/>
  <c r="BI2" i="5"/>
  <c r="BH2" i="5"/>
  <c r="BG2" i="5"/>
  <c r="BF2" i="5"/>
  <c r="BE2" i="5"/>
  <c r="BD2" i="5"/>
  <c r="BC2" i="5"/>
  <c r="BB2" i="5"/>
  <c r="BA2" i="5"/>
  <c r="AZ2" i="5"/>
  <c r="AY2" i="5"/>
  <c r="AX2" i="5"/>
  <c r="AW2" i="5"/>
  <c r="AV2" i="5"/>
  <c r="AU2" i="5"/>
  <c r="AT2" i="5"/>
  <c r="AS2" i="5"/>
  <c r="AR2" i="5"/>
  <c r="AQ2" i="5"/>
  <c r="AP2" i="5"/>
  <c r="AO2" i="5"/>
  <c r="AN2" i="5"/>
  <c r="AM2" i="5"/>
  <c r="AL2" i="5"/>
  <c r="AK2" i="5"/>
  <c r="AJ2" i="5"/>
  <c r="AI2" i="5"/>
  <c r="AH2" i="5"/>
  <c r="AG2" i="5"/>
  <c r="AF2" i="5"/>
  <c r="AE2" i="5"/>
  <c r="AD2" i="5"/>
  <c r="AC2" i="5"/>
  <c r="AB2" i="5"/>
  <c r="AA2" i="5"/>
  <c r="Z2" i="5"/>
  <c r="Y2" i="5"/>
  <c r="X2" i="5"/>
  <c r="W2" i="5"/>
  <c r="V2" i="5"/>
  <c r="U2" i="5"/>
  <c r="T2" i="5"/>
  <c r="S2" i="5"/>
  <c r="R2" i="5"/>
  <c r="Q2" i="5"/>
  <c r="P2" i="5"/>
  <c r="O2" i="5"/>
  <c r="N2" i="5"/>
  <c r="M2" i="5"/>
  <c r="L2" i="5"/>
  <c r="K2" i="5"/>
  <c r="J2" i="5"/>
  <c r="I2" i="5"/>
  <c r="H2" i="5"/>
  <c r="G2" i="5"/>
  <c r="F2" i="5"/>
  <c r="BF1" i="5"/>
  <c r="BR1" i="5" s="1"/>
  <c r="CD1" i="5" s="1"/>
  <c r="CP1" i="5" s="1"/>
  <c r="DB1" i="5" s="1"/>
  <c r="DN1" i="5" s="1"/>
  <c r="AN1" i="5"/>
  <c r="AZ1" i="5" s="1"/>
  <c r="BL1" i="5" s="1"/>
  <c r="BX1" i="5" s="1"/>
  <c r="CJ1" i="5" s="1"/>
  <c r="CV1" i="5" s="1"/>
  <c r="DH1" i="5" s="1"/>
  <c r="DT1" i="5" s="1"/>
  <c r="AM1" i="5"/>
  <c r="AY1" i="5" s="1"/>
  <c r="BK1" i="5" s="1"/>
  <c r="BW1" i="5" s="1"/>
  <c r="CI1" i="5" s="1"/>
  <c r="CU1" i="5" s="1"/>
  <c r="DG1" i="5" s="1"/>
  <c r="DS1" i="5" s="1"/>
  <c r="AH1" i="5"/>
  <c r="AT1" i="5" s="1"/>
  <c r="AF1" i="5"/>
  <c r="AR1" i="5" s="1"/>
  <c r="BD1" i="5" s="1"/>
  <c r="BP1" i="5" s="1"/>
  <c r="CB1" i="5" s="1"/>
  <c r="CN1" i="5" s="1"/>
  <c r="CZ1" i="5" s="1"/>
  <c r="DL1" i="5" s="1"/>
  <c r="AE1" i="5"/>
  <c r="AQ1" i="5" s="1"/>
  <c r="BC1" i="5" s="1"/>
  <c r="BO1" i="5" s="1"/>
  <c r="CA1" i="5" s="1"/>
  <c r="CM1" i="5" s="1"/>
  <c r="CY1" i="5" s="1"/>
  <c r="DK1" i="5" s="1"/>
  <c r="AC1" i="5"/>
  <c r="AO1" i="5" s="1"/>
  <c r="BA1" i="5" s="1"/>
  <c r="BM1" i="5" s="1"/>
  <c r="BY1" i="5" s="1"/>
  <c r="CK1" i="5" s="1"/>
  <c r="CW1" i="5" s="1"/>
  <c r="DI1" i="5" s="1"/>
  <c r="DU1" i="5" s="1"/>
  <c r="AB1" i="5"/>
  <c r="AA1" i="5"/>
  <c r="Z1" i="5"/>
  <c r="AL1" i="5" s="1"/>
  <c r="AX1" i="5" s="1"/>
  <c r="BJ1" i="5" s="1"/>
  <c r="BV1" i="5" s="1"/>
  <c r="CH1" i="5" s="1"/>
  <c r="CT1" i="5" s="1"/>
  <c r="DF1" i="5" s="1"/>
  <c r="DR1" i="5" s="1"/>
  <c r="Y1" i="5"/>
  <c r="AK1" i="5" s="1"/>
  <c r="AW1" i="5" s="1"/>
  <c r="BI1" i="5" s="1"/>
  <c r="BU1" i="5" s="1"/>
  <c r="CG1" i="5" s="1"/>
  <c r="CS1" i="5" s="1"/>
  <c r="DE1" i="5" s="1"/>
  <c r="DQ1" i="5" s="1"/>
  <c r="X1" i="5"/>
  <c r="AJ1" i="5" s="1"/>
  <c r="AV1" i="5" s="1"/>
  <c r="BH1" i="5" s="1"/>
  <c r="BT1" i="5" s="1"/>
  <c r="CF1" i="5" s="1"/>
  <c r="CR1" i="5" s="1"/>
  <c r="DD1" i="5" s="1"/>
  <c r="DP1" i="5" s="1"/>
  <c r="W1" i="5"/>
  <c r="AI1" i="5" s="1"/>
  <c r="AU1" i="5" s="1"/>
  <c r="BG1" i="5" s="1"/>
  <c r="BS1" i="5" s="1"/>
  <c r="CE1" i="5" s="1"/>
  <c r="CQ1" i="5" s="1"/>
  <c r="DC1" i="5" s="1"/>
  <c r="DO1" i="5" s="1"/>
  <c r="V1" i="5"/>
  <c r="U1" i="5"/>
  <c r="AG1" i="5" s="1"/>
  <c r="AS1" i="5" s="1"/>
  <c r="BE1" i="5" s="1"/>
  <c r="BQ1" i="5" s="1"/>
  <c r="CC1" i="5" s="1"/>
  <c r="CO1" i="5" s="1"/>
  <c r="DA1" i="5" s="1"/>
  <c r="DM1" i="5" s="1"/>
  <c r="T1" i="5"/>
  <c r="S1" i="5"/>
  <c r="R1" i="5"/>
  <c r="AD1" i="5" s="1"/>
  <c r="AP1" i="5" s="1"/>
  <c r="BB1" i="5" s="1"/>
  <c r="BN1" i="5" s="1"/>
  <c r="BZ1" i="5" s="1"/>
  <c r="CL1" i="5" s="1"/>
  <c r="CX1" i="5" s="1"/>
  <c r="DJ1" i="5" s="1"/>
  <c r="C44" i="4"/>
  <c r="C45" i="4" s="1"/>
  <c r="F43" i="4"/>
  <c r="G44" i="4" s="1"/>
  <c r="F42" i="4"/>
  <c r="G43" i="4" s="1"/>
  <c r="H44" i="4" s="1"/>
  <c r="C19" i="4"/>
  <c r="B156" i="11" s="1"/>
  <c r="C14" i="4"/>
  <c r="B155" i="11" s="1"/>
  <c r="AO9" i="4"/>
  <c r="BA9" i="4" s="1"/>
  <c r="BM9" i="4" s="1"/>
  <c r="BY9" i="4" s="1"/>
  <c r="CK9" i="4" s="1"/>
  <c r="CW9" i="4" s="1"/>
  <c r="DI9" i="4" s="1"/>
  <c r="DU9" i="4" s="1"/>
  <c r="AM9" i="4"/>
  <c r="AY9" i="4" s="1"/>
  <c r="BK9" i="4" s="1"/>
  <c r="BW9" i="4" s="1"/>
  <c r="CI9" i="4" s="1"/>
  <c r="CU9" i="4" s="1"/>
  <c r="DG9" i="4" s="1"/>
  <c r="DS9" i="4" s="1"/>
  <c r="AH9" i="4"/>
  <c r="AT9" i="4" s="1"/>
  <c r="BF9" i="4" s="1"/>
  <c r="BR9" i="4" s="1"/>
  <c r="CD9" i="4" s="1"/>
  <c r="CP9" i="4" s="1"/>
  <c r="DB9" i="4" s="1"/>
  <c r="DN9" i="4" s="1"/>
  <c r="AG9" i="4"/>
  <c r="AS9" i="4" s="1"/>
  <c r="BE9" i="4" s="1"/>
  <c r="BQ9" i="4" s="1"/>
  <c r="CC9" i="4" s="1"/>
  <c r="CO9" i="4" s="1"/>
  <c r="DA9" i="4" s="1"/>
  <c r="DM9" i="4" s="1"/>
  <c r="AE9" i="4"/>
  <c r="AQ9" i="4" s="1"/>
  <c r="BC9" i="4" s="1"/>
  <c r="BO9" i="4" s="1"/>
  <c r="CA9" i="4" s="1"/>
  <c r="CM9" i="4" s="1"/>
  <c r="CY9" i="4" s="1"/>
  <c r="DK9" i="4" s="1"/>
  <c r="AC9" i="4"/>
  <c r="AB9" i="4"/>
  <c r="AN9" i="4" s="1"/>
  <c r="AZ9" i="4" s="1"/>
  <c r="BL9" i="4" s="1"/>
  <c r="BX9" i="4" s="1"/>
  <c r="CJ9" i="4" s="1"/>
  <c r="CV9" i="4" s="1"/>
  <c r="DH9" i="4" s="1"/>
  <c r="DT9" i="4" s="1"/>
  <c r="AA9" i="4"/>
  <c r="Z9" i="4"/>
  <c r="AL9" i="4" s="1"/>
  <c r="AX9" i="4" s="1"/>
  <c r="BJ9" i="4" s="1"/>
  <c r="BV9" i="4" s="1"/>
  <c r="CH9" i="4" s="1"/>
  <c r="CT9" i="4" s="1"/>
  <c r="DF9" i="4" s="1"/>
  <c r="DR9" i="4" s="1"/>
  <c r="Y9" i="4"/>
  <c r="AK9" i="4" s="1"/>
  <c r="AW9" i="4" s="1"/>
  <c r="BI9" i="4" s="1"/>
  <c r="BU9" i="4" s="1"/>
  <c r="CG9" i="4" s="1"/>
  <c r="CS9" i="4" s="1"/>
  <c r="DE9" i="4" s="1"/>
  <c r="DQ9" i="4" s="1"/>
  <c r="X9" i="4"/>
  <c r="AJ9" i="4" s="1"/>
  <c r="AV9" i="4" s="1"/>
  <c r="BH9" i="4" s="1"/>
  <c r="BT9" i="4" s="1"/>
  <c r="CF9" i="4" s="1"/>
  <c r="CR9" i="4" s="1"/>
  <c r="DD9" i="4" s="1"/>
  <c r="DP9" i="4" s="1"/>
  <c r="W9" i="4"/>
  <c r="AI9" i="4" s="1"/>
  <c r="AU9" i="4" s="1"/>
  <c r="BG9" i="4" s="1"/>
  <c r="BS9" i="4" s="1"/>
  <c r="CE9" i="4" s="1"/>
  <c r="CQ9" i="4" s="1"/>
  <c r="DC9" i="4" s="1"/>
  <c r="DO9" i="4" s="1"/>
  <c r="V9" i="4"/>
  <c r="U9" i="4"/>
  <c r="T9" i="4"/>
  <c r="AF9" i="4" s="1"/>
  <c r="AR9" i="4" s="1"/>
  <c r="BD9" i="4" s="1"/>
  <c r="BP9" i="4" s="1"/>
  <c r="CB9" i="4" s="1"/>
  <c r="CN9" i="4" s="1"/>
  <c r="CZ9" i="4" s="1"/>
  <c r="DL9" i="4" s="1"/>
  <c r="S9" i="4"/>
  <c r="R9" i="4"/>
  <c r="AD9" i="4" s="1"/>
  <c r="AP9" i="4" s="1"/>
  <c r="BB9" i="4" s="1"/>
  <c r="BN9" i="4" s="1"/>
  <c r="BZ9" i="4" s="1"/>
  <c r="CL9" i="4" s="1"/>
  <c r="CX9" i="4" s="1"/>
  <c r="DJ9" i="4" s="1"/>
  <c r="AL8" i="4"/>
  <c r="AL8" i="8" s="1"/>
  <c r="AK8" i="4"/>
  <c r="AK8" i="8" s="1"/>
  <c r="AI8" i="4"/>
  <c r="AI8" i="8" s="1"/>
  <c r="AD8" i="4"/>
  <c r="AD8" i="8" s="1"/>
  <c r="AC8" i="4"/>
  <c r="AC8" i="8" s="1"/>
  <c r="AB8" i="4"/>
  <c r="AB8" i="8" s="1"/>
  <c r="AA8" i="4"/>
  <c r="AA8" i="8" s="1"/>
  <c r="Z8" i="4"/>
  <c r="Z8" i="8" s="1"/>
  <c r="Y8" i="4"/>
  <c r="Y8" i="8" s="1"/>
  <c r="X8" i="4"/>
  <c r="X8" i="8" s="1"/>
  <c r="W8" i="4"/>
  <c r="W8" i="8" s="1"/>
  <c r="V8" i="4"/>
  <c r="V8" i="8" s="1"/>
  <c r="U8" i="4"/>
  <c r="U8" i="8" s="1"/>
  <c r="T8" i="4"/>
  <c r="T8" i="8" s="1"/>
  <c r="S8" i="4"/>
  <c r="S8" i="8" s="1"/>
  <c r="R8" i="4"/>
  <c r="AO6" i="4"/>
  <c r="BA6" i="4" s="1"/>
  <c r="BM6" i="4" s="1"/>
  <c r="BY6" i="4" s="1"/>
  <c r="CK6" i="4" s="1"/>
  <c r="CW6" i="4" s="1"/>
  <c r="DI6" i="4" s="1"/>
  <c r="DU6" i="4" s="1"/>
  <c r="AM6" i="4"/>
  <c r="AY6" i="4" s="1"/>
  <c r="BK6" i="4" s="1"/>
  <c r="BW6" i="4" s="1"/>
  <c r="CI6" i="4" s="1"/>
  <c r="CU6" i="4" s="1"/>
  <c r="DG6" i="4" s="1"/>
  <c r="DS6" i="4" s="1"/>
  <c r="AH6" i="4"/>
  <c r="AT6" i="4" s="1"/>
  <c r="BF6" i="4" s="1"/>
  <c r="BR6" i="4" s="1"/>
  <c r="CD6" i="4" s="1"/>
  <c r="CP6" i="4" s="1"/>
  <c r="DB6" i="4" s="1"/>
  <c r="DN6" i="4" s="1"/>
  <c r="AG6" i="4"/>
  <c r="AS6" i="4" s="1"/>
  <c r="BE6" i="4" s="1"/>
  <c r="BQ6" i="4" s="1"/>
  <c r="CC6" i="4" s="1"/>
  <c r="CO6" i="4" s="1"/>
  <c r="DA6" i="4" s="1"/>
  <c r="DM6" i="4" s="1"/>
  <c r="AE6" i="4"/>
  <c r="AQ6" i="4" s="1"/>
  <c r="BC6" i="4" s="1"/>
  <c r="BO6" i="4" s="1"/>
  <c r="CA6" i="4" s="1"/>
  <c r="CM6" i="4" s="1"/>
  <c r="CY6" i="4" s="1"/>
  <c r="DK6" i="4" s="1"/>
  <c r="AC6" i="4"/>
  <c r="AB6" i="4"/>
  <c r="AN6" i="4" s="1"/>
  <c r="AZ6" i="4" s="1"/>
  <c r="BL6" i="4" s="1"/>
  <c r="BX6" i="4" s="1"/>
  <c r="CJ6" i="4" s="1"/>
  <c r="CV6" i="4" s="1"/>
  <c r="DH6" i="4" s="1"/>
  <c r="DT6" i="4" s="1"/>
  <c r="AA6" i="4"/>
  <c r="Z6" i="4"/>
  <c r="AL6" i="4" s="1"/>
  <c r="AX6" i="4" s="1"/>
  <c r="BJ6" i="4" s="1"/>
  <c r="BV6" i="4" s="1"/>
  <c r="CH6" i="4" s="1"/>
  <c r="CT6" i="4" s="1"/>
  <c r="DF6" i="4" s="1"/>
  <c r="DR6" i="4" s="1"/>
  <c r="Y6" i="4"/>
  <c r="AK6" i="4" s="1"/>
  <c r="AW6" i="4" s="1"/>
  <c r="BI6" i="4" s="1"/>
  <c r="BU6" i="4" s="1"/>
  <c r="CG6" i="4" s="1"/>
  <c r="CS6" i="4" s="1"/>
  <c r="DE6" i="4" s="1"/>
  <c r="DQ6" i="4" s="1"/>
  <c r="X6" i="4"/>
  <c r="AJ6" i="4" s="1"/>
  <c r="AV6" i="4" s="1"/>
  <c r="BH6" i="4" s="1"/>
  <c r="BT6" i="4" s="1"/>
  <c r="CF6" i="4" s="1"/>
  <c r="CR6" i="4" s="1"/>
  <c r="DD6" i="4" s="1"/>
  <c r="DP6" i="4" s="1"/>
  <c r="W6" i="4"/>
  <c r="AI6" i="4" s="1"/>
  <c r="AU6" i="4" s="1"/>
  <c r="BG6" i="4" s="1"/>
  <c r="BS6" i="4" s="1"/>
  <c r="CE6" i="4" s="1"/>
  <c r="CQ6" i="4" s="1"/>
  <c r="DC6" i="4" s="1"/>
  <c r="DO6" i="4" s="1"/>
  <c r="V6" i="4"/>
  <c r="U6" i="4"/>
  <c r="T6" i="4"/>
  <c r="AF6" i="4" s="1"/>
  <c r="AR6" i="4" s="1"/>
  <c r="BD6" i="4" s="1"/>
  <c r="BP6" i="4" s="1"/>
  <c r="CB6" i="4" s="1"/>
  <c r="CN6" i="4" s="1"/>
  <c r="CZ6" i="4" s="1"/>
  <c r="DL6" i="4" s="1"/>
  <c r="S6" i="4"/>
  <c r="R6" i="4"/>
  <c r="AD6" i="4" s="1"/>
  <c r="AP6" i="4" s="1"/>
  <c r="BB6" i="4" s="1"/>
  <c r="BN6" i="4" s="1"/>
  <c r="BZ6" i="4" s="1"/>
  <c r="CL6" i="4" s="1"/>
  <c r="CX6" i="4" s="1"/>
  <c r="DJ6" i="4" s="1"/>
  <c r="G4" i="4"/>
  <c r="CJ3" i="4"/>
  <c r="CV3" i="4" s="1"/>
  <c r="CH3" i="4"/>
  <c r="CT3" i="4" s="1"/>
  <c r="CG3" i="4"/>
  <c r="CE3" i="4"/>
  <c r="CB3" i="4"/>
  <c r="CN3" i="4" s="1"/>
  <c r="BZ3" i="4"/>
  <c r="CL3" i="4" s="1"/>
  <c r="BY3" i="4"/>
  <c r="BX3" i="4"/>
  <c r="BW3" i="4"/>
  <c r="BV3" i="4"/>
  <c r="BU3" i="4"/>
  <c r="BT3" i="4"/>
  <c r="CF3" i="4" s="1"/>
  <c r="BS3" i="4"/>
  <c r="BR3" i="4"/>
  <c r="CD3" i="4" s="1"/>
  <c r="BQ3" i="4"/>
  <c r="BP3" i="4"/>
  <c r="BO3" i="4"/>
  <c r="BN3" i="4"/>
  <c r="I118" i="3"/>
  <c r="H118" i="3"/>
  <c r="G118" i="3"/>
  <c r="I108" i="3"/>
  <c r="H108" i="3"/>
  <c r="G108" i="3"/>
  <c r="I99" i="3"/>
  <c r="H99" i="3"/>
  <c r="G99" i="3"/>
  <c r="F99" i="3" s="1"/>
  <c r="I98" i="3"/>
  <c r="H98" i="3"/>
  <c r="G98" i="3"/>
  <c r="F98" i="3" s="1"/>
  <c r="G97" i="3"/>
  <c r="F97" i="3"/>
  <c r="AV96" i="3"/>
  <c r="AV94" i="3" s="1"/>
  <c r="AU96" i="3"/>
  <c r="AU94" i="3" s="1"/>
  <c r="AT96" i="3"/>
  <c r="AT94" i="3" s="1"/>
  <c r="AS96" i="3"/>
  <c r="AR96" i="3"/>
  <c r="AQ96" i="3"/>
  <c r="AP96" i="3"/>
  <c r="AO96" i="3"/>
  <c r="AO94" i="3" s="1"/>
  <c r="AN96" i="3"/>
  <c r="AN94" i="3" s="1"/>
  <c r="AM96" i="3"/>
  <c r="AM94" i="3" s="1"/>
  <c r="AL96" i="3"/>
  <c r="AL94" i="3" s="1"/>
  <c r="AK96" i="3"/>
  <c r="AJ96" i="3"/>
  <c r="AI96" i="3"/>
  <c r="AH96" i="3"/>
  <c r="AG96" i="3"/>
  <c r="AG94" i="3" s="1"/>
  <c r="AF96" i="3"/>
  <c r="AF94" i="3" s="1"/>
  <c r="AE96" i="3"/>
  <c r="AE94" i="3" s="1"/>
  <c r="AD96" i="3"/>
  <c r="AD94" i="3" s="1"/>
  <c r="AC96" i="3"/>
  <c r="AB96" i="3"/>
  <c r="AA96" i="3"/>
  <c r="AA94" i="3" s="1"/>
  <c r="Z96" i="3"/>
  <c r="Y96" i="3"/>
  <c r="X96" i="3"/>
  <c r="X94" i="3" s="1"/>
  <c r="W96" i="3"/>
  <c r="V96" i="3"/>
  <c r="U96" i="3"/>
  <c r="T96" i="3"/>
  <c r="S96" i="3"/>
  <c r="S94" i="3" s="1"/>
  <c r="R96" i="3"/>
  <c r="Q96" i="3"/>
  <c r="P96" i="3"/>
  <c r="P94" i="3" s="1"/>
  <c r="O96" i="3"/>
  <c r="O94" i="3" s="1"/>
  <c r="N96" i="3"/>
  <c r="N94" i="3" s="1"/>
  <c r="M96" i="3"/>
  <c r="L96" i="3"/>
  <c r="K96" i="3"/>
  <c r="K94" i="3" s="1"/>
  <c r="G95" i="3"/>
  <c r="F95" i="3" s="1"/>
  <c r="AS94" i="3"/>
  <c r="AR94" i="3"/>
  <c r="AQ94" i="3"/>
  <c r="AP94" i="3"/>
  <c r="AK94" i="3"/>
  <c r="AJ94" i="3"/>
  <c r="AI94" i="3"/>
  <c r="AH94" i="3"/>
  <c r="AC94" i="3"/>
  <c r="AB94" i="3"/>
  <c r="Z94" i="3"/>
  <c r="Y94" i="3"/>
  <c r="W94" i="3"/>
  <c r="V94" i="3"/>
  <c r="U94" i="3"/>
  <c r="T94" i="3"/>
  <c r="R94" i="3"/>
  <c r="Q94" i="3"/>
  <c r="M94" i="3"/>
  <c r="L94" i="3"/>
  <c r="I92" i="3"/>
  <c r="H92" i="3"/>
  <c r="H90" i="3" s="1"/>
  <c r="G92" i="3"/>
  <c r="I91" i="3"/>
  <c r="G91" i="3"/>
  <c r="AV90" i="3"/>
  <c r="AU90" i="3"/>
  <c r="AT90" i="3"/>
  <c r="AS90" i="3"/>
  <c r="AR90" i="3"/>
  <c r="AQ90" i="3"/>
  <c r="AP90" i="3"/>
  <c r="AO90" i="3"/>
  <c r="AN90" i="3"/>
  <c r="AM90" i="3"/>
  <c r="AL90" i="3"/>
  <c r="AK90" i="3"/>
  <c r="AJ90" i="3"/>
  <c r="AI90" i="3"/>
  <c r="AH90" i="3"/>
  <c r="AG90" i="3"/>
  <c r="AF90" i="3"/>
  <c r="AE90" i="3"/>
  <c r="AD90" i="3"/>
  <c r="AC90" i="3"/>
  <c r="AB90" i="3"/>
  <c r="AA90" i="3"/>
  <c r="Z90" i="3"/>
  <c r="Y90" i="3"/>
  <c r="X90" i="3"/>
  <c r="W90" i="3"/>
  <c r="V90" i="3"/>
  <c r="U90" i="3"/>
  <c r="T90" i="3"/>
  <c r="S90" i="3"/>
  <c r="R90" i="3"/>
  <c r="Q90" i="3"/>
  <c r="P90" i="3"/>
  <c r="O90" i="3"/>
  <c r="N90" i="3"/>
  <c r="M90" i="3"/>
  <c r="L90" i="3"/>
  <c r="K90" i="3"/>
  <c r="G88" i="3"/>
  <c r="G84" i="3" s="1"/>
  <c r="F84" i="3" s="1"/>
  <c r="G87" i="3"/>
  <c r="F87" i="3" s="1"/>
  <c r="G86" i="3"/>
  <c r="F86" i="3" s="1"/>
  <c r="G85" i="3"/>
  <c r="F85" i="3" s="1"/>
  <c r="AV84" i="3"/>
  <c r="AU84" i="3"/>
  <c r="AT84" i="3"/>
  <c r="AT79" i="3" s="1"/>
  <c r="AS84" i="3"/>
  <c r="AR84" i="3"/>
  <c r="AQ84" i="3"/>
  <c r="AP84" i="3"/>
  <c r="AO84" i="3"/>
  <c r="AN84" i="3"/>
  <c r="AM84" i="3"/>
  <c r="AL84" i="3"/>
  <c r="AK84" i="3"/>
  <c r="AJ84" i="3"/>
  <c r="AI84" i="3"/>
  <c r="AH84" i="3"/>
  <c r="AG84" i="3"/>
  <c r="AF84" i="3"/>
  <c r="AE84" i="3"/>
  <c r="AD84" i="3"/>
  <c r="AD79" i="3" s="1"/>
  <c r="AD101" i="3" s="1"/>
  <c r="AC84" i="3"/>
  <c r="AB84" i="3"/>
  <c r="AA84" i="3"/>
  <c r="Z84" i="3"/>
  <c r="Y84" i="3"/>
  <c r="X84" i="3"/>
  <c r="W84" i="3"/>
  <c r="V84" i="3"/>
  <c r="V79" i="3" s="1"/>
  <c r="V101" i="3" s="1"/>
  <c r="U84" i="3"/>
  <c r="T84" i="3"/>
  <c r="S84" i="3"/>
  <c r="R84" i="3"/>
  <c r="Q84" i="3"/>
  <c r="P84" i="3"/>
  <c r="O84" i="3"/>
  <c r="N84" i="3"/>
  <c r="N79" i="3" s="1"/>
  <c r="N101" i="3" s="1"/>
  <c r="M84" i="3"/>
  <c r="L84" i="3"/>
  <c r="K84" i="3"/>
  <c r="I84" i="3"/>
  <c r="H84" i="3"/>
  <c r="I83" i="3"/>
  <c r="H83" i="3"/>
  <c r="G83" i="3"/>
  <c r="I82" i="3"/>
  <c r="H82" i="3"/>
  <c r="H80" i="3" s="1"/>
  <c r="G82" i="3"/>
  <c r="F82" i="3" s="1"/>
  <c r="G81" i="3"/>
  <c r="F81" i="3" s="1"/>
  <c r="AV80" i="3"/>
  <c r="AU80" i="3"/>
  <c r="AT80" i="3"/>
  <c r="AS80" i="3"/>
  <c r="AS79" i="3" s="1"/>
  <c r="AS101" i="3" s="1"/>
  <c r="AR80" i="3"/>
  <c r="AQ80" i="3"/>
  <c r="AQ79" i="3" s="1"/>
  <c r="AQ101" i="3" s="1"/>
  <c r="AP80" i="3"/>
  <c r="AP79" i="3" s="1"/>
  <c r="AO80" i="3"/>
  <c r="AN80" i="3"/>
  <c r="AM80" i="3"/>
  <c r="AM79" i="3" s="1"/>
  <c r="AM101" i="3" s="1"/>
  <c r="AL80" i="3"/>
  <c r="AK80" i="3"/>
  <c r="AK79" i="3" s="1"/>
  <c r="AK101" i="3" s="1"/>
  <c r="AJ80" i="3"/>
  <c r="AI80" i="3"/>
  <c r="AI79" i="3" s="1"/>
  <c r="AI101" i="3" s="1"/>
  <c r="AH80" i="3"/>
  <c r="AH79" i="3" s="1"/>
  <c r="AG80" i="3"/>
  <c r="AF80" i="3"/>
  <c r="AE80" i="3"/>
  <c r="AD80" i="3"/>
  <c r="AC80" i="3"/>
  <c r="AC79" i="3" s="1"/>
  <c r="AC101" i="3" s="1"/>
  <c r="AB80" i="3"/>
  <c r="AA80" i="3"/>
  <c r="AA79" i="3" s="1"/>
  <c r="Z80" i="3"/>
  <c r="Z79" i="3" s="1"/>
  <c r="Y80" i="3"/>
  <c r="X80" i="3"/>
  <c r="W80" i="3"/>
  <c r="W79" i="3" s="1"/>
  <c r="W101" i="3" s="1"/>
  <c r="V80" i="3"/>
  <c r="U80" i="3"/>
  <c r="U79" i="3" s="1"/>
  <c r="U101" i="3" s="1"/>
  <c r="T80" i="3"/>
  <c r="S80" i="3"/>
  <c r="S79" i="3" s="1"/>
  <c r="R80" i="3"/>
  <c r="R79" i="3" s="1"/>
  <c r="Q80" i="3"/>
  <c r="P80" i="3"/>
  <c r="O80" i="3"/>
  <c r="N80" i="3"/>
  <c r="M80" i="3"/>
  <c r="M79" i="3" s="1"/>
  <c r="M101" i="3" s="1"/>
  <c r="L80" i="3"/>
  <c r="K80" i="3"/>
  <c r="K79" i="3" s="1"/>
  <c r="I80" i="3"/>
  <c r="I79" i="3" s="1"/>
  <c r="AU79" i="3"/>
  <c r="AL79" i="3"/>
  <c r="AE79" i="3"/>
  <c r="O79" i="3"/>
  <c r="L75" i="3"/>
  <c r="M75" i="3" s="1"/>
  <c r="N75" i="3" s="1"/>
  <c r="O75" i="3" s="1"/>
  <c r="P75" i="3" s="1"/>
  <c r="Q75" i="3" s="1"/>
  <c r="R75" i="3" s="1"/>
  <c r="S75" i="3" s="1"/>
  <c r="T75" i="3" s="1"/>
  <c r="U75" i="3" s="1"/>
  <c r="V75" i="3" s="1"/>
  <c r="W75" i="3" s="1"/>
  <c r="X75" i="3" s="1"/>
  <c r="Y75" i="3" s="1"/>
  <c r="Z75" i="3" s="1"/>
  <c r="AA75" i="3" s="1"/>
  <c r="AB75" i="3" s="1"/>
  <c r="AC75" i="3" s="1"/>
  <c r="AD75" i="3" s="1"/>
  <c r="AE75" i="3" s="1"/>
  <c r="AF75" i="3" s="1"/>
  <c r="AG75" i="3" s="1"/>
  <c r="AH75" i="3" s="1"/>
  <c r="AI75" i="3" s="1"/>
  <c r="AJ75" i="3" s="1"/>
  <c r="AK75" i="3" s="1"/>
  <c r="AL75" i="3" s="1"/>
  <c r="AM75" i="3" s="1"/>
  <c r="AN75" i="3" s="1"/>
  <c r="AO75" i="3" s="1"/>
  <c r="AP75" i="3" s="1"/>
  <c r="AQ75" i="3" s="1"/>
  <c r="AR75" i="3" s="1"/>
  <c r="AS75" i="3" s="1"/>
  <c r="AT75" i="3" s="1"/>
  <c r="AU75" i="3" s="1"/>
  <c r="AV75" i="3" s="1"/>
  <c r="I59" i="3"/>
  <c r="F59" i="3" s="1"/>
  <c r="H59" i="3"/>
  <c r="G59" i="3"/>
  <c r="I58" i="3"/>
  <c r="H58" i="3"/>
  <c r="G58" i="3"/>
  <c r="G57" i="3"/>
  <c r="F57" i="3" s="1"/>
  <c r="AU55" i="3"/>
  <c r="G52" i="3"/>
  <c r="F52" i="3" s="1"/>
  <c r="I51" i="3"/>
  <c r="H51" i="3"/>
  <c r="G51" i="3"/>
  <c r="I50" i="3"/>
  <c r="H50" i="3"/>
  <c r="G50" i="3"/>
  <c r="I49" i="3"/>
  <c r="H49" i="3"/>
  <c r="F49" i="3" s="1"/>
  <c r="G49" i="3"/>
  <c r="I48" i="3"/>
  <c r="H48" i="3"/>
  <c r="G48" i="3"/>
  <c r="I47" i="3"/>
  <c r="H47" i="3"/>
  <c r="G47" i="3"/>
  <c r="F47" i="3" s="1"/>
  <c r="I44" i="3"/>
  <c r="H44" i="3"/>
  <c r="G44" i="3"/>
  <c r="I43" i="3"/>
  <c r="H43" i="3"/>
  <c r="G43" i="3"/>
  <c r="F43" i="3" s="1"/>
  <c r="I42" i="3"/>
  <c r="H42" i="3"/>
  <c r="G42" i="3"/>
  <c r="I41" i="3"/>
  <c r="H41" i="3"/>
  <c r="G41" i="3"/>
  <c r="H40" i="3"/>
  <c r="G40" i="3"/>
  <c r="F40" i="3" s="1"/>
  <c r="AV37" i="3"/>
  <c r="AU37" i="3"/>
  <c r="AT37" i="3"/>
  <c r="AS37" i="3"/>
  <c r="AR37" i="3"/>
  <c r="AQ37" i="3"/>
  <c r="AP37" i="3"/>
  <c r="AO37" i="3"/>
  <c r="AN37" i="3"/>
  <c r="AM37" i="3"/>
  <c r="AL37" i="3"/>
  <c r="AK37" i="3"/>
  <c r="AJ37" i="3"/>
  <c r="AI37" i="3"/>
  <c r="AH37" i="3"/>
  <c r="AG37" i="3"/>
  <c r="AF37" i="3"/>
  <c r="AE37" i="3"/>
  <c r="AD37" i="3"/>
  <c r="AC37" i="3"/>
  <c r="AB37" i="3"/>
  <c r="AA37" i="3"/>
  <c r="Z37" i="3"/>
  <c r="Y37" i="3"/>
  <c r="X37" i="3"/>
  <c r="W37" i="3"/>
  <c r="V37" i="3"/>
  <c r="U37" i="3"/>
  <c r="T37" i="3"/>
  <c r="S37" i="3"/>
  <c r="R37" i="3"/>
  <c r="Q37" i="3"/>
  <c r="P37" i="3"/>
  <c r="O37" i="3"/>
  <c r="N37" i="3"/>
  <c r="M37" i="3"/>
  <c r="L37" i="3"/>
  <c r="K37" i="3"/>
  <c r="I32" i="3"/>
  <c r="H32" i="3"/>
  <c r="G32" i="3"/>
  <c r="I31" i="3"/>
  <c r="H31" i="3"/>
  <c r="G31" i="3"/>
  <c r="I30" i="3"/>
  <c r="H30" i="3"/>
  <c r="G30" i="3"/>
  <c r="F30" i="3" s="1"/>
  <c r="AV29" i="3"/>
  <c r="AV21" i="3" s="1"/>
  <c r="AU29" i="3"/>
  <c r="AU21" i="3" s="1"/>
  <c r="AT29" i="3"/>
  <c r="AS29" i="3"/>
  <c r="AR29" i="3"/>
  <c r="AR21" i="3" s="1"/>
  <c r="AQ29" i="3"/>
  <c r="AP29" i="3"/>
  <c r="AP21" i="3" s="1"/>
  <c r="AO29" i="3"/>
  <c r="AO21" i="3" s="1"/>
  <c r="AN29" i="3"/>
  <c r="AN21" i="3" s="1"/>
  <c r="AM29" i="3"/>
  <c r="AM21" i="3" s="1"/>
  <c r="AL29" i="3"/>
  <c r="AK29" i="3"/>
  <c r="AJ29" i="3"/>
  <c r="AJ21" i="3" s="1"/>
  <c r="AI29" i="3"/>
  <c r="AH29" i="3"/>
  <c r="AG29" i="3"/>
  <c r="AG21" i="3" s="1"/>
  <c r="AF29" i="3"/>
  <c r="AF21" i="3" s="1"/>
  <c r="AE29" i="3"/>
  <c r="AE21" i="3" s="1"/>
  <c r="AD29" i="3"/>
  <c r="AC29" i="3"/>
  <c r="AB29" i="3"/>
  <c r="AB21" i="3" s="1"/>
  <c r="AA29" i="3"/>
  <c r="Z29" i="3"/>
  <c r="Y29" i="3"/>
  <c r="Y21" i="3" s="1"/>
  <c r="X29" i="3"/>
  <c r="X21" i="3" s="1"/>
  <c r="W29" i="3"/>
  <c r="W21" i="3" s="1"/>
  <c r="V29" i="3"/>
  <c r="U29" i="3"/>
  <c r="T29" i="3"/>
  <c r="T21" i="3" s="1"/>
  <c r="S29" i="3"/>
  <c r="R29" i="3"/>
  <c r="R21" i="3" s="1"/>
  <c r="Q29" i="3"/>
  <c r="Q21" i="3" s="1"/>
  <c r="P29" i="3"/>
  <c r="P21" i="3" s="1"/>
  <c r="O29" i="3"/>
  <c r="O21" i="3" s="1"/>
  <c r="N29" i="3"/>
  <c r="M29" i="3"/>
  <c r="L29" i="3"/>
  <c r="K29" i="3"/>
  <c r="I28" i="3"/>
  <c r="H28" i="3"/>
  <c r="G28" i="3"/>
  <c r="I27" i="3"/>
  <c r="H27" i="3"/>
  <c r="G27" i="3"/>
  <c r="I26" i="3"/>
  <c r="H26" i="3"/>
  <c r="G26" i="3"/>
  <c r="I25" i="3"/>
  <c r="H25" i="3"/>
  <c r="G25" i="3"/>
  <c r="I24" i="3"/>
  <c r="H24" i="3"/>
  <c r="G24" i="3"/>
  <c r="I23" i="3"/>
  <c r="H23" i="3"/>
  <c r="G23" i="3"/>
  <c r="F23" i="3" s="1"/>
  <c r="AT21" i="3"/>
  <c r="AS21" i="3"/>
  <c r="AQ21" i="3"/>
  <c r="AL21" i="3"/>
  <c r="AK21" i="3"/>
  <c r="AI21" i="3"/>
  <c r="AH21" i="3"/>
  <c r="AD21" i="3"/>
  <c r="AC21" i="3"/>
  <c r="AA21" i="3"/>
  <c r="Z21" i="3"/>
  <c r="V21" i="3"/>
  <c r="U21" i="3"/>
  <c r="S21" i="3"/>
  <c r="N21" i="3"/>
  <c r="M21" i="3"/>
  <c r="K21" i="3"/>
  <c r="I17" i="3"/>
  <c r="H17" i="3"/>
  <c r="G17" i="3"/>
  <c r="I16" i="3"/>
  <c r="H16" i="3"/>
  <c r="G16" i="3"/>
  <c r="I15" i="3"/>
  <c r="H15" i="3"/>
  <c r="G15" i="3"/>
  <c r="I14" i="3"/>
  <c r="H14" i="3"/>
  <c r="G14" i="3"/>
  <c r="I13" i="3"/>
  <c r="H13" i="3"/>
  <c r="G13" i="3"/>
  <c r="I12" i="3"/>
  <c r="H12" i="3"/>
  <c r="AV9" i="3"/>
  <c r="AV62" i="3" s="1"/>
  <c r="AU9" i="3"/>
  <c r="AU62" i="3" s="1"/>
  <c r="AT9" i="3"/>
  <c r="AT55" i="3" s="1"/>
  <c r="AS9" i="3"/>
  <c r="AS55" i="3" s="1"/>
  <c r="AR9" i="3"/>
  <c r="AR55" i="3" s="1"/>
  <c r="AQ9" i="3"/>
  <c r="AQ55" i="3" s="1"/>
  <c r="AP9" i="3"/>
  <c r="AO9" i="3"/>
  <c r="AO19" i="3" s="1"/>
  <c r="AN9" i="3"/>
  <c r="AN62" i="3" s="1"/>
  <c r="AM9" i="3"/>
  <c r="AM62" i="3" s="1"/>
  <c r="AL9" i="3"/>
  <c r="AL55" i="3" s="1"/>
  <c r="AK9" i="3"/>
  <c r="AK55" i="3" s="1"/>
  <c r="AJ9" i="3"/>
  <c r="AJ55" i="3" s="1"/>
  <c r="AI9" i="3"/>
  <c r="AI55" i="3" s="1"/>
  <c r="AH9" i="3"/>
  <c r="AG9" i="3"/>
  <c r="AG19" i="3" s="1"/>
  <c r="AF9" i="3"/>
  <c r="AF62" i="3" s="1"/>
  <c r="AE9" i="3"/>
  <c r="AE62" i="3" s="1"/>
  <c r="AD9" i="3"/>
  <c r="AD55" i="3" s="1"/>
  <c r="AC9" i="3"/>
  <c r="AC55" i="3" s="1"/>
  <c r="AB9" i="3"/>
  <c r="AB55" i="3" s="1"/>
  <c r="AA9" i="3"/>
  <c r="AA55" i="3" s="1"/>
  <c r="Z9" i="3"/>
  <c r="Y9" i="3"/>
  <c r="Y19" i="3" s="1"/>
  <c r="X9" i="3"/>
  <c r="X62" i="3" s="1"/>
  <c r="W9" i="3"/>
  <c r="W62" i="3" s="1"/>
  <c r="V9" i="3"/>
  <c r="V55" i="3" s="1"/>
  <c r="U9" i="3"/>
  <c r="U55" i="3" s="1"/>
  <c r="T9" i="3"/>
  <c r="T55" i="3" s="1"/>
  <c r="S9" i="3"/>
  <c r="S55" i="3" s="1"/>
  <c r="R9" i="3"/>
  <c r="Q9" i="3"/>
  <c r="Q19" i="3" s="1"/>
  <c r="P9" i="3"/>
  <c r="P62" i="3" s="1"/>
  <c r="O9" i="3"/>
  <c r="O62" i="3" s="1"/>
  <c r="N9" i="3"/>
  <c r="N55" i="3" s="1"/>
  <c r="M9" i="3"/>
  <c r="M55" i="3" s="1"/>
  <c r="L9" i="3"/>
  <c r="L55" i="3" s="1"/>
  <c r="K9" i="3"/>
  <c r="K55" i="3" s="1"/>
  <c r="L5" i="3"/>
  <c r="M5" i="3" s="1"/>
  <c r="N5" i="3" s="1"/>
  <c r="O5" i="3" s="1"/>
  <c r="P5" i="3" s="1"/>
  <c r="Q5" i="3" s="1"/>
  <c r="R5" i="3" s="1"/>
  <c r="S5" i="3" s="1"/>
  <c r="T5" i="3" s="1"/>
  <c r="U5" i="3" s="1"/>
  <c r="V5" i="3" s="1"/>
  <c r="W5" i="3" s="1"/>
  <c r="X5" i="3" s="1"/>
  <c r="Y5" i="3" s="1"/>
  <c r="Z5" i="3" s="1"/>
  <c r="AA5" i="3" s="1"/>
  <c r="AB5" i="3" s="1"/>
  <c r="AC5" i="3" s="1"/>
  <c r="AD5" i="3" s="1"/>
  <c r="AE5" i="3" s="1"/>
  <c r="AF5" i="3" s="1"/>
  <c r="AG5" i="3" s="1"/>
  <c r="AH5" i="3" s="1"/>
  <c r="AI5" i="3" s="1"/>
  <c r="AJ5" i="3" s="1"/>
  <c r="AK5" i="3" s="1"/>
  <c r="AL5" i="3" s="1"/>
  <c r="AM5" i="3" s="1"/>
  <c r="AN5" i="3" s="1"/>
  <c r="AO5" i="3" s="1"/>
  <c r="AP5" i="3" s="1"/>
  <c r="AQ5" i="3" s="1"/>
  <c r="AR5" i="3" s="1"/>
  <c r="AS5" i="3" s="1"/>
  <c r="AT5" i="3" s="1"/>
  <c r="AU5" i="3" s="1"/>
  <c r="AV5" i="3" s="1"/>
  <c r="G244" i="2"/>
  <c r="I247" i="2" s="1"/>
  <c r="G237" i="2"/>
  <c r="G225" i="2"/>
  <c r="G222" i="2"/>
  <c r="C218" i="2"/>
  <c r="C78" i="5" s="1"/>
  <c r="C213" i="2"/>
  <c r="C73" i="5" s="1"/>
  <c r="C212" i="2"/>
  <c r="C72" i="5" s="1"/>
  <c r="C211" i="2"/>
  <c r="C71" i="5" s="1"/>
  <c r="G201" i="2"/>
  <c r="R64" i="9" s="1"/>
  <c r="R191" i="2"/>
  <c r="Q191" i="2"/>
  <c r="P191" i="2"/>
  <c r="O191" i="2"/>
  <c r="N191" i="2"/>
  <c r="M191" i="2"/>
  <c r="L191" i="2"/>
  <c r="K191" i="2"/>
  <c r="J191" i="2"/>
  <c r="I191" i="2"/>
  <c r="R187" i="2"/>
  <c r="Q187" i="2"/>
  <c r="P187" i="2"/>
  <c r="O187" i="2"/>
  <c r="N187" i="2"/>
  <c r="M187" i="2"/>
  <c r="L187" i="2"/>
  <c r="K187" i="2"/>
  <c r="J187" i="2"/>
  <c r="R185" i="2"/>
  <c r="Q185" i="2"/>
  <c r="P185" i="2"/>
  <c r="O185" i="2"/>
  <c r="N185" i="2"/>
  <c r="M185" i="2"/>
  <c r="L185" i="2"/>
  <c r="K185" i="2"/>
  <c r="J185" i="2"/>
  <c r="J143" i="2"/>
  <c r="K143" i="2" s="1"/>
  <c r="L143" i="2" s="1"/>
  <c r="M143" i="2" s="1"/>
  <c r="N143" i="2" s="1"/>
  <c r="O143" i="2" s="1"/>
  <c r="P143" i="2" s="1"/>
  <c r="Q143" i="2" s="1"/>
  <c r="R143" i="2" s="1"/>
  <c r="K142" i="2"/>
  <c r="L142" i="2" s="1"/>
  <c r="M142" i="2" s="1"/>
  <c r="N142" i="2" s="1"/>
  <c r="O142" i="2" s="1"/>
  <c r="P142" i="2" s="1"/>
  <c r="Q142" i="2" s="1"/>
  <c r="R142" i="2" s="1"/>
  <c r="J142" i="2"/>
  <c r="J140" i="2"/>
  <c r="K140" i="2" s="1"/>
  <c r="L140" i="2" s="1"/>
  <c r="M140" i="2" s="1"/>
  <c r="N140" i="2" s="1"/>
  <c r="O140" i="2" s="1"/>
  <c r="P140" i="2" s="1"/>
  <c r="Q140" i="2" s="1"/>
  <c r="R140" i="2" s="1"/>
  <c r="J139" i="2"/>
  <c r="K139" i="2" s="1"/>
  <c r="L139" i="2" s="1"/>
  <c r="M139" i="2" s="1"/>
  <c r="N139" i="2" s="1"/>
  <c r="O139" i="2" s="1"/>
  <c r="P139" i="2" s="1"/>
  <c r="Q139" i="2" s="1"/>
  <c r="R139" i="2" s="1"/>
  <c r="C108" i="2"/>
  <c r="C107" i="2"/>
  <c r="G102" i="2"/>
  <c r="G101" i="2"/>
  <c r="G100" i="2"/>
  <c r="G99" i="2"/>
  <c r="G98" i="2"/>
  <c r="G97" i="2"/>
  <c r="G96" i="2"/>
  <c r="G95" i="2"/>
  <c r="G94" i="2"/>
  <c r="G93" i="2"/>
  <c r="G92" i="2"/>
  <c r="G91" i="2"/>
  <c r="G90" i="2" s="1"/>
  <c r="I76" i="2"/>
  <c r="J76" i="2" s="1"/>
  <c r="E25" i="2"/>
  <c r="C23" i="6" s="1"/>
  <c r="I16" i="2"/>
  <c r="F5" i="4"/>
  <c r="N4" i="2"/>
  <c r="K76" i="2" l="1"/>
  <c r="L76" i="2" s="1"/>
  <c r="M76" i="2" s="1"/>
  <c r="N76" i="2" s="1"/>
  <c r="O76" i="2" s="1"/>
  <c r="P76" i="2" s="1"/>
  <c r="Q76" i="2" s="1"/>
  <c r="R76" i="2" s="1"/>
  <c r="AP6" i="9"/>
  <c r="BB6" i="9" s="1"/>
  <c r="BN6" i="9" s="1"/>
  <c r="BZ6" i="9" s="1"/>
  <c r="CL6" i="9" s="1"/>
  <c r="CX6" i="9" s="1"/>
  <c r="DJ6" i="9" s="1"/>
  <c r="DV6" i="9" s="1"/>
  <c r="H45" i="4"/>
  <c r="F44" i="4"/>
  <c r="G45" i="4" s="1"/>
  <c r="O101" i="3"/>
  <c r="AL101" i="3"/>
  <c r="F17" i="3"/>
  <c r="F51" i="3"/>
  <c r="I37" i="3"/>
  <c r="I96" i="3"/>
  <c r="I94" i="3" s="1"/>
  <c r="I9" i="3"/>
  <c r="E23" i="11" s="1"/>
  <c r="F15" i="3"/>
  <c r="AA19" i="3"/>
  <c r="F25" i="3"/>
  <c r="F27" i="3"/>
  <c r="F32" i="3"/>
  <c r="P79" i="3"/>
  <c r="X79" i="3"/>
  <c r="X101" i="3" s="1"/>
  <c r="AF79" i="3"/>
  <c r="AN79" i="3"/>
  <c r="AN101" i="3" s="1"/>
  <c r="AV79" i="3"/>
  <c r="F28" i="3"/>
  <c r="AU101" i="3"/>
  <c r="R101" i="3"/>
  <c r="Z101" i="3"/>
  <c r="AH101" i="3"/>
  <c r="AP101" i="3"/>
  <c r="G37" i="3"/>
  <c r="AE101" i="3"/>
  <c r="H9" i="3"/>
  <c r="D23" i="11" s="1"/>
  <c r="F14" i="3"/>
  <c r="F41" i="3"/>
  <c r="F48" i="3"/>
  <c r="L79" i="3"/>
  <c r="L101" i="3" s="1"/>
  <c r="T79" i="3"/>
  <c r="AB79" i="3"/>
  <c r="AB101" i="3" s="1"/>
  <c r="AJ79" i="3"/>
  <c r="AR79" i="3"/>
  <c r="F88" i="3"/>
  <c r="F91" i="3"/>
  <c r="O35" i="3"/>
  <c r="F12" i="3"/>
  <c r="AN19" i="3"/>
  <c r="F24" i="3"/>
  <c r="R19" i="3"/>
  <c r="Z19" i="3"/>
  <c r="AH19" i="3"/>
  <c r="AP19" i="3"/>
  <c r="AQ19" i="3"/>
  <c r="W35" i="3"/>
  <c r="F50" i="3"/>
  <c r="O55" i="3"/>
  <c r="AT101" i="3"/>
  <c r="G96" i="3"/>
  <c r="G94" i="3" s="1"/>
  <c r="S19" i="3"/>
  <c r="F31" i="3"/>
  <c r="AM35" i="3"/>
  <c r="F44" i="3"/>
  <c r="AE55" i="3"/>
  <c r="G80" i="3"/>
  <c r="F80" i="3" s="1"/>
  <c r="Q79" i="3"/>
  <c r="Q101" i="3" s="1"/>
  <c r="Y79" i="3"/>
  <c r="Y101" i="3" s="1"/>
  <c r="AG79" i="3"/>
  <c r="AG101" i="3" s="1"/>
  <c r="AO79" i="3"/>
  <c r="AO101" i="3" s="1"/>
  <c r="F92" i="3"/>
  <c r="AF19" i="3"/>
  <c r="H37" i="3"/>
  <c r="P19" i="3"/>
  <c r="AV19" i="3"/>
  <c r="G29" i="3"/>
  <c r="G21" i="3" s="1"/>
  <c r="AE35" i="3"/>
  <c r="W55" i="3"/>
  <c r="F13" i="3"/>
  <c r="F16" i="3"/>
  <c r="X19" i="3"/>
  <c r="L21" i="3"/>
  <c r="AU35" i="3"/>
  <c r="F42" i="3"/>
  <c r="AM55" i="3"/>
  <c r="K101" i="3"/>
  <c r="K102" i="3" s="1"/>
  <c r="L77" i="3" s="1"/>
  <c r="S101" i="3"/>
  <c r="AA101" i="3"/>
  <c r="H79" i="3"/>
  <c r="I90" i="3"/>
  <c r="I101" i="3" s="1"/>
  <c r="T101" i="3"/>
  <c r="AJ101" i="3"/>
  <c r="AR101" i="3"/>
  <c r="AI19" i="3"/>
  <c r="F26" i="3"/>
  <c r="F58" i="3"/>
  <c r="F83" i="3"/>
  <c r="DH3" i="10"/>
  <c r="DH3" i="9"/>
  <c r="CV3" i="8"/>
  <c r="CW3" i="7"/>
  <c r="CV3" i="5"/>
  <c r="DH3" i="4"/>
  <c r="P101" i="3"/>
  <c r="AF101" i="3"/>
  <c r="AV101" i="3"/>
  <c r="CP3" i="10"/>
  <c r="CP3" i="9"/>
  <c r="CD3" i="8"/>
  <c r="CE3" i="7"/>
  <c r="CD3" i="5"/>
  <c r="CP3" i="4"/>
  <c r="CX3" i="10"/>
  <c r="CX3" i="9"/>
  <c r="CL3" i="8"/>
  <c r="CM3" i="7"/>
  <c r="CL3" i="5"/>
  <c r="CX3" i="4"/>
  <c r="G247" i="2"/>
  <c r="G251" i="2" s="1"/>
  <c r="G246" i="2"/>
  <c r="F37" i="3"/>
  <c r="CZ3" i="10"/>
  <c r="CZ3" i="9"/>
  <c r="CN3" i="8"/>
  <c r="CO3" i="7"/>
  <c r="CN3" i="5"/>
  <c r="CZ3" i="4"/>
  <c r="CR3" i="10"/>
  <c r="CR3" i="9"/>
  <c r="CF3" i="8"/>
  <c r="CG3" i="7"/>
  <c r="CF3" i="5"/>
  <c r="CR3" i="4"/>
  <c r="R5" i="10"/>
  <c r="R5" i="9"/>
  <c r="F5" i="8"/>
  <c r="G5" i="7"/>
  <c r="F5" i="5"/>
  <c r="G5" i="4"/>
  <c r="DF3" i="10"/>
  <c r="DF3" i="9"/>
  <c r="CT3" i="8"/>
  <c r="CU3" i="7"/>
  <c r="CT3" i="5"/>
  <c r="DF3" i="4"/>
  <c r="BZ3" i="10"/>
  <c r="BZ3" i="9"/>
  <c r="BN3" i="8"/>
  <c r="BO3" i="7"/>
  <c r="BN3" i="5"/>
  <c r="CH3" i="10"/>
  <c r="CH3" i="9"/>
  <c r="BV3" i="8"/>
  <c r="BW3" i="7"/>
  <c r="BV3" i="5"/>
  <c r="AU8" i="5"/>
  <c r="L19" i="3"/>
  <c r="T19" i="3"/>
  <c r="AB19" i="3"/>
  <c r="AJ19" i="3"/>
  <c r="AR19" i="3"/>
  <c r="R34" i="3"/>
  <c r="R54" i="3" s="1"/>
  <c r="R61" i="3" s="1"/>
  <c r="Z34" i="3"/>
  <c r="Z54" i="3" s="1"/>
  <c r="Z61" i="3" s="1"/>
  <c r="AH34" i="3"/>
  <c r="AH54" i="3" s="1"/>
  <c r="AH61" i="3" s="1"/>
  <c r="AP34" i="3"/>
  <c r="AP54" i="3" s="1"/>
  <c r="AP61" i="3" s="1"/>
  <c r="P35" i="3"/>
  <c r="X35" i="3"/>
  <c r="AF35" i="3"/>
  <c r="AN35" i="3"/>
  <c r="AV35" i="3"/>
  <c r="P55" i="3"/>
  <c r="X55" i="3"/>
  <c r="AF55" i="3"/>
  <c r="AN55" i="3"/>
  <c r="AV55" i="3"/>
  <c r="I62" i="3"/>
  <c r="R62" i="3"/>
  <c r="Z62" i="3"/>
  <c r="AH62" i="3"/>
  <c r="AP62" i="3"/>
  <c r="CA3" i="10"/>
  <c r="CA3" i="9"/>
  <c r="BO3" i="8"/>
  <c r="BP3" i="7"/>
  <c r="BO3" i="5"/>
  <c r="CI3" i="10"/>
  <c r="CI3" i="9"/>
  <c r="BW3" i="8"/>
  <c r="BX3" i="7"/>
  <c r="BW3" i="5"/>
  <c r="CQ3" i="10"/>
  <c r="CQ3" i="9"/>
  <c r="CE3" i="8"/>
  <c r="CF3" i="7"/>
  <c r="CE3" i="5"/>
  <c r="AJ8" i="4"/>
  <c r="F45" i="4"/>
  <c r="C46" i="4"/>
  <c r="Y34" i="3"/>
  <c r="Y54" i="3" s="1"/>
  <c r="Y61" i="3" s="1"/>
  <c r="AG62" i="3"/>
  <c r="M19" i="3"/>
  <c r="U19" i="3"/>
  <c r="AC19" i="3"/>
  <c r="AK19" i="3"/>
  <c r="AS19" i="3"/>
  <c r="H29" i="3"/>
  <c r="H21" i="3" s="1"/>
  <c r="H34" i="3" s="1"/>
  <c r="K34" i="3"/>
  <c r="K54" i="3" s="1"/>
  <c r="K61" i="3" s="1"/>
  <c r="S34" i="3"/>
  <c r="S54" i="3" s="1"/>
  <c r="S61" i="3" s="1"/>
  <c r="AA34" i="3"/>
  <c r="AA54" i="3" s="1"/>
  <c r="AA61" i="3" s="1"/>
  <c r="AI34" i="3"/>
  <c r="AI54" i="3" s="1"/>
  <c r="AI61" i="3" s="1"/>
  <c r="AQ34" i="3"/>
  <c r="AQ54" i="3" s="1"/>
  <c r="AQ61" i="3" s="1"/>
  <c r="H35" i="3"/>
  <c r="Q35" i="3"/>
  <c r="Y35" i="3"/>
  <c r="AG35" i="3"/>
  <c r="AO35" i="3"/>
  <c r="H55" i="3"/>
  <c r="Q55" i="3"/>
  <c r="Y55" i="3"/>
  <c r="AG55" i="3"/>
  <c r="AO55" i="3"/>
  <c r="K62" i="3"/>
  <c r="S62" i="3"/>
  <c r="AA62" i="3"/>
  <c r="AI62" i="3"/>
  <c r="AQ62" i="3"/>
  <c r="CB3" i="10"/>
  <c r="CB3" i="9"/>
  <c r="BP3" i="8"/>
  <c r="BQ3" i="7"/>
  <c r="BP3" i="5"/>
  <c r="CJ3" i="10"/>
  <c r="CJ3" i="9"/>
  <c r="BX3" i="8"/>
  <c r="BY3" i="7"/>
  <c r="BX3" i="5"/>
  <c r="AG34" i="3"/>
  <c r="AG54" i="3" s="1"/>
  <c r="AG61" i="3" s="1"/>
  <c r="Y62" i="3"/>
  <c r="C216" i="2"/>
  <c r="C76" i="5" s="1"/>
  <c r="N19" i="3"/>
  <c r="V19" i="3"/>
  <c r="AD19" i="3"/>
  <c r="AL19" i="3"/>
  <c r="AT19" i="3"/>
  <c r="I29" i="3"/>
  <c r="I21" i="3" s="1"/>
  <c r="I34" i="3" s="1"/>
  <c r="L34" i="3"/>
  <c r="L54" i="3" s="1"/>
  <c r="L61" i="3" s="1"/>
  <c r="T34" i="3"/>
  <c r="T54" i="3" s="1"/>
  <c r="T61" i="3" s="1"/>
  <c r="AB34" i="3"/>
  <c r="AB54" i="3" s="1"/>
  <c r="AB61" i="3" s="1"/>
  <c r="AJ34" i="3"/>
  <c r="AJ54" i="3" s="1"/>
  <c r="AJ61" i="3" s="1"/>
  <c r="AR34" i="3"/>
  <c r="AR54" i="3" s="1"/>
  <c r="AR61" i="3" s="1"/>
  <c r="I35" i="3"/>
  <c r="R35" i="3"/>
  <c r="Z35" i="3"/>
  <c r="AH35" i="3"/>
  <c r="AP35" i="3"/>
  <c r="I55" i="3"/>
  <c r="R55" i="3"/>
  <c r="Z55" i="3"/>
  <c r="AH55" i="3"/>
  <c r="AP55" i="3"/>
  <c r="L62" i="3"/>
  <c r="T62" i="3"/>
  <c r="AB62" i="3"/>
  <c r="AJ62" i="3"/>
  <c r="AR62" i="3"/>
  <c r="CC3" i="10"/>
  <c r="CC3" i="9"/>
  <c r="BQ3" i="8"/>
  <c r="BR3" i="7"/>
  <c r="BQ3" i="5"/>
  <c r="CK3" i="10"/>
  <c r="CK3" i="9"/>
  <c r="BY3" i="8"/>
  <c r="BZ3" i="7"/>
  <c r="BY3" i="5"/>
  <c r="CS3" i="10"/>
  <c r="CS3" i="9"/>
  <c r="CG3" i="8"/>
  <c r="CH3" i="7"/>
  <c r="CG3" i="5"/>
  <c r="Q62" i="3"/>
  <c r="C217" i="2"/>
  <c r="C77" i="5" s="1"/>
  <c r="I246" i="2"/>
  <c r="O19" i="3"/>
  <c r="W19" i="3"/>
  <c r="AE19" i="3"/>
  <c r="AM19" i="3"/>
  <c r="AU19" i="3"/>
  <c r="M34" i="3"/>
  <c r="M54" i="3" s="1"/>
  <c r="M61" i="3" s="1"/>
  <c r="U34" i="3"/>
  <c r="U54" i="3" s="1"/>
  <c r="U61" i="3" s="1"/>
  <c r="AC34" i="3"/>
  <c r="AC54" i="3" s="1"/>
  <c r="AC61" i="3" s="1"/>
  <c r="AK34" i="3"/>
  <c r="AK54" i="3" s="1"/>
  <c r="AK61" i="3" s="1"/>
  <c r="AS34" i="3"/>
  <c r="AS54" i="3" s="1"/>
  <c r="AS61" i="3" s="1"/>
  <c r="K35" i="3"/>
  <c r="S35" i="3"/>
  <c r="AA35" i="3"/>
  <c r="AI35" i="3"/>
  <c r="AQ35" i="3"/>
  <c r="M62" i="3"/>
  <c r="U62" i="3"/>
  <c r="AC62" i="3"/>
  <c r="AK62" i="3"/>
  <c r="AS62" i="3"/>
  <c r="H96" i="3"/>
  <c r="H94" i="3" s="1"/>
  <c r="CD3" i="10"/>
  <c r="CD3" i="9"/>
  <c r="BR3" i="8"/>
  <c r="BS3" i="7"/>
  <c r="BR3" i="5"/>
  <c r="CL3" i="10"/>
  <c r="CL3" i="9"/>
  <c r="BZ3" i="8"/>
  <c r="CA3" i="7"/>
  <c r="BZ3" i="5"/>
  <c r="CT3" i="10"/>
  <c r="CT3" i="9"/>
  <c r="CH3" i="8"/>
  <c r="CI3" i="7"/>
  <c r="CH3" i="5"/>
  <c r="S4" i="10"/>
  <c r="S4" i="9"/>
  <c r="G4" i="8"/>
  <c r="H4" i="7"/>
  <c r="AE8" i="4"/>
  <c r="AM8" i="4"/>
  <c r="AU8" i="4"/>
  <c r="I45" i="4"/>
  <c r="AE8" i="5"/>
  <c r="AM8" i="5"/>
  <c r="I19" i="3"/>
  <c r="Q34" i="3"/>
  <c r="Q54" i="3" s="1"/>
  <c r="Q61" i="3" s="1"/>
  <c r="H62" i="3"/>
  <c r="N34" i="3"/>
  <c r="N54" i="3" s="1"/>
  <c r="N61" i="3" s="1"/>
  <c r="V34" i="3"/>
  <c r="V54" i="3" s="1"/>
  <c r="V61" i="3" s="1"/>
  <c r="AD34" i="3"/>
  <c r="AD54" i="3" s="1"/>
  <c r="AD61" i="3" s="1"/>
  <c r="AL34" i="3"/>
  <c r="AL54" i="3" s="1"/>
  <c r="AL61" i="3" s="1"/>
  <c r="AT34" i="3"/>
  <c r="AT54" i="3" s="1"/>
  <c r="AT61" i="3" s="1"/>
  <c r="L35" i="3"/>
  <c r="T35" i="3"/>
  <c r="AB35" i="3"/>
  <c r="AJ35" i="3"/>
  <c r="AR35" i="3"/>
  <c r="N62" i="3"/>
  <c r="V62" i="3"/>
  <c r="AD62" i="3"/>
  <c r="AL62" i="3"/>
  <c r="AT62" i="3"/>
  <c r="CE3" i="10"/>
  <c r="CE3" i="9"/>
  <c r="BS3" i="8"/>
  <c r="BT3" i="7"/>
  <c r="CA3" i="4"/>
  <c r="CI3" i="4"/>
  <c r="CQ3" i="4"/>
  <c r="H4" i="4"/>
  <c r="AF8" i="4"/>
  <c r="AN8" i="4"/>
  <c r="C27" i="4"/>
  <c r="C12" i="9" s="1"/>
  <c r="BS3" i="5"/>
  <c r="G4" i="5"/>
  <c r="AO34" i="3"/>
  <c r="AO54" i="3" s="1"/>
  <c r="AO61" i="3" s="1"/>
  <c r="AO62" i="3"/>
  <c r="O4" i="2"/>
  <c r="G14" i="11"/>
  <c r="G15" i="11" s="1"/>
  <c r="N14" i="11"/>
  <c r="N15" i="11" s="1"/>
  <c r="F14" i="11"/>
  <c r="F15" i="11" s="1"/>
  <c r="M14" i="11"/>
  <c r="M15" i="11" s="1"/>
  <c r="E14" i="11"/>
  <c r="E15" i="11" s="1"/>
  <c r="L14" i="11"/>
  <c r="L15" i="11" s="1"/>
  <c r="D14" i="11"/>
  <c r="D15" i="11" s="1"/>
  <c r="K14" i="11"/>
  <c r="K15" i="11" s="1"/>
  <c r="J14" i="11"/>
  <c r="J15" i="11" s="1"/>
  <c r="I14" i="11"/>
  <c r="I15" i="11" s="1"/>
  <c r="H14" i="11"/>
  <c r="H15" i="11" s="1"/>
  <c r="O34" i="3"/>
  <c r="O54" i="3" s="1"/>
  <c r="O61" i="3" s="1"/>
  <c r="W34" i="3"/>
  <c r="W54" i="3" s="1"/>
  <c r="W61" i="3" s="1"/>
  <c r="AE34" i="3"/>
  <c r="AE54" i="3" s="1"/>
  <c r="AE61" i="3" s="1"/>
  <c r="AM34" i="3"/>
  <c r="AM54" i="3" s="1"/>
  <c r="AM61" i="3" s="1"/>
  <c r="AU34" i="3"/>
  <c r="AU54" i="3" s="1"/>
  <c r="AU61" i="3" s="1"/>
  <c r="M35" i="3"/>
  <c r="U35" i="3"/>
  <c r="AC35" i="3"/>
  <c r="AK35" i="3"/>
  <c r="AS35" i="3"/>
  <c r="G79" i="3"/>
  <c r="G90" i="3"/>
  <c r="F90" i="3" s="1"/>
  <c r="CF3" i="10"/>
  <c r="CF3" i="9"/>
  <c r="BT3" i="8"/>
  <c r="BU3" i="7"/>
  <c r="BT3" i="5"/>
  <c r="CN3" i="10"/>
  <c r="CN3" i="9"/>
  <c r="CB3" i="8"/>
  <c r="CC3" i="7"/>
  <c r="CB3" i="5"/>
  <c r="CV3" i="10"/>
  <c r="CV3" i="9"/>
  <c r="CJ3" i="8"/>
  <c r="CK3" i="7"/>
  <c r="CJ3" i="5"/>
  <c r="AG8" i="4"/>
  <c r="AO8" i="4"/>
  <c r="AW8" i="4"/>
  <c r="C32" i="4"/>
  <c r="C13" i="9" s="1"/>
  <c r="J16" i="2"/>
  <c r="K16" i="2" s="1"/>
  <c r="L16" i="2" s="1"/>
  <c r="M16" i="2" s="1"/>
  <c r="N16" i="2" s="1"/>
  <c r="O16" i="2" s="1"/>
  <c r="P16" i="2" s="1"/>
  <c r="Q16" i="2" s="1"/>
  <c r="R16" i="2" s="1"/>
  <c r="G64" i="9"/>
  <c r="G9" i="3"/>
  <c r="H19" i="3" s="1"/>
  <c r="P34" i="3"/>
  <c r="P54" i="3" s="1"/>
  <c r="P61" i="3" s="1"/>
  <c r="X34" i="3"/>
  <c r="X54" i="3" s="1"/>
  <c r="X61" i="3" s="1"/>
  <c r="AF34" i="3"/>
  <c r="AF54" i="3" s="1"/>
  <c r="AF61" i="3" s="1"/>
  <c r="AN34" i="3"/>
  <c r="AN54" i="3" s="1"/>
  <c r="AN61" i="3" s="1"/>
  <c r="AV34" i="3"/>
  <c r="AV54" i="3" s="1"/>
  <c r="AV61" i="3" s="1"/>
  <c r="N35" i="3"/>
  <c r="V35" i="3"/>
  <c r="AD35" i="3"/>
  <c r="AL35" i="3"/>
  <c r="AT35" i="3"/>
  <c r="CG3" i="10"/>
  <c r="CG3" i="9"/>
  <c r="BU3" i="8"/>
  <c r="BV3" i="7"/>
  <c r="BU3" i="5"/>
  <c r="CC3" i="4"/>
  <c r="CK3" i="4"/>
  <c r="CS3" i="4"/>
  <c r="R8" i="8"/>
  <c r="AH8" i="4"/>
  <c r="AP8" i="4"/>
  <c r="AX8" i="4"/>
  <c r="AK8" i="5"/>
  <c r="AF8" i="5"/>
  <c r="AN8" i="5"/>
  <c r="AV8" i="5"/>
  <c r="AG8" i="5"/>
  <c r="AO8" i="5"/>
  <c r="AH8" i="5"/>
  <c r="AP8" i="5"/>
  <c r="AX8" i="5"/>
  <c r="G10" i="6"/>
  <c r="F78" i="5"/>
  <c r="F75" i="5" s="1"/>
  <c r="R52" i="9" s="1"/>
  <c r="AJ8" i="7"/>
  <c r="AF8" i="7"/>
  <c r="AN8" i="7"/>
  <c r="AG8" i="7"/>
  <c r="AO8" i="7"/>
  <c r="AW8" i="7"/>
  <c r="F12" i="7"/>
  <c r="AH8" i="7"/>
  <c r="AP8" i="7"/>
  <c r="AX8" i="7"/>
  <c r="AI8" i="7"/>
  <c r="AQ8" i="7"/>
  <c r="AY8" i="7"/>
  <c r="F56" i="7"/>
  <c r="F52" i="7"/>
  <c r="F61" i="7"/>
  <c r="F57" i="7"/>
  <c r="F62" i="7"/>
  <c r="F54" i="7"/>
  <c r="F58" i="7"/>
  <c r="F64" i="7"/>
  <c r="F63" i="7"/>
  <c r="F55" i="7"/>
  <c r="F59" i="7"/>
  <c r="F51" i="7"/>
  <c r="F50" i="7" s="1"/>
  <c r="J83" i="9"/>
  <c r="I83" i="9"/>
  <c r="P83" i="9"/>
  <c r="H83" i="9"/>
  <c r="O83" i="9"/>
  <c r="L83" i="9"/>
  <c r="R76" i="10"/>
  <c r="R75" i="10"/>
  <c r="R69" i="10"/>
  <c r="R68" i="10"/>
  <c r="R45" i="10"/>
  <c r="R44" i="10"/>
  <c r="R27" i="10"/>
  <c r="D16" i="11"/>
  <c r="R108" i="9" l="1"/>
  <c r="R137" i="9"/>
  <c r="R62" i="9"/>
  <c r="R98" i="9"/>
  <c r="G83" i="9"/>
  <c r="K83" i="9"/>
  <c r="M83" i="9"/>
  <c r="N83" i="9"/>
  <c r="L102" i="3"/>
  <c r="M77" i="3" s="1"/>
  <c r="M102" i="3" s="1"/>
  <c r="N77" i="3" s="1"/>
  <c r="N102" i="3" s="1"/>
  <c r="O77" i="3" s="1"/>
  <c r="O102" i="3" s="1"/>
  <c r="P77" i="3" s="1"/>
  <c r="H101" i="3"/>
  <c r="R81" i="9"/>
  <c r="E24" i="11"/>
  <c r="E25" i="11" s="1"/>
  <c r="I54" i="3"/>
  <c r="R66" i="10"/>
  <c r="BC8" i="7"/>
  <c r="BA8" i="7"/>
  <c r="BA8" i="5"/>
  <c r="AH8" i="8"/>
  <c r="AT8" i="4"/>
  <c r="AF8" i="8"/>
  <c r="AR8" i="4"/>
  <c r="AY8" i="5"/>
  <c r="DL3" i="10"/>
  <c r="DL3" i="9"/>
  <c r="CZ3" i="8"/>
  <c r="DA3" i="7"/>
  <c r="CZ3" i="5"/>
  <c r="DL3" i="4"/>
  <c r="AU8" i="7"/>
  <c r="BJ8" i="7"/>
  <c r="AS8" i="7"/>
  <c r="BJ8" i="5"/>
  <c r="AS8" i="5"/>
  <c r="AJ8" i="8"/>
  <c r="AV8" i="4"/>
  <c r="BG8" i="5"/>
  <c r="S5" i="10"/>
  <c r="S5" i="9"/>
  <c r="G5" i="8"/>
  <c r="H5" i="7"/>
  <c r="H5" i="4"/>
  <c r="G5" i="5"/>
  <c r="F29" i="3"/>
  <c r="F21" i="3" s="1"/>
  <c r="BB8" i="7"/>
  <c r="BB8" i="5"/>
  <c r="G101" i="3"/>
  <c r="G102" i="3" s="1"/>
  <c r="H77" i="3" s="1"/>
  <c r="F79" i="3"/>
  <c r="P4" i="2"/>
  <c r="DR3" i="10"/>
  <c r="DR3" i="9"/>
  <c r="DF3" i="8"/>
  <c r="DG3" i="7"/>
  <c r="DF3" i="5"/>
  <c r="DR3" i="4"/>
  <c r="F71" i="5"/>
  <c r="F73" i="5"/>
  <c r="F72" i="5"/>
  <c r="F5" i="6"/>
  <c r="DD3" i="10"/>
  <c r="DD3" i="9"/>
  <c r="CR3" i="8"/>
  <c r="CS3" i="7"/>
  <c r="CR3" i="5"/>
  <c r="DD3" i="4"/>
  <c r="G252" i="2"/>
  <c r="DT3" i="10"/>
  <c r="DT3" i="9"/>
  <c r="DH3" i="8"/>
  <c r="DI3" i="7"/>
  <c r="DH3" i="5"/>
  <c r="DT3" i="4"/>
  <c r="AT8" i="7"/>
  <c r="AZ8" i="7"/>
  <c r="AV8" i="7"/>
  <c r="AT8" i="5"/>
  <c r="BH8" i="5"/>
  <c r="DE3" i="10"/>
  <c r="DE3" i="9"/>
  <c r="CS3" i="8"/>
  <c r="CT3" i="7"/>
  <c r="CS3" i="5"/>
  <c r="DE3" i="4"/>
  <c r="AU8" i="8"/>
  <c r="BG8" i="4"/>
  <c r="F60" i="7"/>
  <c r="AR8" i="7"/>
  <c r="H10" i="6"/>
  <c r="AZ8" i="5"/>
  <c r="CW3" i="10"/>
  <c r="CW3" i="9"/>
  <c r="CK3" i="8"/>
  <c r="CL3" i="7"/>
  <c r="CK3" i="5"/>
  <c r="CW3" i="4"/>
  <c r="AW8" i="8"/>
  <c r="BI8" i="4"/>
  <c r="T4" i="10"/>
  <c r="T4" i="9"/>
  <c r="H4" i="8"/>
  <c r="I4" i="7"/>
  <c r="H4" i="5"/>
  <c r="I4" i="4"/>
  <c r="AQ8" i="5"/>
  <c r="AM8" i="8"/>
  <c r="AY8" i="4"/>
  <c r="S76" i="10"/>
  <c r="S75" i="10"/>
  <c r="S68" i="10"/>
  <c r="S69" i="10"/>
  <c r="S45" i="10"/>
  <c r="S44" i="10"/>
  <c r="S27" i="10"/>
  <c r="S26" i="10"/>
  <c r="F96" i="3"/>
  <c r="F94" i="3" s="1"/>
  <c r="J46" i="4"/>
  <c r="I46" i="4"/>
  <c r="H46" i="4"/>
  <c r="G46" i="4"/>
  <c r="C47" i="4"/>
  <c r="F46" i="4"/>
  <c r="DB3" i="10"/>
  <c r="DB3" i="9"/>
  <c r="CP3" i="8"/>
  <c r="CQ3" i="7"/>
  <c r="CP3" i="5"/>
  <c r="DB3" i="4"/>
  <c r="D17" i="11"/>
  <c r="D18" i="11" s="1"/>
  <c r="AR8" i="5"/>
  <c r="CO3" i="10"/>
  <c r="CO3" i="9"/>
  <c r="CC3" i="8"/>
  <c r="CD3" i="7"/>
  <c r="CC3" i="5"/>
  <c r="CO3" i="4"/>
  <c r="AO8" i="8"/>
  <c r="BA8" i="4"/>
  <c r="DC3" i="10"/>
  <c r="DC3" i="9"/>
  <c r="CQ3" i="8"/>
  <c r="CR3" i="7"/>
  <c r="DC3" i="4"/>
  <c r="CQ3" i="5"/>
  <c r="AE8" i="8"/>
  <c r="AQ8" i="4"/>
  <c r="R24" i="10"/>
  <c r="R31" i="10" s="1"/>
  <c r="F53" i="7"/>
  <c r="F28" i="7"/>
  <c r="AW8" i="5"/>
  <c r="AX8" i="8"/>
  <c r="BJ8" i="4"/>
  <c r="C23" i="11"/>
  <c r="G62" i="3"/>
  <c r="G34" i="3"/>
  <c r="F9" i="3"/>
  <c r="G55" i="3"/>
  <c r="G35" i="3"/>
  <c r="AG8" i="8"/>
  <c r="AS8" i="4"/>
  <c r="CU3" i="10"/>
  <c r="CU3" i="9"/>
  <c r="CI3" i="8"/>
  <c r="CJ3" i="7"/>
  <c r="CI3" i="5"/>
  <c r="CU3" i="4"/>
  <c r="D24" i="11"/>
  <c r="D25" i="11" s="1"/>
  <c r="H54" i="3"/>
  <c r="DJ3" i="10"/>
  <c r="DJ3" i="9"/>
  <c r="CX3" i="8"/>
  <c r="CY3" i="7"/>
  <c r="CX3" i="5"/>
  <c r="DJ3" i="4"/>
  <c r="BK8" i="7"/>
  <c r="BI8" i="7"/>
  <c r="AP8" i="8"/>
  <c r="BB8" i="4"/>
  <c r="AN8" i="8"/>
  <c r="AZ8" i="4"/>
  <c r="CM3" i="10"/>
  <c r="CM3" i="9"/>
  <c r="CA3" i="8"/>
  <c r="CB3" i="7"/>
  <c r="CA3" i="5"/>
  <c r="CM3" i="4"/>
  <c r="P102" i="3"/>
  <c r="Q77" i="3" s="1"/>
  <c r="Q102" i="3" s="1"/>
  <c r="R77" i="3" s="1"/>
  <c r="R102" i="3" s="1"/>
  <c r="S77" i="3" s="1"/>
  <c r="S102" i="3" s="1"/>
  <c r="T77" i="3" s="1"/>
  <c r="T102" i="3" s="1"/>
  <c r="U77" i="3" s="1"/>
  <c r="U102" i="3" s="1"/>
  <c r="V77" i="3" s="1"/>
  <c r="V102" i="3" s="1"/>
  <c r="W77" i="3" s="1"/>
  <c r="W102" i="3" s="1"/>
  <c r="X77" i="3" s="1"/>
  <c r="X102" i="3" s="1"/>
  <c r="Y77" i="3" s="1"/>
  <c r="Y102" i="3" s="1"/>
  <c r="Z77" i="3" s="1"/>
  <c r="Z102" i="3" s="1"/>
  <c r="AA77" i="3" s="1"/>
  <c r="AA102" i="3" s="1"/>
  <c r="AB77" i="3" s="1"/>
  <c r="AB102" i="3" s="1"/>
  <c r="AC77" i="3" s="1"/>
  <c r="AC102" i="3" s="1"/>
  <c r="AD77" i="3" s="1"/>
  <c r="AD102" i="3" s="1"/>
  <c r="AE77" i="3" s="1"/>
  <c r="AE102" i="3" s="1"/>
  <c r="AF77" i="3" s="1"/>
  <c r="AF102" i="3" s="1"/>
  <c r="AG77" i="3" s="1"/>
  <c r="AG102" i="3" s="1"/>
  <c r="AH77" i="3" s="1"/>
  <c r="AH102" i="3" s="1"/>
  <c r="AI77" i="3" s="1"/>
  <c r="AI102" i="3" s="1"/>
  <c r="AJ77" i="3" s="1"/>
  <c r="AJ102" i="3" s="1"/>
  <c r="AK77" i="3" s="1"/>
  <c r="AK102" i="3" s="1"/>
  <c r="AL77" i="3" s="1"/>
  <c r="AL102" i="3" s="1"/>
  <c r="AM77" i="3" s="1"/>
  <c r="AM102" i="3" s="1"/>
  <c r="AN77" i="3" s="1"/>
  <c r="AN102" i="3" s="1"/>
  <c r="AO77" i="3" s="1"/>
  <c r="AO102" i="3" s="1"/>
  <c r="AP77" i="3" s="1"/>
  <c r="AP102" i="3" s="1"/>
  <c r="AQ77" i="3" s="1"/>
  <c r="AQ102" i="3" s="1"/>
  <c r="AR77" i="3" s="1"/>
  <c r="AR102" i="3" s="1"/>
  <c r="AS77" i="3" s="1"/>
  <c r="AS102" i="3" s="1"/>
  <c r="AT77" i="3" s="1"/>
  <c r="AT102" i="3" s="1"/>
  <c r="AU77" i="3" s="1"/>
  <c r="AU102" i="3" s="1"/>
  <c r="AV77" i="3" s="1"/>
  <c r="AV102" i="3" s="1"/>
  <c r="F66" i="7" l="1"/>
  <c r="S108" i="9"/>
  <c r="S137" i="9"/>
  <c r="F83" i="9"/>
  <c r="S62" i="9"/>
  <c r="S98" i="9"/>
  <c r="DV3" i="10"/>
  <c r="DV3" i="9"/>
  <c r="DJ3" i="8"/>
  <c r="DK3" i="7"/>
  <c r="DJ3" i="5"/>
  <c r="D26" i="11"/>
  <c r="D27" i="11" s="1"/>
  <c r="H61" i="3"/>
  <c r="D28" i="11" s="1"/>
  <c r="D29" i="11" s="1"/>
  <c r="BN8" i="5"/>
  <c r="BG8" i="7"/>
  <c r="AR8" i="8"/>
  <c r="BD8" i="4"/>
  <c r="BM8" i="5"/>
  <c r="E26" i="11"/>
  <c r="E27" i="11" s="1"/>
  <c r="I61" i="3"/>
  <c r="E28" i="11" s="1"/>
  <c r="E29" i="11" s="1"/>
  <c r="AZ8" i="8"/>
  <c r="BL8" i="4"/>
  <c r="BB8" i="8"/>
  <c r="BN8" i="4"/>
  <c r="DO3" i="10"/>
  <c r="DO3" i="9"/>
  <c r="DC3" i="8"/>
  <c r="DD3" i="7"/>
  <c r="DC3" i="5"/>
  <c r="DO3" i="4"/>
  <c r="T76" i="10"/>
  <c r="T75" i="10"/>
  <c r="T68" i="10"/>
  <c r="T69" i="10"/>
  <c r="T44" i="10"/>
  <c r="T45" i="10"/>
  <c r="T26" i="10"/>
  <c r="T27" i="10"/>
  <c r="Q4" i="2"/>
  <c r="F101" i="3"/>
  <c r="DX3" i="10"/>
  <c r="DX3" i="9"/>
  <c r="DL3" i="8"/>
  <c r="DM3" i="7"/>
  <c r="DL3" i="5"/>
  <c r="BI8" i="8"/>
  <c r="BU8" i="4"/>
  <c r="I10" i="6"/>
  <c r="BL8" i="7"/>
  <c r="H102" i="3"/>
  <c r="I77" i="3" s="1"/>
  <c r="I102" i="3" s="1"/>
  <c r="F102" i="3" s="1"/>
  <c r="AV8" i="8"/>
  <c r="BH8" i="4"/>
  <c r="BV8" i="5"/>
  <c r="CY3" i="10"/>
  <c r="CY3" i="9"/>
  <c r="CM3" i="8"/>
  <c r="CN3" i="7"/>
  <c r="CM3" i="5"/>
  <c r="CY3" i="4"/>
  <c r="BI8" i="5"/>
  <c r="DA3" i="10"/>
  <c r="DA3" i="9"/>
  <c r="CO3" i="8"/>
  <c r="CP3" i="7"/>
  <c r="CO3" i="5"/>
  <c r="DA3" i="4"/>
  <c r="BD8" i="7"/>
  <c r="BF8" i="5"/>
  <c r="BH8" i="7"/>
  <c r="BF8" i="7"/>
  <c r="BN8" i="7"/>
  <c r="BK8" i="5"/>
  <c r="AT8" i="8"/>
  <c r="BF8" i="4"/>
  <c r="J47" i="4"/>
  <c r="I47" i="4"/>
  <c r="H47" i="4"/>
  <c r="G47" i="4"/>
  <c r="C48" i="4"/>
  <c r="F47" i="4"/>
  <c r="K47" i="4"/>
  <c r="S66" i="10"/>
  <c r="BC8" i="5"/>
  <c r="P68" i="2" s="1"/>
  <c r="U4" i="10"/>
  <c r="U4" i="9"/>
  <c r="I4" i="8"/>
  <c r="J4" i="7"/>
  <c r="I4" i="5"/>
  <c r="J4" i="4"/>
  <c r="BL8" i="5"/>
  <c r="DQ3" i="10"/>
  <c r="DQ3" i="9"/>
  <c r="DE3" i="8"/>
  <c r="DF3" i="7"/>
  <c r="DE3" i="5"/>
  <c r="DQ3" i="4"/>
  <c r="DP3" i="10"/>
  <c r="DP3" i="9"/>
  <c r="DD3" i="8"/>
  <c r="DE3" i="7"/>
  <c r="DD3" i="5"/>
  <c r="DP3" i="4"/>
  <c r="BE8" i="5"/>
  <c r="BM8" i="7"/>
  <c r="BU8" i="7"/>
  <c r="F62" i="3"/>
  <c r="F34" i="3"/>
  <c r="F54" i="3" s="1"/>
  <c r="F61" i="3" s="1"/>
  <c r="F55" i="3"/>
  <c r="F35" i="3"/>
  <c r="BJ8" i="8"/>
  <c r="BV8" i="4"/>
  <c r="BD8" i="5"/>
  <c r="N71" i="2" s="1"/>
  <c r="DN3" i="10"/>
  <c r="DN3" i="9"/>
  <c r="DB3" i="8"/>
  <c r="DC3" i="7"/>
  <c r="DB3" i="5"/>
  <c r="DN3" i="4"/>
  <c r="BT8" i="5"/>
  <c r="EF3" i="10"/>
  <c r="EF3" i="9"/>
  <c r="DT3" i="8"/>
  <c r="DU3" i="7"/>
  <c r="DT3" i="5"/>
  <c r="F70" i="5"/>
  <c r="R80" i="9" s="1"/>
  <c r="R101" i="9" s="1"/>
  <c r="O70" i="2"/>
  <c r="BS8" i="5"/>
  <c r="N70" i="2"/>
  <c r="C24" i="11"/>
  <c r="C25" i="11" s="1"/>
  <c r="G54" i="3"/>
  <c r="N69" i="2"/>
  <c r="DI3" i="10"/>
  <c r="DI3" i="9"/>
  <c r="CW3" i="8"/>
  <c r="CX3" i="7"/>
  <c r="CW3" i="5"/>
  <c r="DI3" i="4"/>
  <c r="BG8" i="8"/>
  <c r="BS8" i="4"/>
  <c r="ED3" i="10"/>
  <c r="ED3" i="9"/>
  <c r="DR3" i="8"/>
  <c r="DS3" i="7"/>
  <c r="DR3" i="5"/>
  <c r="G5" i="6"/>
  <c r="G72" i="5"/>
  <c r="G67" i="5" s="1"/>
  <c r="G71" i="5"/>
  <c r="G73" i="5"/>
  <c r="G68" i="5" s="1"/>
  <c r="N72" i="2"/>
  <c r="BE8" i="7"/>
  <c r="BV8" i="7"/>
  <c r="BO8" i="7"/>
  <c r="N67" i="2"/>
  <c r="BW8" i="7"/>
  <c r="DG3" i="10"/>
  <c r="DG3" i="9"/>
  <c r="CU3" i="8"/>
  <c r="CV3" i="7"/>
  <c r="CU3" i="5"/>
  <c r="DG3" i="4"/>
  <c r="AS8" i="8"/>
  <c r="BE8" i="4"/>
  <c r="AQ8" i="8"/>
  <c r="BC8" i="4"/>
  <c r="BA8" i="8"/>
  <c r="BM8" i="4"/>
  <c r="S24" i="10"/>
  <c r="S31" i="10" s="1"/>
  <c r="AY8" i="8"/>
  <c r="BK8" i="4"/>
  <c r="O67" i="2"/>
  <c r="T5" i="10"/>
  <c r="T5" i="9"/>
  <c r="H5" i="8"/>
  <c r="I5" i="7"/>
  <c r="H5" i="5"/>
  <c r="I5" i="4"/>
  <c r="T108" i="9" l="1"/>
  <c r="T137" i="9"/>
  <c r="T62" i="9"/>
  <c r="T98" i="9"/>
  <c r="G77" i="5"/>
  <c r="CF8" i="5"/>
  <c r="BZ8" i="7"/>
  <c r="O68" i="2"/>
  <c r="P72" i="2"/>
  <c r="BZ8" i="5"/>
  <c r="CI8" i="7"/>
  <c r="BT8" i="7"/>
  <c r="P67" i="2"/>
  <c r="BL8" i="8"/>
  <c r="BX8" i="4"/>
  <c r="BY8" i="5"/>
  <c r="O71" i="2"/>
  <c r="CH8" i="7"/>
  <c r="DU3" i="10"/>
  <c r="DU3" i="9"/>
  <c r="DI3" i="8"/>
  <c r="DJ3" i="7"/>
  <c r="DI3" i="5"/>
  <c r="DU3" i="4"/>
  <c r="O69" i="2"/>
  <c r="EC3" i="10"/>
  <c r="EC3" i="9"/>
  <c r="DQ3" i="8"/>
  <c r="DR3" i="7"/>
  <c r="DQ3" i="5"/>
  <c r="BX8" i="5"/>
  <c r="U76" i="10"/>
  <c r="U75" i="10"/>
  <c r="U68" i="10"/>
  <c r="U69" i="10"/>
  <c r="U44" i="10"/>
  <c r="U45" i="10"/>
  <c r="U26" i="10"/>
  <c r="U27" i="10"/>
  <c r="BP8" i="7"/>
  <c r="DM3" i="10"/>
  <c r="DM3" i="9"/>
  <c r="DA3" i="8"/>
  <c r="DB3" i="7"/>
  <c r="DA3" i="5"/>
  <c r="DM3" i="4"/>
  <c r="BX8" i="7"/>
  <c r="P71" i="2"/>
  <c r="T66" i="10"/>
  <c r="BD8" i="8"/>
  <c r="BP8" i="4"/>
  <c r="BE8" i="8"/>
  <c r="BQ8" i="4"/>
  <c r="C26" i="11"/>
  <c r="C27" i="11" s="1"/>
  <c r="G61" i="3"/>
  <c r="C28" i="11" s="1"/>
  <c r="C29" i="11" s="1"/>
  <c r="BQ8" i="5"/>
  <c r="EB3" i="10"/>
  <c r="EB3" i="9"/>
  <c r="DP3" i="8"/>
  <c r="DQ3" i="7"/>
  <c r="DP3" i="5"/>
  <c r="BR8" i="7"/>
  <c r="BS8" i="7"/>
  <c r="U5" i="10"/>
  <c r="U5" i="9"/>
  <c r="I5" i="8"/>
  <c r="J5" i="7"/>
  <c r="I5" i="5"/>
  <c r="J5" i="4"/>
  <c r="H73" i="5"/>
  <c r="H72" i="5"/>
  <c r="H67" i="5" s="1"/>
  <c r="H5" i="6"/>
  <c r="H71" i="5"/>
  <c r="BM8" i="8"/>
  <c r="BY8" i="4"/>
  <c r="BV8" i="8"/>
  <c r="CH8" i="4"/>
  <c r="CG8" i="7"/>
  <c r="BY8" i="7"/>
  <c r="CH8" i="5"/>
  <c r="BH8" i="8"/>
  <c r="BT8" i="4"/>
  <c r="J10" i="6"/>
  <c r="Q70" i="2"/>
  <c r="Q69" i="2"/>
  <c r="Q67" i="2"/>
  <c r="R4" i="2"/>
  <c r="Q71" i="2"/>
  <c r="Q72" i="2"/>
  <c r="Q68" i="2"/>
  <c r="AN43" i="7"/>
  <c r="AN37" i="7"/>
  <c r="AJ34" i="7"/>
  <c r="AJ39" i="7"/>
  <c r="AH47" i="5"/>
  <c r="AV49" i="5"/>
  <c r="AV29" i="5"/>
  <c r="AU16" i="4"/>
  <c r="K49" i="5"/>
  <c r="AF36" i="7"/>
  <c r="AF34" i="7"/>
  <c r="AN50" i="5"/>
  <c r="AE50" i="5"/>
  <c r="M18" i="5"/>
  <c r="AF49" i="5"/>
  <c r="AF29" i="5"/>
  <c r="AA46" i="5"/>
  <c r="F46" i="5"/>
  <c r="AI46" i="5"/>
  <c r="I16" i="4"/>
  <c r="K39" i="5"/>
  <c r="H47" i="5"/>
  <c r="G35" i="4"/>
  <c r="AY38" i="7"/>
  <c r="AW39" i="7"/>
  <c r="AW33" i="7"/>
  <c r="S51" i="5"/>
  <c r="L39" i="5"/>
  <c r="N51" i="5"/>
  <c r="O16" i="4"/>
  <c r="S49" i="5"/>
  <c r="K48" i="5"/>
  <c r="AI18" i="5"/>
  <c r="AH41" i="7"/>
  <c r="AN36" i="7"/>
  <c r="AN34" i="7"/>
  <c r="AJ45" i="7"/>
  <c r="AH46" i="5"/>
  <c r="AV48" i="5"/>
  <c r="AV18" i="5"/>
  <c r="N49" i="5"/>
  <c r="P49" i="5"/>
  <c r="AI49" i="5"/>
  <c r="AN49" i="5"/>
  <c r="AN29" i="5"/>
  <c r="AE39" i="5"/>
  <c r="N18" i="5"/>
  <c r="H29" i="5"/>
  <c r="H35" i="4"/>
  <c r="AF48" i="5"/>
  <c r="AF18" i="5"/>
  <c r="S16" i="4"/>
  <c r="S18" i="5"/>
  <c r="Q16" i="4"/>
  <c r="F29" i="5"/>
  <c r="P29" i="5"/>
  <c r="W50" i="5"/>
  <c r="AK50" i="5"/>
  <c r="AX16" i="4"/>
  <c r="L35" i="4"/>
  <c r="AA39" i="5"/>
  <c r="G29" i="5"/>
  <c r="M39" i="5"/>
  <c r="H51" i="5"/>
  <c r="F16" i="4"/>
  <c r="AY46" i="7"/>
  <c r="AY40" i="7"/>
  <c r="L46" i="5"/>
  <c r="N47" i="5"/>
  <c r="AI39" i="5"/>
  <c r="J16" i="4"/>
  <c r="M51" i="5"/>
  <c r="K50" i="5"/>
  <c r="AI50" i="5"/>
  <c r="AH43" i="7"/>
  <c r="AH37" i="7"/>
  <c r="AJ38" i="7"/>
  <c r="AH50" i="5"/>
  <c r="AV47" i="5"/>
  <c r="P18" i="5"/>
  <c r="G50" i="5"/>
  <c r="G13" i="7"/>
  <c r="AD16" i="4"/>
  <c r="AF44" i="7"/>
  <c r="AF38" i="7"/>
  <c r="AN48" i="5"/>
  <c r="AN18" i="5"/>
  <c r="AE47" i="5"/>
  <c r="Y16" i="4"/>
  <c r="M50" i="5"/>
  <c r="H46" i="5"/>
  <c r="G25" i="7"/>
  <c r="AF47" i="5"/>
  <c r="S29" i="5"/>
  <c r="O51" i="5"/>
  <c r="P46" i="5"/>
  <c r="O35" i="4"/>
  <c r="AK51" i="5"/>
  <c r="K16" i="4"/>
  <c r="AA49" i="5"/>
  <c r="AY39" i="7"/>
  <c r="AY33" i="7"/>
  <c r="AY36" i="7"/>
  <c r="AW46" i="7"/>
  <c r="I47" i="5"/>
  <c r="J35" i="4"/>
  <c r="J48" i="5"/>
  <c r="AL16" i="4"/>
  <c r="AH34" i="7"/>
  <c r="AH45" i="7"/>
  <c r="AN44" i="7"/>
  <c r="AN38" i="7"/>
  <c r="AJ40" i="7"/>
  <c r="AH18" i="5"/>
  <c r="AV46" i="5"/>
  <c r="Q48" i="5"/>
  <c r="AN47" i="5"/>
  <c r="AE29" i="5"/>
  <c r="G18" i="5"/>
  <c r="Q50" i="5"/>
  <c r="H50" i="5"/>
  <c r="V16" i="4"/>
  <c r="AF46" i="5"/>
  <c r="O18" i="5"/>
  <c r="F51" i="5"/>
  <c r="P50" i="5"/>
  <c r="N16" i="4"/>
  <c r="AK39" i="5"/>
  <c r="AK18" i="5"/>
  <c r="J49" i="5"/>
  <c r="K51" i="5"/>
  <c r="AW40" i="7"/>
  <c r="AW43" i="7"/>
  <c r="AW41" i="7"/>
  <c r="P47" i="5"/>
  <c r="Q35" i="4"/>
  <c r="L48" i="5"/>
  <c r="H49" i="5"/>
  <c r="AH46" i="7"/>
  <c r="AJ33" i="7"/>
  <c r="AJ36" i="7"/>
  <c r="AH29" i="5"/>
  <c r="K46" i="5"/>
  <c r="AL46" i="5"/>
  <c r="AF46" i="7"/>
  <c r="AF39" i="7"/>
  <c r="AF33" i="7"/>
  <c r="AN46" i="5"/>
  <c r="AW16" i="4"/>
  <c r="AE48" i="5"/>
  <c r="AE51" i="5"/>
  <c r="I29" i="5"/>
  <c r="I51" i="5"/>
  <c r="M29" i="5"/>
  <c r="AK29" i="5"/>
  <c r="S39" i="5"/>
  <c r="O29" i="5"/>
  <c r="I49" i="5"/>
  <c r="X16" i="4"/>
  <c r="AY44" i="7"/>
  <c r="AW36" i="7"/>
  <c r="AW34" i="7"/>
  <c r="AW37" i="7"/>
  <c r="N46" i="5"/>
  <c r="P51" i="5"/>
  <c r="H18" i="5"/>
  <c r="O48" i="5"/>
  <c r="AH44" i="7"/>
  <c r="AH38" i="7"/>
  <c r="AH40" i="7"/>
  <c r="AN46" i="7"/>
  <c r="AN39" i="7"/>
  <c r="AN33" i="7"/>
  <c r="AH51" i="5"/>
  <c r="AH49" i="5"/>
  <c r="AV39" i="5"/>
  <c r="S48" i="5"/>
  <c r="O49" i="5"/>
  <c r="G49" i="5"/>
  <c r="X18" i="5"/>
  <c r="AF45" i="7"/>
  <c r="AE46" i="5"/>
  <c r="F39" i="5"/>
  <c r="F49" i="5"/>
  <c r="G16" i="7"/>
  <c r="AF39" i="5"/>
  <c r="I50" i="5"/>
  <c r="AK47" i="5"/>
  <c r="K35" i="4"/>
  <c r="O50" i="5"/>
  <c r="W16" i="4"/>
  <c r="AY43" i="7"/>
  <c r="AY41" i="7"/>
  <c r="AW45" i="7"/>
  <c r="AP16" i="4"/>
  <c r="AN16" i="4"/>
  <c r="AA29" i="5"/>
  <c r="N50" i="5"/>
  <c r="N39" i="5"/>
  <c r="G17" i="7"/>
  <c r="K29" i="5"/>
  <c r="O47" i="5"/>
  <c r="AH36" i="7"/>
  <c r="AN45" i="7"/>
  <c r="AJ46" i="7"/>
  <c r="AJ44" i="7"/>
  <c r="AH39" i="5"/>
  <c r="AV51" i="5"/>
  <c r="G51" i="5"/>
  <c r="J39" i="5"/>
  <c r="P35" i="4"/>
  <c r="AF41" i="7"/>
  <c r="AN39" i="5"/>
  <c r="M49" i="5"/>
  <c r="Q47" i="5"/>
  <c r="Y47" i="5"/>
  <c r="AF51" i="5"/>
  <c r="K18" i="5"/>
  <c r="F48" i="5"/>
  <c r="I35" i="4"/>
  <c r="AK48" i="5"/>
  <c r="AK49" i="5"/>
  <c r="Q39" i="5"/>
  <c r="O46" i="5"/>
  <c r="AY34" i="7"/>
  <c r="AY37" i="7"/>
  <c r="AW44" i="7"/>
  <c r="AW38" i="7"/>
  <c r="AA47" i="5"/>
  <c r="J18" i="5"/>
  <c r="N29" i="5"/>
  <c r="AP46" i="5"/>
  <c r="G39" i="5"/>
  <c r="AH39" i="7"/>
  <c r="AH33" i="7"/>
  <c r="AN41" i="7"/>
  <c r="AJ43" i="7"/>
  <c r="AJ41" i="7"/>
  <c r="AH48" i="5"/>
  <c r="AV50" i="5"/>
  <c r="F18" i="5"/>
  <c r="J51" i="5"/>
  <c r="AF40" i="7"/>
  <c r="AF43" i="7"/>
  <c r="AF37" i="7"/>
  <c r="AN51" i="5"/>
  <c r="AE49" i="5"/>
  <c r="AE18" i="5"/>
  <c r="AM16" i="4"/>
  <c r="L18" i="5"/>
  <c r="Q49" i="5"/>
  <c r="AF50" i="5"/>
  <c r="AO16" i="4"/>
  <c r="AE16" i="4"/>
  <c r="Q29" i="5"/>
  <c r="F50" i="5"/>
  <c r="AK46" i="5"/>
  <c r="AG16" i="4"/>
  <c r="M46" i="5"/>
  <c r="AI47" i="5"/>
  <c r="AY45" i="7"/>
  <c r="S46" i="5"/>
  <c r="J50" i="5"/>
  <c r="P16" i="4"/>
  <c r="AO46" i="5"/>
  <c r="BA50" i="5"/>
  <c r="AI48" i="5"/>
  <c r="AU45" i="7"/>
  <c r="BB47" i="5"/>
  <c r="BB49" i="5"/>
  <c r="AQ34" i="7"/>
  <c r="BE40" i="7"/>
  <c r="BE36" i="7"/>
  <c r="BE44" i="7"/>
  <c r="BE39" i="7"/>
  <c r="BE43" i="7"/>
  <c r="BE34" i="7"/>
  <c r="BE38" i="7"/>
  <c r="BE33" i="7"/>
  <c r="BE46" i="7"/>
  <c r="BE41" i="7"/>
  <c r="BE37" i="7"/>
  <c r="BE45" i="7"/>
  <c r="BQ8" i="7"/>
  <c r="V4" i="10"/>
  <c r="V4" i="9"/>
  <c r="J4" i="8"/>
  <c r="K4" i="7"/>
  <c r="J4" i="5"/>
  <c r="K4" i="4"/>
  <c r="BC51" i="5"/>
  <c r="BC39" i="5"/>
  <c r="BC29" i="5"/>
  <c r="BC47" i="5"/>
  <c r="BC48" i="5"/>
  <c r="BC49" i="5"/>
  <c r="BC50" i="5"/>
  <c r="BC46" i="5"/>
  <c r="BC18" i="5"/>
  <c r="BO8" i="5"/>
  <c r="N68" i="2"/>
  <c r="I48" i="4"/>
  <c r="H48" i="4"/>
  <c r="G48" i="4"/>
  <c r="C49" i="4"/>
  <c r="F48" i="4"/>
  <c r="L48" i="4"/>
  <c r="K48" i="4"/>
  <c r="J48" i="4"/>
  <c r="BI46" i="5"/>
  <c r="BI50" i="5"/>
  <c r="BI51" i="5"/>
  <c r="BI48" i="5"/>
  <c r="BI49" i="5"/>
  <c r="BI29" i="5"/>
  <c r="BI18" i="5"/>
  <c r="BU8" i="5"/>
  <c r="BI47" i="5"/>
  <c r="BI39" i="5"/>
  <c r="BU8" i="8"/>
  <c r="BU16" i="4"/>
  <c r="CG8" i="4"/>
  <c r="P69" i="2"/>
  <c r="AU37" i="7"/>
  <c r="BB50" i="5"/>
  <c r="BB29" i="5"/>
  <c r="BK8" i="8"/>
  <c r="BK16" i="4"/>
  <c r="BW8" i="4"/>
  <c r="BO46" i="7"/>
  <c r="BO39" i="7"/>
  <c r="BO43" i="7"/>
  <c r="BO34" i="7"/>
  <c r="BO38" i="7"/>
  <c r="BO33" i="7"/>
  <c r="BO41" i="7"/>
  <c r="BO37" i="7"/>
  <c r="BO45" i="7"/>
  <c r="BO40" i="7"/>
  <c r="BO36" i="7"/>
  <c r="BO44" i="7"/>
  <c r="CA8" i="7"/>
  <c r="G78" i="5"/>
  <c r="H68" i="5"/>
  <c r="BS8" i="8"/>
  <c r="BS16" i="4"/>
  <c r="BS17" i="4" s="1"/>
  <c r="BS41" i="4" s="1"/>
  <c r="CE8" i="4"/>
  <c r="BS49" i="5"/>
  <c r="BS50" i="5"/>
  <c r="BS51" i="5"/>
  <c r="BS47" i="5"/>
  <c r="BS46" i="5"/>
  <c r="BS29" i="5"/>
  <c r="BS48" i="5"/>
  <c r="BS39" i="5"/>
  <c r="BS18" i="5"/>
  <c r="CE8" i="5"/>
  <c r="DZ3" i="10"/>
  <c r="DZ3" i="9"/>
  <c r="DN3" i="8"/>
  <c r="DO3" i="7"/>
  <c r="DN3" i="5"/>
  <c r="BD51" i="5"/>
  <c r="BD50" i="5"/>
  <c r="BD49" i="5"/>
  <c r="BD48" i="5"/>
  <c r="BD47" i="5"/>
  <c r="BD46" i="5"/>
  <c r="BD39" i="5"/>
  <c r="BD29" i="5"/>
  <c r="BD18" i="5"/>
  <c r="BP8" i="5"/>
  <c r="BF8" i="8"/>
  <c r="BF16" i="4"/>
  <c r="BR8" i="4"/>
  <c r="BF49" i="5"/>
  <c r="BF39" i="5"/>
  <c r="BF50" i="5"/>
  <c r="BF51" i="5"/>
  <c r="BF46" i="5"/>
  <c r="BF48" i="5"/>
  <c r="BF29" i="5"/>
  <c r="BF47" i="5"/>
  <c r="BF18" i="5"/>
  <c r="BR8" i="5"/>
  <c r="P70" i="2"/>
  <c r="T24" i="10"/>
  <c r="T31" i="10" s="1"/>
  <c r="AU41" i="7"/>
  <c r="BB48" i="5"/>
  <c r="BC8" i="8"/>
  <c r="BC16" i="4"/>
  <c r="BO8" i="4"/>
  <c r="DS3" i="10"/>
  <c r="DS3" i="9"/>
  <c r="DG3" i="8"/>
  <c r="DH3" i="7"/>
  <c r="DG3" i="5"/>
  <c r="DS3" i="4"/>
  <c r="G70" i="5"/>
  <c r="S80" i="9" s="1"/>
  <c r="G66" i="5"/>
  <c r="BK48" i="5"/>
  <c r="BK46" i="5"/>
  <c r="BK47" i="5"/>
  <c r="BK49" i="5"/>
  <c r="BK51" i="5"/>
  <c r="BK50" i="5"/>
  <c r="BK39" i="5"/>
  <c r="BK29" i="5"/>
  <c r="BK18" i="5"/>
  <c r="BW8" i="5"/>
  <c r="DK3" i="10"/>
  <c r="DK3" i="9"/>
  <c r="CY3" i="8"/>
  <c r="CZ3" i="7"/>
  <c r="CY3" i="5"/>
  <c r="DK3" i="4"/>
  <c r="F77" i="3"/>
  <c r="EA3" i="10"/>
  <c r="EA3" i="9"/>
  <c r="DO3" i="8"/>
  <c r="DP3" i="7"/>
  <c r="DO3" i="5"/>
  <c r="BN8" i="8"/>
  <c r="BN16" i="4"/>
  <c r="BN17" i="4" s="1"/>
  <c r="BN41" i="4" s="1"/>
  <c r="BZ8" i="4"/>
  <c r="AQ37" i="7"/>
  <c r="BA29" i="5"/>
  <c r="BA47" i="5"/>
  <c r="Z16" i="4"/>
  <c r="AU38" i="7"/>
  <c r="AU44" i="7"/>
  <c r="AU46" i="7"/>
  <c r="AX29" i="5"/>
  <c r="AU39" i="5"/>
  <c r="BB46" i="5"/>
  <c r="O72" i="2"/>
  <c r="U108" i="9" l="1"/>
  <c r="U137" i="9"/>
  <c r="U62" i="9"/>
  <c r="U98" i="9"/>
  <c r="AK52" i="5"/>
  <c r="H77" i="5"/>
  <c r="BW50" i="5"/>
  <c r="BW46" i="5"/>
  <c r="BW47" i="5"/>
  <c r="BW49" i="5"/>
  <c r="BW29" i="5"/>
  <c r="BW51" i="5"/>
  <c r="BW48" i="5"/>
  <c r="BW39" i="5"/>
  <c r="BW18" i="5"/>
  <c r="CI8" i="5"/>
  <c r="BT42" i="4"/>
  <c r="BU43" i="4" s="1"/>
  <c r="BV44" i="4" s="1"/>
  <c r="BW45" i="4" s="1"/>
  <c r="BX46" i="4" s="1"/>
  <c r="BY47" i="4" s="1"/>
  <c r="BZ48" i="4" s="1"/>
  <c r="CA49" i="4" s="1"/>
  <c r="V29" i="4"/>
  <c r="V17" i="4"/>
  <c r="V41" i="4" s="1"/>
  <c r="AV52" i="5"/>
  <c r="J17" i="4"/>
  <c r="J41" i="4" s="1"/>
  <c r="J29" i="4"/>
  <c r="H25" i="7"/>
  <c r="R69" i="2"/>
  <c r="R72" i="2"/>
  <c r="R68" i="2"/>
  <c r="R67" i="2"/>
  <c r="R71" i="2"/>
  <c r="R70" i="2"/>
  <c r="AB48" i="5"/>
  <c r="W49" i="5"/>
  <c r="AM39" i="7"/>
  <c r="Z46" i="7"/>
  <c r="G36" i="7"/>
  <c r="G54" i="7" s="1"/>
  <c r="F35" i="4"/>
  <c r="AD51" i="5"/>
  <c r="Z47" i="5"/>
  <c r="AL46" i="7"/>
  <c r="AM45" i="7"/>
  <c r="P46" i="7"/>
  <c r="O37" i="7"/>
  <c r="N35" i="4"/>
  <c r="AL50" i="5"/>
  <c r="U39" i="7"/>
  <c r="V44" i="7"/>
  <c r="X40" i="7"/>
  <c r="P44" i="7"/>
  <c r="G37" i="7"/>
  <c r="G55" i="7" s="1"/>
  <c r="T39" i="5"/>
  <c r="AD39" i="5"/>
  <c r="U45" i="7"/>
  <c r="V41" i="7"/>
  <c r="Z33" i="7"/>
  <c r="L40" i="7"/>
  <c r="L34" i="7"/>
  <c r="L45" i="7"/>
  <c r="AB51" i="5"/>
  <c r="W51" i="5"/>
  <c r="U43" i="7"/>
  <c r="V39" i="7"/>
  <c r="W34" i="7"/>
  <c r="P43" i="7"/>
  <c r="I36" i="7"/>
  <c r="Q41" i="7"/>
  <c r="V49" i="5"/>
  <c r="AD36" i="7"/>
  <c r="AE45" i="7"/>
  <c r="S33" i="7"/>
  <c r="G43" i="7"/>
  <c r="P37" i="7"/>
  <c r="R50" i="5"/>
  <c r="AB36" i="7"/>
  <c r="AK36" i="7"/>
  <c r="AL37" i="7"/>
  <c r="AM46" i="7"/>
  <c r="AA37" i="7"/>
  <c r="O40" i="7"/>
  <c r="J41" i="7"/>
  <c r="R46" i="5"/>
  <c r="V40" i="7"/>
  <c r="W41" i="7"/>
  <c r="X46" i="7"/>
  <c r="H34" i="7"/>
  <c r="O45" i="7"/>
  <c r="AX41" i="7"/>
  <c r="AM51" i="5"/>
  <c r="AQ41" i="7"/>
  <c r="AZ34" i="7"/>
  <c r="AZ37" i="7"/>
  <c r="AZ39" i="7"/>
  <c r="L50" i="5"/>
  <c r="BJ39" i="5"/>
  <c r="AX47" i="5"/>
  <c r="AI37" i="7"/>
  <c r="AW39" i="5"/>
  <c r="AR43" i="7"/>
  <c r="AR41" i="7"/>
  <c r="AT18" i="5"/>
  <c r="AV41" i="7"/>
  <c r="AT36" i="7"/>
  <c r="AT34" i="7"/>
  <c r="G19" i="7"/>
  <c r="AI41" i="7"/>
  <c r="AY51" i="5"/>
  <c r="AO36" i="7"/>
  <c r="AQ46" i="5"/>
  <c r="AQ29" i="5"/>
  <c r="AZ39" i="5"/>
  <c r="G47" i="5"/>
  <c r="AS39" i="5"/>
  <c r="AX39" i="5"/>
  <c r="AI44" i="7"/>
  <c r="AM18" i="5"/>
  <c r="BA33" i="7"/>
  <c r="BA36" i="7"/>
  <c r="AO40" i="7"/>
  <c r="BI33" i="7"/>
  <c r="BI36" i="7"/>
  <c r="AR49" i="5"/>
  <c r="AR18" i="5"/>
  <c r="BH50" i="5"/>
  <c r="BG50" i="5"/>
  <c r="BG18" i="5"/>
  <c r="BG16" i="4"/>
  <c r="G46" i="5"/>
  <c r="AS33" i="7"/>
  <c r="AS36" i="7"/>
  <c r="BJ33" i="7"/>
  <c r="BJ36" i="7"/>
  <c r="BJ43" i="7"/>
  <c r="BC45" i="7"/>
  <c r="BK36" i="7"/>
  <c r="BK34" i="7"/>
  <c r="AY16" i="4"/>
  <c r="AM39" i="5"/>
  <c r="G14" i="7"/>
  <c r="AI46" i="7"/>
  <c r="AQ45" i="7"/>
  <c r="AM50" i="5"/>
  <c r="BA46" i="5"/>
  <c r="P39" i="7"/>
  <c r="AJ49" i="5"/>
  <c r="X50" i="5"/>
  <c r="V33" i="7"/>
  <c r="AM33" i="7"/>
  <c r="R43" i="7"/>
  <c r="U29" i="5"/>
  <c r="AJ29" i="5"/>
  <c r="AC39" i="5"/>
  <c r="AL18" i="5"/>
  <c r="Z44" i="7"/>
  <c r="AA40" i="7"/>
  <c r="O36" i="7"/>
  <c r="L37" i="7"/>
  <c r="W46" i="5"/>
  <c r="T33" i="7"/>
  <c r="AC33" i="7"/>
  <c r="V46" i="7"/>
  <c r="X43" i="7"/>
  <c r="Z36" i="7"/>
  <c r="O38" i="7"/>
  <c r="N41" i="7"/>
  <c r="K33" i="7"/>
  <c r="T47" i="5"/>
  <c r="X47" i="5"/>
  <c r="W40" i="7"/>
  <c r="X36" i="7"/>
  <c r="H43" i="7"/>
  <c r="O41" i="7"/>
  <c r="J33" i="7"/>
  <c r="AJ48" i="5"/>
  <c r="AD47" i="5"/>
  <c r="T46" i="7"/>
  <c r="AE37" i="7"/>
  <c r="S40" i="7"/>
  <c r="R38" i="7"/>
  <c r="L43" i="7"/>
  <c r="H33" i="7"/>
  <c r="U47" i="5"/>
  <c r="Y48" i="5"/>
  <c r="AD43" i="7"/>
  <c r="Y44" i="7"/>
  <c r="S36" i="7"/>
  <c r="L33" i="7"/>
  <c r="Z18" i="5"/>
  <c r="AM44" i="7"/>
  <c r="R39" i="7"/>
  <c r="K40" i="7"/>
  <c r="U51" i="5"/>
  <c r="AJ18" i="5"/>
  <c r="AC46" i="7"/>
  <c r="V43" i="7"/>
  <c r="X39" i="7"/>
  <c r="I34" i="7"/>
  <c r="K39" i="7"/>
  <c r="AU29" i="5"/>
  <c r="AG39" i="5"/>
  <c r="AF16" i="4"/>
  <c r="AQ43" i="7"/>
  <c r="BI16" i="4"/>
  <c r="AZ45" i="7"/>
  <c r="BJ50" i="5"/>
  <c r="AG45" i="7"/>
  <c r="AI34" i="7"/>
  <c r="AW18" i="5"/>
  <c r="AR34" i="7"/>
  <c r="AR37" i="7"/>
  <c r="AR39" i="7"/>
  <c r="AT51" i="5"/>
  <c r="AV40" i="7"/>
  <c r="AV43" i="7"/>
  <c r="AV37" i="7"/>
  <c r="BB40" i="7"/>
  <c r="BB43" i="7"/>
  <c r="G20" i="7"/>
  <c r="AG37" i="7"/>
  <c r="AI43" i="7"/>
  <c r="AQ50" i="5"/>
  <c r="AQ18" i="5"/>
  <c r="AZ51" i="5"/>
  <c r="AP45" i="7"/>
  <c r="R16" i="4"/>
  <c r="AX48" i="5"/>
  <c r="AM48" i="5"/>
  <c r="AQ36" i="7"/>
  <c r="AR29" i="5"/>
  <c r="BH46" i="5"/>
  <c r="BH48" i="5"/>
  <c r="BG51" i="5"/>
  <c r="AQ46" i="7"/>
  <c r="BJ34" i="7"/>
  <c r="AO50" i="5"/>
  <c r="AG33" i="7"/>
  <c r="AM49" i="5"/>
  <c r="BA16" i="4"/>
  <c r="AU39" i="7"/>
  <c r="AU33" i="7"/>
  <c r="AI38" i="7"/>
  <c r="BA48" i="5"/>
  <c r="BA51" i="5"/>
  <c r="BB16" i="4"/>
  <c r="G39" i="7"/>
  <c r="G57" i="7" s="1"/>
  <c r="R47" i="5"/>
  <c r="AD29" i="5"/>
  <c r="U44" i="7"/>
  <c r="V36" i="7"/>
  <c r="W37" i="7"/>
  <c r="X45" i="7"/>
  <c r="N34" i="7"/>
  <c r="H36" i="7"/>
  <c r="H39" i="7"/>
  <c r="T46" i="5"/>
  <c r="AC29" i="5"/>
  <c r="T48" i="5"/>
  <c r="U41" i="7"/>
  <c r="Z38" i="7"/>
  <c r="H44" i="7"/>
  <c r="M36" i="7"/>
  <c r="X48" i="5"/>
  <c r="T36" i="7"/>
  <c r="AC36" i="7"/>
  <c r="AD45" i="7"/>
  <c r="AE46" i="7"/>
  <c r="X37" i="7"/>
  <c r="P38" i="7"/>
  <c r="N33" i="7"/>
  <c r="R33" i="7"/>
  <c r="U49" i="5"/>
  <c r="V38" i="7"/>
  <c r="W43" i="7"/>
  <c r="X34" i="7"/>
  <c r="S38" i="7"/>
  <c r="J38" i="7"/>
  <c r="L44" i="7"/>
  <c r="X46" i="5"/>
  <c r="AC44" i="7"/>
  <c r="AD40" i="7"/>
  <c r="AE39" i="7"/>
  <c r="L46" i="7"/>
  <c r="L39" i="7"/>
  <c r="AD48" i="5"/>
  <c r="AB40" i="7"/>
  <c r="AK40" i="7"/>
  <c r="AL41" i="7"/>
  <c r="Y38" i="7"/>
  <c r="AA43" i="7"/>
  <c r="G40" i="7"/>
  <c r="G58" i="7" s="1"/>
  <c r="AB16" i="4"/>
  <c r="T50" i="5"/>
  <c r="W29" i="5"/>
  <c r="U33" i="7"/>
  <c r="M33" i="7"/>
  <c r="AM38" i="7"/>
  <c r="Z43" i="7"/>
  <c r="Q33" i="7"/>
  <c r="G45" i="7"/>
  <c r="G63" i="7" s="1"/>
  <c r="I45" i="7"/>
  <c r="AC46" i="5"/>
  <c r="Y46" i="5"/>
  <c r="T45" i="7"/>
  <c r="AC45" i="7"/>
  <c r="X33" i="7"/>
  <c r="I43" i="7"/>
  <c r="H45" i="7"/>
  <c r="H63" i="7" s="1"/>
  <c r="G26" i="5" s="1"/>
  <c r="AU50" i="5"/>
  <c r="G16" i="4"/>
  <c r="AO18" i="5"/>
  <c r="AZ38" i="7"/>
  <c r="AP29" i="5"/>
  <c r="AV16" i="4"/>
  <c r="AG46" i="5"/>
  <c r="BJ18" i="5"/>
  <c r="AG46" i="7"/>
  <c r="AO49" i="5"/>
  <c r="AW49" i="5"/>
  <c r="AR45" i="7"/>
  <c r="AT39" i="5"/>
  <c r="AT46" i="5"/>
  <c r="AV36" i="7"/>
  <c r="AV34" i="7"/>
  <c r="AT46" i="7"/>
  <c r="AT44" i="7"/>
  <c r="AT38" i="7"/>
  <c r="BB33" i="7"/>
  <c r="BB36" i="7"/>
  <c r="BB34" i="7"/>
  <c r="P48" i="5"/>
  <c r="P52" i="5" s="1"/>
  <c r="H16" i="4"/>
  <c r="AY46" i="5"/>
  <c r="AY50" i="5"/>
  <c r="AQ48" i="5"/>
  <c r="AP34" i="7"/>
  <c r="AS51" i="5"/>
  <c r="AG41" i="7"/>
  <c r="BA44" i="7"/>
  <c r="AQ33" i="7"/>
  <c r="BI44" i="7"/>
  <c r="AR50" i="5"/>
  <c r="AR46" i="5"/>
  <c r="BG47" i="5"/>
  <c r="L49" i="5"/>
  <c r="AG43" i="7"/>
  <c r="AO51" i="5"/>
  <c r="AP48" i="5"/>
  <c r="AU18" i="5"/>
  <c r="AS44" i="7"/>
  <c r="BJ44" i="7"/>
  <c r="I46" i="5"/>
  <c r="BC40" i="7"/>
  <c r="BC43" i="7"/>
  <c r="BK46" i="7"/>
  <c r="BK44" i="7"/>
  <c r="BK38" i="7"/>
  <c r="R37" i="7"/>
  <c r="U39" i="5"/>
  <c r="Y50" i="5"/>
  <c r="T38" i="7"/>
  <c r="AC38" i="7"/>
  <c r="V34" i="7"/>
  <c r="W39" i="7"/>
  <c r="O34" i="7"/>
  <c r="P40" i="7"/>
  <c r="K37" i="7"/>
  <c r="AB50" i="5"/>
  <c r="X49" i="5"/>
  <c r="W45" i="7"/>
  <c r="Z40" i="7"/>
  <c r="P36" i="7"/>
  <c r="R45" i="7"/>
  <c r="AL29" i="5"/>
  <c r="AB34" i="7"/>
  <c r="AD39" i="7"/>
  <c r="AE44" i="7"/>
  <c r="Y40" i="7"/>
  <c r="Q38" i="7"/>
  <c r="G41" i="7"/>
  <c r="J45" i="7"/>
  <c r="AC47" i="5"/>
  <c r="Y29" i="5"/>
  <c r="AE41" i="7"/>
  <c r="Y36" i="7"/>
  <c r="M46" i="7"/>
  <c r="P33" i="7"/>
  <c r="U46" i="5"/>
  <c r="AB46" i="5"/>
  <c r="T44" i="7"/>
  <c r="AK38" i="7"/>
  <c r="AE33" i="7"/>
  <c r="Y37" i="7"/>
  <c r="G46" i="7"/>
  <c r="AK16" i="4"/>
  <c r="R18" i="5"/>
  <c r="R51" i="5"/>
  <c r="AK34" i="7"/>
  <c r="AL44" i="7"/>
  <c r="Y45" i="7"/>
  <c r="AA41" i="7"/>
  <c r="I46" i="7"/>
  <c r="M45" i="7"/>
  <c r="AB29" i="5"/>
  <c r="AL51" i="5"/>
  <c r="U36" i="7"/>
  <c r="W46" i="7"/>
  <c r="L36" i="7"/>
  <c r="Z37" i="7"/>
  <c r="O43" i="7"/>
  <c r="M38" i="7"/>
  <c r="H37" i="7"/>
  <c r="AC51" i="5"/>
  <c r="Y49" i="5"/>
  <c r="AD44" i="7"/>
  <c r="AE40" i="7"/>
  <c r="S44" i="7"/>
  <c r="R46" i="7"/>
  <c r="AX46" i="5"/>
  <c r="AI45" i="7"/>
  <c r="AZ40" i="7"/>
  <c r="AP47" i="5"/>
  <c r="AG44" i="7"/>
  <c r="G21" i="7"/>
  <c r="AO47" i="5"/>
  <c r="AW51" i="5"/>
  <c r="AW50" i="5"/>
  <c r="AR38" i="7"/>
  <c r="AT29" i="5"/>
  <c r="AT49" i="5"/>
  <c r="AT41" i="7"/>
  <c r="K47" i="5"/>
  <c r="K52" i="5" s="1"/>
  <c r="G26" i="7"/>
  <c r="AY29" i="5"/>
  <c r="AT16" i="4"/>
  <c r="AQ49" i="5"/>
  <c r="AQ39" i="5"/>
  <c r="AZ46" i="5"/>
  <c r="AZ49" i="5"/>
  <c r="AI29" i="5"/>
  <c r="AS18" i="5"/>
  <c r="AG34" i="7"/>
  <c r="AH16" i="4"/>
  <c r="BA41" i="7"/>
  <c r="AQ39" i="7"/>
  <c r="BI41" i="7"/>
  <c r="AR39" i="5"/>
  <c r="BH49" i="5"/>
  <c r="AP49" i="5"/>
  <c r="BG46" i="5"/>
  <c r="N48" i="5"/>
  <c r="AG40" i="7"/>
  <c r="G23" i="7"/>
  <c r="AU47" i="5"/>
  <c r="AG51" i="5"/>
  <c r="AS41" i="7"/>
  <c r="BJ41" i="7"/>
  <c r="BJ38" i="7"/>
  <c r="AX46" i="7"/>
  <c r="L47" i="5"/>
  <c r="AO33" i="7"/>
  <c r="BC36" i="7"/>
  <c r="BC34" i="7"/>
  <c r="BK41" i="7"/>
  <c r="AS16" i="4"/>
  <c r="AO39" i="5"/>
  <c r="AX45" i="7"/>
  <c r="H48" i="5"/>
  <c r="H52" i="5" s="1"/>
  <c r="AU51" i="5"/>
  <c r="AR16" i="4"/>
  <c r="M39" i="7"/>
  <c r="U18" i="5"/>
  <c r="AD41" i="7"/>
  <c r="W33" i="7"/>
  <c r="S43" i="7"/>
  <c r="P34" i="7"/>
  <c r="N46" i="7"/>
  <c r="J37" i="7"/>
  <c r="V29" i="5"/>
  <c r="X29" i="5"/>
  <c r="G38" i="7"/>
  <c r="Q40" i="7"/>
  <c r="I37" i="7"/>
  <c r="Z51" i="5"/>
  <c r="AB37" i="7"/>
  <c r="AK37" i="7"/>
  <c r="AL33" i="7"/>
  <c r="AE38" i="7"/>
  <c r="Y43" i="7"/>
  <c r="S45" i="7"/>
  <c r="N36" i="7"/>
  <c r="K36" i="7"/>
  <c r="Z29" i="5"/>
  <c r="AK46" i="7"/>
  <c r="Y34" i="7"/>
  <c r="O46" i="7"/>
  <c r="AA50" i="5"/>
  <c r="AA52" i="5" s="1"/>
  <c r="J40" i="7"/>
  <c r="AC48" i="5"/>
  <c r="Y39" i="5"/>
  <c r="AB38" i="7"/>
  <c r="AM36" i="7"/>
  <c r="AA44" i="7"/>
  <c r="Q39" i="7"/>
  <c r="T16" i="4"/>
  <c r="W48" i="5"/>
  <c r="AL38" i="7"/>
  <c r="J39" i="7"/>
  <c r="M40" i="7"/>
  <c r="AJ39" i="5"/>
  <c r="X39" i="5"/>
  <c r="T34" i="7"/>
  <c r="W44" i="7"/>
  <c r="N44" i="7"/>
  <c r="R44" i="7"/>
  <c r="V46" i="5"/>
  <c r="AD46" i="5"/>
  <c r="Z49" i="5"/>
  <c r="AE43" i="7"/>
  <c r="Y39" i="7"/>
  <c r="R34" i="7"/>
  <c r="AP18" i="5"/>
  <c r="AO45" i="7"/>
  <c r="AZ33" i="7"/>
  <c r="AZ36" i="7"/>
  <c r="AP40" i="7"/>
  <c r="BJ49" i="5"/>
  <c r="AO37" i="7"/>
  <c r="AW48" i="5"/>
  <c r="AW47" i="5"/>
  <c r="AR40" i="7"/>
  <c r="AT47" i="5"/>
  <c r="AV44" i="7"/>
  <c r="AV38" i="7"/>
  <c r="AT37" i="7"/>
  <c r="AT39" i="7"/>
  <c r="BB44" i="7"/>
  <c r="BB46" i="7"/>
  <c r="R29" i="5"/>
  <c r="AY49" i="5"/>
  <c r="AM46" i="5"/>
  <c r="AO29" i="5"/>
  <c r="AQ51" i="5"/>
  <c r="AZ50" i="5"/>
  <c r="AZ18" i="5"/>
  <c r="AS48" i="5"/>
  <c r="AG36" i="7"/>
  <c r="BA37" i="7"/>
  <c r="BA39" i="7"/>
  <c r="BI37" i="7"/>
  <c r="BI39" i="7"/>
  <c r="AR47" i="5"/>
  <c r="BH39" i="5"/>
  <c r="BG49" i="5"/>
  <c r="AU46" i="5"/>
  <c r="AX40" i="7"/>
  <c r="G18" i="7"/>
  <c r="AP41" i="7"/>
  <c r="AX51" i="5"/>
  <c r="AS37" i="7"/>
  <c r="AS39" i="7"/>
  <c r="BJ37" i="7"/>
  <c r="BJ46" i="7"/>
  <c r="AI36" i="7"/>
  <c r="AO39" i="7"/>
  <c r="BK37" i="7"/>
  <c r="BK39" i="7"/>
  <c r="BK33" i="7"/>
  <c r="AA18" i="5"/>
  <c r="Q46" i="5"/>
  <c r="AP50" i="5"/>
  <c r="AP52" i="5" s="1"/>
  <c r="BA18" i="5"/>
  <c r="AO38" i="7"/>
  <c r="AZ16" i="4"/>
  <c r="K44" i="7"/>
  <c r="V48" i="5"/>
  <c r="AJ50" i="5"/>
  <c r="AB46" i="7"/>
  <c r="AC43" i="7"/>
  <c r="AE36" i="7"/>
  <c r="S41" i="7"/>
  <c r="Q34" i="7"/>
  <c r="I40" i="7"/>
  <c r="Q37" i="7"/>
  <c r="Z48" i="5"/>
  <c r="Y51" i="5"/>
  <c r="T40" i="7"/>
  <c r="AC40" i="7"/>
  <c r="AD37" i="7"/>
  <c r="X41" i="7"/>
  <c r="S34" i="7"/>
  <c r="H38" i="7"/>
  <c r="Q46" i="7"/>
  <c r="H41" i="7"/>
  <c r="AC50" i="5"/>
  <c r="AB39" i="7"/>
  <c r="AK39" i="7"/>
  <c r="AL40" i="7"/>
  <c r="Y46" i="7"/>
  <c r="AA39" i="7"/>
  <c r="O44" i="7"/>
  <c r="S47" i="5"/>
  <c r="R40" i="7"/>
  <c r="V47" i="5"/>
  <c r="R48" i="5"/>
  <c r="AB45" i="7"/>
  <c r="AK45" i="7"/>
  <c r="Y41" i="7"/>
  <c r="I39" i="7"/>
  <c r="AI16" i="4"/>
  <c r="G33" i="7"/>
  <c r="G51" i="7" s="1"/>
  <c r="AL39" i="5"/>
  <c r="AK43" i="7"/>
  <c r="AM34" i="7"/>
  <c r="N45" i="7"/>
  <c r="M37" i="7"/>
  <c r="AB39" i="5"/>
  <c r="AL48" i="5"/>
  <c r="U40" i="7"/>
  <c r="V45" i="7"/>
  <c r="M44" i="7"/>
  <c r="Q44" i="7"/>
  <c r="R41" i="7"/>
  <c r="AB18" i="5"/>
  <c r="T37" i="7"/>
  <c r="AC37" i="7"/>
  <c r="W38" i="7"/>
  <c r="N40" i="7"/>
  <c r="T49" i="5"/>
  <c r="V18" i="5"/>
  <c r="AL45" i="7"/>
  <c r="AM41" i="7"/>
  <c r="Y33" i="7"/>
  <c r="AA45" i="7"/>
  <c r="J43" i="7"/>
  <c r="AP51" i="5"/>
  <c r="H13" i="7"/>
  <c r="AG38" i="7"/>
  <c r="M48" i="5"/>
  <c r="AP38" i="7"/>
  <c r="BJ51" i="5"/>
  <c r="J29" i="5"/>
  <c r="AO34" i="7"/>
  <c r="AW29" i="5"/>
  <c r="AR33" i="7"/>
  <c r="AR36" i="7"/>
  <c r="AT50" i="5"/>
  <c r="AT45" i="7"/>
  <c r="BB41" i="7"/>
  <c r="BB38" i="7"/>
  <c r="AP46" i="7"/>
  <c r="AX33" i="7"/>
  <c r="L51" i="5"/>
  <c r="AY48" i="5"/>
  <c r="AO48" i="5"/>
  <c r="AQ47" i="5"/>
  <c r="G24" i="7"/>
  <c r="AS49" i="5"/>
  <c r="AS46" i="5"/>
  <c r="AX36" i="7"/>
  <c r="I13" i="7"/>
  <c r="BA46" i="7"/>
  <c r="BA45" i="7"/>
  <c r="BI46" i="7"/>
  <c r="BI45" i="7"/>
  <c r="BJ16" i="4"/>
  <c r="BH29" i="5"/>
  <c r="AP37" i="7"/>
  <c r="BG39" i="5"/>
  <c r="AG18" i="5"/>
  <c r="AX38" i="7"/>
  <c r="AS46" i="7"/>
  <c r="AS45" i="7"/>
  <c r="BJ45" i="7"/>
  <c r="BJ39" i="7"/>
  <c r="AI33" i="7"/>
  <c r="AM47" i="5"/>
  <c r="BC46" i="7"/>
  <c r="BC44" i="7"/>
  <c r="BC38" i="7"/>
  <c r="BK45" i="7"/>
  <c r="AG48" i="5"/>
  <c r="AX34" i="7"/>
  <c r="AX37" i="7"/>
  <c r="AU36" i="7"/>
  <c r="AU34" i="7"/>
  <c r="H39" i="5"/>
  <c r="R36" i="7"/>
  <c r="Z39" i="5"/>
  <c r="AD38" i="7"/>
  <c r="AE34" i="7"/>
  <c r="Q43" i="7"/>
  <c r="P45" i="7"/>
  <c r="P41" i="7"/>
  <c r="U48" i="5"/>
  <c r="AC18" i="5"/>
  <c r="AB43" i="7"/>
  <c r="AC34" i="7"/>
  <c r="AD46" i="7"/>
  <c r="S37" i="7"/>
  <c r="I38" i="7"/>
  <c r="T51" i="5"/>
  <c r="M34" i="7"/>
  <c r="Y18" i="5"/>
  <c r="T29" i="5"/>
  <c r="AL43" i="7"/>
  <c r="AA33" i="7"/>
  <c r="H46" i="7"/>
  <c r="AA51" i="5"/>
  <c r="O33" i="7"/>
  <c r="AL47" i="5"/>
  <c r="AL52" i="5" s="1"/>
  <c r="Z50" i="5"/>
  <c r="AL36" i="7"/>
  <c r="AM40" i="7"/>
  <c r="N37" i="7"/>
  <c r="L16" i="4"/>
  <c r="AC16" i="4"/>
  <c r="AD49" i="5"/>
  <c r="R49" i="5"/>
  <c r="U38" i="7"/>
  <c r="N43" i="7"/>
  <c r="L38" i="7"/>
  <c r="K41" i="7"/>
  <c r="AJ51" i="5"/>
  <c r="T43" i="7"/>
  <c r="U34" i="7"/>
  <c r="X44" i="7"/>
  <c r="Z41" i="7"/>
  <c r="N38" i="7"/>
  <c r="Q36" i="7"/>
  <c r="I41" i="7"/>
  <c r="U50" i="5"/>
  <c r="AD50" i="5"/>
  <c r="T39" i="7"/>
  <c r="AC39" i="7"/>
  <c r="K46" i="7"/>
  <c r="L41" i="7"/>
  <c r="AB47" i="5"/>
  <c r="W39" i="5"/>
  <c r="R39" i="5"/>
  <c r="AL39" i="7"/>
  <c r="Z34" i="7"/>
  <c r="K34" i="7"/>
  <c r="AP36" i="7"/>
  <c r="J46" i="5"/>
  <c r="F47" i="5"/>
  <c r="F52" i="5" s="1"/>
  <c r="F53" i="5" s="1"/>
  <c r="AO44" i="7"/>
  <c r="AZ46" i="7"/>
  <c r="AZ44" i="7"/>
  <c r="AP44" i="7"/>
  <c r="BJ46" i="5"/>
  <c r="BJ48" i="5"/>
  <c r="AW46" i="5"/>
  <c r="AV46" i="7"/>
  <c r="AV39" i="7"/>
  <c r="AV33" i="7"/>
  <c r="BB37" i="7"/>
  <c r="BB39" i="7"/>
  <c r="AU49" i="5"/>
  <c r="AG29" i="5"/>
  <c r="AX39" i="7"/>
  <c r="I39" i="5"/>
  <c r="AY39" i="5"/>
  <c r="AO41" i="7"/>
  <c r="AZ47" i="5"/>
  <c r="AS29" i="5"/>
  <c r="AS47" i="5"/>
  <c r="BA38" i="7"/>
  <c r="BA43" i="7"/>
  <c r="BI38" i="7"/>
  <c r="BI43" i="7"/>
  <c r="AR51" i="5"/>
  <c r="BH47" i="5"/>
  <c r="BH18" i="5"/>
  <c r="AP43" i="7"/>
  <c r="AG49" i="5"/>
  <c r="AX44" i="7"/>
  <c r="I18" i="5"/>
  <c r="AS38" i="7"/>
  <c r="AS43" i="7"/>
  <c r="AI39" i="7"/>
  <c r="BC41" i="7"/>
  <c r="I48" i="5"/>
  <c r="AG47" i="5"/>
  <c r="AI51" i="5"/>
  <c r="W18" i="5"/>
  <c r="AD18" i="5"/>
  <c r="AB44" i="7"/>
  <c r="AK44" i="7"/>
  <c r="AM37" i="7"/>
  <c r="AA38" i="7"/>
  <c r="J46" i="7"/>
  <c r="J36" i="7"/>
  <c r="V50" i="5"/>
  <c r="AB41" i="7"/>
  <c r="AK41" i="7"/>
  <c r="AA46" i="7"/>
  <c r="G44" i="7"/>
  <c r="G62" i="7" s="1"/>
  <c r="M35" i="4"/>
  <c r="M16" i="4"/>
  <c r="V51" i="5"/>
  <c r="AB49" i="5"/>
  <c r="U37" i="7"/>
  <c r="AA36" i="7"/>
  <c r="K38" i="7"/>
  <c r="AA16" i="4"/>
  <c r="U16" i="4"/>
  <c r="W47" i="5"/>
  <c r="U46" i="7"/>
  <c r="AL34" i="7"/>
  <c r="AM43" i="7"/>
  <c r="Z39" i="7"/>
  <c r="K43" i="7"/>
  <c r="M41" i="7"/>
  <c r="AL49" i="5"/>
  <c r="V37" i="7"/>
  <c r="W36" i="7"/>
  <c r="S46" i="7"/>
  <c r="N39" i="7"/>
  <c r="I44" i="7"/>
  <c r="K45" i="7"/>
  <c r="V39" i="5"/>
  <c r="T18" i="5"/>
  <c r="T41" i="7"/>
  <c r="AC41" i="7"/>
  <c r="AD33" i="7"/>
  <c r="X38" i="7"/>
  <c r="S39" i="7"/>
  <c r="I33" i="7"/>
  <c r="I51" i="7" s="1"/>
  <c r="J44" i="7"/>
  <c r="Q45" i="7"/>
  <c r="AC49" i="5"/>
  <c r="AJ47" i="5"/>
  <c r="AB33" i="7"/>
  <c r="AK33" i="7"/>
  <c r="AD34" i="7"/>
  <c r="AA34" i="7"/>
  <c r="J34" i="7"/>
  <c r="O39" i="7"/>
  <c r="X51" i="5"/>
  <c r="M43" i="7"/>
  <c r="Z45" i="7"/>
  <c r="G34" i="7"/>
  <c r="G52" i="7" s="1"/>
  <c r="H40" i="7"/>
  <c r="Q18" i="5"/>
  <c r="S50" i="5"/>
  <c r="AZ43" i="7"/>
  <c r="AZ41" i="7"/>
  <c r="AU48" i="5"/>
  <c r="M47" i="5"/>
  <c r="M52" i="5" s="1"/>
  <c r="BJ47" i="5"/>
  <c r="BJ29" i="5"/>
  <c r="AA48" i="5"/>
  <c r="AQ44" i="7"/>
  <c r="AR46" i="7"/>
  <c r="AR44" i="7"/>
  <c r="AT48" i="5"/>
  <c r="AV45" i="7"/>
  <c r="AT33" i="7"/>
  <c r="AT40" i="7"/>
  <c r="AT43" i="7"/>
  <c r="BB45" i="7"/>
  <c r="AJ16" i="4"/>
  <c r="AX18" i="5"/>
  <c r="AY47" i="5"/>
  <c r="AY18" i="5"/>
  <c r="AO43" i="7"/>
  <c r="AZ48" i="5"/>
  <c r="AZ29" i="5"/>
  <c r="AP39" i="5"/>
  <c r="P39" i="5"/>
  <c r="AS50" i="5"/>
  <c r="AG50" i="5"/>
  <c r="L29" i="5"/>
  <c r="BA40" i="7"/>
  <c r="BA34" i="7"/>
  <c r="BI40" i="7"/>
  <c r="BI34" i="7"/>
  <c r="AR48" i="5"/>
  <c r="BH51" i="5"/>
  <c r="BG48" i="5"/>
  <c r="BG29" i="5"/>
  <c r="AX49" i="5"/>
  <c r="AM29" i="5"/>
  <c r="AQ40" i="7"/>
  <c r="AS40" i="7"/>
  <c r="AS34" i="7"/>
  <c r="BJ40" i="7"/>
  <c r="BC37" i="7"/>
  <c r="BC39" i="7"/>
  <c r="BC33" i="7"/>
  <c r="AQ38" i="7"/>
  <c r="BK40" i="7"/>
  <c r="BK43" i="7"/>
  <c r="AQ16" i="4"/>
  <c r="G48" i="5"/>
  <c r="AX50" i="5"/>
  <c r="AI40" i="7"/>
  <c r="Z46" i="5"/>
  <c r="AO46" i="7"/>
  <c r="J47" i="5"/>
  <c r="BH16" i="4"/>
  <c r="BV50" i="5"/>
  <c r="BM41" i="7"/>
  <c r="BM43" i="7"/>
  <c r="BM40" i="7"/>
  <c r="BU37" i="7"/>
  <c r="BU34" i="7"/>
  <c r="BU36" i="7"/>
  <c r="BG45" i="7"/>
  <c r="BF37" i="7"/>
  <c r="BF43" i="7"/>
  <c r="BE51" i="5"/>
  <c r="BE49" i="5"/>
  <c r="BP8" i="8"/>
  <c r="BP16" i="4"/>
  <c r="BP17" i="4" s="1"/>
  <c r="BP41" i="4" s="1"/>
  <c r="CB8" i="4"/>
  <c r="DY3" i="10"/>
  <c r="DY3" i="9"/>
  <c r="DM3" i="8"/>
  <c r="DN3" i="7"/>
  <c r="DM3" i="5"/>
  <c r="BD38" i="7"/>
  <c r="BD44" i="7"/>
  <c r="U24" i="10"/>
  <c r="U31" i="10" s="1"/>
  <c r="BL18" i="5"/>
  <c r="BL48" i="5"/>
  <c r="CH45" i="7"/>
  <c r="CH33" i="7"/>
  <c r="CH41" i="7"/>
  <c r="CH37" i="7"/>
  <c r="CH46" i="7"/>
  <c r="CH40" i="7"/>
  <c r="CH36" i="7"/>
  <c r="CH44" i="7"/>
  <c r="CH39" i="7"/>
  <c r="CH43" i="7"/>
  <c r="CH34" i="7"/>
  <c r="CH38" i="7"/>
  <c r="CT8" i="7"/>
  <c r="BV46" i="7"/>
  <c r="BB18" i="5"/>
  <c r="BX8" i="8"/>
  <c r="BX16" i="4"/>
  <c r="CJ8" i="4"/>
  <c r="BT46" i="7"/>
  <c r="BT45" i="7"/>
  <c r="BT40" i="7"/>
  <c r="BT36" i="7"/>
  <c r="BT44" i="7"/>
  <c r="BT39" i="7"/>
  <c r="BT43" i="7"/>
  <c r="BT34" i="7"/>
  <c r="BT38" i="7"/>
  <c r="BT33" i="7"/>
  <c r="BT41" i="7"/>
  <c r="BT37" i="7"/>
  <c r="CF8" i="7"/>
  <c r="BW45" i="7"/>
  <c r="BN46" i="5"/>
  <c r="Q51" i="5"/>
  <c r="BN41" i="7"/>
  <c r="BT18" i="5"/>
  <c r="BT48" i="5"/>
  <c r="BO42" i="4"/>
  <c r="BP43" i="4" s="1"/>
  <c r="BQ44" i="4" s="1"/>
  <c r="BR45" i="4" s="1"/>
  <c r="BS46" i="4" s="1"/>
  <c r="BT47" i="4" s="1"/>
  <c r="BU48" i="4" s="1"/>
  <c r="BV49" i="4" s="1"/>
  <c r="BK52" i="5"/>
  <c r="BO8" i="8"/>
  <c r="BO16" i="4"/>
  <c r="BO17" i="4" s="1"/>
  <c r="BO41" i="4" s="1"/>
  <c r="CA8" i="4"/>
  <c r="CE51" i="5"/>
  <c r="CE39" i="5"/>
  <c r="CE29" i="5"/>
  <c r="CE47" i="5"/>
  <c r="CE50" i="5"/>
  <c r="CE48" i="5"/>
  <c r="CE49" i="5"/>
  <c r="CE18" i="5"/>
  <c r="CQ8" i="5"/>
  <c r="CE46" i="5"/>
  <c r="BO49" i="5"/>
  <c r="BO48" i="5"/>
  <c r="BO29" i="5"/>
  <c r="BO39" i="5"/>
  <c r="BO51" i="5"/>
  <c r="BO50" i="5"/>
  <c r="BO47" i="5"/>
  <c r="BO18" i="5"/>
  <c r="CA8" i="5"/>
  <c r="BO46" i="5"/>
  <c r="O52" i="5"/>
  <c r="N29" i="4"/>
  <c r="N17" i="4"/>
  <c r="N41" i="4" s="1"/>
  <c r="AD29" i="4"/>
  <c r="AD17" i="4"/>
  <c r="AD41" i="4" s="1"/>
  <c r="AJ37" i="7"/>
  <c r="AJ46" i="5"/>
  <c r="BV48" i="5"/>
  <c r="BY46" i="7"/>
  <c r="BY38" i="7"/>
  <c r="BY33" i="7"/>
  <c r="BY41" i="7"/>
  <c r="BY37" i="7"/>
  <c r="BY45" i="7"/>
  <c r="BY40" i="7"/>
  <c r="BY36" i="7"/>
  <c r="BY44" i="7"/>
  <c r="BY39" i="7"/>
  <c r="BY43" i="7"/>
  <c r="BY34" i="7"/>
  <c r="CK8" i="7"/>
  <c r="BM46" i="7"/>
  <c r="BU41" i="7"/>
  <c r="BU43" i="7"/>
  <c r="BU40" i="7"/>
  <c r="BG37" i="7"/>
  <c r="BG34" i="7"/>
  <c r="BF41" i="7"/>
  <c r="BQ47" i="5"/>
  <c r="BQ51" i="5"/>
  <c r="BQ49" i="5"/>
  <c r="BQ50" i="5"/>
  <c r="BQ46" i="5"/>
  <c r="BQ18" i="5"/>
  <c r="CC8" i="5"/>
  <c r="BQ48" i="5"/>
  <c r="BQ29" i="5"/>
  <c r="BQ39" i="5"/>
  <c r="BE50" i="5"/>
  <c r="BD16" i="4"/>
  <c r="BL38" i="7"/>
  <c r="BL44" i="7"/>
  <c r="BL29" i="5"/>
  <c r="BL49" i="5"/>
  <c r="BV45" i="7"/>
  <c r="BV34" i="7"/>
  <c r="AP39" i="7"/>
  <c r="BL16" i="4"/>
  <c r="BH36" i="7"/>
  <c r="BH33" i="7"/>
  <c r="BW37" i="7"/>
  <c r="BW34" i="7"/>
  <c r="BN50" i="5"/>
  <c r="BA49" i="5"/>
  <c r="BT29" i="5"/>
  <c r="BT49" i="5"/>
  <c r="BC29" i="4"/>
  <c r="H49" i="4"/>
  <c r="G49" i="4"/>
  <c r="C50" i="4"/>
  <c r="F49" i="4"/>
  <c r="M49" i="4"/>
  <c r="L49" i="4"/>
  <c r="K49" i="4"/>
  <c r="J49" i="4"/>
  <c r="I49" i="4"/>
  <c r="H16" i="7"/>
  <c r="Y29" i="4"/>
  <c r="Y17" i="4"/>
  <c r="Y41" i="4" s="1"/>
  <c r="BV46" i="5"/>
  <c r="CG46" i="7"/>
  <c r="CG38" i="7"/>
  <c r="CG33" i="7"/>
  <c r="CG41" i="7"/>
  <c r="CG37" i="7"/>
  <c r="CG40" i="7"/>
  <c r="CG36" i="7"/>
  <c r="CG45" i="7"/>
  <c r="CG44" i="7"/>
  <c r="CG39" i="7"/>
  <c r="CG43" i="7"/>
  <c r="CG34" i="7"/>
  <c r="CS8" i="7"/>
  <c r="BU46" i="7"/>
  <c r="BY8" i="8"/>
  <c r="BY16" i="4"/>
  <c r="BY17" i="4" s="1"/>
  <c r="BY41" i="4" s="1"/>
  <c r="CK8" i="4"/>
  <c r="O39" i="5"/>
  <c r="BG41" i="7"/>
  <c r="BG43" i="7"/>
  <c r="BE18" i="5"/>
  <c r="BB51" i="5"/>
  <c r="BD34" i="7"/>
  <c r="BD36" i="7"/>
  <c r="BL50" i="5"/>
  <c r="EG3" i="10"/>
  <c r="EG3" i="9"/>
  <c r="DU3" i="8"/>
  <c r="DV3" i="7"/>
  <c r="DU3" i="5"/>
  <c r="BV37" i="7"/>
  <c r="BV43" i="7"/>
  <c r="BM50" i="5"/>
  <c r="BH40" i="7"/>
  <c r="BW41" i="7"/>
  <c r="BW43" i="7"/>
  <c r="BN39" i="5"/>
  <c r="BA39" i="5"/>
  <c r="BN33" i="7"/>
  <c r="BN39" i="7"/>
  <c r="BT50" i="5"/>
  <c r="BB52" i="5"/>
  <c r="BC17" i="4"/>
  <c r="BC41" i="4" s="1"/>
  <c r="BR8" i="8"/>
  <c r="CD8" i="4"/>
  <c r="BR16" i="4"/>
  <c r="H78" i="5"/>
  <c r="V76" i="10"/>
  <c r="V75" i="10"/>
  <c r="V69" i="10"/>
  <c r="V44" i="10"/>
  <c r="V68" i="10"/>
  <c r="V45" i="10"/>
  <c r="V26" i="10"/>
  <c r="V27" i="10"/>
  <c r="BQ46" i="7"/>
  <c r="BQ38" i="7"/>
  <c r="BQ33" i="7"/>
  <c r="BQ41" i="7"/>
  <c r="BQ37" i="7"/>
  <c r="BQ45" i="7"/>
  <c r="BQ40" i="7"/>
  <c r="BQ36" i="7"/>
  <c r="BQ44" i="7"/>
  <c r="BQ39" i="7"/>
  <c r="BQ43" i="7"/>
  <c r="BQ34" i="7"/>
  <c r="CC8" i="7"/>
  <c r="AM29" i="4"/>
  <c r="AM17" i="4"/>
  <c r="AM41" i="4" s="1"/>
  <c r="AW29" i="4"/>
  <c r="AW17" i="4"/>
  <c r="AW41" i="4" s="1"/>
  <c r="H17" i="7"/>
  <c r="K17" i="4"/>
  <c r="K41" i="4" s="1"/>
  <c r="K29" i="4"/>
  <c r="BM33" i="7"/>
  <c r="BM39" i="7"/>
  <c r="CH8" i="8"/>
  <c r="CT8" i="4"/>
  <c r="CH16" i="4"/>
  <c r="CH17" i="4" s="1"/>
  <c r="CH41" i="4" s="1"/>
  <c r="BM16" i="4"/>
  <c r="V5" i="10"/>
  <c r="V5" i="9"/>
  <c r="J5" i="8"/>
  <c r="K5" i="7"/>
  <c r="J5" i="5"/>
  <c r="K5" i="4"/>
  <c r="AG39" i="7"/>
  <c r="BG44" i="7"/>
  <c r="BF33" i="7"/>
  <c r="BF39" i="7"/>
  <c r="AP33" i="7"/>
  <c r="BL34" i="7"/>
  <c r="BL36" i="7"/>
  <c r="BD37" i="7"/>
  <c r="BD43" i="7"/>
  <c r="BD40" i="7"/>
  <c r="BL51" i="5"/>
  <c r="BV41" i="7"/>
  <c r="BM49" i="5"/>
  <c r="BM48" i="5"/>
  <c r="BH38" i="7"/>
  <c r="BW44" i="7"/>
  <c r="BN49" i="5"/>
  <c r="BN36" i="7"/>
  <c r="BT51" i="5"/>
  <c r="BF29" i="4"/>
  <c r="BW8" i="8"/>
  <c r="BW16" i="4"/>
  <c r="CI8" i="4"/>
  <c r="CG8" i="8"/>
  <c r="CG16" i="4"/>
  <c r="CS8" i="4"/>
  <c r="BU48" i="5"/>
  <c r="BU51" i="5"/>
  <c r="BU46" i="5"/>
  <c r="BU39" i="5"/>
  <c r="BU49" i="5"/>
  <c r="BU50" i="5"/>
  <c r="BU47" i="5"/>
  <c r="BU29" i="5"/>
  <c r="BU18" i="5"/>
  <c r="CG8" i="5"/>
  <c r="P17" i="4"/>
  <c r="P41" i="4" s="1"/>
  <c r="P29" i="4"/>
  <c r="AE29" i="4"/>
  <c r="AE17" i="4"/>
  <c r="AE41" i="4" s="1"/>
  <c r="AN29" i="4"/>
  <c r="AN17" i="4"/>
  <c r="AN41" i="4" s="1"/>
  <c r="W29" i="4"/>
  <c r="W17" i="4"/>
  <c r="W41" i="4" s="1"/>
  <c r="G15" i="7"/>
  <c r="AN52" i="5"/>
  <c r="AL29" i="4"/>
  <c r="AL17" i="4"/>
  <c r="AL41" i="4" s="1"/>
  <c r="G12" i="7"/>
  <c r="AH52" i="5"/>
  <c r="O29" i="4"/>
  <c r="O17" i="4"/>
  <c r="O41" i="4" s="1"/>
  <c r="I17" i="4"/>
  <c r="I41" i="4" s="1"/>
  <c r="I29" i="4"/>
  <c r="AU29" i="4"/>
  <c r="AU17" i="4"/>
  <c r="AU41" i="4" s="1"/>
  <c r="BV47" i="5"/>
  <c r="BU33" i="7"/>
  <c r="BU39" i="7"/>
  <c r="BV16" i="4"/>
  <c r="I72" i="5"/>
  <c r="I67" i="5" s="1"/>
  <c r="I73" i="5"/>
  <c r="I68" i="5" s="1"/>
  <c r="I5" i="6"/>
  <c r="I71" i="5"/>
  <c r="BF36" i="7"/>
  <c r="BE47" i="5"/>
  <c r="BL37" i="7"/>
  <c r="BL43" i="7"/>
  <c r="BL40" i="7"/>
  <c r="BD41" i="7"/>
  <c r="U66" i="10"/>
  <c r="BL39" i="5"/>
  <c r="BY48" i="5"/>
  <c r="BY47" i="5"/>
  <c r="BY29" i="5"/>
  <c r="BY39" i="5"/>
  <c r="BY50" i="5"/>
  <c r="BY51" i="5"/>
  <c r="BY46" i="5"/>
  <c r="BY18" i="5"/>
  <c r="CK8" i="5"/>
  <c r="BY49" i="5"/>
  <c r="BM47" i="5"/>
  <c r="BH45" i="7"/>
  <c r="BN29" i="5"/>
  <c r="AX43" i="7"/>
  <c r="BN40" i="7"/>
  <c r="BN38" i="7"/>
  <c r="BN44" i="7"/>
  <c r="BT39" i="5"/>
  <c r="G76" i="5"/>
  <c r="G75" i="5" s="1"/>
  <c r="S52" i="9" s="1"/>
  <c r="H66" i="5"/>
  <c r="G65" i="5"/>
  <c r="S130" i="9" s="1"/>
  <c r="BF52" i="5"/>
  <c r="BF17" i="4"/>
  <c r="BF41" i="4" s="1"/>
  <c r="BK29" i="4"/>
  <c r="BU29" i="4"/>
  <c r="BI52" i="5"/>
  <c r="BC52" i="5"/>
  <c r="AG29" i="4"/>
  <c r="AG17" i="4"/>
  <c r="AG41" i="4" s="1"/>
  <c r="AO29" i="4"/>
  <c r="AO17" i="4"/>
  <c r="AO41" i="4" s="1"/>
  <c r="AP29" i="4"/>
  <c r="AP17" i="4"/>
  <c r="AP41" i="4" s="1"/>
  <c r="L52" i="5"/>
  <c r="Q17" i="4"/>
  <c r="Q41" i="4" s="1"/>
  <c r="Q29" i="4"/>
  <c r="AN40" i="7"/>
  <c r="K10" i="6"/>
  <c r="BV49" i="5"/>
  <c r="BV29" i="5"/>
  <c r="BM38" i="7"/>
  <c r="BM44" i="7"/>
  <c r="BG36" i="7"/>
  <c r="BG33" i="7"/>
  <c r="BG39" i="7"/>
  <c r="BF40" i="7"/>
  <c r="BF38" i="7"/>
  <c r="BF44" i="7"/>
  <c r="BE46" i="5"/>
  <c r="BE39" i="5"/>
  <c r="BQ8" i="8"/>
  <c r="BQ16" i="4"/>
  <c r="CC8" i="4"/>
  <c r="BL41" i="7"/>
  <c r="BD45" i="7"/>
  <c r="BV33" i="7"/>
  <c r="BV39" i="7"/>
  <c r="BM18" i="5"/>
  <c r="BM29" i="5"/>
  <c r="BH39" i="7"/>
  <c r="BH37" i="7"/>
  <c r="BH34" i="7"/>
  <c r="BW36" i="7"/>
  <c r="BW33" i="7"/>
  <c r="BW39" i="7"/>
  <c r="BZ47" i="5"/>
  <c r="BZ51" i="5"/>
  <c r="BZ39" i="5"/>
  <c r="BZ48" i="5"/>
  <c r="BZ49" i="5"/>
  <c r="BZ46" i="5"/>
  <c r="BZ18" i="5"/>
  <c r="CL8" i="5"/>
  <c r="BZ50" i="5"/>
  <c r="BZ29" i="5"/>
  <c r="BN46" i="7"/>
  <c r="BB39" i="5"/>
  <c r="Z29" i="4"/>
  <c r="Z17" i="4"/>
  <c r="Z41" i="4" s="1"/>
  <c r="BR46" i="5"/>
  <c r="BR50" i="5"/>
  <c r="BR51" i="5"/>
  <c r="BR48" i="5"/>
  <c r="BR18" i="5"/>
  <c r="CD8" i="5"/>
  <c r="BR47" i="5"/>
  <c r="BR29" i="5"/>
  <c r="BR39" i="5"/>
  <c r="BR49" i="5"/>
  <c r="BD52" i="5"/>
  <c r="BS52" i="5"/>
  <c r="CE8" i="8"/>
  <c r="CE16" i="4"/>
  <c r="CE17" i="4" s="1"/>
  <c r="CE41" i="4" s="1"/>
  <c r="CQ8" i="4"/>
  <c r="BK17" i="4"/>
  <c r="BK41" i="4" s="1"/>
  <c r="BU17" i="4"/>
  <c r="BU41" i="4" s="1"/>
  <c r="W4" i="10"/>
  <c r="W4" i="9"/>
  <c r="K4" i="8"/>
  <c r="L4" i="7"/>
  <c r="K4" i="5"/>
  <c r="L4" i="4"/>
  <c r="I16" i="7"/>
  <c r="X17" i="4"/>
  <c r="X41" i="4" s="1"/>
  <c r="X29" i="4"/>
  <c r="F29" i="4"/>
  <c r="F17" i="4"/>
  <c r="F41" i="4" s="1"/>
  <c r="AX29" i="4"/>
  <c r="AX17" i="4"/>
  <c r="AX41" i="4" s="1"/>
  <c r="AI52" i="5"/>
  <c r="CH48" i="5"/>
  <c r="CH46" i="5"/>
  <c r="CH29" i="5"/>
  <c r="CH47" i="5"/>
  <c r="CH39" i="5"/>
  <c r="CH50" i="5"/>
  <c r="CH18" i="5"/>
  <c r="CT8" i="5"/>
  <c r="CH49" i="5"/>
  <c r="CH51" i="5"/>
  <c r="BV39" i="5"/>
  <c r="BM45" i="7"/>
  <c r="BU38" i="7"/>
  <c r="BU44" i="7"/>
  <c r="BG40" i="7"/>
  <c r="BG46" i="7"/>
  <c r="BR33" i="7"/>
  <c r="BR41" i="7"/>
  <c r="BR37" i="7"/>
  <c r="BR45" i="7"/>
  <c r="BR40" i="7"/>
  <c r="BR36" i="7"/>
  <c r="BR46" i="7"/>
  <c r="BR44" i="7"/>
  <c r="BR39" i="7"/>
  <c r="BR43" i="7"/>
  <c r="BR34" i="7"/>
  <c r="BR38" i="7"/>
  <c r="CD8" i="7"/>
  <c r="BF46" i="7"/>
  <c r="BE48" i="5"/>
  <c r="BE29" i="5"/>
  <c r="BE16" i="4"/>
  <c r="AU40" i="7"/>
  <c r="BL45" i="7"/>
  <c r="BP46" i="7"/>
  <c r="BP43" i="7"/>
  <c r="BP34" i="7"/>
  <c r="BP38" i="7"/>
  <c r="BP33" i="7"/>
  <c r="BP41" i="7"/>
  <c r="BP37" i="7"/>
  <c r="BP45" i="7"/>
  <c r="BP40" i="7"/>
  <c r="BP36" i="7"/>
  <c r="BP44" i="7"/>
  <c r="BP39" i="7"/>
  <c r="CB8" i="7"/>
  <c r="BD33" i="7"/>
  <c r="BD39" i="7"/>
  <c r="BD46" i="7"/>
  <c r="BL46" i="5"/>
  <c r="BV36" i="7"/>
  <c r="BM46" i="5"/>
  <c r="BM39" i="5"/>
  <c r="BH41" i="7"/>
  <c r="BH43" i="7"/>
  <c r="BW40" i="7"/>
  <c r="BW46" i="7"/>
  <c r="BN18" i="5"/>
  <c r="BN48" i="5"/>
  <c r="BZ45" i="7"/>
  <c r="BZ33" i="7"/>
  <c r="BZ41" i="7"/>
  <c r="BZ37" i="7"/>
  <c r="BZ46" i="7"/>
  <c r="BZ40" i="7"/>
  <c r="BZ36" i="7"/>
  <c r="BZ44" i="7"/>
  <c r="BZ39" i="7"/>
  <c r="BZ43" i="7"/>
  <c r="BZ34" i="7"/>
  <c r="BZ38" i="7"/>
  <c r="CL8" i="7"/>
  <c r="BN45" i="7"/>
  <c r="BN34" i="7"/>
  <c r="BT46" i="5"/>
  <c r="BZ8" i="8"/>
  <c r="CL8" i="4"/>
  <c r="BZ16" i="4"/>
  <c r="BN14" i="4"/>
  <c r="BN29" i="4"/>
  <c r="DW3" i="10"/>
  <c r="DW3" i="9"/>
  <c r="DK3" i="8"/>
  <c r="DL3" i="7"/>
  <c r="DK3" i="5"/>
  <c r="EE3" i="10"/>
  <c r="EE3" i="9"/>
  <c r="DS3" i="8"/>
  <c r="DT3" i="7"/>
  <c r="DS3" i="5"/>
  <c r="BP48" i="5"/>
  <c r="BP39" i="5"/>
  <c r="BP49" i="5"/>
  <c r="BP50" i="5"/>
  <c r="BP47" i="5"/>
  <c r="BP18" i="5"/>
  <c r="CB8" i="5"/>
  <c r="BP51" i="5"/>
  <c r="BP46" i="5"/>
  <c r="BP29" i="5"/>
  <c r="BS29" i="4"/>
  <c r="BS14" i="4"/>
  <c r="BS21" i="4" s="1"/>
  <c r="CA46" i="7"/>
  <c r="CA41" i="7"/>
  <c r="CA37" i="7"/>
  <c r="CA45" i="7"/>
  <c r="CA40" i="7"/>
  <c r="CA36" i="7"/>
  <c r="CA44" i="7"/>
  <c r="CA39" i="7"/>
  <c r="CA43" i="7"/>
  <c r="CA34" i="7"/>
  <c r="CA38" i="7"/>
  <c r="CA33" i="7"/>
  <c r="CM8" i="7"/>
  <c r="AE52" i="5"/>
  <c r="N52" i="5"/>
  <c r="AF52" i="5"/>
  <c r="S29" i="4"/>
  <c r="S17" i="4"/>
  <c r="S41" i="4" s="1"/>
  <c r="BT8" i="8"/>
  <c r="BT16" i="4"/>
  <c r="CF8" i="4"/>
  <c r="BV18" i="5"/>
  <c r="BV51" i="5"/>
  <c r="BM37" i="7"/>
  <c r="BM34" i="7"/>
  <c r="BM36" i="7"/>
  <c r="BU45" i="7"/>
  <c r="H70" i="5"/>
  <c r="T80" i="9" s="1"/>
  <c r="BS46" i="7"/>
  <c r="BS41" i="7"/>
  <c r="BS37" i="7"/>
  <c r="BS45" i="7"/>
  <c r="BS40" i="7"/>
  <c r="BS36" i="7"/>
  <c r="BS44" i="7"/>
  <c r="BS39" i="7"/>
  <c r="BS43" i="7"/>
  <c r="BS34" i="7"/>
  <c r="BS38" i="7"/>
  <c r="BS33" i="7"/>
  <c r="CE8" i="7"/>
  <c r="BG38" i="7"/>
  <c r="BF45" i="7"/>
  <c r="BF34" i="7"/>
  <c r="AU43" i="7"/>
  <c r="BX46" i="7"/>
  <c r="BX43" i="7"/>
  <c r="BX34" i="7"/>
  <c r="BX38" i="7"/>
  <c r="BX33" i="7"/>
  <c r="BX41" i="7"/>
  <c r="BX37" i="7"/>
  <c r="BX45" i="7"/>
  <c r="BX40" i="7"/>
  <c r="BX36" i="7"/>
  <c r="BX44" i="7"/>
  <c r="BX39" i="7"/>
  <c r="CJ8" i="7"/>
  <c r="BL33" i="7"/>
  <c r="BL39" i="7"/>
  <c r="BL46" i="7"/>
  <c r="BX49" i="5"/>
  <c r="BX46" i="5"/>
  <c r="BX47" i="5"/>
  <c r="BX29" i="5"/>
  <c r="BX48" i="5"/>
  <c r="BX39" i="5"/>
  <c r="BX51" i="5"/>
  <c r="BX18" i="5"/>
  <c r="CJ8" i="5"/>
  <c r="BX50" i="5"/>
  <c r="BL47" i="5"/>
  <c r="BV40" i="7"/>
  <c r="BV38" i="7"/>
  <c r="BV44" i="7"/>
  <c r="BM51" i="5"/>
  <c r="BH44" i="7"/>
  <c r="BH46" i="7"/>
  <c r="CI46" i="7"/>
  <c r="CI41" i="7"/>
  <c r="CI37" i="7"/>
  <c r="CI40" i="7"/>
  <c r="CI36" i="7"/>
  <c r="CI44" i="7"/>
  <c r="CI45" i="7"/>
  <c r="CI39" i="7"/>
  <c r="CI43" i="7"/>
  <c r="CI34" i="7"/>
  <c r="CI38" i="7"/>
  <c r="CI33" i="7"/>
  <c r="CU8" i="7"/>
  <c r="BW38" i="7"/>
  <c r="BN51" i="5"/>
  <c r="BN47" i="5"/>
  <c r="BN37" i="7"/>
  <c r="BN43" i="7"/>
  <c r="CF50" i="5"/>
  <c r="CF46" i="5"/>
  <c r="CF51" i="5"/>
  <c r="CF47" i="5"/>
  <c r="CF39" i="5"/>
  <c r="CF49" i="5"/>
  <c r="CF48" i="5"/>
  <c r="CF18" i="5"/>
  <c r="CR8" i="5"/>
  <c r="CF29" i="5"/>
  <c r="BT47" i="5"/>
  <c r="AO52" i="5" l="1"/>
  <c r="S52" i="5"/>
  <c r="AW52" i="5"/>
  <c r="AJ52" i="5"/>
  <c r="V108" i="9"/>
  <c r="V137" i="9"/>
  <c r="F14" i="4"/>
  <c r="V62" i="9"/>
  <c r="V98" i="9"/>
  <c r="BW52" i="5"/>
  <c r="AX14" i="4"/>
  <c r="AX21" i="4" s="1"/>
  <c r="AG14" i="4"/>
  <c r="AG21" i="4" s="1"/>
  <c r="AG34" i="4" s="1"/>
  <c r="X14" i="4"/>
  <c r="X21" i="4" s="1"/>
  <c r="X34" i="4" s="1"/>
  <c r="P14" i="4"/>
  <c r="P21" i="4" s="1"/>
  <c r="AW14" i="4"/>
  <c r="AW21" i="4" s="1"/>
  <c r="AW34" i="4" s="1"/>
  <c r="AO14" i="4"/>
  <c r="AO21" i="4" s="1"/>
  <c r="AO34" i="4" s="1"/>
  <c r="Y14" i="4"/>
  <c r="Y21" i="4" s="1"/>
  <c r="O14" i="4"/>
  <c r="O21" i="4" s="1"/>
  <c r="S14" i="4"/>
  <c r="S21" i="4" s="1"/>
  <c r="Z14" i="4"/>
  <c r="Z21" i="4" s="1"/>
  <c r="AP14" i="4"/>
  <c r="AP21" i="4" s="1"/>
  <c r="W14" i="4"/>
  <c r="W21" i="4" s="1"/>
  <c r="BC14" i="4"/>
  <c r="BC21" i="4" s="1"/>
  <c r="BC34" i="4" s="1"/>
  <c r="AN14" i="4"/>
  <c r="AN21" i="4" s="1"/>
  <c r="AN34" i="4" s="1"/>
  <c r="V66" i="10"/>
  <c r="Z52" i="5"/>
  <c r="I78" i="5"/>
  <c r="I77" i="5"/>
  <c r="CM46" i="7"/>
  <c r="CM39" i="7"/>
  <c r="CM45" i="7"/>
  <c r="CM43" i="7"/>
  <c r="CM34" i="7"/>
  <c r="CM38" i="7"/>
  <c r="CM33" i="7"/>
  <c r="CM41" i="7"/>
  <c r="CM37" i="7"/>
  <c r="CM40" i="7"/>
  <c r="CM36" i="7"/>
  <c r="CM44" i="7"/>
  <c r="CY8" i="7"/>
  <c r="BL52" i="5"/>
  <c r="AX14" i="5"/>
  <c r="CF42" i="4"/>
  <c r="CG43" i="4" s="1"/>
  <c r="CH44" i="4" s="1"/>
  <c r="CI45" i="4" s="1"/>
  <c r="CJ46" i="4" s="1"/>
  <c r="CK47" i="4" s="1"/>
  <c r="CL48" i="4" s="1"/>
  <c r="CM49" i="4" s="1"/>
  <c r="CN50" i="4" s="1"/>
  <c r="CL49" i="5"/>
  <c r="CL47" i="5"/>
  <c r="CL48" i="5"/>
  <c r="CL50" i="5"/>
  <c r="CL29" i="5"/>
  <c r="CL18" i="5"/>
  <c r="CX8" i="5"/>
  <c r="CL46" i="5"/>
  <c r="CL39" i="5"/>
  <c r="CL51" i="5"/>
  <c r="BQ29" i="4"/>
  <c r="R42" i="4"/>
  <c r="S43" i="4" s="1"/>
  <c r="T44" i="4" s="1"/>
  <c r="U45" i="4" s="1"/>
  <c r="V46" i="4" s="1"/>
  <c r="W47" i="4" s="1"/>
  <c r="X48" i="4" s="1"/>
  <c r="Y49" i="4" s="1"/>
  <c r="Z50" i="4" s="1"/>
  <c r="AP14" i="5"/>
  <c r="AO14" i="5"/>
  <c r="S81" i="9"/>
  <c r="S101" i="9" s="1"/>
  <c r="W14" i="5"/>
  <c r="AF42" i="4"/>
  <c r="AG43" i="4" s="1"/>
  <c r="AH44" i="4" s="1"/>
  <c r="AI45" i="4" s="1"/>
  <c r="AJ46" i="4" s="1"/>
  <c r="AK47" i="4" s="1"/>
  <c r="AL48" i="4" s="1"/>
  <c r="AM49" i="4" s="1"/>
  <c r="AN50" i="4" s="1"/>
  <c r="CG29" i="4"/>
  <c r="BF14" i="5"/>
  <c r="L42" i="4"/>
  <c r="M43" i="4" s="1"/>
  <c r="N44" i="4" s="1"/>
  <c r="O45" i="4" s="1"/>
  <c r="P46" i="4" s="1"/>
  <c r="Q47" i="4" s="1"/>
  <c r="R48" i="4" s="1"/>
  <c r="S49" i="4" s="1"/>
  <c r="T50" i="4" s="1"/>
  <c r="BZ42" i="4"/>
  <c r="CA43" i="4" s="1"/>
  <c r="CB44" i="4" s="1"/>
  <c r="CC45" i="4" s="1"/>
  <c r="CD46" i="4" s="1"/>
  <c r="CE47" i="4" s="1"/>
  <c r="CF48" i="4" s="1"/>
  <c r="CG49" i="4" s="1"/>
  <c r="CH50" i="4" s="1"/>
  <c r="G50" i="4"/>
  <c r="C51" i="4"/>
  <c r="N50" i="4"/>
  <c r="F50" i="4"/>
  <c r="M50" i="4"/>
  <c r="L50" i="4"/>
  <c r="BW50" i="4"/>
  <c r="K50" i="4"/>
  <c r="J50" i="4"/>
  <c r="I50" i="4"/>
  <c r="CB50" i="4"/>
  <c r="H50" i="4"/>
  <c r="AE42" i="4"/>
  <c r="AF43" i="4" s="1"/>
  <c r="AG44" i="4" s="1"/>
  <c r="AH45" i="4" s="1"/>
  <c r="AI46" i="4" s="1"/>
  <c r="AJ47" i="4" s="1"/>
  <c r="AK48" i="4" s="1"/>
  <c r="AL49" i="4" s="1"/>
  <c r="AM50" i="4" s="1"/>
  <c r="N14" i="5"/>
  <c r="BP42" i="4"/>
  <c r="BQ43" i="4" s="1"/>
  <c r="BR44" i="4" s="1"/>
  <c r="BS45" i="4" s="1"/>
  <c r="BT46" i="4" s="1"/>
  <c r="BU47" i="4" s="1"/>
  <c r="BV48" i="4" s="1"/>
  <c r="BW49" i="4" s="1"/>
  <c r="BX50" i="4" s="1"/>
  <c r="CJ8" i="8"/>
  <c r="CJ16" i="4"/>
  <c r="CV8" i="4"/>
  <c r="AA29" i="4"/>
  <c r="AA17" i="4"/>
  <c r="AA41" i="4" s="1"/>
  <c r="BJ29" i="4"/>
  <c r="BJ17" i="4"/>
  <c r="BJ41" i="4" s="1"/>
  <c r="AM52" i="5"/>
  <c r="BG52" i="5"/>
  <c r="AZ52" i="5"/>
  <c r="H55" i="7"/>
  <c r="AY52" i="5"/>
  <c r="AG52" i="5"/>
  <c r="AB29" i="4"/>
  <c r="AB17" i="4"/>
  <c r="AB41" i="4" s="1"/>
  <c r="BA29" i="4"/>
  <c r="BA17" i="4"/>
  <c r="BA41" i="4" s="1"/>
  <c r="I54" i="7"/>
  <c r="J14" i="4"/>
  <c r="J21" i="4" s="1"/>
  <c r="W42" i="4"/>
  <c r="X43" i="4" s="1"/>
  <c r="Y44" i="4" s="1"/>
  <c r="Z45" i="4" s="1"/>
  <c r="AA46" i="4" s="1"/>
  <c r="AB47" i="4" s="1"/>
  <c r="AC48" i="4" s="1"/>
  <c r="AD49" i="4" s="1"/>
  <c r="AE50" i="4" s="1"/>
  <c r="T42" i="4"/>
  <c r="U43" i="4" s="1"/>
  <c r="V44" i="4" s="1"/>
  <c r="W45" i="4" s="1"/>
  <c r="X46" i="4" s="1"/>
  <c r="Y47" i="4" s="1"/>
  <c r="Z48" i="4" s="1"/>
  <c r="AA49" i="4" s="1"/>
  <c r="AB50" i="4" s="1"/>
  <c r="AX34" i="4"/>
  <c r="AA42" i="4"/>
  <c r="AB43" i="4" s="1"/>
  <c r="AC44" i="4" s="1"/>
  <c r="AD45" i="4" s="1"/>
  <c r="AE46" i="4" s="1"/>
  <c r="AF47" i="4" s="1"/>
  <c r="AG48" i="4" s="1"/>
  <c r="AH49" i="4" s="1"/>
  <c r="AI50" i="4" s="1"/>
  <c r="BQ17" i="4"/>
  <c r="BQ41" i="4" s="1"/>
  <c r="L10" i="6"/>
  <c r="BU14" i="5"/>
  <c r="BV29" i="4"/>
  <c r="BV17" i="4"/>
  <c r="BV41" i="4" s="1"/>
  <c r="I14" i="5"/>
  <c r="AM42" i="4"/>
  <c r="AN43" i="4" s="1"/>
  <c r="AO44" i="4" s="1"/>
  <c r="AP45" i="4" s="1"/>
  <c r="AQ46" i="4" s="1"/>
  <c r="AR47" i="4" s="1"/>
  <c r="AS48" i="4" s="1"/>
  <c r="AT49" i="4" s="1"/>
  <c r="AU50" i="4" s="1"/>
  <c r="AO42" i="4"/>
  <c r="AP43" i="4" s="1"/>
  <c r="AQ44" i="4" s="1"/>
  <c r="AR45" i="4" s="1"/>
  <c r="AS46" i="4" s="1"/>
  <c r="AT47" i="4" s="1"/>
  <c r="AU48" i="4" s="1"/>
  <c r="AV49" i="4" s="1"/>
  <c r="AW50" i="4" s="1"/>
  <c r="AE14" i="4"/>
  <c r="AE21" i="4" s="1"/>
  <c r="CG17" i="4"/>
  <c r="CG41" i="4" s="1"/>
  <c r="BF14" i="4"/>
  <c r="BF21" i="4" s="1"/>
  <c r="BM29" i="4"/>
  <c r="BM17" i="4"/>
  <c r="BM41" i="4" s="1"/>
  <c r="AN42" i="4"/>
  <c r="AO43" i="4" s="1"/>
  <c r="AP44" i="4" s="1"/>
  <c r="AQ45" i="4" s="1"/>
  <c r="AR46" i="4" s="1"/>
  <c r="AS47" i="4" s="1"/>
  <c r="AT48" i="4" s="1"/>
  <c r="AU49" i="4" s="1"/>
  <c r="AV50" i="4" s="1"/>
  <c r="BR29" i="4"/>
  <c r="BV52" i="5"/>
  <c r="BC14" i="5"/>
  <c r="BD29" i="4"/>
  <c r="BD17" i="4"/>
  <c r="BD41" i="4" s="1"/>
  <c r="AD14" i="4"/>
  <c r="BX29" i="4"/>
  <c r="CB8" i="8"/>
  <c r="CB16" i="4"/>
  <c r="CN8" i="4"/>
  <c r="BH29" i="4"/>
  <c r="BH17" i="4"/>
  <c r="BH41" i="4" s="1"/>
  <c r="H35" i="5"/>
  <c r="J52" i="5"/>
  <c r="Q52" i="5"/>
  <c r="H18" i="7"/>
  <c r="AS29" i="4"/>
  <c r="AS17" i="4"/>
  <c r="AS41" i="4" s="1"/>
  <c r="H17" i="4"/>
  <c r="H41" i="4" s="1"/>
  <c r="H29" i="4"/>
  <c r="AV29" i="4"/>
  <c r="AV17" i="4"/>
  <c r="AV41" i="4" s="1"/>
  <c r="W52" i="5"/>
  <c r="R52" i="5"/>
  <c r="K42" i="4"/>
  <c r="L43" i="4" s="1"/>
  <c r="M44" i="4" s="1"/>
  <c r="N45" i="4" s="1"/>
  <c r="O46" i="4" s="1"/>
  <c r="P47" i="4" s="1"/>
  <c r="Q48" i="4" s="1"/>
  <c r="R49" i="4" s="1"/>
  <c r="S50" i="4" s="1"/>
  <c r="V14" i="4"/>
  <c r="V21" i="4" s="1"/>
  <c r="CU46" i="7"/>
  <c r="CU39" i="7"/>
  <c r="CU43" i="7"/>
  <c r="CU34" i="7"/>
  <c r="CU38" i="7"/>
  <c r="CU45" i="7"/>
  <c r="CU33" i="7"/>
  <c r="CU41" i="7"/>
  <c r="CU37" i="7"/>
  <c r="CU40" i="7"/>
  <c r="CU36" i="7"/>
  <c r="CU44" i="7"/>
  <c r="DG8" i="7"/>
  <c r="CR51" i="5"/>
  <c r="CR50" i="5"/>
  <c r="CR49" i="5"/>
  <c r="CR48" i="5"/>
  <c r="CR47" i="5"/>
  <c r="CR46" i="5"/>
  <c r="CR39" i="5"/>
  <c r="CR29" i="5"/>
  <c r="CR18" i="5"/>
  <c r="DD8" i="5"/>
  <c r="CF8" i="8"/>
  <c r="CF16" i="4"/>
  <c r="CR8" i="4"/>
  <c r="S14" i="5"/>
  <c r="BP52" i="5"/>
  <c r="BN14" i="5"/>
  <c r="CL46" i="7"/>
  <c r="CL44" i="7"/>
  <c r="CL39" i="7"/>
  <c r="CL45" i="7"/>
  <c r="CL43" i="7"/>
  <c r="CL34" i="7"/>
  <c r="CL38" i="7"/>
  <c r="CL33" i="7"/>
  <c r="CL41" i="7"/>
  <c r="CL37" i="7"/>
  <c r="CL40" i="7"/>
  <c r="CL36" i="7"/>
  <c r="CX8" i="7"/>
  <c r="BE29" i="4"/>
  <c r="BE17" i="4"/>
  <c r="BE41" i="4" s="1"/>
  <c r="X4" i="10"/>
  <c r="X4" i="9"/>
  <c r="L4" i="8"/>
  <c r="M4" i="7"/>
  <c r="L4" i="5"/>
  <c r="M4" i="4"/>
  <c r="BV42" i="4"/>
  <c r="BW43" i="4" s="1"/>
  <c r="BX44" i="4" s="1"/>
  <c r="BY45" i="4" s="1"/>
  <c r="BZ46" i="4" s="1"/>
  <c r="CA47" i="4" s="1"/>
  <c r="CB48" i="4" s="1"/>
  <c r="CC49" i="4" s="1"/>
  <c r="CD50" i="4" s="1"/>
  <c r="Z14" i="5"/>
  <c r="BZ52" i="5"/>
  <c r="AH42" i="4"/>
  <c r="AI43" i="4" s="1"/>
  <c r="AJ44" i="4" s="1"/>
  <c r="AK45" i="4" s="1"/>
  <c r="AL46" i="4" s="1"/>
  <c r="AM47" i="4" s="1"/>
  <c r="AN48" i="4" s="1"/>
  <c r="AO49" i="4" s="1"/>
  <c r="AP50" i="4" s="1"/>
  <c r="BU14" i="4"/>
  <c r="BU21" i="4" s="1"/>
  <c r="I14" i="4"/>
  <c r="I21" i="4" s="1"/>
  <c r="AL14" i="4"/>
  <c r="AL21" i="4" s="1"/>
  <c r="AN14" i="5"/>
  <c r="AE14" i="5"/>
  <c r="CG49" i="5"/>
  <c r="CG51" i="5"/>
  <c r="CG46" i="5"/>
  <c r="CG48" i="5"/>
  <c r="CG18" i="5"/>
  <c r="CS8" i="5"/>
  <c r="CG29" i="5"/>
  <c r="CG50" i="5"/>
  <c r="CG47" i="5"/>
  <c r="CG39" i="5"/>
  <c r="BU52" i="5"/>
  <c r="CH29" i="4"/>
  <c r="CH14" i="4"/>
  <c r="CH21" i="4" s="1"/>
  <c r="AM14" i="4"/>
  <c r="AM21" i="4" s="1"/>
  <c r="V24" i="10"/>
  <c r="V31" i="10" s="1"/>
  <c r="BR17" i="4"/>
  <c r="BR41" i="4" s="1"/>
  <c r="CC49" i="5"/>
  <c r="CC50" i="5"/>
  <c r="CC47" i="5"/>
  <c r="CC51" i="5"/>
  <c r="CC39" i="5"/>
  <c r="CC48" i="5"/>
  <c r="CC29" i="5"/>
  <c r="CC18" i="5"/>
  <c r="CO8" i="5"/>
  <c r="CC46" i="5"/>
  <c r="CK46" i="7"/>
  <c r="CK45" i="7"/>
  <c r="CK40" i="7"/>
  <c r="CK36" i="7"/>
  <c r="CK44" i="7"/>
  <c r="CK39" i="7"/>
  <c r="CK43" i="7"/>
  <c r="CK34" i="7"/>
  <c r="CK38" i="7"/>
  <c r="CK33" i="7"/>
  <c r="CK41" i="7"/>
  <c r="CK37" i="7"/>
  <c r="CW8" i="7"/>
  <c r="AD14" i="5"/>
  <c r="BO52" i="5"/>
  <c r="BX17" i="4"/>
  <c r="BX41" i="4" s="1"/>
  <c r="BP14" i="4"/>
  <c r="BP21" i="4" s="1"/>
  <c r="BP29" i="4"/>
  <c r="M17" i="4"/>
  <c r="M41" i="4" s="1"/>
  <c r="M29" i="4"/>
  <c r="J13" i="7"/>
  <c r="AZ29" i="4"/>
  <c r="AZ17" i="4"/>
  <c r="AZ41" i="4" s="1"/>
  <c r="AH29" i="4"/>
  <c r="AH17" i="4"/>
  <c r="AH41" i="4" s="1"/>
  <c r="BB29" i="4"/>
  <c r="BB17" i="4"/>
  <c r="BB41" i="4" s="1"/>
  <c r="H51" i="7"/>
  <c r="H14" i="7"/>
  <c r="I18" i="7"/>
  <c r="V14" i="5"/>
  <c r="BT29" i="4"/>
  <c r="BN21" i="4"/>
  <c r="CD46" i="7"/>
  <c r="CD45" i="7"/>
  <c r="CD44" i="7"/>
  <c r="CD39" i="7"/>
  <c r="CD43" i="7"/>
  <c r="CD34" i="7"/>
  <c r="CD38" i="7"/>
  <c r="CD33" i="7"/>
  <c r="CD41" i="7"/>
  <c r="CD37" i="7"/>
  <c r="CD40" i="7"/>
  <c r="CD36" i="7"/>
  <c r="CP8" i="7"/>
  <c r="CT46" i="5"/>
  <c r="CT50" i="5"/>
  <c r="CT51" i="5"/>
  <c r="CT29" i="5"/>
  <c r="CT39" i="5"/>
  <c r="CT48" i="5"/>
  <c r="CT47" i="5"/>
  <c r="CT18" i="5"/>
  <c r="DF8" i="5"/>
  <c r="CT49" i="5"/>
  <c r="CH52" i="5"/>
  <c r="G42" i="4"/>
  <c r="H43" i="4" s="1"/>
  <c r="I44" i="4" s="1"/>
  <c r="J45" i="4" s="1"/>
  <c r="K46" i="4" s="1"/>
  <c r="L47" i="4" s="1"/>
  <c r="M48" i="4" s="1"/>
  <c r="N49" i="4" s="1"/>
  <c r="O50" i="4" s="1"/>
  <c r="X14" i="5"/>
  <c r="BL42" i="4"/>
  <c r="BM43" i="4" s="1"/>
  <c r="BN44" i="4" s="1"/>
  <c r="BO45" i="4" s="1"/>
  <c r="BP46" i="4" s="1"/>
  <c r="BQ47" i="4" s="1"/>
  <c r="BR48" i="4" s="1"/>
  <c r="BS49" i="4" s="1"/>
  <c r="BT50" i="4" s="1"/>
  <c r="BR52" i="5"/>
  <c r="Z34" i="4"/>
  <c r="AG14" i="5"/>
  <c r="BG42" i="4"/>
  <c r="BH43" i="4" s="1"/>
  <c r="BI44" i="4" s="1"/>
  <c r="BJ45" i="4" s="1"/>
  <c r="BK46" i="4" s="1"/>
  <c r="BL47" i="4" s="1"/>
  <c r="BM48" i="4" s="1"/>
  <c r="BN49" i="4" s="1"/>
  <c r="BO50" i="4" s="1"/>
  <c r="CK46" i="5"/>
  <c r="CK50" i="5"/>
  <c r="CK39" i="5"/>
  <c r="CK47" i="5"/>
  <c r="CK48" i="5"/>
  <c r="CK51" i="5"/>
  <c r="CK49" i="5"/>
  <c r="CK29" i="5"/>
  <c r="CK18" i="5"/>
  <c r="CW8" i="5"/>
  <c r="J42" i="4"/>
  <c r="K43" i="4" s="1"/>
  <c r="L44" i="4" s="1"/>
  <c r="M45" i="4" s="1"/>
  <c r="N46" i="4" s="1"/>
  <c r="O47" i="4" s="1"/>
  <c r="P48" i="4" s="1"/>
  <c r="Q49" i="4" s="1"/>
  <c r="R50" i="4" s="1"/>
  <c r="AL14" i="5"/>
  <c r="CI8" i="8"/>
  <c r="CI16" i="4"/>
  <c r="CU8" i="4"/>
  <c r="W5" i="10"/>
  <c r="W5" i="9"/>
  <c r="K5" i="8"/>
  <c r="L5" i="7"/>
  <c r="K5" i="5"/>
  <c r="L5" i="4"/>
  <c r="CI42" i="4"/>
  <c r="CJ43" i="4" s="1"/>
  <c r="CK44" i="4" s="1"/>
  <c r="CL45" i="4" s="1"/>
  <c r="CM46" i="4" s="1"/>
  <c r="CN47" i="4" s="1"/>
  <c r="CO48" i="4" s="1"/>
  <c r="CP49" i="4" s="1"/>
  <c r="CQ50" i="4" s="1"/>
  <c r="AM14" i="5"/>
  <c r="CC46" i="7"/>
  <c r="CC45" i="7"/>
  <c r="CC40" i="7"/>
  <c r="CC36" i="7"/>
  <c r="CC44" i="7"/>
  <c r="CC39" i="7"/>
  <c r="CC43" i="7"/>
  <c r="CC34" i="7"/>
  <c r="CC38" i="7"/>
  <c r="CC33" i="7"/>
  <c r="CC41" i="7"/>
  <c r="CC37" i="7"/>
  <c r="CO8" i="7"/>
  <c r="CD8" i="8"/>
  <c r="CD16" i="4"/>
  <c r="CD17" i="4" s="1"/>
  <c r="CD41" i="4" s="1"/>
  <c r="CP8" i="4"/>
  <c r="BL29" i="4"/>
  <c r="BL17" i="4"/>
  <c r="BL41" i="4" s="1"/>
  <c r="CA46" i="5"/>
  <c r="CA50" i="5"/>
  <c r="CA48" i="5"/>
  <c r="CA49" i="5"/>
  <c r="CA51" i="5"/>
  <c r="CA39" i="5"/>
  <c r="CA29" i="5"/>
  <c r="CA47" i="5"/>
  <c r="CA18" i="5"/>
  <c r="CM8" i="5"/>
  <c r="BQ42" i="4"/>
  <c r="BR43" i="4" s="1"/>
  <c r="BS44" i="4" s="1"/>
  <c r="BT45" i="4" s="1"/>
  <c r="BU46" i="4" s="1"/>
  <c r="BV47" i="4" s="1"/>
  <c r="BW48" i="4" s="1"/>
  <c r="BX49" i="4" s="1"/>
  <c r="BY50" i="4" s="1"/>
  <c r="AS52" i="5"/>
  <c r="I17" i="7"/>
  <c r="AU52" i="5"/>
  <c r="Y52" i="5"/>
  <c r="X52" i="5"/>
  <c r="BA52" i="5"/>
  <c r="H19" i="7"/>
  <c r="CI47" i="5"/>
  <c r="CI51" i="5"/>
  <c r="CI46" i="5"/>
  <c r="CI29" i="5"/>
  <c r="CI39" i="5"/>
  <c r="CI49" i="5"/>
  <c r="CI50" i="5"/>
  <c r="CI48" i="5"/>
  <c r="CI18" i="5"/>
  <c r="CU8" i="5"/>
  <c r="CJ51" i="5"/>
  <c r="CJ50" i="5"/>
  <c r="CJ49" i="5"/>
  <c r="CJ48" i="5"/>
  <c r="CJ47" i="5"/>
  <c r="CJ46" i="5"/>
  <c r="CJ39" i="5"/>
  <c r="CJ29" i="5"/>
  <c r="CJ18" i="5"/>
  <c r="CV8" i="5"/>
  <c r="BX52" i="5"/>
  <c r="BT17" i="4"/>
  <c r="BT41" i="4" s="1"/>
  <c r="CB51" i="5"/>
  <c r="CB50" i="5"/>
  <c r="CB49" i="5"/>
  <c r="CB48" i="5"/>
  <c r="CB47" i="5"/>
  <c r="CB46" i="5"/>
  <c r="CB39" i="5"/>
  <c r="CB29" i="5"/>
  <c r="CB18" i="5"/>
  <c r="CN8" i="5"/>
  <c r="BT52" i="5"/>
  <c r="BM52" i="5"/>
  <c r="F14" i="5"/>
  <c r="CD48" i="5"/>
  <c r="CD49" i="5"/>
  <c r="CD50" i="5"/>
  <c r="CD51" i="5"/>
  <c r="CD46" i="5"/>
  <c r="CD29" i="5"/>
  <c r="CD18" i="5"/>
  <c r="CP8" i="5"/>
  <c r="CD47" i="5"/>
  <c r="CD39" i="5"/>
  <c r="BE52" i="5"/>
  <c r="BK14" i="4"/>
  <c r="BK21" i="4" s="1"/>
  <c r="P14" i="5"/>
  <c r="BW29" i="4"/>
  <c r="J73" i="5"/>
  <c r="J68" i="5" s="1"/>
  <c r="J71" i="5"/>
  <c r="J72" i="5"/>
  <c r="J67" i="5" s="1"/>
  <c r="J5" i="6"/>
  <c r="CT8" i="8"/>
  <c r="CT16" i="4"/>
  <c r="DF8" i="4"/>
  <c r="BQ52" i="5"/>
  <c r="CT46" i="7"/>
  <c r="CT44" i="7"/>
  <c r="CT39" i="7"/>
  <c r="CT43" i="7"/>
  <c r="CT34" i="7"/>
  <c r="CT38" i="7"/>
  <c r="CT45" i="7"/>
  <c r="CT33" i="7"/>
  <c r="CT41" i="7"/>
  <c r="CT37" i="7"/>
  <c r="CT40" i="7"/>
  <c r="CT36" i="7"/>
  <c r="DF8" i="7"/>
  <c r="F36" i="5"/>
  <c r="F25" i="5"/>
  <c r="J16" i="7"/>
  <c r="AC29" i="4"/>
  <c r="AC17" i="4"/>
  <c r="AC41" i="4" s="1"/>
  <c r="I56" i="7"/>
  <c r="T29" i="4"/>
  <c r="T17" i="4"/>
  <c r="T41" i="4" s="1"/>
  <c r="I55" i="7"/>
  <c r="AR29" i="4"/>
  <c r="AR17" i="4"/>
  <c r="AR41" i="4" s="1"/>
  <c r="AT29" i="4"/>
  <c r="AT17" i="4"/>
  <c r="AT41" i="4" s="1"/>
  <c r="H21" i="7"/>
  <c r="I21" i="7"/>
  <c r="G59" i="7"/>
  <c r="AC52" i="5"/>
  <c r="H62" i="7"/>
  <c r="G25" i="5" s="1"/>
  <c r="R29" i="4"/>
  <c r="R17" i="4"/>
  <c r="R41" i="4" s="1"/>
  <c r="BS34" i="4"/>
  <c r="BZ29" i="4"/>
  <c r="Y42" i="4"/>
  <c r="Z43" i="4" s="1"/>
  <c r="AA44" i="4" s="1"/>
  <c r="AB45" i="4" s="1"/>
  <c r="AC46" i="4" s="1"/>
  <c r="AD47" i="4" s="1"/>
  <c r="AE48" i="4" s="1"/>
  <c r="AF49" i="4" s="1"/>
  <c r="AG50" i="4" s="1"/>
  <c r="BK14" i="5"/>
  <c r="BY52" i="5"/>
  <c r="I70" i="5"/>
  <c r="U80" i="9" s="1"/>
  <c r="AV42" i="4"/>
  <c r="AW43" i="4" s="1"/>
  <c r="AX44" i="4" s="1"/>
  <c r="AY45" i="4" s="1"/>
  <c r="AZ46" i="4" s="1"/>
  <c r="BA47" i="4" s="1"/>
  <c r="BB48" i="4" s="1"/>
  <c r="BC49" i="4" s="1"/>
  <c r="BD50" i="4" s="1"/>
  <c r="O19" i="4"/>
  <c r="O34" i="4"/>
  <c r="O32" i="4" s="1"/>
  <c r="Y22" i="4"/>
  <c r="Y19" i="4" s="1"/>
  <c r="P19" i="4"/>
  <c r="P34" i="4"/>
  <c r="P32" i="4" s="1"/>
  <c r="Z22" i="4"/>
  <c r="Z19" i="4" s="1"/>
  <c r="BW17" i="4"/>
  <c r="BW41" i="4" s="1"/>
  <c r="Z42" i="4"/>
  <c r="AA43" i="4" s="1"/>
  <c r="AB44" i="4" s="1"/>
  <c r="AC45" i="4" s="1"/>
  <c r="AD46" i="4" s="1"/>
  <c r="AE47" i="4" s="1"/>
  <c r="AF48" i="4" s="1"/>
  <c r="AG49" i="4" s="1"/>
  <c r="AH50" i="4" s="1"/>
  <c r="CE52" i="5"/>
  <c r="AQ29" i="4"/>
  <c r="AQ17" i="4"/>
  <c r="AQ41" i="4" s="1"/>
  <c r="AJ29" i="4"/>
  <c r="AJ17" i="4"/>
  <c r="AJ41" i="4" s="1"/>
  <c r="J54" i="7"/>
  <c r="L17" i="4"/>
  <c r="L41" i="4" s="1"/>
  <c r="L29" i="4"/>
  <c r="J24" i="7"/>
  <c r="K24" i="7"/>
  <c r="H24" i="7"/>
  <c r="I24" i="7"/>
  <c r="L24" i="7"/>
  <c r="M24" i="7" s="1"/>
  <c r="G50" i="7"/>
  <c r="F35" i="5"/>
  <c r="H56" i="7"/>
  <c r="AD52" i="5"/>
  <c r="G22" i="7"/>
  <c r="H23" i="7"/>
  <c r="AX52" i="5"/>
  <c r="AK29" i="4"/>
  <c r="AK17" i="4"/>
  <c r="AK41" i="4" s="1"/>
  <c r="T52" i="5"/>
  <c r="BI29" i="4"/>
  <c r="BI17" i="4"/>
  <c r="BI41" i="4" s="1"/>
  <c r="J51" i="7"/>
  <c r="AY29" i="4"/>
  <c r="AY17" i="4"/>
  <c r="AY41" i="4" s="1"/>
  <c r="G52" i="5"/>
  <c r="G53" i="5" s="1"/>
  <c r="H53" i="5" s="1"/>
  <c r="J25" i="7"/>
  <c r="I25" i="7"/>
  <c r="CF52" i="5"/>
  <c r="CE46" i="7"/>
  <c r="CE39" i="7"/>
  <c r="CE43" i="7"/>
  <c r="CE34" i="7"/>
  <c r="CE38" i="7"/>
  <c r="CE33" i="7"/>
  <c r="CE41" i="7"/>
  <c r="CE37" i="7"/>
  <c r="CE40" i="7"/>
  <c r="CE36" i="7"/>
  <c r="CE45" i="7"/>
  <c r="CE44" i="7"/>
  <c r="CQ8" i="7"/>
  <c r="S34" i="4"/>
  <c r="AC22" i="4"/>
  <c r="CJ46" i="7"/>
  <c r="CJ40" i="7"/>
  <c r="CJ36" i="7"/>
  <c r="CJ44" i="7"/>
  <c r="CJ45" i="7"/>
  <c r="CJ39" i="7"/>
  <c r="CJ43" i="7"/>
  <c r="CJ34" i="7"/>
  <c r="CJ38" i="7"/>
  <c r="CJ33" i="7"/>
  <c r="CJ41" i="7"/>
  <c r="CJ37" i="7"/>
  <c r="CV8" i="7"/>
  <c r="BS14" i="5"/>
  <c r="BZ17" i="4"/>
  <c r="BZ41" i="4" s="1"/>
  <c r="CB46" i="7"/>
  <c r="CB45" i="7"/>
  <c r="CB40" i="7"/>
  <c r="CB36" i="7"/>
  <c r="CB44" i="7"/>
  <c r="CB39" i="7"/>
  <c r="CB43" i="7"/>
  <c r="CB34" i="7"/>
  <c r="CB38" i="7"/>
  <c r="CB33" i="7"/>
  <c r="CB41" i="7"/>
  <c r="CB37" i="7"/>
  <c r="CN8" i="7"/>
  <c r="CQ8" i="8"/>
  <c r="CQ16" i="4"/>
  <c r="CQ17" i="4" s="1"/>
  <c r="CQ41" i="4" s="1"/>
  <c r="DC8" i="4"/>
  <c r="Q14" i="5"/>
  <c r="AU14" i="4"/>
  <c r="AU21" i="4" s="1"/>
  <c r="P42" i="4"/>
  <c r="Q43" i="4" s="1"/>
  <c r="R44" i="4" s="1"/>
  <c r="S45" i="4" s="1"/>
  <c r="T46" i="4" s="1"/>
  <c r="U47" i="4" s="1"/>
  <c r="V48" i="4" s="1"/>
  <c r="W49" i="4" s="1"/>
  <c r="X50" i="4" s="1"/>
  <c r="G28" i="7"/>
  <c r="F37" i="5" s="1"/>
  <c r="X42" i="4"/>
  <c r="Y43" i="4" s="1"/>
  <c r="Z44" i="4" s="1"/>
  <c r="AA45" i="4" s="1"/>
  <c r="AB46" i="4" s="1"/>
  <c r="AC47" i="4" s="1"/>
  <c r="AD48" i="4" s="1"/>
  <c r="AE49" i="4" s="1"/>
  <c r="AF50" i="4" s="1"/>
  <c r="Q42" i="4"/>
  <c r="R43" i="4" s="1"/>
  <c r="S44" i="4" s="1"/>
  <c r="T45" i="4" s="1"/>
  <c r="U46" i="4" s="1"/>
  <c r="V47" i="4" s="1"/>
  <c r="W48" i="4" s="1"/>
  <c r="X49" i="4" s="1"/>
  <c r="Y50" i="4" s="1"/>
  <c r="K14" i="5"/>
  <c r="AX42" i="4"/>
  <c r="AY43" i="4" s="1"/>
  <c r="AZ44" i="4" s="1"/>
  <c r="BA45" i="4" s="1"/>
  <c r="BB46" i="4" s="1"/>
  <c r="BC47" i="4" s="1"/>
  <c r="BD48" i="4" s="1"/>
  <c r="BE49" i="4" s="1"/>
  <c r="BF50" i="4" s="1"/>
  <c r="BD42" i="4"/>
  <c r="BE43" i="4" s="1"/>
  <c r="BF44" i="4" s="1"/>
  <c r="BG45" i="4" s="1"/>
  <c r="BH46" i="4" s="1"/>
  <c r="BI47" i="4" s="1"/>
  <c r="BJ48" i="4" s="1"/>
  <c r="BK49" i="4" s="1"/>
  <c r="BL50" i="4" s="1"/>
  <c r="CK8" i="8"/>
  <c r="CK16" i="4"/>
  <c r="CK17" i="4" s="1"/>
  <c r="CK41" i="4" s="1"/>
  <c r="CW8" i="4"/>
  <c r="CS46" i="7"/>
  <c r="CS45" i="7"/>
  <c r="CS40" i="7"/>
  <c r="CS36" i="7"/>
  <c r="CS44" i="7"/>
  <c r="CS39" i="7"/>
  <c r="CS43" i="7"/>
  <c r="CS34" i="7"/>
  <c r="CS38" i="7"/>
  <c r="CS33" i="7"/>
  <c r="CS41" i="7"/>
  <c r="CS37" i="7"/>
  <c r="DE8" i="7"/>
  <c r="Y14" i="5"/>
  <c r="N14" i="4"/>
  <c r="N21" i="4" s="1"/>
  <c r="CQ48" i="5"/>
  <c r="CQ50" i="5"/>
  <c r="CQ51" i="5"/>
  <c r="CQ47" i="5"/>
  <c r="CQ49" i="5"/>
  <c r="CQ46" i="5"/>
  <c r="CQ52" i="5" s="1"/>
  <c r="CQ39" i="5"/>
  <c r="CQ29" i="5"/>
  <c r="CQ18" i="5"/>
  <c r="DC8" i="5"/>
  <c r="CA8" i="8"/>
  <c r="CA16" i="4"/>
  <c r="CA17" i="4" s="1"/>
  <c r="CA41" i="4" s="1"/>
  <c r="CM8" i="4"/>
  <c r="AI29" i="4"/>
  <c r="AI17" i="4"/>
  <c r="AI41" i="4" s="1"/>
  <c r="V52" i="5"/>
  <c r="G56" i="7"/>
  <c r="AB52" i="5"/>
  <c r="I52" i="5"/>
  <c r="AT52" i="5"/>
  <c r="F26" i="5"/>
  <c r="H57" i="7"/>
  <c r="H20" i="7"/>
  <c r="BG29" i="4"/>
  <c r="BG17" i="4"/>
  <c r="BG41" i="4" s="1"/>
  <c r="G61" i="7"/>
  <c r="CL8" i="8"/>
  <c r="CL16" i="4"/>
  <c r="CX8" i="4"/>
  <c r="AY42" i="4"/>
  <c r="AZ43" i="4" s="1"/>
  <c r="BA44" i="4" s="1"/>
  <c r="BB45" i="4" s="1"/>
  <c r="BC46" i="4" s="1"/>
  <c r="BD47" i="4" s="1"/>
  <c r="BE48" i="4" s="1"/>
  <c r="BF49" i="4" s="1"/>
  <c r="BG50" i="4" s="1"/>
  <c r="W76" i="10"/>
  <c r="W75" i="10"/>
  <c r="W69" i="10"/>
  <c r="W68" i="10"/>
  <c r="W45" i="10"/>
  <c r="W27" i="10"/>
  <c r="W26" i="10"/>
  <c r="W44" i="10"/>
  <c r="CE14" i="4"/>
  <c r="CE21" i="4" s="1"/>
  <c r="CE29" i="4"/>
  <c r="CC8" i="8"/>
  <c r="CC16" i="4"/>
  <c r="CC17" i="4" s="1"/>
  <c r="CC41" i="4" s="1"/>
  <c r="CO8" i="4"/>
  <c r="Q14" i="4"/>
  <c r="Q21" i="4" s="1"/>
  <c r="AQ42" i="4"/>
  <c r="AR43" i="4" s="1"/>
  <c r="AS44" i="4" s="1"/>
  <c r="AT45" i="4" s="1"/>
  <c r="AU46" i="4" s="1"/>
  <c r="AV47" i="4" s="1"/>
  <c r="AW48" i="4" s="1"/>
  <c r="AX49" i="4" s="1"/>
  <c r="AY50" i="4" s="1"/>
  <c r="AP42" i="4"/>
  <c r="AQ43" i="4" s="1"/>
  <c r="AR44" i="4" s="1"/>
  <c r="AS45" i="4" s="1"/>
  <c r="AT46" i="4" s="1"/>
  <c r="AU47" i="4" s="1"/>
  <c r="AV48" i="4" s="1"/>
  <c r="AW49" i="4" s="1"/>
  <c r="AX50" i="4" s="1"/>
  <c r="H65" i="5"/>
  <c r="T130" i="9" s="1"/>
  <c r="T159" i="9" s="1"/>
  <c r="H76" i="5"/>
  <c r="H75" i="5" s="1"/>
  <c r="T52" i="9" s="1"/>
  <c r="T81" i="9" s="1"/>
  <c r="T101" i="9" s="1"/>
  <c r="I66" i="5"/>
  <c r="AU14" i="5"/>
  <c r="O14" i="5"/>
  <c r="W34" i="4"/>
  <c r="CS8" i="8"/>
  <c r="CS16" i="4"/>
  <c r="CS17" i="4" s="1"/>
  <c r="CS41" i="4" s="1"/>
  <c r="DE8" i="4"/>
  <c r="K14" i="4"/>
  <c r="K21" i="4" s="1"/>
  <c r="AW14" i="5"/>
  <c r="BY14" i="4"/>
  <c r="BY21" i="4" s="1"/>
  <c r="BY29" i="4"/>
  <c r="Y34" i="4"/>
  <c r="O42" i="4"/>
  <c r="P43" i="4" s="1"/>
  <c r="Q44" i="4" s="1"/>
  <c r="R45" i="4" s="1"/>
  <c r="S46" i="4" s="1"/>
  <c r="T47" i="4" s="1"/>
  <c r="U48" i="4" s="1"/>
  <c r="V49" i="4" s="1"/>
  <c r="W50" i="4" s="1"/>
  <c r="BO14" i="4"/>
  <c r="BO21" i="4" s="1"/>
  <c r="BO29" i="4"/>
  <c r="BN52" i="5"/>
  <c r="CF46" i="7"/>
  <c r="CF43" i="7"/>
  <c r="CF34" i="7"/>
  <c r="CF38" i="7"/>
  <c r="CF33" i="7"/>
  <c r="CF41" i="7"/>
  <c r="CF37" i="7"/>
  <c r="CF40" i="7"/>
  <c r="CF36" i="7"/>
  <c r="CF45" i="7"/>
  <c r="CF44" i="7"/>
  <c r="CF39" i="7"/>
  <c r="CR8" i="7"/>
  <c r="U29" i="4"/>
  <c r="U17" i="4"/>
  <c r="U41" i="4" s="1"/>
  <c r="BJ52" i="5"/>
  <c r="I59" i="7"/>
  <c r="H26" i="7"/>
  <c r="I26" i="7"/>
  <c r="G64" i="7"/>
  <c r="U52" i="5"/>
  <c r="AR52" i="5"/>
  <c r="G29" i="4"/>
  <c r="G17" i="4"/>
  <c r="G41" i="4" s="1"/>
  <c r="H54" i="7"/>
  <c r="BH52" i="5"/>
  <c r="AF29" i="4"/>
  <c r="AF17" i="4"/>
  <c r="AF41" i="4" s="1"/>
  <c r="H61" i="7"/>
  <c r="AQ52" i="5"/>
  <c r="J14" i="5"/>
  <c r="F34" i="5" l="1"/>
  <c r="R39" i="9" s="1"/>
  <c r="AZ14" i="4"/>
  <c r="AZ21" i="4" s="1"/>
  <c r="M14" i="4"/>
  <c r="M21" i="4" s="1"/>
  <c r="I53" i="5"/>
  <c r="J53" i="5" s="1"/>
  <c r="K53" i="5" s="1"/>
  <c r="L53" i="5" s="1"/>
  <c r="M53" i="5" s="1"/>
  <c r="N53" i="5" s="1"/>
  <c r="O53" i="5" s="1"/>
  <c r="P53" i="5" s="1"/>
  <c r="Q53" i="5" s="1"/>
  <c r="R53" i="5" s="1"/>
  <c r="S53" i="5" s="1"/>
  <c r="T53" i="5" s="1"/>
  <c r="U53" i="5" s="1"/>
  <c r="V53" i="5" s="1"/>
  <c r="W53" i="5" s="1"/>
  <c r="X53" i="5" s="1"/>
  <c r="Y53" i="5" s="1"/>
  <c r="Z53" i="5" s="1"/>
  <c r="AA53" i="5" s="1"/>
  <c r="AB53" i="5" s="1"/>
  <c r="AC53" i="5" s="1"/>
  <c r="AD53" i="5" s="1"/>
  <c r="AE53" i="5" s="1"/>
  <c r="AF53" i="5" s="1"/>
  <c r="AG53" i="5" s="1"/>
  <c r="AH53" i="5" s="1"/>
  <c r="AI53" i="5" s="1"/>
  <c r="AJ53" i="5" s="1"/>
  <c r="AK53" i="5" s="1"/>
  <c r="AL53" i="5" s="1"/>
  <c r="AM53" i="5" s="1"/>
  <c r="AN53" i="5" s="1"/>
  <c r="AO53" i="5" s="1"/>
  <c r="AP53" i="5" s="1"/>
  <c r="AQ53" i="5" s="1"/>
  <c r="AR53" i="5" s="1"/>
  <c r="AS53" i="5" s="1"/>
  <c r="AT53" i="5" s="1"/>
  <c r="AU53" i="5" s="1"/>
  <c r="AV53" i="5" s="1"/>
  <c r="AW53" i="5" s="1"/>
  <c r="AX53" i="5" s="1"/>
  <c r="AY53" i="5" s="1"/>
  <c r="AZ53" i="5" s="1"/>
  <c r="BA53" i="5" s="1"/>
  <c r="BB53" i="5" s="1"/>
  <c r="BC53" i="5" s="1"/>
  <c r="BD53" i="5" s="1"/>
  <c r="BE53" i="5" s="1"/>
  <c r="BF53" i="5" s="1"/>
  <c r="BG53" i="5" s="1"/>
  <c r="BH53" i="5" s="1"/>
  <c r="BI53" i="5" s="1"/>
  <c r="BJ53" i="5" s="1"/>
  <c r="BK53" i="5" s="1"/>
  <c r="BL53" i="5" s="1"/>
  <c r="BM53" i="5" s="1"/>
  <c r="BN53" i="5" s="1"/>
  <c r="BO53" i="5" s="1"/>
  <c r="BP53" i="5" s="1"/>
  <c r="BQ53" i="5" s="1"/>
  <c r="BR53" i="5" s="1"/>
  <c r="BS53" i="5" s="1"/>
  <c r="BT53" i="5" s="1"/>
  <c r="BU53" i="5" s="1"/>
  <c r="BV53" i="5" s="1"/>
  <c r="BW53" i="5" s="1"/>
  <c r="BX53" i="5" s="1"/>
  <c r="BY53" i="5" s="1"/>
  <c r="BZ53" i="5" s="1"/>
  <c r="W137" i="9"/>
  <c r="W108" i="9"/>
  <c r="H14" i="4"/>
  <c r="H21" i="4" s="1"/>
  <c r="W62" i="9"/>
  <c r="W98" i="9"/>
  <c r="BL14" i="4"/>
  <c r="BL21" i="4" s="1"/>
  <c r="BL34" i="4" s="1"/>
  <c r="R14" i="4"/>
  <c r="R21" i="4" s="1"/>
  <c r="G14" i="4"/>
  <c r="G21" i="4" s="1"/>
  <c r="U14" i="4"/>
  <c r="U21" i="4" s="1"/>
  <c r="AH14" i="4"/>
  <c r="AH21" i="4" s="1"/>
  <c r="BH14" i="4"/>
  <c r="BH21" i="4" s="1"/>
  <c r="BD14" i="4"/>
  <c r="BD21" i="4" s="1"/>
  <c r="AF14" i="4"/>
  <c r="AF21" i="4" s="1"/>
  <c r="AF34" i="4" s="1"/>
  <c r="AQ14" i="4"/>
  <c r="AQ21" i="4" s="1"/>
  <c r="AQ34" i="4" s="1"/>
  <c r="T14" i="4"/>
  <c r="T21" i="4" s="1"/>
  <c r="AK14" i="4"/>
  <c r="AK21" i="4" s="1"/>
  <c r="CC52" i="5"/>
  <c r="J77" i="5"/>
  <c r="CB42" i="4"/>
  <c r="CC43" i="4" s="1"/>
  <c r="CD44" i="4" s="1"/>
  <c r="CE45" i="4" s="1"/>
  <c r="CF46" i="4" s="1"/>
  <c r="CG47" i="4" s="1"/>
  <c r="CH48" i="4" s="1"/>
  <c r="CI49" i="4" s="1"/>
  <c r="CJ50" i="4" s="1"/>
  <c r="CK51" i="4" s="1"/>
  <c r="CR42" i="4"/>
  <c r="CS43" i="4" s="1"/>
  <c r="CT44" i="4" s="1"/>
  <c r="CU45" i="4" s="1"/>
  <c r="CV46" i="4" s="1"/>
  <c r="CW47" i="4" s="1"/>
  <c r="CX48" i="4" s="1"/>
  <c r="CY49" i="4" s="1"/>
  <c r="CZ50" i="4" s="1"/>
  <c r="DA51" i="4" s="1"/>
  <c r="J78" i="5"/>
  <c r="DE8" i="8"/>
  <c r="DE16" i="4"/>
  <c r="DE17" i="4" s="1"/>
  <c r="DE41" i="4" s="1"/>
  <c r="DQ8" i="4"/>
  <c r="CO8" i="8"/>
  <c r="CO16" i="4"/>
  <c r="DA8" i="4"/>
  <c r="BH42" i="4"/>
  <c r="BI43" i="4" s="1"/>
  <c r="BJ44" i="4" s="1"/>
  <c r="BK45" i="4" s="1"/>
  <c r="BL46" i="4" s="1"/>
  <c r="BM47" i="4" s="1"/>
  <c r="BN48" i="4" s="1"/>
  <c r="BO49" i="4" s="1"/>
  <c r="BP50" i="4" s="1"/>
  <c r="BQ51" i="4" s="1"/>
  <c r="I20" i="7"/>
  <c r="AJ42" i="4"/>
  <c r="AK43" i="4" s="1"/>
  <c r="AL44" i="4" s="1"/>
  <c r="AM45" i="4" s="1"/>
  <c r="AN46" i="4" s="1"/>
  <c r="AO47" i="4" s="1"/>
  <c r="AP48" i="4" s="1"/>
  <c r="AQ49" i="4" s="1"/>
  <c r="AR50" i="4" s="1"/>
  <c r="AS51" i="4" s="1"/>
  <c r="DE46" i="7"/>
  <c r="DE38" i="7"/>
  <c r="DE33" i="7"/>
  <c r="DE41" i="7"/>
  <c r="DE37" i="7"/>
  <c r="DE45" i="7"/>
  <c r="DE40" i="7"/>
  <c r="DE36" i="7"/>
  <c r="DE44" i="7"/>
  <c r="DE39" i="7"/>
  <c r="DE43" i="7"/>
  <c r="DE34" i="7"/>
  <c r="DQ8" i="7"/>
  <c r="CW8" i="8"/>
  <c r="CW16" i="4"/>
  <c r="CW17" i="4" s="1"/>
  <c r="CW41" i="4" s="1"/>
  <c r="DI8" i="4"/>
  <c r="CN46" i="7"/>
  <c r="CN45" i="7"/>
  <c r="CN43" i="7"/>
  <c r="CN34" i="7"/>
  <c r="CN38" i="7"/>
  <c r="CN33" i="7"/>
  <c r="CN41" i="7"/>
  <c r="CN37" i="7"/>
  <c r="CN40" i="7"/>
  <c r="CN36" i="7"/>
  <c r="CN44" i="7"/>
  <c r="CN39" i="7"/>
  <c r="CZ8" i="7"/>
  <c r="BI14" i="5"/>
  <c r="AK34" i="4"/>
  <c r="I23" i="7"/>
  <c r="N24" i="7"/>
  <c r="Y35" i="4"/>
  <c r="Y32" i="4" s="1"/>
  <c r="BZ14" i="4"/>
  <c r="AU42" i="4"/>
  <c r="AR14" i="5"/>
  <c r="T34" i="4"/>
  <c r="CT29" i="4"/>
  <c r="CN51" i="5"/>
  <c r="CN39" i="5"/>
  <c r="CN29" i="5"/>
  <c r="CN47" i="5"/>
  <c r="CN48" i="5"/>
  <c r="CN49" i="5"/>
  <c r="CN50" i="5"/>
  <c r="CN18" i="5"/>
  <c r="CZ8" i="5"/>
  <c r="CN46" i="5"/>
  <c r="CV48" i="5"/>
  <c r="CV46" i="5"/>
  <c r="CV47" i="5"/>
  <c r="CV49" i="5"/>
  <c r="CV51" i="5"/>
  <c r="CV50" i="5"/>
  <c r="CV39" i="5"/>
  <c r="CV29" i="5"/>
  <c r="CV18" i="5"/>
  <c r="DH8" i="5"/>
  <c r="CP8" i="8"/>
  <c r="DB8" i="4"/>
  <c r="CP16" i="4"/>
  <c r="CT52" i="5"/>
  <c r="BT14" i="4"/>
  <c r="BT21" i="4" s="1"/>
  <c r="K13" i="7"/>
  <c r="CH14" i="5"/>
  <c r="BU34" i="4"/>
  <c r="X76" i="10"/>
  <c r="X75" i="10"/>
  <c r="X69" i="10"/>
  <c r="X68" i="10"/>
  <c r="X45" i="10"/>
  <c r="X44" i="10"/>
  <c r="X27" i="10"/>
  <c r="X26" i="10"/>
  <c r="CF29" i="4"/>
  <c r="AV14" i="5"/>
  <c r="AS14" i="5"/>
  <c r="J18" i="7"/>
  <c r="BX14" i="5"/>
  <c r="BV14" i="5"/>
  <c r="K51" i="7"/>
  <c r="N62" i="7"/>
  <c r="M25" i="5" s="1"/>
  <c r="BK42" i="4"/>
  <c r="AB42" i="4"/>
  <c r="AC43" i="4" s="1"/>
  <c r="AD44" i="4" s="1"/>
  <c r="AE45" i="4" s="1"/>
  <c r="AF46" i="4" s="1"/>
  <c r="AG47" i="4" s="1"/>
  <c r="AH48" i="4" s="1"/>
  <c r="AI49" i="4" s="1"/>
  <c r="AJ50" i="4" s="1"/>
  <c r="AK51" i="4" s="1"/>
  <c r="BQ14" i="5"/>
  <c r="CX50" i="5"/>
  <c r="CX46" i="5"/>
  <c r="CX47" i="5"/>
  <c r="CX48" i="5"/>
  <c r="CX49" i="5"/>
  <c r="CX39" i="5"/>
  <c r="CX18" i="5"/>
  <c r="DJ8" i="5"/>
  <c r="CX29" i="5"/>
  <c r="CX51" i="5"/>
  <c r="BO34" i="4"/>
  <c r="CS14" i="4"/>
  <c r="CS21" i="4" s="1"/>
  <c r="CS29" i="4"/>
  <c r="CC14" i="4"/>
  <c r="CC21" i="4" s="1"/>
  <c r="CC29" i="4"/>
  <c r="W24" i="10"/>
  <c r="W31" i="10" s="1"/>
  <c r="BG14" i="5"/>
  <c r="AI14" i="5"/>
  <c r="CK14" i="4"/>
  <c r="CK21" i="4" s="1"/>
  <c r="CK29" i="4"/>
  <c r="CV46" i="7"/>
  <c r="CV43" i="7"/>
  <c r="CV34" i="7"/>
  <c r="CV38" i="7"/>
  <c r="CV45" i="7"/>
  <c r="CV33" i="7"/>
  <c r="CV41" i="7"/>
  <c r="CV37" i="7"/>
  <c r="CV40" i="7"/>
  <c r="CV36" i="7"/>
  <c r="CV44" i="7"/>
  <c r="CV39" i="7"/>
  <c r="DH8" i="7"/>
  <c r="BI14" i="4"/>
  <c r="BI21" i="4" s="1"/>
  <c r="I63" i="7"/>
  <c r="AR42" i="4"/>
  <c r="AS43" i="4" s="1"/>
  <c r="AT44" i="4" s="1"/>
  <c r="AU45" i="4" s="1"/>
  <c r="AV46" i="4" s="1"/>
  <c r="AW47" i="4" s="1"/>
  <c r="AX48" i="4" s="1"/>
  <c r="AY49" i="4" s="1"/>
  <c r="AZ50" i="4" s="1"/>
  <c r="BA51" i="4" s="1"/>
  <c r="BX42" i="4"/>
  <c r="BY43" i="4" s="1"/>
  <c r="BZ44" i="4" s="1"/>
  <c r="CA45" i="4" s="1"/>
  <c r="CB46" i="4" s="1"/>
  <c r="CC47" i="4" s="1"/>
  <c r="CD48" i="4" s="1"/>
  <c r="CE49" i="4" s="1"/>
  <c r="CF50" i="4" s="1"/>
  <c r="CG51" i="4" s="1"/>
  <c r="O15" i="5"/>
  <c r="BZ14" i="5"/>
  <c r="AT14" i="4"/>
  <c r="AT21" i="4" s="1"/>
  <c r="AR14" i="4"/>
  <c r="AR21" i="4" s="1"/>
  <c r="CT17" i="4"/>
  <c r="CT41" i="4" s="1"/>
  <c r="CP49" i="5"/>
  <c r="CP50" i="5"/>
  <c r="CP51" i="5"/>
  <c r="CP46" i="5"/>
  <c r="CP39" i="5"/>
  <c r="CP48" i="5"/>
  <c r="CP18" i="5"/>
  <c r="DB8" i="5"/>
  <c r="CP47" i="5"/>
  <c r="CP29" i="5"/>
  <c r="H58" i="7"/>
  <c r="CD14" i="4"/>
  <c r="CD21" i="4" s="1"/>
  <c r="CD29" i="4"/>
  <c r="X5" i="10"/>
  <c r="X5" i="9"/>
  <c r="L5" i="8"/>
  <c r="M5" i="7"/>
  <c r="L5" i="5"/>
  <c r="M5" i="4"/>
  <c r="CU8" i="8"/>
  <c r="CU16" i="4"/>
  <c r="DG8" i="4"/>
  <c r="M14" i="5"/>
  <c r="BP14" i="5"/>
  <c r="CW46" i="7"/>
  <c r="CW38" i="7"/>
  <c r="CW45" i="7"/>
  <c r="CW33" i="7"/>
  <c r="CW41" i="7"/>
  <c r="CW37" i="7"/>
  <c r="CW40" i="7"/>
  <c r="CW36" i="7"/>
  <c r="CW44" i="7"/>
  <c r="CW39" i="7"/>
  <c r="CW43" i="7"/>
  <c r="CW34" i="7"/>
  <c r="DI8" i="7"/>
  <c r="BS42" i="4"/>
  <c r="F21" i="4"/>
  <c r="F34" i="4" s="1"/>
  <c r="CF17" i="4"/>
  <c r="CF41" i="4" s="1"/>
  <c r="H52" i="7"/>
  <c r="AV14" i="4"/>
  <c r="AV21" i="4" s="1"/>
  <c r="AS14" i="4"/>
  <c r="AS21" i="4" s="1"/>
  <c r="CN8" i="8"/>
  <c r="CN16" i="4"/>
  <c r="CZ8" i="4"/>
  <c r="BX14" i="4"/>
  <c r="BX21" i="4" s="1"/>
  <c r="BE42" i="4"/>
  <c r="BF43" i="4" s="1"/>
  <c r="BG44" i="4" s="1"/>
  <c r="BH45" i="4" s="1"/>
  <c r="BI46" i="4" s="1"/>
  <c r="BJ47" i="4" s="1"/>
  <c r="BK48" i="4" s="1"/>
  <c r="BL49" i="4" s="1"/>
  <c r="BM50" i="4" s="1"/>
  <c r="BN51" i="4" s="1"/>
  <c r="BF34" i="4"/>
  <c r="BV14" i="4"/>
  <c r="BV21" i="4" s="1"/>
  <c r="BJ14" i="4"/>
  <c r="BJ21" i="4" s="1"/>
  <c r="AA14" i="5"/>
  <c r="BQ14" i="4"/>
  <c r="BQ21" i="4" s="1"/>
  <c r="V42" i="4"/>
  <c r="CD42" i="4"/>
  <c r="CE43" i="4" s="1"/>
  <c r="CF44" i="4" s="1"/>
  <c r="CG45" i="4" s="1"/>
  <c r="CH46" i="4" s="1"/>
  <c r="CI47" i="4" s="1"/>
  <c r="CJ48" i="4" s="1"/>
  <c r="CK49" i="4" s="1"/>
  <c r="CL50" i="4" s="1"/>
  <c r="CM51" i="4" s="1"/>
  <c r="BG14" i="4"/>
  <c r="BG21" i="4" s="1"/>
  <c r="AI14" i="4"/>
  <c r="AI21" i="4" s="1"/>
  <c r="DC46" i="5"/>
  <c r="DC50" i="5"/>
  <c r="DC29" i="5"/>
  <c r="DC51" i="5"/>
  <c r="DC39" i="5"/>
  <c r="DC48" i="5"/>
  <c r="DC47" i="5"/>
  <c r="DC18" i="5"/>
  <c r="DO8" i="5"/>
  <c r="DC49" i="5"/>
  <c r="N34" i="4"/>
  <c r="N32" i="4" s="1"/>
  <c r="X22" i="4"/>
  <c r="N19" i="4"/>
  <c r="CL42" i="4"/>
  <c r="CM43" i="4" s="1"/>
  <c r="CN44" i="4" s="1"/>
  <c r="CO45" i="4" s="1"/>
  <c r="CP46" i="4" s="1"/>
  <c r="CQ47" i="4" s="1"/>
  <c r="CR48" i="4" s="1"/>
  <c r="CS49" i="4" s="1"/>
  <c r="CT50" i="4" s="1"/>
  <c r="CU51" i="4" s="1"/>
  <c r="AU34" i="4"/>
  <c r="CQ46" i="7"/>
  <c r="CQ41" i="7"/>
  <c r="CQ37" i="7"/>
  <c r="CQ40" i="7"/>
  <c r="CQ36" i="7"/>
  <c r="CQ44" i="7"/>
  <c r="CQ39" i="7"/>
  <c r="CQ43" i="7"/>
  <c r="CQ34" i="7"/>
  <c r="CQ45" i="7"/>
  <c r="CQ38" i="7"/>
  <c r="CQ33" i="7"/>
  <c r="DC8" i="7"/>
  <c r="AZ42" i="4"/>
  <c r="BA43" i="4" s="1"/>
  <c r="BB44" i="4" s="1"/>
  <c r="BC45" i="4" s="1"/>
  <c r="BD46" i="4" s="1"/>
  <c r="BE47" i="4" s="1"/>
  <c r="BF48" i="4" s="1"/>
  <c r="BG49" i="4" s="1"/>
  <c r="BH50" i="4" s="1"/>
  <c r="BI51" i="4" s="1"/>
  <c r="I35" i="5"/>
  <c r="M62" i="7"/>
  <c r="L25" i="5" s="1"/>
  <c r="L14" i="5"/>
  <c r="AQ14" i="5"/>
  <c r="I64" i="7"/>
  <c r="H27" i="5" s="1"/>
  <c r="AT14" i="5"/>
  <c r="BU42" i="4"/>
  <c r="J63" i="7"/>
  <c r="I26" i="5" s="1"/>
  <c r="CE42" i="4"/>
  <c r="K72" i="5"/>
  <c r="K67" i="5" s="1"/>
  <c r="K5" i="6"/>
  <c r="K71" i="5"/>
  <c r="K73" i="5"/>
  <c r="K68" i="5" s="1"/>
  <c r="CI29" i="4"/>
  <c r="CW51" i="5"/>
  <c r="CW39" i="5"/>
  <c r="CW29" i="5"/>
  <c r="CW47" i="5"/>
  <c r="CW48" i="5"/>
  <c r="CW50" i="5"/>
  <c r="CW46" i="5"/>
  <c r="CW18" i="5"/>
  <c r="DI8" i="5"/>
  <c r="CW49" i="5"/>
  <c r="BC42" i="4"/>
  <c r="H12" i="7"/>
  <c r="M34" i="4"/>
  <c r="M32" i="4" s="1"/>
  <c r="W22" i="4"/>
  <c r="M19" i="4"/>
  <c r="BP34" i="4"/>
  <c r="AL34" i="4"/>
  <c r="CR52" i="5"/>
  <c r="CB29" i="4"/>
  <c r="BD14" i="5"/>
  <c r="BR14" i="4"/>
  <c r="BR21" i="4" s="1"/>
  <c r="BN42" i="4"/>
  <c r="CH42" i="4"/>
  <c r="BB42" i="4"/>
  <c r="BC43" i="4" s="1"/>
  <c r="BD44" i="4" s="1"/>
  <c r="BE45" i="4" s="1"/>
  <c r="BF46" i="4" s="1"/>
  <c r="BG47" i="4" s="1"/>
  <c r="BH48" i="4" s="1"/>
  <c r="BI49" i="4" s="1"/>
  <c r="BJ50" i="4" s="1"/>
  <c r="BK51" i="4" s="1"/>
  <c r="AC42" i="4"/>
  <c r="AD43" i="4" s="1"/>
  <c r="AE44" i="4" s="1"/>
  <c r="AF45" i="4" s="1"/>
  <c r="AG46" i="4" s="1"/>
  <c r="AH47" i="4" s="1"/>
  <c r="AI48" i="4" s="1"/>
  <c r="AJ49" i="4" s="1"/>
  <c r="AK50" i="4" s="1"/>
  <c r="AL51" i="4" s="1"/>
  <c r="K16" i="7"/>
  <c r="BJ14" i="5"/>
  <c r="AA14" i="4"/>
  <c r="AA21" i="4" s="1"/>
  <c r="CT42" i="4"/>
  <c r="CU43" i="4" s="1"/>
  <c r="CV44" i="4" s="1"/>
  <c r="CW45" i="4" s="1"/>
  <c r="CX46" i="4" s="1"/>
  <c r="CY47" i="4" s="1"/>
  <c r="CZ48" i="4" s="1"/>
  <c r="DA49" i="4" s="1"/>
  <c r="DB50" i="4" s="1"/>
  <c r="DC51" i="4" s="1"/>
  <c r="AG42" i="4"/>
  <c r="F27" i="5"/>
  <c r="U14" i="5"/>
  <c r="CX8" i="8"/>
  <c r="DJ8" i="4"/>
  <c r="CX16" i="4"/>
  <c r="AY14" i="5"/>
  <c r="O24" i="7"/>
  <c r="L14" i="4"/>
  <c r="L21" i="4" s="1"/>
  <c r="Z35" i="4"/>
  <c r="Z32" i="4" s="1"/>
  <c r="J21" i="7"/>
  <c r="CU49" i="5"/>
  <c r="CU39" i="5"/>
  <c r="CU46" i="5"/>
  <c r="CU47" i="5"/>
  <c r="CU50" i="5"/>
  <c r="CU29" i="5"/>
  <c r="CU18" i="5"/>
  <c r="DG8" i="5"/>
  <c r="CU51" i="5"/>
  <c r="CU48" i="5"/>
  <c r="I19" i="7"/>
  <c r="J17" i="7"/>
  <c r="CM48" i="5"/>
  <c r="CM49" i="5"/>
  <c r="CM51" i="5"/>
  <c r="CM50" i="5"/>
  <c r="CM18" i="5"/>
  <c r="CY8" i="5"/>
  <c r="CM47" i="5"/>
  <c r="CM46" i="5"/>
  <c r="CM39" i="5"/>
  <c r="CM29" i="5"/>
  <c r="CI17" i="4"/>
  <c r="CI41" i="4" s="1"/>
  <c r="I14" i="7"/>
  <c r="BB14" i="4"/>
  <c r="N42" i="4"/>
  <c r="H15" i="7"/>
  <c r="CG52" i="5"/>
  <c r="I19" i="4"/>
  <c r="I34" i="4"/>
  <c r="I32" i="4" s="1"/>
  <c r="S22" i="4"/>
  <c r="Y4" i="10"/>
  <c r="Y4" i="9"/>
  <c r="M4" i="8"/>
  <c r="N4" i="7"/>
  <c r="M4" i="5"/>
  <c r="N4" i="4"/>
  <c r="BF42" i="4"/>
  <c r="DD49" i="5"/>
  <c r="DD50" i="5"/>
  <c r="DD29" i="5"/>
  <c r="DD51" i="5"/>
  <c r="DD39" i="5"/>
  <c r="DD47" i="5"/>
  <c r="DD48" i="5"/>
  <c r="DD18" i="5"/>
  <c r="DP8" i="5"/>
  <c r="DD46" i="5"/>
  <c r="CB17" i="4"/>
  <c r="CB41" i="4" s="1"/>
  <c r="BD34" i="4"/>
  <c r="BR14" i="5"/>
  <c r="BM14" i="5"/>
  <c r="AP34" i="4"/>
  <c r="J19" i="4"/>
  <c r="J34" i="4"/>
  <c r="J32" i="4" s="1"/>
  <c r="T22" i="4"/>
  <c r="BA14" i="5"/>
  <c r="AB14" i="5"/>
  <c r="C52" i="4"/>
  <c r="BZ51" i="4"/>
  <c r="N51" i="4"/>
  <c r="F51" i="4"/>
  <c r="CO51" i="4"/>
  <c r="BY51" i="4"/>
  <c r="AC51" i="4"/>
  <c r="U51" i="4"/>
  <c r="M51" i="4"/>
  <c r="BX51" i="4"/>
  <c r="BP51" i="4"/>
  <c r="BH51" i="4"/>
  <c r="AZ51" i="4"/>
  <c r="AJ51" i="4"/>
  <c r="T51" i="4"/>
  <c r="L51" i="4"/>
  <c r="CE51" i="4"/>
  <c r="BG51" i="4"/>
  <c r="AY51" i="4"/>
  <c r="AQ51" i="4"/>
  <c r="AI51" i="4"/>
  <c r="AA51" i="4"/>
  <c r="S51" i="4"/>
  <c r="K51" i="4"/>
  <c r="AX51" i="4"/>
  <c r="AH51" i="4"/>
  <c r="Z51" i="4"/>
  <c r="J51" i="4"/>
  <c r="CC51" i="4"/>
  <c r="BU51" i="4"/>
  <c r="BM51" i="4"/>
  <c r="BE51" i="4"/>
  <c r="AW51" i="4"/>
  <c r="AO51" i="4"/>
  <c r="AG51" i="4"/>
  <c r="Y51" i="4"/>
  <c r="I51" i="4"/>
  <c r="CR51" i="4"/>
  <c r="AV51" i="4"/>
  <c r="AN51" i="4"/>
  <c r="AF51" i="4"/>
  <c r="X51" i="4"/>
  <c r="P51" i="4"/>
  <c r="H51" i="4"/>
  <c r="CI51" i="4"/>
  <c r="O51" i="4"/>
  <c r="G51" i="4"/>
  <c r="CG14" i="5"/>
  <c r="CY46" i="7"/>
  <c r="CY45" i="7"/>
  <c r="CY41" i="7"/>
  <c r="CY37" i="7"/>
  <c r="CY40" i="7"/>
  <c r="CY36" i="7"/>
  <c r="CY44" i="7"/>
  <c r="CY39" i="7"/>
  <c r="CY43" i="7"/>
  <c r="CY34" i="7"/>
  <c r="CY38" i="7"/>
  <c r="CY33" i="7"/>
  <c r="DK8" i="7"/>
  <c r="AF14" i="5"/>
  <c r="W66" i="10"/>
  <c r="J20" i="7"/>
  <c r="J58" i="7"/>
  <c r="AY14" i="4"/>
  <c r="AY21" i="4" s="1"/>
  <c r="H22" i="7"/>
  <c r="M42" i="4"/>
  <c r="N43" i="4" s="1"/>
  <c r="O44" i="4" s="1"/>
  <c r="P45" i="4" s="1"/>
  <c r="Q46" i="4" s="1"/>
  <c r="R47" i="4" s="1"/>
  <c r="S48" i="4" s="1"/>
  <c r="T49" i="4" s="1"/>
  <c r="U50" i="4" s="1"/>
  <c r="V51" i="4" s="1"/>
  <c r="AK42" i="4"/>
  <c r="AL43" i="4" s="1"/>
  <c r="AM44" i="4" s="1"/>
  <c r="AN45" i="4" s="1"/>
  <c r="AO46" i="4" s="1"/>
  <c r="AP47" i="4" s="1"/>
  <c r="AQ48" i="4" s="1"/>
  <c r="AR49" i="4" s="1"/>
  <c r="AS50" i="4" s="1"/>
  <c r="AT51" i="4" s="1"/>
  <c r="P15" i="5"/>
  <c r="I61" i="7"/>
  <c r="AD42" i="4"/>
  <c r="BW14" i="5"/>
  <c r="CP45" i="7"/>
  <c r="CP33" i="7"/>
  <c r="CP46" i="7"/>
  <c r="CP41" i="7"/>
  <c r="CP37" i="7"/>
  <c r="CP40" i="7"/>
  <c r="CP36" i="7"/>
  <c r="CP44" i="7"/>
  <c r="CP39" i="7"/>
  <c r="CP43" i="7"/>
  <c r="CP34" i="7"/>
  <c r="CP38" i="7"/>
  <c r="DB8" i="7"/>
  <c r="BB14" i="5"/>
  <c r="BY42" i="4"/>
  <c r="BE14" i="5"/>
  <c r="H14" i="5"/>
  <c r="K54" i="7"/>
  <c r="AD21" i="4"/>
  <c r="BM14" i="4"/>
  <c r="BM21" i="4" s="1"/>
  <c r="AE34" i="4"/>
  <c r="BA14" i="4"/>
  <c r="BA21" i="4" s="1"/>
  <c r="AB14" i="4"/>
  <c r="AB21" i="4" s="1"/>
  <c r="CV8" i="8"/>
  <c r="CV16" i="4"/>
  <c r="CV17" i="4" s="1"/>
  <c r="CV41" i="4" s="1"/>
  <c r="DH8" i="4"/>
  <c r="CG14" i="4"/>
  <c r="CG21" i="4" s="1"/>
  <c r="U34" i="4"/>
  <c r="BY14" i="5"/>
  <c r="CL29" i="4"/>
  <c r="H42" i="4"/>
  <c r="I43" i="4" s="1"/>
  <c r="J44" i="4" s="1"/>
  <c r="K45" i="4" s="1"/>
  <c r="L46" i="4" s="1"/>
  <c r="M47" i="4" s="1"/>
  <c r="N48" i="4" s="1"/>
  <c r="O49" i="4" s="1"/>
  <c r="P50" i="4" s="1"/>
  <c r="Q51" i="4" s="1"/>
  <c r="J26" i="7"/>
  <c r="CR46" i="7"/>
  <c r="CR40" i="7"/>
  <c r="CR36" i="7"/>
  <c r="CR44" i="7"/>
  <c r="CR39" i="7"/>
  <c r="CR43" i="7"/>
  <c r="CR34" i="7"/>
  <c r="CR45" i="7"/>
  <c r="CR38" i="7"/>
  <c r="CR33" i="7"/>
  <c r="CR41" i="7"/>
  <c r="CR37" i="7"/>
  <c r="DD8" i="7"/>
  <c r="BY34" i="4"/>
  <c r="K19" i="4"/>
  <c r="K34" i="4"/>
  <c r="K32" i="4" s="1"/>
  <c r="U22" i="4"/>
  <c r="U19" i="4" s="1"/>
  <c r="I76" i="5"/>
  <c r="I75" i="5" s="1"/>
  <c r="U52" i="9" s="1"/>
  <c r="U81" i="9" s="1"/>
  <c r="U101" i="9" s="1"/>
  <c r="I65" i="5"/>
  <c r="U130" i="9" s="1"/>
  <c r="J66" i="5"/>
  <c r="CL17" i="4"/>
  <c r="CL41" i="4" s="1"/>
  <c r="CA42" i="4"/>
  <c r="CB43" i="4" s="1"/>
  <c r="CC44" i="4" s="1"/>
  <c r="CD45" i="4" s="1"/>
  <c r="CE46" i="4" s="1"/>
  <c r="CF47" i="4" s="1"/>
  <c r="CG48" i="4" s="1"/>
  <c r="CH49" i="4" s="1"/>
  <c r="CI50" i="4" s="1"/>
  <c r="CJ51" i="4" s="1"/>
  <c r="L62" i="7"/>
  <c r="K25" i="5" s="1"/>
  <c r="AJ14" i="5"/>
  <c r="AC14" i="5"/>
  <c r="DF45" i="7"/>
  <c r="DF33" i="7"/>
  <c r="DF41" i="7"/>
  <c r="DF37" i="7"/>
  <c r="DF40" i="7"/>
  <c r="DF36" i="7"/>
  <c r="DF44" i="7"/>
  <c r="DF39" i="7"/>
  <c r="DF43" i="7"/>
  <c r="DF34" i="7"/>
  <c r="DF46" i="7"/>
  <c r="DF38" i="7"/>
  <c r="DR8" i="7"/>
  <c r="J70" i="5"/>
  <c r="V80" i="9" s="1"/>
  <c r="BW14" i="4"/>
  <c r="BW21" i="4" s="1"/>
  <c r="CD52" i="5"/>
  <c r="CI52" i="5"/>
  <c r="BM42" i="4"/>
  <c r="BN43" i="4" s="1"/>
  <c r="BO44" i="4" s="1"/>
  <c r="BP45" i="4" s="1"/>
  <c r="BQ46" i="4" s="1"/>
  <c r="BR47" i="4" s="1"/>
  <c r="BS48" i="4" s="1"/>
  <c r="BT49" i="4" s="1"/>
  <c r="BU50" i="4" s="1"/>
  <c r="BV51" i="4" s="1"/>
  <c r="CK52" i="5"/>
  <c r="BN34" i="4"/>
  <c r="AI42" i="4"/>
  <c r="AJ43" i="4" s="1"/>
  <c r="AK44" i="4" s="1"/>
  <c r="AL45" i="4" s="1"/>
  <c r="AM46" i="4" s="1"/>
  <c r="AN47" i="4" s="1"/>
  <c r="AO48" i="4" s="1"/>
  <c r="AP49" i="4" s="1"/>
  <c r="AQ50" i="4" s="1"/>
  <c r="AR51" i="4" s="1"/>
  <c r="BA42" i="4"/>
  <c r="BB43" i="4" s="1"/>
  <c r="BC44" i="4" s="1"/>
  <c r="BD45" i="4" s="1"/>
  <c r="BE46" i="4" s="1"/>
  <c r="BF47" i="4" s="1"/>
  <c r="BG48" i="4" s="1"/>
  <c r="BH49" i="4" s="1"/>
  <c r="BI50" i="4" s="1"/>
  <c r="BJ51" i="4" s="1"/>
  <c r="CO50" i="5"/>
  <c r="CO46" i="5"/>
  <c r="CO49" i="5"/>
  <c r="CO47" i="5"/>
  <c r="CO18" i="5"/>
  <c r="DA8" i="5"/>
  <c r="CO39" i="5"/>
  <c r="CO51" i="5"/>
  <c r="CO48" i="5"/>
  <c r="CO29" i="5"/>
  <c r="AM34" i="4"/>
  <c r="BE14" i="4"/>
  <c r="BE21" i="4" s="1"/>
  <c r="DG45" i="7"/>
  <c r="DG46" i="7"/>
  <c r="DG41" i="7"/>
  <c r="DG37" i="7"/>
  <c r="DG40" i="7"/>
  <c r="DG36" i="7"/>
  <c r="DG44" i="7"/>
  <c r="DG39" i="7"/>
  <c r="DG43" i="7"/>
  <c r="DG34" i="7"/>
  <c r="DG38" i="7"/>
  <c r="DG33" i="7"/>
  <c r="DS8" i="7"/>
  <c r="H19" i="4"/>
  <c r="H34" i="4"/>
  <c r="H32" i="4" s="1"/>
  <c r="R22" i="4"/>
  <c r="K18" i="7"/>
  <c r="BI42" i="4"/>
  <c r="BJ43" i="4" s="1"/>
  <c r="BK44" i="4" s="1"/>
  <c r="BL45" i="4" s="1"/>
  <c r="BM46" i="4" s="1"/>
  <c r="BN47" i="4" s="1"/>
  <c r="BO48" i="4" s="1"/>
  <c r="BP49" i="4" s="1"/>
  <c r="BQ50" i="4" s="1"/>
  <c r="BR51" i="4" s="1"/>
  <c r="M10" i="6"/>
  <c r="CJ29" i="4"/>
  <c r="G19" i="4"/>
  <c r="G34" i="4"/>
  <c r="G32" i="4" s="1"/>
  <c r="G24" i="5"/>
  <c r="G14" i="5"/>
  <c r="BO14" i="5"/>
  <c r="Q19" i="4"/>
  <c r="Q34" i="4"/>
  <c r="Q32" i="4" s="1"/>
  <c r="AA22" i="4"/>
  <c r="CE14" i="5"/>
  <c r="G60" i="7"/>
  <c r="F24" i="5"/>
  <c r="CM8" i="8"/>
  <c r="CM16" i="4"/>
  <c r="CM17" i="4" s="1"/>
  <c r="CM41" i="4" s="1"/>
  <c r="CY8" i="4"/>
  <c r="DC8" i="8"/>
  <c r="DC16" i="4"/>
  <c r="DO8" i="4"/>
  <c r="AC35" i="4"/>
  <c r="AO22" i="4"/>
  <c r="K25" i="7"/>
  <c r="AL42" i="4"/>
  <c r="P24" i="7"/>
  <c r="AJ14" i="4"/>
  <c r="AJ21" i="4" s="1"/>
  <c r="S42" i="4"/>
  <c r="U42" i="4"/>
  <c r="V43" i="4" s="1"/>
  <c r="W44" i="4" s="1"/>
  <c r="X45" i="4" s="1"/>
  <c r="Y46" i="4" s="1"/>
  <c r="Z47" i="4" s="1"/>
  <c r="AA48" i="4" s="1"/>
  <c r="AB49" i="4" s="1"/>
  <c r="AC50" i="4" s="1"/>
  <c r="AD51" i="4" s="1"/>
  <c r="AC14" i="4"/>
  <c r="AC21" i="4" s="1"/>
  <c r="H59" i="7"/>
  <c r="I62" i="7"/>
  <c r="H25" i="5" s="1"/>
  <c r="BL14" i="5"/>
  <c r="DF51" i="5"/>
  <c r="DF39" i="5"/>
  <c r="DF29" i="5"/>
  <c r="DF47" i="5"/>
  <c r="DF46" i="5"/>
  <c r="DF48" i="5"/>
  <c r="DF50" i="5"/>
  <c r="DF18" i="5"/>
  <c r="DR8" i="5"/>
  <c r="DF49" i="5"/>
  <c r="AH14" i="5"/>
  <c r="AZ14" i="5"/>
  <c r="L16" i="7"/>
  <c r="CS47" i="5"/>
  <c r="CS51" i="5"/>
  <c r="CS29" i="5"/>
  <c r="CS46" i="5"/>
  <c r="CS39" i="5"/>
  <c r="CS49" i="5"/>
  <c r="CS50" i="5"/>
  <c r="CS48" i="5"/>
  <c r="CS18" i="5"/>
  <c r="DE8" i="5"/>
  <c r="CX45" i="7"/>
  <c r="CX46" i="7"/>
  <c r="CX33" i="7"/>
  <c r="CX41" i="7"/>
  <c r="CX37" i="7"/>
  <c r="CX40" i="7"/>
  <c r="CX36" i="7"/>
  <c r="CX44" i="7"/>
  <c r="CX39" i="7"/>
  <c r="CX43" i="7"/>
  <c r="CX34" i="7"/>
  <c r="CX38" i="7"/>
  <c r="DJ8" i="7"/>
  <c r="V34" i="4"/>
  <c r="I42" i="4"/>
  <c r="H64" i="7"/>
  <c r="G27" i="5" s="1"/>
  <c r="BH14" i="5"/>
  <c r="J62" i="7"/>
  <c r="I25" i="5" s="1"/>
  <c r="CJ17" i="4"/>
  <c r="CJ41" i="4" s="1"/>
  <c r="CE34" i="4"/>
  <c r="CA29" i="4"/>
  <c r="CA14" i="4"/>
  <c r="CA21" i="4" s="1"/>
  <c r="CQ29" i="4"/>
  <c r="CQ14" i="4"/>
  <c r="CQ21" i="4" s="1"/>
  <c r="BJ42" i="4"/>
  <c r="BK43" i="4" s="1"/>
  <c r="BL44" i="4" s="1"/>
  <c r="BM45" i="4" s="1"/>
  <c r="BN46" i="4" s="1"/>
  <c r="BO47" i="4" s="1"/>
  <c r="BP48" i="4" s="1"/>
  <c r="BQ49" i="4" s="1"/>
  <c r="BR50" i="4" s="1"/>
  <c r="BS51" i="4" s="1"/>
  <c r="AK14" i="5"/>
  <c r="G53" i="7"/>
  <c r="G66" i="7" s="1"/>
  <c r="R14" i="5"/>
  <c r="AS42" i="4"/>
  <c r="AT43" i="4" s="1"/>
  <c r="AU44" i="4" s="1"/>
  <c r="AV45" i="4" s="1"/>
  <c r="AW46" i="4" s="1"/>
  <c r="AX47" i="4" s="1"/>
  <c r="AY48" i="4" s="1"/>
  <c r="AZ49" i="4" s="1"/>
  <c r="BA50" i="4" s="1"/>
  <c r="BB51" i="4" s="1"/>
  <c r="T14" i="5"/>
  <c r="DF8" i="8"/>
  <c r="DR8" i="4"/>
  <c r="DF16" i="4"/>
  <c r="BK34" i="4"/>
  <c r="CB52" i="5"/>
  <c r="CJ52" i="5"/>
  <c r="CA52" i="5"/>
  <c r="CO46" i="7"/>
  <c r="CO38" i="7"/>
  <c r="CO33" i="7"/>
  <c r="CO41" i="7"/>
  <c r="CO37" i="7"/>
  <c r="CO40" i="7"/>
  <c r="CO36" i="7"/>
  <c r="CO44" i="7"/>
  <c r="CO39" i="7"/>
  <c r="CO45" i="7"/>
  <c r="CO43" i="7"/>
  <c r="CO34" i="7"/>
  <c r="DA8" i="7"/>
  <c r="BT14" i="5"/>
  <c r="J59" i="7"/>
  <c r="H50" i="7"/>
  <c r="G35" i="5"/>
  <c r="AH34" i="4"/>
  <c r="AZ34" i="4"/>
  <c r="K63" i="7"/>
  <c r="J26" i="5" s="1"/>
  <c r="CH34" i="4"/>
  <c r="CR8" i="8"/>
  <c r="CR16" i="4"/>
  <c r="CR17" i="4" s="1"/>
  <c r="CR41" i="4" s="1"/>
  <c r="DD8" i="4"/>
  <c r="AW42" i="4"/>
  <c r="AT42" i="4"/>
  <c r="AU43" i="4" s="1"/>
  <c r="AV44" i="4" s="1"/>
  <c r="AW45" i="4" s="1"/>
  <c r="AX46" i="4" s="1"/>
  <c r="AY47" i="4" s="1"/>
  <c r="AZ48" i="4" s="1"/>
  <c r="BA49" i="4" s="1"/>
  <c r="BB50" i="4" s="1"/>
  <c r="BC51" i="4" s="1"/>
  <c r="K62" i="7"/>
  <c r="J25" i="5" s="1"/>
  <c r="BH34" i="4"/>
  <c r="BW42" i="4"/>
  <c r="BX43" i="4" s="1"/>
  <c r="BY44" i="4" s="1"/>
  <c r="BZ45" i="4" s="1"/>
  <c r="CA46" i="4" s="1"/>
  <c r="CB47" i="4" s="1"/>
  <c r="CC48" i="4" s="1"/>
  <c r="CD49" i="4" s="1"/>
  <c r="CE50" i="4" s="1"/>
  <c r="CF51" i="4" s="1"/>
  <c r="BR42" i="4"/>
  <c r="BS43" i="4" s="1"/>
  <c r="BT44" i="4" s="1"/>
  <c r="BU45" i="4" s="1"/>
  <c r="BV46" i="4" s="1"/>
  <c r="BW47" i="4" s="1"/>
  <c r="BX48" i="4" s="1"/>
  <c r="BY49" i="4" s="1"/>
  <c r="BZ50" i="4" s="1"/>
  <c r="CA51" i="4" s="1"/>
  <c r="CL52" i="5"/>
  <c r="H53" i="7" l="1"/>
  <c r="G13" i="5" s="1"/>
  <c r="S19" i="9" s="1"/>
  <c r="F23" i="5"/>
  <c r="CA53" i="5"/>
  <c r="CB53" i="5" s="1"/>
  <c r="CC53" i="5" s="1"/>
  <c r="CD53" i="5" s="1"/>
  <c r="CE53" i="5" s="1"/>
  <c r="CF53" i="5" s="1"/>
  <c r="CG53" i="5" s="1"/>
  <c r="CH53" i="5" s="1"/>
  <c r="CI53" i="5" s="1"/>
  <c r="CJ53" i="5" s="1"/>
  <c r="CK53" i="5" s="1"/>
  <c r="CL53" i="5" s="1"/>
  <c r="CW52" i="5"/>
  <c r="X108" i="9"/>
  <c r="X137" i="9"/>
  <c r="K70" i="5"/>
  <c r="W80" i="9" s="1"/>
  <c r="X62" i="9"/>
  <c r="X98" i="9"/>
  <c r="X24" i="10"/>
  <c r="X31" i="10" s="1"/>
  <c r="CL14" i="4"/>
  <c r="CL21" i="4" s="1"/>
  <c r="X66" i="10"/>
  <c r="CX52" i="5"/>
  <c r="CO52" i="5"/>
  <c r="CS52" i="5"/>
  <c r="CM52" i="5"/>
  <c r="Z15" i="5"/>
  <c r="K78" i="5"/>
  <c r="K77" i="5"/>
  <c r="CS42" i="4"/>
  <c r="DF29" i="4"/>
  <c r="CQ14" i="5"/>
  <c r="DF52" i="5"/>
  <c r="AJ34" i="4"/>
  <c r="AM43" i="4"/>
  <c r="CN42" i="4"/>
  <c r="CO43" i="4" s="1"/>
  <c r="CP44" i="4" s="1"/>
  <c r="CQ45" i="4" s="1"/>
  <c r="CR46" i="4" s="1"/>
  <c r="CS47" i="4" s="1"/>
  <c r="CT48" i="4" s="1"/>
  <c r="CU49" i="4" s="1"/>
  <c r="CV50" i="4" s="1"/>
  <c r="CW51" i="4" s="1"/>
  <c r="CX52" i="4" s="1"/>
  <c r="Q15" i="5"/>
  <c r="H60" i="7"/>
  <c r="H66" i="7" s="1"/>
  <c r="CJ14" i="5"/>
  <c r="CL34" i="4"/>
  <c r="Z4" i="10"/>
  <c r="Z4" i="9"/>
  <c r="N4" i="8"/>
  <c r="O4" i="7"/>
  <c r="N4" i="5"/>
  <c r="O4" i="4"/>
  <c r="I15" i="5"/>
  <c r="CI14" i="4"/>
  <c r="CI21" i="4" s="1"/>
  <c r="AV34" i="4"/>
  <c r="F32" i="4"/>
  <c r="F19" i="4"/>
  <c r="CK34" i="4"/>
  <c r="DJ48" i="5"/>
  <c r="DJ47" i="5"/>
  <c r="DJ50" i="5"/>
  <c r="DJ51" i="5"/>
  <c r="DJ29" i="5"/>
  <c r="DJ49" i="5"/>
  <c r="DJ39" i="5"/>
  <c r="DJ18" i="5"/>
  <c r="DJ46" i="5"/>
  <c r="L18" i="7"/>
  <c r="CP29" i="4"/>
  <c r="CT14" i="4"/>
  <c r="CT21" i="4" s="1"/>
  <c r="AV43" i="4"/>
  <c r="DF42" i="4"/>
  <c r="DG43" i="4" s="1"/>
  <c r="DH44" i="4" s="1"/>
  <c r="DI45" i="4" s="1"/>
  <c r="DJ46" i="4" s="1"/>
  <c r="DK47" i="4" s="1"/>
  <c r="DL48" i="4" s="1"/>
  <c r="DM49" i="4" s="1"/>
  <c r="DN50" i="4" s="1"/>
  <c r="DO51" i="4" s="1"/>
  <c r="DP52" i="4" s="1"/>
  <c r="DF17" i="4"/>
  <c r="DF41" i="4" s="1"/>
  <c r="CK42" i="4"/>
  <c r="DE48" i="5"/>
  <c r="DE51" i="5"/>
  <c r="DE39" i="5"/>
  <c r="DE46" i="5"/>
  <c r="DE49" i="5"/>
  <c r="DE18" i="5"/>
  <c r="DQ8" i="5"/>
  <c r="DE29" i="5"/>
  <c r="DE50" i="5"/>
  <c r="DE47" i="5"/>
  <c r="G15" i="5"/>
  <c r="CJ14" i="4"/>
  <c r="CJ21" i="4" s="1"/>
  <c r="AD22" i="4"/>
  <c r="AD19" i="4" s="1"/>
  <c r="R35" i="4"/>
  <c r="BW34" i="4"/>
  <c r="DR46" i="7"/>
  <c r="DR44" i="7"/>
  <c r="DR39" i="7"/>
  <c r="DR43" i="7"/>
  <c r="DR34" i="7"/>
  <c r="DR38" i="7"/>
  <c r="DR33" i="7"/>
  <c r="DR45" i="7"/>
  <c r="DR41" i="7"/>
  <c r="DR37" i="7"/>
  <c r="DR40" i="7"/>
  <c r="DR36" i="7"/>
  <c r="K66" i="5"/>
  <c r="J76" i="5"/>
  <c r="J75" i="5" s="1"/>
  <c r="V52" i="9" s="1"/>
  <c r="J65" i="5"/>
  <c r="V130" i="9" s="1"/>
  <c r="DH8" i="8"/>
  <c r="DH16" i="4"/>
  <c r="DH17" i="4" s="1"/>
  <c r="DH41" i="4" s="1"/>
  <c r="DT8" i="4"/>
  <c r="BM34" i="4"/>
  <c r="AA19" i="4"/>
  <c r="AA34" i="4"/>
  <c r="AI22" i="4"/>
  <c r="AI19" i="4" s="1"/>
  <c r="W35" i="4"/>
  <c r="W32" i="4" s="1"/>
  <c r="W19" i="4"/>
  <c r="CI14" i="5"/>
  <c r="DC52" i="5"/>
  <c r="BG34" i="4"/>
  <c r="BV34" i="4"/>
  <c r="BX34" i="4"/>
  <c r="CG42" i="4"/>
  <c r="Y5" i="10"/>
  <c r="Y5" i="9"/>
  <c r="M5" i="8"/>
  <c r="N5" i="7"/>
  <c r="M5" i="5"/>
  <c r="N5" i="4"/>
  <c r="J19" i="7"/>
  <c r="L13" i="7"/>
  <c r="CP17" i="4"/>
  <c r="CP41" i="4" s="1"/>
  <c r="CN52" i="5"/>
  <c r="DI8" i="8"/>
  <c r="DI16" i="4"/>
  <c r="DU8" i="4"/>
  <c r="BA30" i="5" s="1"/>
  <c r="DQ46" i="7"/>
  <c r="DQ45" i="7"/>
  <c r="DQ40" i="7"/>
  <c r="DQ36" i="7"/>
  <c r="DQ44" i="7"/>
  <c r="DQ39" i="7"/>
  <c r="DQ43" i="7"/>
  <c r="DQ34" i="7"/>
  <c r="DQ38" i="7"/>
  <c r="DQ33" i="7"/>
  <c r="DQ41" i="7"/>
  <c r="DQ37" i="7"/>
  <c r="DR8" i="8"/>
  <c r="DR16" i="4"/>
  <c r="DR17" i="4" s="1"/>
  <c r="DR41" i="4" s="1"/>
  <c r="N10" i="6"/>
  <c r="H15" i="5"/>
  <c r="BE34" i="4"/>
  <c r="CV14" i="4"/>
  <c r="CV21" i="4" s="1"/>
  <c r="CV29" i="4"/>
  <c r="BZ43" i="4"/>
  <c r="AE43" i="4"/>
  <c r="AY34" i="4"/>
  <c r="CG52" i="4"/>
  <c r="BY52" i="4"/>
  <c r="BQ52" i="4"/>
  <c r="BI52" i="4"/>
  <c r="BA52" i="4"/>
  <c r="AS52" i="4"/>
  <c r="AK52" i="4"/>
  <c r="U52" i="4"/>
  <c r="M52" i="4"/>
  <c r="DD52" i="4"/>
  <c r="CV52" i="4"/>
  <c r="CN52" i="4"/>
  <c r="CF52" i="4"/>
  <c r="BH52" i="4"/>
  <c r="AZ52" i="4"/>
  <c r="AR52" i="4"/>
  <c r="AJ52" i="4"/>
  <c r="AB52" i="4"/>
  <c r="T52" i="4"/>
  <c r="L52" i="4"/>
  <c r="BW52" i="4"/>
  <c r="BO52" i="4"/>
  <c r="AY52" i="4"/>
  <c r="AI52" i="4"/>
  <c r="AA52" i="4"/>
  <c r="K52" i="4"/>
  <c r="DB52" i="4"/>
  <c r="CL52" i="4"/>
  <c r="CD52" i="4"/>
  <c r="BV52" i="4"/>
  <c r="BN52" i="4"/>
  <c r="BF52" i="4"/>
  <c r="AX52" i="4"/>
  <c r="AP52" i="4"/>
  <c r="AH52" i="4"/>
  <c r="Z52" i="4"/>
  <c r="R52" i="4"/>
  <c r="J52" i="4"/>
  <c r="CS52" i="4"/>
  <c r="CK52" i="4"/>
  <c r="AW52" i="4"/>
  <c r="AO52" i="4"/>
  <c r="AG52" i="4"/>
  <c r="Y52" i="4"/>
  <c r="Q52" i="4"/>
  <c r="I52" i="4"/>
  <c r="CJ52" i="4"/>
  <c r="CB52" i="4"/>
  <c r="BT52" i="4"/>
  <c r="BL52" i="4"/>
  <c r="BD52" i="4"/>
  <c r="P52" i="4"/>
  <c r="H52" i="4"/>
  <c r="CA52" i="4"/>
  <c r="BS52" i="4"/>
  <c r="BK52" i="4"/>
  <c r="BC52" i="4"/>
  <c r="AU52" i="4"/>
  <c r="AM52" i="4"/>
  <c r="AE52" i="4"/>
  <c r="W52" i="4"/>
  <c r="O52" i="4"/>
  <c r="G52" i="4"/>
  <c r="C53" i="4"/>
  <c r="CP52" i="4"/>
  <c r="CH52" i="4"/>
  <c r="BZ52" i="4"/>
  <c r="BR52" i="4"/>
  <c r="BJ52" i="4"/>
  <c r="BB52" i="4"/>
  <c r="AT52" i="4"/>
  <c r="AL52" i="4"/>
  <c r="AD52" i="4"/>
  <c r="V52" i="4"/>
  <c r="N52" i="4"/>
  <c r="F52" i="4"/>
  <c r="BB21" i="4"/>
  <c r="M15" i="5"/>
  <c r="CF43" i="4"/>
  <c r="CG44" i="4" s="1"/>
  <c r="CH45" i="4" s="1"/>
  <c r="CI46" i="4" s="1"/>
  <c r="CJ47" i="4" s="1"/>
  <c r="CK48" i="4" s="1"/>
  <c r="CL49" i="4" s="1"/>
  <c r="CM50" i="4" s="1"/>
  <c r="CN51" i="4" s="1"/>
  <c r="CO52" i="4" s="1"/>
  <c r="CZ8" i="8"/>
  <c r="CZ16" i="4"/>
  <c r="CZ17" i="4" s="1"/>
  <c r="CZ41" i="4" s="1"/>
  <c r="DL8" i="4"/>
  <c r="L71" i="5"/>
  <c r="L5" i="6"/>
  <c r="L72" i="5"/>
  <c r="L67" i="5" s="1"/>
  <c r="L73" i="5"/>
  <c r="L68" i="5" s="1"/>
  <c r="DB47" i="5"/>
  <c r="DB51" i="5"/>
  <c r="DB49" i="5"/>
  <c r="DB50" i="5"/>
  <c r="DB46" i="5"/>
  <c r="DB48" i="5"/>
  <c r="DB18" i="5"/>
  <c r="DN8" i="5"/>
  <c r="DB39" i="5"/>
  <c r="DB29" i="5"/>
  <c r="CC14" i="5"/>
  <c r="BL43" i="4"/>
  <c r="CF14" i="5"/>
  <c r="DB8" i="8"/>
  <c r="DB16" i="4"/>
  <c r="DN8" i="4"/>
  <c r="CZ51" i="5"/>
  <c r="CZ50" i="5"/>
  <c r="CZ49" i="5"/>
  <c r="CZ48" i="5"/>
  <c r="CZ47" i="5"/>
  <c r="CZ46" i="5"/>
  <c r="CZ39" i="5"/>
  <c r="CZ29" i="5"/>
  <c r="CZ18" i="5"/>
  <c r="DL8" i="5"/>
  <c r="CW14" i="4"/>
  <c r="CW21" i="4" s="1"/>
  <c r="CW29" i="4"/>
  <c r="DA8" i="8"/>
  <c r="DA16" i="4"/>
  <c r="DA17" i="4" s="1"/>
  <c r="DA41" i="4" s="1"/>
  <c r="DM8" i="4"/>
  <c r="P62" i="7"/>
  <c r="O25" i="5" s="1"/>
  <c r="DA46" i="7"/>
  <c r="DA45" i="7"/>
  <c r="DA40" i="7"/>
  <c r="DA36" i="7"/>
  <c r="DA44" i="7"/>
  <c r="DA39" i="7"/>
  <c r="DA43" i="7"/>
  <c r="DA34" i="7"/>
  <c r="DA38" i="7"/>
  <c r="DA33" i="7"/>
  <c r="DA41" i="7"/>
  <c r="DA37" i="7"/>
  <c r="DM8" i="7"/>
  <c r="DR49" i="5"/>
  <c r="DR51" i="5"/>
  <c r="DR46" i="5"/>
  <c r="DR48" i="5"/>
  <c r="DR39" i="5"/>
  <c r="DR50" i="5"/>
  <c r="DR47" i="5"/>
  <c r="DR18" i="5"/>
  <c r="DR29" i="5"/>
  <c r="AC34" i="4"/>
  <c r="AC32" i="4" s="1"/>
  <c r="AC19" i="4"/>
  <c r="L25" i="7"/>
  <c r="L63" i="7" s="1"/>
  <c r="DD46" i="7"/>
  <c r="DD43" i="7"/>
  <c r="DD34" i="7"/>
  <c r="DD38" i="7"/>
  <c r="DD33" i="7"/>
  <c r="DD41" i="7"/>
  <c r="DD37" i="7"/>
  <c r="DD45" i="7"/>
  <c r="DD40" i="7"/>
  <c r="DD36" i="7"/>
  <c r="DD44" i="7"/>
  <c r="DD39" i="7"/>
  <c r="DP8" i="7"/>
  <c r="CW42" i="4"/>
  <c r="CX43" i="4" s="1"/>
  <c r="CY44" i="4" s="1"/>
  <c r="CZ45" i="4" s="1"/>
  <c r="DA46" i="4" s="1"/>
  <c r="DB47" i="4" s="1"/>
  <c r="DC48" i="4" s="1"/>
  <c r="DD49" i="4" s="1"/>
  <c r="DE50" i="4" s="1"/>
  <c r="DF51" i="4" s="1"/>
  <c r="DG52" i="4" s="1"/>
  <c r="CY49" i="5"/>
  <c r="CY48" i="5"/>
  <c r="CY51" i="5"/>
  <c r="CY50" i="5"/>
  <c r="CY46" i="5"/>
  <c r="CY29" i="5"/>
  <c r="CY47" i="5"/>
  <c r="CY39" i="5"/>
  <c r="CY18" i="5"/>
  <c r="DK8" i="5"/>
  <c r="BD43" i="4"/>
  <c r="DC46" i="7"/>
  <c r="DC39" i="7"/>
  <c r="DC43" i="7"/>
  <c r="DC34" i="7"/>
  <c r="DC38" i="7"/>
  <c r="DC33" i="7"/>
  <c r="DC41" i="7"/>
  <c r="DC37" i="7"/>
  <c r="DC45" i="7"/>
  <c r="DC40" i="7"/>
  <c r="DC36" i="7"/>
  <c r="DC44" i="7"/>
  <c r="DO8" i="7"/>
  <c r="AJ22" i="4"/>
  <c r="X35" i="4"/>
  <c r="X32" i="4" s="1"/>
  <c r="X19" i="4"/>
  <c r="AI34" i="4"/>
  <c r="BQ34" i="4"/>
  <c r="CN29" i="4"/>
  <c r="CD14" i="5"/>
  <c r="DH46" i="7"/>
  <c r="DH40" i="7"/>
  <c r="DH36" i="7"/>
  <c r="DH45" i="7"/>
  <c r="DH44" i="7"/>
  <c r="DH39" i="7"/>
  <c r="DH43" i="7"/>
  <c r="DH34" i="7"/>
  <c r="DH38" i="7"/>
  <c r="DH33" i="7"/>
  <c r="DH41" i="7"/>
  <c r="DH37" i="7"/>
  <c r="DT8" i="7"/>
  <c r="K20" i="7"/>
  <c r="CC34" i="4"/>
  <c r="CF14" i="4"/>
  <c r="CF21" i="4" s="1"/>
  <c r="J14" i="7"/>
  <c r="DH51" i="5"/>
  <c r="DH50" i="5"/>
  <c r="DH49" i="5"/>
  <c r="DH48" i="5"/>
  <c r="DH47" i="5"/>
  <c r="DH46" i="5"/>
  <c r="DH39" i="5"/>
  <c r="DH29" i="5"/>
  <c r="DH18" i="5"/>
  <c r="DT8" i="5"/>
  <c r="R19" i="4"/>
  <c r="R34" i="4"/>
  <c r="AB22" i="4"/>
  <c r="AB19" i="4" s="1"/>
  <c r="CX42" i="4"/>
  <c r="CY43" i="4" s="1"/>
  <c r="CZ44" i="4" s="1"/>
  <c r="DA45" i="4" s="1"/>
  <c r="DB46" i="4" s="1"/>
  <c r="DC47" i="4" s="1"/>
  <c r="DD48" i="4" s="1"/>
  <c r="DE49" i="4" s="1"/>
  <c r="DF50" i="4" s="1"/>
  <c r="DG51" i="4" s="1"/>
  <c r="DH52" i="4" s="1"/>
  <c r="CO29" i="4"/>
  <c r="J43" i="4"/>
  <c r="T43" i="4"/>
  <c r="U35" i="4"/>
  <c r="U32" i="4" s="1"/>
  <c r="AG22" i="4"/>
  <c r="AD34" i="4"/>
  <c r="DK46" i="7"/>
  <c r="DK45" i="7"/>
  <c r="DK39" i="7"/>
  <c r="DK43" i="7"/>
  <c r="DK34" i="7"/>
  <c r="DK38" i="7"/>
  <c r="DK33" i="7"/>
  <c r="DK41" i="7"/>
  <c r="DK37" i="7"/>
  <c r="DK40" i="7"/>
  <c r="DK36" i="7"/>
  <c r="DK44" i="7"/>
  <c r="DD52" i="5"/>
  <c r="CJ42" i="4"/>
  <c r="CK43" i="4" s="1"/>
  <c r="CL44" i="4" s="1"/>
  <c r="CM45" i="4" s="1"/>
  <c r="CN46" i="4" s="1"/>
  <c r="CO47" i="4" s="1"/>
  <c r="CP48" i="4" s="1"/>
  <c r="CQ49" i="4" s="1"/>
  <c r="CR50" i="4" s="1"/>
  <c r="CS51" i="4" s="1"/>
  <c r="CT52" i="4" s="1"/>
  <c r="K21" i="7"/>
  <c r="AH43" i="4"/>
  <c r="CI43" i="4"/>
  <c r="CJ44" i="4" s="1"/>
  <c r="CK45" i="4" s="1"/>
  <c r="CL46" i="4" s="1"/>
  <c r="CM47" i="4" s="1"/>
  <c r="CN48" i="4" s="1"/>
  <c r="CO49" i="4" s="1"/>
  <c r="CP50" i="4" s="1"/>
  <c r="CQ51" i="4" s="1"/>
  <c r="CR52" i="4" s="1"/>
  <c r="CB14" i="5"/>
  <c r="H28" i="7"/>
  <c r="G37" i="5" s="1"/>
  <c r="N15" i="5"/>
  <c r="BJ34" i="4"/>
  <c r="CN17" i="4"/>
  <c r="CN41" i="4" s="1"/>
  <c r="G36" i="5"/>
  <c r="G34" i="5" s="1"/>
  <c r="S39" i="9" s="1"/>
  <c r="CD34" i="4"/>
  <c r="Q24" i="7"/>
  <c r="H26" i="5"/>
  <c r="Y15" i="5"/>
  <c r="J35" i="5"/>
  <c r="CV52" i="5"/>
  <c r="BZ21" i="4"/>
  <c r="I58" i="7"/>
  <c r="CO17" i="4"/>
  <c r="CO41" i="4" s="1"/>
  <c r="AX43" i="4"/>
  <c r="F13" i="5"/>
  <c r="DJ46" i="7"/>
  <c r="DJ44" i="7"/>
  <c r="DJ45" i="7"/>
  <c r="DJ39" i="7"/>
  <c r="DJ43" i="7"/>
  <c r="DJ34" i="7"/>
  <c r="DJ38" i="7"/>
  <c r="DJ33" i="7"/>
  <c r="DJ41" i="7"/>
  <c r="DJ37" i="7"/>
  <c r="DJ40" i="7"/>
  <c r="DJ36" i="7"/>
  <c r="DV8" i="7"/>
  <c r="DO8" i="8"/>
  <c r="DO16" i="4"/>
  <c r="K15" i="5"/>
  <c r="CG34" i="4"/>
  <c r="AB34" i="4"/>
  <c r="Q62" i="7"/>
  <c r="P25" i="5" s="1"/>
  <c r="AF22" i="4"/>
  <c r="T35" i="4"/>
  <c r="T32" i="4" s="1"/>
  <c r="CC42" i="4"/>
  <c r="DP51" i="5"/>
  <c r="DP50" i="5"/>
  <c r="DP49" i="5"/>
  <c r="DP48" i="5"/>
  <c r="DP47" i="5"/>
  <c r="DP46" i="5"/>
  <c r="DP39" i="5"/>
  <c r="DP29" i="5"/>
  <c r="DP18" i="5"/>
  <c r="Y75" i="10"/>
  <c r="Y76" i="10"/>
  <c r="Y69" i="10"/>
  <c r="Y68" i="10"/>
  <c r="Y45" i="10"/>
  <c r="Y44" i="10"/>
  <c r="Y27" i="10"/>
  <c r="Y26" i="10"/>
  <c r="J52" i="7"/>
  <c r="I52" i="7"/>
  <c r="I12" i="7"/>
  <c r="CU52" i="5"/>
  <c r="L19" i="4"/>
  <c r="L34" i="4"/>
  <c r="L32" i="4" s="1"/>
  <c r="V22" i="4"/>
  <c r="CX29" i="4"/>
  <c r="CB14" i="4"/>
  <c r="CB21" i="4" s="1"/>
  <c r="AS34" i="4"/>
  <c r="BT43" i="4"/>
  <c r="DI46" i="7"/>
  <c r="DI45" i="7"/>
  <c r="DI40" i="7"/>
  <c r="DI36" i="7"/>
  <c r="DI44" i="7"/>
  <c r="DI39" i="7"/>
  <c r="DI43" i="7"/>
  <c r="DI34" i="7"/>
  <c r="DI38" i="7"/>
  <c r="DI33" i="7"/>
  <c r="DI41" i="7"/>
  <c r="DI37" i="7"/>
  <c r="DU8" i="7"/>
  <c r="O62" i="7"/>
  <c r="N25" i="5" s="1"/>
  <c r="DG8" i="8"/>
  <c r="DG16" i="4"/>
  <c r="DS8" i="4"/>
  <c r="CU42" i="4"/>
  <c r="CV43" i="4" s="1"/>
  <c r="CW44" i="4" s="1"/>
  <c r="CX45" i="4" s="1"/>
  <c r="CY46" i="4" s="1"/>
  <c r="CZ47" i="4" s="1"/>
  <c r="DA48" i="4" s="1"/>
  <c r="DB49" i="4" s="1"/>
  <c r="DC50" i="4" s="1"/>
  <c r="DD51" i="4" s="1"/>
  <c r="DE52" i="4" s="1"/>
  <c r="AR34" i="4"/>
  <c r="CS14" i="5"/>
  <c r="T19" i="4"/>
  <c r="DD8" i="8"/>
  <c r="DD16" i="4"/>
  <c r="DD17" i="4" s="1"/>
  <c r="DD41" i="4" s="1"/>
  <c r="DP8" i="4"/>
  <c r="BQ30" i="5" s="1"/>
  <c r="CA34" i="4"/>
  <c r="BA22" i="4"/>
  <c r="BA19" i="4" s="1"/>
  <c r="AO35" i="4"/>
  <c r="AO32" i="4" s="1"/>
  <c r="AO19" i="4"/>
  <c r="DC29" i="4"/>
  <c r="BX30" i="5"/>
  <c r="CY8" i="8"/>
  <c r="CY16" i="4"/>
  <c r="CY17" i="4" s="1"/>
  <c r="CY41" i="4" s="1"/>
  <c r="DK8" i="4"/>
  <c r="DJ30" i="5" s="1"/>
  <c r="DS46" i="7"/>
  <c r="DS39" i="7"/>
  <c r="DS43" i="7"/>
  <c r="DS34" i="7"/>
  <c r="DS38" i="7"/>
  <c r="DS33" i="7"/>
  <c r="DS45" i="7"/>
  <c r="DS41" i="7"/>
  <c r="DS37" i="7"/>
  <c r="DS40" i="7"/>
  <c r="DS36" i="7"/>
  <c r="DS44" i="7"/>
  <c r="CM42" i="4"/>
  <c r="CN43" i="4" s="1"/>
  <c r="CO44" i="4" s="1"/>
  <c r="CP45" i="4" s="1"/>
  <c r="CQ46" i="4" s="1"/>
  <c r="CR47" i="4" s="1"/>
  <c r="CS48" i="4" s="1"/>
  <c r="CT49" i="4" s="1"/>
  <c r="CU50" i="4" s="1"/>
  <c r="CV51" i="4" s="1"/>
  <c r="CW52" i="4" s="1"/>
  <c r="BA34" i="4"/>
  <c r="DB46" i="7"/>
  <c r="DB44" i="7"/>
  <c r="DB39" i="7"/>
  <c r="DB43" i="7"/>
  <c r="DB34" i="7"/>
  <c r="DB38" i="7"/>
  <c r="DB33" i="7"/>
  <c r="DB41" i="7"/>
  <c r="DB37" i="7"/>
  <c r="DB45" i="7"/>
  <c r="DB40" i="7"/>
  <c r="DB36" i="7"/>
  <c r="DN8" i="7"/>
  <c r="I60" i="7"/>
  <c r="H24" i="5"/>
  <c r="J15" i="5"/>
  <c r="CX17" i="4"/>
  <c r="CX41" i="4" s="1"/>
  <c r="K26" i="7"/>
  <c r="L54" i="7"/>
  <c r="BO43" i="4"/>
  <c r="DI49" i="5"/>
  <c r="DI46" i="5"/>
  <c r="DI47" i="5"/>
  <c r="DI30" i="5"/>
  <c r="DI48" i="5"/>
  <c r="DI51" i="5"/>
  <c r="DI29" i="5"/>
  <c r="DI39" i="5"/>
  <c r="DI18" i="5"/>
  <c r="DU8" i="5"/>
  <c r="DI50" i="5"/>
  <c r="BV43" i="4"/>
  <c r="DO51" i="5"/>
  <c r="DO39" i="5"/>
  <c r="DO29" i="5"/>
  <c r="DO47" i="5"/>
  <c r="DO50" i="5"/>
  <c r="DO48" i="5"/>
  <c r="DO49" i="5"/>
  <c r="DO46" i="5"/>
  <c r="DO30" i="5"/>
  <c r="DO18" i="5"/>
  <c r="K56" i="7"/>
  <c r="CU29" i="4"/>
  <c r="CP52" i="5"/>
  <c r="AT34" i="4"/>
  <c r="BI34" i="4"/>
  <c r="BK30" i="5"/>
  <c r="CS34" i="4"/>
  <c r="BT34" i="4"/>
  <c r="CV30" i="5"/>
  <c r="CN30" i="5"/>
  <c r="CZ46" i="7"/>
  <c r="CZ40" i="7"/>
  <c r="CZ36" i="7"/>
  <c r="CZ44" i="7"/>
  <c r="CZ39" i="7"/>
  <c r="CZ43" i="7"/>
  <c r="CZ34" i="7"/>
  <c r="CZ38" i="7"/>
  <c r="CZ33" i="7"/>
  <c r="CZ45" i="7"/>
  <c r="CZ41" i="7"/>
  <c r="CZ37" i="7"/>
  <c r="DL8" i="7"/>
  <c r="DQ8" i="8"/>
  <c r="DQ16" i="4"/>
  <c r="DQ17" i="4" s="1"/>
  <c r="DQ41" i="4" s="1"/>
  <c r="CR14" i="4"/>
  <c r="CR21" i="4" s="1"/>
  <c r="CR29" i="4"/>
  <c r="CQ34" i="4"/>
  <c r="CA14" i="5"/>
  <c r="CR30" i="5"/>
  <c r="BY30" i="5"/>
  <c r="M16" i="7"/>
  <c r="DC17" i="4"/>
  <c r="DC41" i="4" s="1"/>
  <c r="CM14" i="4"/>
  <c r="CM21" i="4" s="1"/>
  <c r="CM29" i="4"/>
  <c r="R32" i="9"/>
  <c r="AM22" i="4"/>
  <c r="AA35" i="4"/>
  <c r="G23" i="5"/>
  <c r="DA48" i="5"/>
  <c r="DA49" i="5"/>
  <c r="DA50" i="5"/>
  <c r="DA39" i="5"/>
  <c r="DA47" i="5"/>
  <c r="DA51" i="5"/>
  <c r="DA30" i="5"/>
  <c r="DA18" i="5"/>
  <c r="DM8" i="5"/>
  <c r="DA46" i="5"/>
  <c r="DA29" i="5"/>
  <c r="CL14" i="5"/>
  <c r="J64" i="7"/>
  <c r="I27" i="5" s="1"/>
  <c r="CK30" i="5"/>
  <c r="BG43" i="4"/>
  <c r="AE22" i="4"/>
  <c r="S35" i="4"/>
  <c r="S32" i="4" s="1"/>
  <c r="S19" i="4"/>
  <c r="O43" i="4"/>
  <c r="BW30" i="5"/>
  <c r="J55" i="7"/>
  <c r="K17" i="7"/>
  <c r="I57" i="7"/>
  <c r="L19" i="7"/>
  <c r="I15" i="7"/>
  <c r="K19" i="7"/>
  <c r="DG50" i="5"/>
  <c r="DG46" i="5"/>
  <c r="DG47" i="5"/>
  <c r="DG49" i="5"/>
  <c r="DG51" i="5"/>
  <c r="DG48" i="5"/>
  <c r="DG29" i="5"/>
  <c r="DG39" i="5"/>
  <c r="DG30" i="5"/>
  <c r="DG18" i="5"/>
  <c r="DS8" i="5"/>
  <c r="AL22" i="4"/>
  <c r="DJ8" i="8"/>
  <c r="DJ16" i="4"/>
  <c r="DJ17" i="4" s="1"/>
  <c r="DJ41" i="4" s="1"/>
  <c r="BR34" i="4"/>
  <c r="W43" i="4"/>
  <c r="CU17" i="4"/>
  <c r="CU41" i="4" s="1"/>
  <c r="CK14" i="5"/>
  <c r="L56" i="7"/>
  <c r="J56" i="7"/>
  <c r="CT14" i="5"/>
  <c r="AK22" i="4"/>
  <c r="I22" i="7"/>
  <c r="J23" i="7"/>
  <c r="DE14" i="4"/>
  <c r="DE21" i="4" s="1"/>
  <c r="DE29" i="4"/>
  <c r="H23" i="5" l="1"/>
  <c r="CM53" i="5"/>
  <c r="CN53" i="5"/>
  <c r="CO53" i="5" s="1"/>
  <c r="CP53" i="5" s="1"/>
  <c r="CQ53" i="5" s="1"/>
  <c r="CR53" i="5" s="1"/>
  <c r="CS53" i="5" s="1"/>
  <c r="CT53" i="5" s="1"/>
  <c r="CU53" i="5" s="1"/>
  <c r="CV53" i="5" s="1"/>
  <c r="CW53" i="5" s="1"/>
  <c r="CX53" i="5" s="1"/>
  <c r="Y108" i="9"/>
  <c r="Y137" i="9"/>
  <c r="Y62" i="9"/>
  <c r="Y98" i="9"/>
  <c r="DH52" i="5"/>
  <c r="R32" i="4"/>
  <c r="R15" i="5" s="1"/>
  <c r="L77" i="5"/>
  <c r="K26" i="5"/>
  <c r="T15" i="5"/>
  <c r="L78" i="5"/>
  <c r="L17" i="7"/>
  <c r="K55" i="7"/>
  <c r="CR14" i="5"/>
  <c r="DQ14" i="4"/>
  <c r="DQ21" i="4" s="1"/>
  <c r="DQ29" i="4"/>
  <c r="CU14" i="4"/>
  <c r="CU21" i="4" s="1"/>
  <c r="CY42" i="4"/>
  <c r="CZ43" i="4" s="1"/>
  <c r="DA44" i="4" s="1"/>
  <c r="DB45" i="4" s="1"/>
  <c r="DC46" i="4" s="1"/>
  <c r="DD47" i="4" s="1"/>
  <c r="DE48" i="4" s="1"/>
  <c r="DF49" i="4" s="1"/>
  <c r="DG50" i="4" s="1"/>
  <c r="DH51" i="4" s="1"/>
  <c r="DI52" i="4" s="1"/>
  <c r="DS8" i="8"/>
  <c r="DS16" i="4"/>
  <c r="DS17" i="4" s="1"/>
  <c r="DS41" i="4" s="1"/>
  <c r="DU46" i="7"/>
  <c r="DU45" i="7"/>
  <c r="DU38" i="7"/>
  <c r="DU33" i="7"/>
  <c r="DU41" i="7"/>
  <c r="DU37" i="7"/>
  <c r="DU40" i="7"/>
  <c r="DU36" i="7"/>
  <c r="DU44" i="7"/>
  <c r="DU39" i="7"/>
  <c r="DU43" i="7"/>
  <c r="DU34" i="7"/>
  <c r="L15" i="5"/>
  <c r="I36" i="5"/>
  <c r="I34" i="5" s="1"/>
  <c r="U39" i="9" s="1"/>
  <c r="J50" i="7"/>
  <c r="DO29" i="4"/>
  <c r="CA30" i="5"/>
  <c r="DO45" i="7"/>
  <c r="DO46" i="7"/>
  <c r="DO41" i="7"/>
  <c r="DO37" i="7"/>
  <c r="DO40" i="7"/>
  <c r="DO36" i="7"/>
  <c r="DO44" i="7"/>
  <c r="DO39" i="7"/>
  <c r="DO43" i="7"/>
  <c r="DO34" i="7"/>
  <c r="DO38" i="7"/>
  <c r="DO33" i="7"/>
  <c r="CO30" i="5"/>
  <c r="CZ30" i="5"/>
  <c r="DB30" i="5"/>
  <c r="CE30" i="5"/>
  <c r="DT53" i="4"/>
  <c r="DL53" i="4"/>
  <c r="DD53" i="4"/>
  <c r="CV53" i="4"/>
  <c r="CN53" i="4"/>
  <c r="CF53" i="4"/>
  <c r="BX53" i="4"/>
  <c r="BP53" i="4"/>
  <c r="BH53" i="4"/>
  <c r="AZ53" i="4"/>
  <c r="AR53" i="4"/>
  <c r="AJ53" i="4"/>
  <c r="AB53" i="4"/>
  <c r="T53" i="4"/>
  <c r="L53" i="4"/>
  <c r="DS53" i="4"/>
  <c r="DK53" i="4"/>
  <c r="DC53" i="4"/>
  <c r="CU53" i="4"/>
  <c r="CM53" i="4"/>
  <c r="CE53" i="4"/>
  <c r="BW53" i="4"/>
  <c r="BO53" i="4"/>
  <c r="BG53" i="4"/>
  <c r="AY53" i="4"/>
  <c r="AQ53" i="4"/>
  <c r="AI53" i="4"/>
  <c r="AA53" i="4"/>
  <c r="S53" i="4"/>
  <c r="K53" i="4"/>
  <c r="DR53" i="4"/>
  <c r="DJ53" i="4"/>
  <c r="DB53" i="4"/>
  <c r="CT53" i="4"/>
  <c r="CL53" i="4"/>
  <c r="CD53" i="4"/>
  <c r="BV53" i="4"/>
  <c r="BN53" i="4"/>
  <c r="BF53" i="4"/>
  <c r="AX53" i="4"/>
  <c r="AP53" i="4"/>
  <c r="AH53" i="4"/>
  <c r="Z53" i="4"/>
  <c r="R53" i="4"/>
  <c r="J53" i="4"/>
  <c r="DQ53" i="4"/>
  <c r="DI53" i="4"/>
  <c r="DA53" i="4"/>
  <c r="CS53" i="4"/>
  <c r="CK53" i="4"/>
  <c r="CC53" i="4"/>
  <c r="BU53" i="4"/>
  <c r="BM53" i="4"/>
  <c r="BE53" i="4"/>
  <c r="AW53" i="4"/>
  <c r="AO53" i="4"/>
  <c r="AG53" i="4"/>
  <c r="Y53" i="4"/>
  <c r="Q53" i="4"/>
  <c r="I53" i="4"/>
  <c r="DP53" i="4"/>
  <c r="DH53" i="4"/>
  <c r="CZ53" i="4"/>
  <c r="CR53" i="4"/>
  <c r="CJ53" i="4"/>
  <c r="CB53" i="4"/>
  <c r="BT53" i="4"/>
  <c r="BL53" i="4"/>
  <c r="BD53" i="4"/>
  <c r="AV53" i="4"/>
  <c r="AN53" i="4"/>
  <c r="AF53" i="4"/>
  <c r="X53" i="4"/>
  <c r="P53" i="4"/>
  <c r="H53" i="4"/>
  <c r="DO53" i="4"/>
  <c r="DG53" i="4"/>
  <c r="CY53" i="4"/>
  <c r="CQ53" i="4"/>
  <c r="CI53" i="4"/>
  <c r="CA53" i="4"/>
  <c r="BS53" i="4"/>
  <c r="BK53" i="4"/>
  <c r="BC53" i="4"/>
  <c r="AU53" i="4"/>
  <c r="AM53" i="4"/>
  <c r="AE53" i="4"/>
  <c r="W53" i="4"/>
  <c r="O53" i="4"/>
  <c r="G53" i="4"/>
  <c r="C54" i="4"/>
  <c r="DN53" i="4"/>
  <c r="DF53" i="4"/>
  <c r="CX53" i="4"/>
  <c r="CP53" i="4"/>
  <c r="CH53" i="4"/>
  <c r="BZ53" i="4"/>
  <c r="BR53" i="4"/>
  <c r="BJ53" i="4"/>
  <c r="BB53" i="4"/>
  <c r="AT53" i="4"/>
  <c r="AL53" i="4"/>
  <c r="AD53" i="4"/>
  <c r="V53" i="4"/>
  <c r="N53" i="4"/>
  <c r="F53" i="4"/>
  <c r="DU53" i="4"/>
  <c r="DM53" i="4"/>
  <c r="DE53" i="4"/>
  <c r="CW53" i="4"/>
  <c r="CO53" i="4"/>
  <c r="CG53" i="4"/>
  <c r="BY53" i="4"/>
  <c r="BQ53" i="4"/>
  <c r="BI53" i="4"/>
  <c r="BA53" i="4"/>
  <c r="AS53" i="4"/>
  <c r="AK53" i="4"/>
  <c r="AC53" i="4"/>
  <c r="U53" i="4"/>
  <c r="M53" i="4"/>
  <c r="CV14" i="5"/>
  <c r="O10" i="6"/>
  <c r="DS42" i="4"/>
  <c r="DT43" i="4" s="1"/>
  <c r="DU44" i="4" s="1"/>
  <c r="CQ42" i="4"/>
  <c r="CM30" i="5"/>
  <c r="DH14" i="4"/>
  <c r="DH21" i="4" s="1"/>
  <c r="DH29" i="4"/>
  <c r="K65" i="5"/>
  <c r="W130" i="9" s="1"/>
  <c r="W159" i="9" s="1"/>
  <c r="K76" i="5"/>
  <c r="K75" i="5" s="1"/>
  <c r="W52" i="9" s="1"/>
  <c r="W81" i="9" s="1"/>
  <c r="W101" i="9" s="1"/>
  <c r="L66" i="5"/>
  <c r="DQ50" i="5"/>
  <c r="DQ46" i="5"/>
  <c r="DQ39" i="5"/>
  <c r="DQ51" i="5"/>
  <c r="DQ47" i="5"/>
  <c r="DQ49" i="5"/>
  <c r="DQ30" i="5"/>
  <c r="DQ18" i="5"/>
  <c r="DQ48" i="5"/>
  <c r="DQ29" i="5"/>
  <c r="DE30" i="5"/>
  <c r="CP14" i="4"/>
  <c r="CP21" i="4" s="1"/>
  <c r="Z76" i="10"/>
  <c r="Z69" i="10"/>
  <c r="Z75" i="10"/>
  <c r="Z68" i="10"/>
  <c r="Z45" i="10"/>
  <c r="Z44" i="10"/>
  <c r="Z27" i="10"/>
  <c r="Z26" i="10"/>
  <c r="DF14" i="5"/>
  <c r="BH44" i="4"/>
  <c r="CR34" i="4"/>
  <c r="DR42" i="4"/>
  <c r="DS43" i="4" s="1"/>
  <c r="DT44" i="4" s="1"/>
  <c r="DU45" i="4" s="1"/>
  <c r="T32" i="9"/>
  <c r="DC14" i="5"/>
  <c r="DG29" i="4"/>
  <c r="BU30" i="5"/>
  <c r="DP30" i="5"/>
  <c r="DO17" i="4"/>
  <c r="DO41" i="4" s="1"/>
  <c r="CW30" i="5"/>
  <c r="U44" i="4"/>
  <c r="BS30" i="5"/>
  <c r="CO14" i="5"/>
  <c r="DT47" i="5"/>
  <c r="DT51" i="5"/>
  <c r="DT46" i="5"/>
  <c r="DT30" i="5"/>
  <c r="DT49" i="5"/>
  <c r="DT18" i="5"/>
  <c r="DT50" i="5"/>
  <c r="DT29" i="5"/>
  <c r="DT48" i="5"/>
  <c r="DT39" i="5"/>
  <c r="J12" i="7"/>
  <c r="K14" i="7"/>
  <c r="DT46" i="7"/>
  <c r="DT45" i="7"/>
  <c r="DT43" i="7"/>
  <c r="DT34" i="7"/>
  <c r="DT38" i="7"/>
  <c r="DT33" i="7"/>
  <c r="DT41" i="7"/>
  <c r="DT37" i="7"/>
  <c r="DT40" i="7"/>
  <c r="DT36" i="7"/>
  <c r="DT44" i="7"/>
  <c r="DT39" i="7"/>
  <c r="CY52" i="5"/>
  <c r="DR30" i="5"/>
  <c r="DM46" i="7"/>
  <c r="DM38" i="7"/>
  <c r="DM33" i="7"/>
  <c r="DM41" i="7"/>
  <c r="DM37" i="7"/>
  <c r="DM40" i="7"/>
  <c r="DM36" i="7"/>
  <c r="DM44" i="7"/>
  <c r="DM39" i="7"/>
  <c r="DM45" i="7"/>
  <c r="DM43" i="7"/>
  <c r="DM34" i="7"/>
  <c r="CV34" i="4"/>
  <c r="AA32" i="4"/>
  <c r="DI42" i="4"/>
  <c r="DJ43" i="4" s="1"/>
  <c r="DK44" i="4" s="1"/>
  <c r="DL45" i="4" s="1"/>
  <c r="DM46" i="4" s="1"/>
  <c r="DN47" i="4" s="1"/>
  <c r="DO48" i="4" s="1"/>
  <c r="DP49" i="4" s="1"/>
  <c r="DQ50" i="4" s="1"/>
  <c r="DR51" i="4" s="1"/>
  <c r="DS52" i="4" s="1"/>
  <c r="CP14" i="5"/>
  <c r="C156" i="11"/>
  <c r="DC30" i="5"/>
  <c r="DD30" i="5"/>
  <c r="AN44" i="4"/>
  <c r="CS30" i="5"/>
  <c r="M19" i="7"/>
  <c r="N19" i="7" s="1"/>
  <c r="O19" i="7" s="1"/>
  <c r="P19" i="7" s="1"/>
  <c r="Q19" i="7" s="1"/>
  <c r="R19" i="7" s="1"/>
  <c r="S19" i="7" s="1"/>
  <c r="T19" i="7" s="1"/>
  <c r="U19" i="7" s="1"/>
  <c r="V19" i="7" s="1"/>
  <c r="W19" i="7" s="1"/>
  <c r="X19" i="7" s="1"/>
  <c r="Y19" i="7" s="1"/>
  <c r="Z19" i="7" s="1"/>
  <c r="AA19" i="7" s="1"/>
  <c r="AB19" i="7" s="1"/>
  <c r="CM14" i="5"/>
  <c r="DU46" i="5"/>
  <c r="DU50" i="5"/>
  <c r="DU47" i="5"/>
  <c r="DU48" i="5"/>
  <c r="DU39" i="5"/>
  <c r="DU51" i="5"/>
  <c r="DU49" i="5"/>
  <c r="DU18" i="5"/>
  <c r="DU29" i="5"/>
  <c r="DU30" i="5"/>
  <c r="BI30" i="5"/>
  <c r="DC14" i="4"/>
  <c r="DC21" i="4" s="1"/>
  <c r="S57" i="7"/>
  <c r="DG17" i="4"/>
  <c r="DG41" i="4" s="1"/>
  <c r="BU44" i="4"/>
  <c r="M54" i="7"/>
  <c r="CD43" i="4"/>
  <c r="AY44" i="4"/>
  <c r="R24" i="7"/>
  <c r="CO42" i="4"/>
  <c r="CP43" i="4" s="1"/>
  <c r="CQ44" i="4" s="1"/>
  <c r="CR45" i="4" s="1"/>
  <c r="CS46" i="4" s="1"/>
  <c r="CT47" i="4" s="1"/>
  <c r="CU48" i="4" s="1"/>
  <c r="CV49" i="4" s="1"/>
  <c r="CW50" i="4" s="1"/>
  <c r="CX51" i="4" s="1"/>
  <c r="CY52" i="4" s="1"/>
  <c r="BE30" i="5"/>
  <c r="CI30" i="5"/>
  <c r="CO14" i="4"/>
  <c r="CO21" i="4" s="1"/>
  <c r="CG30" i="5"/>
  <c r="X15" i="5"/>
  <c r="CB30" i="5"/>
  <c r="E155" i="11"/>
  <c r="CW14" i="5"/>
  <c r="D155" i="11"/>
  <c r="DB52" i="5"/>
  <c r="P57" i="7"/>
  <c r="CP30" i="5"/>
  <c r="C155" i="11"/>
  <c r="AD35" i="4"/>
  <c r="AD32" i="4" s="1"/>
  <c r="AP22" i="4"/>
  <c r="DJ52" i="5"/>
  <c r="F15" i="5"/>
  <c r="CI34" i="4"/>
  <c r="BB30" i="5"/>
  <c r="CT43" i="4"/>
  <c r="AL35" i="4"/>
  <c r="AL32" i="4" s="1"/>
  <c r="AX22" i="4"/>
  <c r="AL19" i="4"/>
  <c r="W57" i="7"/>
  <c r="I53" i="7"/>
  <c r="CM34" i="4"/>
  <c r="AS30" i="5"/>
  <c r="DP8" i="8"/>
  <c r="DP16" i="4"/>
  <c r="BO30" i="5"/>
  <c r="CX14" i="4"/>
  <c r="CX21" i="4" s="1"/>
  <c r="Y66" i="10"/>
  <c r="K59" i="7"/>
  <c r="L21" i="7"/>
  <c r="AR30" i="5"/>
  <c r="AN22" i="4"/>
  <c r="AB35" i="4"/>
  <c r="AB32" i="4" s="1"/>
  <c r="CN14" i="5"/>
  <c r="AV22" i="4"/>
  <c r="AJ35" i="4"/>
  <c r="AJ32" i="4" s="1"/>
  <c r="DK47" i="5"/>
  <c r="DK51" i="5"/>
  <c r="DK48" i="5"/>
  <c r="DK49" i="5"/>
  <c r="DK39" i="5"/>
  <c r="DK29" i="5"/>
  <c r="DK18" i="5"/>
  <c r="DK46" i="5"/>
  <c r="DK50" i="5"/>
  <c r="DK30" i="5"/>
  <c r="CF30" i="5"/>
  <c r="M25" i="7"/>
  <c r="DR52" i="5"/>
  <c r="CW34" i="4"/>
  <c r="DN8" i="8"/>
  <c r="DN16" i="4"/>
  <c r="DN17" i="4" s="1"/>
  <c r="DN41" i="4" s="1"/>
  <c r="CQ30" i="5"/>
  <c r="G155" i="11"/>
  <c r="K57" i="7"/>
  <c r="J15" i="7"/>
  <c r="Z57" i="7"/>
  <c r="AA57" i="7"/>
  <c r="J57" i="7"/>
  <c r="W15" i="5"/>
  <c r="DE52" i="5"/>
  <c r="AA4" i="10"/>
  <c r="AA4" i="9"/>
  <c r="O4" i="8"/>
  <c r="P4" i="7"/>
  <c r="O4" i="5"/>
  <c r="P4" i="4"/>
  <c r="AJ19" i="4"/>
  <c r="X44" i="4"/>
  <c r="DS48" i="5"/>
  <c r="DS46" i="5"/>
  <c r="DS30" i="5"/>
  <c r="DS47" i="5"/>
  <c r="DS50" i="5"/>
  <c r="DS39" i="5"/>
  <c r="DS49" i="5"/>
  <c r="DS18" i="5"/>
  <c r="DS29" i="5"/>
  <c r="DS51" i="5"/>
  <c r="T57" i="7"/>
  <c r="DE14" i="5"/>
  <c r="DE34" i="4"/>
  <c r="AK35" i="4"/>
  <c r="AK32" i="4" s="1"/>
  <c r="AW22" i="4"/>
  <c r="AK19" i="4"/>
  <c r="DJ14" i="4"/>
  <c r="DJ21" i="4" s="1"/>
  <c r="DJ29" i="4"/>
  <c r="X57" i="7"/>
  <c r="P44" i="4"/>
  <c r="DD42" i="4"/>
  <c r="DE43" i="4" s="1"/>
  <c r="DF44" i="4" s="1"/>
  <c r="DG45" i="4" s="1"/>
  <c r="DH46" i="4" s="1"/>
  <c r="DI47" i="4" s="1"/>
  <c r="DJ48" i="4" s="1"/>
  <c r="DK49" i="4" s="1"/>
  <c r="DL50" i="4" s="1"/>
  <c r="DM51" i="4" s="1"/>
  <c r="DN52" i="4" s="1"/>
  <c r="N16" i="7"/>
  <c r="DO52" i="5"/>
  <c r="DI52" i="5"/>
  <c r="BL30" i="5"/>
  <c r="DK8" i="8"/>
  <c r="DK16" i="4"/>
  <c r="DK17" i="4" s="1"/>
  <c r="DK41" i="4" s="1"/>
  <c r="CH30" i="5"/>
  <c r="AO15" i="5"/>
  <c r="DD14" i="4"/>
  <c r="DD21" i="4" s="1"/>
  <c r="DD29" i="4"/>
  <c r="CX14" i="5"/>
  <c r="AR22" i="4"/>
  <c r="AF35" i="4"/>
  <c r="AF32" i="4" s="1"/>
  <c r="AF19" i="4"/>
  <c r="DV45" i="7"/>
  <c r="DV33" i="7"/>
  <c r="DV41" i="7"/>
  <c r="DV37" i="7"/>
  <c r="DV40" i="7"/>
  <c r="DV36" i="7"/>
  <c r="DV44" i="7"/>
  <c r="DV46" i="7"/>
  <c r="DV39" i="7"/>
  <c r="DV43" i="7"/>
  <c r="DV34" i="7"/>
  <c r="DV38" i="7"/>
  <c r="AS22" i="4"/>
  <c r="AG35" i="4"/>
  <c r="AG32" i="4" s="1"/>
  <c r="AG19" i="4"/>
  <c r="DH30" i="5"/>
  <c r="CF34" i="4"/>
  <c r="CN14" i="4"/>
  <c r="CN21" i="4" s="1"/>
  <c r="DP46" i="7"/>
  <c r="DP40" i="7"/>
  <c r="DP36" i="7"/>
  <c r="DP44" i="7"/>
  <c r="DP39" i="7"/>
  <c r="DP43" i="7"/>
  <c r="DP34" i="7"/>
  <c r="DP38" i="7"/>
  <c r="DP45" i="7"/>
  <c r="DP33" i="7"/>
  <c r="DP41" i="7"/>
  <c r="DP37" i="7"/>
  <c r="DM8" i="8"/>
  <c r="DM16" i="4"/>
  <c r="CZ52" i="5"/>
  <c r="DB29" i="4"/>
  <c r="DN30" i="5"/>
  <c r="DN48" i="5"/>
  <c r="DN49" i="5"/>
  <c r="DN29" i="5"/>
  <c r="DN50" i="5"/>
  <c r="DN39" i="5"/>
  <c r="DN51" i="5"/>
  <c r="DN46" i="5"/>
  <c r="DN18" i="5"/>
  <c r="DN47" i="5"/>
  <c r="DL8" i="8"/>
  <c r="DL16" i="4"/>
  <c r="BB34" i="4"/>
  <c r="CA44" i="4"/>
  <c r="BH30" i="5"/>
  <c r="L51" i="7"/>
  <c r="M13" i="7"/>
  <c r="CH43" i="4"/>
  <c r="AU22" i="4"/>
  <c r="AI35" i="4"/>
  <c r="AI32" i="4" s="1"/>
  <c r="CL43" i="4"/>
  <c r="U57" i="7"/>
  <c r="CV42" i="4"/>
  <c r="DG52" i="5"/>
  <c r="J53" i="7"/>
  <c r="I13" i="5" s="1"/>
  <c r="S32" i="9"/>
  <c r="BW44" i="4"/>
  <c r="BP44" i="4"/>
  <c r="CY29" i="4"/>
  <c r="CY14" i="4"/>
  <c r="CY21" i="4" s="1"/>
  <c r="BA35" i="4"/>
  <c r="BA32" i="4" s="1"/>
  <c r="BM22" i="4"/>
  <c r="DE42" i="4"/>
  <c r="H36" i="5"/>
  <c r="H34" i="5" s="1"/>
  <c r="T39" i="9" s="1"/>
  <c r="I50" i="7"/>
  <c r="DP52" i="5"/>
  <c r="R19" i="9"/>
  <c r="CP42" i="4"/>
  <c r="CQ43" i="4" s="1"/>
  <c r="CR44" i="4" s="1"/>
  <c r="CS45" i="4" s="1"/>
  <c r="CT46" i="4" s="1"/>
  <c r="CU47" i="4" s="1"/>
  <c r="CV48" i="4" s="1"/>
  <c r="CW49" i="4" s="1"/>
  <c r="CX50" i="4" s="1"/>
  <c r="CY51" i="4" s="1"/>
  <c r="CZ52" i="4" s="1"/>
  <c r="AI44" i="4"/>
  <c r="L20" i="7"/>
  <c r="K58" i="7"/>
  <c r="CY30" i="5"/>
  <c r="DA14" i="4"/>
  <c r="DA21" i="4" s="1"/>
  <c r="DA29" i="4"/>
  <c r="DL46" i="5"/>
  <c r="DL50" i="5"/>
  <c r="DL48" i="5"/>
  <c r="DL49" i="5"/>
  <c r="DL51" i="5"/>
  <c r="DL29" i="5"/>
  <c r="DL39" i="5"/>
  <c r="DL18" i="5"/>
  <c r="DL30" i="5"/>
  <c r="DL47" i="5"/>
  <c r="DB17" i="4"/>
  <c r="DB41" i="4" s="1"/>
  <c r="L70" i="5"/>
  <c r="X80" i="9" s="1"/>
  <c r="CZ14" i="4"/>
  <c r="CZ21" i="4" s="1"/>
  <c r="CZ29" i="4"/>
  <c r="L57" i="7"/>
  <c r="DU8" i="8"/>
  <c r="DU16" i="4"/>
  <c r="DU17" i="4" s="1"/>
  <c r="DU41" i="4" s="1"/>
  <c r="N30" i="5"/>
  <c r="AI30" i="5"/>
  <c r="Y30" i="5"/>
  <c r="F30" i="5"/>
  <c r="G30" i="5"/>
  <c r="S30" i="5"/>
  <c r="I30" i="5"/>
  <c r="L30" i="5"/>
  <c r="AA30" i="5"/>
  <c r="O30" i="5"/>
  <c r="V30" i="5"/>
  <c r="AK30" i="5"/>
  <c r="AL30" i="5"/>
  <c r="U30" i="5"/>
  <c r="M30" i="5"/>
  <c r="AV30" i="5"/>
  <c r="AO30" i="5"/>
  <c r="AF30" i="5"/>
  <c r="AE30" i="5"/>
  <c r="AB30" i="5"/>
  <c r="AG30" i="5"/>
  <c r="H30" i="5"/>
  <c r="T30" i="5"/>
  <c r="Z30" i="5"/>
  <c r="AU30" i="5"/>
  <c r="AC30" i="5"/>
  <c r="AP30" i="5"/>
  <c r="AH30" i="5"/>
  <c r="AN30" i="5"/>
  <c r="K30" i="5"/>
  <c r="AM30" i="5"/>
  <c r="R30" i="5"/>
  <c r="X30" i="5"/>
  <c r="AJ30" i="5"/>
  <c r="Q30" i="5"/>
  <c r="J30" i="5"/>
  <c r="BN30" i="5"/>
  <c r="AZ30" i="5"/>
  <c r="BJ30" i="5"/>
  <c r="AY30" i="5"/>
  <c r="AD30" i="5"/>
  <c r="AX30" i="5"/>
  <c r="BM30" i="5"/>
  <c r="AT30" i="5"/>
  <c r="BD30" i="5"/>
  <c r="AW30" i="5"/>
  <c r="BG30" i="5"/>
  <c r="W30" i="5"/>
  <c r="P30" i="5"/>
  <c r="M51" i="7"/>
  <c r="CJ34" i="4"/>
  <c r="DG42" i="4"/>
  <c r="DH43" i="4" s="1"/>
  <c r="DI44" i="4" s="1"/>
  <c r="DJ45" i="4" s="1"/>
  <c r="DK46" i="4" s="1"/>
  <c r="DL47" i="4" s="1"/>
  <c r="DM48" i="4" s="1"/>
  <c r="DN49" i="4" s="1"/>
  <c r="DO50" i="4" s="1"/>
  <c r="DP51" i="4" s="1"/>
  <c r="DQ52" i="4" s="1"/>
  <c r="AW44" i="4"/>
  <c r="DF30" i="5"/>
  <c r="N57" i="7"/>
  <c r="O57" i="7"/>
  <c r="DK42" i="4"/>
  <c r="DL43" i="4" s="1"/>
  <c r="DM44" i="4" s="1"/>
  <c r="DN45" i="4" s="1"/>
  <c r="DO46" i="4" s="1"/>
  <c r="DP47" i="4" s="1"/>
  <c r="DQ48" i="4" s="1"/>
  <c r="DR49" i="4" s="1"/>
  <c r="DS50" i="4" s="1"/>
  <c r="DT51" i="4" s="1"/>
  <c r="DU52" i="4" s="1"/>
  <c r="V57" i="7"/>
  <c r="L55" i="7"/>
  <c r="S15" i="5"/>
  <c r="DA52" i="5"/>
  <c r="DL46" i="7"/>
  <c r="DL45" i="7"/>
  <c r="DL43" i="7"/>
  <c r="DL34" i="7"/>
  <c r="DL38" i="7"/>
  <c r="DL33" i="7"/>
  <c r="DL41" i="7"/>
  <c r="DL37" i="7"/>
  <c r="DL40" i="7"/>
  <c r="DL36" i="7"/>
  <c r="DL44" i="7"/>
  <c r="DL39" i="7"/>
  <c r="K15" i="7"/>
  <c r="CZ42" i="4"/>
  <c r="DA43" i="4" s="1"/>
  <c r="DB44" i="4" s="1"/>
  <c r="DC45" i="4" s="1"/>
  <c r="DD46" i="4" s="1"/>
  <c r="DE47" i="4" s="1"/>
  <c r="DF48" i="4" s="1"/>
  <c r="DG49" i="4" s="1"/>
  <c r="DH50" i="4" s="1"/>
  <c r="DI51" i="4" s="1"/>
  <c r="DJ52" i="4" s="1"/>
  <c r="BZ34" i="4"/>
  <c r="CU30" i="5"/>
  <c r="CT30" i="5"/>
  <c r="DB42" i="4"/>
  <c r="DC43" i="4" s="1"/>
  <c r="DD44" i="4" s="1"/>
  <c r="DE45" i="4" s="1"/>
  <c r="DF46" i="4" s="1"/>
  <c r="DG47" i="4" s="1"/>
  <c r="DH48" i="4" s="1"/>
  <c r="DI49" i="4" s="1"/>
  <c r="DJ50" i="4" s="1"/>
  <c r="DK51" i="4" s="1"/>
  <c r="DL52" i="4" s="1"/>
  <c r="BM44" i="4"/>
  <c r="DA42" i="4"/>
  <c r="DB43" i="4" s="1"/>
  <c r="DC44" i="4" s="1"/>
  <c r="DD45" i="4" s="1"/>
  <c r="DE46" i="4" s="1"/>
  <c r="DF47" i="4" s="1"/>
  <c r="DG48" i="4" s="1"/>
  <c r="DH49" i="4" s="1"/>
  <c r="DI50" i="4" s="1"/>
  <c r="DJ51" i="4" s="1"/>
  <c r="DK52" i="4" s="1"/>
  <c r="F155" i="11"/>
  <c r="BV30" i="5"/>
  <c r="DI29" i="4"/>
  <c r="Z5" i="10"/>
  <c r="Z5" i="9"/>
  <c r="N5" i="8"/>
  <c r="O5" i="7"/>
  <c r="N5" i="5"/>
  <c r="O5" i="4"/>
  <c r="CJ30" i="5"/>
  <c r="M63" i="7"/>
  <c r="L26" i="5" s="1"/>
  <c r="CT34" i="4"/>
  <c r="M18" i="7"/>
  <c r="BC30" i="5"/>
  <c r="CL30" i="5"/>
  <c r="BZ30" i="5"/>
  <c r="CC30" i="5"/>
  <c r="J22" i="7"/>
  <c r="K23" i="7"/>
  <c r="J61" i="7"/>
  <c r="M57" i="7"/>
  <c r="Y57" i="7"/>
  <c r="Q57" i="7"/>
  <c r="AQ22" i="4"/>
  <c r="AE35" i="4"/>
  <c r="AE32" i="4" s="1"/>
  <c r="AE19" i="4"/>
  <c r="DM49" i="5"/>
  <c r="DM29" i="5"/>
  <c r="DM50" i="5"/>
  <c r="DM39" i="5"/>
  <c r="DM47" i="5"/>
  <c r="DM48" i="5"/>
  <c r="DM18" i="5"/>
  <c r="DM46" i="5"/>
  <c r="DM30" i="5"/>
  <c r="DM51" i="5"/>
  <c r="AY22" i="4"/>
  <c r="AM35" i="4"/>
  <c r="AM32" i="4" s="1"/>
  <c r="AM19" i="4"/>
  <c r="CU14" i="5"/>
  <c r="K64" i="7"/>
  <c r="J27" i="5" s="1"/>
  <c r="L26" i="7"/>
  <c r="DN45" i="7"/>
  <c r="DN33" i="7"/>
  <c r="DN41" i="7"/>
  <c r="DN37" i="7"/>
  <c r="DN40" i="7"/>
  <c r="DN36" i="7"/>
  <c r="DN44" i="7"/>
  <c r="DN39" i="7"/>
  <c r="DN46" i="7"/>
  <c r="DN43" i="7"/>
  <c r="DN34" i="7"/>
  <c r="DN38" i="7"/>
  <c r="CB34" i="4"/>
  <c r="V35" i="4"/>
  <c r="V32" i="4" s="1"/>
  <c r="AH22" i="4"/>
  <c r="V19" i="4"/>
  <c r="J85" i="2" s="1"/>
  <c r="I28" i="7"/>
  <c r="H37" i="5" s="1"/>
  <c r="Y24" i="10"/>
  <c r="Y31" i="10" s="1"/>
  <c r="AQ30" i="5"/>
  <c r="BF30" i="5"/>
  <c r="N54" i="7"/>
  <c r="U15" i="5"/>
  <c r="K44" i="4"/>
  <c r="BE44" i="4"/>
  <c r="AC15" i="5"/>
  <c r="BT30" i="5"/>
  <c r="AF44" i="4"/>
  <c r="DR14" i="4"/>
  <c r="DR21" i="4" s="1"/>
  <c r="DR29" i="4"/>
  <c r="DI17" i="4"/>
  <c r="DI41" i="4" s="1"/>
  <c r="M5" i="6"/>
  <c r="M72" i="5"/>
  <c r="M67" i="5" s="1"/>
  <c r="M73" i="5"/>
  <c r="M68" i="5" s="1"/>
  <c r="M71" i="5"/>
  <c r="CD30" i="5"/>
  <c r="DT8" i="8"/>
  <c r="DT16" i="4"/>
  <c r="DT17" i="4" s="1"/>
  <c r="DT41" i="4" s="1"/>
  <c r="V81" i="9"/>
  <c r="V101" i="9" s="1"/>
  <c r="BR30" i="5"/>
  <c r="DF14" i="4"/>
  <c r="DF21" i="4" s="1"/>
  <c r="CX30" i="5"/>
  <c r="BP30" i="5"/>
  <c r="CY53" i="5" l="1"/>
  <c r="CZ53" i="5" s="1"/>
  <c r="DA53" i="5" s="1"/>
  <c r="DB53" i="5" s="1"/>
  <c r="DC53" i="5" s="1"/>
  <c r="DD53" i="5" s="1"/>
  <c r="DE53" i="5" s="1"/>
  <c r="DF53" i="5" s="1"/>
  <c r="DG53" i="5" s="1"/>
  <c r="DH53" i="5" s="1"/>
  <c r="DI53" i="5" s="1"/>
  <c r="DJ53" i="5" s="1"/>
  <c r="C154" i="11"/>
  <c r="Z108" i="9"/>
  <c r="Z137" i="9"/>
  <c r="J155" i="11"/>
  <c r="Z62" i="9"/>
  <c r="Z98" i="9"/>
  <c r="DQ52" i="5"/>
  <c r="AD15" i="5"/>
  <c r="AB15" i="5"/>
  <c r="M77" i="5"/>
  <c r="DO42" i="4"/>
  <c r="DP43" i="4" s="1"/>
  <c r="DQ44" i="4" s="1"/>
  <c r="DR45" i="4" s="1"/>
  <c r="DS46" i="4" s="1"/>
  <c r="DT47" i="4" s="1"/>
  <c r="DU48" i="4" s="1"/>
  <c r="AJ15" i="5"/>
  <c r="DU42" i="4"/>
  <c r="M78" i="5"/>
  <c r="BF45" i="4"/>
  <c r="DR14" i="5"/>
  <c r="AI15" i="5"/>
  <c r="L45" i="4"/>
  <c r="AT22" i="4"/>
  <c r="AH35" i="4"/>
  <c r="AH32" i="4" s="1"/>
  <c r="AH19" i="4"/>
  <c r="AE15" i="5"/>
  <c r="L35" i="5"/>
  <c r="DA14" i="5"/>
  <c r="L58" i="7"/>
  <c r="CY34" i="4"/>
  <c r="U19" i="9"/>
  <c r="CW43" i="4"/>
  <c r="DK14" i="4"/>
  <c r="DK29" i="4"/>
  <c r="BI22" i="4"/>
  <c r="AW35" i="4"/>
  <c r="AW32" i="4" s="1"/>
  <c r="AW19" i="4"/>
  <c r="Y45" i="4"/>
  <c r="AA76" i="10"/>
  <c r="AA75" i="10"/>
  <c r="AA69" i="10"/>
  <c r="AA68" i="10"/>
  <c r="AA45" i="10"/>
  <c r="AA44" i="10"/>
  <c r="AA27" i="10"/>
  <c r="AA26" i="10"/>
  <c r="CU44" i="4"/>
  <c r="S24" i="7"/>
  <c r="R62" i="7"/>
  <c r="DG14" i="4"/>
  <c r="DG21" i="4" s="1"/>
  <c r="Z66" i="10"/>
  <c r="CR43" i="4"/>
  <c r="AM15" i="5"/>
  <c r="BC22" i="4"/>
  <c r="AQ35" i="4"/>
  <c r="AQ32" i="4" s="1"/>
  <c r="AQ19" i="4"/>
  <c r="BN45" i="4"/>
  <c r="DC42" i="4"/>
  <c r="DA34" i="4"/>
  <c r="M20" i="7"/>
  <c r="CY14" i="5"/>
  <c r="CI44" i="4"/>
  <c r="DN52" i="5"/>
  <c r="DM29" i="4"/>
  <c r="AF15" i="5"/>
  <c r="DL42" i="4"/>
  <c r="DM43" i="4" s="1"/>
  <c r="DN44" i="4" s="1"/>
  <c r="DO45" i="4" s="1"/>
  <c r="DP46" i="4" s="1"/>
  <c r="DQ47" i="4" s="1"/>
  <c r="DR48" i="4" s="1"/>
  <c r="DS49" i="4" s="1"/>
  <c r="DT50" i="4" s="1"/>
  <c r="DU51" i="4" s="1"/>
  <c r="AK15" i="5"/>
  <c r="DC34" i="4"/>
  <c r="DT52" i="5"/>
  <c r="V45" i="4"/>
  <c r="DP42" i="4"/>
  <c r="DQ43" i="4" s="1"/>
  <c r="DR44" i="4" s="1"/>
  <c r="DS45" i="4" s="1"/>
  <c r="DT46" i="4" s="1"/>
  <c r="DU47" i="4" s="1"/>
  <c r="DG14" i="5"/>
  <c r="DQ14" i="5"/>
  <c r="R57" i="7"/>
  <c r="V15" i="5"/>
  <c r="M26" i="7"/>
  <c r="M70" i="5"/>
  <c r="Y80" i="9" s="1"/>
  <c r="BK22" i="4"/>
  <c r="AY35" i="4"/>
  <c r="AY32" i="4" s="1"/>
  <c r="AY19" i="4"/>
  <c r="N18" i="7"/>
  <c r="DU14" i="4"/>
  <c r="DU29" i="4"/>
  <c r="D156" i="11"/>
  <c r="D154" i="11" s="1"/>
  <c r="I66" i="7"/>
  <c r="BX45" i="4"/>
  <c r="DM17" i="4"/>
  <c r="DM41" i="4" s="1"/>
  <c r="AG15" i="5"/>
  <c r="BD22" i="4"/>
  <c r="AR35" i="4"/>
  <c r="AR32" i="4" s="1"/>
  <c r="AR19" i="4"/>
  <c r="K61" i="7"/>
  <c r="BV45" i="4"/>
  <c r="DU52" i="5"/>
  <c r="M56" i="7"/>
  <c r="DS14" i="4"/>
  <c r="DS21" i="4" s="1"/>
  <c r="DS29" i="4"/>
  <c r="DQ34" i="4"/>
  <c r="K53" i="7"/>
  <c r="J13" i="5" s="1"/>
  <c r="AA5" i="10"/>
  <c r="AA5" i="9"/>
  <c r="O5" i="8"/>
  <c r="P5" i="7"/>
  <c r="O5" i="5"/>
  <c r="P5" i="4"/>
  <c r="AJ45" i="4"/>
  <c r="N13" i="7"/>
  <c r="AS35" i="4"/>
  <c r="AS32" i="4" s="1"/>
  <c r="BE22" i="4"/>
  <c r="AS19" i="4"/>
  <c r="DD14" i="5"/>
  <c r="DJ14" i="5"/>
  <c r="AB4" i="10"/>
  <c r="AB4" i="9"/>
  <c r="P4" i="8"/>
  <c r="Q4" i="7"/>
  <c r="P4" i="5"/>
  <c r="Q4" i="4"/>
  <c r="AO45" i="4"/>
  <c r="J28" i="7"/>
  <c r="I37" i="5" s="1"/>
  <c r="M66" i="5"/>
  <c r="L65" i="5"/>
  <c r="X130" i="9" s="1"/>
  <c r="L76" i="5"/>
  <c r="L75" i="5" s="1"/>
  <c r="X52" i="9" s="1"/>
  <c r="DT54" i="4"/>
  <c r="DL54" i="4"/>
  <c r="DD54" i="4"/>
  <c r="CV54" i="4"/>
  <c r="DS54" i="4"/>
  <c r="DK54" i="4"/>
  <c r="DC54" i="4"/>
  <c r="CU54" i="4"/>
  <c r="DQ54" i="4"/>
  <c r="DG54" i="4"/>
  <c r="CW54" i="4"/>
  <c r="CM54" i="4"/>
  <c r="CE54" i="4"/>
  <c r="BW54" i="4"/>
  <c r="BO54" i="4"/>
  <c r="BG54" i="4"/>
  <c r="AY54" i="4"/>
  <c r="AQ54" i="4"/>
  <c r="AI54" i="4"/>
  <c r="AA54" i="4"/>
  <c r="S54" i="4"/>
  <c r="K54" i="4"/>
  <c r="DP54" i="4"/>
  <c r="DF54" i="4"/>
  <c r="CT54" i="4"/>
  <c r="CL54" i="4"/>
  <c r="CD54" i="4"/>
  <c r="BV54" i="4"/>
  <c r="BN54" i="4"/>
  <c r="BF54" i="4"/>
  <c r="AX54" i="4"/>
  <c r="AP54" i="4"/>
  <c r="AH54" i="4"/>
  <c r="Z54" i="4"/>
  <c r="R54" i="4"/>
  <c r="J54" i="4"/>
  <c r="DO54" i="4"/>
  <c r="DE54" i="4"/>
  <c r="CS54" i="4"/>
  <c r="CK54" i="4"/>
  <c r="CC54" i="4"/>
  <c r="BU54" i="4"/>
  <c r="BM54" i="4"/>
  <c r="BE54" i="4"/>
  <c r="AW54" i="4"/>
  <c r="AO54" i="4"/>
  <c r="AG54" i="4"/>
  <c r="Y54" i="4"/>
  <c r="Q54" i="4"/>
  <c r="I54" i="4"/>
  <c r="DN54" i="4"/>
  <c r="DB54" i="4"/>
  <c r="CR54" i="4"/>
  <c r="CJ54" i="4"/>
  <c r="CB54" i="4"/>
  <c r="BT54" i="4"/>
  <c r="BL54" i="4"/>
  <c r="BD54" i="4"/>
  <c r="AV54" i="4"/>
  <c r="AN54" i="4"/>
  <c r="AF54" i="4"/>
  <c r="X54" i="4"/>
  <c r="P54" i="4"/>
  <c r="H54" i="4"/>
  <c r="DM54" i="4"/>
  <c r="DA54" i="4"/>
  <c r="CQ54" i="4"/>
  <c r="CI54" i="4"/>
  <c r="CA54" i="4"/>
  <c r="BS54" i="4"/>
  <c r="BK54" i="4"/>
  <c r="BC54" i="4"/>
  <c r="AU54" i="4"/>
  <c r="AM54" i="4"/>
  <c r="AE54" i="4"/>
  <c r="W54" i="4"/>
  <c r="O54" i="4"/>
  <c r="G54" i="4"/>
  <c r="C55" i="4"/>
  <c r="DJ54" i="4"/>
  <c r="CZ54" i="4"/>
  <c r="CP54" i="4"/>
  <c r="CH54" i="4"/>
  <c r="BZ54" i="4"/>
  <c r="BR54" i="4"/>
  <c r="BJ54" i="4"/>
  <c r="BB54" i="4"/>
  <c r="AT54" i="4"/>
  <c r="AL54" i="4"/>
  <c r="AD54" i="4"/>
  <c r="V54" i="4"/>
  <c r="N54" i="4"/>
  <c r="F54" i="4"/>
  <c r="DU54" i="4"/>
  <c r="DI54" i="4"/>
  <c r="CY54" i="4"/>
  <c r="CO54" i="4"/>
  <c r="CG54" i="4"/>
  <c r="BY54" i="4"/>
  <c r="BQ54" i="4"/>
  <c r="BI54" i="4"/>
  <c r="BA54" i="4"/>
  <c r="AS54" i="4"/>
  <c r="AK54" i="4"/>
  <c r="AC54" i="4"/>
  <c r="U54" i="4"/>
  <c r="M54" i="4"/>
  <c r="DR54" i="4"/>
  <c r="DH54" i="4"/>
  <c r="CX54" i="4"/>
  <c r="CN54" i="4"/>
  <c r="CF54" i="4"/>
  <c r="BX54" i="4"/>
  <c r="BP54" i="4"/>
  <c r="BH54" i="4"/>
  <c r="AZ54" i="4"/>
  <c r="AR54" i="4"/>
  <c r="AJ54" i="4"/>
  <c r="AB54" i="4"/>
  <c r="T54" i="4"/>
  <c r="L54" i="4"/>
  <c r="DT42" i="4"/>
  <c r="DU43" i="4" s="1"/>
  <c r="DT14" i="4"/>
  <c r="DT21" i="4" s="1"/>
  <c r="DT29" i="4"/>
  <c r="AG45" i="4"/>
  <c r="N73" i="5"/>
  <c r="N68" i="5" s="1"/>
  <c r="N72" i="5"/>
  <c r="N67" i="5" s="1"/>
  <c r="N5" i="6"/>
  <c r="N71" i="5"/>
  <c r="BA15" i="5"/>
  <c r="AX45" i="4"/>
  <c r="CZ14" i="5"/>
  <c r="CB45" i="4"/>
  <c r="DL29" i="4"/>
  <c r="DB14" i="5"/>
  <c r="DD34" i="4"/>
  <c r="Q45" i="4"/>
  <c r="DJ34" i="4"/>
  <c r="L59" i="7"/>
  <c r="M21" i="7"/>
  <c r="CX34" i="4"/>
  <c r="BJ22" i="4"/>
  <c r="AX35" i="4"/>
  <c r="AX32" i="4" s="1"/>
  <c r="AX19" i="4"/>
  <c r="CO34" i="4"/>
  <c r="AZ45" i="4"/>
  <c r="CE44" i="4"/>
  <c r="L14" i="7"/>
  <c r="K12" i="7"/>
  <c r="L52" i="7"/>
  <c r="K36" i="5" s="1"/>
  <c r="K52" i="7"/>
  <c r="Z24" i="10"/>
  <c r="Z31" i="10" s="1"/>
  <c r="CP34" i="4"/>
  <c r="DI14" i="5"/>
  <c r="CZ34" i="4"/>
  <c r="DL52" i="5"/>
  <c r="DF43" i="4"/>
  <c r="BG22" i="4"/>
  <c r="AU35" i="4"/>
  <c r="AU32" i="4" s="1"/>
  <c r="AU19" i="4"/>
  <c r="DL17" i="4"/>
  <c r="DL41" i="4" s="1"/>
  <c r="DB14" i="4"/>
  <c r="CN34" i="4"/>
  <c r="DS52" i="5"/>
  <c r="DK52" i="5"/>
  <c r="DP29" i="4"/>
  <c r="AL15" i="5"/>
  <c r="DH42" i="4"/>
  <c r="DR34" i="4"/>
  <c r="DF34" i="4"/>
  <c r="DJ42" i="4"/>
  <c r="DM52" i="5"/>
  <c r="DI14" i="4"/>
  <c r="DI21" i="4" s="1"/>
  <c r="BY22" i="4"/>
  <c r="BM35" i="4"/>
  <c r="BM32" i="4" s="1"/>
  <c r="BM19" i="4"/>
  <c r="CM44" i="4"/>
  <c r="O16" i="7"/>
  <c r="BH22" i="4"/>
  <c r="AV35" i="4"/>
  <c r="AV32" i="4" s="1"/>
  <c r="AV19" i="4"/>
  <c r="DP17" i="4"/>
  <c r="DP41" i="4" s="1"/>
  <c r="H13" i="5"/>
  <c r="BB22" i="4"/>
  <c r="AP35" i="4"/>
  <c r="AP32" i="4" s="1"/>
  <c r="AP19" i="4"/>
  <c r="DH14" i="5"/>
  <c r="DO14" i="4"/>
  <c r="DO21" i="4" s="1"/>
  <c r="J60" i="7"/>
  <c r="J66" i="7" s="1"/>
  <c r="I24" i="5"/>
  <c r="I23" i="5" s="1"/>
  <c r="K22" i="7"/>
  <c r="L23" i="7"/>
  <c r="BQ45" i="4"/>
  <c r="K35" i="5"/>
  <c r="DN29" i="4"/>
  <c r="DN14" i="4"/>
  <c r="DN21" i="4" s="1"/>
  <c r="N25" i="7"/>
  <c r="AZ22" i="4"/>
  <c r="AN35" i="4"/>
  <c r="AN32" i="4" s="1"/>
  <c r="AN19" i="4"/>
  <c r="AC19" i="7"/>
  <c r="AB57" i="7"/>
  <c r="AA15" i="5"/>
  <c r="BI45" i="4"/>
  <c r="DH34" i="4"/>
  <c r="L64" i="7"/>
  <c r="K27" i="5" s="1"/>
  <c r="P10" i="6"/>
  <c r="DO14" i="5"/>
  <c r="CU34" i="4"/>
  <c r="M17" i="7"/>
  <c r="L15" i="7"/>
  <c r="L53" i="7" l="1"/>
  <c r="L50" i="7"/>
  <c r="K34" i="5"/>
  <c r="W39" i="9" s="1"/>
  <c r="DK53" i="5"/>
  <c r="DL53" i="5" s="1"/>
  <c r="DM53" i="5" s="1"/>
  <c r="DN53" i="5" s="1"/>
  <c r="DO53" i="5" s="1"/>
  <c r="DP53" i="5" s="1"/>
  <c r="DQ53" i="5" s="1"/>
  <c r="DR53" i="5" s="1"/>
  <c r="DS53" i="5" s="1"/>
  <c r="DT53" i="5" s="1"/>
  <c r="DU53" i="5" s="1"/>
  <c r="AA108" i="9"/>
  <c r="AA137" i="9"/>
  <c r="AA66" i="10"/>
  <c r="AA62" i="9"/>
  <c r="AA98" i="9"/>
  <c r="AA24" i="10"/>
  <c r="AA31" i="10" s="1"/>
  <c r="E156" i="11"/>
  <c r="E154" i="11" s="1"/>
  <c r="K85" i="2"/>
  <c r="N77" i="5"/>
  <c r="N78" i="5"/>
  <c r="K13" i="5"/>
  <c r="N17" i="7"/>
  <c r="M55" i="7"/>
  <c r="M15" i="7"/>
  <c r="N55" i="7"/>
  <c r="BJ46" i="4"/>
  <c r="BL22" i="4"/>
  <c r="AZ35" i="4"/>
  <c r="AZ32" i="4" s="1"/>
  <c r="AZ19" i="4"/>
  <c r="AP15" i="5"/>
  <c r="P16" i="7"/>
  <c r="BJ35" i="4"/>
  <c r="BJ32" i="4" s="1"/>
  <c r="BV22" i="4"/>
  <c r="BJ19" i="4"/>
  <c r="AH46" i="4"/>
  <c r="M76" i="5"/>
  <c r="M75" i="5" s="1"/>
  <c r="Y52" i="9" s="1"/>
  <c r="Y81" i="9" s="1"/>
  <c r="Y101" i="9" s="1"/>
  <c r="N66" i="5"/>
  <c r="M65" i="5"/>
  <c r="Y130" i="9" s="1"/>
  <c r="O13" i="7"/>
  <c r="N51" i="7"/>
  <c r="DS14" i="5"/>
  <c r="BY46" i="4"/>
  <c r="BW22" i="4"/>
  <c r="BK35" i="4"/>
  <c r="BK32" i="4" s="1"/>
  <c r="BK19" i="4"/>
  <c r="AH15" i="5"/>
  <c r="O25" i="7"/>
  <c r="Q10" i="6"/>
  <c r="BB35" i="4"/>
  <c r="BB32" i="4" s="1"/>
  <c r="BN22" i="4"/>
  <c r="BB19" i="4"/>
  <c r="BM15" i="5"/>
  <c r="DB21" i="4"/>
  <c r="K155" i="11"/>
  <c r="CF45" i="4"/>
  <c r="AY46" i="4"/>
  <c r="N70" i="5"/>
  <c r="Z80" i="9" s="1"/>
  <c r="DT14" i="5"/>
  <c r="N63" i="7"/>
  <c r="DS34" i="4"/>
  <c r="N20" i="7"/>
  <c r="M58" i="7"/>
  <c r="Z46" i="4"/>
  <c r="AT35" i="4"/>
  <c r="AT32" i="4" s="1"/>
  <c r="BF22" i="4"/>
  <c r="AT19" i="4"/>
  <c r="BG46" i="4"/>
  <c r="L22" i="7"/>
  <c r="M23" i="7"/>
  <c r="L61" i="7"/>
  <c r="BY35" i="4"/>
  <c r="BY32" i="4" s="1"/>
  <c r="CK22" i="4"/>
  <c r="BY19" i="4"/>
  <c r="DM42" i="4"/>
  <c r="DN43" i="4" s="1"/>
  <c r="DO44" i="4" s="1"/>
  <c r="DP45" i="4" s="1"/>
  <c r="DQ46" i="4" s="1"/>
  <c r="DR47" i="4" s="1"/>
  <c r="DS48" i="4" s="1"/>
  <c r="DT49" i="4" s="1"/>
  <c r="DU50" i="4" s="1"/>
  <c r="J36" i="5"/>
  <c r="J34" i="5" s="1"/>
  <c r="V39" i="9" s="1"/>
  <c r="K50" i="7"/>
  <c r="DT34" i="4"/>
  <c r="AC4" i="10"/>
  <c r="AC4" i="9"/>
  <c r="Q4" i="8"/>
  <c r="R4" i="7"/>
  <c r="Q4" i="5"/>
  <c r="R4" i="4"/>
  <c r="BW46" i="4"/>
  <c r="AR15" i="5"/>
  <c r="DU14" i="5"/>
  <c r="O18" i="7"/>
  <c r="N56" i="7"/>
  <c r="CV45" i="4"/>
  <c r="M64" i="7"/>
  <c r="L27" i="5" s="1"/>
  <c r="AD19" i="7"/>
  <c r="AE19" i="7" s="1"/>
  <c r="AF19" i="7" s="1"/>
  <c r="AC57" i="7"/>
  <c r="AD57" i="7"/>
  <c r="AE57" i="7"/>
  <c r="DN34" i="4"/>
  <c r="AV15" i="5"/>
  <c r="DI34" i="4"/>
  <c r="DP14" i="5"/>
  <c r="BA46" i="4"/>
  <c r="BQ22" i="4"/>
  <c r="BE35" i="4"/>
  <c r="BE32" i="4" s="1"/>
  <c r="BE19" i="4"/>
  <c r="BP22" i="4"/>
  <c r="BD35" i="4"/>
  <c r="BD32" i="4" s="1"/>
  <c r="BD19" i="4"/>
  <c r="DU21" i="4"/>
  <c r="H155" i="11"/>
  <c r="I155" i="11"/>
  <c r="W46" i="4"/>
  <c r="CJ45" i="4"/>
  <c r="AQ15" i="5"/>
  <c r="DG34" i="4"/>
  <c r="Q25" i="5"/>
  <c r="DK14" i="5"/>
  <c r="M46" i="4"/>
  <c r="DN14" i="5"/>
  <c r="BR46" i="4"/>
  <c r="BT22" i="4"/>
  <c r="BH35" i="4"/>
  <c r="BH32" i="4" s="1"/>
  <c r="BH19" i="4"/>
  <c r="DK43" i="4"/>
  <c r="DI43" i="4"/>
  <c r="DP14" i="4"/>
  <c r="DP21" i="4" s="1"/>
  <c r="DL14" i="5"/>
  <c r="AP46" i="4"/>
  <c r="AS15" i="5"/>
  <c r="V19" i="9"/>
  <c r="DN42" i="4"/>
  <c r="BO22" i="4"/>
  <c r="BC35" i="4"/>
  <c r="BC32" i="4" s="1"/>
  <c r="BC19" i="4"/>
  <c r="AW15" i="5"/>
  <c r="DK21" i="4"/>
  <c r="U32" i="9"/>
  <c r="DO34" i="4"/>
  <c r="T19" i="9"/>
  <c r="DG44" i="4"/>
  <c r="R46" i="4"/>
  <c r="DL14" i="4"/>
  <c r="DL21" i="4" s="1"/>
  <c r="AB5" i="10"/>
  <c r="AB5" i="9"/>
  <c r="P5" i="8"/>
  <c r="Q5" i="7"/>
  <c r="P5" i="5"/>
  <c r="Q5" i="4"/>
  <c r="K60" i="7"/>
  <c r="J24" i="5"/>
  <c r="J23" i="5" s="1"/>
  <c r="DM14" i="5"/>
  <c r="CS44" i="4"/>
  <c r="T24" i="7"/>
  <c r="S62" i="7"/>
  <c r="R25" i="5" s="1"/>
  <c r="BI35" i="4"/>
  <c r="BI32" i="4" s="1"/>
  <c r="BU22" i="4"/>
  <c r="BI19" i="4"/>
  <c r="AU15" i="5"/>
  <c r="K28" i="7"/>
  <c r="J37" i="5" s="1"/>
  <c r="DS55" i="4"/>
  <c r="DK55" i="4"/>
  <c r="DC55" i="4"/>
  <c r="CU55" i="4"/>
  <c r="CM55" i="4"/>
  <c r="CE55" i="4"/>
  <c r="BW55" i="4"/>
  <c r="BO55" i="4"/>
  <c r="BG55" i="4"/>
  <c r="AY55" i="4"/>
  <c r="AQ55" i="4"/>
  <c r="AI55" i="4"/>
  <c r="AA55" i="4"/>
  <c r="S55" i="4"/>
  <c r="K55" i="4"/>
  <c r="DR55" i="4"/>
  <c r="DJ55" i="4"/>
  <c r="DB55" i="4"/>
  <c r="CT55" i="4"/>
  <c r="CL55" i="4"/>
  <c r="CD55" i="4"/>
  <c r="BV55" i="4"/>
  <c r="BN55" i="4"/>
  <c r="BF55" i="4"/>
  <c r="AX55" i="4"/>
  <c r="AP55" i="4"/>
  <c r="AH55" i="4"/>
  <c r="Z55" i="4"/>
  <c r="R55" i="4"/>
  <c r="J55" i="4"/>
  <c r="DN55" i="4"/>
  <c r="DD55" i="4"/>
  <c r="CR55" i="4"/>
  <c r="CH55" i="4"/>
  <c r="BX55" i="4"/>
  <c r="BL55" i="4"/>
  <c r="BB55" i="4"/>
  <c r="AR55" i="4"/>
  <c r="AF55" i="4"/>
  <c r="V55" i="4"/>
  <c r="L55" i="4"/>
  <c r="DM55" i="4"/>
  <c r="DA55" i="4"/>
  <c r="CQ55" i="4"/>
  <c r="CG55" i="4"/>
  <c r="BU55" i="4"/>
  <c r="BK55" i="4"/>
  <c r="BA55" i="4"/>
  <c r="AO55" i="4"/>
  <c r="AE55" i="4"/>
  <c r="U55" i="4"/>
  <c r="I55" i="4"/>
  <c r="C56" i="4"/>
  <c r="DL55" i="4"/>
  <c r="CZ55" i="4"/>
  <c r="CP55" i="4"/>
  <c r="CF55" i="4"/>
  <c r="BT55" i="4"/>
  <c r="BJ55" i="4"/>
  <c r="AZ55" i="4"/>
  <c r="AN55" i="4"/>
  <c r="AD55" i="4"/>
  <c r="T55" i="4"/>
  <c r="H55" i="4"/>
  <c r="DU55" i="4"/>
  <c r="DI55" i="4"/>
  <c r="CY55" i="4"/>
  <c r="CO55" i="4"/>
  <c r="CC55" i="4"/>
  <c r="BS55" i="4"/>
  <c r="BI55" i="4"/>
  <c r="AW55" i="4"/>
  <c r="AM55" i="4"/>
  <c r="AC55" i="4"/>
  <c r="Q55" i="4"/>
  <c r="G55" i="4"/>
  <c r="DT55" i="4"/>
  <c r="DH55" i="4"/>
  <c r="CX55" i="4"/>
  <c r="CN55" i="4"/>
  <c r="CB55" i="4"/>
  <c r="BR55" i="4"/>
  <c r="BH55" i="4"/>
  <c r="AV55" i="4"/>
  <c r="AL55" i="4"/>
  <c r="AB55" i="4"/>
  <c r="P55" i="4"/>
  <c r="F55" i="4"/>
  <c r="DQ55" i="4"/>
  <c r="DG55" i="4"/>
  <c r="CW55" i="4"/>
  <c r="CK55" i="4"/>
  <c r="CA55" i="4"/>
  <c r="BQ55" i="4"/>
  <c r="BE55" i="4"/>
  <c r="AU55" i="4"/>
  <c r="AK55" i="4"/>
  <c r="Y55" i="4"/>
  <c r="O55" i="4"/>
  <c r="DP55" i="4"/>
  <c r="DF55" i="4"/>
  <c r="CV55" i="4"/>
  <c r="CJ55" i="4"/>
  <c r="BZ55" i="4"/>
  <c r="BP55" i="4"/>
  <c r="BD55" i="4"/>
  <c r="AT55" i="4"/>
  <c r="AJ55" i="4"/>
  <c r="X55" i="4"/>
  <c r="N55" i="4"/>
  <c r="DO55" i="4"/>
  <c r="DE55" i="4"/>
  <c r="CS55" i="4"/>
  <c r="CI55" i="4"/>
  <c r="BY55" i="4"/>
  <c r="BM55" i="4"/>
  <c r="BC55" i="4"/>
  <c r="AS55" i="4"/>
  <c r="AG55" i="4"/>
  <c r="W55" i="4"/>
  <c r="M55" i="4"/>
  <c r="X81" i="9"/>
  <c r="X101" i="9" s="1"/>
  <c r="AK46" i="4"/>
  <c r="O5" i="6"/>
  <c r="O72" i="5"/>
  <c r="O67" i="5" s="1"/>
  <c r="O71" i="5"/>
  <c r="O73" i="5"/>
  <c r="O68" i="5" s="1"/>
  <c r="N26" i="7"/>
  <c r="DM14" i="4"/>
  <c r="DM21" i="4" s="1"/>
  <c r="DD43" i="4"/>
  <c r="CX44" i="4"/>
  <c r="AN15" i="5"/>
  <c r="DQ42" i="4"/>
  <c r="CN45" i="4"/>
  <c r="BS22" i="4"/>
  <c r="BG35" i="4"/>
  <c r="BG32" i="4" s="1"/>
  <c r="BG19" i="4"/>
  <c r="M14" i="7"/>
  <c r="L12" i="7"/>
  <c r="L28" i="7" s="1"/>
  <c r="K37" i="5" s="1"/>
  <c r="AX15" i="5"/>
  <c r="N21" i="7"/>
  <c r="M59" i="7"/>
  <c r="N59" i="7"/>
  <c r="CC46" i="4"/>
  <c r="AB75" i="10"/>
  <c r="AB68" i="10"/>
  <c r="AB69" i="10"/>
  <c r="AB76" i="10"/>
  <c r="AB44" i="10"/>
  <c r="AB26" i="10"/>
  <c r="AB45" i="10"/>
  <c r="AB27" i="10"/>
  <c r="O51" i="7"/>
  <c r="O54" i="7"/>
  <c r="AY15" i="5"/>
  <c r="BO46" i="4"/>
  <c r="AB108" i="9" l="1"/>
  <c r="AB137" i="9"/>
  <c r="O70" i="5"/>
  <c r="AA80" i="9" s="1"/>
  <c r="AB62" i="9"/>
  <c r="AB98" i="9"/>
  <c r="AB66" i="10"/>
  <c r="F156" i="11"/>
  <c r="F154" i="11" s="1"/>
  <c r="L85" i="2"/>
  <c r="O77" i="5"/>
  <c r="O78" i="5"/>
  <c r="DM34" i="4"/>
  <c r="P73" i="5"/>
  <c r="P68" i="5" s="1"/>
  <c r="P71" i="5"/>
  <c r="P5" i="6"/>
  <c r="P72" i="5"/>
  <c r="P67" i="5" s="1"/>
  <c r="L155" i="11"/>
  <c r="BH15" i="5"/>
  <c r="CW22" i="4"/>
  <c r="CK35" i="4"/>
  <c r="CK32" i="4" s="1"/>
  <c r="CK19" i="4"/>
  <c r="L60" i="7"/>
  <c r="L66" i="7" s="1"/>
  <c r="K24" i="5"/>
  <c r="K23" i="5" s="1"/>
  <c r="BZ22" i="4"/>
  <c r="BN35" i="4"/>
  <c r="BN32" i="4" s="1"/>
  <c r="BN19" i="4"/>
  <c r="BJ15" i="5"/>
  <c r="Q16" i="7"/>
  <c r="BK47" i="4"/>
  <c r="S47" i="4"/>
  <c r="DK34" i="4"/>
  <c r="DO43" i="4"/>
  <c r="CF22" i="4"/>
  <c r="BT35" i="4"/>
  <c r="BT32" i="4" s="1"/>
  <c r="BT19" i="4"/>
  <c r="X47" i="4"/>
  <c r="BE15" i="5"/>
  <c r="BY15" i="5"/>
  <c r="O20" i="7"/>
  <c r="N58" i="7"/>
  <c r="N53" i="7" s="1"/>
  <c r="M13" i="5" s="1"/>
  <c r="M26" i="5"/>
  <c r="BB15" i="5"/>
  <c r="BZ47" i="4"/>
  <c r="O66" i="5"/>
  <c r="N65" i="5"/>
  <c r="Z130" i="9" s="1"/>
  <c r="Z159" i="9" s="1"/>
  <c r="N76" i="5"/>
  <c r="N75" i="5" s="1"/>
  <c r="Z52" i="9" s="1"/>
  <c r="Z81" i="9" s="1"/>
  <c r="Z101" i="9" s="1"/>
  <c r="AB24" i="10"/>
  <c r="AB31" i="10" s="1"/>
  <c r="O21" i="7"/>
  <c r="AL47" i="4"/>
  <c r="DT56" i="4"/>
  <c r="DL56" i="4"/>
  <c r="DR56" i="4"/>
  <c r="DJ56" i="4"/>
  <c r="DB56" i="4"/>
  <c r="CT56" i="4"/>
  <c r="CL56" i="4"/>
  <c r="CD56" i="4"/>
  <c r="BV56" i="4"/>
  <c r="BN56" i="4"/>
  <c r="BF56" i="4"/>
  <c r="AX56" i="4"/>
  <c r="AP56" i="4"/>
  <c r="AH56" i="4"/>
  <c r="Z56" i="4"/>
  <c r="R56" i="4"/>
  <c r="J56" i="4"/>
  <c r="DQ56" i="4"/>
  <c r="DI56" i="4"/>
  <c r="DA56" i="4"/>
  <c r="CS56" i="4"/>
  <c r="CK56" i="4"/>
  <c r="CC56" i="4"/>
  <c r="BU56" i="4"/>
  <c r="BM56" i="4"/>
  <c r="BE56" i="4"/>
  <c r="AW56" i="4"/>
  <c r="AO56" i="4"/>
  <c r="AG56" i="4"/>
  <c r="Y56" i="4"/>
  <c r="Q56" i="4"/>
  <c r="I56" i="4"/>
  <c r="C57" i="4"/>
  <c r="DN56" i="4"/>
  <c r="DK56" i="4"/>
  <c r="CY56" i="4"/>
  <c r="CO56" i="4"/>
  <c r="CE56" i="4"/>
  <c r="BS56" i="4"/>
  <c r="BI56" i="4"/>
  <c r="AY56" i="4"/>
  <c r="AM56" i="4"/>
  <c r="AC56" i="4"/>
  <c r="S56" i="4"/>
  <c r="G56" i="4"/>
  <c r="DH56" i="4"/>
  <c r="CX56" i="4"/>
  <c r="CN56" i="4"/>
  <c r="CB56" i="4"/>
  <c r="BR56" i="4"/>
  <c r="BH56" i="4"/>
  <c r="AV56" i="4"/>
  <c r="AL56" i="4"/>
  <c r="AB56" i="4"/>
  <c r="P56" i="4"/>
  <c r="F56" i="4"/>
  <c r="DG56" i="4"/>
  <c r="CW56" i="4"/>
  <c r="CM56" i="4"/>
  <c r="CA56" i="4"/>
  <c r="BQ56" i="4"/>
  <c r="BG56" i="4"/>
  <c r="AU56" i="4"/>
  <c r="AK56" i="4"/>
  <c r="AA56" i="4"/>
  <c r="O56" i="4"/>
  <c r="DU56" i="4"/>
  <c r="DF56" i="4"/>
  <c r="CV56" i="4"/>
  <c r="CJ56" i="4"/>
  <c r="BZ56" i="4"/>
  <c r="BP56" i="4"/>
  <c r="BD56" i="4"/>
  <c r="AT56" i="4"/>
  <c r="AJ56" i="4"/>
  <c r="X56" i="4"/>
  <c r="N56" i="4"/>
  <c r="DS56" i="4"/>
  <c r="DE56" i="4"/>
  <c r="CU56" i="4"/>
  <c r="CI56" i="4"/>
  <c r="BY56" i="4"/>
  <c r="BO56" i="4"/>
  <c r="BC56" i="4"/>
  <c r="AS56" i="4"/>
  <c r="AI56" i="4"/>
  <c r="W56" i="4"/>
  <c r="M56" i="4"/>
  <c r="DP56" i="4"/>
  <c r="DD56" i="4"/>
  <c r="CR56" i="4"/>
  <c r="CH56" i="4"/>
  <c r="BX56" i="4"/>
  <c r="BL56" i="4"/>
  <c r="BB56" i="4"/>
  <c r="AR56" i="4"/>
  <c r="AF56" i="4"/>
  <c r="V56" i="4"/>
  <c r="L56" i="4"/>
  <c r="DO56" i="4"/>
  <c r="DC56" i="4"/>
  <c r="CQ56" i="4"/>
  <c r="CG56" i="4"/>
  <c r="BW56" i="4"/>
  <c r="BK56" i="4"/>
  <c r="BA56" i="4"/>
  <c r="AQ56" i="4"/>
  <c r="AE56" i="4"/>
  <c r="U56" i="4"/>
  <c r="K56" i="4"/>
  <c r="DM56" i="4"/>
  <c r="CZ56" i="4"/>
  <c r="CP56" i="4"/>
  <c r="CF56" i="4"/>
  <c r="BT56" i="4"/>
  <c r="BJ56" i="4"/>
  <c r="AZ56" i="4"/>
  <c r="AN56" i="4"/>
  <c r="AD56" i="4"/>
  <c r="T56" i="4"/>
  <c r="H56" i="4"/>
  <c r="CG22" i="4"/>
  <c r="BU35" i="4"/>
  <c r="BU32" i="4" s="1"/>
  <c r="BU19" i="4"/>
  <c r="CT45" i="4"/>
  <c r="DP34" i="4"/>
  <c r="BD15" i="5"/>
  <c r="BQ35" i="4"/>
  <c r="BQ32" i="4" s="1"/>
  <c r="CC22" i="4"/>
  <c r="BQ19" i="4"/>
  <c r="AZ47" i="4"/>
  <c r="P54" i="7"/>
  <c r="N14" i="7"/>
  <c r="M52" i="7"/>
  <c r="M12" i="7"/>
  <c r="BP47" i="4"/>
  <c r="BG15" i="5"/>
  <c r="BI15" i="5"/>
  <c r="CB22" i="4"/>
  <c r="BP35" i="4"/>
  <c r="BP32" i="4" s="1"/>
  <c r="BP19" i="4"/>
  <c r="BB47" i="4"/>
  <c r="AC76" i="10"/>
  <c r="AC75" i="10"/>
  <c r="AC68" i="10"/>
  <c r="AC69" i="10"/>
  <c r="AC44" i="10"/>
  <c r="AC45" i="10"/>
  <c r="AC26" i="10"/>
  <c r="AC27" i="10"/>
  <c r="BH47" i="4"/>
  <c r="CG46" i="4"/>
  <c r="R10" i="6"/>
  <c r="M53" i="7"/>
  <c r="CD47" i="4"/>
  <c r="CE22" i="4"/>
  <c r="BS35" i="4"/>
  <c r="BS32" i="4" s="1"/>
  <c r="BS19" i="4"/>
  <c r="V32" i="9"/>
  <c r="BC15" i="5"/>
  <c r="DJ44" i="4"/>
  <c r="BS47" i="4"/>
  <c r="CW46" i="4"/>
  <c r="AA47" i="4"/>
  <c r="P13" i="7"/>
  <c r="AI47" i="4"/>
  <c r="AZ15" i="5"/>
  <c r="W19" i="9"/>
  <c r="N35" i="5"/>
  <c r="CO46" i="4"/>
  <c r="CA22" i="4"/>
  <c r="BO35" i="4"/>
  <c r="BO32" i="4" s="1"/>
  <c r="BO19" i="4"/>
  <c r="CK46" i="4"/>
  <c r="P18" i="7"/>
  <c r="O56" i="7"/>
  <c r="M22" i="7"/>
  <c r="N23" i="7"/>
  <c r="M61" i="7"/>
  <c r="BR22" i="4"/>
  <c r="BF35" i="4"/>
  <c r="BF32" i="4" s="1"/>
  <c r="BF19" i="4"/>
  <c r="BK15" i="5"/>
  <c r="BX22" i="4"/>
  <c r="BL35" i="4"/>
  <c r="BL32" i="4" s="1"/>
  <c r="BL19" i="4"/>
  <c r="CY45" i="4"/>
  <c r="DE44" i="4"/>
  <c r="O26" i="7"/>
  <c r="N64" i="7"/>
  <c r="M27" i="5" s="1"/>
  <c r="U24" i="7"/>
  <c r="T62" i="7"/>
  <c r="S25" i="5" s="1"/>
  <c r="DH45" i="4"/>
  <c r="AQ47" i="4"/>
  <c r="DL44" i="4"/>
  <c r="BX47" i="4"/>
  <c r="AD4" i="10"/>
  <c r="AD4" i="9"/>
  <c r="R4" i="8"/>
  <c r="S4" i="7"/>
  <c r="R4" i="5"/>
  <c r="S4" i="4"/>
  <c r="K66" i="7"/>
  <c r="AT15" i="5"/>
  <c r="DB34" i="4"/>
  <c r="P25" i="7"/>
  <c r="O63" i="7"/>
  <c r="N26" i="5" s="1"/>
  <c r="CI22" i="4"/>
  <c r="BW35" i="4"/>
  <c r="BW32" i="4" s="1"/>
  <c r="BW19" i="4"/>
  <c r="O17" i="7"/>
  <c r="N15" i="7"/>
  <c r="DR43" i="4"/>
  <c r="AC5" i="10"/>
  <c r="AC5" i="9"/>
  <c r="Q5" i="8"/>
  <c r="R5" i="7"/>
  <c r="Q5" i="5"/>
  <c r="R5" i="4"/>
  <c r="DL34" i="4"/>
  <c r="N47" i="4"/>
  <c r="DU34" i="4"/>
  <c r="AG19" i="7"/>
  <c r="AF57" i="7"/>
  <c r="M35" i="5"/>
  <c r="CH22" i="4"/>
  <c r="BV35" i="4"/>
  <c r="BV32" i="4" s="1"/>
  <c r="BV19" i="4"/>
  <c r="AC108" i="9" l="1"/>
  <c r="AC137" i="9"/>
  <c r="AC62" i="9"/>
  <c r="AC98" i="9"/>
  <c r="AC66" i="10"/>
  <c r="G156" i="11"/>
  <c r="G154" i="11" s="1"/>
  <c r="M85" i="2"/>
  <c r="Y19" i="9"/>
  <c r="P77" i="5"/>
  <c r="Q13" i="7"/>
  <c r="P51" i="7"/>
  <c r="CL47" i="4"/>
  <c r="CP47" i="4"/>
  <c r="BT48" i="4"/>
  <c r="CH47" i="4"/>
  <c r="AC24" i="10"/>
  <c r="AC31" i="10" s="1"/>
  <c r="M28" i="7"/>
  <c r="L37" i="5" s="1"/>
  <c r="AM48" i="4"/>
  <c r="CA48" i="4"/>
  <c r="DP44" i="4"/>
  <c r="BN15" i="5"/>
  <c r="P78" i="5"/>
  <c r="T48" i="4"/>
  <c r="DS44" i="4"/>
  <c r="V24" i="7"/>
  <c r="U62" i="7"/>
  <c r="T25" i="5" s="1"/>
  <c r="P26" i="7"/>
  <c r="O64" i="7"/>
  <c r="N27" i="5" s="1"/>
  <c r="BQ48" i="4"/>
  <c r="CU46" i="4"/>
  <c r="P21" i="7"/>
  <c r="O59" i="7"/>
  <c r="BZ35" i="4"/>
  <c r="BZ32" i="4" s="1"/>
  <c r="CL22" i="4"/>
  <c r="BZ19" i="4"/>
  <c r="P70" i="5"/>
  <c r="AB80" i="9" s="1"/>
  <c r="AJ48" i="4"/>
  <c r="BA48" i="4"/>
  <c r="CU22" i="4"/>
  <c r="CI35" i="4"/>
  <c r="CI32" i="4" s="1"/>
  <c r="CI19" i="4"/>
  <c r="P17" i="7"/>
  <c r="O55" i="7"/>
  <c r="O15" i="7"/>
  <c r="BO15" i="5"/>
  <c r="CX47" i="4"/>
  <c r="DK45" i="4"/>
  <c r="L36" i="5"/>
  <c r="L34" i="5" s="1"/>
  <c r="X39" i="9" s="1"/>
  <c r="M50" i="7"/>
  <c r="O14" i="7"/>
  <c r="N52" i="7"/>
  <c r="N12" i="7"/>
  <c r="Y48" i="4"/>
  <c r="R16" i="7"/>
  <c r="Q54" i="7"/>
  <c r="CK15" i="5"/>
  <c r="BW15" i="5"/>
  <c r="BF15" i="5"/>
  <c r="W32" i="9"/>
  <c r="BR35" i="4"/>
  <c r="BR32" i="4" s="1"/>
  <c r="CD22" i="4"/>
  <c r="BR19" i="4"/>
  <c r="AR48" i="4"/>
  <c r="BV15" i="5"/>
  <c r="O48" i="4"/>
  <c r="Q25" i="7"/>
  <c r="P63" i="7"/>
  <c r="O26" i="5" s="1"/>
  <c r="DF45" i="4"/>
  <c r="CM22" i="4"/>
  <c r="CA35" i="4"/>
  <c r="CA32" i="4" s="1"/>
  <c r="CA19" i="4"/>
  <c r="BS15" i="5"/>
  <c r="CE48" i="4"/>
  <c r="BC48" i="4"/>
  <c r="O76" i="5"/>
  <c r="O75" i="5" s="1"/>
  <c r="AA52" i="9" s="1"/>
  <c r="AA81" i="9" s="1"/>
  <c r="AA101" i="9" s="1"/>
  <c r="O65" i="5"/>
  <c r="AA130" i="9" s="1"/>
  <c r="P66" i="5"/>
  <c r="CW35" i="4"/>
  <c r="CW32" i="4" s="1"/>
  <c r="DI22" i="4"/>
  <c r="CW19" i="4"/>
  <c r="Q72" i="5"/>
  <c r="Q67" i="5" s="1"/>
  <c r="Q5" i="6"/>
  <c r="Q73" i="5"/>
  <c r="Q68" i="5" s="1"/>
  <c r="Q71" i="5"/>
  <c r="DM45" i="4"/>
  <c r="CH35" i="4"/>
  <c r="CH32" i="4" s="1"/>
  <c r="CT22" i="4"/>
  <c r="CH19" i="4"/>
  <c r="AD75" i="10"/>
  <c r="AD76" i="10"/>
  <c r="AD69" i="10"/>
  <c r="AD68" i="10"/>
  <c r="AD44" i="10"/>
  <c r="AD45" i="10"/>
  <c r="AD26" i="10"/>
  <c r="AD27" i="10"/>
  <c r="M60" i="7"/>
  <c r="L24" i="5"/>
  <c r="L23" i="5" s="1"/>
  <c r="Q18" i="7"/>
  <c r="P56" i="7"/>
  <c r="CQ22" i="4"/>
  <c r="CE35" i="4"/>
  <c r="CE32" i="4" s="1"/>
  <c r="CE19" i="4"/>
  <c r="S10" i="6"/>
  <c r="CO22" i="4"/>
  <c r="CC35" i="4"/>
  <c r="CC32" i="4" s="1"/>
  <c r="CC19" i="4"/>
  <c r="BU15" i="5"/>
  <c r="P20" i="7"/>
  <c r="O58" i="7"/>
  <c r="BT15" i="5"/>
  <c r="AE4" i="10"/>
  <c r="AE4" i="9"/>
  <c r="S4" i="8"/>
  <c r="T4" i="7"/>
  <c r="S4" i="5"/>
  <c r="T4" i="4"/>
  <c r="AH19" i="7"/>
  <c r="AG57" i="7"/>
  <c r="CZ46" i="4"/>
  <c r="BL15" i="5"/>
  <c r="N22" i="7"/>
  <c r="O23" i="7"/>
  <c r="N61" i="7"/>
  <c r="AB48" i="4"/>
  <c r="BI48" i="4"/>
  <c r="BP15" i="5"/>
  <c r="BQ15" i="5"/>
  <c r="CG35" i="4"/>
  <c r="CG32" i="4" s="1"/>
  <c r="CS22" i="4"/>
  <c r="CG19" i="4"/>
  <c r="CR22" i="4"/>
  <c r="CF35" i="4"/>
  <c r="CF32" i="4" s="1"/>
  <c r="CF19" i="4"/>
  <c r="BL48" i="4"/>
  <c r="AD5" i="10"/>
  <c r="AD5" i="9"/>
  <c r="R5" i="8"/>
  <c r="S5" i="7"/>
  <c r="R5" i="5"/>
  <c r="S5" i="4"/>
  <c r="BY48" i="4"/>
  <c r="DI46" i="4"/>
  <c r="CJ22" i="4"/>
  <c r="BX35" i="4"/>
  <c r="BX32" i="4" s="1"/>
  <c r="BX19" i="4"/>
  <c r="L13" i="5"/>
  <c r="CN22" i="4"/>
  <c r="CB35" i="4"/>
  <c r="CB32" i="4" s="1"/>
  <c r="CB19" i="4"/>
  <c r="DS57" i="4"/>
  <c r="DK57" i="4"/>
  <c r="DC57" i="4"/>
  <c r="CU57" i="4"/>
  <c r="CM57" i="4"/>
  <c r="CE57" i="4"/>
  <c r="BW57" i="4"/>
  <c r="BO57" i="4"/>
  <c r="BG57" i="4"/>
  <c r="AY57" i="4"/>
  <c r="AQ57" i="4"/>
  <c r="AI57" i="4"/>
  <c r="AA57" i="4"/>
  <c r="S57" i="4"/>
  <c r="K57" i="4"/>
  <c r="DQ57" i="4"/>
  <c r="DI57" i="4"/>
  <c r="DA57" i="4"/>
  <c r="CS57" i="4"/>
  <c r="CK57" i="4"/>
  <c r="CC57" i="4"/>
  <c r="BU57" i="4"/>
  <c r="BM57" i="4"/>
  <c r="BE57" i="4"/>
  <c r="AW57" i="4"/>
  <c r="AO57" i="4"/>
  <c r="AG57" i="4"/>
  <c r="Y57" i="4"/>
  <c r="Q57" i="4"/>
  <c r="I57" i="4"/>
  <c r="DP57" i="4"/>
  <c r="DH57" i="4"/>
  <c r="CZ57" i="4"/>
  <c r="CR57" i="4"/>
  <c r="CJ57" i="4"/>
  <c r="CB57" i="4"/>
  <c r="BT57" i="4"/>
  <c r="BL57" i="4"/>
  <c r="BD57" i="4"/>
  <c r="AV57" i="4"/>
  <c r="AN57" i="4"/>
  <c r="AF57" i="4"/>
  <c r="X57" i="4"/>
  <c r="P57" i="4"/>
  <c r="H57" i="4"/>
  <c r="DU57" i="4"/>
  <c r="DM57" i="4"/>
  <c r="DE57" i="4"/>
  <c r="CW57" i="4"/>
  <c r="CO57" i="4"/>
  <c r="CG57" i="4"/>
  <c r="BY57" i="4"/>
  <c r="BQ57" i="4"/>
  <c r="BI57" i="4"/>
  <c r="BA57" i="4"/>
  <c r="AS57" i="4"/>
  <c r="AK57" i="4"/>
  <c r="AC57" i="4"/>
  <c r="U57" i="4"/>
  <c r="M57" i="4"/>
  <c r="DR57" i="4"/>
  <c r="DB57" i="4"/>
  <c r="CL57" i="4"/>
  <c r="BV57" i="4"/>
  <c r="BF57" i="4"/>
  <c r="AP57" i="4"/>
  <c r="Z57" i="4"/>
  <c r="J57" i="4"/>
  <c r="DO57" i="4"/>
  <c r="CY57" i="4"/>
  <c r="CI57" i="4"/>
  <c r="BS57" i="4"/>
  <c r="BC57" i="4"/>
  <c r="AM57" i="4"/>
  <c r="W57" i="4"/>
  <c r="G57" i="4"/>
  <c r="DN57" i="4"/>
  <c r="CX57" i="4"/>
  <c r="CH57" i="4"/>
  <c r="BR57" i="4"/>
  <c r="BB57" i="4"/>
  <c r="AL57" i="4"/>
  <c r="V57" i="4"/>
  <c r="F57" i="4"/>
  <c r="DL57" i="4"/>
  <c r="CV57" i="4"/>
  <c r="CF57" i="4"/>
  <c r="BP57" i="4"/>
  <c r="AZ57" i="4"/>
  <c r="AJ57" i="4"/>
  <c r="T57" i="4"/>
  <c r="DJ57" i="4"/>
  <c r="CT57" i="4"/>
  <c r="CD57" i="4"/>
  <c r="BN57" i="4"/>
  <c r="AX57" i="4"/>
  <c r="AH57" i="4"/>
  <c r="R57" i="4"/>
  <c r="DG57" i="4"/>
  <c r="CQ57" i="4"/>
  <c r="CA57" i="4"/>
  <c r="BK57" i="4"/>
  <c r="AU57" i="4"/>
  <c r="AE57" i="4"/>
  <c r="O57" i="4"/>
  <c r="C58" i="4"/>
  <c r="DF57" i="4"/>
  <c r="CP57" i="4"/>
  <c r="BZ57" i="4"/>
  <c r="BJ57" i="4"/>
  <c r="AT57" i="4"/>
  <c r="AD57" i="4"/>
  <c r="N57" i="4"/>
  <c r="DT57" i="4"/>
  <c r="DD57" i="4"/>
  <c r="CN57" i="4"/>
  <c r="BX57" i="4"/>
  <c r="BH57" i="4"/>
  <c r="AR57" i="4"/>
  <c r="AB57" i="4"/>
  <c r="L57" i="4"/>
  <c r="AD108" i="9" l="1"/>
  <c r="AD137" i="9"/>
  <c r="AD62" i="9"/>
  <c r="AD98" i="9"/>
  <c r="Q78" i="5"/>
  <c r="Q77" i="5"/>
  <c r="CF15" i="5"/>
  <c r="BJ49" i="4"/>
  <c r="T10" i="6"/>
  <c r="P49" i="4"/>
  <c r="CP22" i="4"/>
  <c r="CD35" i="4"/>
  <c r="CD32" i="4" s="1"/>
  <c r="CD19" i="4"/>
  <c r="P14" i="7"/>
  <c r="O52" i="7"/>
  <c r="O12" i="7"/>
  <c r="DL46" i="4"/>
  <c r="CI15" i="5"/>
  <c r="CA15" i="5"/>
  <c r="BR15" i="5"/>
  <c r="S16" i="7"/>
  <c r="R54" i="7"/>
  <c r="DG22" i="4"/>
  <c r="CU35" i="4"/>
  <c r="CU32" i="4" s="1"/>
  <c r="CU19" i="4"/>
  <c r="Q21" i="7"/>
  <c r="P59" i="7"/>
  <c r="CB49" i="4"/>
  <c r="AE5" i="10"/>
  <c r="AE5" i="9"/>
  <c r="S5" i="8"/>
  <c r="T5" i="7"/>
  <c r="S5" i="5"/>
  <c r="T5" i="4"/>
  <c r="CE15" i="5"/>
  <c r="AD66" i="10"/>
  <c r="BD49" i="4"/>
  <c r="CY22" i="4"/>
  <c r="CM35" i="4"/>
  <c r="CM32" i="4" s="1"/>
  <c r="CM19" i="4"/>
  <c r="M66" i="7"/>
  <c r="CY48" i="4"/>
  <c r="CX22" i="4"/>
  <c r="CL35" i="4"/>
  <c r="CL32" i="4" s="1"/>
  <c r="CL19" i="4"/>
  <c r="DT45" i="4"/>
  <c r="CI48" i="4"/>
  <c r="R73" i="5"/>
  <c r="R68" i="5" s="1"/>
  <c r="R71" i="5"/>
  <c r="R72" i="5"/>
  <c r="R67" i="5" s="1"/>
  <c r="R5" i="6"/>
  <c r="DA47" i="4"/>
  <c r="Q20" i="7"/>
  <c r="P58" i="7"/>
  <c r="CC15" i="5"/>
  <c r="DC22" i="4"/>
  <c r="CQ35" i="4"/>
  <c r="CQ32" i="4" s="1"/>
  <c r="CQ19" i="4"/>
  <c r="R18" i="7"/>
  <c r="Q56" i="7"/>
  <c r="DF22" i="4"/>
  <c r="CT35" i="4"/>
  <c r="CT32" i="4" s="1"/>
  <c r="CT19" i="4"/>
  <c r="DG46" i="4"/>
  <c r="BZ15" i="5"/>
  <c r="AN49" i="4"/>
  <c r="CQ48" i="4"/>
  <c r="CV22" i="4"/>
  <c r="CJ35" i="4"/>
  <c r="CJ32" i="4" s="1"/>
  <c r="CJ19" i="4"/>
  <c r="DD22" i="4"/>
  <c r="CR35" i="4"/>
  <c r="CR32" i="4" s="1"/>
  <c r="CR19" i="4"/>
  <c r="CZ22" i="4"/>
  <c r="CN35" i="4"/>
  <c r="CN32" i="4" s="1"/>
  <c r="CN19" i="4"/>
  <c r="AE75" i="10"/>
  <c r="AE76" i="10"/>
  <c r="AE69" i="10"/>
  <c r="AE68" i="10"/>
  <c r="AE45" i="10"/>
  <c r="AE27" i="10"/>
  <c r="AE44" i="10"/>
  <c r="AE26" i="10"/>
  <c r="CO35" i="4"/>
  <c r="CO32" i="4" s="1"/>
  <c r="DA22" i="4"/>
  <c r="CO19" i="4"/>
  <c r="X32" i="9"/>
  <c r="CH15" i="5"/>
  <c r="DU22" i="4"/>
  <c r="DI35" i="4"/>
  <c r="DI32" i="4" s="1"/>
  <c r="DI19" i="4"/>
  <c r="P65" i="5"/>
  <c r="AB130" i="9" s="1"/>
  <c r="Q66" i="5"/>
  <c r="P76" i="5"/>
  <c r="P75" i="5" s="1"/>
  <c r="AB52" i="9" s="1"/>
  <c r="AB81" i="9" s="1"/>
  <c r="AB101" i="9" s="1"/>
  <c r="CV47" i="4"/>
  <c r="BR49" i="4"/>
  <c r="Q26" i="7"/>
  <c r="P64" i="7"/>
  <c r="O27" i="5" s="1"/>
  <c r="DR58" i="4"/>
  <c r="DJ58" i="4"/>
  <c r="DB58" i="4"/>
  <c r="CT58" i="4"/>
  <c r="CL58" i="4"/>
  <c r="CD58" i="4"/>
  <c r="BV58" i="4"/>
  <c r="BN58" i="4"/>
  <c r="BF58" i="4"/>
  <c r="AX58" i="4"/>
  <c r="AX40" i="4" s="1"/>
  <c r="AX30" i="4" s="1"/>
  <c r="AX27" i="4" s="1"/>
  <c r="AP58" i="4"/>
  <c r="AH58" i="4"/>
  <c r="AH40" i="4" s="1"/>
  <c r="AH30" i="4" s="1"/>
  <c r="AH27" i="4" s="1"/>
  <c r="Z58" i="4"/>
  <c r="R58" i="4"/>
  <c r="J58" i="4"/>
  <c r="J40" i="4" s="1"/>
  <c r="J30" i="4" s="1"/>
  <c r="J27" i="4" s="1"/>
  <c r="DQ58" i="4"/>
  <c r="DI58" i="4"/>
  <c r="DA58" i="4"/>
  <c r="CS58" i="4"/>
  <c r="CK58" i="4"/>
  <c r="DP58" i="4"/>
  <c r="DH58" i="4"/>
  <c r="CZ58" i="4"/>
  <c r="CR58" i="4"/>
  <c r="CJ58" i="4"/>
  <c r="CB58" i="4"/>
  <c r="BT58" i="4"/>
  <c r="BL58" i="4"/>
  <c r="BD58" i="4"/>
  <c r="AV58" i="4"/>
  <c r="AN58" i="4"/>
  <c r="AF58" i="4"/>
  <c r="X58" i="4"/>
  <c r="P58" i="4"/>
  <c r="H58" i="4"/>
  <c r="H40" i="4" s="1"/>
  <c r="H30" i="4" s="1"/>
  <c r="H27" i="4" s="1"/>
  <c r="DO58" i="4"/>
  <c r="DG58" i="4"/>
  <c r="CY58" i="4"/>
  <c r="CQ58" i="4"/>
  <c r="CI58" i="4"/>
  <c r="CA58" i="4"/>
  <c r="BS58" i="4"/>
  <c r="BK58" i="4"/>
  <c r="BC58" i="4"/>
  <c r="AU58" i="4"/>
  <c r="AM58" i="4"/>
  <c r="AE58" i="4"/>
  <c r="W58" i="4"/>
  <c r="O58" i="4"/>
  <c r="O40" i="4" s="1"/>
  <c r="O30" i="4" s="1"/>
  <c r="O27" i="4" s="1"/>
  <c r="G58" i="4"/>
  <c r="G40" i="4" s="1"/>
  <c r="G30" i="4" s="1"/>
  <c r="G27" i="4" s="1"/>
  <c r="DU58" i="4"/>
  <c r="DM58" i="4"/>
  <c r="DE58" i="4"/>
  <c r="CW58" i="4"/>
  <c r="CO58" i="4"/>
  <c r="CG58" i="4"/>
  <c r="DT58" i="4"/>
  <c r="DL58" i="4"/>
  <c r="DD58" i="4"/>
  <c r="CV58" i="4"/>
  <c r="CN58" i="4"/>
  <c r="CF58" i="4"/>
  <c r="BX58" i="4"/>
  <c r="BP58" i="4"/>
  <c r="BH58" i="4"/>
  <c r="BH40" i="4" s="1"/>
  <c r="BH30" i="4" s="1"/>
  <c r="BH27" i="4" s="1"/>
  <c r="AZ58" i="4"/>
  <c r="AZ40" i="4" s="1"/>
  <c r="AZ30" i="4" s="1"/>
  <c r="AZ27" i="4" s="1"/>
  <c r="AR58" i="4"/>
  <c r="AR40" i="4" s="1"/>
  <c r="AR30" i="4" s="1"/>
  <c r="AR27" i="4" s="1"/>
  <c r="AJ58" i="4"/>
  <c r="AJ40" i="4" s="1"/>
  <c r="AJ30" i="4" s="1"/>
  <c r="AJ27" i="4" s="1"/>
  <c r="AB58" i="4"/>
  <c r="T58" i="4"/>
  <c r="T40" i="4" s="1"/>
  <c r="T30" i="4" s="1"/>
  <c r="T27" i="4" s="1"/>
  <c r="L58" i="4"/>
  <c r="L40" i="4" s="1"/>
  <c r="L30" i="4" s="1"/>
  <c r="L27" i="4" s="1"/>
  <c r="DF58" i="4"/>
  <c r="CC58" i="4"/>
  <c r="BM58" i="4"/>
  <c r="AW58" i="4"/>
  <c r="AW40" i="4" s="1"/>
  <c r="AW30" i="4" s="1"/>
  <c r="AW27" i="4" s="1"/>
  <c r="AG58" i="4"/>
  <c r="AG40" i="4" s="1"/>
  <c r="AG30" i="4" s="1"/>
  <c r="AG27" i="4" s="1"/>
  <c r="Q58" i="4"/>
  <c r="DC58" i="4"/>
  <c r="BZ58" i="4"/>
  <c r="BJ58" i="4"/>
  <c r="AT58" i="4"/>
  <c r="AD58" i="4"/>
  <c r="N58" i="4"/>
  <c r="N40" i="4" s="1"/>
  <c r="N30" i="4" s="1"/>
  <c r="N27" i="4" s="1"/>
  <c r="CX58" i="4"/>
  <c r="BY58" i="4"/>
  <c r="BY40" i="4" s="1"/>
  <c r="BY30" i="4" s="1"/>
  <c r="BY27" i="4" s="1"/>
  <c r="BI58" i="4"/>
  <c r="BI40" i="4" s="1"/>
  <c r="BI30" i="4" s="1"/>
  <c r="BI27" i="4" s="1"/>
  <c r="AS58" i="4"/>
  <c r="AC58" i="4"/>
  <c r="M58" i="4"/>
  <c r="M40" i="4" s="1"/>
  <c r="M30" i="4" s="1"/>
  <c r="M27" i="4" s="1"/>
  <c r="CU58" i="4"/>
  <c r="BW58" i="4"/>
  <c r="BG58" i="4"/>
  <c r="AQ58" i="4"/>
  <c r="AA58" i="4"/>
  <c r="K58" i="4"/>
  <c r="K40" i="4" s="1"/>
  <c r="K30" i="4" s="1"/>
  <c r="K27" i="4" s="1"/>
  <c r="CP58" i="4"/>
  <c r="BU58" i="4"/>
  <c r="BE58" i="4"/>
  <c r="AO58" i="4"/>
  <c r="Y58" i="4"/>
  <c r="Y40" i="4" s="1"/>
  <c r="Y30" i="4" s="1"/>
  <c r="Y27" i="4" s="1"/>
  <c r="I58" i="4"/>
  <c r="I40" i="4" s="1"/>
  <c r="I30" i="4" s="1"/>
  <c r="I27" i="4" s="1"/>
  <c r="DS58" i="4"/>
  <c r="CM58" i="4"/>
  <c r="BR58" i="4"/>
  <c r="BB58" i="4"/>
  <c r="AL58" i="4"/>
  <c r="V58" i="4"/>
  <c r="F58" i="4"/>
  <c r="F40" i="4" s="1"/>
  <c r="F30" i="4" s="1"/>
  <c r="F27" i="4" s="1"/>
  <c r="DN58" i="4"/>
  <c r="CH58" i="4"/>
  <c r="BQ58" i="4"/>
  <c r="BQ40" i="4" s="1"/>
  <c r="BQ30" i="4" s="1"/>
  <c r="BQ27" i="4" s="1"/>
  <c r="BA58" i="4"/>
  <c r="BA40" i="4" s="1"/>
  <c r="BA30" i="4" s="1"/>
  <c r="BA27" i="4" s="1"/>
  <c r="AK58" i="4"/>
  <c r="U58" i="4"/>
  <c r="DK58" i="4"/>
  <c r="CE58" i="4"/>
  <c r="BO58" i="4"/>
  <c r="AY58" i="4"/>
  <c r="AY40" i="4" s="1"/>
  <c r="AY30" i="4" s="1"/>
  <c r="AY27" i="4" s="1"/>
  <c r="AI58" i="4"/>
  <c r="AI40" i="4" s="1"/>
  <c r="AI30" i="4" s="1"/>
  <c r="AI27" i="4" s="1"/>
  <c r="S58" i="4"/>
  <c r="BZ49" i="4"/>
  <c r="BM49" i="4"/>
  <c r="DE22" i="4"/>
  <c r="CS35" i="4"/>
  <c r="CS32" i="4" s="1"/>
  <c r="CS19" i="4"/>
  <c r="AC49" i="4"/>
  <c r="N60" i="7"/>
  <c r="M24" i="5"/>
  <c r="M23" i="5" s="1"/>
  <c r="AI19" i="7"/>
  <c r="AH57" i="7"/>
  <c r="CW15" i="5"/>
  <c r="AS49" i="4"/>
  <c r="BB49" i="4"/>
  <c r="BU49" i="4"/>
  <c r="CM48" i="4"/>
  <c r="O35" i="5"/>
  <c r="CG15" i="5"/>
  <c r="O22" i="7"/>
  <c r="P23" i="7"/>
  <c r="O61" i="7"/>
  <c r="DN46" i="4"/>
  <c r="CF49" i="4"/>
  <c r="R25" i="7"/>
  <c r="Q63" i="7"/>
  <c r="P26" i="5" s="1"/>
  <c r="Z49" i="4"/>
  <c r="N28" i="7"/>
  <c r="M37" i="5" s="1"/>
  <c r="Q17" i="7"/>
  <c r="P55" i="7"/>
  <c r="P53" i="7" s="1"/>
  <c r="O13" i="5" s="1"/>
  <c r="P15" i="7"/>
  <c r="U49" i="4"/>
  <c r="R13" i="7"/>
  <c r="Q51" i="7"/>
  <c r="X19" i="9"/>
  <c r="CB15" i="5"/>
  <c r="BX15" i="5"/>
  <c r="DJ47" i="4"/>
  <c r="AF4" i="10"/>
  <c r="AF4" i="9"/>
  <c r="T4" i="8"/>
  <c r="U4" i="7"/>
  <c r="T4" i="5"/>
  <c r="U4" i="4"/>
  <c r="AD24" i="10"/>
  <c r="AD31" i="10" s="1"/>
  <c r="Q70" i="5"/>
  <c r="AC80" i="9" s="1"/>
  <c r="M36" i="5"/>
  <c r="M34" i="5" s="1"/>
  <c r="Y39" i="9" s="1"/>
  <c r="N50" i="7"/>
  <c r="O53" i="7"/>
  <c r="AK49" i="4"/>
  <c r="V62" i="7"/>
  <c r="U25" i="5" s="1"/>
  <c r="W24" i="7"/>
  <c r="DQ45" i="4"/>
  <c r="N66" i="7" l="1"/>
  <c r="AE137" i="9"/>
  <c r="AE108" i="9"/>
  <c r="R70" i="5"/>
  <c r="AD80" i="9" s="1"/>
  <c r="AE62" i="9"/>
  <c r="AE98" i="9"/>
  <c r="AI37" i="4"/>
  <c r="BQ37" i="4"/>
  <c r="R77" i="5"/>
  <c r="BI37" i="4"/>
  <c r="R78" i="5"/>
  <c r="AH37" i="4"/>
  <c r="N37" i="4"/>
  <c r="AR37" i="4"/>
  <c r="AZ37" i="4"/>
  <c r="BH37" i="4"/>
  <c r="O37" i="4"/>
  <c r="AG4" i="10"/>
  <c r="AG4" i="9"/>
  <c r="U4" i="8"/>
  <c r="V4" i="7"/>
  <c r="U4" i="5"/>
  <c r="V4" i="4"/>
  <c r="BN50" i="4"/>
  <c r="AW37" i="4"/>
  <c r="H37" i="4"/>
  <c r="CN15" i="5"/>
  <c r="CT15" i="5"/>
  <c r="CL15" i="5"/>
  <c r="S72" i="5"/>
  <c r="S67" i="5" s="1"/>
  <c r="S5" i="6"/>
  <c r="S73" i="5"/>
  <c r="S68" i="5" s="1"/>
  <c r="S71" i="5"/>
  <c r="Q50" i="4"/>
  <c r="P40" i="4"/>
  <c r="P30" i="4" s="1"/>
  <c r="P27" i="4" s="1"/>
  <c r="DK48" i="4"/>
  <c r="AY37" i="4"/>
  <c r="BY37" i="4"/>
  <c r="G37" i="4"/>
  <c r="AX37" i="4"/>
  <c r="R26" i="7"/>
  <c r="Q64" i="7"/>
  <c r="P27" i="5" s="1"/>
  <c r="DL22" i="4"/>
  <c r="CZ35" i="4"/>
  <c r="CZ32" i="4" s="1"/>
  <c r="CZ19" i="4"/>
  <c r="CR49" i="4"/>
  <c r="DF35" i="4"/>
  <c r="DF32" i="4" s="1"/>
  <c r="DR22" i="4"/>
  <c r="DF19" i="4"/>
  <c r="DB48" i="4"/>
  <c r="DU46" i="4"/>
  <c r="CX35" i="4"/>
  <c r="CX32" i="4" s="1"/>
  <c r="DJ22" i="4"/>
  <c r="CX19" i="4"/>
  <c r="BE50" i="4"/>
  <c r="R21" i="7"/>
  <c r="Q59" i="7"/>
  <c r="DM47" i="4"/>
  <c r="N36" i="5"/>
  <c r="N34" i="5" s="1"/>
  <c r="Z39" i="9" s="1"/>
  <c r="O50" i="7"/>
  <c r="S25" i="7"/>
  <c r="R63" i="7"/>
  <c r="Q26" i="5" s="1"/>
  <c r="AD50" i="4"/>
  <c r="CA50" i="4"/>
  <c r="BZ40" i="4"/>
  <c r="BZ30" i="4" s="1"/>
  <c r="BZ27" i="4" s="1"/>
  <c r="M37" i="4"/>
  <c r="DI15" i="5"/>
  <c r="DM22" i="4"/>
  <c r="DA35" i="4"/>
  <c r="DA32" i="4" s="1"/>
  <c r="DA19" i="4"/>
  <c r="CC50" i="4"/>
  <c r="O28" i="7"/>
  <c r="N37" i="5" s="1"/>
  <c r="Q14" i="7"/>
  <c r="P52" i="7"/>
  <c r="P12" i="7"/>
  <c r="R17" i="7"/>
  <c r="Q55" i="7"/>
  <c r="Q15" i="7"/>
  <c r="AJ37" i="4"/>
  <c r="V50" i="4"/>
  <c r="U40" i="4"/>
  <c r="U30" i="4" s="1"/>
  <c r="U27" i="4" s="1"/>
  <c r="Y37" i="4"/>
  <c r="BA37" i="4"/>
  <c r="BS50" i="4"/>
  <c r="BR40" i="4"/>
  <c r="BR30" i="4" s="1"/>
  <c r="BR27" i="4" s="1"/>
  <c r="DU35" i="4"/>
  <c r="DU32" i="4" s="1"/>
  <c r="DU19" i="4"/>
  <c r="CO15" i="5"/>
  <c r="AE66" i="10"/>
  <c r="CR15" i="5"/>
  <c r="AO50" i="4"/>
  <c r="U10" i="6"/>
  <c r="AF76" i="10"/>
  <c r="AF75" i="10"/>
  <c r="AF69" i="10"/>
  <c r="AF68" i="10"/>
  <c r="AF45" i="10"/>
  <c r="AF44" i="10"/>
  <c r="AF27" i="10"/>
  <c r="AF26" i="10"/>
  <c r="AA50" i="4"/>
  <c r="Z40" i="4"/>
  <c r="Z30" i="4" s="1"/>
  <c r="Z27" i="4" s="1"/>
  <c r="O60" i="7"/>
  <c r="N24" i="5"/>
  <c r="N23" i="5" s="1"/>
  <c r="BC50" i="4"/>
  <c r="BB40" i="4"/>
  <c r="BB30" i="4" s="1"/>
  <c r="BB27" i="4" s="1"/>
  <c r="K37" i="4"/>
  <c r="L37" i="4"/>
  <c r="J37" i="4"/>
  <c r="DP22" i="4"/>
  <c r="DD35" i="4"/>
  <c r="DD32" i="4" s="1"/>
  <c r="DD19" i="4"/>
  <c r="S18" i="7"/>
  <c r="R56" i="7"/>
  <c r="CZ49" i="4"/>
  <c r="CU15" i="5"/>
  <c r="DR46" i="4"/>
  <c r="T37" i="4"/>
  <c r="AL50" i="4"/>
  <c r="AK40" i="4"/>
  <c r="AK30" i="4" s="1"/>
  <c r="AK27" i="4" s="1"/>
  <c r="CG50" i="4"/>
  <c r="CF40" i="4"/>
  <c r="CF30" i="4" s="1"/>
  <c r="CF27" i="4" s="1"/>
  <c r="X24" i="7"/>
  <c r="W62" i="7"/>
  <c r="V25" i="5" s="1"/>
  <c r="N13" i="5"/>
  <c r="P35" i="5"/>
  <c r="P22" i="7"/>
  <c r="Q23" i="7"/>
  <c r="P61" i="7"/>
  <c r="CN49" i="4"/>
  <c r="AT50" i="4"/>
  <c r="AS40" i="4"/>
  <c r="AS30" i="4" s="1"/>
  <c r="AS27" i="4" s="1"/>
  <c r="CS15" i="5"/>
  <c r="CW48" i="4"/>
  <c r="CV40" i="4"/>
  <c r="CV30" i="4" s="1"/>
  <c r="CV27" i="4" s="1"/>
  <c r="DH47" i="4"/>
  <c r="DG40" i="4"/>
  <c r="DG30" i="4" s="1"/>
  <c r="DG27" i="4" s="1"/>
  <c r="DS22" i="4"/>
  <c r="DG35" i="4"/>
  <c r="DG32" i="4" s="1"/>
  <c r="DG19" i="4"/>
  <c r="T16" i="7"/>
  <c r="S54" i="7"/>
  <c r="CD15" i="5"/>
  <c r="S13" i="7"/>
  <c r="R51" i="7"/>
  <c r="AJ19" i="7"/>
  <c r="AI57" i="7"/>
  <c r="DE35" i="4"/>
  <c r="DE32" i="4" s="1"/>
  <c r="DQ22" i="4"/>
  <c r="DE19" i="4"/>
  <c r="I37" i="4"/>
  <c r="CJ15" i="5"/>
  <c r="CQ15" i="5"/>
  <c r="CM15" i="5"/>
  <c r="CP35" i="4"/>
  <c r="CP32" i="4" s="1"/>
  <c r="DB22" i="4"/>
  <c r="CP19" i="4"/>
  <c r="BK50" i="4"/>
  <c r="BJ40" i="4"/>
  <c r="BJ30" i="4" s="1"/>
  <c r="BJ27" i="4" s="1"/>
  <c r="AA19" i="9"/>
  <c r="DO47" i="4"/>
  <c r="BV50" i="4"/>
  <c r="Y32" i="9"/>
  <c r="F37" i="4"/>
  <c r="AG37" i="4"/>
  <c r="Q76" i="5"/>
  <c r="Q75" i="5" s="1"/>
  <c r="AC52" i="9" s="1"/>
  <c r="AC81" i="9" s="1"/>
  <c r="AC101" i="9" s="1"/>
  <c r="Q65" i="5"/>
  <c r="AC130" i="9" s="1"/>
  <c r="AC159" i="9" s="1"/>
  <c r="R66" i="5"/>
  <c r="AE24" i="10"/>
  <c r="AE31" i="10" s="1"/>
  <c r="DH22" i="4"/>
  <c r="CV35" i="4"/>
  <c r="CV32" i="4" s="1"/>
  <c r="CV19" i="4"/>
  <c r="DO22" i="4"/>
  <c r="DC35" i="4"/>
  <c r="DC32" i="4" s="1"/>
  <c r="DC19" i="4"/>
  <c r="R20" i="7"/>
  <c r="Q58" i="7"/>
  <c r="CJ49" i="4"/>
  <c r="DK22" i="4"/>
  <c r="CY35" i="4"/>
  <c r="CY32" i="4" s="1"/>
  <c r="CY19" i="4"/>
  <c r="AF5" i="10"/>
  <c r="AF5" i="9"/>
  <c r="T5" i="8"/>
  <c r="U5" i="7"/>
  <c r="T5" i="5"/>
  <c r="U5" i="4"/>
  <c r="AF108" i="9" l="1"/>
  <c r="AF137" i="9"/>
  <c r="AF62" i="9"/>
  <c r="AF98" i="9"/>
  <c r="AF66" i="10"/>
  <c r="P85" i="2"/>
  <c r="J156" i="11"/>
  <c r="J154" i="11" s="1"/>
  <c r="S77" i="5"/>
  <c r="CK50" i="4"/>
  <c r="CJ40" i="4"/>
  <c r="CJ30" i="4" s="1"/>
  <c r="CJ27" i="4" s="1"/>
  <c r="DC15" i="5"/>
  <c r="BJ37" i="4"/>
  <c r="I28" i="5"/>
  <c r="I38" i="5"/>
  <c r="I17" i="5"/>
  <c r="I16" i="5"/>
  <c r="Q35" i="5"/>
  <c r="P60" i="7"/>
  <c r="O24" i="5"/>
  <c r="O23" i="5" s="1"/>
  <c r="Y24" i="7"/>
  <c r="X62" i="7"/>
  <c r="W25" i="5" s="1"/>
  <c r="BD51" i="4"/>
  <c r="BC40" i="4"/>
  <c r="BC30" i="4" s="1"/>
  <c r="BC27" i="4" s="1"/>
  <c r="DU15" i="5"/>
  <c r="W51" i="4"/>
  <c r="V40" i="4"/>
  <c r="V30" i="4" s="1"/>
  <c r="V27" i="4" s="1"/>
  <c r="CD51" i="4"/>
  <c r="M38" i="5"/>
  <c r="M28" i="5"/>
  <c r="M17" i="5"/>
  <c r="M16" i="5"/>
  <c r="CX15" i="5"/>
  <c r="DR35" i="4"/>
  <c r="DR32" i="4" s="1"/>
  <c r="DR19" i="4"/>
  <c r="S26" i="7"/>
  <c r="R64" i="7"/>
  <c r="Q27" i="5" s="1"/>
  <c r="AG75" i="10"/>
  <c r="AG76" i="10"/>
  <c r="AG69" i="10"/>
  <c r="AG68" i="10"/>
  <c r="AG45" i="10"/>
  <c r="AG44" i="10"/>
  <c r="AG27" i="10"/>
  <c r="AG26" i="10"/>
  <c r="R65" i="5"/>
  <c r="AD130" i="9" s="1"/>
  <c r="R76" i="5"/>
  <c r="R75" i="5" s="1"/>
  <c r="AD52" i="9" s="1"/>
  <c r="S66" i="5"/>
  <c r="DO35" i="4"/>
  <c r="DO32" i="4" s="1"/>
  <c r="DO19" i="4"/>
  <c r="BW51" i="4"/>
  <c r="BV40" i="4"/>
  <c r="BV30" i="4" s="1"/>
  <c r="BV27" i="4" s="1"/>
  <c r="BL51" i="4"/>
  <c r="BK40" i="4"/>
  <c r="BK30" i="4" s="1"/>
  <c r="BK27" i="4" s="1"/>
  <c r="AK19" i="7"/>
  <c r="AJ57" i="7"/>
  <c r="T13" i="7"/>
  <c r="S51" i="7"/>
  <c r="U16" i="7"/>
  <c r="T54" i="7"/>
  <c r="AS37" i="4"/>
  <c r="Q22" i="7"/>
  <c r="R23" i="7"/>
  <c r="Q61" i="7"/>
  <c r="CF37" i="4"/>
  <c r="DS47" i="4"/>
  <c r="J38" i="5"/>
  <c r="J28" i="5"/>
  <c r="J17" i="5"/>
  <c r="J16" i="5"/>
  <c r="V10" i="6"/>
  <c r="AP51" i="4"/>
  <c r="AO40" i="4"/>
  <c r="AO30" i="4" s="1"/>
  <c r="AO27" i="4" s="1"/>
  <c r="BR37" i="4"/>
  <c r="DN48" i="4"/>
  <c r="DF15" i="5"/>
  <c r="AX28" i="5"/>
  <c r="AX38" i="5"/>
  <c r="BJ41" i="9" s="1"/>
  <c r="AX17" i="5"/>
  <c r="AX16" i="5"/>
  <c r="BO51" i="4"/>
  <c r="BN40" i="4"/>
  <c r="BN30" i="4" s="1"/>
  <c r="BN27" i="4" s="1"/>
  <c r="O38" i="5"/>
  <c r="AA41" i="9" s="1"/>
  <c r="O28" i="5"/>
  <c r="O17" i="5"/>
  <c r="O16" i="5"/>
  <c r="AR17" i="5"/>
  <c r="AR16" i="5"/>
  <c r="AR38" i="5"/>
  <c r="BD41" i="9" s="1"/>
  <c r="AR28" i="5"/>
  <c r="BQ28" i="5"/>
  <c r="BQ17" i="5"/>
  <c r="BQ16" i="5"/>
  <c r="BQ38" i="5"/>
  <c r="CC41" i="9" s="1"/>
  <c r="AG38" i="5"/>
  <c r="AS41" i="9" s="1"/>
  <c r="AG17" i="5"/>
  <c r="AG16" i="5"/>
  <c r="AG28" i="5"/>
  <c r="AU51" i="4"/>
  <c r="AT40" i="4"/>
  <c r="AT30" i="4" s="1"/>
  <c r="AT27" i="4" s="1"/>
  <c r="CH51" i="4"/>
  <c r="CG40" i="4"/>
  <c r="CG30" i="4" s="1"/>
  <c r="CG27" i="4" s="1"/>
  <c r="Z32" i="9"/>
  <c r="BT51" i="4"/>
  <c r="BS40" i="4"/>
  <c r="BS30" i="4" s="1"/>
  <c r="BS27" i="4" s="1"/>
  <c r="BZ37" i="4"/>
  <c r="DL49" i="4"/>
  <c r="S78" i="5"/>
  <c r="DN22" i="4"/>
  <c r="DB35" i="4"/>
  <c r="DB32" i="4" s="1"/>
  <c r="DB19" i="4"/>
  <c r="DQ35" i="4"/>
  <c r="DQ32" i="4" s="1"/>
  <c r="DQ19" i="4"/>
  <c r="DG37" i="4"/>
  <c r="DA50" i="4"/>
  <c r="T18" i="7"/>
  <c r="S56" i="7"/>
  <c r="L38" i="5"/>
  <c r="L28" i="5"/>
  <c r="L17" i="5"/>
  <c r="L16" i="5"/>
  <c r="BA38" i="5"/>
  <c r="BM41" i="9" s="1"/>
  <c r="BA17" i="5"/>
  <c r="BA16" i="5"/>
  <c r="BA28" i="5"/>
  <c r="AJ38" i="5"/>
  <c r="AV41" i="9" s="1"/>
  <c r="AJ17" i="5"/>
  <c r="AJ16" i="5"/>
  <c r="AJ28" i="5"/>
  <c r="P28" i="7"/>
  <c r="O37" i="5" s="1"/>
  <c r="CB51" i="4"/>
  <c r="CA40" i="4"/>
  <c r="CA30" i="4" s="1"/>
  <c r="CA27" i="4" s="1"/>
  <c r="T25" i="7"/>
  <c r="S63" i="7"/>
  <c r="R26" i="5" s="1"/>
  <c r="S21" i="7"/>
  <c r="R59" i="7"/>
  <c r="G28" i="5"/>
  <c r="G38" i="5"/>
  <c r="G17" i="5"/>
  <c r="G16" i="5"/>
  <c r="AH4" i="10"/>
  <c r="AH4" i="9"/>
  <c r="V4" i="8"/>
  <c r="W4" i="7"/>
  <c r="V4" i="5"/>
  <c r="W4" i="4"/>
  <c r="BH28" i="5"/>
  <c r="BH38" i="5"/>
  <c r="BT41" i="9" s="1"/>
  <c r="BH17" i="5"/>
  <c r="BH16" i="5"/>
  <c r="N28" i="5"/>
  <c r="N17" i="5"/>
  <c r="N16" i="5"/>
  <c r="N38" i="5"/>
  <c r="Z41" i="9" s="1"/>
  <c r="AI17" i="5"/>
  <c r="AI16" i="5"/>
  <c r="AI28" i="5"/>
  <c r="AI38" i="5"/>
  <c r="AU41" i="9" s="1"/>
  <c r="DK35" i="4"/>
  <c r="DK32" i="4" s="1"/>
  <c r="DK19" i="4"/>
  <c r="CP15" i="5"/>
  <c r="DE15" i="5"/>
  <c r="DG15" i="5"/>
  <c r="DI48" i="4"/>
  <c r="DH40" i="4"/>
  <c r="DH30" i="4" s="1"/>
  <c r="DH27" i="4" s="1"/>
  <c r="CO50" i="4"/>
  <c r="CN40" i="4"/>
  <c r="CN30" i="4" s="1"/>
  <c r="CN27" i="4" s="1"/>
  <c r="AK37" i="4"/>
  <c r="Z37" i="4"/>
  <c r="O36" i="5"/>
  <c r="O34" i="5" s="1"/>
  <c r="AA39" i="9" s="1"/>
  <c r="P50" i="7"/>
  <c r="P66" i="7" s="1"/>
  <c r="DA15" i="5"/>
  <c r="DC49" i="4"/>
  <c r="CS50" i="4"/>
  <c r="CR40" i="4"/>
  <c r="CR30" i="4" s="1"/>
  <c r="CR27" i="4" s="1"/>
  <c r="P37" i="4"/>
  <c r="H38" i="5"/>
  <c r="H28" i="5"/>
  <c r="H17" i="5"/>
  <c r="H16" i="5"/>
  <c r="CY15" i="5"/>
  <c r="AG5" i="10"/>
  <c r="AG5" i="9"/>
  <c r="U5" i="8"/>
  <c r="V5" i="7"/>
  <c r="U5" i="5"/>
  <c r="V5" i="4"/>
  <c r="CV15" i="5"/>
  <c r="F17" i="5"/>
  <c r="F16" i="5"/>
  <c r="F38" i="5"/>
  <c r="F28" i="5"/>
  <c r="DP48" i="4"/>
  <c r="T71" i="5"/>
  <c r="T73" i="5"/>
  <c r="T68" i="5" s="1"/>
  <c r="T5" i="6"/>
  <c r="T72" i="5"/>
  <c r="T67" i="5" s="1"/>
  <c r="DT22" i="4"/>
  <c r="DH35" i="4"/>
  <c r="DH32" i="4" s="1"/>
  <c r="DH19" i="4"/>
  <c r="DS35" i="4"/>
  <c r="DS32" i="4" s="1"/>
  <c r="DS19" i="4"/>
  <c r="CV37" i="4"/>
  <c r="AM51" i="4"/>
  <c r="AL40" i="4"/>
  <c r="AL30" i="4" s="1"/>
  <c r="AL27" i="4" s="1"/>
  <c r="DD15" i="5"/>
  <c r="K38" i="5"/>
  <c r="K28" i="5"/>
  <c r="K17" i="5"/>
  <c r="K16" i="5"/>
  <c r="AB51" i="4"/>
  <c r="AA40" i="4"/>
  <c r="AA30" i="4" s="1"/>
  <c r="AA27" i="4" s="1"/>
  <c r="Y28" i="5"/>
  <c r="Y38" i="5"/>
  <c r="AK41" i="9" s="1"/>
  <c r="Y17" i="5"/>
  <c r="Y16" i="5"/>
  <c r="Q53" i="7"/>
  <c r="P13" i="5" s="1"/>
  <c r="R14" i="7"/>
  <c r="Q52" i="7"/>
  <c r="Q12" i="7"/>
  <c r="Q28" i="7" s="1"/>
  <c r="P37" i="5" s="1"/>
  <c r="DM35" i="4"/>
  <c r="DM32" i="4" s="1"/>
  <c r="DM19" i="4"/>
  <c r="AE51" i="4"/>
  <c r="AD40" i="4"/>
  <c r="AD30" i="4" s="1"/>
  <c r="AD27" i="4" s="1"/>
  <c r="BF51" i="4"/>
  <c r="BY17" i="5"/>
  <c r="BY16" i="5"/>
  <c r="BY28" i="5"/>
  <c r="BY38" i="5"/>
  <c r="CK41" i="9" s="1"/>
  <c r="R51" i="4"/>
  <c r="Q40" i="4"/>
  <c r="Q30" i="4" s="1"/>
  <c r="Q27" i="4" s="1"/>
  <c r="BI28" i="5"/>
  <c r="BI38" i="5"/>
  <c r="BU41" i="9" s="1"/>
  <c r="BI17" i="5"/>
  <c r="BI16" i="5"/>
  <c r="S20" i="7"/>
  <c r="R58" i="7"/>
  <c r="CX49" i="4"/>
  <c r="CW40" i="4"/>
  <c r="CW30" i="4" s="1"/>
  <c r="CW27" i="4" s="1"/>
  <c r="Z19" i="9"/>
  <c r="N10" i="8"/>
  <c r="Z116" i="9" s="1"/>
  <c r="T38" i="5"/>
  <c r="AF41" i="9" s="1"/>
  <c r="T28" i="5"/>
  <c r="T17" i="5"/>
  <c r="T16" i="5"/>
  <c r="DP35" i="4"/>
  <c r="DP32" i="4" s="1"/>
  <c r="DP19" i="4"/>
  <c r="AF24" i="10"/>
  <c r="AF31" i="10" s="1"/>
  <c r="S17" i="7"/>
  <c r="R55" i="7"/>
  <c r="R15" i="7"/>
  <c r="O66" i="7"/>
  <c r="CZ15" i="5"/>
  <c r="S70" i="5"/>
  <c r="AE80" i="9" s="1"/>
  <c r="AW38" i="5"/>
  <c r="BI41" i="9" s="1"/>
  <c r="AW28" i="5"/>
  <c r="AW17" i="5"/>
  <c r="AW16" i="5"/>
  <c r="AZ38" i="5"/>
  <c r="BL41" i="9" s="1"/>
  <c r="AZ17" i="5"/>
  <c r="AZ16" i="5"/>
  <c r="AZ28" i="5"/>
  <c r="BB37" i="4"/>
  <c r="H156" i="11"/>
  <c r="H154" i="11" s="1"/>
  <c r="I156" i="11"/>
  <c r="I154" i="11" s="1"/>
  <c r="N85" i="2"/>
  <c r="O85" i="2"/>
  <c r="U37" i="4"/>
  <c r="DJ35" i="4"/>
  <c r="DJ32" i="4" s="1"/>
  <c r="DJ19" i="4"/>
  <c r="DL35" i="4"/>
  <c r="DL32" i="4" s="1"/>
  <c r="DL19" i="4"/>
  <c r="AY28" i="5"/>
  <c r="AY38" i="5"/>
  <c r="BK41" i="9" s="1"/>
  <c r="AY17" i="5"/>
  <c r="AY16" i="5"/>
  <c r="AH38" i="5"/>
  <c r="AT41" i="9" s="1"/>
  <c r="AH17" i="5"/>
  <c r="AH16" i="5"/>
  <c r="AH28" i="5"/>
  <c r="AG108" i="9" l="1"/>
  <c r="AG137" i="9"/>
  <c r="AG62" i="9"/>
  <c r="AG98" i="9"/>
  <c r="AR12" i="8"/>
  <c r="BD128" i="9" s="1"/>
  <c r="BD129" i="9" s="1"/>
  <c r="J11" i="8"/>
  <c r="V115" i="9" s="1"/>
  <c r="AX11" i="8"/>
  <c r="BJ115" i="9" s="1"/>
  <c r="F11" i="8"/>
  <c r="R115" i="9" s="1"/>
  <c r="AG24" i="10"/>
  <c r="AG31" i="10" s="1"/>
  <c r="AH12" i="8"/>
  <c r="AT128" i="9" s="1"/>
  <c r="AT129" i="9" s="1"/>
  <c r="K156" i="11"/>
  <c r="K154" i="11" s="1"/>
  <c r="AH11" i="8"/>
  <c r="AT115" i="9" s="1"/>
  <c r="AY11" i="8"/>
  <c r="BK115" i="9" s="1"/>
  <c r="M12" i="8"/>
  <c r="Y128" i="9" s="1"/>
  <c r="Y129" i="9" s="1"/>
  <c r="N11" i="8"/>
  <c r="Z115" i="9" s="1"/>
  <c r="AG12" i="8"/>
  <c r="AS128" i="9" s="1"/>
  <c r="K11" i="8"/>
  <c r="W115" i="9" s="1"/>
  <c r="AW11" i="8"/>
  <c r="BI115" i="9" s="1"/>
  <c r="BI12" i="8"/>
  <c r="BU128" i="9" s="1"/>
  <c r="BU129" i="9" s="1"/>
  <c r="N40" i="5"/>
  <c r="AW12" i="8"/>
  <c r="BI128" i="9" s="1"/>
  <c r="BI129" i="9" s="1"/>
  <c r="Y12" i="8"/>
  <c r="AK128" i="9" s="1"/>
  <c r="AK129" i="9" s="1"/>
  <c r="AY12" i="8"/>
  <c r="BK128" i="9" s="1"/>
  <c r="BH12" i="8"/>
  <c r="BT128" i="9" s="1"/>
  <c r="T11" i="8"/>
  <c r="AF115" i="9" s="1"/>
  <c r="H12" i="8"/>
  <c r="T128" i="9" s="1"/>
  <c r="T129" i="9" s="1"/>
  <c r="BQ12" i="8"/>
  <c r="CC128" i="9" s="1"/>
  <c r="AI11" i="8"/>
  <c r="AU115" i="9" s="1"/>
  <c r="BI11" i="8"/>
  <c r="BU115" i="9" s="1"/>
  <c r="AI12" i="8"/>
  <c r="AU128" i="9" s="1"/>
  <c r="AU129" i="9" s="1"/>
  <c r="AJ12" i="8"/>
  <c r="AV128" i="9" s="1"/>
  <c r="AJ11" i="8"/>
  <c r="AV115" i="9" s="1"/>
  <c r="BA11" i="8"/>
  <c r="BM115" i="9" s="1"/>
  <c r="L12" i="8"/>
  <c r="X128" i="9" s="1"/>
  <c r="F12" i="8"/>
  <c r="R128" i="9" s="1"/>
  <c r="G11" i="8"/>
  <c r="S115" i="9" s="1"/>
  <c r="BY12" i="8"/>
  <c r="CK128" i="9" s="1"/>
  <c r="CK129" i="9" s="1"/>
  <c r="O11" i="8"/>
  <c r="AA115" i="9" s="1"/>
  <c r="J12" i="8"/>
  <c r="V128" i="9" s="1"/>
  <c r="V129" i="9" s="1"/>
  <c r="T77" i="5"/>
  <c r="T78" i="5"/>
  <c r="H31" i="5"/>
  <c r="DD50" i="4"/>
  <c r="AH76" i="10"/>
  <c r="AH69" i="10"/>
  <c r="AH75" i="10"/>
  <c r="AH45" i="10"/>
  <c r="AH68" i="10"/>
  <c r="AH44" i="10"/>
  <c r="AH27" i="10"/>
  <c r="AH26" i="10"/>
  <c r="O40" i="5"/>
  <c r="L31" i="5"/>
  <c r="U18" i="7"/>
  <c r="T56" i="7"/>
  <c r="BP52" i="4"/>
  <c r="BP40" i="4" s="1"/>
  <c r="BP30" i="4" s="1"/>
  <c r="BP27" i="4" s="1"/>
  <c r="BO40" i="4"/>
  <c r="BO30" i="4" s="1"/>
  <c r="BO27" i="4" s="1"/>
  <c r="R22" i="7"/>
  <c r="S23" i="7"/>
  <c r="R61" i="7"/>
  <c r="U13" i="7"/>
  <c r="T51" i="7"/>
  <c r="BV37" i="4"/>
  <c r="Y41" i="9"/>
  <c r="M40" i="5"/>
  <c r="AA32" i="9"/>
  <c r="CL51" i="4"/>
  <c r="CK40" i="4"/>
  <c r="CK30" i="4" s="1"/>
  <c r="CK27" i="4" s="1"/>
  <c r="T41" i="9"/>
  <c r="H40" i="5"/>
  <c r="AK17" i="5"/>
  <c r="AK16" i="5"/>
  <c r="AK28" i="5"/>
  <c r="AK38" i="5"/>
  <c r="AW41" i="9" s="1"/>
  <c r="G12" i="8"/>
  <c r="S128" i="9" s="1"/>
  <c r="S129" i="9" s="1"/>
  <c r="BA31" i="5"/>
  <c r="X41" i="9"/>
  <c r="L40" i="5"/>
  <c r="DQ15" i="5"/>
  <c r="DM50" i="4"/>
  <c r="AG31" i="5"/>
  <c r="O12" i="8"/>
  <c r="AA128" i="9" s="1"/>
  <c r="AX12" i="8"/>
  <c r="BJ128" i="9" s="1"/>
  <c r="BJ129" i="9" s="1"/>
  <c r="W10" i="6"/>
  <c r="DT48" i="4"/>
  <c r="BX52" i="4"/>
  <c r="BX40" i="4" s="1"/>
  <c r="BX30" i="4" s="1"/>
  <c r="BX27" i="4" s="1"/>
  <c r="BW40" i="4"/>
  <c r="BW30" i="4" s="1"/>
  <c r="BW27" i="4" s="1"/>
  <c r="DR15" i="5"/>
  <c r="M11" i="8"/>
  <c r="Y115" i="9" s="1"/>
  <c r="U41" i="9"/>
  <c r="I40" i="5"/>
  <c r="H11" i="8"/>
  <c r="T115" i="9" s="1"/>
  <c r="BH31" i="5"/>
  <c r="L11" i="8"/>
  <c r="X115" i="9" s="1"/>
  <c r="DB51" i="4"/>
  <c r="BQ31" i="5"/>
  <c r="DO49" i="4"/>
  <c r="CF38" i="5"/>
  <c r="CR41" i="9" s="1"/>
  <c r="CF28" i="5"/>
  <c r="CF17" i="5"/>
  <c r="CF16" i="5"/>
  <c r="AS17" i="5"/>
  <c r="AS16" i="5"/>
  <c r="AS38" i="5"/>
  <c r="BE41" i="9" s="1"/>
  <c r="AS28" i="5"/>
  <c r="V16" i="7"/>
  <c r="U54" i="7"/>
  <c r="I31" i="5"/>
  <c r="DJ15" i="5"/>
  <c r="T31" i="5"/>
  <c r="Q37" i="4"/>
  <c r="AL37" i="4"/>
  <c r="DH15" i="5"/>
  <c r="P38" i="5"/>
  <c r="AB41" i="9" s="1"/>
  <c r="P28" i="5"/>
  <c r="P17" i="5"/>
  <c r="P16" i="5"/>
  <c r="P10" i="8" s="1"/>
  <c r="AB116" i="9" s="1"/>
  <c r="CN37" i="4"/>
  <c r="AI31" i="5"/>
  <c r="AI4" i="10"/>
  <c r="AI4" i="9"/>
  <c r="W4" i="8"/>
  <c r="X4" i="7"/>
  <c r="W4" i="5"/>
  <c r="X4" i="4"/>
  <c r="G10" i="8"/>
  <c r="S116" i="9" s="1"/>
  <c r="T21" i="7"/>
  <c r="S59" i="7"/>
  <c r="AJ31" i="5"/>
  <c r="DB15" i="5"/>
  <c r="BZ38" i="5"/>
  <c r="CL41" i="9" s="1"/>
  <c r="BZ17" i="5"/>
  <c r="BZ16" i="5"/>
  <c r="BZ28" i="5"/>
  <c r="CG37" i="4"/>
  <c r="O10" i="8"/>
  <c r="AA116" i="9" s="1"/>
  <c r="DO15" i="5"/>
  <c r="CE52" i="4"/>
  <c r="CE40" i="4" s="1"/>
  <c r="CE30" i="4" s="1"/>
  <c r="CE27" i="4" s="1"/>
  <c r="CD40" i="4"/>
  <c r="CD30" i="4" s="1"/>
  <c r="CD27" i="4" s="1"/>
  <c r="BC37" i="4"/>
  <c r="BJ38" i="5"/>
  <c r="BV41" i="9" s="1"/>
  <c r="BJ17" i="5"/>
  <c r="BJ16" i="5"/>
  <c r="BJ28" i="5"/>
  <c r="BB38" i="5"/>
  <c r="BN41" i="9" s="1"/>
  <c r="BB17" i="5"/>
  <c r="BB16" i="5"/>
  <c r="BB28" i="5"/>
  <c r="BY11" i="8"/>
  <c r="CK115" i="9" s="1"/>
  <c r="AD37" i="4"/>
  <c r="CV17" i="5"/>
  <c r="CV16" i="5"/>
  <c r="CV38" i="5"/>
  <c r="DH41" i="9" s="1"/>
  <c r="CV28" i="5"/>
  <c r="CP51" i="4"/>
  <c r="CO40" i="4"/>
  <c r="CO30" i="4" s="1"/>
  <c r="CO27" i="4" s="1"/>
  <c r="N31" i="5"/>
  <c r="DN35" i="4"/>
  <c r="DN32" i="4" s="1"/>
  <c r="DN19" i="4"/>
  <c r="CI52" i="4"/>
  <c r="CI40" i="4" s="1"/>
  <c r="CI30" i="4" s="1"/>
  <c r="CI27" i="4" s="1"/>
  <c r="CH40" i="4"/>
  <c r="CH30" i="4" s="1"/>
  <c r="CH27" i="4" s="1"/>
  <c r="AR11" i="8"/>
  <c r="BD115" i="9" s="1"/>
  <c r="BR28" i="5"/>
  <c r="BR38" i="5"/>
  <c r="CD41" i="9" s="1"/>
  <c r="BR17" i="5"/>
  <c r="BR16" i="5"/>
  <c r="J10" i="8"/>
  <c r="V116" i="9" s="1"/>
  <c r="AL19" i="7"/>
  <c r="AK57" i="7"/>
  <c r="BE52" i="4"/>
  <c r="BE40" i="4" s="1"/>
  <c r="BE30" i="4" s="1"/>
  <c r="BE27" i="4" s="1"/>
  <c r="BD40" i="4"/>
  <c r="BD30" i="4" s="1"/>
  <c r="BD27" i="4" s="1"/>
  <c r="AH31" i="5"/>
  <c r="U38" i="5"/>
  <c r="AG41" i="9" s="1"/>
  <c r="U17" i="5"/>
  <c r="U16" i="5"/>
  <c r="U28" i="5"/>
  <c r="AF52" i="4"/>
  <c r="AF40" i="4" s="1"/>
  <c r="AF30" i="4" s="1"/>
  <c r="AF27" i="4" s="1"/>
  <c r="AE40" i="4"/>
  <c r="AE30" i="4" s="1"/>
  <c r="AE27" i="4" s="1"/>
  <c r="P36" i="5"/>
  <c r="P34" i="5" s="1"/>
  <c r="AB39" i="9" s="1"/>
  <c r="Q50" i="7"/>
  <c r="Y31" i="5"/>
  <c r="K31" i="5"/>
  <c r="F31" i="5"/>
  <c r="AY31" i="5"/>
  <c r="S14" i="7"/>
  <c r="R52" i="7"/>
  <c r="R12" i="7"/>
  <c r="R28" i="7" s="1"/>
  <c r="Q37" i="5" s="1"/>
  <c r="W41" i="9"/>
  <c r="K40" i="5"/>
  <c r="R41" i="9"/>
  <c r="F40" i="5"/>
  <c r="F42" i="5" s="1"/>
  <c r="AH5" i="10"/>
  <c r="AH5" i="9"/>
  <c r="V5" i="8"/>
  <c r="W5" i="7"/>
  <c r="V5" i="5"/>
  <c r="W5" i="4"/>
  <c r="CR37" i="4"/>
  <c r="DH37" i="4"/>
  <c r="BH11" i="8"/>
  <c r="BT115" i="9" s="1"/>
  <c r="S41" i="9"/>
  <c r="G40" i="5"/>
  <c r="U25" i="7"/>
  <c r="T63" i="7"/>
  <c r="S26" i="5" s="1"/>
  <c r="BS37" i="4"/>
  <c r="AT37" i="4"/>
  <c r="BQ11" i="8"/>
  <c r="CC115" i="9" s="1"/>
  <c r="AR31" i="5"/>
  <c r="O31" i="5"/>
  <c r="AG66" i="10"/>
  <c r="M10" i="8"/>
  <c r="Y116" i="9" s="1"/>
  <c r="V37" i="4"/>
  <c r="I12" i="8"/>
  <c r="U128" i="9" s="1"/>
  <c r="U5" i="6"/>
  <c r="U73" i="5"/>
  <c r="U68" i="5" s="1"/>
  <c r="U71" i="5"/>
  <c r="U72" i="5"/>
  <c r="U67" i="5" s="1"/>
  <c r="H10" i="8"/>
  <c r="T116" i="9" s="1"/>
  <c r="CT51" i="4"/>
  <c r="CS40" i="4"/>
  <c r="CS30" i="4" s="1"/>
  <c r="CS27" i="4" s="1"/>
  <c r="DJ49" i="4"/>
  <c r="DI40" i="4"/>
  <c r="DI30" i="4" s="1"/>
  <c r="DI27" i="4" s="1"/>
  <c r="G31" i="5"/>
  <c r="CA37" i="4"/>
  <c r="L10" i="8"/>
  <c r="X116" i="9" s="1"/>
  <c r="DG38" i="5"/>
  <c r="DS41" i="9" s="1"/>
  <c r="DG28" i="5"/>
  <c r="DG17" i="5"/>
  <c r="DG16" i="5"/>
  <c r="BU52" i="4"/>
  <c r="BU40" i="4" s="1"/>
  <c r="BU30" i="4" s="1"/>
  <c r="BU27" i="4" s="1"/>
  <c r="BT40" i="4"/>
  <c r="BT30" i="4" s="1"/>
  <c r="BT27" i="4" s="1"/>
  <c r="AV52" i="4"/>
  <c r="AV40" i="4" s="1"/>
  <c r="AV30" i="4" s="1"/>
  <c r="AV27" i="4" s="1"/>
  <c r="AU40" i="4"/>
  <c r="AU30" i="4" s="1"/>
  <c r="AU27" i="4" s="1"/>
  <c r="AX31" i="5"/>
  <c r="AO37" i="4"/>
  <c r="J31" i="5"/>
  <c r="BK37" i="4"/>
  <c r="S76" i="5"/>
  <c r="S75" i="5" s="1"/>
  <c r="AE52" i="9" s="1"/>
  <c r="AE81" i="9" s="1"/>
  <c r="AE101" i="9" s="1"/>
  <c r="S65" i="5"/>
  <c r="AE130" i="9" s="1"/>
  <c r="T66" i="5"/>
  <c r="X52" i="4"/>
  <c r="X40" i="4" s="1"/>
  <c r="X30" i="4" s="1"/>
  <c r="X27" i="4" s="1"/>
  <c r="W40" i="4"/>
  <c r="W30" i="4" s="1"/>
  <c r="W27" i="4" s="1"/>
  <c r="I11" i="8"/>
  <c r="U115" i="9" s="1"/>
  <c r="AZ31" i="5"/>
  <c r="AW31" i="5"/>
  <c r="CY50" i="4"/>
  <c r="CX40" i="4"/>
  <c r="CX30" i="4" s="1"/>
  <c r="CX27" i="4" s="1"/>
  <c r="BI31" i="5"/>
  <c r="AC52" i="4"/>
  <c r="AC40" i="4" s="1"/>
  <c r="AC30" i="4" s="1"/>
  <c r="AC27" i="4" s="1"/>
  <c r="AB40" i="4"/>
  <c r="AB30" i="4" s="1"/>
  <c r="AB27" i="4" s="1"/>
  <c r="DQ49" i="4"/>
  <c r="T20" i="7"/>
  <c r="S58" i="7"/>
  <c r="S52" i="4"/>
  <c r="S40" i="4" s="1"/>
  <c r="S30" i="4" s="1"/>
  <c r="S27" i="4" s="1"/>
  <c r="R40" i="4"/>
  <c r="R30" i="4" s="1"/>
  <c r="R27" i="4" s="1"/>
  <c r="R37" i="4" s="1"/>
  <c r="BG52" i="4"/>
  <c r="BG40" i="4" s="1"/>
  <c r="BG30" i="4" s="1"/>
  <c r="BG27" i="4" s="1"/>
  <c r="BF40" i="4"/>
  <c r="BF30" i="4" s="1"/>
  <c r="BF27" i="4" s="1"/>
  <c r="K10" i="8"/>
  <c r="W116" i="9" s="1"/>
  <c r="AN52" i="4"/>
  <c r="AN40" i="4" s="1"/>
  <c r="AN30" i="4" s="1"/>
  <c r="AN27" i="4" s="1"/>
  <c r="AM40" i="4"/>
  <c r="AM30" i="4" s="1"/>
  <c r="AM27" i="4" s="1"/>
  <c r="DT35" i="4"/>
  <c r="DT32" i="4" s="1"/>
  <c r="DT19" i="4"/>
  <c r="Q85" i="2" s="1"/>
  <c r="DP15" i="5"/>
  <c r="AZ11" i="8"/>
  <c r="BL115" i="9" s="1"/>
  <c r="R53" i="7"/>
  <c r="Q13" i="5" s="1"/>
  <c r="T12" i="8"/>
  <c r="AF128" i="9" s="1"/>
  <c r="AF129" i="9" s="1"/>
  <c r="BY31" i="5"/>
  <c r="DM15" i="5"/>
  <c r="AB19" i="9"/>
  <c r="K12" i="8"/>
  <c r="W128" i="9" s="1"/>
  <c r="W129" i="9" s="1"/>
  <c r="DS15" i="5"/>
  <c r="T70" i="5"/>
  <c r="AF80" i="9" s="1"/>
  <c r="F10" i="8"/>
  <c r="R116" i="9" s="1"/>
  <c r="DL15" i="5"/>
  <c r="AZ12" i="8"/>
  <c r="BL128" i="9" s="1"/>
  <c r="BL129" i="9" s="1"/>
  <c r="T17" i="7"/>
  <c r="S55" i="7"/>
  <c r="S53" i="7" s="1"/>
  <c r="R13" i="5" s="1"/>
  <c r="S15" i="7"/>
  <c r="CW37" i="4"/>
  <c r="Y11" i="8"/>
  <c r="AK115" i="9" s="1"/>
  <c r="AA37" i="4"/>
  <c r="Z38" i="5"/>
  <c r="AL41" i="9" s="1"/>
  <c r="Z28" i="5"/>
  <c r="Z17" i="5"/>
  <c r="Z16" i="5"/>
  <c r="DK15" i="5"/>
  <c r="N12" i="8"/>
  <c r="Z128" i="9" s="1"/>
  <c r="Z129" i="9" s="1"/>
  <c r="CC52" i="4"/>
  <c r="CC40" i="4" s="1"/>
  <c r="CC30" i="4" s="1"/>
  <c r="CC27" i="4" s="1"/>
  <c r="CB40" i="4"/>
  <c r="CB30" i="4" s="1"/>
  <c r="CB27" i="4" s="1"/>
  <c r="BA12" i="8"/>
  <c r="BM128" i="9" s="1"/>
  <c r="BM129" i="9" s="1"/>
  <c r="AG11" i="8"/>
  <c r="AS115" i="9" s="1"/>
  <c r="BN37" i="4"/>
  <c r="AQ52" i="4"/>
  <c r="AQ40" i="4" s="1"/>
  <c r="AQ30" i="4" s="1"/>
  <c r="AQ27" i="4" s="1"/>
  <c r="AP40" i="4"/>
  <c r="AP30" i="4" s="1"/>
  <c r="AP27" i="4" s="1"/>
  <c r="V41" i="9"/>
  <c r="J40" i="5"/>
  <c r="Q60" i="7"/>
  <c r="P24" i="5"/>
  <c r="P23" i="5" s="1"/>
  <c r="R35" i="5"/>
  <c r="BM52" i="4"/>
  <c r="BM40" i="4" s="1"/>
  <c r="BM30" i="4" s="1"/>
  <c r="BM27" i="4" s="1"/>
  <c r="BL40" i="4"/>
  <c r="BL30" i="4" s="1"/>
  <c r="BL27" i="4" s="1"/>
  <c r="AD81" i="9"/>
  <c r="AD101" i="9" s="1"/>
  <c r="T26" i="7"/>
  <c r="S64" i="7"/>
  <c r="R27" i="5" s="1"/>
  <c r="M31" i="5"/>
  <c r="Z24" i="7"/>
  <c r="Y62" i="7"/>
  <c r="X25" i="5" s="1"/>
  <c r="I10" i="8"/>
  <c r="U116" i="9" s="1"/>
  <c r="CJ37" i="4"/>
  <c r="AH108" i="9" l="1"/>
  <c r="AH137" i="9"/>
  <c r="W144" i="9"/>
  <c r="W145" i="9"/>
  <c r="BM144" i="9"/>
  <c r="BT129" i="9"/>
  <c r="AS129" i="9"/>
  <c r="AU157" i="9"/>
  <c r="AU158" i="9" s="1"/>
  <c r="AV129" i="9"/>
  <c r="AA129" i="9"/>
  <c r="X129" i="9"/>
  <c r="Z157" i="9"/>
  <c r="Z158" i="9" s="1"/>
  <c r="Z145" i="9"/>
  <c r="BK129" i="9"/>
  <c r="BM157" i="9"/>
  <c r="BM158" i="9" s="1"/>
  <c r="Z144" i="9"/>
  <c r="CC129" i="9"/>
  <c r="AU144" i="9"/>
  <c r="U129" i="9"/>
  <c r="W157" i="9"/>
  <c r="W158" i="9" s="1"/>
  <c r="T157" i="9"/>
  <c r="T158" i="9" s="1"/>
  <c r="T145" i="9"/>
  <c r="T144" i="9"/>
  <c r="AH62" i="9"/>
  <c r="AH98" i="9"/>
  <c r="R129" i="9"/>
  <c r="AH66" i="10"/>
  <c r="N14" i="8"/>
  <c r="CF12" i="8"/>
  <c r="CR128" i="9" s="1"/>
  <c r="P12" i="8"/>
  <c r="AB128" i="9" s="1"/>
  <c r="AB129" i="9" s="1"/>
  <c r="AS12" i="8"/>
  <c r="BE128" i="9" s="1"/>
  <c r="DG12" i="8"/>
  <c r="DS128" i="9" s="1"/>
  <c r="H14" i="8"/>
  <c r="L14" i="8"/>
  <c r="M42" i="5"/>
  <c r="F14" i="8"/>
  <c r="F16" i="8" s="1"/>
  <c r="R69" i="9" s="1"/>
  <c r="I42" i="5"/>
  <c r="M14" i="8"/>
  <c r="BB12" i="8"/>
  <c r="BN128" i="9" s="1"/>
  <c r="J14" i="8"/>
  <c r="AK12" i="8"/>
  <c r="AW128" i="9" s="1"/>
  <c r="AW129" i="9" s="1"/>
  <c r="G14" i="8"/>
  <c r="BJ12" i="8"/>
  <c r="BV128" i="9" s="1"/>
  <c r="BV129" i="9" s="1"/>
  <c r="H42" i="5"/>
  <c r="G42" i="5"/>
  <c r="AK11" i="8"/>
  <c r="AW115" i="9" s="1"/>
  <c r="J42" i="5"/>
  <c r="BR11" i="8"/>
  <c r="CD115" i="9" s="1"/>
  <c r="I14" i="8"/>
  <c r="K42" i="5"/>
  <c r="U11" i="8"/>
  <c r="AG115" i="9" s="1"/>
  <c r="P11" i="8"/>
  <c r="AB115" i="9" s="1"/>
  <c r="AS11" i="8"/>
  <c r="BE115" i="9" s="1"/>
  <c r="K14" i="8"/>
  <c r="BZ12" i="8"/>
  <c r="CL128" i="9" s="1"/>
  <c r="Z12" i="8"/>
  <c r="AL128" i="9" s="1"/>
  <c r="AL129" i="9" s="1"/>
  <c r="BR12" i="8"/>
  <c r="CD128" i="9" s="1"/>
  <c r="CD129" i="9" s="1"/>
  <c r="CV12" i="8"/>
  <c r="DH128" i="9" s="1"/>
  <c r="DH129" i="9" s="1"/>
  <c r="O14" i="8"/>
  <c r="R85" i="2"/>
  <c r="BZ11" i="8"/>
  <c r="CL115" i="9" s="1"/>
  <c r="DG11" i="8"/>
  <c r="DS115" i="9" s="1"/>
  <c r="L42" i="5"/>
  <c r="L156" i="11"/>
  <c r="L154" i="11" s="1"/>
  <c r="P40" i="5"/>
  <c r="U77" i="5"/>
  <c r="U78" i="5"/>
  <c r="BL37" i="4"/>
  <c r="Z11" i="8"/>
  <c r="AL115" i="9" s="1"/>
  <c r="U70" i="5"/>
  <c r="AG80" i="9" s="1"/>
  <c r="BM37" i="4"/>
  <c r="CB37" i="4"/>
  <c r="AC19" i="9"/>
  <c r="DR50" i="4"/>
  <c r="W37" i="4"/>
  <c r="AV37" i="4"/>
  <c r="DI37" i="4"/>
  <c r="Q66" i="7"/>
  <c r="CV11" i="8"/>
  <c r="DH115" i="9" s="1"/>
  <c r="CD37" i="4"/>
  <c r="CG28" i="5"/>
  <c r="CG17" i="5"/>
  <c r="CG16" i="5"/>
  <c r="CG38" i="5"/>
  <c r="CS41" i="9" s="1"/>
  <c r="CN28" i="5"/>
  <c r="CN38" i="5"/>
  <c r="CZ41" i="9" s="1"/>
  <c r="CN17" i="5"/>
  <c r="CN16" i="5"/>
  <c r="DN51" i="4"/>
  <c r="BV38" i="5"/>
  <c r="CH41" i="9" s="1"/>
  <c r="BV17" i="5"/>
  <c r="BV16" i="5"/>
  <c r="BV28" i="5"/>
  <c r="BE37" i="4"/>
  <c r="BK28" i="5"/>
  <c r="BK38" i="5"/>
  <c r="BW41" i="9" s="1"/>
  <c r="BK17" i="5"/>
  <c r="BK16" i="5"/>
  <c r="U31" i="5"/>
  <c r="DN15" i="5"/>
  <c r="CO37" i="4"/>
  <c r="BB31" i="5"/>
  <c r="BC28" i="5"/>
  <c r="BC38" i="5"/>
  <c r="BO41" i="9" s="1"/>
  <c r="BC17" i="5"/>
  <c r="BC16" i="5"/>
  <c r="AP37" i="4"/>
  <c r="CZ51" i="4"/>
  <c r="CY40" i="4"/>
  <c r="CY30" i="4" s="1"/>
  <c r="CY27" i="4" s="1"/>
  <c r="DG31" i="5"/>
  <c r="AT38" i="5"/>
  <c r="BF41" i="9" s="1"/>
  <c r="AT17" i="5"/>
  <c r="AT16" i="5"/>
  <c r="AT28" i="5"/>
  <c r="AM19" i="7"/>
  <c r="AL57" i="7"/>
  <c r="BR31" i="5"/>
  <c r="CQ52" i="4"/>
  <c r="CQ40" i="4" s="1"/>
  <c r="CQ30" i="4" s="1"/>
  <c r="CQ27" i="4" s="1"/>
  <c r="CP40" i="4"/>
  <c r="CP30" i="4" s="1"/>
  <c r="CP27" i="4" s="1"/>
  <c r="AD28" i="5"/>
  <c r="AD38" i="5"/>
  <c r="AP41" i="9" s="1"/>
  <c r="AD17" i="5"/>
  <c r="AD16" i="5"/>
  <c r="AQ37" i="4"/>
  <c r="AA28" i="5"/>
  <c r="AA38" i="5"/>
  <c r="AM41" i="9" s="1"/>
  <c r="AA17" i="5"/>
  <c r="AA16" i="5"/>
  <c r="DT15" i="5"/>
  <c r="CJ38" i="5"/>
  <c r="CV41" i="9" s="1"/>
  <c r="CJ28" i="5"/>
  <c r="CJ17" i="5"/>
  <c r="CJ16" i="5"/>
  <c r="CC37" i="4"/>
  <c r="AM37" i="4"/>
  <c r="S37" i="4"/>
  <c r="AB37" i="4"/>
  <c r="X37" i="4"/>
  <c r="BT37" i="4"/>
  <c r="DK50" i="4"/>
  <c r="DJ40" i="4"/>
  <c r="DJ30" i="4" s="1"/>
  <c r="DJ27" i="4" s="1"/>
  <c r="BS28" i="5"/>
  <c r="BS38" i="5"/>
  <c r="CE41" i="9" s="1"/>
  <c r="BS17" i="5"/>
  <c r="BS16" i="5"/>
  <c r="Q36" i="5"/>
  <c r="Q34" i="5" s="1"/>
  <c r="AC39" i="9" s="1"/>
  <c r="R50" i="7"/>
  <c r="BJ31" i="5"/>
  <c r="CE37" i="4"/>
  <c r="X10" i="6"/>
  <c r="CK37" i="4"/>
  <c r="Q17" i="5"/>
  <c r="Q16" i="5"/>
  <c r="Q38" i="5"/>
  <c r="AC41" i="9" s="1"/>
  <c r="G41" i="9" s="1"/>
  <c r="Q28" i="5"/>
  <c r="G9" i="6"/>
  <c r="G59" i="5" s="1"/>
  <c r="L9" i="6"/>
  <c r="K9" i="6"/>
  <c r="P9" i="6"/>
  <c r="F9" i="6"/>
  <c r="N9" i="6"/>
  <c r="M9" i="6"/>
  <c r="H9" i="6"/>
  <c r="H12" i="6" s="1"/>
  <c r="J9" i="6"/>
  <c r="J12" i="6" s="1"/>
  <c r="Q9" i="6"/>
  <c r="AC40" i="9" s="1"/>
  <c r="I9" i="6"/>
  <c r="O9" i="6"/>
  <c r="CM52" i="4"/>
  <c r="CM40" i="4" s="1"/>
  <c r="CM30" i="4" s="1"/>
  <c r="CM27" i="4" s="1"/>
  <c r="CL40" i="4"/>
  <c r="CL30" i="4" s="1"/>
  <c r="CL27" i="4" s="1"/>
  <c r="S35" i="5"/>
  <c r="BO37" i="4"/>
  <c r="BN38" i="5"/>
  <c r="BZ41" i="9" s="1"/>
  <c r="BN28" i="5"/>
  <c r="BN17" i="5"/>
  <c r="BN16" i="5"/>
  <c r="BU37" i="4"/>
  <c r="AS31" i="5"/>
  <c r="CF31" i="5"/>
  <c r="BW37" i="4"/>
  <c r="AK31" i="5"/>
  <c r="V13" i="7"/>
  <c r="U51" i="7"/>
  <c r="BP37" i="4"/>
  <c r="AD19" i="9"/>
  <c r="AN37" i="4"/>
  <c r="AC37" i="4"/>
  <c r="CS37" i="4"/>
  <c r="DH38" i="5"/>
  <c r="DT41" i="9" s="1"/>
  <c r="DH28" i="5"/>
  <c r="DH17" i="5"/>
  <c r="DH16" i="5"/>
  <c r="T14" i="7"/>
  <c r="S52" i="7"/>
  <c r="S12" i="7"/>
  <c r="AE37" i="4"/>
  <c r="CV31" i="5"/>
  <c r="U26" i="7"/>
  <c r="T64" i="7"/>
  <c r="S27" i="5" s="1"/>
  <c r="CW28" i="5"/>
  <c r="CW38" i="5"/>
  <c r="DI41" i="9" s="1"/>
  <c r="CW17" i="5"/>
  <c r="CW16" i="5"/>
  <c r="U20" i="7"/>
  <c r="T58" i="7"/>
  <c r="V17" i="5"/>
  <c r="V16" i="5"/>
  <c r="V28" i="5"/>
  <c r="V38" i="5"/>
  <c r="AH41" i="9" s="1"/>
  <c r="CR38" i="5"/>
  <c r="DD41" i="9" s="1"/>
  <c r="CR28" i="5"/>
  <c r="CR17" i="5"/>
  <c r="CR16" i="5"/>
  <c r="U12" i="8"/>
  <c r="AG128" i="9" s="1"/>
  <c r="BD37" i="4"/>
  <c r="CI37" i="4"/>
  <c r="BB11" i="8"/>
  <c r="BN115" i="9" s="1"/>
  <c r="BZ31" i="5"/>
  <c r="U21" i="7"/>
  <c r="T59" i="7"/>
  <c r="AI76" i="10"/>
  <c r="AI75" i="10"/>
  <c r="AI69" i="10"/>
  <c r="AI68" i="10"/>
  <c r="AI45" i="10"/>
  <c r="AI44" i="10"/>
  <c r="AI27" i="10"/>
  <c r="AI26" i="10"/>
  <c r="DC52" i="4"/>
  <c r="DC40" i="4" s="1"/>
  <c r="DC30" i="4" s="1"/>
  <c r="DC27" i="4" s="1"/>
  <c r="DB40" i="4"/>
  <c r="DB30" i="4" s="1"/>
  <c r="DB27" i="4" s="1"/>
  <c r="BX37" i="4"/>
  <c r="O42" i="5"/>
  <c r="AL38" i="5"/>
  <c r="AX41" i="9" s="1"/>
  <c r="AL28" i="5"/>
  <c r="AL17" i="5"/>
  <c r="AL16" i="5"/>
  <c r="R60" i="7"/>
  <c r="Q24" i="5"/>
  <c r="Q23" i="5" s="1"/>
  <c r="AH24" i="10"/>
  <c r="AH31" i="10" s="1"/>
  <c r="U17" i="7"/>
  <c r="T55" i="7"/>
  <c r="T15" i="7"/>
  <c r="CA28" i="5"/>
  <c r="CA38" i="5"/>
  <c r="CM41" i="9" s="1"/>
  <c r="CA17" i="5"/>
  <c r="CA16" i="5"/>
  <c r="CU52" i="4"/>
  <c r="CU40" i="4" s="1"/>
  <c r="CU30" i="4" s="1"/>
  <c r="CU27" i="4" s="1"/>
  <c r="CT40" i="4"/>
  <c r="CT30" i="4" s="1"/>
  <c r="CT27" i="4" s="1"/>
  <c r="P31" i="5"/>
  <c r="DP50" i="4"/>
  <c r="S22" i="7"/>
  <c r="T23" i="7"/>
  <c r="S61" i="7"/>
  <c r="AB32" i="9"/>
  <c r="Z31" i="5"/>
  <c r="U66" i="5"/>
  <c r="T76" i="5"/>
  <c r="T75" i="5" s="1"/>
  <c r="AF52" i="9" s="1"/>
  <c r="T65" i="5"/>
  <c r="AF130" i="9" s="1"/>
  <c r="AF159" i="9" s="1"/>
  <c r="AO28" i="5"/>
  <c r="AO38" i="5"/>
  <c r="BA41" i="9" s="1"/>
  <c r="AO17" i="5"/>
  <c r="AO16" i="5"/>
  <c r="AF37" i="4"/>
  <c r="CH37" i="4"/>
  <c r="V25" i="7"/>
  <c r="U63" i="7"/>
  <c r="T26" i="5" s="1"/>
  <c r="AA24" i="7"/>
  <c r="Z62" i="7"/>
  <c r="Y25" i="5" s="1"/>
  <c r="BF37" i="4"/>
  <c r="CX37" i="4"/>
  <c r="AI5" i="10"/>
  <c r="AI5" i="9"/>
  <c r="W5" i="8"/>
  <c r="X5" i="7"/>
  <c r="W5" i="5"/>
  <c r="X5" i="4"/>
  <c r="BG37" i="4"/>
  <c r="AU37" i="4"/>
  <c r="V71" i="5"/>
  <c r="V73" i="5"/>
  <c r="V68" i="5" s="1"/>
  <c r="V72" i="5"/>
  <c r="V67" i="5" s="1"/>
  <c r="V5" i="6"/>
  <c r="BJ11" i="8"/>
  <c r="BV115" i="9" s="1"/>
  <c r="BV144" i="9" s="1"/>
  <c r="AJ4" i="10"/>
  <c r="AJ4" i="9"/>
  <c r="X4" i="8"/>
  <c r="Y4" i="7"/>
  <c r="X4" i="5"/>
  <c r="Y4" i="4"/>
  <c r="W16" i="7"/>
  <c r="V54" i="7"/>
  <c r="CF11" i="8"/>
  <c r="CR115" i="9" s="1"/>
  <c r="DU49" i="4"/>
  <c r="DU40" i="4" s="1"/>
  <c r="DU30" i="4" s="1"/>
  <c r="DU27" i="4" s="1"/>
  <c r="V18" i="7"/>
  <c r="U56" i="7"/>
  <c r="DE51" i="4"/>
  <c r="DD40" i="4"/>
  <c r="DD30" i="4" s="1"/>
  <c r="DD27" i="4" s="1"/>
  <c r="N42" i="5"/>
  <c r="T53" i="7" l="1"/>
  <c r="S13" i="5" s="1"/>
  <c r="AI108" i="9"/>
  <c r="AI137" i="9"/>
  <c r="CR129" i="9"/>
  <c r="DS129" i="9"/>
  <c r="BE129" i="9"/>
  <c r="BV157" i="9"/>
  <c r="BV158" i="9" s="1"/>
  <c r="AG129" i="9"/>
  <c r="AI62" i="9"/>
  <c r="AI98" i="9"/>
  <c r="O16" i="8"/>
  <c r="AA69" i="9" s="1"/>
  <c r="CL129" i="9"/>
  <c r="BN129" i="9"/>
  <c r="G16" i="8"/>
  <c r="S69" i="9" s="1"/>
  <c r="AI24" i="10"/>
  <c r="AI31" i="10" s="1"/>
  <c r="N16" i="8"/>
  <c r="Z69" i="9" s="1"/>
  <c r="F12" i="6"/>
  <c r="R71" i="9" s="1"/>
  <c r="F55" i="5"/>
  <c r="S43" i="9"/>
  <c r="G12" i="6"/>
  <c r="U36" i="9"/>
  <c r="I12" i="6"/>
  <c r="V71" i="9"/>
  <c r="J19" i="6"/>
  <c r="T71" i="9"/>
  <c r="H19" i="6"/>
  <c r="Y43" i="9"/>
  <c r="M12" i="6"/>
  <c r="AA43" i="9"/>
  <c r="O12" i="6"/>
  <c r="Z36" i="9"/>
  <c r="N12" i="6"/>
  <c r="AB43" i="9"/>
  <c r="P12" i="6"/>
  <c r="W36" i="9"/>
  <c r="K12" i="6"/>
  <c r="Q12" i="6"/>
  <c r="X36" i="9"/>
  <c r="L12" i="6"/>
  <c r="P14" i="8"/>
  <c r="P16" i="8" s="1"/>
  <c r="AB69" i="9" s="1"/>
  <c r="BG9" i="6"/>
  <c r="BG55" i="5" s="1"/>
  <c r="BT9" i="6"/>
  <c r="BT57" i="5" s="1"/>
  <c r="I16" i="8"/>
  <c r="U69" i="9" s="1"/>
  <c r="H16" i="8"/>
  <c r="T69" i="9" s="1"/>
  <c r="K16" i="8"/>
  <c r="W69" i="9" s="1"/>
  <c r="M16" i="8"/>
  <c r="Y69" i="9" s="1"/>
  <c r="BM9" i="6"/>
  <c r="BM58" i="5" s="1"/>
  <c r="L16" i="8"/>
  <c r="X69" i="9" s="1"/>
  <c r="BC12" i="8"/>
  <c r="BO128" i="9" s="1"/>
  <c r="BO129" i="9" s="1"/>
  <c r="X43" i="9"/>
  <c r="J16" i="8"/>
  <c r="V69" i="9" s="1"/>
  <c r="CI9" i="6"/>
  <c r="CI56" i="5" s="1"/>
  <c r="CA9" i="6"/>
  <c r="CA56" i="5" s="1"/>
  <c r="AD12" i="8"/>
  <c r="AP128" i="9" s="1"/>
  <c r="BV12" i="8"/>
  <c r="CH128" i="9" s="1"/>
  <c r="CH129" i="9" s="1"/>
  <c r="CG12" i="8"/>
  <c r="CS128" i="9" s="1"/>
  <c r="CS129" i="9" s="1"/>
  <c r="AA11" i="8"/>
  <c r="AM115" i="9" s="1"/>
  <c r="CA11" i="8"/>
  <c r="CM115" i="9" s="1"/>
  <c r="AB22" i="9"/>
  <c r="BW9" i="6"/>
  <c r="BW55" i="5" s="1"/>
  <c r="DH12" i="8"/>
  <c r="DT128" i="9" s="1"/>
  <c r="DT129" i="9" s="1"/>
  <c r="AD11" i="8"/>
  <c r="AP115" i="9" s="1"/>
  <c r="AB23" i="9"/>
  <c r="AA36" i="9"/>
  <c r="AB36" i="9"/>
  <c r="AB33" i="9"/>
  <c r="CG11" i="8"/>
  <c r="CS115" i="9" s="1"/>
  <c r="AT12" i="8"/>
  <c r="BF128" i="9" s="1"/>
  <c r="BF129" i="9" s="1"/>
  <c r="BK12" i="8"/>
  <c r="BW128" i="9" s="1"/>
  <c r="BE9" i="6"/>
  <c r="BE59" i="5" s="1"/>
  <c r="BV11" i="8"/>
  <c r="CH115" i="9" s="1"/>
  <c r="BR9" i="6"/>
  <c r="BR59" i="5" s="1"/>
  <c r="AL12" i="8"/>
  <c r="AX128" i="9" s="1"/>
  <c r="AX129" i="9" s="1"/>
  <c r="BS9" i="6"/>
  <c r="BS60" i="5" s="1"/>
  <c r="AA12" i="8"/>
  <c r="AM128" i="9" s="1"/>
  <c r="BI9" i="6"/>
  <c r="BI58" i="5" s="1"/>
  <c r="BY9" i="6"/>
  <c r="BY59" i="5" s="1"/>
  <c r="AT11" i="8"/>
  <c r="BF115" i="9" s="1"/>
  <c r="Q11" i="8"/>
  <c r="AC115" i="9" s="1"/>
  <c r="AC144" i="9" s="1"/>
  <c r="CA12" i="8"/>
  <c r="CM128" i="9" s="1"/>
  <c r="CM129" i="9" s="1"/>
  <c r="BN11" i="8"/>
  <c r="BZ115" i="9" s="1"/>
  <c r="BQ9" i="6"/>
  <c r="BQ60" i="5" s="1"/>
  <c r="U43" i="9"/>
  <c r="BN12" i="8"/>
  <c r="BZ128" i="9" s="1"/>
  <c r="BX9" i="6"/>
  <c r="BX58" i="5" s="1"/>
  <c r="CJ12" i="8"/>
  <c r="CV128" i="9" s="1"/>
  <c r="CV129" i="9" s="1"/>
  <c r="P42" i="5"/>
  <c r="V11" i="8"/>
  <c r="AH115" i="9" s="1"/>
  <c r="Q12" i="8"/>
  <c r="AC128" i="9" s="1"/>
  <c r="AC129" i="9" s="1"/>
  <c r="BV9" i="6"/>
  <c r="BV58" i="5" s="1"/>
  <c r="CN11" i="8"/>
  <c r="CZ115" i="9" s="1"/>
  <c r="AG9" i="6"/>
  <c r="AG56" i="5" s="1"/>
  <c r="CB9" i="6"/>
  <c r="CB60" i="5" s="1"/>
  <c r="V78" i="5"/>
  <c r="V77" i="5"/>
  <c r="CA31" i="5"/>
  <c r="AC32" i="9"/>
  <c r="DC37" i="4"/>
  <c r="BD38" i="5"/>
  <c r="BP41" i="9" s="1"/>
  <c r="BD28" i="5"/>
  <c r="BD17" i="5"/>
  <c r="BD16" i="5"/>
  <c r="BD9" i="6"/>
  <c r="BJ9" i="6"/>
  <c r="BH9" i="6"/>
  <c r="BB9" i="6"/>
  <c r="BL9" i="6"/>
  <c r="BF9" i="6"/>
  <c r="AC38" i="5"/>
  <c r="AO41" i="9" s="1"/>
  <c r="AC28" i="5"/>
  <c r="AC17" i="5"/>
  <c r="AC16" i="5"/>
  <c r="J14" i="6"/>
  <c r="J57" i="5"/>
  <c r="J59" i="5"/>
  <c r="J58" i="5"/>
  <c r="J60" i="5"/>
  <c r="J55" i="5"/>
  <c r="J56" i="5"/>
  <c r="V24" i="9"/>
  <c r="V42" i="9"/>
  <c r="V34" i="9"/>
  <c r="V20" i="9"/>
  <c r="J15" i="6"/>
  <c r="V77" i="9" s="1"/>
  <c r="V76" i="9" s="1"/>
  <c r="V13" i="9"/>
  <c r="V21" i="9"/>
  <c r="V35" i="9"/>
  <c r="V40" i="9"/>
  <c r="V12" i="9"/>
  <c r="V33" i="9"/>
  <c r="V22" i="9"/>
  <c r="V23" i="9"/>
  <c r="G14" i="6"/>
  <c r="G55" i="5"/>
  <c r="G57" i="5"/>
  <c r="G58" i="5"/>
  <c r="G60" i="5"/>
  <c r="G56" i="5"/>
  <c r="S34" i="9"/>
  <c r="S24" i="9"/>
  <c r="S42" i="9"/>
  <c r="G15" i="6"/>
  <c r="S77" i="9" s="1"/>
  <c r="S76" i="9" s="1"/>
  <c r="S13" i="9"/>
  <c r="S20" i="9"/>
  <c r="S40" i="9"/>
  <c r="S21" i="9"/>
  <c r="S35" i="9"/>
  <c r="S12" i="9"/>
  <c r="S22" i="9"/>
  <c r="S33" i="9"/>
  <c r="S23" i="9"/>
  <c r="BK9" i="6"/>
  <c r="CJ11" i="8"/>
  <c r="CV115" i="9" s="1"/>
  <c r="AQ28" i="5"/>
  <c r="AQ17" i="5"/>
  <c r="AQ16" i="5"/>
  <c r="AQ38" i="5"/>
  <c r="BC41" i="9" s="1"/>
  <c r="AD31" i="5"/>
  <c r="AM9" i="6"/>
  <c r="BC11" i="8"/>
  <c r="BO115" i="9" s="1"/>
  <c r="CO38" i="5"/>
  <c r="DA41" i="9" s="1"/>
  <c r="CO28" i="5"/>
  <c r="CO17" i="5"/>
  <c r="CO16" i="5"/>
  <c r="BK11" i="8"/>
  <c r="BW115" i="9" s="1"/>
  <c r="G19" i="9"/>
  <c r="DU37" i="4"/>
  <c r="AK4" i="10"/>
  <c r="AK4" i="9"/>
  <c r="Y4" i="8"/>
  <c r="Z4" i="7"/>
  <c r="Y4" i="5"/>
  <c r="Z4" i="4"/>
  <c r="W25" i="7"/>
  <c r="V63" i="7"/>
  <c r="U26" i="5" s="1"/>
  <c r="CL37" i="4"/>
  <c r="H60" i="5"/>
  <c r="H59" i="5"/>
  <c r="H58" i="5"/>
  <c r="H57" i="5"/>
  <c r="H56" i="5"/>
  <c r="H55" i="5"/>
  <c r="H14" i="6"/>
  <c r="T24" i="9"/>
  <c r="T34" i="9"/>
  <c r="H15" i="6"/>
  <c r="T77" i="9" s="1"/>
  <c r="T76" i="9" s="1"/>
  <c r="T42" i="9"/>
  <c r="T20" i="9"/>
  <c r="T13" i="9"/>
  <c r="T21" i="9"/>
  <c r="T35" i="9"/>
  <c r="T40" i="9"/>
  <c r="T12" i="9"/>
  <c r="T23" i="9"/>
  <c r="T33" i="9"/>
  <c r="T22" i="9"/>
  <c r="V36" i="9"/>
  <c r="AM28" i="5"/>
  <c r="AM38" i="5"/>
  <c r="AY41" i="9" s="1"/>
  <c r="AM17" i="5"/>
  <c r="AM16" i="5"/>
  <c r="AD9" i="6"/>
  <c r="AF9" i="6"/>
  <c r="DO52" i="4"/>
  <c r="DO40" i="4" s="1"/>
  <c r="DO30" i="4" s="1"/>
  <c r="DO27" i="4" s="1"/>
  <c r="DN40" i="4"/>
  <c r="DN30" i="4" s="1"/>
  <c r="DN27" i="4" s="1"/>
  <c r="W28" i="5"/>
  <c r="W38" i="5"/>
  <c r="AI41" i="9" s="1"/>
  <c r="W17" i="5"/>
  <c r="W16" i="5"/>
  <c r="CB38" i="5"/>
  <c r="CN41" i="9" s="1"/>
  <c r="CB28" i="5"/>
  <c r="CB17" i="5"/>
  <c r="CB16" i="5"/>
  <c r="CD9" i="6"/>
  <c r="CE9" i="6"/>
  <c r="CK9" i="6"/>
  <c r="CC9" i="6"/>
  <c r="CH17" i="5"/>
  <c r="CH16" i="5"/>
  <c r="CH38" i="5"/>
  <c r="CT41" i="9" s="1"/>
  <c r="CH28" i="5"/>
  <c r="DQ51" i="4"/>
  <c r="DP40" i="4"/>
  <c r="DP30" i="4" s="1"/>
  <c r="DP27" i="4" s="1"/>
  <c r="CU37" i="4"/>
  <c r="AE19" i="9"/>
  <c r="CM37" i="4"/>
  <c r="M14" i="6"/>
  <c r="M59" i="5"/>
  <c r="M58" i="5"/>
  <c r="M60" i="5"/>
  <c r="M55" i="5"/>
  <c r="M57" i="5"/>
  <c r="M56" i="5"/>
  <c r="Y34" i="9"/>
  <c r="Y24" i="9"/>
  <c r="Y42" i="9"/>
  <c r="M15" i="6"/>
  <c r="Y77" i="9" s="1"/>
  <c r="Y76" i="9" s="1"/>
  <c r="Y13" i="9"/>
  <c r="Y20" i="9"/>
  <c r="Y21" i="9"/>
  <c r="Y35" i="9"/>
  <c r="Y40" i="9"/>
  <c r="Y12" i="9"/>
  <c r="Y23" i="9"/>
  <c r="Y33" i="9"/>
  <c r="Y22" i="9"/>
  <c r="CJ9" i="6"/>
  <c r="X38" i="5"/>
  <c r="AJ41" i="9" s="1"/>
  <c r="X28" i="5"/>
  <c r="X17" i="5"/>
  <c r="X16" i="5"/>
  <c r="AJ9" i="6"/>
  <c r="AN9" i="6"/>
  <c r="AN19" i="7"/>
  <c r="AM57" i="7"/>
  <c r="CN31" i="5"/>
  <c r="CG31" i="5"/>
  <c r="Q40" i="5"/>
  <c r="AC43" i="9" s="1"/>
  <c r="CG9" i="6"/>
  <c r="BG17" i="5"/>
  <c r="BG16" i="5"/>
  <c r="BG38" i="5"/>
  <c r="BS41" i="9" s="1"/>
  <c r="BG28" i="5"/>
  <c r="CT37" i="4"/>
  <c r="AK9" i="6"/>
  <c r="CD28" i="5"/>
  <c r="CD38" i="5"/>
  <c r="CP41" i="9" s="1"/>
  <c r="CD17" i="5"/>
  <c r="CD16" i="5"/>
  <c r="BM28" i="5"/>
  <c r="BM38" i="5"/>
  <c r="BY41" i="9" s="1"/>
  <c r="BM17" i="5"/>
  <c r="BM16" i="5"/>
  <c r="CW31" i="5"/>
  <c r="AE38" i="5"/>
  <c r="AQ41" i="9" s="1"/>
  <c r="AE28" i="5"/>
  <c r="AE17" i="5"/>
  <c r="AE16" i="5"/>
  <c r="AN38" i="5"/>
  <c r="AZ41" i="9" s="1"/>
  <c r="AN28" i="5"/>
  <c r="AN17" i="5"/>
  <c r="AN16" i="5"/>
  <c r="W13" i="7"/>
  <c r="V51" i="7"/>
  <c r="F60" i="5"/>
  <c r="F59" i="5"/>
  <c r="F14" i="6"/>
  <c r="F56" i="5"/>
  <c r="F57" i="5"/>
  <c r="F58" i="5"/>
  <c r="R42" i="9"/>
  <c r="R24" i="9"/>
  <c r="R34" i="9"/>
  <c r="F15" i="6"/>
  <c r="R77" i="9" s="1"/>
  <c r="R76" i="9" s="1"/>
  <c r="R122" i="9" s="1"/>
  <c r="R20" i="9"/>
  <c r="R40" i="9"/>
  <c r="R13" i="9"/>
  <c r="R21" i="9"/>
  <c r="R35" i="9"/>
  <c r="R12" i="9"/>
  <c r="R23" i="9"/>
  <c r="R33" i="9"/>
  <c r="R22" i="9"/>
  <c r="CE38" i="5"/>
  <c r="CQ41" i="9" s="1"/>
  <c r="CE28" i="5"/>
  <c r="CE17" i="5"/>
  <c r="CE16" i="5"/>
  <c r="R66" i="7"/>
  <c r="DJ37" i="4"/>
  <c r="CC28" i="5"/>
  <c r="CC38" i="5"/>
  <c r="CO41" i="9" s="1"/>
  <c r="CC17" i="5"/>
  <c r="CC16" i="5"/>
  <c r="CJ31" i="5"/>
  <c r="BZ9" i="6"/>
  <c r="DS51" i="4"/>
  <c r="N60" i="5"/>
  <c r="N59" i="5"/>
  <c r="N14" i="6"/>
  <c r="N57" i="5"/>
  <c r="N55" i="5"/>
  <c r="N56" i="5"/>
  <c r="N58" i="5"/>
  <c r="Z42" i="9"/>
  <c r="Z34" i="9"/>
  <c r="Z24" i="9"/>
  <c r="N15" i="6"/>
  <c r="Z77" i="9" s="1"/>
  <c r="Z76" i="9" s="1"/>
  <c r="Z20" i="9"/>
  <c r="Z13" i="9"/>
  <c r="Z21" i="9"/>
  <c r="Z35" i="9"/>
  <c r="Z12" i="9"/>
  <c r="Z40" i="9"/>
  <c r="Z23" i="9"/>
  <c r="Z33" i="9"/>
  <c r="Z22" i="9"/>
  <c r="Z43" i="9"/>
  <c r="AC33" i="9"/>
  <c r="Q31" i="5"/>
  <c r="AC36" i="9" s="1"/>
  <c r="CK38" i="5"/>
  <c r="CW41" i="9" s="1"/>
  <c r="CK28" i="5"/>
  <c r="CK17" i="5"/>
  <c r="CK16" i="5"/>
  <c r="BS31" i="5"/>
  <c r="AB24" i="7"/>
  <c r="AA62" i="7"/>
  <c r="Z25" i="5" s="1"/>
  <c r="AF38" i="5"/>
  <c r="AR41" i="9" s="1"/>
  <c r="AF28" i="5"/>
  <c r="AF17" i="5"/>
  <c r="AF16" i="5"/>
  <c r="BX38" i="5"/>
  <c r="CJ41" i="9" s="1"/>
  <c r="BX17" i="5"/>
  <c r="BX16" i="5"/>
  <c r="BX28" i="5"/>
  <c r="V21" i="7"/>
  <c r="U59" i="7"/>
  <c r="R43" i="9"/>
  <c r="V12" i="8"/>
  <c r="AH128" i="9" s="1"/>
  <c r="AH129" i="9" s="1"/>
  <c r="V20" i="7"/>
  <c r="U58" i="7"/>
  <c r="S28" i="7"/>
  <c r="R37" i="5" s="1"/>
  <c r="BU9" i="6"/>
  <c r="AO9" i="6"/>
  <c r="CY37" i="4"/>
  <c r="BV31" i="5"/>
  <c r="W18" i="7"/>
  <c r="V56" i="7"/>
  <c r="X16" i="7"/>
  <c r="W54" i="7"/>
  <c r="AJ76" i="10"/>
  <c r="AJ75" i="10"/>
  <c r="AJ68" i="10"/>
  <c r="AJ69" i="10"/>
  <c r="AJ44" i="10"/>
  <c r="AJ26" i="10"/>
  <c r="AJ45" i="10"/>
  <c r="AJ27" i="10"/>
  <c r="AJ5" i="10"/>
  <c r="AJ5" i="9"/>
  <c r="X5" i="8"/>
  <c r="Y5" i="7"/>
  <c r="X5" i="5"/>
  <c r="Y5" i="4"/>
  <c r="CX38" i="5"/>
  <c r="DJ41" i="9" s="1"/>
  <c r="CX28" i="5"/>
  <c r="CX17" i="5"/>
  <c r="CX16" i="5"/>
  <c r="AF81" i="9"/>
  <c r="AF101" i="9" s="1"/>
  <c r="S60" i="7"/>
  <c r="R24" i="5"/>
  <c r="R23" i="5" s="1"/>
  <c r="CI38" i="5"/>
  <c r="CU41" i="9" s="1"/>
  <c r="CI28" i="5"/>
  <c r="CI17" i="5"/>
  <c r="CI16" i="5"/>
  <c r="CR11" i="8"/>
  <c r="DD115" i="9" s="1"/>
  <c r="CW12" i="8"/>
  <c r="DI128" i="9" s="1"/>
  <c r="DI129" i="9" s="1"/>
  <c r="V26" i="7"/>
  <c r="U64" i="7"/>
  <c r="T27" i="5" s="1"/>
  <c r="R36" i="5"/>
  <c r="R34" i="5" s="1"/>
  <c r="AD39" i="9" s="1"/>
  <c r="S50" i="7"/>
  <c r="BN9" i="6"/>
  <c r="BO28" i="5"/>
  <c r="BO38" i="5"/>
  <c r="CA41" i="9" s="1"/>
  <c r="BO17" i="5"/>
  <c r="BO16" i="5"/>
  <c r="O14" i="6"/>
  <c r="O56" i="5"/>
  <c r="O55" i="5"/>
  <c r="O60" i="5"/>
  <c r="O58" i="5"/>
  <c r="O59" i="5"/>
  <c r="O57" i="5"/>
  <c r="AA34" i="9"/>
  <c r="AA24" i="9"/>
  <c r="AA42" i="9"/>
  <c r="O15" i="6"/>
  <c r="AA77" i="9" s="1"/>
  <c r="AA76" i="9" s="1"/>
  <c r="AA20" i="9"/>
  <c r="AA13" i="9"/>
  <c r="AA21" i="9"/>
  <c r="AA35" i="9"/>
  <c r="AA12" i="9"/>
  <c r="AA33" i="9"/>
  <c r="AA40" i="9"/>
  <c r="AA23" i="9"/>
  <c r="AA22" i="9"/>
  <c r="P60" i="5"/>
  <c r="P59" i="5"/>
  <c r="P58" i="5"/>
  <c r="P57" i="5"/>
  <c r="P56" i="5"/>
  <c r="P55" i="5"/>
  <c r="P14" i="6"/>
  <c r="AB24" i="9"/>
  <c r="AB34" i="9"/>
  <c r="P15" i="6"/>
  <c r="AB77" i="9" s="1"/>
  <c r="AB76" i="9" s="1"/>
  <c r="AB42" i="9"/>
  <c r="AB20" i="9"/>
  <c r="AB13" i="9"/>
  <c r="AB21" i="9"/>
  <c r="AB35" i="9"/>
  <c r="AB12" i="9"/>
  <c r="AB40" i="9"/>
  <c r="AC22" i="9"/>
  <c r="DL51" i="4"/>
  <c r="DK40" i="4"/>
  <c r="DK30" i="4" s="1"/>
  <c r="DK27" i="4" s="1"/>
  <c r="AB28" i="5"/>
  <c r="AB38" i="5"/>
  <c r="AN41" i="9" s="1"/>
  <c r="AB17" i="5"/>
  <c r="AB16" i="5"/>
  <c r="AH9" i="6"/>
  <c r="CP37" i="4"/>
  <c r="DA52" i="4"/>
  <c r="DA40" i="4" s="1"/>
  <c r="DA30" i="4" s="1"/>
  <c r="DA27" i="4" s="1"/>
  <c r="CZ40" i="4"/>
  <c r="CZ30" i="4" s="1"/>
  <c r="CZ27" i="4" s="1"/>
  <c r="BC31" i="5"/>
  <c r="BK31" i="5"/>
  <c r="V43" i="9"/>
  <c r="CN12" i="8"/>
  <c r="CZ128" i="9" s="1"/>
  <c r="CZ129" i="9" s="1"/>
  <c r="DI28" i="5"/>
  <c r="DI38" i="5"/>
  <c r="DU41" i="9" s="1"/>
  <c r="DI17" i="5"/>
  <c r="DI16" i="5"/>
  <c r="Y9" i="6"/>
  <c r="W9" i="6"/>
  <c r="W12" i="6" s="1"/>
  <c r="W19" i="6" s="1"/>
  <c r="AA9" i="6"/>
  <c r="Z9" i="6"/>
  <c r="R9" i="6"/>
  <c r="R12" i="6" s="1"/>
  <c r="V9" i="6"/>
  <c r="U9" i="6"/>
  <c r="U12" i="6" s="1"/>
  <c r="AC9" i="6"/>
  <c r="AB9" i="6"/>
  <c r="X9" i="6"/>
  <c r="X12" i="6" s="1"/>
  <c r="R28" i="5"/>
  <c r="T9" i="6"/>
  <c r="T12" i="6" s="1"/>
  <c r="R38" i="5"/>
  <c r="AD41" i="9" s="1"/>
  <c r="S9" i="6"/>
  <c r="S12" i="6" s="1"/>
  <c r="R17" i="5"/>
  <c r="R16" i="5"/>
  <c r="DF52" i="4"/>
  <c r="DF40" i="4" s="1"/>
  <c r="DF30" i="4" s="1"/>
  <c r="DF27" i="4" s="1"/>
  <c r="DE40" i="4"/>
  <c r="DE30" i="4" s="1"/>
  <c r="DE27" i="4" s="1"/>
  <c r="AO31" i="5"/>
  <c r="V17" i="7"/>
  <c r="U55" i="7"/>
  <c r="U53" i="7" s="1"/>
  <c r="T13" i="5" s="1"/>
  <c r="U15" i="7"/>
  <c r="AL31" i="5"/>
  <c r="DH31" i="5"/>
  <c r="BN31" i="5"/>
  <c r="CH9" i="6"/>
  <c r="R36" i="9"/>
  <c r="AL9" i="6"/>
  <c r="T43" i="9"/>
  <c r="V70" i="5"/>
  <c r="AH80" i="9" s="1"/>
  <c r="W72" i="5"/>
  <c r="W67" i="5" s="1"/>
  <c r="W5" i="6"/>
  <c r="W73" i="5"/>
  <c r="W68" i="5" s="1"/>
  <c r="W71" i="5"/>
  <c r="W70" i="5" s="1"/>
  <c r="AI80" i="9" s="1"/>
  <c r="AO12" i="8"/>
  <c r="BA128" i="9" s="1"/>
  <c r="BA129" i="9" s="1"/>
  <c r="V66" i="5"/>
  <c r="U65" i="5"/>
  <c r="AG130" i="9" s="1"/>
  <c r="U76" i="5"/>
  <c r="U75" i="5" s="1"/>
  <c r="AG52" i="9" s="1"/>
  <c r="AG81" i="9" s="1"/>
  <c r="AG101" i="9" s="1"/>
  <c r="T22" i="7"/>
  <c r="U23" i="7"/>
  <c r="T61" i="7"/>
  <c r="CF9" i="6"/>
  <c r="CR12" i="8"/>
  <c r="DD128" i="9" s="1"/>
  <c r="CW11" i="8"/>
  <c r="DI115" i="9" s="1"/>
  <c r="U14" i="7"/>
  <c r="T52" i="7"/>
  <c r="T12" i="7"/>
  <c r="CS38" i="5"/>
  <c r="DE41" i="9" s="1"/>
  <c r="CS28" i="5"/>
  <c r="CS17" i="5"/>
  <c r="CS16" i="5"/>
  <c r="BU38" i="5"/>
  <c r="CG41" i="9" s="1"/>
  <c r="BU17" i="5"/>
  <c r="BU16" i="5"/>
  <c r="BU28" i="5"/>
  <c r="I14" i="6"/>
  <c r="I59" i="5"/>
  <c r="I58" i="5"/>
  <c r="I56" i="5"/>
  <c r="I60" i="5"/>
  <c r="I57" i="5"/>
  <c r="I55" i="5"/>
  <c r="U34" i="9"/>
  <c r="U42" i="9"/>
  <c r="U24" i="9"/>
  <c r="I15" i="6"/>
  <c r="U77" i="9" s="1"/>
  <c r="U76" i="9" s="1"/>
  <c r="U20" i="9"/>
  <c r="U13" i="9"/>
  <c r="U21" i="9"/>
  <c r="U35" i="9"/>
  <c r="U40" i="9"/>
  <c r="U12" i="9"/>
  <c r="U22" i="9"/>
  <c r="U23" i="9"/>
  <c r="U33" i="9"/>
  <c r="K14" i="6"/>
  <c r="K60" i="5"/>
  <c r="K56" i="5"/>
  <c r="K57" i="5"/>
  <c r="K59" i="5"/>
  <c r="K58" i="5"/>
  <c r="K55" i="5"/>
  <c r="W34" i="9"/>
  <c r="W24" i="9"/>
  <c r="W42" i="9"/>
  <c r="K15" i="6"/>
  <c r="W77" i="9" s="1"/>
  <c r="W76" i="9" s="1"/>
  <c r="W20" i="9"/>
  <c r="W13" i="9"/>
  <c r="W21" i="9"/>
  <c r="W35" i="9"/>
  <c r="W40" i="9"/>
  <c r="W12" i="9"/>
  <c r="W22" i="9"/>
  <c r="W23" i="9"/>
  <c r="W33" i="9"/>
  <c r="AC23" i="9"/>
  <c r="BS11" i="8"/>
  <c r="CE115" i="9" s="1"/>
  <c r="CE144" i="9" s="1"/>
  <c r="AI9" i="6"/>
  <c r="CQ37" i="4"/>
  <c r="AT31" i="5"/>
  <c r="AW9" i="6"/>
  <c r="AV9" i="6"/>
  <c r="AU9" i="6"/>
  <c r="AY9" i="6"/>
  <c r="AQ9" i="6"/>
  <c r="AX9" i="6"/>
  <c r="AP9" i="6"/>
  <c r="AR9" i="6"/>
  <c r="BA9" i="6"/>
  <c r="AZ9" i="6"/>
  <c r="AT9" i="6"/>
  <c r="AS9" i="6"/>
  <c r="AP38" i="5"/>
  <c r="BB41" i="9" s="1"/>
  <c r="AP28" i="5"/>
  <c r="AP17" i="5"/>
  <c r="AP16" i="5"/>
  <c r="W43" i="9"/>
  <c r="CR31" i="5"/>
  <c r="T35" i="5"/>
  <c r="DD37" i="4"/>
  <c r="CI57" i="5"/>
  <c r="CI58" i="5"/>
  <c r="CI59" i="5"/>
  <c r="AU38" i="5"/>
  <c r="BG41" i="9" s="1"/>
  <c r="AU28" i="5"/>
  <c r="AU17" i="5"/>
  <c r="AU16" i="5"/>
  <c r="BF38" i="5"/>
  <c r="BR41" i="9" s="1"/>
  <c r="BF17" i="5"/>
  <c r="BF16" i="5"/>
  <c r="BF28" i="5"/>
  <c r="AO11" i="8"/>
  <c r="BA115" i="9" s="1"/>
  <c r="AL11" i="8"/>
  <c r="AX115" i="9" s="1"/>
  <c r="AX144" i="9" s="1"/>
  <c r="DB37" i="4"/>
  <c r="AI66" i="10"/>
  <c r="V31" i="5"/>
  <c r="DH11" i="8"/>
  <c r="DT115" i="9" s="1"/>
  <c r="BP38" i="5"/>
  <c r="CB41" i="9" s="1"/>
  <c r="BP28" i="5"/>
  <c r="BP17" i="5"/>
  <c r="BP16" i="5"/>
  <c r="BW38" i="5"/>
  <c r="CI41" i="9" s="1"/>
  <c r="BW28" i="5"/>
  <c r="BW17" i="5"/>
  <c r="BW16" i="5"/>
  <c r="BP9" i="6"/>
  <c r="BO9" i="6"/>
  <c r="Q55" i="5"/>
  <c r="Q60" i="5"/>
  <c r="Q56" i="5"/>
  <c r="Q57" i="5"/>
  <c r="Q59" i="5"/>
  <c r="Q58" i="5"/>
  <c r="AC34" i="9"/>
  <c r="AC42" i="9"/>
  <c r="AC24" i="9"/>
  <c r="AC20" i="9"/>
  <c r="Q15" i="6"/>
  <c r="AC77" i="9" s="1"/>
  <c r="AC76" i="9" s="1"/>
  <c r="AC13" i="9"/>
  <c r="AC21" i="9"/>
  <c r="AC35" i="9"/>
  <c r="AC12" i="9"/>
  <c r="L14" i="6"/>
  <c r="L55" i="5"/>
  <c r="L56" i="5"/>
  <c r="L59" i="5"/>
  <c r="L58" i="5"/>
  <c r="L60" i="5"/>
  <c r="L57" i="5"/>
  <c r="X24" i="9"/>
  <c r="X42" i="9"/>
  <c r="L15" i="6"/>
  <c r="X77" i="9" s="1"/>
  <c r="X76" i="9" s="1"/>
  <c r="X34" i="9"/>
  <c r="X20" i="9"/>
  <c r="X13" i="9"/>
  <c r="X21" i="9"/>
  <c r="X35" i="9"/>
  <c r="X40" i="9"/>
  <c r="X12" i="9"/>
  <c r="X23" i="9"/>
  <c r="X22" i="9"/>
  <c r="X33" i="9"/>
  <c r="T36" i="9"/>
  <c r="Y10" i="6"/>
  <c r="BS12" i="8"/>
  <c r="CE128" i="9" s="1"/>
  <c r="CE129" i="9" s="1"/>
  <c r="BT38" i="5"/>
  <c r="CF41" i="9" s="1"/>
  <c r="BT28" i="5"/>
  <c r="BT17" i="5"/>
  <c r="BT16" i="5"/>
  <c r="S28" i="5"/>
  <c r="S38" i="5"/>
  <c r="AE41" i="9" s="1"/>
  <c r="S17" i="5"/>
  <c r="S16" i="5"/>
  <c r="Y36" i="9"/>
  <c r="AA31" i="5"/>
  <c r="AE9" i="6"/>
  <c r="S36" i="9"/>
  <c r="BE38" i="5"/>
  <c r="BQ41" i="9" s="1"/>
  <c r="BE28" i="5"/>
  <c r="BE17" i="5"/>
  <c r="BE16" i="5"/>
  <c r="AV38" i="5"/>
  <c r="BH41" i="9" s="1"/>
  <c r="AV28" i="5"/>
  <c r="AV17" i="5"/>
  <c r="AV16" i="5"/>
  <c r="Q10" i="8"/>
  <c r="AC116" i="9" s="1"/>
  <c r="BL38" i="5"/>
  <c r="BX41" i="9" s="1"/>
  <c r="BL28" i="5"/>
  <c r="BL17" i="5"/>
  <c r="BL16" i="5"/>
  <c r="BC9" i="6"/>
  <c r="BE58" i="5" l="1"/>
  <c r="BE55" i="5"/>
  <c r="BE60" i="5"/>
  <c r="S66" i="7"/>
  <c r="F19" i="6"/>
  <c r="BE56" i="5"/>
  <c r="BE57" i="5"/>
  <c r="AJ108" i="9"/>
  <c r="AJ137" i="9"/>
  <c r="AM129" i="9"/>
  <c r="CE157" i="9"/>
  <c r="CE158" i="9" s="1"/>
  <c r="G116" i="9"/>
  <c r="AC145" i="9"/>
  <c r="DD129" i="9"/>
  <c r="AC157" i="9"/>
  <c r="AC158" i="9" s="1"/>
  <c r="BW129" i="9"/>
  <c r="AX157" i="9"/>
  <c r="AX158" i="9" s="1"/>
  <c r="CI55" i="5"/>
  <c r="G115" i="9"/>
  <c r="AJ62" i="9"/>
  <c r="AJ98" i="9"/>
  <c r="CI60" i="5"/>
  <c r="AP129" i="9"/>
  <c r="BZ129" i="9"/>
  <c r="G128" i="9"/>
  <c r="S122" i="9"/>
  <c r="T122" i="9" s="1"/>
  <c r="U122" i="9" s="1"/>
  <c r="BM60" i="5"/>
  <c r="AC75" i="9"/>
  <c r="AB75" i="9"/>
  <c r="AA75" i="9"/>
  <c r="Z75" i="9"/>
  <c r="Y75" i="9"/>
  <c r="G61" i="5"/>
  <c r="S48" i="9" s="1"/>
  <c r="AI71" i="9"/>
  <c r="R19" i="6"/>
  <c r="AD71" i="9"/>
  <c r="AE71" i="9"/>
  <c r="S19" i="6"/>
  <c r="AH33" i="9"/>
  <c r="V12" i="6"/>
  <c r="AC71" i="9"/>
  <c r="Q19" i="6"/>
  <c r="AF71" i="9"/>
  <c r="T19" i="6"/>
  <c r="Z71" i="9"/>
  <c r="N19" i="6"/>
  <c r="K19" i="6"/>
  <c r="W71" i="9"/>
  <c r="AA71" i="9"/>
  <c r="O19" i="6"/>
  <c r="I19" i="6"/>
  <c r="U71" i="9"/>
  <c r="P19" i="6"/>
  <c r="AB71" i="9"/>
  <c r="Y71" i="9"/>
  <c r="M19" i="6"/>
  <c r="S71" i="9"/>
  <c r="G19" i="6"/>
  <c r="AG71" i="9"/>
  <c r="U19" i="6"/>
  <c r="X71" i="9"/>
  <c r="L19" i="6"/>
  <c r="G13" i="6"/>
  <c r="X75" i="9"/>
  <c r="W75" i="9"/>
  <c r="F18" i="6"/>
  <c r="V75" i="9"/>
  <c r="T75" i="9"/>
  <c r="U75" i="9"/>
  <c r="S75" i="9"/>
  <c r="R12" i="8"/>
  <c r="AD128" i="9" s="1"/>
  <c r="Q14" i="8"/>
  <c r="Q16" i="8" s="1"/>
  <c r="AC69" i="9" s="1"/>
  <c r="BM56" i="5"/>
  <c r="BM55" i="5"/>
  <c r="BG59" i="5"/>
  <c r="BG60" i="5"/>
  <c r="BM59" i="5"/>
  <c r="BM57" i="5"/>
  <c r="BG58" i="5"/>
  <c r="BT56" i="5"/>
  <c r="BG56" i="5"/>
  <c r="BG57" i="5"/>
  <c r="I61" i="5"/>
  <c r="U48" i="9" s="1"/>
  <c r="I71" i="2"/>
  <c r="I72" i="2"/>
  <c r="N61" i="5"/>
  <c r="Z48" i="9" s="1"/>
  <c r="I70" i="2"/>
  <c r="I69" i="2"/>
  <c r="P61" i="5"/>
  <c r="AB48" i="9" s="1"/>
  <c r="I68" i="2"/>
  <c r="H61" i="5"/>
  <c r="T48" i="9" s="1"/>
  <c r="Q61" i="5"/>
  <c r="AC48" i="9" s="1"/>
  <c r="O61" i="5"/>
  <c r="AA48" i="9" s="1"/>
  <c r="K61" i="5"/>
  <c r="W48" i="9" s="1"/>
  <c r="M61" i="5"/>
  <c r="Y48" i="9" s="1"/>
  <c r="J61" i="5"/>
  <c r="V48" i="9" s="1"/>
  <c r="L61" i="5"/>
  <c r="X48" i="9" s="1"/>
  <c r="I67" i="2"/>
  <c r="BT58" i="5"/>
  <c r="BT59" i="5"/>
  <c r="BT55" i="5"/>
  <c r="BT60" i="5"/>
  <c r="BW11" i="8"/>
  <c r="CI115" i="9" s="1"/>
  <c r="BW56" i="5"/>
  <c r="BY57" i="5"/>
  <c r="BY56" i="5"/>
  <c r="CA57" i="5"/>
  <c r="BI55" i="5"/>
  <c r="BW57" i="5"/>
  <c r="BR56" i="5"/>
  <c r="BR57" i="5"/>
  <c r="BW60" i="5"/>
  <c r="CA60" i="5"/>
  <c r="BI57" i="5"/>
  <c r="BY58" i="5"/>
  <c r="BI56" i="5"/>
  <c r="BR55" i="5"/>
  <c r="CA55" i="5"/>
  <c r="BW59" i="5"/>
  <c r="BY60" i="5"/>
  <c r="BR58" i="5"/>
  <c r="CA58" i="5"/>
  <c r="CK11" i="8"/>
  <c r="CW115" i="9" s="1"/>
  <c r="I41" i="9"/>
  <c r="BS57" i="5"/>
  <c r="CA59" i="5"/>
  <c r="BY55" i="5"/>
  <c r="BS58" i="5"/>
  <c r="BS55" i="5"/>
  <c r="BQ57" i="5"/>
  <c r="BR60" i="5"/>
  <c r="BT12" i="8"/>
  <c r="CF128" i="9" s="1"/>
  <c r="AF12" i="8"/>
  <c r="AR128" i="9" s="1"/>
  <c r="AR129" i="9" s="1"/>
  <c r="T10" i="9"/>
  <c r="T46" i="9" s="1"/>
  <c r="BP11" i="8"/>
  <c r="CB115" i="9" s="1"/>
  <c r="DI11" i="8"/>
  <c r="DU115" i="9" s="1"/>
  <c r="DU144" i="9" s="1"/>
  <c r="AE11" i="8"/>
  <c r="AQ115" i="9" s="1"/>
  <c r="BM12" i="8"/>
  <c r="BY128" i="9" s="1"/>
  <c r="BY129" i="9" s="1"/>
  <c r="AU11" i="8"/>
  <c r="BG115" i="9" s="1"/>
  <c r="BG144" i="9" s="1"/>
  <c r="BI59" i="5"/>
  <c r="BQ58" i="5"/>
  <c r="AQ11" i="8"/>
  <c r="BC115" i="9" s="1"/>
  <c r="BW58" i="5"/>
  <c r="Y10" i="9"/>
  <c r="Y56" i="9" s="1"/>
  <c r="AG59" i="5"/>
  <c r="BX12" i="8"/>
  <c r="CJ128" i="9" s="1"/>
  <c r="CJ129" i="9" s="1"/>
  <c r="AE22" i="9"/>
  <c r="AP11" i="8"/>
  <c r="BB115" i="9" s="1"/>
  <c r="S11" i="8"/>
  <c r="AE115" i="9" s="1"/>
  <c r="W11" i="8"/>
  <c r="AI115" i="9" s="1"/>
  <c r="AI144" i="9" s="1"/>
  <c r="BU12" i="8"/>
  <c r="CG128" i="9" s="1"/>
  <c r="CG129" i="9" s="1"/>
  <c r="DI12" i="8"/>
  <c r="DU128" i="9" s="1"/>
  <c r="DU129" i="9" s="1"/>
  <c r="AF11" i="8"/>
  <c r="AR115" i="9" s="1"/>
  <c r="CC12" i="8"/>
  <c r="CO128" i="9" s="1"/>
  <c r="CH12" i="8"/>
  <c r="CT128" i="9" s="1"/>
  <c r="CT129" i="9" s="1"/>
  <c r="BW12" i="8"/>
  <c r="CI128" i="9" s="1"/>
  <c r="AD23" i="9"/>
  <c r="BI60" i="5"/>
  <c r="BQ59" i="5"/>
  <c r="CH11" i="8"/>
  <c r="CT115" i="9" s="1"/>
  <c r="CT144" i="9" s="1"/>
  <c r="W12" i="8"/>
  <c r="AI128" i="9" s="1"/>
  <c r="AI129" i="9" s="1"/>
  <c r="CB59" i="5"/>
  <c r="BV56" i="5"/>
  <c r="L41" i="9"/>
  <c r="CD12" i="8"/>
  <c r="CP128" i="9" s="1"/>
  <c r="CP129" i="9" s="1"/>
  <c r="BQ55" i="5"/>
  <c r="BS59" i="5"/>
  <c r="BX60" i="5"/>
  <c r="AG55" i="5"/>
  <c r="BQ56" i="5"/>
  <c r="BS56" i="5"/>
  <c r="AQ12" i="8"/>
  <c r="BC128" i="9" s="1"/>
  <c r="BC129" i="9" s="1"/>
  <c r="AG58" i="5"/>
  <c r="AH23" i="9"/>
  <c r="AH36" i="9"/>
  <c r="AP12" i="8"/>
  <c r="BB128" i="9" s="1"/>
  <c r="CI12" i="8"/>
  <c r="CU128" i="9" s="1"/>
  <c r="BL12" i="8"/>
  <c r="BX128" i="9" s="1"/>
  <c r="BX129" i="9" s="1"/>
  <c r="BT11" i="8"/>
  <c r="CF115" i="9" s="1"/>
  <c r="AC17" i="9"/>
  <c r="AB12" i="8"/>
  <c r="AN128" i="9" s="1"/>
  <c r="AN129" i="9" s="1"/>
  <c r="BX11" i="8"/>
  <c r="CJ115" i="9" s="1"/>
  <c r="CE12" i="8"/>
  <c r="CQ128" i="9" s="1"/>
  <c r="CQ129" i="9" s="1"/>
  <c r="CO11" i="8"/>
  <c r="DA115" i="9" s="1"/>
  <c r="AB11" i="8"/>
  <c r="AN115" i="9" s="1"/>
  <c r="AB29" i="9"/>
  <c r="BX56" i="5"/>
  <c r="BX59" i="5"/>
  <c r="CB55" i="5"/>
  <c r="BV59" i="5"/>
  <c r="AG57" i="5"/>
  <c r="X12" i="8"/>
  <c r="AJ128" i="9" s="1"/>
  <c r="BX55" i="5"/>
  <c r="CB56" i="5"/>
  <c r="BV55" i="5"/>
  <c r="AG60" i="5"/>
  <c r="CB57" i="5"/>
  <c r="BV60" i="5"/>
  <c r="J41" i="9"/>
  <c r="BF11" i="8"/>
  <c r="BR115" i="9" s="1"/>
  <c r="CE11" i="8"/>
  <c r="CQ115" i="9" s="1"/>
  <c r="AE23" i="9"/>
  <c r="Q14" i="6"/>
  <c r="AC72" i="9" s="1"/>
  <c r="U10" i="9"/>
  <c r="U46" i="9" s="1"/>
  <c r="CB58" i="5"/>
  <c r="BV57" i="5"/>
  <c r="AC10" i="9"/>
  <c r="AC56" i="9" s="1"/>
  <c r="AU12" i="8"/>
  <c r="BG128" i="9" s="1"/>
  <c r="BG129" i="9" s="1"/>
  <c r="BO12" i="8"/>
  <c r="CA128" i="9" s="1"/>
  <c r="CA129" i="9" s="1"/>
  <c r="CC11" i="8"/>
  <c r="CO115" i="9" s="1"/>
  <c r="BM11" i="8"/>
  <c r="BY115" i="9" s="1"/>
  <c r="BX57" i="5"/>
  <c r="CO12" i="8"/>
  <c r="DA128" i="9" s="1"/>
  <c r="BL11" i="8"/>
  <c r="BX115" i="9" s="1"/>
  <c r="W77" i="5"/>
  <c r="W78" i="5"/>
  <c r="U60" i="5"/>
  <c r="U55" i="5"/>
  <c r="U58" i="5"/>
  <c r="U59" i="5"/>
  <c r="U56" i="5"/>
  <c r="U57" i="5"/>
  <c r="AG34" i="9"/>
  <c r="AG42" i="9"/>
  <c r="AG24" i="9"/>
  <c r="U15" i="6"/>
  <c r="AG77" i="9" s="1"/>
  <c r="AG76" i="9" s="1"/>
  <c r="AG20" i="9"/>
  <c r="AG13" i="9"/>
  <c r="AG35" i="9"/>
  <c r="AG21" i="9"/>
  <c r="AG12" i="9"/>
  <c r="AG33" i="9"/>
  <c r="AG22" i="9"/>
  <c r="AG23" i="9"/>
  <c r="AH56" i="5"/>
  <c r="AH58" i="5"/>
  <c r="AH59" i="5"/>
  <c r="AH55" i="5"/>
  <c r="AH60" i="5"/>
  <c r="AH57" i="5"/>
  <c r="AB31" i="5"/>
  <c r="AA29" i="9"/>
  <c r="AA72" i="9"/>
  <c r="O18" i="6"/>
  <c r="O13" i="6"/>
  <c r="X73" i="5"/>
  <c r="X68" i="5" s="1"/>
  <c r="X72" i="5"/>
  <c r="X67" i="5" s="1"/>
  <c r="X5" i="6"/>
  <c r="X71" i="5"/>
  <c r="BU59" i="5"/>
  <c r="BU58" i="5"/>
  <c r="BU60" i="5"/>
  <c r="BU56" i="5"/>
  <c r="BU57" i="5"/>
  <c r="BU55" i="5"/>
  <c r="AC24" i="7"/>
  <c r="AB62" i="7"/>
  <c r="AA25" i="5" s="1"/>
  <c r="G33" i="9"/>
  <c r="R29" i="9"/>
  <c r="G77" i="9"/>
  <c r="R72" i="9"/>
  <c r="F13" i="6"/>
  <c r="AK60" i="5"/>
  <c r="AK57" i="5"/>
  <c r="AK59" i="5"/>
  <c r="AK55" i="5"/>
  <c r="AK58" i="5"/>
  <c r="AK56" i="5"/>
  <c r="AI33" i="9"/>
  <c r="W31" i="5"/>
  <c r="AI36" i="9" s="1"/>
  <c r="S29" i="9"/>
  <c r="BL60" i="5"/>
  <c r="BL59" i="5"/>
  <c r="BL58" i="5"/>
  <c r="BL57" i="5"/>
  <c r="BL56" i="5"/>
  <c r="BL55" i="5"/>
  <c r="AZ56" i="5"/>
  <c r="AZ59" i="5"/>
  <c r="AZ55" i="5"/>
  <c r="AZ60" i="5"/>
  <c r="AZ58" i="5"/>
  <c r="AZ57" i="5"/>
  <c r="BA60" i="5"/>
  <c r="BA55" i="5"/>
  <c r="BA56" i="5"/>
  <c r="BA57" i="5"/>
  <c r="BA59" i="5"/>
  <c r="BA58" i="5"/>
  <c r="V60" i="5"/>
  <c r="V59" i="5"/>
  <c r="V58" i="5"/>
  <c r="V55" i="5"/>
  <c r="V57" i="5"/>
  <c r="V56" i="5"/>
  <c r="AH42" i="9"/>
  <c r="AH24" i="9"/>
  <c r="AH34" i="9"/>
  <c r="AH20" i="9"/>
  <c r="V15" i="6"/>
  <c r="AH77" i="9" s="1"/>
  <c r="AH76" i="9" s="1"/>
  <c r="AH35" i="9"/>
  <c r="AH13" i="9"/>
  <c r="AH21" i="9"/>
  <c r="AH12" i="9"/>
  <c r="DK37" i="4"/>
  <c r="AB17" i="9"/>
  <c r="AA10" i="9"/>
  <c r="BO11" i="8"/>
  <c r="CA115" i="9" s="1"/>
  <c r="CI11" i="8"/>
  <c r="CU115" i="9" s="1"/>
  <c r="AD32" i="9"/>
  <c r="CX31" i="5"/>
  <c r="X18" i="7"/>
  <c r="W56" i="7"/>
  <c r="W21" i="7"/>
  <c r="V59" i="7"/>
  <c r="CK31" i="5"/>
  <c r="G23" i="9"/>
  <c r="G34" i="9"/>
  <c r="AE31" i="5"/>
  <c r="CT28" i="5"/>
  <c r="CT17" i="5"/>
  <c r="CT16" i="5"/>
  <c r="CT38" i="5"/>
  <c r="DF41" i="9" s="1"/>
  <c r="AJ22" i="9"/>
  <c r="Y72" i="9"/>
  <c r="M18" i="6"/>
  <c r="M13" i="6"/>
  <c r="DP37" i="4"/>
  <c r="CC58" i="5"/>
  <c r="CC55" i="5"/>
  <c r="CC60" i="5"/>
  <c r="CC59" i="5"/>
  <c r="CC57" i="5"/>
  <c r="CC56" i="5"/>
  <c r="CB31" i="5"/>
  <c r="BB60" i="5"/>
  <c r="BB59" i="5"/>
  <c r="BB58" i="5"/>
  <c r="BB56" i="5"/>
  <c r="BB57" i="5"/>
  <c r="BB55" i="5"/>
  <c r="BD31" i="5"/>
  <c r="BO59" i="5"/>
  <c r="BO55" i="5"/>
  <c r="BO56" i="5"/>
  <c r="BO57" i="5"/>
  <c r="BO60" i="5"/>
  <c r="BO58" i="5"/>
  <c r="BE31" i="5"/>
  <c r="Y12" i="6"/>
  <c r="Z10" i="6"/>
  <c r="AV31" i="5"/>
  <c r="AV60" i="5"/>
  <c r="AV59" i="5"/>
  <c r="AV58" i="5"/>
  <c r="AV57" i="5"/>
  <c r="AV56" i="5"/>
  <c r="AV55" i="5"/>
  <c r="DE37" i="4"/>
  <c r="BL31" i="5"/>
  <c r="AW60" i="5"/>
  <c r="AW55" i="5"/>
  <c r="AW59" i="5"/>
  <c r="AW56" i="5"/>
  <c r="AW58" i="5"/>
  <c r="AW57" i="5"/>
  <c r="W10" i="9"/>
  <c r="W72" i="9"/>
  <c r="K18" i="6"/>
  <c r="K13" i="6"/>
  <c r="BU31" i="5"/>
  <c r="CS31" i="5"/>
  <c r="AL60" i="5"/>
  <c r="AL59" i="5"/>
  <c r="AL56" i="5"/>
  <c r="AL55" i="5"/>
  <c r="AL57" i="5"/>
  <c r="AL58" i="5"/>
  <c r="DF37" i="4"/>
  <c r="S59" i="5"/>
  <c r="S57" i="5"/>
  <c r="S58" i="5"/>
  <c r="S55" i="5"/>
  <c r="S60" i="5"/>
  <c r="S56" i="5"/>
  <c r="AE24" i="9"/>
  <c r="AE34" i="9"/>
  <c r="AE42" i="9"/>
  <c r="S15" i="6"/>
  <c r="AE77" i="9" s="1"/>
  <c r="AE76" i="9" s="1"/>
  <c r="AE20" i="9"/>
  <c r="AE13" i="9"/>
  <c r="AE21" i="9"/>
  <c r="AE35" i="9"/>
  <c r="AE12" i="9"/>
  <c r="S12" i="8"/>
  <c r="AE128" i="9" s="1"/>
  <c r="AE129" i="9" s="1"/>
  <c r="BP31" i="5"/>
  <c r="BF12" i="8"/>
  <c r="BR128" i="9" s="1"/>
  <c r="BR129" i="9" s="1"/>
  <c r="AR55" i="5"/>
  <c r="AR57" i="5"/>
  <c r="AR60" i="5"/>
  <c r="AR58" i="5"/>
  <c r="AR59" i="5"/>
  <c r="AR56" i="5"/>
  <c r="U29" i="9"/>
  <c r="U17" i="9"/>
  <c r="G36" i="9"/>
  <c r="H41" i="9"/>
  <c r="R58" i="5"/>
  <c r="R60" i="5"/>
  <c r="R56" i="5"/>
  <c r="R57" i="5"/>
  <c r="R59" i="5"/>
  <c r="R55" i="5"/>
  <c r="AD42" i="9"/>
  <c r="AD34" i="9"/>
  <c r="AD24" i="9"/>
  <c r="R15" i="6"/>
  <c r="AD77" i="9" s="1"/>
  <c r="AD20" i="9"/>
  <c r="AD13" i="9"/>
  <c r="AD35" i="9"/>
  <c r="AD21" i="9"/>
  <c r="AD12" i="9"/>
  <c r="DM52" i="4"/>
  <c r="DM40" i="4" s="1"/>
  <c r="DM30" i="4" s="1"/>
  <c r="DM27" i="4" s="1"/>
  <c r="DL40" i="4"/>
  <c r="DL30" i="4" s="1"/>
  <c r="DL27" i="4" s="1"/>
  <c r="AJ66" i="10"/>
  <c r="Z10" i="9"/>
  <c r="G12" i="9"/>
  <c r="R10" i="9"/>
  <c r="G24" i="9"/>
  <c r="AN31" i="5"/>
  <c r="AJ23" i="9"/>
  <c r="CM28" i="5"/>
  <c r="CM38" i="5"/>
  <c r="CY41" i="9" s="1"/>
  <c r="CM17" i="5"/>
  <c r="CM16" i="5"/>
  <c r="DR52" i="4"/>
  <c r="DR40" i="4" s="1"/>
  <c r="DR30" i="4" s="1"/>
  <c r="DR27" i="4" s="1"/>
  <c r="DQ40" i="4"/>
  <c r="DQ30" i="4" s="1"/>
  <c r="DQ27" i="4" s="1"/>
  <c r="CK59" i="5"/>
  <c r="CK56" i="5"/>
  <c r="CK60" i="5"/>
  <c r="CK55" i="5"/>
  <c r="CK57" i="5"/>
  <c r="CK58" i="5"/>
  <c r="M41" i="9"/>
  <c r="DN37" i="4"/>
  <c r="CS9" i="6"/>
  <c r="CR9" i="6"/>
  <c r="CQ9" i="6"/>
  <c r="CP9" i="6"/>
  <c r="CW9" i="6"/>
  <c r="CO9" i="6"/>
  <c r="CV9" i="6"/>
  <c r="CN9" i="6"/>
  <c r="CU9" i="6"/>
  <c r="CM9" i="6"/>
  <c r="CT9" i="6"/>
  <c r="CL9" i="6"/>
  <c r="CL38" i="5"/>
  <c r="CX41" i="9" s="1"/>
  <c r="CL28" i="5"/>
  <c r="CL17" i="5"/>
  <c r="CL16" i="5"/>
  <c r="S10" i="9"/>
  <c r="S72" i="9"/>
  <c r="G18" i="6"/>
  <c r="AC31" i="5"/>
  <c r="BH57" i="5"/>
  <c r="BH60" i="5"/>
  <c r="BH56" i="5"/>
  <c r="BH59" i="5"/>
  <c r="BH58" i="5"/>
  <c r="BH55" i="5"/>
  <c r="K41" i="9"/>
  <c r="AE33" i="9"/>
  <c r="S31" i="5"/>
  <c r="AE36" i="9" s="1"/>
  <c r="AJ71" i="9"/>
  <c r="X19" i="6"/>
  <c r="CF56" i="5"/>
  <c r="CF58" i="5"/>
  <c r="CF60" i="5"/>
  <c r="CF59" i="5"/>
  <c r="CF57" i="5"/>
  <c r="CF55" i="5"/>
  <c r="W66" i="5"/>
  <c r="V65" i="5"/>
  <c r="AH130" i="9" s="1"/>
  <c r="V76" i="5"/>
  <c r="V75" i="5" s="1"/>
  <c r="AH52" i="9" s="1"/>
  <c r="AH81" i="9" s="1"/>
  <c r="AH101" i="9" s="1"/>
  <c r="X29" i="9"/>
  <c r="X17" i="9"/>
  <c r="BE11" i="8"/>
  <c r="BQ115" i="9" s="1"/>
  <c r="BT31" i="5"/>
  <c r="BF31" i="5"/>
  <c r="AU31" i="5"/>
  <c r="AP57" i="5"/>
  <c r="AP56" i="5"/>
  <c r="AP60" i="5"/>
  <c r="AP59" i="5"/>
  <c r="AP58" i="5"/>
  <c r="AP55" i="5"/>
  <c r="T28" i="7"/>
  <c r="S37" i="5" s="1"/>
  <c r="T60" i="7"/>
  <c r="S24" i="5"/>
  <c r="S23" i="5" s="1"/>
  <c r="CH60" i="5"/>
  <c r="CH59" i="5"/>
  <c r="CH58" i="5"/>
  <c r="CH55" i="5"/>
  <c r="CH57" i="5"/>
  <c r="CH56" i="5"/>
  <c r="T56" i="5"/>
  <c r="T57" i="5"/>
  <c r="T58" i="5"/>
  <c r="T59" i="5"/>
  <c r="T60" i="5"/>
  <c r="T55" i="5"/>
  <c r="AF24" i="9"/>
  <c r="AF42" i="9"/>
  <c r="AF34" i="9"/>
  <c r="T15" i="6"/>
  <c r="AF77" i="9" s="1"/>
  <c r="AF76" i="9" s="1"/>
  <c r="AF20" i="9"/>
  <c r="AF13" i="9"/>
  <c r="AF35" i="9"/>
  <c r="AF21" i="9"/>
  <c r="AF12" i="9"/>
  <c r="AF22" i="9"/>
  <c r="AF33" i="9"/>
  <c r="AF23" i="9"/>
  <c r="AF36" i="9"/>
  <c r="Z55" i="5"/>
  <c r="Z57" i="5"/>
  <c r="Z59" i="5"/>
  <c r="Z58" i="5"/>
  <c r="Z56" i="5"/>
  <c r="Z60" i="5"/>
  <c r="Z15" i="6"/>
  <c r="AL77" i="9" s="1"/>
  <c r="AL76" i="9" s="1"/>
  <c r="AL24" i="9"/>
  <c r="AL34" i="9"/>
  <c r="AL42" i="9"/>
  <c r="AL20" i="9"/>
  <c r="AL13" i="9"/>
  <c r="AL21" i="9"/>
  <c r="AL35" i="9"/>
  <c r="AL12" i="9"/>
  <c r="AL22" i="9"/>
  <c r="AL23" i="9"/>
  <c r="AL33" i="9"/>
  <c r="AD40" i="9"/>
  <c r="R40" i="5"/>
  <c r="AD43" i="9" s="1"/>
  <c r="DT52" i="4"/>
  <c r="DT40" i="4" s="1"/>
  <c r="DT30" i="4" s="1"/>
  <c r="DT27" i="4" s="1"/>
  <c r="DS40" i="4"/>
  <c r="DS30" i="4" s="1"/>
  <c r="DS27" i="4" s="1"/>
  <c r="G35" i="9"/>
  <c r="G42" i="9"/>
  <c r="U35" i="5"/>
  <c r="AL36" i="9"/>
  <c r="AO19" i="7"/>
  <c r="AN57" i="7"/>
  <c r="AJ33" i="9"/>
  <c r="X31" i="5"/>
  <c r="AJ36" i="9" s="1"/>
  <c r="CE59" i="5"/>
  <c r="CE57" i="5"/>
  <c r="CE58" i="5"/>
  <c r="CE55" i="5"/>
  <c r="CE60" i="5"/>
  <c r="CE56" i="5"/>
  <c r="DO37" i="4"/>
  <c r="AM31" i="5"/>
  <c r="T72" i="9"/>
  <c r="H18" i="6"/>
  <c r="H13" i="6"/>
  <c r="AK76" i="10"/>
  <c r="AK75" i="10"/>
  <c r="AK68" i="10"/>
  <c r="AK69" i="10"/>
  <c r="AK44" i="10"/>
  <c r="AK45" i="10"/>
  <c r="AK26" i="10"/>
  <c r="AK27" i="10"/>
  <c r="AM55" i="5"/>
  <c r="AM56" i="5"/>
  <c r="AM60" i="5"/>
  <c r="AM58" i="5"/>
  <c r="AM57" i="5"/>
  <c r="AM59" i="5"/>
  <c r="AQ31" i="5"/>
  <c r="BJ60" i="5"/>
  <c r="BJ59" i="5"/>
  <c r="BJ58" i="5"/>
  <c r="BJ55" i="5"/>
  <c r="BJ57" i="5"/>
  <c r="BJ56" i="5"/>
  <c r="DC28" i="5"/>
  <c r="DC17" i="5"/>
  <c r="DC16" i="5"/>
  <c r="DC38" i="5"/>
  <c r="DO41" i="9" s="1"/>
  <c r="BC57" i="5"/>
  <c r="BC58" i="5"/>
  <c r="BC59" i="5"/>
  <c r="BC55" i="5"/>
  <c r="BC60" i="5"/>
  <c r="BC56" i="5"/>
  <c r="AV11" i="8"/>
  <c r="BH115" i="9" s="1"/>
  <c r="BJ144" i="9" s="1"/>
  <c r="BE12" i="8"/>
  <c r="BQ128" i="9" s="1"/>
  <c r="AE58" i="5"/>
  <c r="AE60" i="5"/>
  <c r="AE57" i="5"/>
  <c r="AE59" i="5"/>
  <c r="AE55" i="5"/>
  <c r="AE56" i="5"/>
  <c r="X10" i="9"/>
  <c r="X72" i="9"/>
  <c r="L18" i="6"/>
  <c r="L13" i="6"/>
  <c r="BW31" i="5"/>
  <c r="AP31" i="5"/>
  <c r="AX58" i="5"/>
  <c r="AX59" i="5"/>
  <c r="AX55" i="5"/>
  <c r="AX57" i="5"/>
  <c r="AX60" i="5"/>
  <c r="AX56" i="5"/>
  <c r="CQ38" i="5"/>
  <c r="DC41" i="9" s="1"/>
  <c r="CQ28" i="5"/>
  <c r="CQ17" i="5"/>
  <c r="CQ16" i="5"/>
  <c r="S36" i="5"/>
  <c r="S34" i="5" s="1"/>
  <c r="AE39" i="9" s="1"/>
  <c r="T50" i="7"/>
  <c r="U22" i="7"/>
  <c r="V23" i="7"/>
  <c r="U61" i="7"/>
  <c r="AF19" i="9"/>
  <c r="T10" i="8"/>
  <c r="AF116" i="9" s="1"/>
  <c r="AD33" i="9"/>
  <c r="R31" i="5"/>
  <c r="AD36" i="9" s="1"/>
  <c r="AA60" i="5"/>
  <c r="AA58" i="5"/>
  <c r="AA55" i="5"/>
  <c r="AA56" i="5"/>
  <c r="AA59" i="5"/>
  <c r="AA57" i="5"/>
  <c r="DI31" i="5"/>
  <c r="CZ37" i="4"/>
  <c r="AG36" i="9"/>
  <c r="BX31" i="5"/>
  <c r="BZ60" i="5"/>
  <c r="BZ59" i="5"/>
  <c r="BZ58" i="5"/>
  <c r="BZ57" i="5"/>
  <c r="BZ56" i="5"/>
  <c r="BZ55" i="5"/>
  <c r="G21" i="9"/>
  <c r="F61" i="5"/>
  <c r="X13" i="7"/>
  <c r="W51" i="7"/>
  <c r="CD31" i="5"/>
  <c r="AN60" i="5"/>
  <c r="AN59" i="5"/>
  <c r="AN58" i="5"/>
  <c r="AN57" i="5"/>
  <c r="AN56" i="5"/>
  <c r="AN55" i="5"/>
  <c r="CD60" i="5"/>
  <c r="CD56" i="5"/>
  <c r="CD57" i="5"/>
  <c r="CD59" i="5"/>
  <c r="CD58" i="5"/>
  <c r="CD55" i="5"/>
  <c r="AF60" i="5"/>
  <c r="AF59" i="5"/>
  <c r="AF58" i="5"/>
  <c r="AF57" i="5"/>
  <c r="AF56" i="5"/>
  <c r="AF55" i="5"/>
  <c r="DU38" i="5"/>
  <c r="EG41" i="9" s="1"/>
  <c r="DU28" i="5"/>
  <c r="DU17" i="5"/>
  <c r="DU16" i="5"/>
  <c r="V17" i="9"/>
  <c r="BD60" i="5"/>
  <c r="BD59" i="5"/>
  <c r="BD58" i="5"/>
  <c r="BD57" i="5"/>
  <c r="BD56" i="5"/>
  <c r="BD55" i="5"/>
  <c r="AV12" i="8"/>
  <c r="BH128" i="9" s="1"/>
  <c r="DB28" i="5"/>
  <c r="DB17" i="5"/>
  <c r="DB16" i="5"/>
  <c r="DB38" i="5"/>
  <c r="DN41" i="9" s="1"/>
  <c r="DD28" i="5"/>
  <c r="DD17" i="5"/>
  <c r="DD16" i="5"/>
  <c r="DD38" i="5"/>
  <c r="DP41" i="9" s="1"/>
  <c r="AQ60" i="5"/>
  <c r="AQ56" i="5"/>
  <c r="AQ57" i="5"/>
  <c r="AQ58" i="5"/>
  <c r="AQ55" i="5"/>
  <c r="AQ59" i="5"/>
  <c r="U72" i="9"/>
  <c r="I18" i="6"/>
  <c r="I13" i="6"/>
  <c r="CS11" i="8"/>
  <c r="DE115" i="9" s="1"/>
  <c r="V14" i="7"/>
  <c r="U52" i="7"/>
  <c r="U12" i="7"/>
  <c r="W17" i="7"/>
  <c r="V55" i="7"/>
  <c r="V15" i="7"/>
  <c r="R11" i="8"/>
  <c r="AD115" i="9" s="1"/>
  <c r="X60" i="5"/>
  <c r="X59" i="5"/>
  <c r="X58" i="5"/>
  <c r="X57" i="5"/>
  <c r="X56" i="5"/>
  <c r="X55" i="5"/>
  <c r="AJ24" i="9"/>
  <c r="AJ34" i="9"/>
  <c r="AJ42" i="9"/>
  <c r="X15" i="6"/>
  <c r="AJ77" i="9" s="1"/>
  <c r="AJ76" i="9" s="1"/>
  <c r="AJ20" i="9"/>
  <c r="AJ13" i="9"/>
  <c r="AJ21" i="9"/>
  <c r="AJ35" i="9"/>
  <c r="AJ12" i="9"/>
  <c r="W57" i="5"/>
  <c r="W59" i="5"/>
  <c r="W56" i="5"/>
  <c r="W58" i="5"/>
  <c r="W55" i="5"/>
  <c r="W60" i="5"/>
  <c r="AI42" i="9"/>
  <c r="AI24" i="9"/>
  <c r="AI34" i="9"/>
  <c r="AI20" i="9"/>
  <c r="W15" i="6"/>
  <c r="AI77" i="9" s="1"/>
  <c r="AI76" i="9" s="1"/>
  <c r="AI13" i="9"/>
  <c r="AI35" i="9"/>
  <c r="AI21" i="9"/>
  <c r="AI12" i="9"/>
  <c r="DA37" i="4"/>
  <c r="AB10" i="9"/>
  <c r="AA17" i="9"/>
  <c r="CI31" i="5"/>
  <c r="CX11" i="8"/>
  <c r="DJ115" i="9" s="1"/>
  <c r="CY28" i="5"/>
  <c r="CY38" i="5"/>
  <c r="DK41" i="9" s="1"/>
  <c r="CY17" i="5"/>
  <c r="CY16" i="5"/>
  <c r="W20" i="7"/>
  <c r="V58" i="7"/>
  <c r="AF31" i="5"/>
  <c r="CC31" i="5"/>
  <c r="CE31" i="5"/>
  <c r="G13" i="9"/>
  <c r="BG11" i="8"/>
  <c r="BS115" i="9" s="1"/>
  <c r="AJ58" i="5"/>
  <c r="AJ59" i="5"/>
  <c r="AJ56" i="5"/>
  <c r="AJ55" i="5"/>
  <c r="AJ60" i="5"/>
  <c r="AJ57" i="5"/>
  <c r="CJ60" i="5"/>
  <c r="CJ59" i="5"/>
  <c r="CJ58" i="5"/>
  <c r="CJ57" i="5"/>
  <c r="CJ56" i="5"/>
  <c r="CJ55" i="5"/>
  <c r="Y17" i="9"/>
  <c r="S10" i="8"/>
  <c r="AE116" i="9" s="1"/>
  <c r="CH31" i="5"/>
  <c r="CB12" i="8"/>
  <c r="CN128" i="9" s="1"/>
  <c r="CN129" i="9" s="1"/>
  <c r="AI22" i="9"/>
  <c r="AD60" i="5"/>
  <c r="AD59" i="5"/>
  <c r="AD55" i="5"/>
  <c r="AD56" i="5"/>
  <c r="AD57" i="5"/>
  <c r="AD58" i="5"/>
  <c r="X25" i="7"/>
  <c r="W63" i="7"/>
  <c r="V26" i="5" s="1"/>
  <c r="V29" i="9"/>
  <c r="AH22" i="9"/>
  <c r="BD12" i="8"/>
  <c r="BP128" i="9" s="1"/>
  <c r="BP129" i="9" s="1"/>
  <c r="Q42" i="5"/>
  <c r="AS59" i="5"/>
  <c r="AS58" i="5"/>
  <c r="AS60" i="5"/>
  <c r="AS56" i="5"/>
  <c r="AS57" i="5"/>
  <c r="AS55" i="5"/>
  <c r="AY57" i="5"/>
  <c r="AY59" i="5"/>
  <c r="AY55" i="5"/>
  <c r="AY56" i="5"/>
  <c r="AY60" i="5"/>
  <c r="AY58" i="5"/>
  <c r="AI59" i="5"/>
  <c r="AI55" i="5"/>
  <c r="AI60" i="5"/>
  <c r="AI57" i="5"/>
  <c r="AI58" i="5"/>
  <c r="AI56" i="5"/>
  <c r="W29" i="9"/>
  <c r="W17" i="9"/>
  <c r="CS12" i="8"/>
  <c r="DE128" i="9" s="1"/>
  <c r="DE129" i="9" s="1"/>
  <c r="AB57" i="5"/>
  <c r="AB55" i="5"/>
  <c r="AB56" i="5"/>
  <c r="AB60" i="5"/>
  <c r="AB58" i="5"/>
  <c r="AB59" i="5"/>
  <c r="Y59" i="5"/>
  <c r="Y56" i="5"/>
  <c r="Y55" i="5"/>
  <c r="Y60" i="5"/>
  <c r="Y58" i="5"/>
  <c r="Y57" i="5"/>
  <c r="AK34" i="9"/>
  <c r="AK24" i="9"/>
  <c r="AK42" i="9"/>
  <c r="Y15" i="6"/>
  <c r="AK77" i="9" s="1"/>
  <c r="AK76" i="9" s="1"/>
  <c r="AK20" i="9"/>
  <c r="AK13" i="9"/>
  <c r="AK21" i="9"/>
  <c r="AK35" i="9"/>
  <c r="AK12" i="9"/>
  <c r="AK22" i="9"/>
  <c r="AK33" i="9"/>
  <c r="AK23" i="9"/>
  <c r="AK36" i="9"/>
  <c r="CP38" i="5"/>
  <c r="DB41" i="9" s="1"/>
  <c r="CP17" i="5"/>
  <c r="CP16" i="5"/>
  <c r="CP28" i="5"/>
  <c r="AB72" i="9"/>
  <c r="P18" i="6"/>
  <c r="P13" i="6"/>
  <c r="BO31" i="5"/>
  <c r="W26" i="7"/>
  <c r="V64" i="7"/>
  <c r="U27" i="5" s="1"/>
  <c r="CX12" i="8"/>
  <c r="DJ128" i="9" s="1"/>
  <c r="Y16" i="7"/>
  <c r="X54" i="7"/>
  <c r="CK12" i="8"/>
  <c r="CW128" i="9" s="1"/>
  <c r="CW129" i="9" s="1"/>
  <c r="Z17" i="9"/>
  <c r="DJ28" i="5"/>
  <c r="DJ38" i="5"/>
  <c r="DV41" i="9" s="1"/>
  <c r="DJ17" i="5"/>
  <c r="DJ16" i="5"/>
  <c r="G40" i="9"/>
  <c r="AN11" i="8"/>
  <c r="AZ115" i="9" s="1"/>
  <c r="AE12" i="8"/>
  <c r="AQ128" i="9" s="1"/>
  <c r="AQ129" i="9" s="1"/>
  <c r="BM31" i="5"/>
  <c r="BG12" i="8"/>
  <c r="BS128" i="9" s="1"/>
  <c r="BS129" i="9" s="1"/>
  <c r="CG60" i="5"/>
  <c r="CG58" i="5"/>
  <c r="CG55" i="5"/>
  <c r="CG56" i="5"/>
  <c r="CG57" i="5"/>
  <c r="CG59" i="5"/>
  <c r="CB11" i="8"/>
  <c r="CN115" i="9" s="1"/>
  <c r="CN144" i="9" s="1"/>
  <c r="AI23" i="9"/>
  <c r="AM11" i="8"/>
  <c r="AY115" i="9" s="1"/>
  <c r="T17" i="9"/>
  <c r="AL4" i="10"/>
  <c r="AL4" i="9"/>
  <c r="Z4" i="8"/>
  <c r="AA4" i="7"/>
  <c r="Z4" i="5"/>
  <c r="AA4" i="4"/>
  <c r="BK55" i="5"/>
  <c r="BK59" i="5"/>
  <c r="BK56" i="5"/>
  <c r="BK60" i="5"/>
  <c r="BK58" i="5"/>
  <c r="BK57" i="5"/>
  <c r="S17" i="9"/>
  <c r="V10" i="9"/>
  <c r="V72" i="9"/>
  <c r="J18" i="6"/>
  <c r="J13" i="6"/>
  <c r="AC11" i="8"/>
  <c r="AO115" i="9" s="1"/>
  <c r="BD11" i="8"/>
  <c r="BP115" i="9" s="1"/>
  <c r="BP144" i="9" s="1"/>
  <c r="AC29" i="9"/>
  <c r="BP57" i="5"/>
  <c r="BP58" i="5"/>
  <c r="BP55" i="5"/>
  <c r="BP56" i="5"/>
  <c r="BP60" i="5"/>
  <c r="BP59" i="5"/>
  <c r="BP12" i="8"/>
  <c r="CB128" i="9" s="1"/>
  <c r="CB129" i="9" s="1"/>
  <c r="AT60" i="5"/>
  <c r="AT59" i="5"/>
  <c r="AT57" i="5"/>
  <c r="AT58" i="5"/>
  <c r="AT55" i="5"/>
  <c r="AT56" i="5"/>
  <c r="AU56" i="5"/>
  <c r="AU57" i="5"/>
  <c r="AU60" i="5"/>
  <c r="AU59" i="5"/>
  <c r="AU58" i="5"/>
  <c r="AU55" i="5"/>
  <c r="BU11" i="8"/>
  <c r="CG115" i="9" s="1"/>
  <c r="AD22" i="9"/>
  <c r="R10" i="8"/>
  <c r="AD116" i="9" s="1"/>
  <c r="AC59" i="5"/>
  <c r="AC56" i="5"/>
  <c r="AC60" i="5"/>
  <c r="AC57" i="5"/>
  <c r="AC58" i="5"/>
  <c r="AC55" i="5"/>
  <c r="BN56" i="5"/>
  <c r="BN59" i="5"/>
  <c r="BN57" i="5"/>
  <c r="BN58" i="5"/>
  <c r="BN55" i="5"/>
  <c r="BN60" i="5"/>
  <c r="AK5" i="10"/>
  <c r="AK5" i="9"/>
  <c r="Y5" i="8"/>
  <c r="Z5" i="7"/>
  <c r="Y5" i="5"/>
  <c r="Z5" i="4"/>
  <c r="AJ24" i="10"/>
  <c r="AJ31" i="10" s="1"/>
  <c r="AO58" i="5"/>
  <c r="AO59" i="5"/>
  <c r="AO55" i="5"/>
  <c r="AO56" i="5"/>
  <c r="AO57" i="5"/>
  <c r="AO60" i="5"/>
  <c r="G43" i="9"/>
  <c r="Z29" i="9"/>
  <c r="Z72" i="9"/>
  <c r="N18" i="6"/>
  <c r="N13" i="6"/>
  <c r="G22" i="9"/>
  <c r="G20" i="9"/>
  <c r="R17" i="9"/>
  <c r="AN12" i="8"/>
  <c r="AZ128" i="9" s="1"/>
  <c r="AZ129" i="9" s="1"/>
  <c r="CD11" i="8"/>
  <c r="CP115" i="9" s="1"/>
  <c r="BG31" i="5"/>
  <c r="X11" i="8"/>
  <c r="AJ115" i="9" s="1"/>
  <c r="AL144" i="9" s="1"/>
  <c r="Y29" i="9"/>
  <c r="CU38" i="5"/>
  <c r="DG41" i="9" s="1"/>
  <c r="CU17" i="5"/>
  <c r="CU16" i="5"/>
  <c r="CU28" i="5"/>
  <c r="AM12" i="8"/>
  <c r="AY128" i="9" s="1"/>
  <c r="T29" i="9"/>
  <c r="CO31" i="5"/>
  <c r="AC12" i="8"/>
  <c r="AO128" i="9" s="1"/>
  <c r="AO129" i="9" s="1"/>
  <c r="BF55" i="5"/>
  <c r="BF58" i="5"/>
  <c r="BF60" i="5"/>
  <c r="BF56" i="5"/>
  <c r="BF57" i="5"/>
  <c r="BF59" i="5"/>
  <c r="BE61" i="5" l="1"/>
  <c r="BQ48" i="9" s="1"/>
  <c r="F20" i="6"/>
  <c r="CI61" i="5"/>
  <c r="CU48" i="9" s="1"/>
  <c r="T66" i="7"/>
  <c r="CW144" i="9"/>
  <c r="AF144" i="9"/>
  <c r="AF145" i="9"/>
  <c r="AK108" i="9"/>
  <c r="AK137" i="9"/>
  <c r="BY144" i="9"/>
  <c r="AF157" i="9"/>
  <c r="AF158" i="9" s="1"/>
  <c r="BD157" i="9"/>
  <c r="BD158" i="9" s="1"/>
  <c r="CB144" i="9"/>
  <c r="AO144" i="9"/>
  <c r="AR144" i="9"/>
  <c r="AY129" i="9"/>
  <c r="BA157" i="9"/>
  <c r="BA158" i="9" s="1"/>
  <c r="BH129" i="9"/>
  <c r="BJ157" i="9"/>
  <c r="BJ158" i="9" s="1"/>
  <c r="CU129" i="9"/>
  <c r="CW157" i="9"/>
  <c r="CW158" i="9" s="1"/>
  <c r="AR157" i="9"/>
  <c r="AR158" i="9" s="1"/>
  <c r="AJ129" i="9"/>
  <c r="AL157" i="9"/>
  <c r="AL158" i="9" s="1"/>
  <c r="CB157" i="9"/>
  <c r="CB158" i="9" s="1"/>
  <c r="CT157" i="9"/>
  <c r="CT158" i="9" s="1"/>
  <c r="CK144" i="9"/>
  <c r="CN157" i="9"/>
  <c r="CN158" i="9" s="1"/>
  <c r="AI157" i="9"/>
  <c r="AI158" i="9" s="1"/>
  <c r="BY157" i="9"/>
  <c r="BY158" i="9" s="1"/>
  <c r="BP157" i="9"/>
  <c r="BP158" i="9" s="1"/>
  <c r="BS144" i="9"/>
  <c r="DA129" i="9"/>
  <c r="CI129" i="9"/>
  <c r="CK157" i="9"/>
  <c r="CK158" i="9" s="1"/>
  <c r="BD144" i="9"/>
  <c r="CF129" i="9"/>
  <c r="CH157" i="9"/>
  <c r="CH158" i="9" s="1"/>
  <c r="BG157" i="9"/>
  <c r="BG158" i="9" s="1"/>
  <c r="BA144" i="9"/>
  <c r="CH144" i="9"/>
  <c r="BQ129" i="9"/>
  <c r="BS157" i="9"/>
  <c r="BS158" i="9" s="1"/>
  <c r="CQ144" i="9"/>
  <c r="CO129" i="9"/>
  <c r="CQ157" i="9"/>
  <c r="CQ158" i="9" s="1"/>
  <c r="DU157" i="9"/>
  <c r="DU158" i="9" s="1"/>
  <c r="AO157" i="9"/>
  <c r="AO158" i="9" s="1"/>
  <c r="V122" i="9"/>
  <c r="W122" i="9" s="1"/>
  <c r="X122" i="9" s="1"/>
  <c r="T151" i="9"/>
  <c r="G69" i="9"/>
  <c r="T26" i="9"/>
  <c r="T45" i="9" s="1"/>
  <c r="AC46" i="9"/>
  <c r="Y26" i="9"/>
  <c r="AK62" i="9"/>
  <c r="AK98" i="9"/>
  <c r="U26" i="9"/>
  <c r="U45" i="9" s="1"/>
  <c r="U56" i="9"/>
  <c r="M128" i="9"/>
  <c r="AD129" i="9"/>
  <c r="H128" i="9"/>
  <c r="K128" i="9"/>
  <c r="DJ129" i="9"/>
  <c r="L128" i="9"/>
  <c r="I128" i="9"/>
  <c r="BB129" i="9"/>
  <c r="J128" i="9"/>
  <c r="M115" i="9"/>
  <c r="K115" i="9"/>
  <c r="L115" i="9"/>
  <c r="I115" i="9"/>
  <c r="H115" i="9"/>
  <c r="J115" i="9"/>
  <c r="AK75" i="9"/>
  <c r="AL75" i="9"/>
  <c r="AF75" i="9"/>
  <c r="AG75" i="9"/>
  <c r="AI75" i="9"/>
  <c r="AJ75" i="9"/>
  <c r="AE75" i="9"/>
  <c r="AH75" i="9"/>
  <c r="R48" i="9"/>
  <c r="G48" i="9" s="1"/>
  <c r="F62" i="5"/>
  <c r="R111" i="9" s="1"/>
  <c r="T14" i="8"/>
  <c r="S14" i="8"/>
  <c r="AH71" i="9"/>
  <c r="V19" i="6"/>
  <c r="F16" i="6"/>
  <c r="R73" i="9" s="1"/>
  <c r="AE17" i="9"/>
  <c r="Q13" i="6"/>
  <c r="Q18" i="6"/>
  <c r="BM61" i="5"/>
  <c r="BY48" i="9" s="1"/>
  <c r="BG61" i="5"/>
  <c r="BS48" i="9" s="1"/>
  <c r="AC26" i="9"/>
  <c r="BV61" i="5"/>
  <c r="CH48" i="9" s="1"/>
  <c r="K69" i="2"/>
  <c r="AL61" i="5"/>
  <c r="AX48" i="9" s="1"/>
  <c r="K70" i="2"/>
  <c r="L71" i="2"/>
  <c r="J71" i="2"/>
  <c r="M69" i="2"/>
  <c r="L70" i="2"/>
  <c r="K72" i="2"/>
  <c r="J69" i="2"/>
  <c r="BT61" i="5"/>
  <c r="CF48" i="9" s="1"/>
  <c r="M70" i="2"/>
  <c r="J72" i="2"/>
  <c r="M71" i="2"/>
  <c r="J70" i="2"/>
  <c r="BO61" i="5"/>
  <c r="CA48" i="9" s="1"/>
  <c r="M72" i="2"/>
  <c r="L72" i="2"/>
  <c r="BN61" i="5"/>
  <c r="BZ48" i="9" s="1"/>
  <c r="Y61" i="5"/>
  <c r="AK48" i="9" s="1"/>
  <c r="CJ61" i="5"/>
  <c r="CV48" i="9" s="1"/>
  <c r="L68" i="2"/>
  <c r="AR61" i="5"/>
  <c r="BD48" i="9" s="1"/>
  <c r="AV61" i="5"/>
  <c r="BH48" i="9" s="1"/>
  <c r="BW61" i="5"/>
  <c r="CI48" i="9" s="1"/>
  <c r="K71" i="2"/>
  <c r="AN61" i="5"/>
  <c r="AZ48" i="9" s="1"/>
  <c r="L69" i="2"/>
  <c r="BL61" i="5"/>
  <c r="BX48" i="9" s="1"/>
  <c r="BY61" i="5"/>
  <c r="CK48" i="9" s="1"/>
  <c r="AF61" i="5"/>
  <c r="AR48" i="9" s="1"/>
  <c r="T61" i="5"/>
  <c r="AF48" i="9" s="1"/>
  <c r="BX61" i="5"/>
  <c r="CJ48" i="9" s="1"/>
  <c r="AG61" i="5"/>
  <c r="AS48" i="9" s="1"/>
  <c r="AJ61" i="5"/>
  <c r="AV48" i="9" s="1"/>
  <c r="AH61" i="5"/>
  <c r="AT48" i="9" s="1"/>
  <c r="BQ61" i="5"/>
  <c r="CC48" i="9" s="1"/>
  <c r="CA61" i="5"/>
  <c r="CM48" i="9" s="1"/>
  <c r="K68" i="2"/>
  <c r="Z61" i="5"/>
  <c r="AL48" i="9" s="1"/>
  <c r="M68" i="2"/>
  <c r="CB61" i="5"/>
  <c r="CN48" i="9" s="1"/>
  <c r="BR61" i="5"/>
  <c r="CD48" i="9" s="1"/>
  <c r="AB61" i="5"/>
  <c r="AN48" i="9" s="1"/>
  <c r="AI61" i="5"/>
  <c r="AU48" i="9" s="1"/>
  <c r="X61" i="5"/>
  <c r="AJ48" i="9" s="1"/>
  <c r="BZ61" i="5"/>
  <c r="CL48" i="9" s="1"/>
  <c r="AX61" i="5"/>
  <c r="BJ48" i="9" s="1"/>
  <c r="BJ61" i="5"/>
  <c r="BV48" i="9" s="1"/>
  <c r="J68" i="2"/>
  <c r="AW61" i="5"/>
  <c r="BI48" i="9" s="1"/>
  <c r="AK61" i="5"/>
  <c r="AW48" i="9" s="1"/>
  <c r="V61" i="5"/>
  <c r="AH48" i="9" s="1"/>
  <c r="BA61" i="5"/>
  <c r="BM48" i="9" s="1"/>
  <c r="BU61" i="5"/>
  <c r="CG48" i="9" s="1"/>
  <c r="AS61" i="5"/>
  <c r="BE48" i="9" s="1"/>
  <c r="AQ61" i="5"/>
  <c r="BC48" i="9" s="1"/>
  <c r="AA61" i="5"/>
  <c r="AM48" i="9" s="1"/>
  <c r="AE61" i="5"/>
  <c r="AQ48" i="9" s="1"/>
  <c r="BD61" i="5"/>
  <c r="BP48" i="9" s="1"/>
  <c r="BC61" i="5"/>
  <c r="BO48" i="9" s="1"/>
  <c r="CC61" i="5"/>
  <c r="CO48" i="9" s="1"/>
  <c r="BI61" i="5"/>
  <c r="BU48" i="9" s="1"/>
  <c r="BF61" i="5"/>
  <c r="BR48" i="9" s="1"/>
  <c r="AO61" i="5"/>
  <c r="BA48" i="9" s="1"/>
  <c r="AC61" i="5"/>
  <c r="AO48" i="9" s="1"/>
  <c r="AT61" i="5"/>
  <c r="BF48" i="9" s="1"/>
  <c r="CG61" i="5"/>
  <c r="CS48" i="9" s="1"/>
  <c r="CH61" i="5"/>
  <c r="CT48" i="9" s="1"/>
  <c r="CK61" i="5"/>
  <c r="CW48" i="9" s="1"/>
  <c r="CD61" i="5"/>
  <c r="CP48" i="9" s="1"/>
  <c r="CF61" i="5"/>
  <c r="CR48" i="9" s="1"/>
  <c r="AU61" i="5"/>
  <c r="BG48" i="9" s="1"/>
  <c r="BP61" i="5"/>
  <c r="CB48" i="9" s="1"/>
  <c r="BK61" i="5"/>
  <c r="BW48" i="9" s="1"/>
  <c r="AY61" i="5"/>
  <c r="BK48" i="9" s="1"/>
  <c r="W61" i="5"/>
  <c r="AI48" i="9" s="1"/>
  <c r="AM61" i="5"/>
  <c r="AY48" i="9" s="1"/>
  <c r="CE61" i="5"/>
  <c r="CQ48" i="9" s="1"/>
  <c r="BH61" i="5"/>
  <c r="BT48" i="9" s="1"/>
  <c r="AZ61" i="5"/>
  <c r="BL48" i="9" s="1"/>
  <c r="U61" i="5"/>
  <c r="AG48" i="9" s="1"/>
  <c r="S61" i="5"/>
  <c r="AE48" i="9" s="1"/>
  <c r="BS61" i="5"/>
  <c r="CE48" i="9" s="1"/>
  <c r="T56" i="9"/>
  <c r="Y46" i="9"/>
  <c r="AE10" i="9"/>
  <c r="CL12" i="8"/>
  <c r="CX128" i="9" s="1"/>
  <c r="DU12" i="8"/>
  <c r="EG128" i="9" s="1"/>
  <c r="EG129" i="9" s="1"/>
  <c r="DU11" i="8"/>
  <c r="EG115" i="9" s="1"/>
  <c r="CT12" i="8"/>
  <c r="DF128" i="9" s="1"/>
  <c r="DF129" i="9" s="1"/>
  <c r="I126" i="2"/>
  <c r="DJ11" i="8"/>
  <c r="DV115" i="9" s="1"/>
  <c r="CQ12" i="8"/>
  <c r="DC128" i="9" s="1"/>
  <c r="DC129" i="9" s="1"/>
  <c r="CU11" i="8"/>
  <c r="DG115" i="9" s="1"/>
  <c r="DI144" i="9" s="1"/>
  <c r="R14" i="8"/>
  <c r="R16" i="8" s="1"/>
  <c r="AD69" i="9" s="1"/>
  <c r="AG10" i="9"/>
  <c r="DJ12" i="8"/>
  <c r="DV128" i="9" s="1"/>
  <c r="DB12" i="8"/>
  <c r="DN128" i="9" s="1"/>
  <c r="DN129" i="9" s="1"/>
  <c r="DC12" i="8"/>
  <c r="DO128" i="9" s="1"/>
  <c r="DO129" i="9" s="1"/>
  <c r="CQ11" i="8"/>
  <c r="DC115" i="9" s="1"/>
  <c r="DD12" i="8"/>
  <c r="DP128" i="9" s="1"/>
  <c r="AK10" i="9"/>
  <c r="CY12" i="8"/>
  <c r="DK128" i="9" s="1"/>
  <c r="DK129" i="9" s="1"/>
  <c r="CU12" i="8"/>
  <c r="DG128" i="9" s="1"/>
  <c r="CP11" i="8"/>
  <c r="DB115" i="9" s="1"/>
  <c r="DD11" i="8"/>
  <c r="DP115" i="9" s="1"/>
  <c r="DB11" i="8"/>
  <c r="DN115" i="9" s="1"/>
  <c r="DC11" i="8"/>
  <c r="DO115" i="9" s="1"/>
  <c r="AH10" i="9"/>
  <c r="X78" i="5"/>
  <c r="Y45" i="9"/>
  <c r="Y27" i="9"/>
  <c r="X77" i="5"/>
  <c r="W14" i="7"/>
  <c r="V52" i="7"/>
  <c r="V12" i="7"/>
  <c r="DU31" i="5"/>
  <c r="X26" i="7"/>
  <c r="W64" i="7"/>
  <c r="V27" i="5" s="1"/>
  <c r="CY11" i="8"/>
  <c r="DK115" i="9" s="1"/>
  <c r="V22" i="7"/>
  <c r="W23" i="7"/>
  <c r="V61" i="7"/>
  <c r="AK66" i="10"/>
  <c r="DO38" i="5"/>
  <c r="EA41" i="9" s="1"/>
  <c r="DO28" i="5"/>
  <c r="DO17" i="5"/>
  <c r="DO16" i="5"/>
  <c r="DT37" i="4"/>
  <c r="AE32" i="9"/>
  <c r="CU59" i="5"/>
  <c r="CU55" i="5"/>
  <c r="CU58" i="5"/>
  <c r="CU60" i="5"/>
  <c r="CU57" i="5"/>
  <c r="CU56" i="5"/>
  <c r="CS60" i="5"/>
  <c r="CS57" i="5"/>
  <c r="CS58" i="5"/>
  <c r="CS56" i="5"/>
  <c r="CS59" i="5"/>
  <c r="CS55" i="5"/>
  <c r="R61" i="5"/>
  <c r="AD48" i="9" s="1"/>
  <c r="J67" i="2"/>
  <c r="BB61" i="5"/>
  <c r="BN48" i="9" s="1"/>
  <c r="M67" i="2"/>
  <c r="X21" i="7"/>
  <c r="W59" i="7"/>
  <c r="G72" i="9"/>
  <c r="X70" i="5"/>
  <c r="AJ80" i="9" s="1"/>
  <c r="AD61" i="5"/>
  <c r="AP48" i="9" s="1"/>
  <c r="K67" i="2"/>
  <c r="CZ38" i="5"/>
  <c r="DL41" i="9" s="1"/>
  <c r="CZ28" i="5"/>
  <c r="CZ17" i="5"/>
  <c r="CZ16" i="5"/>
  <c r="CX9" i="6"/>
  <c r="DI9" i="6"/>
  <c r="DE9" i="6"/>
  <c r="DA9" i="6"/>
  <c r="DD9" i="6"/>
  <c r="DH9" i="6"/>
  <c r="DC9" i="6"/>
  <c r="CZ9" i="6"/>
  <c r="DB9" i="6"/>
  <c r="CY9" i="6"/>
  <c r="DF9" i="6"/>
  <c r="CU31" i="5"/>
  <c r="Y72" i="5"/>
  <c r="Y67" i="5" s="1"/>
  <c r="Y73" i="5"/>
  <c r="Y68" i="5" s="1"/>
  <c r="Y5" i="6"/>
  <c r="Y71" i="5"/>
  <c r="I125" i="2"/>
  <c r="AL76" i="10"/>
  <c r="AL75" i="10"/>
  <c r="AL69" i="10"/>
  <c r="AL68" i="10"/>
  <c r="AL44" i="10"/>
  <c r="AL45" i="10"/>
  <c r="AL26" i="10"/>
  <c r="AL27" i="10"/>
  <c r="CP31" i="5"/>
  <c r="Y25" i="7"/>
  <c r="X63" i="7"/>
  <c r="W26" i="5" s="1"/>
  <c r="V53" i="7"/>
  <c r="U13" i="5" s="1"/>
  <c r="DB31" i="5"/>
  <c r="CN57" i="5"/>
  <c r="CN59" i="5"/>
  <c r="CN60" i="5"/>
  <c r="CN55" i="5"/>
  <c r="CN58" i="5"/>
  <c r="CN56" i="5"/>
  <c r="DN17" i="5"/>
  <c r="DN16" i="5"/>
  <c r="DN28" i="5"/>
  <c r="DN38" i="5"/>
  <c r="DZ41" i="9" s="1"/>
  <c r="CT11" i="8"/>
  <c r="DF115" i="9" s="1"/>
  <c r="DF144" i="9" s="1"/>
  <c r="AA56" i="9"/>
  <c r="AA46" i="9"/>
  <c r="AA26" i="9"/>
  <c r="G76" i="9"/>
  <c r="R75" i="9"/>
  <c r="G75" i="9" s="1"/>
  <c r="CY31" i="5"/>
  <c r="DA38" i="5"/>
  <c r="DM41" i="9" s="1"/>
  <c r="DA28" i="5"/>
  <c r="DA17" i="5"/>
  <c r="DA16" i="5"/>
  <c r="AF17" i="9"/>
  <c r="X56" i="9"/>
  <c r="X46" i="9"/>
  <c r="X26" i="9"/>
  <c r="AP19" i="7"/>
  <c r="AO57" i="7"/>
  <c r="AL5" i="10"/>
  <c r="AL5" i="9"/>
  <c r="Z5" i="8"/>
  <c r="AA5" i="7"/>
  <c r="Z5" i="5"/>
  <c r="AA5" i="4"/>
  <c r="CV58" i="5"/>
  <c r="CV60" i="5"/>
  <c r="CV55" i="5"/>
  <c r="CV56" i="5"/>
  <c r="CV59" i="5"/>
  <c r="CV57" i="5"/>
  <c r="Y18" i="7"/>
  <c r="X56" i="7"/>
  <c r="DC31" i="5"/>
  <c r="G17" i="9"/>
  <c r="DJ31" i="5"/>
  <c r="X17" i="7"/>
  <c r="W55" i="7"/>
  <c r="W15" i="7"/>
  <c r="DD31" i="5"/>
  <c r="AC45" i="9"/>
  <c r="AC27" i="9"/>
  <c r="CQ31" i="5"/>
  <c r="AE40" i="9"/>
  <c r="S40" i="5"/>
  <c r="AE43" i="9" s="1"/>
  <c r="AM4" i="10"/>
  <c r="AM4" i="9"/>
  <c r="AA4" i="8"/>
  <c r="AB4" i="7"/>
  <c r="AA4" i="5"/>
  <c r="AB4" i="4"/>
  <c r="AB46" i="9"/>
  <c r="AB56" i="9"/>
  <c r="AB26" i="9"/>
  <c r="U28" i="7"/>
  <c r="T37" i="5" s="1"/>
  <c r="V35" i="5"/>
  <c r="AL10" i="9"/>
  <c r="CL31" i="5"/>
  <c r="CO59" i="5"/>
  <c r="CO56" i="5"/>
  <c r="CO57" i="5"/>
  <c r="CO58" i="5"/>
  <c r="CO60" i="5"/>
  <c r="CO55" i="5"/>
  <c r="CM31" i="5"/>
  <c r="R56" i="9"/>
  <c r="R46" i="9"/>
  <c r="R26" i="9"/>
  <c r="G10" i="9"/>
  <c r="DL37" i="4"/>
  <c r="AD17" i="9"/>
  <c r="DF28" i="5"/>
  <c r="DF17" i="5"/>
  <c r="DF16" i="5"/>
  <c r="DF38" i="5"/>
  <c r="DR41" i="9" s="1"/>
  <c r="DK38" i="5"/>
  <c r="DW41" i="9" s="1"/>
  <c r="DK17" i="5"/>
  <c r="DK16" i="5"/>
  <c r="DK28" i="5"/>
  <c r="V56" i="9"/>
  <c r="V46" i="9"/>
  <c r="V26" i="9"/>
  <c r="Z16" i="7"/>
  <c r="Y54" i="7"/>
  <c r="T36" i="5"/>
  <c r="T34" i="5" s="1"/>
  <c r="AF39" i="9" s="1"/>
  <c r="U50" i="7"/>
  <c r="Y13" i="7"/>
  <c r="X51" i="7"/>
  <c r="AK24" i="10"/>
  <c r="AK31" i="10" s="1"/>
  <c r="S56" i="9"/>
  <c r="S46" i="9"/>
  <c r="S26" i="9"/>
  <c r="N41" i="9"/>
  <c r="CW58" i="5"/>
  <c r="CW60" i="5"/>
  <c r="CW57" i="5"/>
  <c r="CW55" i="5"/>
  <c r="CW56" i="5"/>
  <c r="CW59" i="5"/>
  <c r="DQ37" i="4"/>
  <c r="DM37" i="4"/>
  <c r="AD76" i="9"/>
  <c r="DE38" i="5"/>
  <c r="DQ41" i="9" s="1"/>
  <c r="DE28" i="5"/>
  <c r="DE17" i="5"/>
  <c r="DE16" i="5"/>
  <c r="AA10" i="6"/>
  <c r="Z12" i="6"/>
  <c r="CL55" i="5"/>
  <c r="CL56" i="5"/>
  <c r="CL57" i="5"/>
  <c r="CL58" i="5"/>
  <c r="CL60" i="5"/>
  <c r="CL59" i="5"/>
  <c r="CP60" i="5"/>
  <c r="CP59" i="5"/>
  <c r="CP58" i="5"/>
  <c r="CP55" i="5"/>
  <c r="CP56" i="5"/>
  <c r="CP57" i="5"/>
  <c r="DR37" i="4"/>
  <c r="W56" i="9"/>
  <c r="W46" i="9"/>
  <c r="W26" i="9"/>
  <c r="AK71" i="9"/>
  <c r="Y19" i="6"/>
  <c r="R42" i="5"/>
  <c r="DG9" i="6"/>
  <c r="CT56" i="5"/>
  <c r="CT58" i="5"/>
  <c r="CT55" i="5"/>
  <c r="CT59" i="5"/>
  <c r="CT57" i="5"/>
  <c r="CT60" i="5"/>
  <c r="CQ59" i="5"/>
  <c r="CQ60" i="5"/>
  <c r="CQ55" i="5"/>
  <c r="CQ57" i="5"/>
  <c r="CQ58" i="5"/>
  <c r="CQ56" i="5"/>
  <c r="CM12" i="8"/>
  <c r="CY128" i="9" s="1"/>
  <c r="CY129" i="9" s="1"/>
  <c r="Z56" i="9"/>
  <c r="Z46" i="9"/>
  <c r="Z26" i="9"/>
  <c r="R14" i="6"/>
  <c r="CT31" i="5"/>
  <c r="AD29" i="9"/>
  <c r="CP12" i="8"/>
  <c r="DB128" i="9" s="1"/>
  <c r="DB129" i="9" s="1"/>
  <c r="X20" i="7"/>
  <c r="W58" i="7"/>
  <c r="AI10" i="9"/>
  <c r="AJ10" i="9"/>
  <c r="U60" i="7"/>
  <c r="T24" i="5"/>
  <c r="T23" i="5" s="1"/>
  <c r="DS37" i="4"/>
  <c r="AF10" i="9"/>
  <c r="AP61" i="5"/>
  <c r="BB48" i="9" s="1"/>
  <c r="L67" i="2"/>
  <c r="W76" i="5"/>
  <c r="W75" i="5" s="1"/>
  <c r="AI52" i="9" s="1"/>
  <c r="X66" i="5"/>
  <c r="W65" i="5"/>
  <c r="AI130" i="9" s="1"/>
  <c r="AI159" i="9" s="1"/>
  <c r="CL11" i="8"/>
  <c r="CX115" i="9" s="1"/>
  <c r="CM58" i="5"/>
  <c r="CM60" i="5"/>
  <c r="CM56" i="5"/>
  <c r="CM57" i="5"/>
  <c r="CM59" i="5"/>
  <c r="CM55" i="5"/>
  <c r="CR60" i="5"/>
  <c r="CR59" i="5"/>
  <c r="CR58" i="5"/>
  <c r="CR57" i="5"/>
  <c r="CR56" i="5"/>
  <c r="CR55" i="5"/>
  <c r="CM11" i="8"/>
  <c r="CY115" i="9" s="1"/>
  <c r="AD10" i="9"/>
  <c r="DP38" i="5"/>
  <c r="EB41" i="9" s="1"/>
  <c r="DP28" i="5"/>
  <c r="DP17" i="5"/>
  <c r="DP16" i="5"/>
  <c r="AC62" i="7"/>
  <c r="AB25" i="5" s="1"/>
  <c r="AD24" i="7"/>
  <c r="U66" i="7" l="1"/>
  <c r="T27" i="9"/>
  <c r="AL108" i="9"/>
  <c r="AL137" i="9"/>
  <c r="DC144" i="9"/>
  <c r="S16" i="8"/>
  <c r="AE69" i="9" s="1"/>
  <c r="U27" i="9"/>
  <c r="CZ144" i="9"/>
  <c r="DC157" i="9"/>
  <c r="DC158" i="9" s="1"/>
  <c r="DF157" i="9"/>
  <c r="DF158" i="9" s="1"/>
  <c r="CZ157" i="9"/>
  <c r="CZ158" i="9" s="1"/>
  <c r="W151" i="9"/>
  <c r="DG129" i="9"/>
  <c r="DI157" i="9"/>
  <c r="DI158" i="9" s="1"/>
  <c r="DP129" i="9"/>
  <c r="T16" i="8"/>
  <c r="AF69" i="9" s="1"/>
  <c r="AE26" i="9"/>
  <c r="AE27" i="9" s="1"/>
  <c r="AL62" i="9"/>
  <c r="AL98" i="9"/>
  <c r="J48" i="9"/>
  <c r="DV129" i="9"/>
  <c r="CX129" i="9"/>
  <c r="N128" i="9"/>
  <c r="N115" i="9"/>
  <c r="R112" i="9"/>
  <c r="Y122" i="9"/>
  <c r="G62" i="5"/>
  <c r="S111" i="9" s="1"/>
  <c r="S112" i="9" s="1"/>
  <c r="G17" i="6"/>
  <c r="G20" i="6" s="1"/>
  <c r="H48" i="9"/>
  <c r="AL24" i="10"/>
  <c r="AL31" i="10" s="1"/>
  <c r="I48" i="9"/>
  <c r="K48" i="9"/>
  <c r="CM61" i="5"/>
  <c r="CY48" i="9" s="1"/>
  <c r="CO61" i="5"/>
  <c r="DA48" i="9" s="1"/>
  <c r="CR61" i="5"/>
  <c r="DD48" i="9" s="1"/>
  <c r="M48" i="9"/>
  <c r="L48" i="9"/>
  <c r="CQ61" i="5"/>
  <c r="DC48" i="9" s="1"/>
  <c r="CP61" i="5"/>
  <c r="DB48" i="9" s="1"/>
  <c r="CL61" i="5"/>
  <c r="CX48" i="9" s="1"/>
  <c r="CT61" i="5"/>
  <c r="DF48" i="9" s="1"/>
  <c r="CV61" i="5"/>
  <c r="DH48" i="9" s="1"/>
  <c r="CN61" i="5"/>
  <c r="CZ48" i="9" s="1"/>
  <c r="CS61" i="5"/>
  <c r="DE48" i="9" s="1"/>
  <c r="CU61" i="5"/>
  <c r="DG48" i="9" s="1"/>
  <c r="CW61" i="5"/>
  <c r="DI48" i="9" s="1"/>
  <c r="CZ12" i="8"/>
  <c r="DL128" i="9" s="1"/>
  <c r="DL129" i="9" s="1"/>
  <c r="DF12" i="8"/>
  <c r="DR128" i="9" s="1"/>
  <c r="DR129" i="9" s="1"/>
  <c r="DK12" i="8"/>
  <c r="DW128" i="9" s="1"/>
  <c r="DW129" i="9" s="1"/>
  <c r="DE11" i="8"/>
  <c r="DQ115" i="9" s="1"/>
  <c r="DP11" i="8"/>
  <c r="EB115" i="9" s="1"/>
  <c r="DN12" i="8"/>
  <c r="DZ128" i="9" s="1"/>
  <c r="DZ129" i="9" s="1"/>
  <c r="DA11" i="8"/>
  <c r="DM115" i="9" s="1"/>
  <c r="DO144" i="9" s="1"/>
  <c r="S14" i="6"/>
  <c r="S13" i="6" s="1"/>
  <c r="DE12" i="8"/>
  <c r="DQ128" i="9" s="1"/>
  <c r="DQ129" i="9" s="1"/>
  <c r="DA12" i="8"/>
  <c r="DM128" i="9" s="1"/>
  <c r="Y78" i="5"/>
  <c r="Y77" i="5"/>
  <c r="DB57" i="5"/>
  <c r="DB59" i="5"/>
  <c r="DB60" i="5"/>
  <c r="DB56" i="5"/>
  <c r="DB58" i="5"/>
  <c r="DB55" i="5"/>
  <c r="CX60" i="5"/>
  <c r="CX59" i="5"/>
  <c r="CX58" i="5"/>
  <c r="CX56" i="5"/>
  <c r="CX57" i="5"/>
  <c r="CX55" i="5"/>
  <c r="W22" i="7"/>
  <c r="X23" i="7"/>
  <c r="W61" i="7"/>
  <c r="V28" i="7"/>
  <c r="U37" i="5" s="1"/>
  <c r="CZ60" i="5"/>
  <c r="CZ59" i="5"/>
  <c r="CZ58" i="5"/>
  <c r="CZ57" i="5"/>
  <c r="CZ56" i="5"/>
  <c r="CZ55" i="5"/>
  <c r="CZ11" i="8"/>
  <c r="DL115" i="9" s="1"/>
  <c r="DL144" i="9" s="1"/>
  <c r="S42" i="5"/>
  <c r="DO31" i="5"/>
  <c r="U36" i="5"/>
  <c r="U34" i="5" s="1"/>
  <c r="AG39" i="9" s="1"/>
  <c r="V50" i="7"/>
  <c r="AD72" i="9"/>
  <c r="R18" i="6"/>
  <c r="R13" i="6"/>
  <c r="Y17" i="7"/>
  <c r="X55" i="7"/>
  <c r="X15" i="7"/>
  <c r="AG19" i="9"/>
  <c r="U10" i="8"/>
  <c r="AG116" i="9" s="1"/>
  <c r="AF26" i="9"/>
  <c r="Y20" i="7"/>
  <c r="X58" i="7"/>
  <c r="Z45" i="9"/>
  <c r="Z27" i="9"/>
  <c r="V45" i="9"/>
  <c r="V27" i="9"/>
  <c r="AF32" i="9"/>
  <c r="DE31" i="5"/>
  <c r="DQ38" i="5"/>
  <c r="EC41" i="9" s="1"/>
  <c r="DQ28" i="5"/>
  <c r="DQ17" i="5"/>
  <c r="DQ16" i="5"/>
  <c r="DL38" i="5"/>
  <c r="DX41" i="9" s="1"/>
  <c r="DL17" i="5"/>
  <c r="DL16" i="5"/>
  <c r="DL28" i="5"/>
  <c r="DL9" i="6"/>
  <c r="DQ9" i="6"/>
  <c r="DO9" i="6"/>
  <c r="DR9" i="6"/>
  <c r="DU9" i="6"/>
  <c r="DN9" i="6"/>
  <c r="DJ9" i="6"/>
  <c r="DP9" i="6"/>
  <c r="DM9" i="6"/>
  <c r="DS9" i="6"/>
  <c r="DT9" i="6"/>
  <c r="DK9" i="6"/>
  <c r="Z18" i="7"/>
  <c r="Y56" i="7"/>
  <c r="DA31" i="5"/>
  <c r="AA45" i="9"/>
  <c r="AA27" i="9"/>
  <c r="AI81" i="9"/>
  <c r="AI101" i="9" s="1"/>
  <c r="U50" i="9"/>
  <c r="U67" i="9"/>
  <c r="DN11" i="8"/>
  <c r="DZ115" i="9" s="1"/>
  <c r="AE24" i="7"/>
  <c r="AD62" i="7"/>
  <c r="AC25" i="5" s="1"/>
  <c r="DP31" i="5"/>
  <c r="DR28" i="5"/>
  <c r="DR17" i="5"/>
  <c r="DR16" i="5"/>
  <c r="DR38" i="5"/>
  <c r="ED41" i="9" s="1"/>
  <c r="AL71" i="9"/>
  <c r="Z19" i="6"/>
  <c r="W35" i="5"/>
  <c r="DF31" i="5"/>
  <c r="F23" i="11"/>
  <c r="G56" i="9"/>
  <c r="G46" i="9"/>
  <c r="I78" i="2"/>
  <c r="DC60" i="5"/>
  <c r="DC56" i="5"/>
  <c r="DC58" i="5"/>
  <c r="DC59" i="5"/>
  <c r="DC55" i="5"/>
  <c r="DC57" i="5"/>
  <c r="AE29" i="9"/>
  <c r="AE45" i="9" s="1"/>
  <c r="AE46" i="9" s="1"/>
  <c r="X14" i="7"/>
  <c r="W52" i="7"/>
  <c r="W12" i="7"/>
  <c r="W28" i="7" s="1"/>
  <c r="V37" i="5" s="1"/>
  <c r="DN31" i="5"/>
  <c r="DS28" i="5"/>
  <c r="DS38" i="5"/>
  <c r="EE41" i="9" s="1"/>
  <c r="DS17" i="5"/>
  <c r="DS16" i="5"/>
  <c r="AD26" i="9"/>
  <c r="X65" i="5"/>
  <c r="AJ130" i="9" s="1"/>
  <c r="X76" i="5"/>
  <c r="X75" i="5" s="1"/>
  <c r="AJ52" i="9" s="1"/>
  <c r="AJ81" i="9" s="1"/>
  <c r="AJ101" i="9" s="1"/>
  <c r="Y66" i="5"/>
  <c r="AB10" i="6"/>
  <c r="AA12" i="6"/>
  <c r="AM33" i="9"/>
  <c r="AM36" i="9"/>
  <c r="AM24" i="9"/>
  <c r="AM23" i="9"/>
  <c r="AM13" i="9"/>
  <c r="AM22" i="9"/>
  <c r="AM21" i="9"/>
  <c r="AM34" i="9"/>
  <c r="AM12" i="9"/>
  <c r="AM35" i="9"/>
  <c r="AM42" i="9"/>
  <c r="AM20" i="9"/>
  <c r="AA15" i="6"/>
  <c r="AM77" i="9" s="1"/>
  <c r="AD75" i="9"/>
  <c r="Z13" i="7"/>
  <c r="Y51" i="7"/>
  <c r="AA16" i="7"/>
  <c r="Z54" i="7"/>
  <c r="DK11" i="8"/>
  <c r="DW115" i="9" s="1"/>
  <c r="R45" i="9"/>
  <c r="G26" i="9"/>
  <c r="R27" i="9"/>
  <c r="AM76" i="10"/>
  <c r="AM75" i="10"/>
  <c r="AM69" i="10"/>
  <c r="AM68" i="10"/>
  <c r="AM45" i="10"/>
  <c r="AM27" i="10"/>
  <c r="AM44" i="10"/>
  <c r="AM26" i="10"/>
  <c r="W53" i="7"/>
  <c r="V13" i="5" s="1"/>
  <c r="DH60" i="5"/>
  <c r="DH59" i="5"/>
  <c r="DH58" i="5"/>
  <c r="DH57" i="5"/>
  <c r="DH56" i="5"/>
  <c r="DH55" i="5"/>
  <c r="DT28" i="5"/>
  <c r="DT38" i="5"/>
  <c r="EF41" i="9" s="1"/>
  <c r="O41" i="9" s="1"/>
  <c r="DT17" i="5"/>
  <c r="DT16" i="5"/>
  <c r="DD55" i="5"/>
  <c r="DD59" i="5"/>
  <c r="DD58" i="5"/>
  <c r="DD57" i="5"/>
  <c r="DD56" i="5"/>
  <c r="DD60" i="5"/>
  <c r="R70" i="9"/>
  <c r="Y67" i="9"/>
  <c r="Y50" i="9"/>
  <c r="DG56" i="5"/>
  <c r="DG55" i="5"/>
  <c r="DG58" i="5"/>
  <c r="DG57" i="5"/>
  <c r="DG60" i="5"/>
  <c r="DG59" i="5"/>
  <c r="DM38" i="5"/>
  <c r="DY41" i="9" s="1"/>
  <c r="DM17" i="5"/>
  <c r="DM16" i="5"/>
  <c r="DM28" i="5"/>
  <c r="DK31" i="5"/>
  <c r="DF11" i="8"/>
  <c r="DR115" i="9" s="1"/>
  <c r="AC50" i="9"/>
  <c r="AC67" i="9"/>
  <c r="AM5" i="10"/>
  <c r="AM5" i="9"/>
  <c r="AA5" i="8"/>
  <c r="AB5" i="7"/>
  <c r="AA5" i="5"/>
  <c r="AB5" i="4"/>
  <c r="DA59" i="5"/>
  <c r="DA57" i="5"/>
  <c r="DA58" i="5"/>
  <c r="DA55" i="5"/>
  <c r="DA56" i="5"/>
  <c r="DA60" i="5"/>
  <c r="CZ31" i="5"/>
  <c r="DO12" i="8"/>
  <c r="EA128" i="9" s="1"/>
  <c r="EA129" i="9" s="1"/>
  <c r="Y26" i="7"/>
  <c r="X64" i="7"/>
  <c r="W27" i="5" s="1"/>
  <c r="AE72" i="9"/>
  <c r="S18" i="6"/>
  <c r="AQ19" i="7"/>
  <c r="AP57" i="7"/>
  <c r="DE59" i="5"/>
  <c r="DE60" i="5"/>
  <c r="DE56" i="5"/>
  <c r="DE57" i="5"/>
  <c r="DE55" i="5"/>
  <c r="DE58" i="5"/>
  <c r="DO11" i="8"/>
  <c r="EA115" i="9" s="1"/>
  <c r="W45" i="9"/>
  <c r="W27" i="9"/>
  <c r="S45" i="9"/>
  <c r="S27" i="9"/>
  <c r="AF40" i="9"/>
  <c r="T40" i="5"/>
  <c r="AF43" i="9" s="1"/>
  <c r="AN4" i="10"/>
  <c r="AN4" i="9"/>
  <c r="AB4" i="8"/>
  <c r="AC4" i="7"/>
  <c r="AB4" i="5"/>
  <c r="AC4" i="4"/>
  <c r="Z73" i="5"/>
  <c r="Z68" i="5" s="1"/>
  <c r="Z71" i="5"/>
  <c r="Z72" i="5"/>
  <c r="Z67" i="5" s="1"/>
  <c r="Z5" i="6"/>
  <c r="X45" i="9"/>
  <c r="X27" i="9"/>
  <c r="Z25" i="7"/>
  <c r="Y63" i="7"/>
  <c r="X26" i="5" s="1"/>
  <c r="DF60" i="5"/>
  <c r="DF59" i="5"/>
  <c r="DF58" i="5"/>
  <c r="DF57" i="5"/>
  <c r="DF55" i="5"/>
  <c r="DF56" i="5"/>
  <c r="DP12" i="8"/>
  <c r="EB128" i="9" s="1"/>
  <c r="AB45" i="9"/>
  <c r="AB27" i="9"/>
  <c r="AL66" i="10"/>
  <c r="Y70" i="5"/>
  <c r="AK80" i="9" s="1"/>
  <c r="CY55" i="5"/>
  <c r="CY60" i="5"/>
  <c r="CY56" i="5"/>
  <c r="CY57" i="5"/>
  <c r="CY58" i="5"/>
  <c r="CY59" i="5"/>
  <c r="DI58" i="5"/>
  <c r="DI60" i="5"/>
  <c r="DI55" i="5"/>
  <c r="DI56" i="5"/>
  <c r="DI59" i="5"/>
  <c r="DI57" i="5"/>
  <c r="Y21" i="7"/>
  <c r="X59" i="7"/>
  <c r="V60" i="7"/>
  <c r="U24" i="5"/>
  <c r="U23" i="5" s="1"/>
  <c r="T50" i="9"/>
  <c r="T67" i="9"/>
  <c r="G16" i="6" l="1"/>
  <c r="AM137" i="9"/>
  <c r="AM108" i="9"/>
  <c r="Z70" i="5"/>
  <c r="AL80" i="9" s="1"/>
  <c r="DR144" i="9"/>
  <c r="DL157" i="9"/>
  <c r="DL158" i="9" s="1"/>
  <c r="DM129" i="9"/>
  <c r="DO157" i="9"/>
  <c r="DO158" i="9" s="1"/>
  <c r="EB129" i="9"/>
  <c r="DR157" i="9"/>
  <c r="DR158" i="9" s="1"/>
  <c r="AM62" i="9"/>
  <c r="AM98" i="9"/>
  <c r="O128" i="9"/>
  <c r="O115" i="9"/>
  <c r="Z122" i="9"/>
  <c r="Z151" i="9" s="1"/>
  <c r="H62" i="5"/>
  <c r="T111" i="9" s="1"/>
  <c r="T112" i="9" s="1"/>
  <c r="U14" i="8"/>
  <c r="U16" i="8" s="1"/>
  <c r="AG69" i="9" s="1"/>
  <c r="S73" i="9"/>
  <c r="S70" i="9" s="1"/>
  <c r="H17" i="6"/>
  <c r="N48" i="9"/>
  <c r="CY61" i="5"/>
  <c r="DK48" i="9" s="1"/>
  <c r="DG61" i="5"/>
  <c r="DS48" i="9" s="1"/>
  <c r="DH61" i="5"/>
  <c r="DT48" i="9" s="1"/>
  <c r="CZ61" i="5"/>
  <c r="DL48" i="9" s="1"/>
  <c r="DB61" i="5"/>
  <c r="DN48" i="9" s="1"/>
  <c r="DE61" i="5"/>
  <c r="DQ48" i="9" s="1"/>
  <c r="DA61" i="5"/>
  <c r="DM48" i="9" s="1"/>
  <c r="DF61" i="5"/>
  <c r="DR48" i="9" s="1"/>
  <c r="DC61" i="5"/>
  <c r="DO48" i="9" s="1"/>
  <c r="CX61" i="5"/>
  <c r="DJ48" i="9" s="1"/>
  <c r="DI61" i="5"/>
  <c r="DU48" i="9" s="1"/>
  <c r="DD61" i="5"/>
  <c r="DP48" i="9" s="1"/>
  <c r="DQ12" i="8"/>
  <c r="EC128" i="9" s="1"/>
  <c r="EC129" i="9" s="1"/>
  <c r="DL11" i="8"/>
  <c r="DX115" i="9" s="1"/>
  <c r="DX144" i="9" s="1"/>
  <c r="DL12" i="8"/>
  <c r="DX128" i="9" s="1"/>
  <c r="DX129" i="9" s="1"/>
  <c r="DM11" i="8"/>
  <c r="DY115" i="9" s="1"/>
  <c r="EA144" i="9" s="1"/>
  <c r="DS11" i="8"/>
  <c r="EE115" i="9" s="1"/>
  <c r="T14" i="6"/>
  <c r="AF72" i="9" s="1"/>
  <c r="DQ11" i="8"/>
  <c r="EC115" i="9" s="1"/>
  <c r="DS12" i="8"/>
  <c r="EE128" i="9" s="1"/>
  <c r="Z77" i="5"/>
  <c r="Z78" i="5"/>
  <c r="H30" i="6"/>
  <c r="H29" i="6"/>
  <c r="H23" i="6"/>
  <c r="H24" i="6" s="1"/>
  <c r="V36" i="5"/>
  <c r="V34" i="5" s="1"/>
  <c r="AH39" i="9" s="1"/>
  <c r="W50" i="7"/>
  <c r="X67" i="9"/>
  <c r="X50" i="9"/>
  <c r="Z26" i="7"/>
  <c r="Y64" i="7"/>
  <c r="X27" i="5" s="1"/>
  <c r="AA72" i="5"/>
  <c r="AA67" i="5" s="1"/>
  <c r="AA5" i="6"/>
  <c r="AA71" i="5"/>
  <c r="AA73" i="5"/>
  <c r="AA68" i="5" s="1"/>
  <c r="DM31" i="5"/>
  <c r="M30" i="6"/>
  <c r="M29" i="6"/>
  <c r="M23" i="6"/>
  <c r="M24" i="6" s="1"/>
  <c r="F24" i="11"/>
  <c r="F25" i="11" s="1"/>
  <c r="G27" i="9"/>
  <c r="X35" i="5"/>
  <c r="Z21" i="7"/>
  <c r="Y59" i="7"/>
  <c r="G45" i="9"/>
  <c r="R67" i="9"/>
  <c r="R50" i="9"/>
  <c r="AA13" i="7"/>
  <c r="Z51" i="7"/>
  <c r="Y76" i="5"/>
  <c r="Y75" i="5" s="1"/>
  <c r="AK52" i="9" s="1"/>
  <c r="AK81" i="9" s="1"/>
  <c r="AK101" i="9" s="1"/>
  <c r="Z66" i="5"/>
  <c r="Y65" i="5"/>
  <c r="AK130" i="9" s="1"/>
  <c r="AE62" i="7"/>
  <c r="AD25" i="5" s="1"/>
  <c r="AF24" i="7"/>
  <c r="DT57" i="5"/>
  <c r="DT55" i="5"/>
  <c r="DT56" i="5"/>
  <c r="DT60" i="5"/>
  <c r="DT59" i="5"/>
  <c r="DT58" i="5"/>
  <c r="DO57" i="5"/>
  <c r="DO59" i="5"/>
  <c r="DO55" i="5"/>
  <c r="DO58" i="5"/>
  <c r="DO60" i="5"/>
  <c r="DO56" i="5"/>
  <c r="X53" i="7"/>
  <c r="W13" i="5" s="1"/>
  <c r="W60" i="7"/>
  <c r="V24" i="5"/>
  <c r="V23" i="5" s="1"/>
  <c r="P41" i="9"/>
  <c r="F41" i="9" s="1"/>
  <c r="DK57" i="5"/>
  <c r="DK59" i="5"/>
  <c r="DK58" i="5"/>
  <c r="DK56" i="5"/>
  <c r="DK60" i="5"/>
  <c r="DK55" i="5"/>
  <c r="S67" i="9"/>
  <c r="S50" i="9"/>
  <c r="AM66" i="10"/>
  <c r="AM10" i="9"/>
  <c r="AH40" i="9"/>
  <c r="V40" i="5"/>
  <c r="AH43" i="9" s="1"/>
  <c r="DR31" i="5"/>
  <c r="AA67" i="9"/>
  <c r="AA50" i="9"/>
  <c r="DS58" i="5"/>
  <c r="DS60" i="5"/>
  <c r="DS59" i="5"/>
  <c r="DS55" i="5"/>
  <c r="DS57" i="5"/>
  <c r="DS56" i="5"/>
  <c r="DQ59" i="5"/>
  <c r="DQ56" i="5"/>
  <c r="DQ60" i="5"/>
  <c r="DQ57" i="5"/>
  <c r="DQ55" i="5"/>
  <c r="DQ58" i="5"/>
  <c r="Z20" i="7"/>
  <c r="Y58" i="7"/>
  <c r="Z17" i="7"/>
  <c r="Y55" i="7"/>
  <c r="Y53" i="7" s="1"/>
  <c r="X13" i="5" s="1"/>
  <c r="Y15" i="7"/>
  <c r="V66" i="7"/>
  <c r="X22" i="7"/>
  <c r="Y23" i="7"/>
  <c r="X61" i="7"/>
  <c r="AA25" i="7"/>
  <c r="Z63" i="7"/>
  <c r="Y26" i="5" s="1"/>
  <c r="DM60" i="5"/>
  <c r="DM55" i="5"/>
  <c r="DM58" i="5"/>
  <c r="DM57" i="5"/>
  <c r="DM59" i="5"/>
  <c r="DM56" i="5"/>
  <c r="DL56" i="5"/>
  <c r="DL60" i="5"/>
  <c r="DL57" i="5"/>
  <c r="DL59" i="5"/>
  <c r="DL55" i="5"/>
  <c r="DL58" i="5"/>
  <c r="T42" i="5"/>
  <c r="AF27" i="9"/>
  <c r="DP60" i="5"/>
  <c r="DP59" i="5"/>
  <c r="DP58" i="5"/>
  <c r="DP57" i="5"/>
  <c r="DP56" i="5"/>
  <c r="DP55" i="5"/>
  <c r="AF29" i="9"/>
  <c r="AF45" i="9" s="1"/>
  <c r="AF46" i="9" s="1"/>
  <c r="DJ55" i="5"/>
  <c r="DJ58" i="5"/>
  <c r="DJ56" i="5"/>
  <c r="DJ60" i="5"/>
  <c r="DJ57" i="5"/>
  <c r="DJ59" i="5"/>
  <c r="AR19" i="7"/>
  <c r="AQ57" i="7"/>
  <c r="AN76" i="10"/>
  <c r="AN75" i="10"/>
  <c r="AN69" i="10"/>
  <c r="AN68" i="10"/>
  <c r="AN45" i="10"/>
  <c r="AN44" i="10"/>
  <c r="AN27" i="10"/>
  <c r="AN26" i="10"/>
  <c r="AG32" i="9"/>
  <c r="AH19" i="9"/>
  <c r="AH17" i="9" s="1"/>
  <c r="AH26" i="9" s="1"/>
  <c r="V10" i="8"/>
  <c r="AH116" i="9" s="1"/>
  <c r="AM76" i="9"/>
  <c r="DR11" i="8"/>
  <c r="ED115" i="9" s="1"/>
  <c r="W50" i="9"/>
  <c r="W67" i="9"/>
  <c r="Q30" i="6"/>
  <c r="Q29" i="6"/>
  <c r="Q23" i="6"/>
  <c r="Q24" i="6" s="1"/>
  <c r="DM12" i="8"/>
  <c r="DY128" i="9" s="1"/>
  <c r="DT11" i="8"/>
  <c r="EF115" i="9" s="1"/>
  <c r="AM24" i="10"/>
  <c r="AM31" i="10" s="1"/>
  <c r="AB16" i="7"/>
  <c r="AA54" i="7"/>
  <c r="DR12" i="8"/>
  <c r="ED128" i="9" s="1"/>
  <c r="ED129" i="9" s="1"/>
  <c r="AA18" i="7"/>
  <c r="Z56" i="7"/>
  <c r="DN60" i="5"/>
  <c r="DN59" i="5"/>
  <c r="DN58" i="5"/>
  <c r="DN56" i="5"/>
  <c r="DN57" i="5"/>
  <c r="DN55" i="5"/>
  <c r="DL31" i="5"/>
  <c r="V50" i="9"/>
  <c r="V67" i="9"/>
  <c r="DT31" i="5"/>
  <c r="AE50" i="9"/>
  <c r="AE67" i="9"/>
  <c r="AM71" i="9"/>
  <c r="AA19" i="6"/>
  <c r="AB50" i="9"/>
  <c r="AB67" i="9"/>
  <c r="AC10" i="6"/>
  <c r="AB12" i="6"/>
  <c r="AN34" i="9"/>
  <c r="AB15" i="6"/>
  <c r="AN77" i="9" s="1"/>
  <c r="AN76" i="9" s="1"/>
  <c r="AN23" i="9"/>
  <c r="AN22" i="9"/>
  <c r="AN13" i="9"/>
  <c r="AN33" i="9"/>
  <c r="AN35" i="9"/>
  <c r="AN21" i="9"/>
  <c r="AN20" i="9"/>
  <c r="AN24" i="9"/>
  <c r="AN12" i="9"/>
  <c r="AN42" i="9"/>
  <c r="AN36" i="9"/>
  <c r="AD45" i="9"/>
  <c r="AD46" i="9" s="1"/>
  <c r="AD27" i="9"/>
  <c r="Y14" i="7"/>
  <c r="X52" i="7"/>
  <c r="X12" i="7"/>
  <c r="X28" i="7" s="1"/>
  <c r="W37" i="5" s="1"/>
  <c r="AO4" i="10"/>
  <c r="AO4" i="9"/>
  <c r="AC4" i="8"/>
  <c r="AD4" i="7"/>
  <c r="AC4" i="5"/>
  <c r="AD4" i="4"/>
  <c r="AN5" i="10"/>
  <c r="AN5" i="9"/>
  <c r="AB5" i="8"/>
  <c r="AC5" i="7"/>
  <c r="AB5" i="5"/>
  <c r="AC5" i="4"/>
  <c r="DT12" i="8"/>
  <c r="EF128" i="9" s="1"/>
  <c r="EF129" i="9" s="1"/>
  <c r="DS31" i="5"/>
  <c r="I30" i="6"/>
  <c r="I29" i="6"/>
  <c r="I23" i="6"/>
  <c r="I24" i="6" s="1"/>
  <c r="DU56" i="5"/>
  <c r="DU59" i="5"/>
  <c r="DU55" i="5"/>
  <c r="DU58" i="5"/>
  <c r="DU60" i="5"/>
  <c r="DU57" i="5"/>
  <c r="DQ31" i="5"/>
  <c r="AG17" i="9"/>
  <c r="AG26" i="9" s="1"/>
  <c r="DR55" i="5"/>
  <c r="DR59" i="5"/>
  <c r="DR58" i="5"/>
  <c r="DR56" i="5"/>
  <c r="DR57" i="5"/>
  <c r="DR60" i="5"/>
  <c r="Z67" i="9"/>
  <c r="Z50" i="9"/>
  <c r="AG40" i="9"/>
  <c r="U40" i="5"/>
  <c r="AG43" i="9" s="1"/>
  <c r="AN108" i="9" l="1"/>
  <c r="AN137" i="9"/>
  <c r="ED144" i="9"/>
  <c r="DX157" i="9"/>
  <c r="DX158" i="9" s="1"/>
  <c r="DY129" i="9"/>
  <c r="EA157" i="9"/>
  <c r="EA158" i="9" s="1"/>
  <c r="EE129" i="9"/>
  <c r="EG157" i="9"/>
  <c r="EG158" i="9" s="1"/>
  <c r="EG144" i="9"/>
  <c r="ED157" i="9"/>
  <c r="ED158" i="9" s="1"/>
  <c r="T140" i="9"/>
  <c r="T141" i="9" s="1"/>
  <c r="AN62" i="9"/>
  <c r="AN98" i="9"/>
  <c r="P128" i="9"/>
  <c r="P115" i="9"/>
  <c r="AA122" i="9"/>
  <c r="AN75" i="9"/>
  <c r="I62" i="5"/>
  <c r="U111" i="9" s="1"/>
  <c r="V14" i="8"/>
  <c r="V16" i="8" s="1"/>
  <c r="AH69" i="9" s="1"/>
  <c r="AN66" i="10"/>
  <c r="H20" i="6"/>
  <c r="H16" i="6"/>
  <c r="DN61" i="5"/>
  <c r="DZ48" i="9" s="1"/>
  <c r="DP61" i="5"/>
  <c r="EB48" i="9" s="1"/>
  <c r="DQ61" i="5"/>
  <c r="EC48" i="9" s="1"/>
  <c r="O48" i="9"/>
  <c r="DS61" i="5"/>
  <c r="EE48" i="9" s="1"/>
  <c r="DM61" i="5"/>
  <c r="DY48" i="9" s="1"/>
  <c r="DO61" i="5"/>
  <c r="EA48" i="9" s="1"/>
  <c r="DK61" i="5"/>
  <c r="DW48" i="9" s="1"/>
  <c r="DU61" i="5"/>
  <c r="EG48" i="9" s="1"/>
  <c r="DR61" i="5"/>
  <c r="ED48" i="9" s="1"/>
  <c r="DJ61" i="5"/>
  <c r="DV48" i="9" s="1"/>
  <c r="DL61" i="5"/>
  <c r="DX48" i="9" s="1"/>
  <c r="DT61" i="5"/>
  <c r="EF48" i="9" s="1"/>
  <c r="T13" i="6"/>
  <c r="T18" i="6"/>
  <c r="U53" i="9"/>
  <c r="U68" i="9" s="1"/>
  <c r="T53" i="9"/>
  <c r="AA77" i="5"/>
  <c r="AF67" i="9"/>
  <c r="AF50" i="9"/>
  <c r="AC16" i="7"/>
  <c r="AB54" i="7"/>
  <c r="U14" i="6"/>
  <c r="AB71" i="5"/>
  <c r="AB5" i="6"/>
  <c r="AB72" i="5"/>
  <c r="AB67" i="5" s="1"/>
  <c r="AB73" i="5"/>
  <c r="W36" i="5"/>
  <c r="W34" i="5" s="1"/>
  <c r="AI39" i="9" s="1"/>
  <c r="X50" i="7"/>
  <c r="AN10" i="9"/>
  <c r="AH27" i="9"/>
  <c r="AN24" i="10"/>
  <c r="AN31" i="10" s="1"/>
  <c r="AA66" i="5"/>
  <c r="Z65" i="5"/>
  <c r="AL130" i="9" s="1"/>
  <c r="AL159" i="9" s="1"/>
  <c r="Z76" i="5"/>
  <c r="Z75" i="5" s="1"/>
  <c r="AL52" i="9" s="1"/>
  <c r="AL81" i="9" s="1"/>
  <c r="AL101" i="9" s="1"/>
  <c r="G67" i="9"/>
  <c r="Y53" i="9"/>
  <c r="P30" i="6"/>
  <c r="P29" i="6"/>
  <c r="P23" i="6"/>
  <c r="P24" i="6" s="1"/>
  <c r="AB18" i="7"/>
  <c r="AA56" i="7"/>
  <c r="AS19" i="7"/>
  <c r="AR57" i="7"/>
  <c r="AJ19" i="9"/>
  <c r="AJ17" i="9" s="1"/>
  <c r="AJ26" i="9" s="1"/>
  <c r="X10" i="8"/>
  <c r="AJ116" i="9" s="1"/>
  <c r="V14" i="6"/>
  <c r="AI19" i="9"/>
  <c r="W10" i="8"/>
  <c r="AI116" i="9" s="1"/>
  <c r="AI145" i="9" s="1"/>
  <c r="F26" i="11"/>
  <c r="F27" i="11" s="1"/>
  <c r="AA17" i="7"/>
  <c r="Z55" i="7"/>
  <c r="Z15" i="7"/>
  <c r="G30" i="6"/>
  <c r="G29" i="6"/>
  <c r="G23" i="6"/>
  <c r="G24" i="6" s="1"/>
  <c r="W66" i="7"/>
  <c r="AB68" i="5"/>
  <c r="AA78" i="5"/>
  <c r="N30" i="6"/>
  <c r="N29" i="6"/>
  <c r="N23" i="6"/>
  <c r="N24" i="6" s="1"/>
  <c r="AN71" i="9"/>
  <c r="AB19" i="6"/>
  <c r="AA63" i="7"/>
  <c r="Z26" i="5" s="1"/>
  <c r="AB25" i="7"/>
  <c r="AG24" i="7"/>
  <c r="AF62" i="7"/>
  <c r="AE25" i="5" s="1"/>
  <c r="AA26" i="7"/>
  <c r="Z64" i="7"/>
  <c r="Y27" i="5" s="1"/>
  <c r="Z14" i="7"/>
  <c r="Y52" i="7"/>
  <c r="Y12" i="7"/>
  <c r="AO76" i="10"/>
  <c r="AO75" i="10"/>
  <c r="AO69" i="10"/>
  <c r="AO68" i="10"/>
  <c r="AO45" i="10"/>
  <c r="AO44" i="10"/>
  <c r="AO27" i="10"/>
  <c r="AO26" i="10"/>
  <c r="AD50" i="9"/>
  <c r="AD67" i="9"/>
  <c r="AD10" i="6"/>
  <c r="AC12" i="6"/>
  <c r="AO22" i="9"/>
  <c r="AO23" i="9"/>
  <c r="AO24" i="9"/>
  <c r="AO42" i="9"/>
  <c r="AC15" i="6"/>
  <c r="AO77" i="9" s="1"/>
  <c r="AO76" i="9" s="1"/>
  <c r="AO35" i="9"/>
  <c r="AO34" i="9"/>
  <c r="AO12" i="9"/>
  <c r="H12" i="9" s="1"/>
  <c r="AO20" i="9"/>
  <c r="AO13" i="9"/>
  <c r="AO21" i="9"/>
  <c r="AO33" i="9"/>
  <c r="AO36" i="9"/>
  <c r="J30" i="6"/>
  <c r="J29" i="6"/>
  <c r="J23" i="6"/>
  <c r="J24" i="6" s="1"/>
  <c r="X60" i="7"/>
  <c r="W24" i="5"/>
  <c r="W23" i="5" s="1"/>
  <c r="AA20" i="7"/>
  <c r="Z58" i="7"/>
  <c r="Y35" i="5"/>
  <c r="L30" i="6"/>
  <c r="L29" i="6"/>
  <c r="L23" i="6"/>
  <c r="L24" i="6" s="1"/>
  <c r="AP4" i="10"/>
  <c r="AP4" i="9"/>
  <c r="AD4" i="8"/>
  <c r="AE4" i="7"/>
  <c r="AD4" i="5"/>
  <c r="AE4" i="4"/>
  <c r="K30" i="6"/>
  <c r="K29" i="6"/>
  <c r="K23" i="6"/>
  <c r="K24" i="6" s="1"/>
  <c r="AM75" i="9"/>
  <c r="U42" i="5"/>
  <c r="Y22" i="7"/>
  <c r="Z23" i="7"/>
  <c r="Y61" i="7"/>
  <c r="O30" i="6"/>
  <c r="O29" i="6"/>
  <c r="O23" i="6"/>
  <c r="O24" i="6" s="1"/>
  <c r="AB13" i="7"/>
  <c r="AA51" i="7"/>
  <c r="AG29" i="9"/>
  <c r="AG45" i="9" s="1"/>
  <c r="AG46" i="9" s="1"/>
  <c r="AH32" i="9"/>
  <c r="V42" i="5"/>
  <c r="AA21" i="7"/>
  <c r="Z59" i="7"/>
  <c r="AG27" i="9"/>
  <c r="AO5" i="10"/>
  <c r="AO5" i="9"/>
  <c r="AC5" i="8"/>
  <c r="AD5" i="7"/>
  <c r="AC5" i="5"/>
  <c r="AD5" i="4"/>
  <c r="AI40" i="9"/>
  <c r="W40" i="5"/>
  <c r="AI43" i="9" s="1"/>
  <c r="S30" i="6"/>
  <c r="S29" i="6"/>
  <c r="S23" i="6"/>
  <c r="AC53" i="9"/>
  <c r="G50" i="9"/>
  <c r="F30" i="6"/>
  <c r="F29" i="6"/>
  <c r="F23" i="6"/>
  <c r="F24" i="6" s="1"/>
  <c r="AA70" i="5"/>
  <c r="AM80" i="9" s="1"/>
  <c r="AB70" i="5" l="1"/>
  <c r="AN80" i="9" s="1"/>
  <c r="AO108" i="9"/>
  <c r="AO137" i="9"/>
  <c r="AB122" i="9"/>
  <c r="AC122" i="9" s="1"/>
  <c r="AD122" i="9" s="1"/>
  <c r="U112" i="9"/>
  <c r="AO62" i="9"/>
  <c r="AO98" i="9"/>
  <c r="AO75" i="9"/>
  <c r="H75" i="9" s="1"/>
  <c r="J62" i="5"/>
  <c r="V111" i="9" s="1"/>
  <c r="V112" i="9" s="1"/>
  <c r="W14" i="8"/>
  <c r="W16" i="8" s="1"/>
  <c r="AI69" i="9" s="1"/>
  <c r="X14" i="8"/>
  <c r="T73" i="9"/>
  <c r="T70" i="9" s="1"/>
  <c r="I17" i="6"/>
  <c r="AA53" i="9"/>
  <c r="AA68" i="9" s="1"/>
  <c r="S24" i="6"/>
  <c r="AE53" i="9" s="1"/>
  <c r="P48" i="9"/>
  <c r="F48" i="9" s="1"/>
  <c r="S53" i="9"/>
  <c r="S68" i="9" s="1"/>
  <c r="S66" i="9" s="1"/>
  <c r="U55" i="9"/>
  <c r="F28" i="6"/>
  <c r="F27" i="6" s="1"/>
  <c r="V53" i="9"/>
  <c r="V68" i="9" s="1"/>
  <c r="AO10" i="9"/>
  <c r="Z53" i="9"/>
  <c r="Z68" i="9" s="1"/>
  <c r="W53" i="9"/>
  <c r="W68" i="9" s="1"/>
  <c r="H77" i="9"/>
  <c r="T68" i="9"/>
  <c r="T55" i="9"/>
  <c r="H76" i="9"/>
  <c r="AG67" i="9"/>
  <c r="AG50" i="9"/>
  <c r="AB77" i="5"/>
  <c r="AI32" i="9"/>
  <c r="AI29" i="9" s="1"/>
  <c r="W42" i="5"/>
  <c r="AO71" i="9"/>
  <c r="AC19" i="6"/>
  <c r="AA14" i="7"/>
  <c r="Z52" i="7"/>
  <c r="Z12" i="7"/>
  <c r="T30" i="6"/>
  <c r="T29" i="6"/>
  <c r="T23" i="6"/>
  <c r="T24" i="6" s="1"/>
  <c r="AB21" i="7"/>
  <c r="AA59" i="7"/>
  <c r="AE10" i="6"/>
  <c r="AD12" i="6"/>
  <c r="AP23" i="9"/>
  <c r="AP22" i="9"/>
  <c r="AD15" i="6"/>
  <c r="AP77" i="9" s="1"/>
  <c r="AP33" i="9"/>
  <c r="AP13" i="9"/>
  <c r="AP21" i="9"/>
  <c r="AP34" i="9"/>
  <c r="AP12" i="9"/>
  <c r="AP42" i="9"/>
  <c r="AP20" i="9"/>
  <c r="AP36" i="9"/>
  <c r="AP24" i="9"/>
  <c r="AP35" i="9"/>
  <c r="AC5" i="6"/>
  <c r="AC72" i="5"/>
  <c r="AC67" i="5" s="1"/>
  <c r="AC71" i="5"/>
  <c r="AC73" i="5"/>
  <c r="AC68" i="5" s="1"/>
  <c r="AH29" i="9"/>
  <c r="AH45" i="9" s="1"/>
  <c r="AH46" i="9" s="1"/>
  <c r="AO66" i="10"/>
  <c r="AB26" i="7"/>
  <c r="AA64" i="7"/>
  <c r="Z27" i="5" s="1"/>
  <c r="AI17" i="9"/>
  <c r="AI26" i="9" s="1"/>
  <c r="AC18" i="7"/>
  <c r="AB56" i="7"/>
  <c r="AH72" i="9"/>
  <c r="V18" i="6"/>
  <c r="V13" i="6"/>
  <c r="AB53" i="9"/>
  <c r="AG72" i="9"/>
  <c r="U18" i="6"/>
  <c r="U13" i="6"/>
  <c r="W14" i="6"/>
  <c r="Z35" i="5"/>
  <c r="Y60" i="7"/>
  <c r="X24" i="5"/>
  <c r="X23" i="5" s="1"/>
  <c r="AP76" i="10"/>
  <c r="AP69" i="10"/>
  <c r="AP68" i="10"/>
  <c r="AP45" i="10"/>
  <c r="AP27" i="10"/>
  <c r="AP26" i="10"/>
  <c r="R30" i="6"/>
  <c r="R29" i="6"/>
  <c r="R23" i="6"/>
  <c r="R24" i="6" s="1"/>
  <c r="AH24" i="7"/>
  <c r="AG62" i="7"/>
  <c r="AF25" i="5" s="1"/>
  <c r="AA65" i="5"/>
  <c r="AM130" i="9" s="1"/>
  <c r="AA76" i="5"/>
  <c r="AA75" i="5" s="1"/>
  <c r="AM52" i="9" s="1"/>
  <c r="AM81" i="9" s="1"/>
  <c r="AM101" i="9" s="1"/>
  <c r="AB66" i="5"/>
  <c r="X66" i="7"/>
  <c r="Z22" i="7"/>
  <c r="AA23" i="7"/>
  <c r="Z61" i="7"/>
  <c r="AB78" i="5"/>
  <c r="AJ27" i="9"/>
  <c r="AD16" i="7"/>
  <c r="AC54" i="7"/>
  <c r="AC13" i="7"/>
  <c r="AB51" i="7"/>
  <c r="X53" i="9"/>
  <c r="Z53" i="7"/>
  <c r="Y13" i="5" s="1"/>
  <c r="AC68" i="9"/>
  <c r="AC55" i="9"/>
  <c r="AO24" i="10"/>
  <c r="AO31" i="10" s="1"/>
  <c r="Y28" i="7"/>
  <c r="X37" i="5" s="1"/>
  <c r="AB63" i="7"/>
  <c r="AA26" i="5" s="1"/>
  <c r="AC25" i="7"/>
  <c r="AB17" i="7"/>
  <c r="AA55" i="7"/>
  <c r="AA15" i="7"/>
  <c r="R53" i="9"/>
  <c r="AP5" i="10"/>
  <c r="AP5" i="9"/>
  <c r="AD5" i="8"/>
  <c r="AE5" i="7"/>
  <c r="AD5" i="5"/>
  <c r="AE5" i="4"/>
  <c r="AQ4" i="10"/>
  <c r="AQ4" i="9"/>
  <c r="AE4" i="8"/>
  <c r="AF4" i="7"/>
  <c r="AF4" i="4"/>
  <c r="AE4" i="5"/>
  <c r="AB20" i="7"/>
  <c r="AA58" i="7"/>
  <c r="X36" i="5"/>
  <c r="X34" i="5" s="1"/>
  <c r="AJ39" i="9" s="1"/>
  <c r="Y50" i="7"/>
  <c r="AT19" i="7"/>
  <c r="AS57" i="7"/>
  <c r="Y68" i="9"/>
  <c r="Y55" i="9"/>
  <c r="Y66" i="7" l="1"/>
  <c r="AP108" i="9"/>
  <c r="AP137" i="9"/>
  <c r="AC151" i="9"/>
  <c r="X16" i="8"/>
  <c r="AJ69" i="9" s="1"/>
  <c r="AP62" i="9"/>
  <c r="AP98" i="9"/>
  <c r="S89" i="9"/>
  <c r="S91" i="9" s="1"/>
  <c r="S100" i="9"/>
  <c r="S102" i="9" s="1"/>
  <c r="AA55" i="9"/>
  <c r="K62" i="5"/>
  <c r="W111" i="9" s="1"/>
  <c r="W112" i="9" s="1"/>
  <c r="T66" i="9"/>
  <c r="I20" i="6"/>
  <c r="I16" i="6"/>
  <c r="S55" i="9"/>
  <c r="V55" i="9"/>
  <c r="AF53" i="9"/>
  <c r="AF68" i="9" s="1"/>
  <c r="G28" i="6"/>
  <c r="H28" i="6" s="1"/>
  <c r="Z55" i="9"/>
  <c r="AD53" i="9"/>
  <c r="AD55" i="9" s="1"/>
  <c r="W55" i="9"/>
  <c r="AC77" i="5"/>
  <c r="AA53" i="7"/>
  <c r="Z13" i="5" s="1"/>
  <c r="AE16" i="7"/>
  <c r="AD54" i="7"/>
  <c r="AC66" i="5"/>
  <c r="AB76" i="5"/>
  <c r="AB75" i="5" s="1"/>
  <c r="AN52" i="9" s="1"/>
  <c r="AN81" i="9" s="1"/>
  <c r="AN101" i="9" s="1"/>
  <c r="AB65" i="5"/>
  <c r="AN130" i="9" s="1"/>
  <c r="AB68" i="9"/>
  <c r="AB55" i="9"/>
  <c r="AC17" i="7"/>
  <c r="AB55" i="7"/>
  <c r="AB15" i="7"/>
  <c r="AP66" i="10"/>
  <c r="AI72" i="9"/>
  <c r="W18" i="6"/>
  <c r="W13" i="6"/>
  <c r="AK19" i="9"/>
  <c r="AK17" i="9" s="1"/>
  <c r="AK26" i="9" s="1"/>
  <c r="Y10" i="8"/>
  <c r="AK116" i="9" s="1"/>
  <c r="AP10" i="9"/>
  <c r="U30" i="6"/>
  <c r="U29" i="6"/>
  <c r="U23" i="6"/>
  <c r="U24" i="6" s="1"/>
  <c r="AQ76" i="10"/>
  <c r="AQ68" i="10"/>
  <c r="AQ45" i="10"/>
  <c r="AQ69" i="10"/>
  <c r="AQ27" i="10"/>
  <c r="AQ26" i="10"/>
  <c r="AE68" i="9"/>
  <c r="AE55" i="9"/>
  <c r="AD25" i="7"/>
  <c r="AC63" i="7"/>
  <c r="AB26" i="5" s="1"/>
  <c r="Z60" i="7"/>
  <c r="Y24" i="5"/>
  <c r="Y23" i="5" s="1"/>
  <c r="AD18" i="7"/>
  <c r="AC56" i="7"/>
  <c r="AH67" i="9"/>
  <c r="AH50" i="9"/>
  <c r="AP71" i="9"/>
  <c r="AD19" i="6"/>
  <c r="AA22" i="7"/>
  <c r="AB23" i="7"/>
  <c r="AA61" i="7"/>
  <c r="AF10" i="6"/>
  <c r="AE12" i="6"/>
  <c r="AQ21" i="9"/>
  <c r="AQ24" i="9"/>
  <c r="AQ12" i="9"/>
  <c r="AQ23" i="9"/>
  <c r="AQ42" i="9"/>
  <c r="AE15" i="6"/>
  <c r="AQ77" i="9" s="1"/>
  <c r="AQ76" i="9" s="1"/>
  <c r="AQ20" i="9"/>
  <c r="AQ34" i="9"/>
  <c r="AQ33" i="9"/>
  <c r="AQ13" i="9"/>
  <c r="AQ22" i="9"/>
  <c r="AQ35" i="9"/>
  <c r="AQ36" i="9"/>
  <c r="Z28" i="7"/>
  <c r="Y37" i="5" s="1"/>
  <c r="G53" i="9"/>
  <c r="R68" i="9"/>
  <c r="R55" i="9"/>
  <c r="R124" i="9" s="1"/>
  <c r="AC20" i="7"/>
  <c r="AB58" i="7"/>
  <c r="AJ40" i="9"/>
  <c r="X40" i="5"/>
  <c r="AJ43" i="9" s="1"/>
  <c r="X68" i="9"/>
  <c r="X55" i="9"/>
  <c r="AC78" i="5"/>
  <c r="AI24" i="7"/>
  <c r="AH62" i="7"/>
  <c r="AG25" i="5" s="1"/>
  <c r="AP24" i="10"/>
  <c r="AP31" i="10" s="1"/>
  <c r="AJ32" i="9"/>
  <c r="AI45" i="9"/>
  <c r="AI46" i="9" s="1"/>
  <c r="AI27" i="9"/>
  <c r="AC70" i="5"/>
  <c r="AO80" i="9" s="1"/>
  <c r="Y36" i="5"/>
  <c r="Y34" i="5" s="1"/>
  <c r="AK39" i="9" s="1"/>
  <c r="Z50" i="7"/>
  <c r="AQ5" i="10"/>
  <c r="AQ5" i="9"/>
  <c r="AE5" i="8"/>
  <c r="AF5" i="7"/>
  <c r="AE5" i="5"/>
  <c r="AF5" i="4"/>
  <c r="AU19" i="7"/>
  <c r="AT57" i="7"/>
  <c r="AD73" i="5"/>
  <c r="AD68" i="5" s="1"/>
  <c r="AD5" i="6"/>
  <c r="AD72" i="5"/>
  <c r="AD67" i="5" s="1"/>
  <c r="AD71" i="5"/>
  <c r="AA35" i="5"/>
  <c r="AB14" i="7"/>
  <c r="AA52" i="7"/>
  <c r="AA12" i="7"/>
  <c r="AA28" i="7" s="1"/>
  <c r="Z37" i="5" s="1"/>
  <c r="AR4" i="10"/>
  <c r="AR4" i="9"/>
  <c r="AF4" i="8"/>
  <c r="AG4" i="7"/>
  <c r="AF4" i="5"/>
  <c r="AG4" i="4"/>
  <c r="AD13" i="7"/>
  <c r="AC51" i="7"/>
  <c r="AC26" i="7"/>
  <c r="AB64" i="7"/>
  <c r="AA27" i="5" s="1"/>
  <c r="AP76" i="9"/>
  <c r="AC21" i="7"/>
  <c r="AB59" i="7"/>
  <c r="Z66" i="7" l="1"/>
  <c r="AQ108" i="9"/>
  <c r="AQ137" i="9"/>
  <c r="W140" i="9"/>
  <c r="W141" i="9" s="1"/>
  <c r="AQ62" i="9"/>
  <c r="AQ98" i="9"/>
  <c r="T89" i="9"/>
  <c r="T91" i="9" s="1"/>
  <c r="T100" i="9"/>
  <c r="T102" i="9" s="1"/>
  <c r="S124" i="9"/>
  <c r="T124" i="9" s="1"/>
  <c r="U124" i="9" s="1"/>
  <c r="AQ24" i="10"/>
  <c r="AQ31" i="10" s="1"/>
  <c r="AE122" i="9"/>
  <c r="AD56" i="9"/>
  <c r="AE56" i="9"/>
  <c r="AQ75" i="9"/>
  <c r="L62" i="5"/>
  <c r="X111" i="9" s="1"/>
  <c r="Y14" i="8"/>
  <c r="Y16" i="8" s="1"/>
  <c r="AK69" i="9" s="1"/>
  <c r="U73" i="9"/>
  <c r="U70" i="9" s="1"/>
  <c r="U66" i="9" s="1"/>
  <c r="J17" i="6"/>
  <c r="AD68" i="9"/>
  <c r="AF55" i="9"/>
  <c r="G55" i="9"/>
  <c r="F28" i="11" s="1"/>
  <c r="F29" i="11" s="1"/>
  <c r="G27" i="6"/>
  <c r="AG53" i="9"/>
  <c r="AG68" i="9" s="1"/>
  <c r="AD77" i="5"/>
  <c r="AD26" i="7"/>
  <c r="AC64" i="7"/>
  <c r="AB27" i="5" s="1"/>
  <c r="AS4" i="10"/>
  <c r="AS4" i="9"/>
  <c r="AG4" i="8"/>
  <c r="AH4" i="7"/>
  <c r="AG4" i="5"/>
  <c r="AH4" i="4"/>
  <c r="AE18" i="7"/>
  <c r="AD56" i="7"/>
  <c r="AC76" i="5"/>
  <c r="AC75" i="5" s="1"/>
  <c r="AO52" i="9" s="1"/>
  <c r="AO81" i="9" s="1"/>
  <c r="AO101" i="9" s="1"/>
  <c r="AC65" i="5"/>
  <c r="AO130" i="9" s="1"/>
  <c r="AO159" i="9" s="1"/>
  <c r="AD66" i="5"/>
  <c r="AL19" i="9"/>
  <c r="AL17" i="9" s="1"/>
  <c r="AL26" i="9" s="1"/>
  <c r="Z10" i="8"/>
  <c r="AL116" i="9" s="1"/>
  <c r="AL145" i="9" s="1"/>
  <c r="AD78" i="5"/>
  <c r="AV19" i="7"/>
  <c r="AU57" i="7"/>
  <c r="AI67" i="9"/>
  <c r="AI50" i="9"/>
  <c r="AD20" i="7"/>
  <c r="AC58" i="7"/>
  <c r="AR5" i="10"/>
  <c r="AR5" i="9"/>
  <c r="AF5" i="8"/>
  <c r="AG5" i="7"/>
  <c r="AF5" i="5"/>
  <c r="AG5" i="4"/>
  <c r="X42" i="5"/>
  <c r="AK27" i="9"/>
  <c r="AJ29" i="9"/>
  <c r="AJ45" i="9" s="1"/>
  <c r="AJ46" i="9" s="1"/>
  <c r="G68" i="9"/>
  <c r="R66" i="9"/>
  <c r="R100" i="9" s="1"/>
  <c r="R102" i="9" s="1"/>
  <c r="AQ10" i="9"/>
  <c r="AK32" i="9"/>
  <c r="AP75" i="9"/>
  <c r="AL40" i="9"/>
  <c r="Z40" i="5"/>
  <c r="AL43" i="9" s="1"/>
  <c r="AD70" i="5"/>
  <c r="AP80" i="9" s="1"/>
  <c r="X14" i="6"/>
  <c r="AF16" i="7"/>
  <c r="AE54" i="7"/>
  <c r="AE5" i="6"/>
  <c r="AE73" i="5"/>
  <c r="AE68" i="5" s="1"/>
  <c r="AE71" i="5"/>
  <c r="AE72" i="5"/>
  <c r="AE67" i="5" s="1"/>
  <c r="AA60" i="7"/>
  <c r="Z24" i="5"/>
  <c r="Z23" i="5" s="1"/>
  <c r="V30" i="6"/>
  <c r="V29" i="6"/>
  <c r="V23" i="6"/>
  <c r="V24" i="6" s="1"/>
  <c r="AB53" i="7"/>
  <c r="AA13" i="5" s="1"/>
  <c r="AB35" i="5"/>
  <c r="Z36" i="5"/>
  <c r="Z34" i="5" s="1"/>
  <c r="AL39" i="9" s="1"/>
  <c r="AA50" i="7"/>
  <c r="AE13" i="7"/>
  <c r="AD51" i="7"/>
  <c r="AC14" i="7"/>
  <c r="AB52" i="7"/>
  <c r="AB12" i="7"/>
  <c r="AB28" i="7" s="1"/>
  <c r="AA37" i="5" s="1"/>
  <c r="AQ71" i="9"/>
  <c r="AE19" i="6"/>
  <c r="AB22" i="7"/>
  <c r="AC23" i="7"/>
  <c r="AB61" i="7"/>
  <c r="AE25" i="7"/>
  <c r="AD63" i="7"/>
  <c r="AC26" i="5" s="1"/>
  <c r="AQ66" i="10"/>
  <c r="I28" i="6"/>
  <c r="H27" i="6"/>
  <c r="AD17" i="7"/>
  <c r="AC55" i="7"/>
  <c r="AC53" i="7" s="1"/>
  <c r="AB13" i="5" s="1"/>
  <c r="AC15" i="7"/>
  <c r="AD21" i="7"/>
  <c r="AC59" i="7"/>
  <c r="AR68" i="10"/>
  <c r="AR76" i="10"/>
  <c r="AR69" i="10"/>
  <c r="AR26" i="10"/>
  <c r="AR45" i="10"/>
  <c r="AR27" i="10"/>
  <c r="AJ24" i="7"/>
  <c r="AI62" i="7"/>
  <c r="AH25" i="5" s="1"/>
  <c r="AK40" i="9"/>
  <c r="Y40" i="5"/>
  <c r="AK43" i="9" s="1"/>
  <c r="AG10" i="6"/>
  <c r="AF12" i="6"/>
  <c r="AR24" i="9"/>
  <c r="AR12" i="9"/>
  <c r="AR42" i="9"/>
  <c r="AF15" i="6"/>
  <c r="AR77" i="9" s="1"/>
  <c r="AR33" i="9"/>
  <c r="AR20" i="9"/>
  <c r="AR22" i="9"/>
  <c r="AR13" i="9"/>
  <c r="AR23" i="9"/>
  <c r="AR34" i="9"/>
  <c r="AR35" i="9"/>
  <c r="AR21" i="9"/>
  <c r="AR36" i="9"/>
  <c r="AR108" i="9" l="1"/>
  <c r="AR137" i="9"/>
  <c r="X112" i="9"/>
  <c r="V124" i="9"/>
  <c r="W124" i="9" s="1"/>
  <c r="X124" i="9" s="1"/>
  <c r="T153" i="9"/>
  <c r="AR62" i="9"/>
  <c r="AR98" i="9"/>
  <c r="U89" i="9"/>
  <c r="U91" i="9" s="1"/>
  <c r="U100" i="9"/>
  <c r="U102" i="9" s="1"/>
  <c r="AF122" i="9"/>
  <c r="AF151" i="9" s="1"/>
  <c r="AF56" i="9"/>
  <c r="M62" i="5"/>
  <c r="Y111" i="9" s="1"/>
  <c r="Y112" i="9" s="1"/>
  <c r="Z14" i="8"/>
  <c r="Z16" i="8" s="1"/>
  <c r="AL69" i="9" s="1"/>
  <c r="J20" i="6"/>
  <c r="J16" i="6"/>
  <c r="AC58" i="10"/>
  <c r="G58" i="10" s="1"/>
  <c r="AG55" i="9"/>
  <c r="Y14" i="6"/>
  <c r="AK72" i="9" s="1"/>
  <c r="AR10" i="9"/>
  <c r="AH53" i="9"/>
  <c r="AE77" i="5"/>
  <c r="AE78" i="5"/>
  <c r="AM40" i="9"/>
  <c r="AA40" i="5"/>
  <c r="AM43" i="9" s="1"/>
  <c r="Z14" i="6"/>
  <c r="AK29" i="9"/>
  <c r="AK45" i="9" s="1"/>
  <c r="AK46" i="9" s="1"/>
  <c r="AK24" i="7"/>
  <c r="AJ62" i="7"/>
  <c r="AI25" i="5" s="1"/>
  <c r="AR66" i="10"/>
  <c r="AE17" i="7"/>
  <c r="AD55" i="7"/>
  <c r="AD15" i="7"/>
  <c r="AB60" i="7"/>
  <c r="AA24" i="5"/>
  <c r="AA23" i="5" s="1"/>
  <c r="AA36" i="5"/>
  <c r="AA34" i="5" s="1"/>
  <c r="AM39" i="9" s="1"/>
  <c r="AB50" i="7"/>
  <c r="AB66" i="7" s="1"/>
  <c r="AG16" i="7"/>
  <c r="AF54" i="7"/>
  <c r="AJ50" i="9"/>
  <c r="AJ67" i="9"/>
  <c r="AE20" i="7"/>
  <c r="AD58" i="7"/>
  <c r="AR71" i="9"/>
  <c r="AF19" i="6"/>
  <c r="J28" i="6"/>
  <c r="I27" i="6"/>
  <c r="AC22" i="7"/>
  <c r="AD23" i="7"/>
  <c r="AC61" i="7"/>
  <c r="AD14" i="7"/>
  <c r="AC52" i="7"/>
  <c r="AC12" i="7"/>
  <c r="AM19" i="9"/>
  <c r="AM17" i="9" s="1"/>
  <c r="AM26" i="9" s="1"/>
  <c r="AA10" i="8"/>
  <c r="AM116" i="9" s="1"/>
  <c r="W30" i="6"/>
  <c r="W29" i="6"/>
  <c r="W23" i="6"/>
  <c r="W24" i="6" s="1"/>
  <c r="AG12" i="6"/>
  <c r="AH10" i="6"/>
  <c r="AS20" i="9"/>
  <c r="AS22" i="9"/>
  <c r="AG15" i="6"/>
  <c r="AS77" i="9" s="1"/>
  <c r="AS76" i="9" s="1"/>
  <c r="AS36" i="9"/>
  <c r="AS13" i="9"/>
  <c r="AS35" i="9"/>
  <c r="AS21" i="9"/>
  <c r="AS24" i="9"/>
  <c r="AS12" i="9"/>
  <c r="AS34" i="9"/>
  <c r="AS23" i="9"/>
  <c r="AS42" i="9"/>
  <c r="AS33" i="9"/>
  <c r="AE21" i="7"/>
  <c r="AD59" i="7"/>
  <c r="AC35" i="5"/>
  <c r="AE70" i="5"/>
  <c r="AQ80" i="9" s="1"/>
  <c r="AF18" i="7"/>
  <c r="AE56" i="7"/>
  <c r="AS76" i="10"/>
  <c r="AS68" i="10"/>
  <c r="AS69" i="10"/>
  <c r="AS45" i="10"/>
  <c r="AS26" i="10"/>
  <c r="AS27" i="10"/>
  <c r="AF13" i="7"/>
  <c r="AE51" i="7"/>
  <c r="R89" i="9"/>
  <c r="AL27" i="9"/>
  <c r="AS5" i="10"/>
  <c r="AS5" i="9"/>
  <c r="AG5" i="8"/>
  <c r="AH5" i="7"/>
  <c r="AG5" i="5"/>
  <c r="AH5" i="4"/>
  <c r="AW19" i="7"/>
  <c r="AV57" i="7"/>
  <c r="AE66" i="5"/>
  <c r="AD65" i="5"/>
  <c r="AP130" i="9" s="1"/>
  <c r="AD76" i="5"/>
  <c r="AD75" i="5" s="1"/>
  <c r="AP52" i="9" s="1"/>
  <c r="AE26" i="7"/>
  <c r="AD64" i="7"/>
  <c r="AC27" i="5" s="1"/>
  <c r="AR24" i="10"/>
  <c r="AR31" i="10" s="1"/>
  <c r="AR76" i="9"/>
  <c r="AE63" i="7"/>
  <c r="AD26" i="5" s="1"/>
  <c r="AF25" i="7"/>
  <c r="AA66" i="7"/>
  <c r="AJ72" i="9"/>
  <c r="X18" i="6"/>
  <c r="X13" i="6"/>
  <c r="AF73" i="5"/>
  <c r="AF68" i="5" s="1"/>
  <c r="AF71" i="5"/>
  <c r="AF72" i="5"/>
  <c r="AF67" i="5" s="1"/>
  <c r="AF5" i="6"/>
  <c r="AT4" i="10"/>
  <c r="AT4" i="9"/>
  <c r="AH4" i="8"/>
  <c r="AI4" i="7"/>
  <c r="AH4" i="5"/>
  <c r="AI4" i="4"/>
  <c r="AN19" i="9"/>
  <c r="AN17" i="9" s="1"/>
  <c r="AN26" i="9" s="1"/>
  <c r="AB10" i="8"/>
  <c r="AN116" i="9" s="1"/>
  <c r="AL32" i="9"/>
  <c r="AL29" i="9" s="1"/>
  <c r="AL45" i="9" s="1"/>
  <c r="AL46" i="9" s="1"/>
  <c r="Z42" i="5"/>
  <c r="Y42" i="5"/>
  <c r="AS108" i="9" l="1"/>
  <c r="AS137" i="9"/>
  <c r="Y124" i="9"/>
  <c r="Z124" i="9" s="1"/>
  <c r="AA124" i="9" s="1"/>
  <c r="AB124" i="9" s="1"/>
  <c r="AC124" i="9" s="1"/>
  <c r="AD124" i="9" s="1"/>
  <c r="W153" i="9"/>
  <c r="AS62" i="9"/>
  <c r="AS98" i="9"/>
  <c r="AG122" i="9"/>
  <c r="AG56" i="9"/>
  <c r="AS75" i="9"/>
  <c r="N62" i="5"/>
  <c r="Z111" i="9" s="1"/>
  <c r="Z112" i="9" s="1"/>
  <c r="AA14" i="8"/>
  <c r="AA16" i="8" s="1"/>
  <c r="AM69" i="9" s="1"/>
  <c r="AB14" i="8"/>
  <c r="V73" i="9"/>
  <c r="V70" i="9" s="1"/>
  <c r="V66" i="9" s="1"/>
  <c r="V100" i="9" s="1"/>
  <c r="V102" i="9" s="1"/>
  <c r="K17" i="6"/>
  <c r="AS24" i="10"/>
  <c r="AS31" i="10" s="1"/>
  <c r="AH68" i="9"/>
  <c r="Y13" i="6"/>
  <c r="Y18" i="6"/>
  <c r="AH55" i="9"/>
  <c r="AF78" i="5"/>
  <c r="AF77" i="5"/>
  <c r="AE76" i="5"/>
  <c r="AE75" i="5" s="1"/>
  <c r="AQ52" i="9" s="1"/>
  <c r="AQ81" i="9" s="1"/>
  <c r="AQ101" i="9" s="1"/>
  <c r="AE65" i="5"/>
  <c r="AQ130" i="9" s="1"/>
  <c r="AF66" i="5"/>
  <c r="AF21" i="7"/>
  <c r="AE59" i="7"/>
  <c r="AS71" i="9"/>
  <c r="AG19" i="6"/>
  <c r="AB36" i="5"/>
  <c r="AB34" i="5" s="1"/>
  <c r="AN39" i="9" s="1"/>
  <c r="AC50" i="7"/>
  <c r="AN27" i="9"/>
  <c r="AI53" i="9"/>
  <c r="AE14" i="7"/>
  <c r="AD52" i="7"/>
  <c r="AD12" i="7"/>
  <c r="AD53" i="7"/>
  <c r="AC13" i="5" s="1"/>
  <c r="AK50" i="9"/>
  <c r="AK67" i="9"/>
  <c r="AX19" i="7"/>
  <c r="AW57" i="7"/>
  <c r="AL50" i="9"/>
  <c r="AL67" i="9"/>
  <c r="AC60" i="7"/>
  <c r="AB24" i="5"/>
  <c r="AB23" i="5" s="1"/>
  <c r="AF17" i="7"/>
  <c r="AE55" i="7"/>
  <c r="AE15" i="7"/>
  <c r="AL72" i="9"/>
  <c r="Z18" i="6"/>
  <c r="Z13" i="6"/>
  <c r="AT5" i="10"/>
  <c r="AT5" i="9"/>
  <c r="AH5" i="8"/>
  <c r="AI5" i="7"/>
  <c r="AH5" i="5"/>
  <c r="AI5" i="4"/>
  <c r="AD22" i="7"/>
  <c r="AE23" i="7"/>
  <c r="AD61" i="7"/>
  <c r="AF20" i="7"/>
  <c r="AE58" i="7"/>
  <c r="AM32" i="9"/>
  <c r="AM29" i="9" s="1"/>
  <c r="AM45" i="9" s="1"/>
  <c r="AM46" i="9" s="1"/>
  <c r="AA42" i="5"/>
  <c r="AE64" i="7"/>
  <c r="AD27" i="5" s="1"/>
  <c r="AF26" i="7"/>
  <c r="AG72" i="5"/>
  <c r="AG67" i="5" s="1"/>
  <c r="AG5" i="6"/>
  <c r="AG73" i="5"/>
  <c r="AG68" i="5" s="1"/>
  <c r="AG71" i="5"/>
  <c r="AF70" i="5"/>
  <c r="AR80" i="9" s="1"/>
  <c r="AG18" i="7"/>
  <c r="AF56" i="7"/>
  <c r="X30" i="6"/>
  <c r="X29" i="6"/>
  <c r="X23" i="6"/>
  <c r="X24" i="6" s="1"/>
  <c r="AA14" i="6"/>
  <c r="AU4" i="10"/>
  <c r="AU4" i="9"/>
  <c r="AI4" i="8"/>
  <c r="AJ4" i="7"/>
  <c r="AI4" i="5"/>
  <c r="AJ4" i="4"/>
  <c r="AP81" i="9"/>
  <c r="AP101" i="9" s="1"/>
  <c r="AD35" i="5"/>
  <c r="AS10" i="9"/>
  <c r="AM27" i="9"/>
  <c r="J27" i="6"/>
  <c r="K28" i="6"/>
  <c r="AL24" i="7"/>
  <c r="AK62" i="7"/>
  <c r="AJ25" i="5" s="1"/>
  <c r="AR75" i="9"/>
  <c r="R91" i="9"/>
  <c r="R82" i="9" s="1"/>
  <c r="R123" i="9" s="1"/>
  <c r="R90" i="9"/>
  <c r="AT76" i="10"/>
  <c r="AT69" i="10"/>
  <c r="AT68" i="10"/>
  <c r="AT45" i="10"/>
  <c r="AT26" i="10"/>
  <c r="AT27" i="10"/>
  <c r="AG25" i="7"/>
  <c r="AF63" i="7"/>
  <c r="AE26" i="5" s="1"/>
  <c r="AG13" i="7"/>
  <c r="AF51" i="7"/>
  <c r="AS66" i="10"/>
  <c r="AI10" i="6"/>
  <c r="AH12" i="6"/>
  <c r="AT34" i="9"/>
  <c r="AT33" i="9"/>
  <c r="AT42" i="9"/>
  <c r="AT23" i="9"/>
  <c r="AH15" i="6"/>
  <c r="AT77" i="9" s="1"/>
  <c r="AT22" i="9"/>
  <c r="AT20" i="9"/>
  <c r="AT36" i="9"/>
  <c r="AT35" i="9"/>
  <c r="AT13" i="9"/>
  <c r="AT21" i="9"/>
  <c r="AT24" i="9"/>
  <c r="AT12" i="9"/>
  <c r="AC28" i="7"/>
  <c r="AB37" i="5" s="1"/>
  <c r="AH16" i="7"/>
  <c r="AG54" i="7"/>
  <c r="AT108" i="9" l="1"/>
  <c r="AT137" i="9"/>
  <c r="Z153" i="9"/>
  <c r="AC153" i="9"/>
  <c r="Z140" i="9"/>
  <c r="Z141" i="9" s="1"/>
  <c r="AT62" i="9"/>
  <c r="AT98" i="9"/>
  <c r="R125" i="9"/>
  <c r="R131" i="9" s="1"/>
  <c r="AE124" i="9"/>
  <c r="AF124" i="9" s="1"/>
  <c r="AG124" i="9" s="1"/>
  <c r="AH122" i="9"/>
  <c r="AB16" i="8"/>
  <c r="AN69" i="9" s="1"/>
  <c r="AH56" i="9"/>
  <c r="O62" i="5"/>
  <c r="AA111" i="9" s="1"/>
  <c r="K20" i="6"/>
  <c r="K16" i="6"/>
  <c r="V89" i="9"/>
  <c r="V91" i="9" s="1"/>
  <c r="AG78" i="5"/>
  <c r="AG77" i="5"/>
  <c r="AV4" i="10"/>
  <c r="AV4" i="9"/>
  <c r="AJ4" i="8"/>
  <c r="AK4" i="7"/>
  <c r="AJ4" i="5"/>
  <c r="AK4" i="4"/>
  <c r="AH73" i="5"/>
  <c r="AH68" i="5" s="1"/>
  <c r="AH71" i="5"/>
  <c r="AH72" i="5"/>
  <c r="AH67" i="5" s="1"/>
  <c r="AH5" i="6"/>
  <c r="AC36" i="5"/>
  <c r="AC34" i="5" s="1"/>
  <c r="AO39" i="9" s="1"/>
  <c r="AD50" i="7"/>
  <c r="AC66" i="7"/>
  <c r="AE53" i="7"/>
  <c r="AD13" i="5" s="1"/>
  <c r="AY19" i="7"/>
  <c r="AX57" i="7"/>
  <c r="AF14" i="7"/>
  <c r="AE52" i="7"/>
  <c r="AE12" i="7"/>
  <c r="AT71" i="9"/>
  <c r="AH19" i="6"/>
  <c r="AH25" i="7"/>
  <c r="AG63" i="7"/>
  <c r="AF26" i="5" s="1"/>
  <c r="AM24" i="7"/>
  <c r="AL62" i="7"/>
  <c r="AK25" i="5" s="1"/>
  <c r="AG20" i="7"/>
  <c r="AF58" i="7"/>
  <c r="AG17" i="7"/>
  <c r="AF55" i="7"/>
  <c r="AF15" i="7"/>
  <c r="AI68" i="9"/>
  <c r="AI55" i="9"/>
  <c r="AI16" i="7"/>
  <c r="AH54" i="7"/>
  <c r="AG26" i="7"/>
  <c r="AF64" i="7"/>
  <c r="AE27" i="5" s="1"/>
  <c r="AD60" i="7"/>
  <c r="AC24" i="5"/>
  <c r="AC23" i="5" s="1"/>
  <c r="AN32" i="9"/>
  <c r="Y30" i="6"/>
  <c r="Y29" i="6"/>
  <c r="Y23" i="6"/>
  <c r="Y24" i="6" s="1"/>
  <c r="AT76" i="9"/>
  <c r="AT24" i="10"/>
  <c r="AT31" i="10" s="1"/>
  <c r="L28" i="6"/>
  <c r="K27" i="6"/>
  <c r="AO19" i="9"/>
  <c r="AO17" i="9" s="1"/>
  <c r="AO26" i="9" s="1"/>
  <c r="AC10" i="8"/>
  <c r="AO116" i="9" s="1"/>
  <c r="AO145" i="9" s="1"/>
  <c r="AE35" i="5"/>
  <c r="AU76" i="10"/>
  <c r="AU69" i="10"/>
  <c r="AU68" i="10"/>
  <c r="AU45" i="10"/>
  <c r="AU27" i="10"/>
  <c r="AU26" i="10"/>
  <c r="AG70" i="5"/>
  <c r="AS80" i="9" s="1"/>
  <c r="AG21" i="7"/>
  <c r="AF59" i="7"/>
  <c r="AN40" i="9"/>
  <c r="AB40" i="5"/>
  <c r="AN43" i="9" s="1"/>
  <c r="R93" i="9"/>
  <c r="S90" i="9"/>
  <c r="AT10" i="9"/>
  <c r="R7" i="10"/>
  <c r="R79" i="9"/>
  <c r="AE22" i="7"/>
  <c r="AF23" i="7"/>
  <c r="AE61" i="7"/>
  <c r="AH13" i="7"/>
  <c r="AG51" i="7"/>
  <c r="AM72" i="9"/>
  <c r="AA18" i="6"/>
  <c r="AA13" i="6"/>
  <c r="AF65" i="5"/>
  <c r="AR130" i="9" s="1"/>
  <c r="AR159" i="9" s="1"/>
  <c r="AG66" i="5"/>
  <c r="AF76" i="5"/>
  <c r="AF75" i="5" s="1"/>
  <c r="AR52" i="9" s="1"/>
  <c r="AJ10" i="6"/>
  <c r="AI12" i="6"/>
  <c r="AU20" i="9"/>
  <c r="AU36" i="9"/>
  <c r="AU21" i="9"/>
  <c r="AU24" i="9"/>
  <c r="AU42" i="9"/>
  <c r="AU12" i="9"/>
  <c r="AU33" i="9"/>
  <c r="AU13" i="9"/>
  <c r="AI15" i="6"/>
  <c r="AU77" i="9" s="1"/>
  <c r="AU76" i="9" s="1"/>
  <c r="AU75" i="9" s="1"/>
  <c r="AU22" i="9"/>
  <c r="AU35" i="9"/>
  <c r="AU34" i="9"/>
  <c r="AU23" i="9"/>
  <c r="AT66" i="10"/>
  <c r="AM50" i="9"/>
  <c r="AM67" i="9"/>
  <c r="AJ53" i="9"/>
  <c r="AH18" i="7"/>
  <c r="AG56" i="7"/>
  <c r="AU5" i="10"/>
  <c r="AU5" i="9"/>
  <c r="AI5" i="8"/>
  <c r="AJ5" i="7"/>
  <c r="AI5" i="5"/>
  <c r="AJ5" i="4"/>
  <c r="Z30" i="6"/>
  <c r="Z29" i="6"/>
  <c r="Z23" i="6"/>
  <c r="Z24" i="6" s="1"/>
  <c r="AD28" i="7"/>
  <c r="AC37" i="5" s="1"/>
  <c r="AU137" i="9" l="1"/>
  <c r="AU108" i="9"/>
  <c r="AA112" i="9"/>
  <c r="AF153" i="9"/>
  <c r="AH124" i="9"/>
  <c r="AI124" i="9" s="1"/>
  <c r="AI153" i="9" s="1"/>
  <c r="AU62" i="9"/>
  <c r="AU98" i="9"/>
  <c r="AU24" i="10"/>
  <c r="AU31" i="10" s="1"/>
  <c r="AI122" i="9"/>
  <c r="AI151" i="9" s="1"/>
  <c r="AI56" i="9"/>
  <c r="P62" i="5"/>
  <c r="AB111" i="9" s="1"/>
  <c r="AB112" i="9" s="1"/>
  <c r="AC14" i="8"/>
  <c r="AC16" i="8" s="1"/>
  <c r="AO69" i="9" s="1"/>
  <c r="W73" i="9"/>
  <c r="W70" i="9" s="1"/>
  <c r="AU66" i="10"/>
  <c r="L17" i="6"/>
  <c r="AK53" i="9"/>
  <c r="AK68" i="9" s="1"/>
  <c r="AB42" i="5"/>
  <c r="AB14" i="6"/>
  <c r="AB18" i="6" s="1"/>
  <c r="AU10" i="9"/>
  <c r="AH77" i="5"/>
  <c r="AH78" i="5"/>
  <c r="M28" i="6"/>
  <c r="L27" i="6"/>
  <c r="AD36" i="5"/>
  <c r="AD34" i="5" s="1"/>
  <c r="AP39" i="9" s="1"/>
  <c r="AE50" i="7"/>
  <c r="AJ16" i="7"/>
  <c r="AI54" i="7"/>
  <c r="AF53" i="7"/>
  <c r="AE13" i="5" s="1"/>
  <c r="AG14" i="7"/>
  <c r="AF52" i="7"/>
  <c r="AF12" i="7"/>
  <c r="AK10" i="6"/>
  <c r="AJ12" i="6"/>
  <c r="AV13" i="9"/>
  <c r="AV42" i="9"/>
  <c r="AV12" i="9"/>
  <c r="AJ15" i="6"/>
  <c r="AV77" i="9" s="1"/>
  <c r="AV76" i="9" s="1"/>
  <c r="AV75" i="9" s="1"/>
  <c r="AV34" i="9"/>
  <c r="AV23" i="9"/>
  <c r="AV22" i="9"/>
  <c r="AV24" i="9"/>
  <c r="AV33" i="9"/>
  <c r="AV35" i="9"/>
  <c r="AV20" i="9"/>
  <c r="AV36" i="9"/>
  <c r="AV21" i="9"/>
  <c r="AR81" i="9"/>
  <c r="AR101" i="9" s="1"/>
  <c r="AI18" i="7"/>
  <c r="AH56" i="7"/>
  <c r="AG76" i="5"/>
  <c r="AG75" i="5" s="1"/>
  <c r="AS52" i="9" s="1"/>
  <c r="AS81" i="9" s="1"/>
  <c r="AS101" i="9" s="1"/>
  <c r="AG65" i="5"/>
  <c r="AS130" i="9" s="1"/>
  <c r="AH66" i="5"/>
  <c r="AF35" i="5"/>
  <c r="R85" i="9"/>
  <c r="AN29" i="9"/>
  <c r="AN45" i="9" s="1"/>
  <c r="AN46" i="9" s="1"/>
  <c r="AH17" i="7"/>
  <c r="AG55" i="7"/>
  <c r="AG15" i="7"/>
  <c r="AN24" i="7"/>
  <c r="AM62" i="7"/>
  <c r="AL25" i="5" s="1"/>
  <c r="AO32" i="9"/>
  <c r="AY57" i="7"/>
  <c r="AZ19" i="7"/>
  <c r="AH70" i="5"/>
  <c r="AT80" i="9" s="1"/>
  <c r="AV76" i="10"/>
  <c r="AV69" i="10"/>
  <c r="AV68" i="10"/>
  <c r="AV45" i="10"/>
  <c r="AV27" i="10"/>
  <c r="AV26" i="10"/>
  <c r="AI13" i="7"/>
  <c r="AH51" i="7"/>
  <c r="AH20" i="7"/>
  <c r="AG58" i="7"/>
  <c r="AI25" i="7"/>
  <c r="AH63" i="7"/>
  <c r="AG26" i="5" s="1"/>
  <c r="AP19" i="9"/>
  <c r="AD10" i="8"/>
  <c r="AP116" i="9" s="1"/>
  <c r="AA30" i="6"/>
  <c r="AA29" i="6"/>
  <c r="AA23" i="6"/>
  <c r="AA24" i="6" s="1"/>
  <c r="AE60" i="7"/>
  <c r="AD24" i="5"/>
  <c r="AD23" i="5" s="1"/>
  <c r="AV5" i="10"/>
  <c r="AV5" i="9"/>
  <c r="AJ5" i="8"/>
  <c r="AK5" i="7"/>
  <c r="AJ5" i="5"/>
  <c r="AK5" i="4"/>
  <c r="AT75" i="9"/>
  <c r="AI72" i="5"/>
  <c r="AI67" i="5" s="1"/>
  <c r="AI5" i="6"/>
  <c r="AI73" i="5"/>
  <c r="AI68" i="5" s="1"/>
  <c r="AI71" i="5"/>
  <c r="AI70" i="5" s="1"/>
  <c r="AU80" i="9" s="1"/>
  <c r="R72" i="10"/>
  <c r="R57" i="10"/>
  <c r="R43" i="10"/>
  <c r="R30" i="10"/>
  <c r="R29" i="10"/>
  <c r="AH21" i="7"/>
  <c r="AG59" i="7"/>
  <c r="AL53" i="9"/>
  <c r="AF22" i="7"/>
  <c r="AG23" i="7"/>
  <c r="AF61" i="7"/>
  <c r="AO27" i="9"/>
  <c r="AH26" i="7"/>
  <c r="AG64" i="7"/>
  <c r="AF27" i="5" s="1"/>
  <c r="AW4" i="10"/>
  <c r="AW4" i="9"/>
  <c r="AK4" i="8"/>
  <c r="AL4" i="7"/>
  <c r="AK4" i="5"/>
  <c r="AL4" i="4"/>
  <c r="AJ68" i="9"/>
  <c r="AJ55" i="9"/>
  <c r="AO40" i="9"/>
  <c r="AC40" i="5"/>
  <c r="AO43" i="9" s="1"/>
  <c r="AU71" i="9"/>
  <c r="AI19" i="6"/>
  <c r="S93" i="9"/>
  <c r="T90" i="9"/>
  <c r="AE28" i="7"/>
  <c r="AD37" i="5" s="1"/>
  <c r="AD66" i="7"/>
  <c r="AG53" i="7" l="1"/>
  <c r="AF13" i="5" s="1"/>
  <c r="AV108" i="9"/>
  <c r="AV137" i="9"/>
  <c r="AV62" i="9"/>
  <c r="AV98" i="9"/>
  <c r="AJ124" i="9"/>
  <c r="AJ122" i="9"/>
  <c r="AJ56" i="9"/>
  <c r="Q62" i="5"/>
  <c r="AC111" i="9" s="1"/>
  <c r="AC112" i="9" s="1"/>
  <c r="AD14" i="8"/>
  <c r="AD16" i="8" s="1"/>
  <c r="AP69" i="9" s="1"/>
  <c r="AV24" i="10"/>
  <c r="AV31" i="10" s="1"/>
  <c r="L20" i="6"/>
  <c r="L16" i="6"/>
  <c r="W66" i="9"/>
  <c r="W100" i="9" s="1"/>
  <c r="W102" i="9" s="1"/>
  <c r="AK55" i="9"/>
  <c r="AM53" i="9"/>
  <c r="AM68" i="9" s="1"/>
  <c r="AN72" i="9"/>
  <c r="AB13" i="6"/>
  <c r="AV10" i="9"/>
  <c r="AI77" i="5"/>
  <c r="AI78" i="5"/>
  <c r="AC42" i="5"/>
  <c r="AE36" i="5"/>
  <c r="AE34" i="5" s="1"/>
  <c r="AQ39" i="9" s="1"/>
  <c r="AF50" i="7"/>
  <c r="N28" i="6"/>
  <c r="M27" i="6"/>
  <c r="AP40" i="9"/>
  <c r="AD40" i="5"/>
  <c r="AP43" i="9" s="1"/>
  <c r="R42" i="10"/>
  <c r="R48" i="10"/>
  <c r="AP17" i="9"/>
  <c r="AP26" i="9" s="1"/>
  <c r="T93" i="9"/>
  <c r="U90" i="9"/>
  <c r="AI26" i="7"/>
  <c r="AH64" i="7"/>
  <c r="AG27" i="5" s="1"/>
  <c r="AH59" i="7"/>
  <c r="AI21" i="7"/>
  <c r="AI20" i="7"/>
  <c r="AH58" i="7"/>
  <c r="AV66" i="10"/>
  <c r="AO29" i="9"/>
  <c r="AO45" i="9" s="1"/>
  <c r="AO46" i="9" s="1"/>
  <c r="R86" i="9"/>
  <c r="R117" i="9" s="1"/>
  <c r="AJ18" i="7"/>
  <c r="AI56" i="7"/>
  <c r="AH14" i="7"/>
  <c r="AG52" i="7"/>
  <c r="AG12" i="7"/>
  <c r="AC14" i="6"/>
  <c r="AG35" i="5"/>
  <c r="AQ19" i="9"/>
  <c r="AQ17" i="9" s="1"/>
  <c r="AQ26" i="9" s="1"/>
  <c r="AE10" i="8"/>
  <c r="AQ116" i="9" s="1"/>
  <c r="AE66" i="7"/>
  <c r="AN62" i="7"/>
  <c r="AM25" i="5" s="1"/>
  <c r="AO24" i="7"/>
  <c r="AW5" i="10"/>
  <c r="AW5" i="9"/>
  <c r="AK5" i="8"/>
  <c r="AL5" i="7"/>
  <c r="AK5" i="5"/>
  <c r="AL5" i="4"/>
  <c r="AW76" i="10"/>
  <c r="AW69" i="10"/>
  <c r="AW68" i="10"/>
  <c r="AW45" i="10"/>
  <c r="AW27" i="10"/>
  <c r="AW26" i="10"/>
  <c r="AF60" i="7"/>
  <c r="AE24" i="5"/>
  <c r="AE23" i="5" s="1"/>
  <c r="AJ71" i="5"/>
  <c r="AJ73" i="5"/>
  <c r="AJ68" i="5" s="1"/>
  <c r="AJ72" i="5"/>
  <c r="AJ67" i="5" s="1"/>
  <c r="AJ5" i="6"/>
  <c r="AP32" i="9"/>
  <c r="AK16" i="7"/>
  <c r="AJ54" i="7"/>
  <c r="AJ13" i="7"/>
  <c r="AI51" i="7"/>
  <c r="AG22" i="7"/>
  <c r="AH23" i="7"/>
  <c r="AG61" i="7"/>
  <c r="R56" i="10"/>
  <c r="BA19" i="7"/>
  <c r="AZ57" i="7"/>
  <c r="AI17" i="7"/>
  <c r="AH55" i="7"/>
  <c r="AH15" i="7"/>
  <c r="AL10" i="6"/>
  <c r="AK12" i="6"/>
  <c r="AW35" i="9"/>
  <c r="AW36" i="9"/>
  <c r="AW13" i="9"/>
  <c r="AW21" i="9"/>
  <c r="AK15" i="6"/>
  <c r="AW77" i="9" s="1"/>
  <c r="AW76" i="9" s="1"/>
  <c r="AW75" i="9" s="1"/>
  <c r="AW12" i="9"/>
  <c r="AW42" i="9"/>
  <c r="AW22" i="9"/>
  <c r="AW24" i="9"/>
  <c r="AW23" i="9"/>
  <c r="AW34" i="9"/>
  <c r="AW33" i="9"/>
  <c r="AW20" i="9"/>
  <c r="AR19" i="9"/>
  <c r="AR17" i="9" s="1"/>
  <c r="AR26" i="9" s="1"/>
  <c r="AF10" i="8"/>
  <c r="AR116" i="9" s="1"/>
  <c r="AH65" i="5"/>
  <c r="AT130" i="9" s="1"/>
  <c r="AH76" i="5"/>
  <c r="AH75" i="5" s="1"/>
  <c r="AT52" i="9" s="1"/>
  <c r="AI66" i="5"/>
  <c r="AV71" i="9"/>
  <c r="AJ19" i="6"/>
  <c r="AX4" i="10"/>
  <c r="AX4" i="9"/>
  <c r="AL4" i="8"/>
  <c r="AM4" i="7"/>
  <c r="AL4" i="5"/>
  <c r="AM4" i="4"/>
  <c r="AL68" i="9"/>
  <c r="AL55" i="9"/>
  <c r="R73" i="10"/>
  <c r="AJ25" i="7"/>
  <c r="AI63" i="7"/>
  <c r="AH26" i="5" s="1"/>
  <c r="AN67" i="9"/>
  <c r="AN50" i="9"/>
  <c r="AF28" i="7"/>
  <c r="AE37" i="5" s="1"/>
  <c r="AJ70" i="5" l="1"/>
  <c r="AV80" i="9" s="1"/>
  <c r="AW108" i="9"/>
  <c r="AW137" i="9"/>
  <c r="AR145" i="9"/>
  <c r="AC140" i="9"/>
  <c r="AC141" i="9" s="1"/>
  <c r="AW62" i="9"/>
  <c r="AW98" i="9"/>
  <c r="AK124" i="9"/>
  <c r="AL124" i="9" s="1"/>
  <c r="R118" i="9"/>
  <c r="AK122" i="9"/>
  <c r="AL56" i="9"/>
  <c r="AK56" i="9"/>
  <c r="R62" i="5"/>
  <c r="AD111" i="9" s="1"/>
  <c r="AF14" i="8"/>
  <c r="AE14" i="8"/>
  <c r="AE16" i="8" s="1"/>
  <c r="AQ69" i="9" s="1"/>
  <c r="X73" i="9"/>
  <c r="X70" i="9" s="1"/>
  <c r="M17" i="6"/>
  <c r="M20" i="6" s="1"/>
  <c r="W89" i="9"/>
  <c r="W91" i="9" s="1"/>
  <c r="AM55" i="9"/>
  <c r="AD42" i="5"/>
  <c r="AW10" i="9"/>
  <c r="AJ77" i="5"/>
  <c r="AJ78" i="5"/>
  <c r="BB19" i="7"/>
  <c r="BA57" i="7"/>
  <c r="AG60" i="7"/>
  <c r="AF24" i="5"/>
  <c r="AF23" i="5" s="1"/>
  <c r="AP29" i="9"/>
  <c r="AP45" i="9" s="1"/>
  <c r="AP46" i="9" s="1"/>
  <c r="AF36" i="5"/>
  <c r="AF34" i="5" s="1"/>
  <c r="AR39" i="9" s="1"/>
  <c r="AG50" i="7"/>
  <c r="AR27" i="9"/>
  <c r="AX76" i="10"/>
  <c r="AX69" i="10"/>
  <c r="AX68" i="10"/>
  <c r="AX45" i="10"/>
  <c r="AX27" i="10"/>
  <c r="AX26" i="10"/>
  <c r="AH22" i="7"/>
  <c r="AI23" i="7"/>
  <c r="AH61" i="7"/>
  <c r="AX5" i="10"/>
  <c r="AX5" i="9"/>
  <c r="AL5" i="8"/>
  <c r="AM5" i="7"/>
  <c r="AL5" i="5"/>
  <c r="AM5" i="4"/>
  <c r="AI14" i="7"/>
  <c r="AH52" i="7"/>
  <c r="AH12" i="7"/>
  <c r="AJ20" i="7"/>
  <c r="AI58" i="7"/>
  <c r="R80" i="10"/>
  <c r="AI76" i="5"/>
  <c r="AI75" i="5" s="1"/>
  <c r="AU52" i="9" s="1"/>
  <c r="AU81" i="9" s="1"/>
  <c r="AU101" i="9" s="1"/>
  <c r="AJ66" i="5"/>
  <c r="AI65" i="5"/>
  <c r="AU130" i="9" s="1"/>
  <c r="AH53" i="7"/>
  <c r="AG13" i="5" s="1"/>
  <c r="AK5" i="6"/>
  <c r="AK73" i="5"/>
  <c r="AK68" i="5" s="1"/>
  <c r="AK72" i="5"/>
  <c r="AK67" i="5" s="1"/>
  <c r="AK71" i="5"/>
  <c r="AQ27" i="9"/>
  <c r="AQ40" i="9"/>
  <c r="AE40" i="5"/>
  <c r="AQ43" i="9" s="1"/>
  <c r="AT81" i="9"/>
  <c r="AT101" i="9" s="1"/>
  <c r="AJ17" i="7"/>
  <c r="AI55" i="7"/>
  <c r="AI15" i="7"/>
  <c r="AH35" i="5"/>
  <c r="AL16" i="7"/>
  <c r="AK54" i="7"/>
  <c r="AW66" i="10"/>
  <c r="AP24" i="7"/>
  <c r="AO62" i="7"/>
  <c r="AN25" i="5" s="1"/>
  <c r="AK18" i="7"/>
  <c r="AJ56" i="7"/>
  <c r="AJ21" i="7"/>
  <c r="AI59" i="7"/>
  <c r="AP27" i="9"/>
  <c r="AB30" i="6"/>
  <c r="AB29" i="6"/>
  <c r="AB23" i="6"/>
  <c r="AB24" i="6" s="1"/>
  <c r="AY4" i="10"/>
  <c r="AY4" i="9"/>
  <c r="AM4" i="8"/>
  <c r="AN4" i="7"/>
  <c r="AN4" i="4"/>
  <c r="AM4" i="5"/>
  <c r="AK13" i="7"/>
  <c r="AJ51" i="7"/>
  <c r="S64" i="9"/>
  <c r="S47" i="10"/>
  <c r="AQ32" i="9"/>
  <c r="O28" i="6"/>
  <c r="N27" i="6"/>
  <c r="AM10" i="6"/>
  <c r="AL12" i="6"/>
  <c r="AX21" i="9"/>
  <c r="AX23" i="9"/>
  <c r="AX24" i="9"/>
  <c r="AX12" i="9"/>
  <c r="AX34" i="9"/>
  <c r="AX36" i="9"/>
  <c r="AL15" i="6"/>
  <c r="AX77" i="9" s="1"/>
  <c r="AX76" i="9" s="1"/>
  <c r="AX75" i="9" s="1"/>
  <c r="AX42" i="9"/>
  <c r="AX22" i="9"/>
  <c r="AX20" i="9"/>
  <c r="AX35" i="9"/>
  <c r="AX13" i="9"/>
  <c r="AX33" i="9"/>
  <c r="AO72" i="9"/>
  <c r="AC18" i="6"/>
  <c r="AC13" i="6"/>
  <c r="AO67" i="9"/>
  <c r="AO50" i="9"/>
  <c r="AJ26" i="7"/>
  <c r="AI64" i="7"/>
  <c r="AH27" i="5" s="1"/>
  <c r="AF66" i="7"/>
  <c r="AW71" i="9"/>
  <c r="AK19" i="6"/>
  <c r="AK25" i="7"/>
  <c r="AJ63" i="7"/>
  <c r="AI26" i="5" s="1"/>
  <c r="AW24" i="10"/>
  <c r="AW31" i="10" s="1"/>
  <c r="AG28" i="7"/>
  <c r="AF37" i="5" s="1"/>
  <c r="U93" i="9"/>
  <c r="V90" i="9"/>
  <c r="AD14" i="6"/>
  <c r="AI53" i="7" l="1"/>
  <c r="AH13" i="5" s="1"/>
  <c r="AX108" i="9"/>
  <c r="AX137" i="9"/>
  <c r="AU159" i="9"/>
  <c r="AL153" i="9"/>
  <c r="R119" i="9"/>
  <c r="R132" i="9" s="1"/>
  <c r="AX62" i="9"/>
  <c r="AX98" i="9"/>
  <c r="AX66" i="10"/>
  <c r="AM124" i="9"/>
  <c r="AD112" i="9"/>
  <c r="AL122" i="9"/>
  <c r="AL151" i="9" s="1"/>
  <c r="AM56" i="9"/>
  <c r="AF16" i="8"/>
  <c r="AR69" i="9" s="1"/>
  <c r="S62" i="5"/>
  <c r="AE111" i="9" s="1"/>
  <c r="AE112" i="9" s="1"/>
  <c r="M16" i="6"/>
  <c r="N17" i="6"/>
  <c r="N20" i="6" s="1"/>
  <c r="X66" i="9"/>
  <c r="X100" i="9" s="1"/>
  <c r="X102" i="9" s="1"/>
  <c r="AX24" i="10"/>
  <c r="AX31" i="10" s="1"/>
  <c r="AN53" i="9"/>
  <c r="AN68" i="9" s="1"/>
  <c r="AK77" i="5"/>
  <c r="AK78" i="5"/>
  <c r="AN10" i="6"/>
  <c r="AM12" i="6"/>
  <c r="AY33" i="9"/>
  <c r="AM15" i="6"/>
  <c r="AY77" i="9" s="1"/>
  <c r="AY76" i="9" s="1"/>
  <c r="AY75" i="9" s="1"/>
  <c r="AY13" i="9"/>
  <c r="AY23" i="9"/>
  <c r="AY21" i="9"/>
  <c r="AY24" i="9"/>
  <c r="AY12" i="9"/>
  <c r="AY34" i="9"/>
  <c r="AY35" i="9"/>
  <c r="AY22" i="9"/>
  <c r="AY42" i="9"/>
  <c r="AY20" i="9"/>
  <c r="AY36" i="9"/>
  <c r="AJ14" i="7"/>
  <c r="AI52" i="7"/>
  <c r="AI12" i="7"/>
  <c r="AK26" i="7"/>
  <c r="AJ64" i="7"/>
  <c r="AI27" i="5" s="1"/>
  <c r="AX71" i="9"/>
  <c r="AL19" i="6"/>
  <c r="AC30" i="6"/>
  <c r="AC29" i="6"/>
  <c r="AC23" i="6"/>
  <c r="AC24" i="6" s="1"/>
  <c r="AL25" i="7"/>
  <c r="AK63" i="7"/>
  <c r="AJ26" i="5" s="1"/>
  <c r="AL18" i="7"/>
  <c r="AK56" i="7"/>
  <c r="AE14" i="6"/>
  <c r="AK66" i="5"/>
  <c r="AJ76" i="5"/>
  <c r="AJ75" i="5" s="1"/>
  <c r="AV52" i="9" s="1"/>
  <c r="AV81" i="9" s="1"/>
  <c r="AV101" i="9" s="1"/>
  <c r="AJ65" i="5"/>
  <c r="AV130" i="9" s="1"/>
  <c r="AZ4" i="10"/>
  <c r="AZ4" i="9"/>
  <c r="AN4" i="8"/>
  <c r="AO4" i="7"/>
  <c r="AN4" i="5"/>
  <c r="AO4" i="4"/>
  <c r="AK70" i="5"/>
  <c r="AW80" i="9" s="1"/>
  <c r="AG66" i="7"/>
  <c r="BC19" i="7"/>
  <c r="BB57" i="7"/>
  <c r="P28" i="6"/>
  <c r="O27" i="6"/>
  <c r="AX10" i="9"/>
  <c r="AQ24" i="7"/>
  <c r="AP62" i="7"/>
  <c r="AO25" i="5" s="1"/>
  <c r="AT19" i="9"/>
  <c r="AT17" i="9" s="1"/>
  <c r="AT26" i="9" s="1"/>
  <c r="AH10" i="8"/>
  <c r="AT116" i="9" s="1"/>
  <c r="AY5" i="10"/>
  <c r="AY5" i="9"/>
  <c r="AM5" i="8"/>
  <c r="AN5" i="7"/>
  <c r="AN5" i="4"/>
  <c r="AM5" i="5"/>
  <c r="AH60" i="7"/>
  <c r="AG24" i="5"/>
  <c r="AG23" i="5" s="1"/>
  <c r="AK17" i="7"/>
  <c r="AJ55" i="7"/>
  <c r="AJ15" i="7"/>
  <c r="R79" i="10"/>
  <c r="S79" i="10"/>
  <c r="AL71" i="5"/>
  <c r="AL72" i="5"/>
  <c r="AL67" i="5" s="1"/>
  <c r="AL5" i="6"/>
  <c r="AL73" i="5"/>
  <c r="AL68" i="5" s="1"/>
  <c r="AI22" i="7"/>
  <c r="AJ23" i="7"/>
  <c r="AI61" i="7"/>
  <c r="AE42" i="5"/>
  <c r="AI35" i="5"/>
  <c r="AP67" i="9"/>
  <c r="AP50" i="9"/>
  <c r="AK20" i="7"/>
  <c r="AJ58" i="7"/>
  <c r="AR40" i="9"/>
  <c r="AF40" i="5"/>
  <c r="AR43" i="9" s="1"/>
  <c r="S82" i="9"/>
  <c r="S123" i="9" s="1"/>
  <c r="AP72" i="9"/>
  <c r="AD18" i="6"/>
  <c r="AD13" i="6"/>
  <c r="AQ29" i="9"/>
  <c r="AQ45" i="9" s="1"/>
  <c r="AQ46" i="9" s="1"/>
  <c r="AL13" i="7"/>
  <c r="AK51" i="7"/>
  <c r="AY76" i="10"/>
  <c r="AY68" i="10"/>
  <c r="AY69" i="10"/>
  <c r="AY45" i="10"/>
  <c r="AY27" i="10"/>
  <c r="AY26" i="10"/>
  <c r="AM16" i="7"/>
  <c r="AL54" i="7"/>
  <c r="AH28" i="7"/>
  <c r="AG37" i="5" s="1"/>
  <c r="V93" i="9"/>
  <c r="W90" i="9"/>
  <c r="AK21" i="7"/>
  <c r="AJ59" i="7"/>
  <c r="AS19" i="9"/>
  <c r="AG10" i="8"/>
  <c r="AS116" i="9" s="1"/>
  <c r="AG36" i="5"/>
  <c r="AG34" i="5" s="1"/>
  <c r="AS39" i="9" s="1"/>
  <c r="AH50" i="7"/>
  <c r="AR32" i="9"/>
  <c r="AH66" i="7" l="1"/>
  <c r="AL70" i="5"/>
  <c r="AX80" i="9" s="1"/>
  <c r="AY108" i="9"/>
  <c r="AY137" i="9"/>
  <c r="AY62" i="9"/>
  <c r="AY98" i="9"/>
  <c r="AY24" i="10"/>
  <c r="AY31" i="10" s="1"/>
  <c r="AM122" i="9"/>
  <c r="S125" i="9"/>
  <c r="S131" i="9" s="1"/>
  <c r="Y73" i="9"/>
  <c r="Y70" i="9" s="1"/>
  <c r="Y66" i="9" s="1"/>
  <c r="T62" i="5"/>
  <c r="AF111" i="9" s="1"/>
  <c r="AF112" i="9" s="1"/>
  <c r="AH14" i="8"/>
  <c r="AG14" i="8"/>
  <c r="AG16" i="8" s="1"/>
  <c r="AS69" i="9" s="1"/>
  <c r="N16" i="6"/>
  <c r="O17" i="6"/>
  <c r="O20" i="6" s="1"/>
  <c r="X89" i="9"/>
  <c r="X91" i="9" s="1"/>
  <c r="AN55" i="9"/>
  <c r="AN124" i="9" s="1"/>
  <c r="AY66" i="10"/>
  <c r="AF14" i="6"/>
  <c r="AF13" i="6" s="1"/>
  <c r="AF42" i="5"/>
  <c r="AL78" i="5"/>
  <c r="AL77" i="5"/>
  <c r="AS32" i="9"/>
  <c r="Q28" i="6"/>
  <c r="P27" i="6"/>
  <c r="BA4" i="10"/>
  <c r="BA4" i="9"/>
  <c r="AO4" i="8"/>
  <c r="AP4" i="7"/>
  <c r="AO4" i="5"/>
  <c r="AP4" i="4"/>
  <c r="AM25" i="7"/>
  <c r="AL63" i="7"/>
  <c r="AK26" i="5" s="1"/>
  <c r="AL26" i="7"/>
  <c r="AK64" i="7"/>
  <c r="AJ27" i="5" s="1"/>
  <c r="AS17" i="9"/>
  <c r="AS26" i="9" s="1"/>
  <c r="AD30" i="6"/>
  <c r="AD29" i="6"/>
  <c r="AD23" i="6"/>
  <c r="AI60" i="7"/>
  <c r="AH24" i="5"/>
  <c r="AH23" i="5" s="1"/>
  <c r="AT27" i="9"/>
  <c r="AO53" i="9"/>
  <c r="AI28" i="7"/>
  <c r="AH37" i="5" s="1"/>
  <c r="AJ22" i="7"/>
  <c r="AK23" i="7"/>
  <c r="AJ61" i="7"/>
  <c r="AM5" i="6"/>
  <c r="AM72" i="5"/>
  <c r="AM67" i="5" s="1"/>
  <c r="AM71" i="5"/>
  <c r="AM73" i="5"/>
  <c r="AM68" i="5" s="1"/>
  <c r="BD19" i="7"/>
  <c r="BC57" i="7"/>
  <c r="AK65" i="5"/>
  <c r="AW130" i="9" s="1"/>
  <c r="AL66" i="5"/>
  <c r="AK76" i="5"/>
  <c r="AK75" i="5" s="1"/>
  <c r="AW52" i="9" s="1"/>
  <c r="AW81" i="9" s="1"/>
  <c r="AW101" i="9" s="1"/>
  <c r="AH36" i="5"/>
  <c r="AH34" i="5" s="1"/>
  <c r="AT39" i="9" s="1"/>
  <c r="AI50" i="7"/>
  <c r="AQ72" i="9"/>
  <c r="AE18" i="6"/>
  <c r="AE13" i="6"/>
  <c r="AK14" i="7"/>
  <c r="AJ52" i="7"/>
  <c r="AJ12" i="7"/>
  <c r="AJ28" i="7" s="1"/>
  <c r="AI37" i="5" s="1"/>
  <c r="AQ67" i="9"/>
  <c r="AQ50" i="9"/>
  <c r="AL21" i="7"/>
  <c r="AK59" i="7"/>
  <c r="AN16" i="7"/>
  <c r="AM54" i="7"/>
  <c r="AZ5" i="10"/>
  <c r="AZ5" i="9"/>
  <c r="AN5" i="8"/>
  <c r="AO5" i="7"/>
  <c r="AN5" i="5"/>
  <c r="AO5" i="4"/>
  <c r="W93" i="9"/>
  <c r="AL20" i="7"/>
  <c r="AK58" i="7"/>
  <c r="AJ53" i="7"/>
  <c r="AI13" i="5" s="1"/>
  <c r="AQ62" i="7"/>
  <c r="AP25" i="5" s="1"/>
  <c r="AR24" i="7"/>
  <c r="AY71" i="9"/>
  <c r="AM19" i="6"/>
  <c r="AJ35" i="5"/>
  <c r="AL17" i="7"/>
  <c r="AK55" i="7"/>
  <c r="AK15" i="7"/>
  <c r="AZ76" i="10"/>
  <c r="AZ68" i="10"/>
  <c r="AZ69" i="10"/>
  <c r="AZ26" i="10"/>
  <c r="AZ45" i="10"/>
  <c r="AZ27" i="10"/>
  <c r="AM18" i="7"/>
  <c r="AL56" i="7"/>
  <c r="AY10" i="9"/>
  <c r="AO10" i="6"/>
  <c r="AN12" i="6"/>
  <c r="AZ24" i="9"/>
  <c r="AZ22" i="9"/>
  <c r="AZ20" i="9"/>
  <c r="AZ35" i="9"/>
  <c r="AZ13" i="9"/>
  <c r="AZ23" i="9"/>
  <c r="AN15" i="6"/>
  <c r="AZ77" i="9" s="1"/>
  <c r="AZ76" i="9" s="1"/>
  <c r="AZ75" i="9" s="1"/>
  <c r="AZ33" i="9"/>
  <c r="AZ21" i="9"/>
  <c r="AZ34" i="9"/>
  <c r="AZ42" i="9"/>
  <c r="AZ12" i="9"/>
  <c r="AZ36" i="9"/>
  <c r="AR29" i="9"/>
  <c r="AR45" i="9" s="1"/>
  <c r="AR46" i="9" s="1"/>
  <c r="AS40" i="9"/>
  <c r="AG40" i="5"/>
  <c r="AS43" i="9" s="1"/>
  <c r="AM13" i="7"/>
  <c r="AL51" i="7"/>
  <c r="S7" i="10"/>
  <c r="S79" i="9"/>
  <c r="AI66" i="7" l="1"/>
  <c r="AK53" i="7"/>
  <c r="AJ13" i="5" s="1"/>
  <c r="AJ10" i="8" s="1"/>
  <c r="AV116" i="9" s="1"/>
  <c r="AZ108" i="9"/>
  <c r="AZ137" i="9"/>
  <c r="AF140" i="9"/>
  <c r="AF141" i="9" s="1"/>
  <c r="AZ62" i="9"/>
  <c r="AZ98" i="9"/>
  <c r="Y89" i="9"/>
  <c r="Y91" i="9" s="1"/>
  <c r="Y100" i="9"/>
  <c r="Y102" i="9" s="1"/>
  <c r="AN122" i="9"/>
  <c r="AN56" i="9"/>
  <c r="Z73" i="9"/>
  <c r="Z70" i="9" s="1"/>
  <c r="Z66" i="9" s="1"/>
  <c r="U62" i="5"/>
  <c r="AG111" i="9" s="1"/>
  <c r="AH16" i="8"/>
  <c r="AT69" i="9" s="1"/>
  <c r="X90" i="9"/>
  <c r="X93" i="9" s="1"/>
  <c r="O16" i="6"/>
  <c r="P17" i="6"/>
  <c r="P20" i="6" s="1"/>
  <c r="AZ24" i="10"/>
  <c r="AZ31" i="10" s="1"/>
  <c r="S85" i="9"/>
  <c r="AF18" i="6"/>
  <c r="AR72" i="9"/>
  <c r="AZ10" i="9"/>
  <c r="AM78" i="5"/>
  <c r="AM77" i="5"/>
  <c r="AM17" i="7"/>
  <c r="AL55" i="7"/>
  <c r="AL15" i="7"/>
  <c r="AK35" i="5"/>
  <c r="AZ71" i="9"/>
  <c r="AN19" i="6"/>
  <c r="AE30" i="6"/>
  <c r="AE29" i="6"/>
  <c r="AE23" i="6"/>
  <c r="BD57" i="7"/>
  <c r="BE19" i="7"/>
  <c r="BB4" i="10"/>
  <c r="BB4" i="9"/>
  <c r="AP4" i="8"/>
  <c r="AQ4" i="7"/>
  <c r="AP4" i="5"/>
  <c r="AQ4" i="4"/>
  <c r="AN13" i="7"/>
  <c r="AM51" i="7"/>
  <c r="AO12" i="6"/>
  <c r="AP10" i="6"/>
  <c r="BA33" i="9"/>
  <c r="BA23" i="9"/>
  <c r="BA22" i="9"/>
  <c r="BA34" i="9"/>
  <c r="BA36" i="9"/>
  <c r="BA24" i="9"/>
  <c r="AO15" i="6"/>
  <c r="BA77" i="9" s="1"/>
  <c r="BA76" i="9" s="1"/>
  <c r="BA75" i="9" s="1"/>
  <c r="BA35" i="9"/>
  <c r="BA42" i="9"/>
  <c r="BA12" i="9"/>
  <c r="BA20" i="9"/>
  <c r="BA13" i="9"/>
  <c r="BA21" i="9"/>
  <c r="AS24" i="7"/>
  <c r="AR62" i="7"/>
  <c r="AQ25" i="5" s="1"/>
  <c r="BA5" i="10"/>
  <c r="BA5" i="9"/>
  <c r="AO5" i="8"/>
  <c r="AP5" i="7"/>
  <c r="AO5" i="5"/>
  <c r="AP5" i="4"/>
  <c r="AT40" i="9"/>
  <c r="AH40" i="5"/>
  <c r="AT43" i="9" s="1"/>
  <c r="AG42" i="5"/>
  <c r="AN73" i="5"/>
  <c r="AN68" i="5" s="1"/>
  <c r="AN72" i="5"/>
  <c r="AN67" i="5" s="1"/>
  <c r="AN5" i="6"/>
  <c r="AN71" i="5"/>
  <c r="AO16" i="7"/>
  <c r="AN54" i="7"/>
  <c r="AU40" i="9"/>
  <c r="AI40" i="5"/>
  <c r="AU43" i="9" s="1"/>
  <c r="AM70" i="5"/>
  <c r="AY80" i="9" s="1"/>
  <c r="AO68" i="9"/>
  <c r="AO55" i="9"/>
  <c r="AO124" i="9" s="1"/>
  <c r="AO153" i="9" s="1"/>
  <c r="AS29" i="9"/>
  <c r="AS45" i="9" s="1"/>
  <c r="AS46" i="9" s="1"/>
  <c r="AU19" i="9"/>
  <c r="AI10" i="8"/>
  <c r="AU116" i="9" s="1"/>
  <c r="AU145" i="9" s="1"/>
  <c r="AI36" i="5"/>
  <c r="AI34" i="5" s="1"/>
  <c r="AU39" i="9" s="1"/>
  <c r="AJ50" i="7"/>
  <c r="AJ66" i="7" s="1"/>
  <c r="AS27" i="9"/>
  <c r="AZ66" i="10"/>
  <c r="AL14" i="7"/>
  <c r="AK52" i="7"/>
  <c r="AK12" i="7"/>
  <c r="AG14" i="6"/>
  <c r="AM20" i="7"/>
  <c r="AL58" i="7"/>
  <c r="AM21" i="7"/>
  <c r="AL59" i="7"/>
  <c r="AM66" i="5"/>
  <c r="AL65" i="5"/>
  <c r="AX130" i="9" s="1"/>
  <c r="AX159" i="9" s="1"/>
  <c r="AL76" i="5"/>
  <c r="AL75" i="5" s="1"/>
  <c r="AX52" i="9" s="1"/>
  <c r="AX81" i="9" s="1"/>
  <c r="AX101" i="9" s="1"/>
  <c r="AJ60" i="7"/>
  <c r="AI24" i="5"/>
  <c r="AI23" i="5" s="1"/>
  <c r="AM26" i="7"/>
  <c r="AL64" i="7"/>
  <c r="AK27" i="5" s="1"/>
  <c r="BA76" i="10"/>
  <c r="BA68" i="10"/>
  <c r="BA69" i="10"/>
  <c r="BA45" i="10"/>
  <c r="BA26" i="10"/>
  <c r="BA27" i="10"/>
  <c r="AT32" i="9"/>
  <c r="AR50" i="9"/>
  <c r="AR67" i="9"/>
  <c r="AN18" i="7"/>
  <c r="AM56" i="7"/>
  <c r="AK22" i="7"/>
  <c r="AL23" i="7"/>
  <c r="AK61" i="7"/>
  <c r="S72" i="10"/>
  <c r="S57" i="10"/>
  <c r="S43" i="10"/>
  <c r="S30" i="10"/>
  <c r="S29" i="10"/>
  <c r="AN25" i="7"/>
  <c r="AM63" i="7"/>
  <c r="AL26" i="5" s="1"/>
  <c r="R28" i="6"/>
  <c r="Q27" i="6"/>
  <c r="AV19" i="9" l="1"/>
  <c r="AV17" i="9" s="1"/>
  <c r="AV26" i="9" s="1"/>
  <c r="BA108" i="9"/>
  <c r="BA137" i="9"/>
  <c r="AG112" i="9"/>
  <c r="BA62" i="9"/>
  <c r="BA98" i="9"/>
  <c r="Z89" i="9"/>
  <c r="Z91" i="9" s="1"/>
  <c r="Z100" i="9"/>
  <c r="Z102" i="9" s="1"/>
  <c r="AO122" i="9"/>
  <c r="AO151" i="9" s="1"/>
  <c r="AO56" i="9"/>
  <c r="AA73" i="9"/>
  <c r="AA70" i="9" s="1"/>
  <c r="AA66" i="9" s="1"/>
  <c r="V62" i="5"/>
  <c r="AH111" i="9" s="1"/>
  <c r="AH112" i="9" s="1"/>
  <c r="Y90" i="9"/>
  <c r="Y93" i="9" s="1"/>
  <c r="AI14" i="8"/>
  <c r="AI16" i="8" s="1"/>
  <c r="AU69" i="9" s="1"/>
  <c r="P16" i="6"/>
  <c r="AJ14" i="8"/>
  <c r="Q17" i="6"/>
  <c r="Q20" i="6" s="1"/>
  <c r="BA66" i="10"/>
  <c r="S86" i="9"/>
  <c r="S117" i="9" s="1"/>
  <c r="S56" i="10"/>
  <c r="H68" i="9"/>
  <c r="S73" i="10"/>
  <c r="AI14" i="6"/>
  <c r="AI18" i="6" s="1"/>
  <c r="BA10" i="9"/>
  <c r="AE24" i="6" s="1"/>
  <c r="AQ53" i="9" s="1"/>
  <c r="AS50" i="9"/>
  <c r="AS67" i="9"/>
  <c r="AN78" i="5"/>
  <c r="AN77" i="5"/>
  <c r="BA24" i="10"/>
  <c r="BA31" i="10" s="1"/>
  <c r="AM76" i="5"/>
  <c r="AM75" i="5" s="1"/>
  <c r="AY52" i="9" s="1"/>
  <c r="AY81" i="9" s="1"/>
  <c r="AY101" i="9" s="1"/>
  <c r="AM65" i="5"/>
  <c r="AY130" i="9" s="1"/>
  <c r="AN66" i="5"/>
  <c r="AK28" i="7"/>
  <c r="AJ37" i="5" s="1"/>
  <c r="AH14" i="6"/>
  <c r="BB76" i="10"/>
  <c r="BB69" i="10"/>
  <c r="BB68" i="10"/>
  <c r="BB45" i="10"/>
  <c r="BB26" i="10"/>
  <c r="BB27" i="10"/>
  <c r="AK60" i="7"/>
  <c r="AJ24" i="5"/>
  <c r="AJ23" i="5" s="1"/>
  <c r="AJ36" i="5"/>
  <c r="AJ34" i="5" s="1"/>
  <c r="AV39" i="9" s="1"/>
  <c r="AK50" i="7"/>
  <c r="AV27" i="9"/>
  <c r="BE57" i="7"/>
  <c r="BF19" i="7"/>
  <c r="R27" i="6"/>
  <c r="S28" i="6"/>
  <c r="AM14" i="7"/>
  <c r="AL52" i="7"/>
  <c r="AL12" i="7"/>
  <c r="AQ10" i="6"/>
  <c r="AP12" i="6"/>
  <c r="BB21" i="9"/>
  <c r="BB23" i="9"/>
  <c r="BB34" i="9"/>
  <c r="BB12" i="9"/>
  <c r="BB42" i="9"/>
  <c r="AP15" i="6"/>
  <c r="BB77" i="9" s="1"/>
  <c r="BB20" i="9"/>
  <c r="BB24" i="9"/>
  <c r="BB22" i="9"/>
  <c r="BB35" i="9"/>
  <c r="BB33" i="9"/>
  <c r="BB13" i="9"/>
  <c r="BB36" i="9"/>
  <c r="BC4" i="10"/>
  <c r="BC4" i="9"/>
  <c r="AQ4" i="8"/>
  <c r="AR4" i="7"/>
  <c r="AQ4" i="5"/>
  <c r="AR4" i="4"/>
  <c r="AL22" i="7"/>
  <c r="AM23" i="7"/>
  <c r="AL61" i="7"/>
  <c r="AN21" i="7"/>
  <c r="AM59" i="7"/>
  <c r="AO25" i="7"/>
  <c r="AN63" i="7"/>
  <c r="AM26" i="5" s="1"/>
  <c r="AN20" i="7"/>
  <c r="AM58" i="7"/>
  <c r="AT24" i="7"/>
  <c r="AS62" i="7"/>
  <c r="AR25" i="5" s="1"/>
  <c r="BA71" i="9"/>
  <c r="AO19" i="6"/>
  <c r="AF30" i="6"/>
  <c r="AF29" i="6"/>
  <c r="AF23" i="6"/>
  <c r="AF24" i="6" s="1"/>
  <c r="AN26" i="7"/>
  <c r="AM64" i="7"/>
  <c r="AL27" i="5" s="1"/>
  <c r="AU17" i="9"/>
  <c r="AU26" i="9" s="1"/>
  <c r="S42" i="10"/>
  <c r="S48" i="10"/>
  <c r="AH42" i="5"/>
  <c r="AP16" i="7"/>
  <c r="AO54" i="7"/>
  <c r="BB5" i="10"/>
  <c r="BB5" i="9"/>
  <c r="AP5" i="8"/>
  <c r="AQ5" i="7"/>
  <c r="AP5" i="5"/>
  <c r="AQ5" i="4"/>
  <c r="AU32" i="9"/>
  <c r="AU29" i="9" s="1"/>
  <c r="AI42" i="5"/>
  <c r="AT29" i="9"/>
  <c r="AT45" i="9" s="1"/>
  <c r="AT46" i="9" s="1"/>
  <c r="AS72" i="9"/>
  <c r="AG18" i="6"/>
  <c r="AG13" i="6"/>
  <c r="AO72" i="5"/>
  <c r="AO67" i="5" s="1"/>
  <c r="AO73" i="5"/>
  <c r="AO68" i="5" s="1"/>
  <c r="AO5" i="6"/>
  <c r="AO71" i="5"/>
  <c r="AL35" i="5"/>
  <c r="AL53" i="7"/>
  <c r="AK13" i="5" s="1"/>
  <c r="AO18" i="7"/>
  <c r="AN56" i="7"/>
  <c r="AN70" i="5"/>
  <c r="AZ80" i="9" s="1"/>
  <c r="AO13" i="7"/>
  <c r="AN51" i="7"/>
  <c r="AN17" i="7"/>
  <c r="AM55" i="7"/>
  <c r="AM53" i="7" s="1"/>
  <c r="AL13" i="5" s="1"/>
  <c r="AM15" i="7"/>
  <c r="BB108" i="9" l="1"/>
  <c r="BB137" i="9"/>
  <c r="BB62" i="9"/>
  <c r="BB98" i="9"/>
  <c r="AA89" i="9"/>
  <c r="AA91" i="9" s="1"/>
  <c r="AA100" i="9"/>
  <c r="AA102" i="9" s="1"/>
  <c r="AP122" i="9"/>
  <c r="Z90" i="9"/>
  <c r="Z93" i="9" s="1"/>
  <c r="S118" i="9"/>
  <c r="AJ16" i="8"/>
  <c r="AV69" i="9" s="1"/>
  <c r="AB73" i="9"/>
  <c r="AB70" i="9" s="1"/>
  <c r="AB66" i="9" s="1"/>
  <c r="W62" i="5"/>
  <c r="AI111" i="9" s="1"/>
  <c r="AI112" i="9" s="1"/>
  <c r="Q16" i="6"/>
  <c r="R17" i="6"/>
  <c r="R16" i="6" s="1"/>
  <c r="AQ68" i="9"/>
  <c r="AQ55" i="9"/>
  <c r="AD24" i="6"/>
  <c r="AP53" i="9" s="1"/>
  <c r="S80" i="10"/>
  <c r="T79" i="10" s="1"/>
  <c r="T64" i="9"/>
  <c r="AR53" i="9"/>
  <c r="AR68" i="9" s="1"/>
  <c r="AU72" i="9"/>
  <c r="AI13" i="6"/>
  <c r="AO78" i="5"/>
  <c r="AO77" i="5"/>
  <c r="AW19" i="9"/>
  <c r="AW17" i="9" s="1"/>
  <c r="AW26" i="9" s="1"/>
  <c r="AK10" i="8"/>
  <c r="AW116" i="9" s="1"/>
  <c r="AL60" i="7"/>
  <c r="AK24" i="5"/>
  <c r="AK23" i="5" s="1"/>
  <c r="AO20" i="7"/>
  <c r="AN58" i="7"/>
  <c r="AM22" i="7"/>
  <c r="AN23" i="7"/>
  <c r="AM61" i="7"/>
  <c r="BB71" i="9"/>
  <c r="AP19" i="6"/>
  <c r="AX19" i="9"/>
  <c r="AX17" i="9" s="1"/>
  <c r="AX26" i="9" s="1"/>
  <c r="AL10" i="8"/>
  <c r="AX116" i="9" s="1"/>
  <c r="AU45" i="9"/>
  <c r="AU46" i="9" s="1"/>
  <c r="AU27" i="9"/>
  <c r="BC76" i="10"/>
  <c r="BC69" i="10"/>
  <c r="BC68" i="10"/>
  <c r="BC45" i="10"/>
  <c r="BC27" i="10"/>
  <c r="BC26" i="10"/>
  <c r="AR10" i="6"/>
  <c r="AQ12" i="6"/>
  <c r="BC13" i="9"/>
  <c r="BC21" i="9"/>
  <c r="BC34" i="9"/>
  <c r="BC24" i="9"/>
  <c r="BC33" i="9"/>
  <c r="AQ15" i="6"/>
  <c r="BC77" i="9" s="1"/>
  <c r="BC76" i="9" s="1"/>
  <c r="BC75" i="9" s="1"/>
  <c r="BC23" i="9"/>
  <c r="BC12" i="9"/>
  <c r="BC20" i="9"/>
  <c r="BC22" i="9"/>
  <c r="BC35" i="9"/>
  <c r="BC42" i="9"/>
  <c r="BC36" i="9"/>
  <c r="BG19" i="7"/>
  <c r="BF57" i="7"/>
  <c r="AV40" i="9"/>
  <c r="AJ40" i="5"/>
  <c r="AV43" i="9" s="1"/>
  <c r="AO17" i="7"/>
  <c r="AN55" i="7"/>
  <c r="AN15" i="7"/>
  <c r="AO70" i="5"/>
  <c r="BA80" i="9" s="1"/>
  <c r="AT50" i="9"/>
  <c r="AT67" i="9"/>
  <c r="AQ16" i="7"/>
  <c r="AP54" i="7"/>
  <c r="BB76" i="9"/>
  <c r="AL28" i="7"/>
  <c r="AK37" i="5" s="1"/>
  <c r="AN65" i="5"/>
  <c r="AZ130" i="9" s="1"/>
  <c r="AN76" i="5"/>
  <c r="AN75" i="5" s="1"/>
  <c r="AZ52" i="9" s="1"/>
  <c r="AZ81" i="9" s="1"/>
  <c r="AZ101" i="9" s="1"/>
  <c r="AO66" i="5"/>
  <c r="BC5" i="10"/>
  <c r="BC5" i="9"/>
  <c r="AQ5" i="8"/>
  <c r="AR5" i="7"/>
  <c r="AQ5" i="5"/>
  <c r="AR5" i="4"/>
  <c r="AK36" i="5"/>
  <c r="AK34" i="5" s="1"/>
  <c r="AW39" i="9" s="1"/>
  <c r="AL50" i="7"/>
  <c r="AL66" i="7" s="1"/>
  <c r="AK66" i="7"/>
  <c r="BB24" i="10"/>
  <c r="BB31" i="10" s="1"/>
  <c r="AN14" i="7"/>
  <c r="AM52" i="7"/>
  <c r="AM12" i="7"/>
  <c r="AM28" i="7" s="1"/>
  <c r="AL37" i="5" s="1"/>
  <c r="AP25" i="7"/>
  <c r="AO63" i="7"/>
  <c r="AN26" i="5" s="1"/>
  <c r="BD4" i="10"/>
  <c r="BD4" i="9"/>
  <c r="AR4" i="8"/>
  <c r="AS4" i="7"/>
  <c r="AR4" i="5"/>
  <c r="AS4" i="4"/>
  <c r="BB10" i="9"/>
  <c r="AP13" i="7"/>
  <c r="AO51" i="7"/>
  <c r="T47" i="10"/>
  <c r="AO26" i="7"/>
  <c r="AN64" i="7"/>
  <c r="AM27" i="5" s="1"/>
  <c r="AU24" i="7"/>
  <c r="AT62" i="7"/>
  <c r="AS25" i="5" s="1"/>
  <c r="T28" i="6"/>
  <c r="S27" i="6"/>
  <c r="AT72" i="9"/>
  <c r="AH18" i="6"/>
  <c r="AH13" i="6"/>
  <c r="AM35" i="5"/>
  <c r="AP18" i="7"/>
  <c r="AO56" i="7"/>
  <c r="AP73" i="5"/>
  <c r="AP68" i="5" s="1"/>
  <c r="AP71" i="5"/>
  <c r="AP72" i="5"/>
  <c r="AP67" i="5" s="1"/>
  <c r="AP5" i="6"/>
  <c r="AO21" i="7"/>
  <c r="AN59" i="7"/>
  <c r="AV32" i="9"/>
  <c r="BB66" i="10"/>
  <c r="AG30" i="6"/>
  <c r="AG29" i="6"/>
  <c r="AG23" i="6"/>
  <c r="AG24" i="6" s="1"/>
  <c r="BC137" i="9" l="1"/>
  <c r="BC108" i="9"/>
  <c r="AX145" i="9"/>
  <c r="AI140" i="9"/>
  <c r="AI141" i="9" s="1"/>
  <c r="S119" i="9"/>
  <c r="S132" i="9" s="1"/>
  <c r="BC62" i="9"/>
  <c r="BC98" i="9"/>
  <c r="AB89" i="9"/>
  <c r="AB91" i="9" s="1"/>
  <c r="AB100" i="9"/>
  <c r="AB102" i="9" s="1"/>
  <c r="T82" i="9"/>
  <c r="T123" i="9" s="1"/>
  <c r="AA90" i="9"/>
  <c r="AA93" i="9" s="1"/>
  <c r="AQ122" i="9"/>
  <c r="AQ56" i="9"/>
  <c r="AD73" i="9"/>
  <c r="AD70" i="9" s="1"/>
  <c r="AD66" i="9" s="1"/>
  <c r="AC73" i="9"/>
  <c r="AC70" i="9" s="1"/>
  <c r="G70" i="9" s="1"/>
  <c r="X62" i="5"/>
  <c r="AJ111" i="9" s="1"/>
  <c r="AK14" i="8"/>
  <c r="AK16" i="8" s="1"/>
  <c r="AW69" i="9" s="1"/>
  <c r="AL14" i="8"/>
  <c r="R20" i="6"/>
  <c r="AP55" i="9"/>
  <c r="AP124" i="9" s="1"/>
  <c r="AP68" i="9"/>
  <c r="AR55" i="9"/>
  <c r="AJ14" i="6"/>
  <c r="AV72" i="9" s="1"/>
  <c r="AV29" i="9"/>
  <c r="AV45" i="9" s="1"/>
  <c r="BC10" i="9"/>
  <c r="AJ42" i="5"/>
  <c r="AP77" i="5"/>
  <c r="AP78" i="5"/>
  <c r="AP26" i="7"/>
  <c r="AO64" i="7"/>
  <c r="AN27" i="5" s="1"/>
  <c r="AQ18" i="7"/>
  <c r="AP56" i="7"/>
  <c r="U28" i="6"/>
  <c r="T27" i="6"/>
  <c r="BE4" i="10"/>
  <c r="BE4" i="9"/>
  <c r="AS4" i="8"/>
  <c r="AT4" i="7"/>
  <c r="AS4" i="5"/>
  <c r="AT4" i="4"/>
  <c r="AW40" i="9"/>
  <c r="AK40" i="5"/>
  <c r="AW43" i="9" s="1"/>
  <c r="AU50" i="9"/>
  <c r="AU67" i="9"/>
  <c r="AM60" i="7"/>
  <c r="AL24" i="5"/>
  <c r="AL23" i="5" s="1"/>
  <c r="AP21" i="7"/>
  <c r="AO59" i="7"/>
  <c r="AX40" i="9"/>
  <c r="AL40" i="5"/>
  <c r="AX43" i="9" s="1"/>
  <c r="BB75" i="9"/>
  <c r="AN53" i="7"/>
  <c r="AM13" i="5" s="1"/>
  <c r="BC66" i="10"/>
  <c r="AN22" i="7"/>
  <c r="AO23" i="7"/>
  <c r="AN61" i="7"/>
  <c r="AN35" i="5"/>
  <c r="AL36" i="5"/>
  <c r="AL34" i="5" s="1"/>
  <c r="AX39" i="9" s="1"/>
  <c r="AM50" i="7"/>
  <c r="AP17" i="7"/>
  <c r="AO55" i="7"/>
  <c r="AO15" i="7"/>
  <c r="BC71" i="9"/>
  <c r="AQ19" i="6"/>
  <c r="AV24" i="7"/>
  <c r="AU62" i="7"/>
  <c r="AT25" i="5" s="1"/>
  <c r="AQ13" i="7"/>
  <c r="AP51" i="7"/>
  <c r="AO14" i="7"/>
  <c r="AN52" i="7"/>
  <c r="AN12" i="7"/>
  <c r="AN28" i="7" s="1"/>
  <c r="AM37" i="5" s="1"/>
  <c r="AO76" i="5"/>
  <c r="AO75" i="5" s="1"/>
  <c r="BA52" i="9" s="1"/>
  <c r="BA81" i="9" s="1"/>
  <c r="BA101" i="9" s="1"/>
  <c r="AO65" i="5"/>
  <c r="BA130" i="9" s="1"/>
  <c r="BA159" i="9" s="1"/>
  <c r="AP66" i="5"/>
  <c r="AQ54" i="7"/>
  <c r="AR16" i="7"/>
  <c r="BH19" i="7"/>
  <c r="BG57" i="7"/>
  <c r="AS10" i="6"/>
  <c r="AR12" i="6"/>
  <c r="AR15" i="6"/>
  <c r="BD77" i="9" s="1"/>
  <c r="BD33" i="9"/>
  <c r="BD20" i="9"/>
  <c r="BD36" i="9"/>
  <c r="BD35" i="9"/>
  <c r="BD13" i="9"/>
  <c r="BD21" i="9"/>
  <c r="BD24" i="9"/>
  <c r="BD12" i="9"/>
  <c r="BD42" i="9"/>
  <c r="BD23" i="9"/>
  <c r="BD34" i="9"/>
  <c r="BD22" i="9"/>
  <c r="AP70" i="5"/>
  <c r="BB80" i="9" s="1"/>
  <c r="BD76" i="10"/>
  <c r="BD69" i="10"/>
  <c r="BD68" i="10"/>
  <c r="BD45" i="10"/>
  <c r="BD27" i="10"/>
  <c r="BD26" i="10"/>
  <c r="AP20" i="7"/>
  <c r="AO58" i="7"/>
  <c r="BD5" i="10"/>
  <c r="BD5" i="9"/>
  <c r="AR5" i="8"/>
  <c r="AS5" i="7"/>
  <c r="AR5" i="5"/>
  <c r="AS5" i="4"/>
  <c r="BC24" i="10"/>
  <c r="BC31" i="10" s="1"/>
  <c r="AX27" i="9"/>
  <c r="AW27" i="9"/>
  <c r="AS53" i="9"/>
  <c r="AQ25" i="7"/>
  <c r="AP63" i="7"/>
  <c r="AO26" i="5" s="1"/>
  <c r="AQ72" i="5"/>
  <c r="AQ67" i="5" s="1"/>
  <c r="AQ5" i="6"/>
  <c r="AQ71" i="5"/>
  <c r="AQ73" i="5"/>
  <c r="AQ68" i="5" s="1"/>
  <c r="AH30" i="6"/>
  <c r="AH29" i="6"/>
  <c r="AH23" i="6"/>
  <c r="AH24" i="6" s="1"/>
  <c r="AW32" i="9"/>
  <c r="BD108" i="9" l="1"/>
  <c r="BD137" i="9"/>
  <c r="AJ112" i="9"/>
  <c r="T125" i="9"/>
  <c r="T131" i="9" s="1"/>
  <c r="T152" i="9"/>
  <c r="T7" i="10"/>
  <c r="T72" i="10" s="1"/>
  <c r="AB90" i="9"/>
  <c r="AB93" i="9" s="1"/>
  <c r="T79" i="9"/>
  <c r="T85" i="9" s="1"/>
  <c r="BD62" i="9"/>
  <c r="BD98" i="9"/>
  <c r="AD89" i="9"/>
  <c r="AD91" i="9" s="1"/>
  <c r="AD100" i="9"/>
  <c r="AD102" i="9" s="1"/>
  <c r="AQ124" i="9"/>
  <c r="AR124" i="9" s="1"/>
  <c r="AR122" i="9"/>
  <c r="AR151" i="9" s="1"/>
  <c r="AR56" i="9"/>
  <c r="AP56" i="9"/>
  <c r="AC66" i="9"/>
  <c r="AL16" i="8"/>
  <c r="AX69" i="9" s="1"/>
  <c r="Y62" i="5"/>
  <c r="AK111" i="9" s="1"/>
  <c r="AK112" i="9" s="1"/>
  <c r="S17" i="6"/>
  <c r="S20" i="6" s="1"/>
  <c r="AV67" i="9"/>
  <c r="AV46" i="9"/>
  <c r="AJ13" i="6"/>
  <c r="AJ18" i="6"/>
  <c r="AT53" i="9"/>
  <c r="AK42" i="5"/>
  <c r="AW29" i="9"/>
  <c r="AW45" i="9" s="1"/>
  <c r="AV50" i="9"/>
  <c r="AJ23" i="6" s="1"/>
  <c r="AJ24" i="6" s="1"/>
  <c r="AQ77" i="5"/>
  <c r="AQ78" i="5"/>
  <c r="BI19" i="7"/>
  <c r="BH57" i="7"/>
  <c r="AM36" i="5"/>
  <c r="AM34" i="5" s="1"/>
  <c r="AY39" i="9" s="1"/>
  <c r="AN50" i="7"/>
  <c r="AQ63" i="7"/>
  <c r="AP26" i="5" s="1"/>
  <c r="AR25" i="7"/>
  <c r="BE5" i="10"/>
  <c r="BE5" i="9"/>
  <c r="AS5" i="8"/>
  <c r="AT5" i="7"/>
  <c r="AS5" i="5"/>
  <c r="AT5" i="4"/>
  <c r="AQ20" i="7"/>
  <c r="AP58" i="7"/>
  <c r="BD66" i="10"/>
  <c r="AS16" i="7"/>
  <c r="AR54" i="7"/>
  <c r="AP14" i="7"/>
  <c r="AO52" i="7"/>
  <c r="AO12" i="7"/>
  <c r="AM66" i="7"/>
  <c r="BE76" i="10"/>
  <c r="BE69" i="10"/>
  <c r="BE68" i="10"/>
  <c r="BE45" i="10"/>
  <c r="BE27" i="10"/>
  <c r="BE26" i="10"/>
  <c r="AQ26" i="7"/>
  <c r="AP64" i="7"/>
  <c r="AO27" i="5" s="1"/>
  <c r="AR71" i="5"/>
  <c r="AR5" i="6"/>
  <c r="AR73" i="5"/>
  <c r="AR68" i="5" s="1"/>
  <c r="AR72" i="5"/>
  <c r="AR67" i="5" s="1"/>
  <c r="AO35" i="5"/>
  <c r="AI30" i="6"/>
  <c r="AI29" i="6"/>
  <c r="AI23" i="6"/>
  <c r="AI24" i="6" s="1"/>
  <c r="AQ51" i="7"/>
  <c r="AR13" i="7"/>
  <c r="AQ21" i="7"/>
  <c r="AP59" i="7"/>
  <c r="AK14" i="6"/>
  <c r="AY19" i="9"/>
  <c r="AY17" i="9" s="1"/>
  <c r="AY26" i="9" s="1"/>
  <c r="AM10" i="8"/>
  <c r="AY116" i="9" s="1"/>
  <c r="BF4" i="10"/>
  <c r="BF4" i="9"/>
  <c r="AT4" i="8"/>
  <c r="AU4" i="7"/>
  <c r="AT4" i="5"/>
  <c r="AU4" i="4"/>
  <c r="BD10" i="9"/>
  <c r="BD24" i="10"/>
  <c r="BD31" i="10" s="1"/>
  <c r="BD71" i="9"/>
  <c r="AR19" i="6"/>
  <c r="AN60" i="7"/>
  <c r="AM24" i="5"/>
  <c r="AM23" i="5" s="1"/>
  <c r="V28" i="6"/>
  <c r="U27" i="6"/>
  <c r="AQ70" i="5"/>
  <c r="BC80" i="9" s="1"/>
  <c r="BD76" i="9"/>
  <c r="AQ66" i="5"/>
  <c r="AP65" i="5"/>
  <c r="BB130" i="9" s="1"/>
  <c r="AP76" i="5"/>
  <c r="AP75" i="5" s="1"/>
  <c r="BB52" i="9" s="1"/>
  <c r="AS68" i="9"/>
  <c r="AS55" i="9"/>
  <c r="AT10" i="6"/>
  <c r="AS12" i="6"/>
  <c r="AS15" i="6"/>
  <c r="BE77" i="9" s="1"/>
  <c r="BE76" i="9" s="1"/>
  <c r="BE75" i="9" s="1"/>
  <c r="BE33" i="9"/>
  <c r="BE20" i="9"/>
  <c r="BE13" i="9"/>
  <c r="BE21" i="9"/>
  <c r="BE36" i="9"/>
  <c r="BE42" i="9"/>
  <c r="BE12" i="9"/>
  <c r="BE34" i="9"/>
  <c r="BE22" i="9"/>
  <c r="BE24" i="9"/>
  <c r="BE23" i="9"/>
  <c r="BE35" i="9"/>
  <c r="AW24" i="7"/>
  <c r="AV62" i="7"/>
  <c r="AU25" i="5" s="1"/>
  <c r="AO53" i="7"/>
  <c r="AN13" i="5" s="1"/>
  <c r="AO22" i="7"/>
  <c r="AP23" i="7"/>
  <c r="AO61" i="7"/>
  <c r="AY40" i="9"/>
  <c r="AM40" i="5"/>
  <c r="AY43" i="9" s="1"/>
  <c r="AQ17" i="7"/>
  <c r="AP55" i="7"/>
  <c r="AP53" i="7" s="1"/>
  <c r="AO13" i="5" s="1"/>
  <c r="AP15" i="7"/>
  <c r="AL14" i="6"/>
  <c r="AX32" i="9"/>
  <c r="AX29" i="9" s="1"/>
  <c r="AX45" i="9" s="1"/>
  <c r="AX46" i="9" s="1"/>
  <c r="AL42" i="5"/>
  <c r="AR18" i="7"/>
  <c r="AQ56" i="7"/>
  <c r="T29" i="10" l="1"/>
  <c r="T30" i="10"/>
  <c r="BE108" i="9"/>
  <c r="BE137" i="9"/>
  <c r="T43" i="10"/>
  <c r="T48" i="10" s="1"/>
  <c r="T57" i="10"/>
  <c r="T56" i="10" s="1"/>
  <c r="AR153" i="9"/>
  <c r="T154" i="9"/>
  <c r="T160" i="9" s="1"/>
  <c r="BE62" i="9"/>
  <c r="BE98" i="9"/>
  <c r="AC89" i="9"/>
  <c r="AC91" i="9" s="1"/>
  <c r="AC100" i="9"/>
  <c r="AC102" i="9" s="1"/>
  <c r="AS124" i="9"/>
  <c r="BE24" i="10"/>
  <c r="BE31" i="10" s="1"/>
  <c r="AS122" i="9"/>
  <c r="AS56" i="9"/>
  <c r="G66" i="9"/>
  <c r="T17" i="6"/>
  <c r="T20" i="6" s="1"/>
  <c r="S16" i="6"/>
  <c r="Z62" i="5"/>
  <c r="AL111" i="9" s="1"/>
  <c r="AL112" i="9" s="1"/>
  <c r="AM14" i="8"/>
  <c r="AM16" i="8" s="1"/>
  <c r="AY69" i="9" s="1"/>
  <c r="AW67" i="9"/>
  <c r="AW46" i="9"/>
  <c r="AT68" i="9"/>
  <c r="T73" i="10"/>
  <c r="T86" i="9"/>
  <c r="T117" i="9" s="1"/>
  <c r="T146" i="9" s="1"/>
  <c r="AT55" i="9"/>
  <c r="AJ29" i="6"/>
  <c r="AJ30" i="6"/>
  <c r="AV53" i="9" s="1"/>
  <c r="AW50" i="9"/>
  <c r="AK30" i="6" s="1"/>
  <c r="AU53" i="9"/>
  <c r="AU68" i="9" s="1"/>
  <c r="AM14" i="6"/>
  <c r="AY72" i="9" s="1"/>
  <c r="AR78" i="5"/>
  <c r="AR77" i="5"/>
  <c r="AO60" i="7"/>
  <c r="AN24" i="5"/>
  <c r="AN23" i="5" s="1"/>
  <c r="BD75" i="9"/>
  <c r="AY32" i="9"/>
  <c r="AY29" i="9" s="1"/>
  <c r="AY45" i="9" s="1"/>
  <c r="AY46" i="9" s="1"/>
  <c r="AM42" i="5"/>
  <c r="AX67" i="9"/>
  <c r="AX50" i="9"/>
  <c r="AR56" i="7"/>
  <c r="AS18" i="7"/>
  <c r="AP22" i="7"/>
  <c r="AQ23" i="7"/>
  <c r="AP61" i="7"/>
  <c r="AR21" i="7"/>
  <c r="AQ59" i="7"/>
  <c r="AR70" i="5"/>
  <c r="BD80" i="9" s="1"/>
  <c r="BG4" i="10"/>
  <c r="BG4" i="9"/>
  <c r="AU4" i="8"/>
  <c r="AV4" i="7"/>
  <c r="AV4" i="4"/>
  <c r="AU4" i="5"/>
  <c r="AO28" i="7"/>
  <c r="AN37" i="5" s="1"/>
  <c r="AN66" i="7"/>
  <c r="AZ19" i="9"/>
  <c r="AZ17" i="9" s="1"/>
  <c r="AZ26" i="9" s="1"/>
  <c r="AN10" i="8"/>
  <c r="AZ116" i="9" s="1"/>
  <c r="AY27" i="9"/>
  <c r="AN36" i="5"/>
  <c r="AN34" i="5" s="1"/>
  <c r="AZ39" i="9" s="1"/>
  <c r="AO50" i="7"/>
  <c r="AO66" i="7" s="1"/>
  <c r="BE10" i="9"/>
  <c r="BE71" i="9"/>
  <c r="AS19" i="6"/>
  <c r="BB81" i="9"/>
  <c r="BB101" i="9" s="1"/>
  <c r="BE66" i="10"/>
  <c r="AQ14" i="7"/>
  <c r="AP52" i="7"/>
  <c r="AP12" i="7"/>
  <c r="AP28" i="7" s="1"/>
  <c r="AO37" i="5" s="1"/>
  <c r="AR63" i="7"/>
  <c r="AQ26" i="5" s="1"/>
  <c r="AS25" i="7"/>
  <c r="AX72" i="9"/>
  <c r="AL18" i="6"/>
  <c r="AL13" i="6"/>
  <c r="AU10" i="6"/>
  <c r="AT12" i="6"/>
  <c r="BF33" i="9"/>
  <c r="BF21" i="9"/>
  <c r="BF23" i="9"/>
  <c r="BF36" i="9"/>
  <c r="BF34" i="9"/>
  <c r="BF12" i="9"/>
  <c r="BF42" i="9"/>
  <c r="BF24" i="9"/>
  <c r="BF13" i="9"/>
  <c r="BF22" i="9"/>
  <c r="AT15" i="6"/>
  <c r="BF77" i="9" s="1"/>
  <c r="BF76" i="9" s="1"/>
  <c r="BF75" i="9" s="1"/>
  <c r="BF20" i="9"/>
  <c r="BF35" i="9"/>
  <c r="AS13" i="7"/>
  <c r="AR51" i="7"/>
  <c r="AQ58" i="7"/>
  <c r="AR20" i="7"/>
  <c r="BI57" i="7"/>
  <c r="BJ19" i="7"/>
  <c r="AX24" i="7"/>
  <c r="AW62" i="7"/>
  <c r="AV25" i="5" s="1"/>
  <c r="AQ65" i="5"/>
  <c r="BC130" i="9" s="1"/>
  <c r="AQ76" i="5"/>
  <c r="AQ75" i="5" s="1"/>
  <c r="BC52" i="9" s="1"/>
  <c r="BC81" i="9" s="1"/>
  <c r="BC101" i="9" s="1"/>
  <c r="AR66" i="5"/>
  <c r="AP35" i="5"/>
  <c r="AT16" i="7"/>
  <c r="AS54" i="7"/>
  <c r="BF5" i="10"/>
  <c r="BF5" i="9"/>
  <c r="AT5" i="8"/>
  <c r="AU5" i="7"/>
  <c r="AT5" i="5"/>
  <c r="AU5" i="4"/>
  <c r="BA19" i="9"/>
  <c r="BA17" i="9" s="1"/>
  <c r="BA26" i="9" s="1"/>
  <c r="AO10" i="8"/>
  <c r="BA116" i="9" s="1"/>
  <c r="AR17" i="7"/>
  <c r="AQ55" i="7"/>
  <c r="AQ15" i="7"/>
  <c r="W28" i="6"/>
  <c r="V27" i="6"/>
  <c r="BF76" i="10"/>
  <c r="BF69" i="10"/>
  <c r="BF68" i="10"/>
  <c r="BF45" i="10"/>
  <c r="BF27" i="10"/>
  <c r="BF26" i="10"/>
  <c r="AW72" i="9"/>
  <c r="AK18" i="6"/>
  <c r="AK13" i="6"/>
  <c r="AR26" i="7"/>
  <c r="AQ64" i="7"/>
  <c r="AP27" i="5" s="1"/>
  <c r="AS5" i="6"/>
  <c r="AS72" i="5"/>
  <c r="AS67" i="5" s="1"/>
  <c r="AS73" i="5"/>
  <c r="AS68" i="5" s="1"/>
  <c r="AS71" i="5"/>
  <c r="AQ53" i="7" l="1"/>
  <c r="AP13" i="5" s="1"/>
  <c r="AP10" i="8" s="1"/>
  <c r="BB116" i="9" s="1"/>
  <c r="T42" i="10"/>
  <c r="BF108" i="9"/>
  <c r="BF137" i="9"/>
  <c r="AC90" i="9"/>
  <c r="AC93" i="9" s="1"/>
  <c r="BA145" i="9"/>
  <c r="AL140" i="9"/>
  <c r="AL141" i="9" s="1"/>
  <c r="BF62" i="9"/>
  <c r="BF98" i="9"/>
  <c r="G89" i="9"/>
  <c r="E13" i="11" s="1"/>
  <c r="E16" i="11" s="1"/>
  <c r="E17" i="11" s="1"/>
  <c r="E18" i="11" s="1"/>
  <c r="AT124" i="9"/>
  <c r="T118" i="9"/>
  <c r="T147" i="9" s="1"/>
  <c r="AT122" i="9"/>
  <c r="U17" i="6"/>
  <c r="U16" i="6" s="1"/>
  <c r="AT56" i="9"/>
  <c r="T16" i="6"/>
  <c r="AE73" i="9"/>
  <c r="AE70" i="9" s="1"/>
  <c r="AE66" i="9" s="1"/>
  <c r="AA62" i="5"/>
  <c r="AM111" i="9" s="1"/>
  <c r="AN14" i="8"/>
  <c r="AN16" i="8" s="1"/>
  <c r="AZ69" i="9" s="1"/>
  <c r="AO14" i="8"/>
  <c r="U64" i="9"/>
  <c r="T80" i="10"/>
  <c r="U79" i="10" s="1"/>
  <c r="U47" i="10"/>
  <c r="AK23" i="6"/>
  <c r="AK24" i="6" s="1"/>
  <c r="AW53" i="9" s="1"/>
  <c r="AK29" i="6"/>
  <c r="AU55" i="9"/>
  <c r="AU56" i="9" s="1"/>
  <c r="AM13" i="6"/>
  <c r="AM18" i="6"/>
  <c r="AS77" i="5"/>
  <c r="AS78" i="5"/>
  <c r="BB19" i="9"/>
  <c r="AT25" i="7"/>
  <c r="AS63" i="7"/>
  <c r="AR26" i="5" s="1"/>
  <c r="AZ40" i="9"/>
  <c r="AN40" i="5"/>
  <c r="AZ43" i="9" s="1"/>
  <c r="AP60" i="7"/>
  <c r="AO24" i="5"/>
  <c r="AO23" i="5" s="1"/>
  <c r="AS17" i="7"/>
  <c r="AR55" i="7"/>
  <c r="AR15" i="7"/>
  <c r="AQ22" i="7"/>
  <c r="AR23" i="7"/>
  <c r="AQ61" i="7"/>
  <c r="BF24" i="10"/>
  <c r="BF31" i="10" s="1"/>
  <c r="AS20" i="7"/>
  <c r="AR58" i="7"/>
  <c r="BF71" i="9"/>
  <c r="AT19" i="6"/>
  <c r="AS66" i="5"/>
  <c r="AR65" i="5"/>
  <c r="BD130" i="9" s="1"/>
  <c r="BD159" i="9" s="1"/>
  <c r="AR76" i="5"/>
  <c r="AR75" i="5" s="1"/>
  <c r="BD52" i="9" s="1"/>
  <c r="BD81" i="9" s="1"/>
  <c r="BD101" i="9" s="1"/>
  <c r="AV10" i="6"/>
  <c r="AU12" i="6"/>
  <c r="BG22" i="9"/>
  <c r="BG21" i="9"/>
  <c r="BG42" i="9"/>
  <c r="BG12" i="9"/>
  <c r="BG23" i="9"/>
  <c r="BG34" i="9"/>
  <c r="BG24" i="9"/>
  <c r="BG13" i="9"/>
  <c r="AU15" i="6"/>
  <c r="BG77" i="9" s="1"/>
  <c r="BG20" i="9"/>
  <c r="BG35" i="9"/>
  <c r="BG33" i="9"/>
  <c r="BG36" i="9"/>
  <c r="BA40" i="9"/>
  <c r="AO40" i="5"/>
  <c r="BA43" i="9" s="1"/>
  <c r="BF10" i="9"/>
  <c r="AO36" i="5"/>
  <c r="AO34" i="5" s="1"/>
  <c r="BA39" i="9" s="1"/>
  <c r="AP50" i="7"/>
  <c r="AY67" i="9"/>
  <c r="AY50" i="9"/>
  <c r="BG76" i="10"/>
  <c r="BG68" i="10"/>
  <c r="BG69" i="10"/>
  <c r="BG45" i="10"/>
  <c r="BG27" i="10"/>
  <c r="BG26" i="10"/>
  <c r="AT18" i="7"/>
  <c r="AS56" i="7"/>
  <c r="AS26" i="7"/>
  <c r="AR64" i="7"/>
  <c r="AQ27" i="5" s="1"/>
  <c r="BF66" i="10"/>
  <c r="BA27" i="9"/>
  <c r="AU16" i="7"/>
  <c r="AT54" i="7"/>
  <c r="AQ35" i="5"/>
  <c r="AQ52" i="7"/>
  <c r="AR14" i="7"/>
  <c r="AQ12" i="7"/>
  <c r="AQ28" i="7" s="1"/>
  <c r="AP37" i="5" s="1"/>
  <c r="AV68" i="9"/>
  <c r="AV55" i="9"/>
  <c r="AV56" i="9" s="1"/>
  <c r="X28" i="6"/>
  <c r="W27" i="6"/>
  <c r="BG5" i="10"/>
  <c r="BG5" i="9"/>
  <c r="AU5" i="8"/>
  <c r="AV5" i="7"/>
  <c r="AV5" i="4"/>
  <c r="AU5" i="5"/>
  <c r="AT13" i="7"/>
  <c r="AS51" i="7"/>
  <c r="AL30" i="6"/>
  <c r="AL29" i="6"/>
  <c r="AL23" i="6"/>
  <c r="AL24" i="6" s="1"/>
  <c r="AY24" i="7"/>
  <c r="AX62" i="7"/>
  <c r="AW25" i="5" s="1"/>
  <c r="AZ27" i="9"/>
  <c r="AS21" i="7"/>
  <c r="AR59" i="7"/>
  <c r="AZ32" i="9"/>
  <c r="AT73" i="5"/>
  <c r="AT68" i="5" s="1"/>
  <c r="AT5" i="6"/>
  <c r="AT71" i="5"/>
  <c r="AT72" i="5"/>
  <c r="AT67" i="5" s="1"/>
  <c r="AS70" i="5"/>
  <c r="BE80" i="9" s="1"/>
  <c r="BK19" i="7"/>
  <c r="BJ57" i="7"/>
  <c r="BH4" i="10"/>
  <c r="BH4" i="9"/>
  <c r="AV4" i="8"/>
  <c r="AW4" i="7"/>
  <c r="AV4" i="5"/>
  <c r="AW4" i="4"/>
  <c r="AP66" i="7" l="1"/>
  <c r="AD90" i="9"/>
  <c r="AD93" i="9" s="1"/>
  <c r="BG108" i="9"/>
  <c r="BG137" i="9"/>
  <c r="AM112" i="9"/>
  <c r="G90" i="9"/>
  <c r="T119" i="9"/>
  <c r="T132" i="9" s="1"/>
  <c r="T148" i="9"/>
  <c r="T161" i="9" s="1"/>
  <c r="BG62" i="9"/>
  <c r="BG98" i="9"/>
  <c r="AE89" i="9"/>
  <c r="AE91" i="9" s="1"/>
  <c r="AE100" i="9"/>
  <c r="AE102" i="9" s="1"/>
  <c r="U82" i="9"/>
  <c r="U7" i="10" s="1"/>
  <c r="AG73" i="9"/>
  <c r="AG70" i="9" s="1"/>
  <c r="AG66" i="9" s="1"/>
  <c r="U20" i="6"/>
  <c r="AU122" i="9"/>
  <c r="AU151" i="9" s="1"/>
  <c r="AU124" i="9"/>
  <c r="AV124" i="9" s="1"/>
  <c r="AF73" i="9"/>
  <c r="AF70" i="9" s="1"/>
  <c r="AF66" i="9" s="1"/>
  <c r="AO16" i="8"/>
  <c r="BA69" i="9" s="1"/>
  <c r="AB62" i="5"/>
  <c r="AN111" i="9" s="1"/>
  <c r="AN112" i="9" s="1"/>
  <c r="AP14" i="8"/>
  <c r="AP16" i="8" s="1"/>
  <c r="BB69" i="9" s="1"/>
  <c r="AN42" i="5"/>
  <c r="AX53" i="9"/>
  <c r="AX68" i="9" s="1"/>
  <c r="AZ29" i="9"/>
  <c r="AZ45" i="9" s="1"/>
  <c r="BG10" i="9"/>
  <c r="AT78" i="5"/>
  <c r="AT77" i="5"/>
  <c r="BG76" i="9"/>
  <c r="AV16" i="7"/>
  <c r="AU54" i="7"/>
  <c r="BG66" i="10"/>
  <c r="AS76" i="5"/>
  <c r="AS75" i="5" s="1"/>
  <c r="BE52" i="9" s="1"/>
  <c r="AS65" i="5"/>
  <c r="BE130" i="9" s="1"/>
  <c r="AT66" i="5"/>
  <c r="Y28" i="6"/>
  <c r="X27" i="6"/>
  <c r="AU73" i="5"/>
  <c r="AU68" i="5" s="1"/>
  <c r="AU71" i="5"/>
  <c r="AU72" i="5"/>
  <c r="AU67" i="5" s="1"/>
  <c r="AU5" i="6"/>
  <c r="BL19" i="7"/>
  <c r="BK57" i="7"/>
  <c r="AU18" i="7"/>
  <c r="AT56" i="7"/>
  <c r="BH76" i="10"/>
  <c r="BH68" i="10"/>
  <c r="BH69" i="10"/>
  <c r="BH45" i="10"/>
  <c r="BH26" i="10"/>
  <c r="BH27" i="10"/>
  <c r="AR35" i="5"/>
  <c r="BB40" i="9"/>
  <c r="AP40" i="5"/>
  <c r="BB43" i="9" s="1"/>
  <c r="AR53" i="7"/>
  <c r="AQ13" i="5" s="1"/>
  <c r="AZ24" i="7"/>
  <c r="AY62" i="7"/>
  <c r="AX25" i="5" s="1"/>
  <c r="AU13" i="7"/>
  <c r="AT51" i="7"/>
  <c r="AS14" i="7"/>
  <c r="AR52" i="7"/>
  <c r="AR12" i="7"/>
  <c r="BG24" i="10"/>
  <c r="BG31" i="10" s="1"/>
  <c r="AM30" i="6"/>
  <c r="AM29" i="6"/>
  <c r="AM23" i="6"/>
  <c r="AM24" i="6" s="1"/>
  <c r="AQ60" i="7"/>
  <c r="AP24" i="5"/>
  <c r="AP23" i="5" s="1"/>
  <c r="AT17" i="7"/>
  <c r="AS55" i="7"/>
  <c r="AS15" i="7"/>
  <c r="AR22" i="7"/>
  <c r="AS23" i="7"/>
  <c r="AR61" i="7"/>
  <c r="BA32" i="9"/>
  <c r="BA29" i="9" s="1"/>
  <c r="BA45" i="9" s="1"/>
  <c r="BA46" i="9" s="1"/>
  <c r="AO42" i="5"/>
  <c r="AO14" i="6"/>
  <c r="AU25" i="7"/>
  <c r="AT63" i="7"/>
  <c r="AS26" i="5" s="1"/>
  <c r="AP36" i="5"/>
  <c r="AP34" i="5" s="1"/>
  <c r="BB39" i="9" s="1"/>
  <c r="AQ50" i="7"/>
  <c r="AQ66" i="7" s="1"/>
  <c r="AT21" i="7"/>
  <c r="AS59" i="7"/>
  <c r="AT70" i="5"/>
  <c r="BF80" i="9" s="1"/>
  <c r="BH5" i="10"/>
  <c r="BH5" i="9"/>
  <c r="AV5" i="8"/>
  <c r="AW5" i="7"/>
  <c r="AV5" i="5"/>
  <c r="AW5" i="4"/>
  <c r="AS64" i="7"/>
  <c r="AR27" i="5" s="1"/>
  <c r="AT26" i="7"/>
  <c r="BG71" i="9"/>
  <c r="AU19" i="6"/>
  <c r="AT20" i="7"/>
  <c r="AS58" i="7"/>
  <c r="BI4" i="10"/>
  <c r="BI4" i="9"/>
  <c r="AW4" i="8"/>
  <c r="AX4" i="7"/>
  <c r="AW4" i="5"/>
  <c r="AX4" i="4"/>
  <c r="AW10" i="6"/>
  <c r="AV12" i="6"/>
  <c r="BH42" i="9"/>
  <c r="BH12" i="9"/>
  <c r="BH34" i="9"/>
  <c r="BH24" i="9"/>
  <c r="AV15" i="6"/>
  <c r="BH77" i="9" s="1"/>
  <c r="BH76" i="9" s="1"/>
  <c r="BH75" i="9" s="1"/>
  <c r="BH20" i="9"/>
  <c r="BH33" i="9"/>
  <c r="BH35" i="9"/>
  <c r="BH13" i="9"/>
  <c r="BH22" i="9"/>
  <c r="BH23" i="9"/>
  <c r="BH21" i="9"/>
  <c r="BH36" i="9"/>
  <c r="AW68" i="9"/>
  <c r="AW55" i="9"/>
  <c r="AW56" i="9" s="1"/>
  <c r="AN14" i="6"/>
  <c r="BB17" i="9"/>
  <c r="BB26" i="9" s="1"/>
  <c r="AE90" i="9" l="1"/>
  <c r="BH108" i="9"/>
  <c r="BH137" i="9"/>
  <c r="AU153" i="9"/>
  <c r="U123" i="9"/>
  <c r="U125" i="9" s="1"/>
  <c r="U131" i="9" s="1"/>
  <c r="U79" i="9"/>
  <c r="U85" i="9" s="1"/>
  <c r="BH62" i="9"/>
  <c r="BH98" i="9"/>
  <c r="AF89" i="9"/>
  <c r="AF91" i="9" s="1"/>
  <c r="AF100" i="9"/>
  <c r="AF102" i="9" s="1"/>
  <c r="AG89" i="9"/>
  <c r="AG91" i="9" s="1"/>
  <c r="AG100" i="9"/>
  <c r="AG102" i="9" s="1"/>
  <c r="V17" i="6"/>
  <c r="V20" i="6" s="1"/>
  <c r="W17" i="6" s="1"/>
  <c r="W20" i="6" s="1"/>
  <c r="AW124" i="9"/>
  <c r="AV122" i="9"/>
  <c r="AE93" i="9"/>
  <c r="AC62" i="5"/>
  <c r="AO111" i="9" s="1"/>
  <c r="AO112" i="9" s="1"/>
  <c r="BH66" i="10"/>
  <c r="AZ50" i="9"/>
  <c r="AN29" i="6" s="1"/>
  <c r="AZ46" i="9"/>
  <c r="U57" i="10"/>
  <c r="U72" i="10"/>
  <c r="U43" i="10"/>
  <c r="U30" i="10"/>
  <c r="U29" i="10"/>
  <c r="AZ67" i="9"/>
  <c r="AX55" i="9"/>
  <c r="AX56" i="9" s="1"/>
  <c r="AY53" i="9"/>
  <c r="AY68" i="9" s="1"/>
  <c r="AP14" i="6"/>
  <c r="BB72" i="9" s="1"/>
  <c r="AU77" i="5"/>
  <c r="AU78" i="5"/>
  <c r="BA24" i="7"/>
  <c r="AZ62" i="7"/>
  <c r="AY25" i="5" s="1"/>
  <c r="BC19" i="9"/>
  <c r="AQ10" i="8"/>
  <c r="BC116" i="9" s="1"/>
  <c r="AU63" i="7"/>
  <c r="AT26" i="5" s="1"/>
  <c r="AV25" i="7"/>
  <c r="BA72" i="9"/>
  <c r="AO18" i="6"/>
  <c r="AO13" i="6"/>
  <c r="AR28" i="7"/>
  <c r="AQ37" i="5" s="1"/>
  <c r="AW16" i="7"/>
  <c r="AV54" i="7"/>
  <c r="AS22" i="7"/>
  <c r="AT23" i="7"/>
  <c r="AS61" i="7"/>
  <c r="BJ4" i="10"/>
  <c r="BJ4" i="9"/>
  <c r="AX4" i="8"/>
  <c r="AY4" i="7"/>
  <c r="AX4" i="5"/>
  <c r="AY4" i="4"/>
  <c r="AS53" i="7"/>
  <c r="AR13" i="5" s="1"/>
  <c r="AQ36" i="5"/>
  <c r="AQ34" i="5" s="1"/>
  <c r="BC39" i="9" s="1"/>
  <c r="AR50" i="7"/>
  <c r="BH24" i="10"/>
  <c r="BH31" i="10" s="1"/>
  <c r="AU70" i="5"/>
  <c r="BG80" i="9" s="1"/>
  <c r="AU66" i="5"/>
  <c r="AT65" i="5"/>
  <c r="BF130" i="9" s="1"/>
  <c r="AT76" i="5"/>
  <c r="AT75" i="5" s="1"/>
  <c r="BF52" i="9" s="1"/>
  <c r="BF81" i="9" s="1"/>
  <c r="BF101" i="9" s="1"/>
  <c r="AU26" i="7"/>
  <c r="AT64" i="7"/>
  <c r="AS27" i="5" s="1"/>
  <c r="BB27" i="9"/>
  <c r="BH10" i="9"/>
  <c r="BI5" i="10"/>
  <c r="BI5" i="9"/>
  <c r="AW5" i="8"/>
  <c r="AX5" i="7"/>
  <c r="AW5" i="5"/>
  <c r="AX5" i="4"/>
  <c r="AT59" i="7"/>
  <c r="AU21" i="7"/>
  <c r="AU17" i="7"/>
  <c r="AT55" i="7"/>
  <c r="AT15" i="7"/>
  <c r="AS52" i="7"/>
  <c r="AT14" i="7"/>
  <c r="AS12" i="7"/>
  <c r="AS28" i="7" s="1"/>
  <c r="AR37" i="5" s="1"/>
  <c r="AV18" i="7"/>
  <c r="AU56" i="7"/>
  <c r="AU20" i="7"/>
  <c r="AT58" i="7"/>
  <c r="BB32" i="9"/>
  <c r="AP42" i="5"/>
  <c r="AS35" i="5"/>
  <c r="BE81" i="9"/>
  <c r="BE101" i="9" s="1"/>
  <c r="BH71" i="9"/>
  <c r="AV19" i="6"/>
  <c r="BA50" i="9"/>
  <c r="BA67" i="9"/>
  <c r="AV13" i="7"/>
  <c r="AU51" i="7"/>
  <c r="BG75" i="9"/>
  <c r="AZ72" i="9"/>
  <c r="AN18" i="6"/>
  <c r="AN13" i="6"/>
  <c r="AV73" i="5"/>
  <c r="AV68" i="5" s="1"/>
  <c r="AV71" i="5"/>
  <c r="AV72" i="5"/>
  <c r="AV67" i="5" s="1"/>
  <c r="AV5" i="6"/>
  <c r="AW12" i="6"/>
  <c r="AX10" i="6"/>
  <c r="AW15" i="6"/>
  <c r="BI77" i="9" s="1"/>
  <c r="BI76" i="9" s="1"/>
  <c r="BI75" i="9" s="1"/>
  <c r="BI22" i="9"/>
  <c r="BI20" i="9"/>
  <c r="BI36" i="9"/>
  <c r="BI35" i="9"/>
  <c r="BI13" i="9"/>
  <c r="BI21" i="9"/>
  <c r="BI34" i="9"/>
  <c r="BI12" i="9"/>
  <c r="BI42" i="9"/>
  <c r="BI23" i="9"/>
  <c r="BI24" i="9"/>
  <c r="BI33" i="9"/>
  <c r="AR60" i="7"/>
  <c r="AQ24" i="5"/>
  <c r="AQ23" i="5" s="1"/>
  <c r="BI76" i="10"/>
  <c r="BI68" i="10"/>
  <c r="BI69" i="10"/>
  <c r="BI45" i="10"/>
  <c r="BI26" i="10"/>
  <c r="BI27" i="10"/>
  <c r="BL57" i="7"/>
  <c r="BM19" i="7"/>
  <c r="Z28" i="6"/>
  <c r="Y27" i="6"/>
  <c r="BI108" i="9" l="1"/>
  <c r="BI137" i="9"/>
  <c r="AF90" i="9"/>
  <c r="AF93" i="9" s="1"/>
  <c r="AO140" i="9"/>
  <c r="AO141" i="9" s="1"/>
  <c r="BI62" i="9"/>
  <c r="BI98" i="9"/>
  <c r="V16" i="6"/>
  <c r="AH73" i="9" s="1"/>
  <c r="AH70" i="9" s="1"/>
  <c r="AH66" i="9" s="1"/>
  <c r="AW122" i="9"/>
  <c r="AX124" i="9"/>
  <c r="AX153" i="9" s="1"/>
  <c r="W16" i="6"/>
  <c r="X17" i="6"/>
  <c r="X16" i="6" s="1"/>
  <c r="AD62" i="5"/>
  <c r="AP111" i="9" s="1"/>
  <c r="AQ14" i="8"/>
  <c r="AQ16" i="8" s="1"/>
  <c r="BC69" i="9" s="1"/>
  <c r="AN30" i="6"/>
  <c r="AN23" i="6"/>
  <c r="AN24" i="6" s="1"/>
  <c r="U42" i="10"/>
  <c r="U48" i="10"/>
  <c r="U56" i="10"/>
  <c r="U73" i="10"/>
  <c r="U86" i="9"/>
  <c r="U117" i="9" s="1"/>
  <c r="AY55" i="9"/>
  <c r="AY56" i="9" s="1"/>
  <c r="AP13" i="6"/>
  <c r="AP18" i="6"/>
  <c r="BI10" i="9"/>
  <c r="AV77" i="5"/>
  <c r="AV78" i="5"/>
  <c r="BM57" i="7"/>
  <c r="BN19" i="7"/>
  <c r="BI24" i="10"/>
  <c r="BI31" i="10" s="1"/>
  <c r="AT53" i="7"/>
  <c r="AS13" i="5" s="1"/>
  <c r="AU64" i="7"/>
  <c r="AT27" i="5" s="1"/>
  <c r="AV26" i="7"/>
  <c r="AT22" i="7"/>
  <c r="AU23" i="7"/>
  <c r="AT61" i="7"/>
  <c r="AW18" i="7"/>
  <c r="AV56" i="7"/>
  <c r="BI66" i="10"/>
  <c r="BI71" i="9"/>
  <c r="AW19" i="6"/>
  <c r="AV70" i="5"/>
  <c r="BH80" i="9" s="1"/>
  <c r="AU58" i="7"/>
  <c r="AV20" i="7"/>
  <c r="AV17" i="7"/>
  <c r="AU55" i="7"/>
  <c r="AU53" i="7" s="1"/>
  <c r="AT13" i="5" s="1"/>
  <c r="AU15" i="7"/>
  <c r="AR66" i="7"/>
  <c r="BC32" i="9"/>
  <c r="AV21" i="7"/>
  <c r="AU59" i="7"/>
  <c r="BJ76" i="10"/>
  <c r="BJ69" i="10"/>
  <c r="BJ68" i="10"/>
  <c r="BJ45" i="10"/>
  <c r="BJ26" i="10"/>
  <c r="BJ27" i="10"/>
  <c r="AY10" i="6"/>
  <c r="AX12" i="6"/>
  <c r="BJ42" i="9"/>
  <c r="BJ22" i="9"/>
  <c r="BJ24" i="9"/>
  <c r="BJ33" i="9"/>
  <c r="BJ20" i="9"/>
  <c r="BJ36" i="9"/>
  <c r="BJ35" i="9"/>
  <c r="BJ13" i="9"/>
  <c r="AX15" i="6"/>
  <c r="BJ77" i="9" s="1"/>
  <c r="BJ76" i="9" s="1"/>
  <c r="BJ75" i="9" s="1"/>
  <c r="BJ23" i="9"/>
  <c r="BJ21" i="9"/>
  <c r="BJ34" i="9"/>
  <c r="BJ12" i="9"/>
  <c r="BD19" i="9"/>
  <c r="BD17" i="9" s="1"/>
  <c r="BD26" i="9" s="1"/>
  <c r="AR10" i="8"/>
  <c r="BD116" i="9" s="1"/>
  <c r="BD145" i="9" s="1"/>
  <c r="AX16" i="7"/>
  <c r="AW54" i="7"/>
  <c r="AW25" i="7"/>
  <c r="AV63" i="7"/>
  <c r="AU26" i="5" s="1"/>
  <c r="AT35" i="5"/>
  <c r="AW13" i="7"/>
  <c r="AV51" i="7"/>
  <c r="BD40" i="9"/>
  <c r="AR40" i="5"/>
  <c r="BD43" i="9" s="1"/>
  <c r="BJ5" i="10"/>
  <c r="BJ5" i="9"/>
  <c r="AX5" i="8"/>
  <c r="AY5" i="7"/>
  <c r="AX5" i="5"/>
  <c r="AY5" i="4"/>
  <c r="AU14" i="7"/>
  <c r="AT52" i="7"/>
  <c r="AT12" i="7"/>
  <c r="AT28" i="7" s="1"/>
  <c r="AS37" i="5" s="1"/>
  <c r="AW72" i="5"/>
  <c r="AW67" i="5" s="1"/>
  <c r="AW5" i="6"/>
  <c r="AW73" i="5"/>
  <c r="AW68" i="5" s="1"/>
  <c r="AW71" i="5"/>
  <c r="BK4" i="10"/>
  <c r="BK4" i="9"/>
  <c r="AY4" i="8"/>
  <c r="AZ4" i="7"/>
  <c r="AY4" i="5"/>
  <c r="AZ4" i="4"/>
  <c r="BC17" i="9"/>
  <c r="BC26" i="9" s="1"/>
  <c r="AR36" i="5"/>
  <c r="AR34" i="5" s="1"/>
  <c r="BD39" i="9" s="1"/>
  <c r="AS50" i="7"/>
  <c r="AU76" i="5"/>
  <c r="AU75" i="5" s="1"/>
  <c r="BG52" i="9" s="1"/>
  <c r="BG81" i="9" s="1"/>
  <c r="BG101" i="9" s="1"/>
  <c r="AU65" i="5"/>
  <c r="BG130" i="9" s="1"/>
  <c r="AV66" i="5"/>
  <c r="BC40" i="9"/>
  <c r="AQ40" i="5"/>
  <c r="BC43" i="9" s="1"/>
  <c r="Z27" i="6"/>
  <c r="AA28" i="6"/>
  <c r="AO30" i="6"/>
  <c r="AO29" i="6"/>
  <c r="AO23" i="6"/>
  <c r="AO24" i="6" s="1"/>
  <c r="BB29" i="9"/>
  <c r="BB45" i="9" s="1"/>
  <c r="BB46" i="9" s="1"/>
  <c r="AS60" i="7"/>
  <c r="AR24" i="5"/>
  <c r="AR23" i="5" s="1"/>
  <c r="BB24" i="7"/>
  <c r="BA62" i="7"/>
  <c r="AZ25" i="5" s="1"/>
  <c r="AG90" i="9" l="1"/>
  <c r="AG93" i="9" s="1"/>
  <c r="AS66" i="7"/>
  <c r="AZ53" i="9"/>
  <c r="AZ68" i="9" s="1"/>
  <c r="BJ108" i="9"/>
  <c r="BJ137" i="9"/>
  <c r="AW70" i="5"/>
  <c r="BI80" i="9" s="1"/>
  <c r="BG159" i="9"/>
  <c r="U118" i="9"/>
  <c r="BJ62" i="9"/>
  <c r="BJ98" i="9"/>
  <c r="AH89" i="9"/>
  <c r="AH91" i="9" s="1"/>
  <c r="AH100" i="9"/>
  <c r="AH102" i="9" s="1"/>
  <c r="AP112" i="9"/>
  <c r="AY124" i="9"/>
  <c r="AI73" i="9"/>
  <c r="AI70" i="9" s="1"/>
  <c r="AI66" i="9" s="1"/>
  <c r="AX122" i="9"/>
  <c r="AX151" i="9" s="1"/>
  <c r="X20" i="6"/>
  <c r="AJ73" i="9"/>
  <c r="AJ70" i="9" s="1"/>
  <c r="AJ66" i="9" s="1"/>
  <c r="AE62" i="5"/>
  <c r="AQ111" i="9" s="1"/>
  <c r="AQ112" i="9" s="1"/>
  <c r="AR14" i="8"/>
  <c r="AR16" i="8" s="1"/>
  <c r="BD69" i="9" s="1"/>
  <c r="BJ24" i="10"/>
  <c r="BJ31" i="10" s="1"/>
  <c r="U80" i="10"/>
  <c r="V79" i="10" s="1"/>
  <c r="V47" i="10"/>
  <c r="V64" i="9"/>
  <c r="BJ10" i="9"/>
  <c r="BA53" i="9"/>
  <c r="BA68" i="9" s="1"/>
  <c r="AR14" i="6"/>
  <c r="AR18" i="6" s="1"/>
  <c r="AW78" i="5"/>
  <c r="AW77" i="5"/>
  <c r="BD32" i="9"/>
  <c r="AR42" i="5"/>
  <c r="BF19" i="9"/>
  <c r="BF17" i="9" s="1"/>
  <c r="BF26" i="9" s="1"/>
  <c r="AT10" i="8"/>
  <c r="BF116" i="9" s="1"/>
  <c r="BE19" i="9"/>
  <c r="AS10" i="8"/>
  <c r="BE116" i="9" s="1"/>
  <c r="AQ42" i="5"/>
  <c r="AW17" i="7"/>
  <c r="AV55" i="7"/>
  <c r="AV15" i="7"/>
  <c r="AX18" i="7"/>
  <c r="AW56" i="7"/>
  <c r="AQ14" i="6"/>
  <c r="BK5" i="10"/>
  <c r="BK5" i="9"/>
  <c r="AY5" i="8"/>
  <c r="AZ5" i="7"/>
  <c r="AY5" i="5"/>
  <c r="AZ5" i="4"/>
  <c r="BC29" i="9"/>
  <c r="BC45" i="9" s="1"/>
  <c r="BC46" i="9" s="1"/>
  <c r="AW20" i="7"/>
  <c r="AV58" i="7"/>
  <c r="AB28" i="6"/>
  <c r="AA27" i="6"/>
  <c r="BC27" i="9"/>
  <c r="BL4" i="10"/>
  <c r="BL4" i="9"/>
  <c r="AZ4" i="8"/>
  <c r="BA4" i="7"/>
  <c r="AZ4" i="5"/>
  <c r="BA4" i="4"/>
  <c r="AX73" i="5"/>
  <c r="AX68" i="5" s="1"/>
  <c r="AX71" i="5"/>
  <c r="AX72" i="5"/>
  <c r="AX67" i="5" s="1"/>
  <c r="AX5" i="6"/>
  <c r="BD27" i="9"/>
  <c r="AT60" i="7"/>
  <c r="AS24" i="5"/>
  <c r="AS23" i="5" s="1"/>
  <c r="AY16" i="7"/>
  <c r="AX54" i="7"/>
  <c r="BB50" i="9"/>
  <c r="BB67" i="9"/>
  <c r="AU35" i="5"/>
  <c r="AW21" i="7"/>
  <c r="AV59" i="7"/>
  <c r="AU22" i="7"/>
  <c r="AV23" i="7"/>
  <c r="AU61" i="7"/>
  <c r="AV65" i="5"/>
  <c r="BH130" i="9" s="1"/>
  <c r="AW66" i="5"/>
  <c r="AV76" i="5"/>
  <c r="AV75" i="5" s="1"/>
  <c r="BH52" i="9" s="1"/>
  <c r="BH81" i="9" s="1"/>
  <c r="BH101" i="9" s="1"/>
  <c r="BE40" i="9"/>
  <c r="AS40" i="5"/>
  <c r="BE43" i="9" s="1"/>
  <c r="AX13" i="7"/>
  <c r="AW51" i="7"/>
  <c r="BJ71" i="9"/>
  <c r="AX19" i="6"/>
  <c r="BK76" i="10"/>
  <c r="BK69" i="10"/>
  <c r="BK68" i="10"/>
  <c r="BK45" i="10"/>
  <c r="BK27" i="10"/>
  <c r="BK26" i="10"/>
  <c r="AS36" i="5"/>
  <c r="AS34" i="5" s="1"/>
  <c r="BE39" i="9" s="1"/>
  <c r="AT50" i="7"/>
  <c r="AT66" i="7" s="1"/>
  <c r="AX25" i="7"/>
  <c r="AW63" i="7"/>
  <c r="AV26" i="5" s="1"/>
  <c r="AZ10" i="6"/>
  <c r="AY12" i="6"/>
  <c r="BK34" i="9"/>
  <c r="BK12" i="9"/>
  <c r="BK42" i="9"/>
  <c r="AY15" i="6"/>
  <c r="BK77" i="9" s="1"/>
  <c r="BK76" i="9" s="1"/>
  <c r="BK75" i="9" s="1"/>
  <c r="BK33" i="9"/>
  <c r="BK35" i="9"/>
  <c r="BK20" i="9"/>
  <c r="BK36" i="9"/>
  <c r="BK24" i="9"/>
  <c r="BK13" i="9"/>
  <c r="BK22" i="9"/>
  <c r="BK21" i="9"/>
  <c r="BK23" i="9"/>
  <c r="AW26" i="7"/>
  <c r="AV64" i="7"/>
  <c r="AU27" i="5" s="1"/>
  <c r="BC24" i="7"/>
  <c r="BB62" i="7"/>
  <c r="BA25" i="5" s="1"/>
  <c r="AV14" i="7"/>
  <c r="AU52" i="7"/>
  <c r="AU12" i="7"/>
  <c r="AU28" i="7" s="1"/>
  <c r="AT37" i="5" s="1"/>
  <c r="BJ66" i="10"/>
  <c r="BO19" i="7"/>
  <c r="BN57" i="7"/>
  <c r="D19" i="7"/>
  <c r="AZ55" i="9" l="1"/>
  <c r="AZ56" i="9" s="1"/>
  <c r="BK137" i="9"/>
  <c r="BK108" i="9"/>
  <c r="U119" i="9"/>
  <c r="U132" i="9" s="1"/>
  <c r="AH90" i="9"/>
  <c r="AH93" i="9" s="1"/>
  <c r="BK62" i="9"/>
  <c r="BK98" i="9"/>
  <c r="AI89" i="9"/>
  <c r="AI91" i="9" s="1"/>
  <c r="AI100" i="9"/>
  <c r="AI102" i="9" s="1"/>
  <c r="AJ89" i="9"/>
  <c r="AJ91" i="9" s="1"/>
  <c r="AJ100" i="9"/>
  <c r="AJ102" i="9" s="1"/>
  <c r="V82" i="9"/>
  <c r="V7" i="10" s="1"/>
  <c r="BK66" i="10"/>
  <c r="AY122" i="9"/>
  <c r="Y17" i="6"/>
  <c r="Y20" i="6" s="1"/>
  <c r="Z17" i="6" s="1"/>
  <c r="Z16" i="6" s="1"/>
  <c r="AZ124" i="9"/>
  <c r="AF62" i="5"/>
  <c r="AR111" i="9" s="1"/>
  <c r="AR140" i="9" s="1"/>
  <c r="AR141" i="9" s="1"/>
  <c r="AS14" i="8"/>
  <c r="AS16" i="8" s="1"/>
  <c r="BE69" i="9" s="1"/>
  <c r="AT14" i="8"/>
  <c r="BA55" i="9"/>
  <c r="BA56" i="9" s="1"/>
  <c r="BD72" i="9"/>
  <c r="AR13" i="6"/>
  <c r="AX78" i="5"/>
  <c r="AX77" i="5"/>
  <c r="AX21" i="7"/>
  <c r="AW59" i="7"/>
  <c r="BA10" i="6"/>
  <c r="AZ12" i="6"/>
  <c r="BL21" i="9"/>
  <c r="BL34" i="9"/>
  <c r="BL12" i="9"/>
  <c r="BL42" i="9"/>
  <c r="BL22" i="9"/>
  <c r="BL24" i="9"/>
  <c r="BL33" i="9"/>
  <c r="AZ15" i="6"/>
  <c r="BL77" i="9" s="1"/>
  <c r="BL76" i="9" s="1"/>
  <c r="BL75" i="9" s="1"/>
  <c r="BL23" i="9"/>
  <c r="BL20" i="9"/>
  <c r="BL36" i="9"/>
  <c r="BL35" i="9"/>
  <c r="BL13" i="9"/>
  <c r="AV22" i="7"/>
  <c r="AW23" i="7"/>
  <c r="AV61" i="7"/>
  <c r="AC28" i="6"/>
  <c r="AB27" i="6"/>
  <c r="BE17" i="9"/>
  <c r="BE26" i="9" s="1"/>
  <c r="AS14" i="6"/>
  <c r="BL76" i="10"/>
  <c r="BL69" i="10"/>
  <c r="BL68" i="10"/>
  <c r="BL45" i="10"/>
  <c r="BL27" i="10"/>
  <c r="BL26" i="10"/>
  <c r="BO57" i="7"/>
  <c r="BP19" i="7"/>
  <c r="AY25" i="7"/>
  <c r="AX63" i="7"/>
  <c r="AW26" i="5" s="1"/>
  <c r="AP30" i="6"/>
  <c r="AP29" i="6"/>
  <c r="AP23" i="6"/>
  <c r="AY54" i="7"/>
  <c r="AZ16" i="7"/>
  <c r="AX70" i="5"/>
  <c r="BJ80" i="9" s="1"/>
  <c r="AY18" i="7"/>
  <c r="AX56" i="7"/>
  <c r="BF27" i="9"/>
  <c r="AT36" i="5"/>
  <c r="AT34" i="5" s="1"/>
  <c r="BF39" i="9" s="1"/>
  <c r="AU50" i="7"/>
  <c r="AW14" i="7"/>
  <c r="AV52" i="7"/>
  <c r="AV12" i="7"/>
  <c r="BE32" i="9"/>
  <c r="BE29" i="9" s="1"/>
  <c r="AS42" i="5"/>
  <c r="BM4" i="10"/>
  <c r="BM4" i="9"/>
  <c r="BA4" i="8"/>
  <c r="BB4" i="7"/>
  <c r="BA4" i="5"/>
  <c r="BB4" i="4"/>
  <c r="AX20" i="7"/>
  <c r="AW58" i="7"/>
  <c r="AV53" i="7"/>
  <c r="AU13" i="5" s="1"/>
  <c r="BD29" i="9"/>
  <c r="BD45" i="9" s="1"/>
  <c r="BD46" i="9" s="1"/>
  <c r="BC62" i="7"/>
  <c r="BB25" i="5" s="1"/>
  <c r="BD24" i="7"/>
  <c r="AW76" i="5"/>
  <c r="AW75" i="5" s="1"/>
  <c r="BI52" i="9" s="1"/>
  <c r="BI81" i="9" s="1"/>
  <c r="BI101" i="9" s="1"/>
  <c r="AW65" i="5"/>
  <c r="BI130" i="9" s="1"/>
  <c r="AX66" i="5"/>
  <c r="AX17" i="7"/>
  <c r="AW55" i="7"/>
  <c r="AW53" i="7" s="1"/>
  <c r="AV13" i="5" s="1"/>
  <c r="AW15" i="7"/>
  <c r="BF40" i="9"/>
  <c r="AT40" i="5"/>
  <c r="BF43" i="9" s="1"/>
  <c r="BK24" i="10"/>
  <c r="BK31" i="10" s="1"/>
  <c r="AV35" i="5"/>
  <c r="BC50" i="9"/>
  <c r="BC67" i="9"/>
  <c r="BL5" i="10"/>
  <c r="BL5" i="9"/>
  <c r="AZ5" i="8"/>
  <c r="BA5" i="7"/>
  <c r="AZ5" i="5"/>
  <c r="BA5" i="4"/>
  <c r="BC72" i="9"/>
  <c r="AQ18" i="6"/>
  <c r="AQ13" i="6"/>
  <c r="BK10" i="9"/>
  <c r="AX26" i="7"/>
  <c r="AW64" i="7"/>
  <c r="AV27" i="5" s="1"/>
  <c r="BK71" i="9"/>
  <c r="AY19" i="6"/>
  <c r="AY13" i="7"/>
  <c r="AX51" i="7"/>
  <c r="AU60" i="7"/>
  <c r="AT24" i="5"/>
  <c r="AT23" i="5" s="1"/>
  <c r="AY72" i="5"/>
  <c r="AY67" i="5" s="1"/>
  <c r="AY5" i="6"/>
  <c r="AY71" i="5"/>
  <c r="AY73" i="5"/>
  <c r="AY68" i="5" s="1"/>
  <c r="BL108" i="9" l="1"/>
  <c r="BL137" i="9"/>
  <c r="V123" i="9"/>
  <c r="V79" i="9"/>
  <c r="V85" i="9" s="1"/>
  <c r="AI90" i="9"/>
  <c r="AI93" i="9" s="1"/>
  <c r="BL66" i="10"/>
  <c r="BL62" i="9"/>
  <c r="BL98" i="9"/>
  <c r="AR112" i="9"/>
  <c r="BA124" i="9"/>
  <c r="BA153" i="9" s="1"/>
  <c r="Z20" i="6"/>
  <c r="AL73" i="9"/>
  <c r="AL70" i="9" s="1"/>
  <c r="AL66" i="9" s="1"/>
  <c r="AZ122" i="9"/>
  <c r="Y16" i="6"/>
  <c r="V125" i="9"/>
  <c r="V131" i="9" s="1"/>
  <c r="AT16" i="8"/>
  <c r="BF69" i="9" s="1"/>
  <c r="AG62" i="5"/>
  <c r="AS111" i="9" s="1"/>
  <c r="V57" i="10"/>
  <c r="V29" i="10"/>
  <c r="V43" i="10"/>
  <c r="V30" i="10"/>
  <c r="V72" i="10"/>
  <c r="V73" i="10" s="1"/>
  <c r="AT14" i="6"/>
  <c r="AT18" i="6" s="1"/>
  <c r="BL10" i="9"/>
  <c r="AY77" i="5"/>
  <c r="AY78" i="5"/>
  <c r="AU36" i="5"/>
  <c r="AU34" i="5" s="1"/>
  <c r="BG39" i="9" s="1"/>
  <c r="AV50" i="7"/>
  <c r="BF32" i="9"/>
  <c r="AT42" i="5"/>
  <c r="BM5" i="10"/>
  <c r="BM5" i="9"/>
  <c r="BA5" i="8"/>
  <c r="BB5" i="7"/>
  <c r="BA5" i="5"/>
  <c r="BB5" i="4"/>
  <c r="AZ71" i="5"/>
  <c r="AZ73" i="5"/>
  <c r="AZ68" i="5" s="1"/>
  <c r="AZ5" i="6"/>
  <c r="AZ72" i="5"/>
  <c r="AZ67" i="5" s="1"/>
  <c r="AW35" i="5"/>
  <c r="AY17" i="7"/>
  <c r="AX55" i="7"/>
  <c r="AX15" i="7"/>
  <c r="AX14" i="7"/>
  <c r="AW52" i="7"/>
  <c r="AW12" i="7"/>
  <c r="AZ18" i="7"/>
  <c r="AY56" i="7"/>
  <c r="AD28" i="6"/>
  <c r="AC27" i="6"/>
  <c r="BH19" i="9"/>
  <c r="BH17" i="9" s="1"/>
  <c r="BH26" i="9" s="1"/>
  <c r="AV10" i="8"/>
  <c r="BH116" i="9" s="1"/>
  <c r="AZ13" i="7"/>
  <c r="AY51" i="7"/>
  <c r="AU66" i="7"/>
  <c r="BL24" i="10"/>
  <c r="BL31" i="10" s="1"/>
  <c r="AV60" i="7"/>
  <c r="AU24" i="5"/>
  <c r="AU23" i="5" s="1"/>
  <c r="BD67" i="9"/>
  <c r="BD50" i="9"/>
  <c r="AZ54" i="7"/>
  <c r="BA16" i="7"/>
  <c r="AW22" i="7"/>
  <c r="AX23" i="7"/>
  <c r="AW61" i="7"/>
  <c r="BL71" i="9"/>
  <c r="AZ19" i="6"/>
  <c r="AX76" i="5"/>
  <c r="AX75" i="5" s="1"/>
  <c r="BJ52" i="9" s="1"/>
  <c r="BJ81" i="9" s="1"/>
  <c r="BJ101" i="9" s="1"/>
  <c r="AY66" i="5"/>
  <c r="AX65" i="5"/>
  <c r="BJ130" i="9" s="1"/>
  <c r="BJ159" i="9" s="1"/>
  <c r="BB10" i="6"/>
  <c r="BA12" i="6"/>
  <c r="BA15" i="6"/>
  <c r="BM77" i="9" s="1"/>
  <c r="BM76" i="9" s="1"/>
  <c r="BM75" i="9" s="1"/>
  <c r="BM23" i="9"/>
  <c r="BM20" i="9"/>
  <c r="BM36" i="9"/>
  <c r="BM35" i="9"/>
  <c r="BM13" i="9"/>
  <c r="BM21" i="9"/>
  <c r="BM34" i="9"/>
  <c r="BM12" i="9"/>
  <c r="BM42" i="9"/>
  <c r="BM33" i="9"/>
  <c r="BM24" i="9"/>
  <c r="BM22" i="9"/>
  <c r="AY70" i="5"/>
  <c r="BK80" i="9" s="1"/>
  <c r="BG19" i="9"/>
  <c r="AU10" i="8"/>
  <c r="BG116" i="9" s="1"/>
  <c r="BG145" i="9" s="1"/>
  <c r="BM69" i="10"/>
  <c r="BM68" i="10"/>
  <c r="BM76" i="10"/>
  <c r="BM45" i="10"/>
  <c r="BM27" i="10"/>
  <c r="BM26" i="10"/>
  <c r="AZ25" i="7"/>
  <c r="AY63" i="7"/>
  <c r="AX26" i="5" s="1"/>
  <c r="BE72" i="9"/>
  <c r="AS18" i="6"/>
  <c r="AS13" i="6"/>
  <c r="AQ30" i="6"/>
  <c r="AQ29" i="6"/>
  <c r="AQ23" i="6"/>
  <c r="AY20" i="7"/>
  <c r="AX58" i="7"/>
  <c r="BP57" i="7"/>
  <c r="BQ19" i="7"/>
  <c r="AY21" i="7"/>
  <c r="AX59" i="7"/>
  <c r="AY26" i="7"/>
  <c r="AX64" i="7"/>
  <c r="AW27" i="5" s="1"/>
  <c r="BE24" i="7"/>
  <c r="BD62" i="7"/>
  <c r="BC25" i="5" s="1"/>
  <c r="BN4" i="10"/>
  <c r="BN4" i="9"/>
  <c r="BB4" i="8"/>
  <c r="BC4" i="7"/>
  <c r="BB4" i="5"/>
  <c r="BC4" i="4"/>
  <c r="AV28" i="7"/>
  <c r="AU37" i="5" s="1"/>
  <c r="BE45" i="9"/>
  <c r="BE46" i="9" s="1"/>
  <c r="BE27" i="9"/>
  <c r="BM66" i="10" l="1"/>
  <c r="BM108" i="9"/>
  <c r="BM137" i="9"/>
  <c r="AS112" i="9"/>
  <c r="AJ90" i="9"/>
  <c r="AJ93" i="9" s="1"/>
  <c r="BM62" i="9"/>
  <c r="BM98" i="9"/>
  <c r="AL89" i="9"/>
  <c r="AL91" i="9" s="1"/>
  <c r="AL100" i="9"/>
  <c r="AL102" i="9" s="1"/>
  <c r="AA17" i="6"/>
  <c r="AA16" i="6" s="1"/>
  <c r="AM73" i="9" s="1"/>
  <c r="AM70" i="9" s="1"/>
  <c r="AM66" i="9" s="1"/>
  <c r="AK73" i="9"/>
  <c r="AK70" i="9" s="1"/>
  <c r="AK66" i="9" s="1"/>
  <c r="BA122" i="9"/>
  <c r="BA151" i="9" s="1"/>
  <c r="AH62" i="5"/>
  <c r="AT111" i="9" s="1"/>
  <c r="AT112" i="9" s="1"/>
  <c r="AU14" i="8"/>
  <c r="AU16" i="8" s="1"/>
  <c r="BG69" i="9" s="1"/>
  <c r="AV14" i="8"/>
  <c r="AT13" i="6"/>
  <c r="BF72" i="9"/>
  <c r="V42" i="10"/>
  <c r="V48" i="10"/>
  <c r="V56" i="10"/>
  <c r="V80" i="10"/>
  <c r="W79" i="10" s="1"/>
  <c r="V86" i="9"/>
  <c r="V117" i="9" s="1"/>
  <c r="AZ77" i="5"/>
  <c r="AZ78" i="5"/>
  <c r="BQ57" i="7"/>
  <c r="BR19" i="7"/>
  <c r="BG17" i="9"/>
  <c r="BG26" i="9" s="1"/>
  <c r="BM71" i="9"/>
  <c r="BA19" i="6"/>
  <c r="AY14" i="7"/>
  <c r="AX52" i="7"/>
  <c r="AX12" i="7"/>
  <c r="AZ26" i="7"/>
  <c r="AY64" i="7"/>
  <c r="AX27" i="5" s="1"/>
  <c r="BC10" i="6"/>
  <c r="BB12" i="6"/>
  <c r="BN36" i="9"/>
  <c r="BN34" i="9"/>
  <c r="BN12" i="9"/>
  <c r="BN42" i="9"/>
  <c r="BN33" i="9"/>
  <c r="BN24" i="9"/>
  <c r="BN23" i="9"/>
  <c r="BB15" i="6"/>
  <c r="BN77" i="9" s="1"/>
  <c r="BN22" i="9"/>
  <c r="BN20" i="9"/>
  <c r="BN35" i="9"/>
  <c r="BN13" i="9"/>
  <c r="BN21" i="9"/>
  <c r="BH27" i="9"/>
  <c r="AZ70" i="5"/>
  <c r="BL80" i="9" s="1"/>
  <c r="BN76" i="10"/>
  <c r="BN69" i="10"/>
  <c r="BN68" i="10"/>
  <c r="BN45" i="10"/>
  <c r="BN27" i="10"/>
  <c r="BN26" i="10"/>
  <c r="AX53" i="7"/>
  <c r="AW13" i="5" s="1"/>
  <c r="AV66" i="7"/>
  <c r="AY76" i="5"/>
  <c r="AY75" i="5" s="1"/>
  <c r="BK52" i="9" s="1"/>
  <c r="BK81" i="9" s="1"/>
  <c r="BK101" i="9" s="1"/>
  <c r="AY65" i="5"/>
  <c r="BK130" i="9" s="1"/>
  <c r="AZ66" i="5"/>
  <c r="AR30" i="6"/>
  <c r="AR29" i="6"/>
  <c r="AR23" i="6"/>
  <c r="AR24" i="6" s="1"/>
  <c r="AE28" i="6"/>
  <c r="AD27" i="6"/>
  <c r="AZ17" i="7"/>
  <c r="AY55" i="7"/>
  <c r="AY15" i="7"/>
  <c r="AY58" i="7"/>
  <c r="AZ20" i="7"/>
  <c r="AW60" i="7"/>
  <c r="AV24" i="5"/>
  <c r="AV23" i="5" s="1"/>
  <c r="BF29" i="9"/>
  <c r="BF45" i="9" s="1"/>
  <c r="BF46" i="9" s="1"/>
  <c r="AX22" i="7"/>
  <c r="AY23" i="7"/>
  <c r="AX61" i="7"/>
  <c r="BG32" i="9"/>
  <c r="AX35" i="5"/>
  <c r="BA18" i="7"/>
  <c r="AZ56" i="7"/>
  <c r="BN5" i="10"/>
  <c r="BN5" i="9"/>
  <c r="BB5" i="8"/>
  <c r="BC5" i="7"/>
  <c r="BB5" i="5"/>
  <c r="BC5" i="4"/>
  <c r="BA13" i="7"/>
  <c r="AZ51" i="7"/>
  <c r="AW28" i="7"/>
  <c r="AV37" i="5" s="1"/>
  <c r="BA5" i="6"/>
  <c r="BA72" i="5"/>
  <c r="BA67" i="5" s="1"/>
  <c r="BA73" i="5"/>
  <c r="BA68" i="5" s="1"/>
  <c r="BA71" i="5"/>
  <c r="BA70" i="5" s="1"/>
  <c r="BM80" i="9" s="1"/>
  <c r="BE67" i="9"/>
  <c r="BE50" i="9"/>
  <c r="BG40" i="9"/>
  <c r="AU40" i="5"/>
  <c r="BG43" i="9" s="1"/>
  <c r="BE62" i="7"/>
  <c r="BD25" i="5" s="1"/>
  <c r="BF24" i="7"/>
  <c r="AZ21" i="7"/>
  <c r="AY59" i="7"/>
  <c r="BO4" i="10"/>
  <c r="BO4" i="9"/>
  <c r="BC4" i="8"/>
  <c r="BD4" i="7"/>
  <c r="BD4" i="4"/>
  <c r="BC4" i="5"/>
  <c r="AZ63" i="7"/>
  <c r="AY26" i="5" s="1"/>
  <c r="BA25" i="7"/>
  <c r="BM24" i="10"/>
  <c r="BM31" i="10" s="1"/>
  <c r="BM10" i="9"/>
  <c r="AP24" i="6" s="1"/>
  <c r="BB53" i="9" s="1"/>
  <c r="BB68" i="9" s="1"/>
  <c r="BB16" i="7"/>
  <c r="BA54" i="7"/>
  <c r="AV36" i="5"/>
  <c r="AV34" i="5" s="1"/>
  <c r="BH39" i="9" s="1"/>
  <c r="AW50" i="7"/>
  <c r="AW66" i="7" l="1"/>
  <c r="BN108" i="9"/>
  <c r="BN137" i="9"/>
  <c r="AQ24" i="6"/>
  <c r="BC53" i="9" s="1"/>
  <c r="BC68" i="9" s="1"/>
  <c r="V118" i="9"/>
  <c r="BN62" i="9"/>
  <c r="BN98" i="9"/>
  <c r="AK89" i="9"/>
  <c r="AK90" i="9" s="1"/>
  <c r="AK100" i="9"/>
  <c r="AK102" i="9" s="1"/>
  <c r="AM89" i="9"/>
  <c r="AM91" i="9" s="1"/>
  <c r="AM100" i="9"/>
  <c r="AM102" i="9" s="1"/>
  <c r="AA20" i="6"/>
  <c r="AB17" i="6" s="1"/>
  <c r="AB20" i="6" s="1"/>
  <c r="AC17" i="6" s="1"/>
  <c r="AC16" i="6" s="1"/>
  <c r="BB122" i="9"/>
  <c r="AV16" i="8"/>
  <c r="BH69" i="9" s="1"/>
  <c r="AI62" i="5"/>
  <c r="AU111" i="9" s="1"/>
  <c r="AU112" i="9" s="1"/>
  <c r="BB55" i="9"/>
  <c r="BB124" i="9" s="1"/>
  <c r="W47" i="10"/>
  <c r="W64" i="9"/>
  <c r="BD53" i="9"/>
  <c r="BD68" i="9" s="1"/>
  <c r="AU14" i="6"/>
  <c r="AU13" i="6" s="1"/>
  <c r="BA78" i="5"/>
  <c r="BA77" i="5"/>
  <c r="BF62" i="7"/>
  <c r="BE25" i="5" s="1"/>
  <c r="BG24" i="7"/>
  <c r="AF28" i="6"/>
  <c r="AE27" i="6"/>
  <c r="BB25" i="7"/>
  <c r="BA63" i="7"/>
  <c r="AZ26" i="5" s="1"/>
  <c r="BB13" i="7"/>
  <c r="BA51" i="7"/>
  <c r="AX60" i="7"/>
  <c r="AW24" i="5"/>
  <c r="AW23" i="5" s="1"/>
  <c r="BA17" i="7"/>
  <c r="AZ55" i="7"/>
  <c r="AZ15" i="7"/>
  <c r="BA66" i="5"/>
  <c r="AZ76" i="5"/>
  <c r="AZ75" i="5" s="1"/>
  <c r="BL52" i="9" s="1"/>
  <c r="BL81" i="9" s="1"/>
  <c r="BL101" i="9" s="1"/>
  <c r="AZ65" i="5"/>
  <c r="BL130" i="9" s="1"/>
  <c r="AX28" i="7"/>
  <c r="AW37" i="5" s="1"/>
  <c r="BG27" i="9"/>
  <c r="AY22" i="7"/>
  <c r="AZ23" i="7"/>
  <c r="AY61" i="7"/>
  <c r="BH32" i="9"/>
  <c r="AW36" i="5"/>
  <c r="AW34" i="5" s="1"/>
  <c r="BI39" i="9" s="1"/>
  <c r="AX50" i="7"/>
  <c r="BN10" i="9"/>
  <c r="AZ14" i="7"/>
  <c r="AY52" i="7"/>
  <c r="AY12" i="7"/>
  <c r="BR57" i="7"/>
  <c r="BS19" i="7"/>
  <c r="BB18" i="7"/>
  <c r="BA56" i="7"/>
  <c r="BN24" i="10"/>
  <c r="BN31" i="10" s="1"/>
  <c r="BA26" i="7"/>
  <c r="AZ64" i="7"/>
  <c r="AY27" i="5" s="1"/>
  <c r="AZ59" i="7"/>
  <c r="BA21" i="7"/>
  <c r="BI19" i="9"/>
  <c r="BI17" i="9" s="1"/>
  <c r="BI26" i="9" s="1"/>
  <c r="AW10" i="8"/>
  <c r="BI116" i="9" s="1"/>
  <c r="BN76" i="9"/>
  <c r="BC16" i="7"/>
  <c r="BB54" i="7"/>
  <c r="BO5" i="10"/>
  <c r="BO5" i="9"/>
  <c r="BC5" i="8"/>
  <c r="BD5" i="7"/>
  <c r="BD5" i="4"/>
  <c r="BC5" i="5"/>
  <c r="AZ58" i="7"/>
  <c r="BA20" i="7"/>
  <c r="BB71" i="5"/>
  <c r="BB72" i="5"/>
  <c r="BB67" i="5" s="1"/>
  <c r="BB5" i="6"/>
  <c r="BB73" i="5"/>
  <c r="BB68" i="5" s="1"/>
  <c r="BF67" i="9"/>
  <c r="BF50" i="9"/>
  <c r="BN71" i="9"/>
  <c r="BB19" i="6"/>
  <c r="BP4" i="10"/>
  <c r="BP4" i="9"/>
  <c r="BD4" i="8"/>
  <c r="BE4" i="7"/>
  <c r="BD4" i="5"/>
  <c r="BE4" i="4"/>
  <c r="BH40" i="9"/>
  <c r="AV40" i="5"/>
  <c r="BH43" i="9" s="1"/>
  <c r="AU42" i="5"/>
  <c r="BD10" i="6"/>
  <c r="BC12" i="6"/>
  <c r="BO33" i="9"/>
  <c r="BO22" i="9"/>
  <c r="BO34" i="9"/>
  <c r="BO42" i="9"/>
  <c r="BO36" i="9"/>
  <c r="BO20" i="9"/>
  <c r="BO35" i="9"/>
  <c r="BO13" i="9"/>
  <c r="BC15" i="6"/>
  <c r="BO77" i="9" s="1"/>
  <c r="BO76" i="9" s="1"/>
  <c r="BO75" i="9" s="1"/>
  <c r="BO21" i="9"/>
  <c r="BO23" i="9"/>
  <c r="BO24" i="9"/>
  <c r="BO12" i="9"/>
  <c r="BO76" i="10"/>
  <c r="BO68" i="10"/>
  <c r="BO69" i="10"/>
  <c r="BO45" i="10"/>
  <c r="BO27" i="10"/>
  <c r="BO26" i="10"/>
  <c r="AS30" i="6"/>
  <c r="AS29" i="6"/>
  <c r="AS23" i="6"/>
  <c r="AS24" i="6" s="1"/>
  <c r="AY35" i="5"/>
  <c r="BG29" i="9"/>
  <c r="BG45" i="9" s="1"/>
  <c r="BG46" i="9" s="1"/>
  <c r="AY53" i="7"/>
  <c r="AX13" i="5" s="1"/>
  <c r="BN66" i="10"/>
  <c r="AX66" i="7" l="1"/>
  <c r="BO108" i="9"/>
  <c r="BO137" i="9"/>
  <c r="BC55" i="9"/>
  <c r="BC56" i="9" s="1"/>
  <c r="AK91" i="9"/>
  <c r="AU140" i="9"/>
  <c r="AU141" i="9" s="1"/>
  <c r="V119" i="9"/>
  <c r="V132" i="9" s="1"/>
  <c r="BO62" i="9"/>
  <c r="BO98" i="9"/>
  <c r="AB16" i="6"/>
  <c r="AN73" i="9" s="1"/>
  <c r="AN70" i="9" s="1"/>
  <c r="AN66" i="9" s="1"/>
  <c r="W82" i="9"/>
  <c r="W79" i="9" s="1"/>
  <c r="AK93" i="9"/>
  <c r="AL90" i="9"/>
  <c r="BC122" i="9"/>
  <c r="BB56" i="9"/>
  <c r="AC20" i="6"/>
  <c r="AO73" i="9"/>
  <c r="AO70" i="9" s="1"/>
  <c r="AO66" i="9" s="1"/>
  <c r="AO100" i="9" s="1"/>
  <c r="AO102" i="9" s="1"/>
  <c r="AJ62" i="5"/>
  <c r="AV111" i="9" s="1"/>
  <c r="AW14" i="8"/>
  <c r="AW16" i="8" s="1"/>
  <c r="BI69" i="9" s="1"/>
  <c r="BO66" i="10"/>
  <c r="BG72" i="9"/>
  <c r="BD55" i="9"/>
  <c r="BD56" i="9" s="1"/>
  <c r="BE53" i="9"/>
  <c r="BE55" i="9" s="1"/>
  <c r="BE56" i="9" s="1"/>
  <c r="AU18" i="6"/>
  <c r="BO10" i="9"/>
  <c r="BB78" i="5"/>
  <c r="BG67" i="9"/>
  <c r="BG50" i="9"/>
  <c r="BB77" i="5"/>
  <c r="BE10" i="6"/>
  <c r="BD12" i="6"/>
  <c r="BP42" i="9"/>
  <c r="BP12" i="9"/>
  <c r="BP22" i="9"/>
  <c r="BP23" i="9"/>
  <c r="BD15" i="6"/>
  <c r="BP77" i="9" s="1"/>
  <c r="BP33" i="9"/>
  <c r="BP20" i="9"/>
  <c r="BP35" i="9"/>
  <c r="BP34" i="9"/>
  <c r="BP13" i="9"/>
  <c r="BP24" i="9"/>
  <c r="BP21" i="9"/>
  <c r="BP36" i="9"/>
  <c r="BB70" i="5"/>
  <c r="BN80" i="9" s="1"/>
  <c r="BB21" i="7"/>
  <c r="BA59" i="7"/>
  <c r="BB66" i="5"/>
  <c r="BA65" i="5"/>
  <c r="BM130" i="9" s="1"/>
  <c r="BM159" i="9" s="1"/>
  <c r="BA76" i="5"/>
  <c r="BA75" i="5" s="1"/>
  <c r="BM52" i="9" s="1"/>
  <c r="BM81" i="9" s="1"/>
  <c r="BM101" i="9" s="1"/>
  <c r="BA58" i="7"/>
  <c r="BB20" i="7"/>
  <c r="BC18" i="7"/>
  <c r="BB56" i="7"/>
  <c r="AZ53" i="7"/>
  <c r="AY13" i="5" s="1"/>
  <c r="BD16" i="7"/>
  <c r="BC54" i="7"/>
  <c r="BP76" i="10"/>
  <c r="BP68" i="10"/>
  <c r="BP69" i="10"/>
  <c r="BP45" i="10"/>
  <c r="BP26" i="10"/>
  <c r="BP27" i="10"/>
  <c r="AT30" i="6"/>
  <c r="AT29" i="6"/>
  <c r="AT23" i="6"/>
  <c r="AT24" i="6" s="1"/>
  <c r="BC72" i="5"/>
  <c r="BC67" i="5" s="1"/>
  <c r="BC5" i="6"/>
  <c r="BC73" i="5"/>
  <c r="BC68" i="5" s="1"/>
  <c r="BC71" i="5"/>
  <c r="BN75" i="9"/>
  <c r="BB26" i="7"/>
  <c r="BA64" i="7"/>
  <c r="AZ27" i="5" s="1"/>
  <c r="BT19" i="7"/>
  <c r="BS57" i="7"/>
  <c r="AV42" i="5"/>
  <c r="BI40" i="9"/>
  <c r="AW40" i="5"/>
  <c r="BI43" i="9" s="1"/>
  <c r="BB17" i="7"/>
  <c r="BA55" i="7"/>
  <c r="BA15" i="7"/>
  <c r="BC25" i="7"/>
  <c r="BB63" i="7"/>
  <c r="BA26" i="5" s="1"/>
  <c r="BH29" i="9"/>
  <c r="BH45" i="9" s="1"/>
  <c r="BH46" i="9" s="1"/>
  <c r="BI32" i="9"/>
  <c r="BO24" i="10"/>
  <c r="BO31" i="10" s="1"/>
  <c r="AV14" i="6"/>
  <c r="AY28" i="7"/>
  <c r="AX37" i="5" s="1"/>
  <c r="AY60" i="7"/>
  <c r="AX24" i="5"/>
  <c r="AX23" i="5" s="1"/>
  <c r="AG28" i="6"/>
  <c r="AF27" i="6"/>
  <c r="BJ19" i="9"/>
  <c r="BJ17" i="9" s="1"/>
  <c r="BJ26" i="9" s="1"/>
  <c r="AX10" i="8"/>
  <c r="BJ116" i="9" s="1"/>
  <c r="BJ145" i="9" s="1"/>
  <c r="BP5" i="10"/>
  <c r="BP5" i="9"/>
  <c r="BD5" i="8"/>
  <c r="BE5" i="7"/>
  <c r="BD5" i="5"/>
  <c r="BE5" i="4"/>
  <c r="BQ4" i="10"/>
  <c r="BQ4" i="9"/>
  <c r="BE4" i="8"/>
  <c r="BF4" i="7"/>
  <c r="BE4" i="5"/>
  <c r="BF4" i="4"/>
  <c r="AX36" i="5"/>
  <c r="AX34" i="5" s="1"/>
  <c r="BJ39" i="9" s="1"/>
  <c r="AY50" i="7"/>
  <c r="AZ22" i="7"/>
  <c r="BA23" i="7"/>
  <c r="AZ61" i="7"/>
  <c r="AZ35" i="5"/>
  <c r="BG62" i="7"/>
  <c r="BF25" i="5" s="1"/>
  <c r="BH24" i="7"/>
  <c r="BO71" i="9"/>
  <c r="BC19" i="6"/>
  <c r="BI27" i="9"/>
  <c r="BA14" i="7"/>
  <c r="AZ52" i="7"/>
  <c r="AZ12" i="7"/>
  <c r="AZ28" i="7" s="1"/>
  <c r="AY37" i="5" s="1"/>
  <c r="BB51" i="7"/>
  <c r="BC13" i="7"/>
  <c r="AY66" i="7" l="1"/>
  <c r="BA53" i="7"/>
  <c r="AZ13" i="5" s="1"/>
  <c r="BL19" i="9" s="1"/>
  <c r="BL17" i="9" s="1"/>
  <c r="BL26" i="9" s="1"/>
  <c r="BC124" i="9"/>
  <c r="BP108" i="9"/>
  <c r="BP137" i="9"/>
  <c r="W123" i="9"/>
  <c r="W152" i="9" s="1"/>
  <c r="W154" i="9" s="1"/>
  <c r="W160" i="9" s="1"/>
  <c r="AV112" i="9"/>
  <c r="W7" i="10"/>
  <c r="W30" i="10" s="1"/>
  <c r="BP62" i="9"/>
  <c r="BP98" i="9"/>
  <c r="AN89" i="9"/>
  <c r="AN91" i="9" s="1"/>
  <c r="AN100" i="9"/>
  <c r="AN102" i="9" s="1"/>
  <c r="AL93" i="9"/>
  <c r="AM90" i="9"/>
  <c r="BD122" i="9"/>
  <c r="BD151" i="9" s="1"/>
  <c r="BD124" i="9"/>
  <c r="BE124" i="9" s="1"/>
  <c r="AD17" i="6"/>
  <c r="AD16" i="6" s="1"/>
  <c r="AO89" i="9"/>
  <c r="AO91" i="9" s="1"/>
  <c r="H66" i="9"/>
  <c r="AK62" i="5"/>
  <c r="AW111" i="9" s="1"/>
  <c r="AW112" i="9" s="1"/>
  <c r="AX14" i="8"/>
  <c r="AX16" i="8" s="1"/>
  <c r="BJ69" i="9" s="1"/>
  <c r="BE68" i="9"/>
  <c r="W85" i="9"/>
  <c r="BF53" i="9"/>
  <c r="BF68" i="9" s="1"/>
  <c r="BC77" i="5"/>
  <c r="BC78" i="5"/>
  <c r="BK40" i="9"/>
  <c r="AY40" i="5"/>
  <c r="BK43" i="9" s="1"/>
  <c r="BQ5" i="10"/>
  <c r="BQ5" i="9"/>
  <c r="BE5" i="8"/>
  <c r="BF5" i="7"/>
  <c r="BE5" i="5"/>
  <c r="BF5" i="4"/>
  <c r="BJ27" i="9"/>
  <c r="BK19" i="9"/>
  <c r="BK17" i="9" s="1"/>
  <c r="BK26" i="9" s="1"/>
  <c r="AY10" i="8"/>
  <c r="BK116" i="9" s="1"/>
  <c r="BB59" i="7"/>
  <c r="BC21" i="7"/>
  <c r="BP10" i="9"/>
  <c r="AU30" i="6"/>
  <c r="AU29" i="6"/>
  <c r="AU23" i="6"/>
  <c r="AU24" i="6" s="1"/>
  <c r="BC51" i="7"/>
  <c r="BD13" i="7"/>
  <c r="BA22" i="7"/>
  <c r="BB23" i="7"/>
  <c r="BA61" i="7"/>
  <c r="AY36" i="5"/>
  <c r="AY34" i="5" s="1"/>
  <c r="BK39" i="9" s="1"/>
  <c r="AZ50" i="7"/>
  <c r="BD73" i="5"/>
  <c r="BD68" i="5" s="1"/>
  <c r="BD72" i="5"/>
  <c r="BD67" i="5" s="1"/>
  <c r="BD5" i="6"/>
  <c r="BD71" i="5"/>
  <c r="BC70" i="5"/>
  <c r="BO80" i="9" s="1"/>
  <c r="BB58" i="7"/>
  <c r="BC20" i="7"/>
  <c r="BB14" i="7"/>
  <c r="BA52" i="7"/>
  <c r="BA12" i="7"/>
  <c r="BA28" i="7" s="1"/>
  <c r="AZ37" i="5" s="1"/>
  <c r="BR4" i="10"/>
  <c r="BR4" i="9"/>
  <c r="BF4" i="8"/>
  <c r="BG4" i="7"/>
  <c r="BF4" i="5"/>
  <c r="BG4" i="4"/>
  <c r="AH28" i="6"/>
  <c r="AG27" i="6"/>
  <c r="BP24" i="10"/>
  <c r="BP31" i="10" s="1"/>
  <c r="BD18" i="7"/>
  <c r="BC56" i="7"/>
  <c r="BP71" i="9"/>
  <c r="BD19" i="6"/>
  <c r="BH62" i="7"/>
  <c r="BG25" i="5" s="1"/>
  <c r="BI24" i="7"/>
  <c r="BJ32" i="9"/>
  <c r="BC63" i="7"/>
  <c r="BB26" i="5" s="1"/>
  <c r="BD25" i="7"/>
  <c r="BE16" i="7"/>
  <c r="BD54" i="7"/>
  <c r="BC66" i="5"/>
  <c r="BB65" i="5"/>
  <c r="BN130" i="9" s="1"/>
  <c r="BB76" i="5"/>
  <c r="BB75" i="5" s="1"/>
  <c r="BN52" i="9" s="1"/>
  <c r="BE12" i="6"/>
  <c r="BF10" i="6"/>
  <c r="BQ13" i="9"/>
  <c r="BQ24" i="9"/>
  <c r="BQ34" i="9"/>
  <c r="BQ42" i="9"/>
  <c r="BQ20" i="9"/>
  <c r="BE15" i="6"/>
  <c r="BQ77" i="9" s="1"/>
  <c r="BQ76" i="9" s="1"/>
  <c r="BQ75" i="9" s="1"/>
  <c r="BQ35" i="9"/>
  <c r="BQ21" i="9"/>
  <c r="BQ12" i="9"/>
  <c r="BQ33" i="9"/>
  <c r="BQ22" i="9"/>
  <c r="BQ23" i="9"/>
  <c r="BQ36" i="9"/>
  <c r="AW42" i="5"/>
  <c r="BU19" i="7"/>
  <c r="BT57" i="7"/>
  <c r="BP76" i="9"/>
  <c r="BJ40" i="9"/>
  <c r="AX40" i="5"/>
  <c r="BJ43" i="9" s="1"/>
  <c r="BI29" i="9"/>
  <c r="BI45" i="9" s="1"/>
  <c r="BI46" i="9" s="1"/>
  <c r="BA35" i="5"/>
  <c r="BC17" i="7"/>
  <c r="BB55" i="7"/>
  <c r="BB53" i="7" s="1"/>
  <c r="BA13" i="5" s="1"/>
  <c r="BB15" i="7"/>
  <c r="BC26" i="7"/>
  <c r="BB64" i="7"/>
  <c r="BA27" i="5" s="1"/>
  <c r="BP66" i="10"/>
  <c r="AZ10" i="8"/>
  <c r="BL116" i="9" s="1"/>
  <c r="AZ60" i="7"/>
  <c r="AY24" i="5"/>
  <c r="AY23" i="5" s="1"/>
  <c r="BQ76" i="10"/>
  <c r="BQ68" i="10"/>
  <c r="BQ69" i="10"/>
  <c r="BQ45" i="10"/>
  <c r="BQ26" i="10"/>
  <c r="BQ27" i="10"/>
  <c r="BH72" i="9"/>
  <c r="AV18" i="6"/>
  <c r="AV13" i="6"/>
  <c r="BH50" i="9"/>
  <c r="BH67" i="9"/>
  <c r="AW14" i="6"/>
  <c r="W125" i="9" l="1"/>
  <c r="W131" i="9" s="1"/>
  <c r="W57" i="10"/>
  <c r="W72" i="10"/>
  <c r="W73" i="10" s="1"/>
  <c r="W29" i="10"/>
  <c r="BD70" i="5"/>
  <c r="BP80" i="9" s="1"/>
  <c r="BQ108" i="9"/>
  <c r="BQ137" i="9"/>
  <c r="W43" i="10"/>
  <c r="W42" i="10" s="1"/>
  <c r="BD153" i="9"/>
  <c r="BQ62" i="9"/>
  <c r="BQ98" i="9"/>
  <c r="H89" i="9"/>
  <c r="F13" i="11" s="1"/>
  <c r="F16" i="11" s="1"/>
  <c r="F17" i="11" s="1"/>
  <c r="F18" i="11" s="1"/>
  <c r="AD20" i="6"/>
  <c r="AE17" i="6" s="1"/>
  <c r="AN90" i="9"/>
  <c r="AM93" i="9"/>
  <c r="AP73" i="9"/>
  <c r="AP70" i="9" s="1"/>
  <c r="AP66" i="9" s="1"/>
  <c r="BE122" i="9"/>
  <c r="AL62" i="5"/>
  <c r="AX111" i="9" s="1"/>
  <c r="AX112" i="9" s="1"/>
  <c r="AY14" i="8"/>
  <c r="AY16" i="8" s="1"/>
  <c r="BK69" i="9" s="1"/>
  <c r="AZ14" i="8"/>
  <c r="BQ24" i="10"/>
  <c r="BQ31" i="10" s="1"/>
  <c r="BF55" i="9"/>
  <c r="BF56" i="9" s="1"/>
  <c r="W56" i="10"/>
  <c r="W86" i="9"/>
  <c r="W117" i="9" s="1"/>
  <c r="BG53" i="9"/>
  <c r="BG55" i="9" s="1"/>
  <c r="BG56" i="9" s="1"/>
  <c r="BD78" i="5"/>
  <c r="BD77" i="5"/>
  <c r="AX14" i="6"/>
  <c r="BQ71" i="9"/>
  <c r="BE19" i="6"/>
  <c r="BD63" i="7"/>
  <c r="BC26" i="5" s="1"/>
  <c r="BE25" i="7"/>
  <c r="BS4" i="10"/>
  <c r="BS4" i="9"/>
  <c r="BG4" i="8"/>
  <c r="BH4" i="7"/>
  <c r="BG4" i="5"/>
  <c r="BH4" i="4"/>
  <c r="AZ36" i="5"/>
  <c r="AZ34" i="5" s="1"/>
  <c r="BL39" i="9" s="1"/>
  <c r="BA50" i="7"/>
  <c r="BA66" i="7" s="1"/>
  <c r="AZ66" i="7"/>
  <c r="BK27" i="9"/>
  <c r="BC58" i="7"/>
  <c r="BD20" i="7"/>
  <c r="BC14" i="7"/>
  <c r="BB52" i="7"/>
  <c r="BB12" i="7"/>
  <c r="BB28" i="7" s="1"/>
  <c r="BA37" i="5" s="1"/>
  <c r="BI50" i="9"/>
  <c r="BI67" i="9"/>
  <c r="BL40" i="9"/>
  <c r="AZ40" i="5"/>
  <c r="BL43" i="9" s="1"/>
  <c r="BN81" i="9"/>
  <c r="BN101" i="9" s="1"/>
  <c r="BL27" i="9"/>
  <c r="AX42" i="5"/>
  <c r="BE18" i="7"/>
  <c r="BD56" i="7"/>
  <c r="BA60" i="7"/>
  <c r="AZ24" i="5"/>
  <c r="AZ23" i="5" s="1"/>
  <c r="BG10" i="6"/>
  <c r="BF12" i="6"/>
  <c r="BR24" i="9"/>
  <c r="BR34" i="9"/>
  <c r="BR22" i="9"/>
  <c r="BR23" i="9"/>
  <c r="BF15" i="6"/>
  <c r="BR77" i="9" s="1"/>
  <c r="BR76" i="9" s="1"/>
  <c r="BR75" i="9" s="1"/>
  <c r="BR33" i="9"/>
  <c r="BR20" i="9"/>
  <c r="BR12" i="9"/>
  <c r="BR42" i="9"/>
  <c r="BR35" i="9"/>
  <c r="BR13" i="9"/>
  <c r="BR21" i="9"/>
  <c r="BR36" i="9"/>
  <c r="AV30" i="6"/>
  <c r="AV29" i="6"/>
  <c r="AV23" i="6"/>
  <c r="AV24" i="6" s="1"/>
  <c r="BC64" i="7"/>
  <c r="BB27" i="5" s="1"/>
  <c r="BD26" i="7"/>
  <c r="BM19" i="9"/>
  <c r="BM17" i="9" s="1"/>
  <c r="BM26" i="9" s="1"/>
  <c r="BA10" i="8"/>
  <c r="BM116" i="9" s="1"/>
  <c r="BM145" i="9" s="1"/>
  <c r="BC76" i="5"/>
  <c r="BC75" i="5" s="1"/>
  <c r="BO52" i="9" s="1"/>
  <c r="BO81" i="9" s="1"/>
  <c r="BO101" i="9" s="1"/>
  <c r="BC65" i="5"/>
  <c r="BO130" i="9" s="1"/>
  <c r="BD66" i="5"/>
  <c r="BJ29" i="9"/>
  <c r="BJ45" i="9" s="1"/>
  <c r="BJ46" i="9" s="1"/>
  <c r="BB22" i="7"/>
  <c r="BB61" i="7"/>
  <c r="BC23" i="7"/>
  <c r="BP75" i="9"/>
  <c r="AH27" i="6"/>
  <c r="AI28" i="6"/>
  <c r="BK32" i="9"/>
  <c r="BK29" i="9" s="1"/>
  <c r="BK45" i="9" s="1"/>
  <c r="BK46" i="9" s="1"/>
  <c r="AY42" i="5"/>
  <c r="BD17" i="7"/>
  <c r="BC55" i="7"/>
  <c r="BC15" i="7"/>
  <c r="BJ24" i="7"/>
  <c r="BI62" i="7"/>
  <c r="BH25" i="5" s="1"/>
  <c r="BV19" i="7"/>
  <c r="BU57" i="7"/>
  <c r="BQ10" i="9"/>
  <c r="BF16" i="7"/>
  <c r="BE54" i="7"/>
  <c r="BR76" i="10"/>
  <c r="BR69" i="10"/>
  <c r="BR68" i="10"/>
  <c r="BR45" i="10"/>
  <c r="BR26" i="10"/>
  <c r="BR27" i="10"/>
  <c r="BD51" i="7"/>
  <c r="BE13" i="7"/>
  <c r="BC59" i="7"/>
  <c r="BD21" i="7"/>
  <c r="AY14" i="6"/>
  <c r="BE72" i="5"/>
  <c r="BE67" i="5" s="1"/>
  <c r="BE73" i="5"/>
  <c r="BE68" i="5" s="1"/>
  <c r="BE5" i="6"/>
  <c r="BE71" i="5"/>
  <c r="BE70" i="5" s="1"/>
  <c r="BQ80" i="9" s="1"/>
  <c r="BQ66" i="10"/>
  <c r="BI72" i="9"/>
  <c r="AW18" i="6"/>
  <c r="AW13" i="6"/>
  <c r="BB35" i="5"/>
  <c r="BR5" i="10"/>
  <c r="BR5" i="9"/>
  <c r="BF5" i="8"/>
  <c r="BG5" i="7"/>
  <c r="BF5" i="5"/>
  <c r="BG5" i="4"/>
  <c r="W48" i="10" l="1"/>
  <c r="BR108" i="9"/>
  <c r="BR137" i="9"/>
  <c r="AX140" i="9"/>
  <c r="AX141" i="9" s="1"/>
  <c r="W118" i="9"/>
  <c r="W146" i="9"/>
  <c r="H90" i="9"/>
  <c r="BR62" i="9"/>
  <c r="BR98" i="9"/>
  <c r="AP89" i="9"/>
  <c r="AP91" i="9" s="1"/>
  <c r="AP100" i="9"/>
  <c r="AP102" i="9" s="1"/>
  <c r="BR66" i="10"/>
  <c r="AN93" i="9"/>
  <c r="AO90" i="9"/>
  <c r="BF122" i="9"/>
  <c r="BF124" i="9"/>
  <c r="AE16" i="6"/>
  <c r="AE20" i="6"/>
  <c r="AZ16" i="8"/>
  <c r="BL69" i="9" s="1"/>
  <c r="AM62" i="5"/>
  <c r="AY111" i="9" s="1"/>
  <c r="BA14" i="8"/>
  <c r="BA16" i="8" s="1"/>
  <c r="BM69" i="9" s="1"/>
  <c r="BG68" i="9"/>
  <c r="X47" i="10"/>
  <c r="X64" i="9"/>
  <c r="W80" i="10"/>
  <c r="X79" i="10" s="1"/>
  <c r="BH53" i="9"/>
  <c r="BH68" i="9" s="1"/>
  <c r="AZ14" i="6"/>
  <c r="AZ18" i="6" s="1"/>
  <c r="BE77" i="5"/>
  <c r="BE78" i="5"/>
  <c r="BK50" i="9"/>
  <c r="BK67" i="9"/>
  <c r="BH10" i="6"/>
  <c r="BG12" i="6"/>
  <c r="BS34" i="9"/>
  <c r="BG15" i="6"/>
  <c r="BS77" i="9" s="1"/>
  <c r="BS76" i="9" s="1"/>
  <c r="BS75" i="9" s="1"/>
  <c r="BS20" i="9"/>
  <c r="BS35" i="9"/>
  <c r="BS13" i="9"/>
  <c r="BS21" i="9"/>
  <c r="BS42" i="9"/>
  <c r="BS12" i="9"/>
  <c r="BS24" i="9"/>
  <c r="BS23" i="9"/>
  <c r="BS33" i="9"/>
  <c r="BS22" i="9"/>
  <c r="BS36" i="9"/>
  <c r="BA36" i="5"/>
  <c r="BA34" i="5" s="1"/>
  <c r="BM39" i="9" s="1"/>
  <c r="BB50" i="7"/>
  <c r="BF25" i="7"/>
  <c r="BE63" i="7"/>
  <c r="BD26" i="5" s="1"/>
  <c r="BF18" i="7"/>
  <c r="BE56" i="7"/>
  <c r="BD14" i="7"/>
  <c r="BC52" i="7"/>
  <c r="BC12" i="7"/>
  <c r="BM27" i="9"/>
  <c r="BE20" i="7"/>
  <c r="BD58" i="7"/>
  <c r="BT4" i="10"/>
  <c r="BT4" i="9"/>
  <c r="BH4" i="8"/>
  <c r="BI4" i="7"/>
  <c r="BH4" i="5"/>
  <c r="BI4" i="4"/>
  <c r="BE26" i="7"/>
  <c r="BD64" i="7"/>
  <c r="BC27" i="5" s="1"/>
  <c r="BC53" i="7"/>
  <c r="BB13" i="5" s="1"/>
  <c r="BS76" i="10"/>
  <c r="BS69" i="10"/>
  <c r="BS68" i="10"/>
  <c r="BS45" i="10"/>
  <c r="BS27" i="10"/>
  <c r="BS26" i="10"/>
  <c r="BD55" i="7"/>
  <c r="BE17" i="7"/>
  <c r="BD15" i="7"/>
  <c r="BC35" i="5"/>
  <c r="BS5" i="10"/>
  <c r="BS5" i="9"/>
  <c r="BG5" i="8"/>
  <c r="BH5" i="7"/>
  <c r="BG5" i="5"/>
  <c r="BH5" i="4"/>
  <c r="BR24" i="10"/>
  <c r="BR31" i="10" s="1"/>
  <c r="BG16" i="7"/>
  <c r="BF54" i="7"/>
  <c r="BK24" i="7"/>
  <c r="BJ62" i="7"/>
  <c r="BI25" i="5" s="1"/>
  <c r="AJ28" i="6"/>
  <c r="AI27" i="6"/>
  <c r="BC22" i="7"/>
  <c r="BC61" i="7"/>
  <c r="BD23" i="7"/>
  <c r="BM40" i="9"/>
  <c r="BA40" i="5"/>
  <c r="BM43" i="9" s="1"/>
  <c r="BF13" i="7"/>
  <c r="BE51" i="7"/>
  <c r="BD65" i="5"/>
  <c r="BP130" i="9" s="1"/>
  <c r="BP159" i="9" s="1"/>
  <c r="BD76" i="5"/>
  <c r="BD75" i="5" s="1"/>
  <c r="BP52" i="9" s="1"/>
  <c r="BP81" i="9" s="1"/>
  <c r="BP101" i="9" s="1"/>
  <c r="BE66" i="5"/>
  <c r="BW19" i="7"/>
  <c r="BV57" i="7"/>
  <c r="BB60" i="7"/>
  <c r="BA24" i="5"/>
  <c r="BA23" i="5" s="1"/>
  <c r="BL32" i="9"/>
  <c r="BL29" i="9" s="1"/>
  <c r="BL45" i="9" s="1"/>
  <c r="BL46" i="9" s="1"/>
  <c r="AZ42" i="5"/>
  <c r="AW30" i="6"/>
  <c r="AW29" i="6"/>
  <c r="AW23" i="6"/>
  <c r="AW24" i="6" s="1"/>
  <c r="BJ72" i="9"/>
  <c r="AX18" i="6"/>
  <c r="AX13" i="6"/>
  <c r="BJ50" i="9"/>
  <c r="BJ67" i="9"/>
  <c r="BR71" i="9"/>
  <c r="BF19" i="6"/>
  <c r="BF73" i="5"/>
  <c r="BF68" i="5" s="1"/>
  <c r="BF71" i="5"/>
  <c r="BF70" i="5" s="1"/>
  <c r="BR80" i="9" s="1"/>
  <c r="BF5" i="6"/>
  <c r="BF72" i="5"/>
  <c r="BF67" i="5" s="1"/>
  <c r="BK72" i="9"/>
  <c r="AY18" i="6"/>
  <c r="AY13" i="6"/>
  <c r="BD59" i="7"/>
  <c r="BE21" i="7"/>
  <c r="BR10" i="9"/>
  <c r="BS137" i="9" l="1"/>
  <c r="BS108" i="9"/>
  <c r="AY112" i="9"/>
  <c r="BG124" i="9"/>
  <c r="BG153" i="9" s="1"/>
  <c r="W119" i="9"/>
  <c r="W132" i="9" s="1"/>
  <c r="W147" i="9"/>
  <c r="W148" i="9" s="1"/>
  <c r="W161" i="9" s="1"/>
  <c r="BS62" i="9"/>
  <c r="BS98" i="9"/>
  <c r="X82" i="9"/>
  <c r="X123" i="9" s="1"/>
  <c r="BS24" i="10"/>
  <c r="BS31" i="10" s="1"/>
  <c r="AO93" i="9"/>
  <c r="AP90" i="9"/>
  <c r="AP93" i="9" s="1"/>
  <c r="AQ73" i="9"/>
  <c r="AQ70" i="9" s="1"/>
  <c r="AQ66" i="9" s="1"/>
  <c r="BG122" i="9"/>
  <c r="BG151" i="9" s="1"/>
  <c r="AF17" i="6"/>
  <c r="AN62" i="5"/>
  <c r="AZ111" i="9" s="1"/>
  <c r="AZ112" i="9" s="1"/>
  <c r="BL72" i="9"/>
  <c r="BH55" i="9"/>
  <c r="BH56" i="9" s="1"/>
  <c r="AZ13" i="6"/>
  <c r="BA14" i="6"/>
  <c r="BA18" i="6" s="1"/>
  <c r="BF77" i="5"/>
  <c r="BF78" i="5"/>
  <c r="BL67" i="9"/>
  <c r="BL50" i="9"/>
  <c r="BL24" i="7"/>
  <c r="BK62" i="7"/>
  <c r="BJ25" i="5" s="1"/>
  <c r="BE58" i="7"/>
  <c r="BF20" i="7"/>
  <c r="BG18" i="7"/>
  <c r="BF56" i="7"/>
  <c r="BM32" i="9"/>
  <c r="BM29" i="9" s="1"/>
  <c r="BM45" i="9" s="1"/>
  <c r="BM46" i="9" s="1"/>
  <c r="BA42" i="5"/>
  <c r="BU4" i="10"/>
  <c r="BU4" i="9"/>
  <c r="BI4" i="8"/>
  <c r="BJ4" i="7"/>
  <c r="BI4" i="5"/>
  <c r="BJ4" i="4"/>
  <c r="BC28" i="7"/>
  <c r="BB37" i="5" s="1"/>
  <c r="AY30" i="6"/>
  <c r="AY29" i="6"/>
  <c r="AY23" i="6"/>
  <c r="AY24" i="6" s="1"/>
  <c r="BD35" i="5"/>
  <c r="BT5" i="10"/>
  <c r="BT5" i="9"/>
  <c r="BH5" i="8"/>
  <c r="BI5" i="7"/>
  <c r="BH5" i="5"/>
  <c r="BI5" i="4"/>
  <c r="BI53" i="9"/>
  <c r="BF51" i="7"/>
  <c r="BG13" i="7"/>
  <c r="BD22" i="7"/>
  <c r="BD61" i="7"/>
  <c r="BE23" i="7"/>
  <c r="BG72" i="5"/>
  <c r="BG67" i="5" s="1"/>
  <c r="BG5" i="6"/>
  <c r="BG71" i="5"/>
  <c r="BG73" i="5"/>
  <c r="BG68" i="5" s="1"/>
  <c r="BB36" i="5"/>
  <c r="BB34" i="5" s="1"/>
  <c r="BN39" i="9" s="1"/>
  <c r="BC50" i="7"/>
  <c r="BC60" i="7"/>
  <c r="BB24" i="5"/>
  <c r="BB23" i="5" s="1"/>
  <c r="BG54" i="7"/>
  <c r="BH16" i="7"/>
  <c r="BS66" i="10"/>
  <c r="BE14" i="7"/>
  <c r="BD52" i="7"/>
  <c r="BD12" i="7"/>
  <c r="BD28" i="7" s="1"/>
  <c r="BC37" i="5" s="1"/>
  <c r="BW57" i="7"/>
  <c r="BX19" i="7"/>
  <c r="BF17" i="7"/>
  <c r="BE55" i="7"/>
  <c r="BE15" i="7"/>
  <c r="BE64" i="7"/>
  <c r="BD27" i="5" s="1"/>
  <c r="BF26" i="7"/>
  <c r="BF63" i="7"/>
  <c r="BE26" i="5" s="1"/>
  <c r="BG25" i="7"/>
  <c r="AX30" i="6"/>
  <c r="AX29" i="6"/>
  <c r="AX23" i="6"/>
  <c r="AX24" i="6" s="1"/>
  <c r="BF21" i="7"/>
  <c r="BE59" i="7"/>
  <c r="BE76" i="5"/>
  <c r="BE75" i="5" s="1"/>
  <c r="BQ52" i="9" s="1"/>
  <c r="BQ81" i="9" s="1"/>
  <c r="BQ101" i="9" s="1"/>
  <c r="BF66" i="5"/>
  <c r="BE65" i="5"/>
  <c r="BQ130" i="9" s="1"/>
  <c r="AK28" i="6"/>
  <c r="AJ27" i="6"/>
  <c r="BD53" i="7"/>
  <c r="BC13" i="5" s="1"/>
  <c r="BT76" i="10"/>
  <c r="BT69" i="10"/>
  <c r="BT68" i="10"/>
  <c r="BT45" i="10"/>
  <c r="BT27" i="10"/>
  <c r="BT26" i="10"/>
  <c r="BB66" i="7"/>
  <c r="BS10" i="9"/>
  <c r="BS71" i="9"/>
  <c r="BG19" i="6"/>
  <c r="BN19" i="9"/>
  <c r="BB10" i="8"/>
  <c r="BN116" i="9" s="1"/>
  <c r="BI10" i="6"/>
  <c r="BH12" i="6"/>
  <c r="BT34" i="9"/>
  <c r="BT12" i="9"/>
  <c r="BT24" i="9"/>
  <c r="BT23" i="9"/>
  <c r="BH15" i="6"/>
  <c r="BT77" i="9" s="1"/>
  <c r="BT76" i="9" s="1"/>
  <c r="BT33" i="9"/>
  <c r="BT20" i="9"/>
  <c r="BT36" i="9"/>
  <c r="BT35" i="9"/>
  <c r="BT42" i="9"/>
  <c r="BT22" i="9"/>
  <c r="BT13" i="9"/>
  <c r="BT21" i="9"/>
  <c r="BC66" i="7" l="1"/>
  <c r="BT108" i="9"/>
  <c r="BT137" i="9"/>
  <c r="BG70" i="5"/>
  <c r="BS80" i="9" s="1"/>
  <c r="X125" i="9"/>
  <c r="X131" i="9" s="1"/>
  <c r="X7" i="10"/>
  <c r="X72" i="10" s="1"/>
  <c r="X79" i="9"/>
  <c r="X85" i="9" s="1"/>
  <c r="X86" i="9" s="1"/>
  <c r="X117" i="9" s="1"/>
  <c r="BT62" i="9"/>
  <c r="BT98" i="9"/>
  <c r="AQ89" i="9"/>
  <c r="AQ91" i="9" s="1"/>
  <c r="AQ100" i="9"/>
  <c r="AQ102" i="9" s="1"/>
  <c r="BH122" i="9"/>
  <c r="BH124" i="9"/>
  <c r="AF20" i="6"/>
  <c r="AF16" i="6"/>
  <c r="AO62" i="5"/>
  <c r="BA111" i="9" s="1"/>
  <c r="BA112" i="9" s="1"/>
  <c r="BB14" i="8"/>
  <c r="BB16" i="8" s="1"/>
  <c r="BN69" i="9" s="1"/>
  <c r="BT66" i="10"/>
  <c r="BT24" i="10"/>
  <c r="BT31" i="10" s="1"/>
  <c r="BM72" i="9"/>
  <c r="BA13" i="6"/>
  <c r="BK53" i="9"/>
  <c r="BK68" i="9" s="1"/>
  <c r="BT10" i="9"/>
  <c r="BG78" i="5"/>
  <c r="BG77" i="5"/>
  <c r="BG66" i="5"/>
  <c r="BF65" i="5"/>
  <c r="BR130" i="9" s="1"/>
  <c r="BF76" i="5"/>
  <c r="BF75" i="5" s="1"/>
  <c r="BR52" i="9" s="1"/>
  <c r="BE22" i="7"/>
  <c r="BE61" i="7"/>
  <c r="BF23" i="7"/>
  <c r="BU5" i="10"/>
  <c r="BU5" i="9"/>
  <c r="BI5" i="8"/>
  <c r="BJ5" i="7"/>
  <c r="BI5" i="5"/>
  <c r="BJ5" i="4"/>
  <c r="BT71" i="9"/>
  <c r="BH19" i="6"/>
  <c r="BF64" i="7"/>
  <c r="BE27" i="5" s="1"/>
  <c r="BG26" i="7"/>
  <c r="BD60" i="7"/>
  <c r="BC24" i="5"/>
  <c r="BC23" i="5" s="1"/>
  <c r="BH71" i="5"/>
  <c r="BH5" i="6"/>
  <c r="BH73" i="5"/>
  <c r="BH68" i="5" s="1"/>
  <c r="BH72" i="5"/>
  <c r="BH67" i="5" s="1"/>
  <c r="BN40" i="9"/>
  <c r="BB40" i="5"/>
  <c r="BN43" i="9" s="1"/>
  <c r="BU76" i="10"/>
  <c r="BU69" i="10"/>
  <c r="BU68" i="10"/>
  <c r="BU45" i="10"/>
  <c r="BU27" i="10"/>
  <c r="BU26" i="10"/>
  <c r="BH18" i="7"/>
  <c r="BG56" i="7"/>
  <c r="BG20" i="7"/>
  <c r="BF58" i="7"/>
  <c r="BJ10" i="6"/>
  <c r="BI12" i="6"/>
  <c r="BU24" i="9"/>
  <c r="BU23" i="9"/>
  <c r="BI15" i="6"/>
  <c r="BU77" i="9" s="1"/>
  <c r="BU76" i="9" s="1"/>
  <c r="BU75" i="9" s="1"/>
  <c r="BU33" i="9"/>
  <c r="BU20" i="9"/>
  <c r="BU36" i="9"/>
  <c r="BU35" i="9"/>
  <c r="BU13" i="9"/>
  <c r="BU21" i="9"/>
  <c r="BU42" i="9"/>
  <c r="BU12" i="9"/>
  <c r="BU34" i="9"/>
  <c r="BU22" i="9"/>
  <c r="BI16" i="7"/>
  <c r="BH54" i="7"/>
  <c r="BT75" i="9"/>
  <c r="BG51" i="7"/>
  <c r="BH13" i="7"/>
  <c r="BO19" i="9"/>
  <c r="BO17" i="9" s="1"/>
  <c r="BO26" i="9" s="1"/>
  <c r="BC10" i="8"/>
  <c r="BO116" i="9" s="1"/>
  <c r="BE53" i="7"/>
  <c r="BD13" i="5" s="1"/>
  <c r="BO40" i="9"/>
  <c r="BC40" i="5"/>
  <c r="BO43" i="9" s="1"/>
  <c r="BE35" i="5"/>
  <c r="BV4" i="10"/>
  <c r="BV4" i="9"/>
  <c r="BJ4" i="8"/>
  <c r="BK4" i="7"/>
  <c r="BJ4" i="5"/>
  <c r="BK4" i="4"/>
  <c r="BN17" i="9"/>
  <c r="BN26" i="9" s="1"/>
  <c r="BG21" i="7"/>
  <c r="BF59" i="7"/>
  <c r="BN32" i="9"/>
  <c r="BM24" i="7"/>
  <c r="BL62" i="7"/>
  <c r="BK25" i="5" s="1"/>
  <c r="BF55" i="7"/>
  <c r="BG17" i="7"/>
  <c r="BF15" i="7"/>
  <c r="BC36" i="5"/>
  <c r="BC34" i="5" s="1"/>
  <c r="BO39" i="9" s="1"/>
  <c r="BD50" i="7"/>
  <c r="BD66" i="7" s="1"/>
  <c r="AL28" i="6"/>
  <c r="AK27" i="6"/>
  <c r="BJ53" i="9"/>
  <c r="BH25" i="7"/>
  <c r="BG63" i="7"/>
  <c r="BF26" i="5" s="1"/>
  <c r="BX57" i="7"/>
  <c r="BY19" i="7"/>
  <c r="BE52" i="7"/>
  <c r="BF14" i="7"/>
  <c r="BE12" i="7"/>
  <c r="BE28" i="7" s="1"/>
  <c r="BD37" i="5" s="1"/>
  <c r="BI68" i="9"/>
  <c r="BI55" i="9"/>
  <c r="BI56" i="9" s="1"/>
  <c r="BM67" i="9"/>
  <c r="BM50" i="9"/>
  <c r="AZ30" i="6"/>
  <c r="AZ29" i="6"/>
  <c r="AZ23" i="6"/>
  <c r="AZ24" i="6" s="1"/>
  <c r="BL53" i="9" l="1"/>
  <c r="BL68" i="9" s="1"/>
  <c r="BU108" i="9"/>
  <c r="BU137" i="9"/>
  <c r="AQ90" i="9"/>
  <c r="AQ93" i="9" s="1"/>
  <c r="BA140" i="9"/>
  <c r="BA141" i="9" s="1"/>
  <c r="X118" i="9"/>
  <c r="X29" i="10"/>
  <c r="X43" i="10"/>
  <c r="X42" i="10" s="1"/>
  <c r="X30" i="10"/>
  <c r="X57" i="10"/>
  <c r="X56" i="10" s="1"/>
  <c r="BU62" i="9"/>
  <c r="BU98" i="9"/>
  <c r="Y64" i="9"/>
  <c r="Y82" i="9" s="1"/>
  <c r="BI124" i="9"/>
  <c r="AR73" i="9"/>
  <c r="AR70" i="9" s="1"/>
  <c r="AR66" i="9" s="1"/>
  <c r="BI122" i="9"/>
  <c r="AG17" i="6"/>
  <c r="AP62" i="5"/>
  <c r="BB111" i="9" s="1"/>
  <c r="BC14" i="8"/>
  <c r="BC16" i="8" s="1"/>
  <c r="BO69" i="9" s="1"/>
  <c r="BU66" i="10"/>
  <c r="X73" i="10"/>
  <c r="X80" i="10" s="1"/>
  <c r="Y79" i="10" s="1"/>
  <c r="BK55" i="9"/>
  <c r="BK56" i="9" s="1"/>
  <c r="BB42" i="5"/>
  <c r="BH78" i="5"/>
  <c r="BH77" i="5"/>
  <c r="BI5" i="6"/>
  <c r="BI72" i="5"/>
  <c r="BI67" i="5" s="1"/>
  <c r="BI73" i="5"/>
  <c r="BI68" i="5" s="1"/>
  <c r="BI71" i="5"/>
  <c r="BI70" i="5" s="1"/>
  <c r="BU80" i="9" s="1"/>
  <c r="BR81" i="9"/>
  <c r="BR101" i="9" s="1"/>
  <c r="BH63" i="7"/>
  <c r="BG26" i="5" s="1"/>
  <c r="BI25" i="7"/>
  <c r="BH21" i="7"/>
  <c r="BG59" i="7"/>
  <c r="BV76" i="10"/>
  <c r="BV69" i="10"/>
  <c r="BV68" i="10"/>
  <c r="BV45" i="10"/>
  <c r="BV27" i="10"/>
  <c r="BV26" i="10"/>
  <c r="BU10" i="9"/>
  <c r="BO27" i="9"/>
  <c r="BG65" i="5"/>
  <c r="BS130" i="9" s="1"/>
  <c r="BS159" i="9" s="1"/>
  <c r="BG76" i="5"/>
  <c r="BG75" i="5" s="1"/>
  <c r="BS52" i="9" s="1"/>
  <c r="BS81" i="9" s="1"/>
  <c r="BS101" i="9" s="1"/>
  <c r="BH66" i="5"/>
  <c r="BL55" i="9"/>
  <c r="BL56" i="9" s="1"/>
  <c r="BP40" i="9"/>
  <c r="BD40" i="5"/>
  <c r="BP43" i="9" s="1"/>
  <c r="BF53" i="7"/>
  <c r="BE13" i="5" s="1"/>
  <c r="BN27" i="9"/>
  <c r="BH70" i="5"/>
  <c r="BT80" i="9" s="1"/>
  <c r="BP19" i="9"/>
  <c r="BD10" i="8"/>
  <c r="BP116" i="9" s="1"/>
  <c r="BP145" i="9" s="1"/>
  <c r="BF52" i="7"/>
  <c r="BG14" i="7"/>
  <c r="BF12" i="7"/>
  <c r="BI13" i="7"/>
  <c r="BH51" i="7"/>
  <c r="BU71" i="9"/>
  <c r="BI19" i="6"/>
  <c r="BO32" i="9"/>
  <c r="BO29" i="9" s="1"/>
  <c r="BO45" i="9" s="1"/>
  <c r="BO46" i="9" s="1"/>
  <c r="BC42" i="5"/>
  <c r="BW4" i="10"/>
  <c r="BW4" i="9"/>
  <c r="BK4" i="8"/>
  <c r="BL4" i="7"/>
  <c r="BL4" i="4"/>
  <c r="BK4" i="5"/>
  <c r="BJ16" i="7"/>
  <c r="BI54" i="7"/>
  <c r="BI18" i="7"/>
  <c r="BH56" i="7"/>
  <c r="BD36" i="5"/>
  <c r="BD34" i="5" s="1"/>
  <c r="BP39" i="9" s="1"/>
  <c r="BE50" i="7"/>
  <c r="BM62" i="7"/>
  <c r="BL25" i="5" s="1"/>
  <c r="BN24" i="7"/>
  <c r="BC14" i="6"/>
  <c r="BF35" i="5"/>
  <c r="BK10" i="6"/>
  <c r="BJ12" i="6"/>
  <c r="BV36" i="9"/>
  <c r="BV34" i="9"/>
  <c r="BV23" i="9"/>
  <c r="BJ15" i="6"/>
  <c r="BV77" i="9" s="1"/>
  <c r="BV76" i="9" s="1"/>
  <c r="BV75" i="9" s="1"/>
  <c r="BV35" i="9"/>
  <c r="BV13" i="9"/>
  <c r="BV21" i="9"/>
  <c r="BV20" i="9"/>
  <c r="BV24" i="9"/>
  <c r="BV12" i="9"/>
  <c r="BV22" i="9"/>
  <c r="BV42" i="9"/>
  <c r="BV33" i="9"/>
  <c r="BU24" i="10"/>
  <c r="BU31" i="10" s="1"/>
  <c r="BB14" i="6"/>
  <c r="BF22" i="7"/>
  <c r="BG23" i="7"/>
  <c r="BF61" i="7"/>
  <c r="BJ68" i="9"/>
  <c r="BJ55" i="9"/>
  <c r="BJ56" i="9" s="1"/>
  <c r="BA30" i="6"/>
  <c r="BA29" i="6"/>
  <c r="BA23" i="6"/>
  <c r="BA24" i="6" s="1"/>
  <c r="BY57" i="7"/>
  <c r="BZ19" i="7"/>
  <c r="BE60" i="7"/>
  <c r="BD24" i="5"/>
  <c r="BD23" i="5" s="1"/>
  <c r="BH17" i="7"/>
  <c r="BG55" i="7"/>
  <c r="BG15" i="7"/>
  <c r="AM28" i="6"/>
  <c r="AL27" i="6"/>
  <c r="BN29" i="9"/>
  <c r="BN45" i="9" s="1"/>
  <c r="BN46" i="9" s="1"/>
  <c r="BH20" i="7"/>
  <c r="BG58" i="7"/>
  <c r="BG64" i="7"/>
  <c r="BF27" i="5" s="1"/>
  <c r="BH26" i="7"/>
  <c r="BV5" i="10"/>
  <c r="BV5" i="9"/>
  <c r="BJ5" i="8"/>
  <c r="BK5" i="7"/>
  <c r="BJ5" i="5"/>
  <c r="BK5" i="4"/>
  <c r="BM53" i="9" l="1"/>
  <c r="BM68" i="9" s="1"/>
  <c r="BV108" i="9"/>
  <c r="BV137" i="9"/>
  <c r="X48" i="10"/>
  <c r="Y47" i="10" s="1"/>
  <c r="X119" i="9"/>
  <c r="X132" i="9" s="1"/>
  <c r="Y123" i="9"/>
  <c r="Y79" i="9"/>
  <c r="Y85" i="9" s="1"/>
  <c r="Y86" i="9" s="1"/>
  <c r="Y7" i="10"/>
  <c r="Y72" i="10" s="1"/>
  <c r="Y73" i="10" s="1"/>
  <c r="Y80" i="10" s="1"/>
  <c r="Z79" i="10" s="1"/>
  <c r="BV62" i="9"/>
  <c r="BV98" i="9"/>
  <c r="AR89" i="9"/>
  <c r="AR91" i="9" s="1"/>
  <c r="AR100" i="9"/>
  <c r="AR102" i="9" s="1"/>
  <c r="BB112" i="9"/>
  <c r="BV66" i="10"/>
  <c r="BJ122" i="9"/>
  <c r="BJ151" i="9" s="1"/>
  <c r="BJ124" i="9"/>
  <c r="BK124" i="9" s="1"/>
  <c r="AG16" i="6"/>
  <c r="AG20" i="6"/>
  <c r="AQ62" i="5"/>
  <c r="BC111" i="9" s="1"/>
  <c r="BC112" i="9" s="1"/>
  <c r="BD14" i="8"/>
  <c r="BD16" i="8" s="1"/>
  <c r="BP69" i="9" s="1"/>
  <c r="BV24" i="10"/>
  <c r="BV31" i="10" s="1"/>
  <c r="J68" i="9"/>
  <c r="BD14" i="6"/>
  <c r="BD18" i="6" s="1"/>
  <c r="BM55" i="9"/>
  <c r="BM56" i="9" s="1"/>
  <c r="BI78" i="5"/>
  <c r="BN67" i="9"/>
  <c r="BN50" i="9"/>
  <c r="BO67" i="9"/>
  <c r="BO50" i="9"/>
  <c r="BI77" i="5"/>
  <c r="BQ19" i="9"/>
  <c r="BQ17" i="9" s="1"/>
  <c r="BQ26" i="9" s="1"/>
  <c r="BE10" i="8"/>
  <c r="BQ116" i="9" s="1"/>
  <c r="BX4" i="10"/>
  <c r="BX4" i="9"/>
  <c r="BL4" i="8"/>
  <c r="BM4" i="7"/>
  <c r="BL4" i="5"/>
  <c r="BM4" i="4"/>
  <c r="BP17" i="9"/>
  <c r="BP26" i="9" s="1"/>
  <c r="BJ73" i="5"/>
  <c r="BJ68" i="5" s="1"/>
  <c r="BJ71" i="5"/>
  <c r="BJ72" i="5"/>
  <c r="BJ67" i="5" s="1"/>
  <c r="BJ5" i="6"/>
  <c r="BG53" i="7"/>
  <c r="BF13" i="5" s="1"/>
  <c r="BL10" i="6"/>
  <c r="BK12" i="6"/>
  <c r="BW22" i="9"/>
  <c r="BW23" i="9"/>
  <c r="BW33" i="9"/>
  <c r="BW42" i="9"/>
  <c r="BK15" i="6"/>
  <c r="BW77" i="9" s="1"/>
  <c r="BW76" i="9" s="1"/>
  <c r="BW75" i="9" s="1"/>
  <c r="BW20" i="9"/>
  <c r="BW24" i="9"/>
  <c r="BW12" i="9"/>
  <c r="BW34" i="9"/>
  <c r="BW35" i="9"/>
  <c r="BW13" i="9"/>
  <c r="BW21" i="9"/>
  <c r="BW36" i="9"/>
  <c r="BG35" i="5"/>
  <c r="BH58" i="7"/>
  <c r="BI20" i="7"/>
  <c r="BJ13" i="7"/>
  <c r="BI51" i="7"/>
  <c r="BZ57" i="7"/>
  <c r="CA19" i="7"/>
  <c r="BV71" i="9"/>
  <c r="BJ19" i="6"/>
  <c r="BF60" i="7"/>
  <c r="BE24" i="5"/>
  <c r="BE23" i="5" s="1"/>
  <c r="BJ18" i="7"/>
  <c r="BI56" i="7"/>
  <c r="BI66" i="5"/>
  <c r="BH65" i="5"/>
  <c r="BT130" i="9" s="1"/>
  <c r="BH76" i="5"/>
  <c r="BH75" i="5" s="1"/>
  <c r="BT52" i="9" s="1"/>
  <c r="BT81" i="9" s="1"/>
  <c r="BT101" i="9" s="1"/>
  <c r="BP32" i="9"/>
  <c r="BD42" i="5"/>
  <c r="BG22" i="7"/>
  <c r="BH23" i="7"/>
  <c r="BG61" i="7"/>
  <c r="BO72" i="9"/>
  <c r="BC18" i="6"/>
  <c r="BC13" i="6"/>
  <c r="BW76" i="10"/>
  <c r="BW68" i="10"/>
  <c r="BW69" i="10"/>
  <c r="BW45" i="10"/>
  <c r="BW27" i="10"/>
  <c r="BW26" i="10"/>
  <c r="BF28" i="7"/>
  <c r="BE37" i="5" s="1"/>
  <c r="BW5" i="10"/>
  <c r="BW5" i="9"/>
  <c r="BK5" i="8"/>
  <c r="BL5" i="7"/>
  <c r="BL5" i="4"/>
  <c r="BK5" i="5"/>
  <c r="BI17" i="7"/>
  <c r="BH55" i="7"/>
  <c r="BH15" i="7"/>
  <c r="BO24" i="7"/>
  <c r="BN62" i="7"/>
  <c r="BM25" i="5" s="1"/>
  <c r="D24" i="7"/>
  <c r="BK16" i="7"/>
  <c r="BJ54" i="7"/>
  <c r="BH14" i="7"/>
  <c r="BG52" i="7"/>
  <c r="BG12" i="7"/>
  <c r="BN72" i="9"/>
  <c r="BB18" i="6"/>
  <c r="BB13" i="6"/>
  <c r="BH64" i="7"/>
  <c r="BG27" i="5" s="1"/>
  <c r="BI26" i="7"/>
  <c r="BV10" i="9"/>
  <c r="BE36" i="5"/>
  <c r="BE34" i="5" s="1"/>
  <c r="BQ39" i="9" s="1"/>
  <c r="BF50" i="7"/>
  <c r="BI21" i="7"/>
  <c r="BH59" i="7"/>
  <c r="AN28" i="6"/>
  <c r="AM27" i="6"/>
  <c r="BE66" i="7"/>
  <c r="BJ25" i="7"/>
  <c r="BI63" i="7"/>
  <c r="BH26" i="5" s="1"/>
  <c r="BF66" i="7" l="1"/>
  <c r="BJ70" i="5"/>
  <c r="BV80" i="9" s="1"/>
  <c r="BW108" i="9"/>
  <c r="BW137" i="9"/>
  <c r="Y57" i="10"/>
  <c r="Y56" i="10" s="1"/>
  <c r="AR90" i="9"/>
  <c r="AR93" i="9" s="1"/>
  <c r="Y125" i="9"/>
  <c r="Y131" i="9" s="1"/>
  <c r="BL124" i="9"/>
  <c r="BM124" i="9" s="1"/>
  <c r="BM153" i="9" s="1"/>
  <c r="BJ153" i="9"/>
  <c r="Y29" i="10"/>
  <c r="Y43" i="10"/>
  <c r="Y42" i="10" s="1"/>
  <c r="Y30" i="10"/>
  <c r="Y117" i="9"/>
  <c r="Z64" i="9"/>
  <c r="Z82" i="9" s="1"/>
  <c r="Z123" i="9" s="1"/>
  <c r="Z125" i="9" s="1"/>
  <c r="Z131" i="9" s="1"/>
  <c r="BW62" i="9"/>
  <c r="BW98" i="9"/>
  <c r="BK122" i="9"/>
  <c r="AS73" i="9"/>
  <c r="AS70" i="9" s="1"/>
  <c r="AS66" i="9" s="1"/>
  <c r="AH17" i="6"/>
  <c r="AR62" i="5"/>
  <c r="BD111" i="9" s="1"/>
  <c r="BD112" i="9" s="1"/>
  <c r="BE14" i="8"/>
  <c r="BE16" i="8" s="1"/>
  <c r="BQ69" i="9" s="1"/>
  <c r="BP72" i="9"/>
  <c r="BD13" i="6"/>
  <c r="BW10" i="9"/>
  <c r="BJ77" i="5"/>
  <c r="BJ78" i="5"/>
  <c r="BJ17" i="7"/>
  <c r="BI55" i="7"/>
  <c r="BI15" i="7"/>
  <c r="BF36" i="5"/>
  <c r="BF34" i="5" s="1"/>
  <c r="BR39" i="9" s="1"/>
  <c r="BG50" i="7"/>
  <c r="BK13" i="7"/>
  <c r="BJ51" i="7"/>
  <c r="BI14" i="7"/>
  <c r="BH52" i="7"/>
  <c r="BH12" i="7"/>
  <c r="BI76" i="5"/>
  <c r="BI75" i="5" s="1"/>
  <c r="BU52" i="9" s="1"/>
  <c r="BU81" i="9" s="1"/>
  <c r="BU101" i="9" s="1"/>
  <c r="BI65" i="5"/>
  <c r="BU130" i="9" s="1"/>
  <c r="BJ66" i="5"/>
  <c r="BX5" i="10"/>
  <c r="BX5" i="9"/>
  <c r="BL5" i="8"/>
  <c r="BM5" i="7"/>
  <c r="BL5" i="5"/>
  <c r="BM5" i="4"/>
  <c r="BJ26" i="7"/>
  <c r="BI64" i="7"/>
  <c r="BH27" i="5" s="1"/>
  <c r="BH53" i="7"/>
  <c r="BG13" i="5" s="1"/>
  <c r="BX76" i="10"/>
  <c r="BX68" i="10"/>
  <c r="BX69" i="10"/>
  <c r="BX45" i="10"/>
  <c r="BX26" i="10"/>
  <c r="BX27" i="10"/>
  <c r="BW71" i="9"/>
  <c r="BK19" i="6"/>
  <c r="BP27" i="9"/>
  <c r="BJ63" i="7"/>
  <c r="BI26" i="5" s="1"/>
  <c r="BK25" i="7"/>
  <c r="AO28" i="6"/>
  <c r="AN27" i="6"/>
  <c r="BK73" i="5"/>
  <c r="BK68" i="5" s="1"/>
  <c r="BK71" i="5"/>
  <c r="BK72" i="5"/>
  <c r="BK67" i="5" s="1"/>
  <c r="BK5" i="6"/>
  <c r="BW66" i="10"/>
  <c r="BH22" i="7"/>
  <c r="BI23" i="7"/>
  <c r="BH61" i="7"/>
  <c r="BK18" i="7"/>
  <c r="BJ56" i="7"/>
  <c r="CA57" i="7"/>
  <c r="CB19" i="7"/>
  <c r="BM10" i="6"/>
  <c r="BL12" i="6"/>
  <c r="BX24" i="9"/>
  <c r="BX12" i="9"/>
  <c r="BX42" i="9"/>
  <c r="BX34" i="9"/>
  <c r="BL15" i="6"/>
  <c r="BX77" i="9" s="1"/>
  <c r="BX76" i="9" s="1"/>
  <c r="BX75" i="9" s="1"/>
  <c r="BX20" i="9"/>
  <c r="BX23" i="9"/>
  <c r="BX33" i="9"/>
  <c r="BX35" i="9"/>
  <c r="BX13" i="9"/>
  <c r="BX22" i="9"/>
  <c r="BX21" i="9"/>
  <c r="BX36" i="9"/>
  <c r="BQ27" i="9"/>
  <c r="BB30" i="6"/>
  <c r="BB29" i="6"/>
  <c r="BB23" i="6"/>
  <c r="BQ32" i="9"/>
  <c r="BJ20" i="7"/>
  <c r="BI58" i="7"/>
  <c r="BR19" i="9"/>
  <c r="BF10" i="8"/>
  <c r="BR116" i="9" s="1"/>
  <c r="BY4" i="10"/>
  <c r="BY4" i="9"/>
  <c r="BM4" i="8"/>
  <c r="BN4" i="7"/>
  <c r="BM4" i="5"/>
  <c r="BN4" i="4"/>
  <c r="BL16" i="7"/>
  <c r="BK54" i="7"/>
  <c r="BG60" i="7"/>
  <c r="BF24" i="5"/>
  <c r="BF23" i="5" s="1"/>
  <c r="BQ40" i="9"/>
  <c r="BE40" i="5"/>
  <c r="BQ43" i="9" s="1"/>
  <c r="BP29" i="9"/>
  <c r="BP45" i="9" s="1"/>
  <c r="BP46" i="9" s="1"/>
  <c r="BJ21" i="7"/>
  <c r="BI59" i="7"/>
  <c r="BG28" i="7"/>
  <c r="BF37" i="5" s="1"/>
  <c r="BO62" i="7"/>
  <c r="BN25" i="5" s="1"/>
  <c r="BP24" i="7"/>
  <c r="BW24" i="10"/>
  <c r="BW31" i="10" s="1"/>
  <c r="BH35" i="5"/>
  <c r="BC30" i="6"/>
  <c r="BC29" i="6"/>
  <c r="BC23" i="6"/>
  <c r="BK70" i="5" l="1"/>
  <c r="BW80" i="9" s="1"/>
  <c r="BX108" i="9"/>
  <c r="BX137" i="9"/>
  <c r="Y118" i="9"/>
  <c r="BD140" i="9"/>
  <c r="BD141" i="9" s="1"/>
  <c r="Z152" i="9"/>
  <c r="Z154" i="9" s="1"/>
  <c r="Z160" i="9" s="1"/>
  <c r="Y48" i="10"/>
  <c r="Z47" i="10" s="1"/>
  <c r="Z7" i="10"/>
  <c r="Z29" i="10" s="1"/>
  <c r="Z79" i="9"/>
  <c r="Z85" i="9" s="1"/>
  <c r="Z86" i="9" s="1"/>
  <c r="Z117" i="9" s="1"/>
  <c r="Z118" i="9" s="1"/>
  <c r="Z119" i="9" s="1"/>
  <c r="Z132" i="9" s="1"/>
  <c r="BX62" i="9"/>
  <c r="BX98" i="9"/>
  <c r="AS89" i="9"/>
  <c r="AS91" i="9" s="1"/>
  <c r="AS100" i="9"/>
  <c r="AS102" i="9" s="1"/>
  <c r="BL122" i="9"/>
  <c r="AH20" i="6"/>
  <c r="AH16" i="6"/>
  <c r="AS62" i="5"/>
  <c r="BE111" i="9" s="1"/>
  <c r="BF14" i="8"/>
  <c r="BF16" i="8" s="1"/>
  <c r="BR69" i="9" s="1"/>
  <c r="BX66" i="10"/>
  <c r="BE14" i="6"/>
  <c r="BQ72" i="9" s="1"/>
  <c r="BE42" i="5"/>
  <c r="BP67" i="9"/>
  <c r="BP50" i="9"/>
  <c r="BK77" i="5"/>
  <c r="BK78" i="5"/>
  <c r="BY76" i="10"/>
  <c r="BY68" i="10"/>
  <c r="BY69" i="10"/>
  <c r="BY45" i="10"/>
  <c r="BK51" i="7"/>
  <c r="BL13" i="7"/>
  <c r="BL18" i="7"/>
  <c r="BK56" i="7"/>
  <c r="BJ64" i="7"/>
  <c r="BI27" i="5" s="1"/>
  <c r="BK26" i="7"/>
  <c r="BR17" i="9"/>
  <c r="BR26" i="9" s="1"/>
  <c r="BX10" i="9"/>
  <c r="BY26" i="10" s="1"/>
  <c r="BH60" i="7"/>
  <c r="BG24" i="5"/>
  <c r="BG23" i="5" s="1"/>
  <c r="BX24" i="10"/>
  <c r="BX31" i="10" s="1"/>
  <c r="BY5" i="10"/>
  <c r="BY5" i="9"/>
  <c r="BM5" i="8"/>
  <c r="BN5" i="7"/>
  <c r="BM5" i="5"/>
  <c r="BN5" i="4"/>
  <c r="BI53" i="7"/>
  <c r="BH13" i="5" s="1"/>
  <c r="BK21" i="7"/>
  <c r="BJ59" i="7"/>
  <c r="BZ4" i="10"/>
  <c r="BZ4" i="9"/>
  <c r="BN4" i="8"/>
  <c r="BO4" i="7"/>
  <c r="BN4" i="5"/>
  <c r="BO4" i="4"/>
  <c r="BI22" i="7"/>
  <c r="BJ23" i="7"/>
  <c r="BI61" i="7"/>
  <c r="AP28" i="6"/>
  <c r="AO27" i="6"/>
  <c r="BL73" i="5"/>
  <c r="BL68" i="5" s="1"/>
  <c r="BL71" i="5"/>
  <c r="BL72" i="5"/>
  <c r="BL67" i="5" s="1"/>
  <c r="BL5" i="6"/>
  <c r="BH28" i="7"/>
  <c r="BG37" i="5" s="1"/>
  <c r="BG66" i="7"/>
  <c r="BJ55" i="7"/>
  <c r="BK17" i="7"/>
  <c r="BJ15" i="7"/>
  <c r="BR32" i="9"/>
  <c r="BK20" i="7"/>
  <c r="BJ58" i="7"/>
  <c r="BX71" i="9"/>
  <c r="BL19" i="6"/>
  <c r="BK63" i="7"/>
  <c r="BJ26" i="5" s="1"/>
  <c r="BL25" i="7"/>
  <c r="BG36" i="5"/>
  <c r="BG34" i="5" s="1"/>
  <c r="BS39" i="9" s="1"/>
  <c r="BH50" i="7"/>
  <c r="BH66" i="7" s="1"/>
  <c r="BP62" i="7"/>
  <c r="BO25" i="5" s="1"/>
  <c r="BQ24" i="7"/>
  <c r="BM12" i="6"/>
  <c r="BN10" i="6"/>
  <c r="BY35" i="9"/>
  <c r="BY13" i="9"/>
  <c r="BY21" i="9"/>
  <c r="BY24" i="9"/>
  <c r="BY42" i="9"/>
  <c r="BY12" i="9"/>
  <c r="BY34" i="9"/>
  <c r="BM15" i="6"/>
  <c r="BY77" i="9" s="1"/>
  <c r="BY76" i="9" s="1"/>
  <c r="BY75" i="9" s="1"/>
  <c r="BY20" i="9"/>
  <c r="BY22" i="9"/>
  <c r="BY23" i="9"/>
  <c r="BY33" i="9"/>
  <c r="BY36" i="9"/>
  <c r="BI52" i="7"/>
  <c r="BJ14" i="7"/>
  <c r="BI12" i="7"/>
  <c r="CB57" i="7"/>
  <c r="CC19" i="7"/>
  <c r="BS19" i="9"/>
  <c r="BS17" i="9" s="1"/>
  <c r="BS26" i="9" s="1"/>
  <c r="BG10" i="8"/>
  <c r="BS116" i="9" s="1"/>
  <c r="BS145" i="9" s="1"/>
  <c r="BQ29" i="9"/>
  <c r="BQ45" i="9" s="1"/>
  <c r="BQ46" i="9" s="1"/>
  <c r="BR40" i="9"/>
  <c r="BF40" i="5"/>
  <c r="BR43" i="9" s="1"/>
  <c r="BM16" i="7"/>
  <c r="BL54" i="7"/>
  <c r="BK66" i="5"/>
  <c r="BJ65" i="5"/>
  <c r="BV130" i="9" s="1"/>
  <c r="BV159" i="9" s="1"/>
  <c r="BJ76" i="5"/>
  <c r="BJ75" i="5" s="1"/>
  <c r="BV52" i="9" s="1"/>
  <c r="BV81" i="9" s="1"/>
  <c r="BV101" i="9" s="1"/>
  <c r="BI35" i="5"/>
  <c r="AS90" i="9" l="1"/>
  <c r="AS93" i="9" s="1"/>
  <c r="BY108" i="9"/>
  <c r="BY137" i="9"/>
  <c r="Z146" i="9"/>
  <c r="Y119" i="9"/>
  <c r="Y132" i="9" s="1"/>
  <c r="Z147" i="9"/>
  <c r="Z148" i="9" s="1"/>
  <c r="Z161" i="9" s="1"/>
  <c r="Z30" i="10"/>
  <c r="Z57" i="10"/>
  <c r="Z56" i="10" s="1"/>
  <c r="Z43" i="10"/>
  <c r="Z42" i="10" s="1"/>
  <c r="Z72" i="10"/>
  <c r="Z73" i="10" s="1"/>
  <c r="Z80" i="10" s="1"/>
  <c r="AA79" i="10" s="1"/>
  <c r="AA64" i="9"/>
  <c r="AA82" i="9" s="1"/>
  <c r="AA123" i="9" s="1"/>
  <c r="BY62" i="9"/>
  <c r="BY98" i="9"/>
  <c r="BE112" i="9"/>
  <c r="AT73" i="9"/>
  <c r="AT70" i="9" s="1"/>
  <c r="AT66" i="9" s="1"/>
  <c r="BM122" i="9"/>
  <c r="BM151" i="9" s="1"/>
  <c r="AI17" i="6"/>
  <c r="AT62" i="5"/>
  <c r="BF111" i="9" s="1"/>
  <c r="BF112" i="9" s="1"/>
  <c r="BG14" i="8"/>
  <c r="BG16" i="8" s="1"/>
  <c r="BS69" i="9" s="1"/>
  <c r="BE13" i="6"/>
  <c r="BE18" i="6"/>
  <c r="BF14" i="6"/>
  <c r="BF18" i="6" s="1"/>
  <c r="BY10" i="9"/>
  <c r="BL78" i="5"/>
  <c r="BL77" i="5"/>
  <c r="BM25" i="7"/>
  <c r="BL63" i="7"/>
  <c r="BK26" i="5" s="1"/>
  <c r="BR27" i="9"/>
  <c r="BJ35" i="5"/>
  <c r="BH36" i="5"/>
  <c r="BH34" i="5" s="1"/>
  <c r="BT39" i="9" s="1"/>
  <c r="BI50" i="7"/>
  <c r="BL17" i="7"/>
  <c r="BK55" i="7"/>
  <c r="BK15" i="7"/>
  <c r="BY66" i="10"/>
  <c r="BS27" i="9"/>
  <c r="BO10" i="6"/>
  <c r="BN12" i="6"/>
  <c r="BZ33" i="9"/>
  <c r="BZ22" i="9"/>
  <c r="BZ34" i="9"/>
  <c r="BZ24" i="9"/>
  <c r="BZ20" i="9"/>
  <c r="BZ21" i="9"/>
  <c r="BZ42" i="9"/>
  <c r="BZ12" i="9"/>
  <c r="BZ23" i="9"/>
  <c r="BN15" i="6"/>
  <c r="BZ77" i="9" s="1"/>
  <c r="BZ35" i="9"/>
  <c r="BZ13" i="9"/>
  <c r="BZ36" i="9"/>
  <c r="BY71" i="9"/>
  <c r="BM19" i="6"/>
  <c r="CC57" i="7"/>
  <c r="CD19" i="7"/>
  <c r="BQ62" i="7"/>
  <c r="BP25" i="5" s="1"/>
  <c r="BR24" i="7"/>
  <c r="BJ53" i="7"/>
  <c r="BI13" i="5" s="1"/>
  <c r="AP27" i="6"/>
  <c r="AQ28" i="6"/>
  <c r="BI60" i="7"/>
  <c r="BH24" i="5"/>
  <c r="BH23" i="5" s="1"/>
  <c r="BT19" i="9"/>
  <c r="BT17" i="9" s="1"/>
  <c r="BT26" i="9" s="1"/>
  <c r="BH10" i="8"/>
  <c r="BT116" i="9" s="1"/>
  <c r="BK76" i="5"/>
  <c r="BK75" i="5" s="1"/>
  <c r="BW52" i="9" s="1"/>
  <c r="BW81" i="9" s="1"/>
  <c r="BW101" i="9" s="1"/>
  <c r="BL66" i="5"/>
  <c r="BK65" i="5"/>
  <c r="BW130" i="9" s="1"/>
  <c r="BJ22" i="7"/>
  <c r="BK23" i="7"/>
  <c r="BJ61" i="7"/>
  <c r="BZ76" i="10"/>
  <c r="BZ69" i="10"/>
  <c r="BZ68" i="10"/>
  <c r="BZ45" i="10"/>
  <c r="BZ26" i="10"/>
  <c r="BZ27" i="10"/>
  <c r="BZ5" i="10"/>
  <c r="BZ5" i="9"/>
  <c r="BN5" i="8"/>
  <c r="BO5" i="7"/>
  <c r="BN5" i="5"/>
  <c r="BO5" i="4"/>
  <c r="BS32" i="9"/>
  <c r="BM18" i="7"/>
  <c r="BL56" i="7"/>
  <c r="BL20" i="7"/>
  <c r="BK58" i="7"/>
  <c r="BM72" i="5"/>
  <c r="BM67" i="5" s="1"/>
  <c r="BM5" i="6"/>
  <c r="BM73" i="5"/>
  <c r="BM68" i="5" s="1"/>
  <c r="BM71" i="5"/>
  <c r="BS40" i="9"/>
  <c r="BG40" i="5"/>
  <c r="BS43" i="9" s="1"/>
  <c r="BN16" i="7"/>
  <c r="BM54" i="7"/>
  <c r="BQ67" i="9"/>
  <c r="BQ50" i="9"/>
  <c r="BI28" i="7"/>
  <c r="BH37" i="5" s="1"/>
  <c r="BF42" i="5"/>
  <c r="BL21" i="7"/>
  <c r="BK59" i="7"/>
  <c r="BD30" i="6"/>
  <c r="BD29" i="6"/>
  <c r="BD23" i="6"/>
  <c r="BD24" i="6" s="1"/>
  <c r="BK14" i="7"/>
  <c r="BJ52" i="7"/>
  <c r="BJ12" i="7"/>
  <c r="BJ28" i="7" s="1"/>
  <c r="BI37" i="5" s="1"/>
  <c r="BR29" i="9"/>
  <c r="BR45" i="9" s="1"/>
  <c r="BR46" i="9" s="1"/>
  <c r="BL70" i="5"/>
  <c r="BX80" i="9" s="1"/>
  <c r="CA4" i="10"/>
  <c r="CA4" i="9"/>
  <c r="BO4" i="8"/>
  <c r="BP4" i="7"/>
  <c r="BO4" i="5"/>
  <c r="BP4" i="4"/>
  <c r="BK64" i="7"/>
  <c r="BJ27" i="5" s="1"/>
  <c r="BL26" i="7"/>
  <c r="BL51" i="7"/>
  <c r="BM13" i="7"/>
  <c r="BZ108" i="9" l="1"/>
  <c r="BZ137" i="9"/>
  <c r="Z48" i="10"/>
  <c r="AA47" i="10" s="1"/>
  <c r="AA125" i="9"/>
  <c r="AA131" i="9" s="1"/>
  <c r="AA7" i="10"/>
  <c r="AA30" i="10" s="1"/>
  <c r="AA79" i="9"/>
  <c r="AA85" i="9" s="1"/>
  <c r="AA86" i="9" s="1"/>
  <c r="BZ62" i="9"/>
  <c r="BZ98" i="9"/>
  <c r="AT89" i="9"/>
  <c r="AT90" i="9" s="1"/>
  <c r="AT93" i="9" s="1"/>
  <c r="AT100" i="9"/>
  <c r="AT102" i="9" s="1"/>
  <c r="BN122" i="9"/>
  <c r="AI20" i="6"/>
  <c r="AI16" i="6"/>
  <c r="AU62" i="5"/>
  <c r="BG111" i="9" s="1"/>
  <c r="BG112" i="9" s="1"/>
  <c r="BH14" i="8"/>
  <c r="BH16" i="8" s="1"/>
  <c r="BT69" i="9" s="1"/>
  <c r="BR72" i="9"/>
  <c r="BB24" i="6"/>
  <c r="BN53" i="9" s="1"/>
  <c r="BC24" i="6"/>
  <c r="BO53" i="9" s="1"/>
  <c r="BF13" i="6"/>
  <c r="BP53" i="9"/>
  <c r="BP68" i="9" s="1"/>
  <c r="BM78" i="5"/>
  <c r="BR50" i="9"/>
  <c r="BR67" i="9"/>
  <c r="BM77" i="5"/>
  <c r="D16" i="7"/>
  <c r="BO16" i="7"/>
  <c r="BN54" i="7"/>
  <c r="BN25" i="7"/>
  <c r="BM63" i="7"/>
  <c r="BL26" i="5" s="1"/>
  <c r="BU19" i="9"/>
  <c r="BU17" i="9" s="1"/>
  <c r="BU26" i="9" s="1"/>
  <c r="BI10" i="8"/>
  <c r="BU116" i="9" s="1"/>
  <c r="BL14" i="7"/>
  <c r="BK52" i="7"/>
  <c r="BK12" i="7"/>
  <c r="BM26" i="7"/>
  <c r="BL64" i="7"/>
  <c r="BK27" i="5" s="1"/>
  <c r="BG14" i="6"/>
  <c r="BG42" i="5"/>
  <c r="BJ60" i="7"/>
  <c r="BI24" i="5"/>
  <c r="BI23" i="5" s="1"/>
  <c r="BI36" i="5"/>
  <c r="BI34" i="5" s="1"/>
  <c r="BU39" i="9" s="1"/>
  <c r="BJ50" i="7"/>
  <c r="BT40" i="9"/>
  <c r="BH40" i="5"/>
  <c r="BT43" i="9" s="1"/>
  <c r="BS29" i="9"/>
  <c r="BS45" i="9" s="1"/>
  <c r="BS46" i="9" s="1"/>
  <c r="BZ24" i="10"/>
  <c r="BZ31" i="10" s="1"/>
  <c r="BK22" i="7"/>
  <c r="BK61" i="7"/>
  <c r="BL23" i="7"/>
  <c r="BT27" i="9"/>
  <c r="BZ76" i="9"/>
  <c r="BL58" i="7"/>
  <c r="BM20" i="7"/>
  <c r="CA5" i="10"/>
  <c r="CA5" i="9"/>
  <c r="BO5" i="8"/>
  <c r="BP5" i="7"/>
  <c r="BO5" i="5"/>
  <c r="BP5" i="4"/>
  <c r="BT32" i="9"/>
  <c r="BR62" i="7"/>
  <c r="BQ25" i="5" s="1"/>
  <c r="BS24" i="7"/>
  <c r="BK53" i="7"/>
  <c r="BJ13" i="5" s="1"/>
  <c r="BK35" i="5"/>
  <c r="BM21" i="7"/>
  <c r="BL59" i="7"/>
  <c r="BE30" i="6"/>
  <c r="BE29" i="6"/>
  <c r="BE23" i="6"/>
  <c r="BE24" i="6" s="1"/>
  <c r="BN73" i="5"/>
  <c r="BN68" i="5" s="1"/>
  <c r="BN71" i="5"/>
  <c r="BN72" i="5"/>
  <c r="BN67" i="5" s="1"/>
  <c r="BN5" i="6"/>
  <c r="BZ10" i="9"/>
  <c r="BL55" i="7"/>
  <c r="BM17" i="7"/>
  <c r="BL15" i="7"/>
  <c r="CA76" i="10"/>
  <c r="CA69" i="10"/>
  <c r="CA45" i="10"/>
  <c r="CA27" i="10"/>
  <c r="CA68" i="10"/>
  <c r="CA26" i="10"/>
  <c r="CB4" i="10"/>
  <c r="CB4" i="9"/>
  <c r="BP4" i="8"/>
  <c r="BQ4" i="7"/>
  <c r="BP4" i="5"/>
  <c r="BQ4" i="4"/>
  <c r="BZ66" i="10"/>
  <c r="BL65" i="5"/>
  <c r="BX130" i="9" s="1"/>
  <c r="BM66" i="5"/>
  <c r="BL76" i="5"/>
  <c r="BL75" i="5" s="1"/>
  <c r="BX52" i="9" s="1"/>
  <c r="BX81" i="9" s="1"/>
  <c r="BX101" i="9" s="1"/>
  <c r="CD57" i="7"/>
  <c r="CE19" i="7"/>
  <c r="BZ71" i="9"/>
  <c r="BN19" i="6"/>
  <c r="BN13" i="7"/>
  <c r="BM51" i="7"/>
  <c r="BU40" i="9"/>
  <c r="BI40" i="5"/>
  <c r="BU43" i="9" s="1"/>
  <c r="BM70" i="5"/>
  <c r="BY80" i="9" s="1"/>
  <c r="BN18" i="7"/>
  <c r="BM56" i="7"/>
  <c r="AR28" i="6"/>
  <c r="AQ27" i="6"/>
  <c r="BP10" i="6"/>
  <c r="BO12" i="6"/>
  <c r="BO15" i="6"/>
  <c r="CA77" i="9" s="1"/>
  <c r="CA76" i="9" s="1"/>
  <c r="CA75" i="9" s="1"/>
  <c r="CA22" i="9"/>
  <c r="CA20" i="9"/>
  <c r="CA35" i="9"/>
  <c r="CA13" i="9"/>
  <c r="CA33" i="9"/>
  <c r="CA21" i="9"/>
  <c r="CA24" i="9"/>
  <c r="CA12" i="9"/>
  <c r="CA23" i="9"/>
  <c r="CA34" i="9"/>
  <c r="CA42" i="9"/>
  <c r="CA36" i="9"/>
  <c r="BI66" i="7"/>
  <c r="BJ66" i="7" l="1"/>
  <c r="BL53" i="7"/>
  <c r="BK13" i="5" s="1"/>
  <c r="BW19" i="9" s="1"/>
  <c r="BW17" i="9" s="1"/>
  <c r="BW26" i="9" s="1"/>
  <c r="CA137" i="9"/>
  <c r="CA108" i="9"/>
  <c r="BG140" i="9"/>
  <c r="BG141" i="9" s="1"/>
  <c r="AA57" i="10"/>
  <c r="AA56" i="10" s="1"/>
  <c r="AT91" i="9"/>
  <c r="AA29" i="10"/>
  <c r="AA72" i="10"/>
  <c r="AA73" i="10" s="1"/>
  <c r="AA80" i="10" s="1"/>
  <c r="AB79" i="10" s="1"/>
  <c r="AA43" i="10"/>
  <c r="AA42" i="10" s="1"/>
  <c r="AA117" i="9"/>
  <c r="AB64" i="9"/>
  <c r="AB82" i="9" s="1"/>
  <c r="CA62" i="9"/>
  <c r="CA98" i="9"/>
  <c r="AU73" i="9"/>
  <c r="AU70" i="9" s="1"/>
  <c r="AU66" i="9" s="1"/>
  <c r="BO122" i="9"/>
  <c r="AJ17" i="6"/>
  <c r="AV62" i="5"/>
  <c r="BH111" i="9" s="1"/>
  <c r="BI14" i="8"/>
  <c r="BI16" i="8" s="1"/>
  <c r="BU69" i="9" s="1"/>
  <c r="BO68" i="9"/>
  <c r="BO55" i="9"/>
  <c r="BO56" i="9" s="1"/>
  <c r="BN68" i="9"/>
  <c r="BN55" i="9"/>
  <c r="BQ53" i="9"/>
  <c r="BQ68" i="9" s="1"/>
  <c r="BP55" i="9"/>
  <c r="BP56" i="9" s="1"/>
  <c r="BH42" i="5"/>
  <c r="BN77" i="5"/>
  <c r="BN78" i="5"/>
  <c r="BM59" i="7"/>
  <c r="BN21" i="7"/>
  <c r="BM14" i="7"/>
  <c r="BL52" i="7"/>
  <c r="BL12" i="7"/>
  <c r="D25" i="7"/>
  <c r="BO25" i="7"/>
  <c r="BN63" i="7"/>
  <c r="BM26" i="5" s="1"/>
  <c r="BV19" i="9"/>
  <c r="BV17" i="9" s="1"/>
  <c r="BV26" i="9" s="1"/>
  <c r="BJ10" i="8"/>
  <c r="BV116" i="9" s="1"/>
  <c r="BV145" i="9" s="1"/>
  <c r="CB5" i="10"/>
  <c r="CB5" i="9"/>
  <c r="BP5" i="8"/>
  <c r="BQ5" i="7"/>
  <c r="BP5" i="5"/>
  <c r="BQ5" i="4"/>
  <c r="CE57" i="7"/>
  <c r="CF19" i="7"/>
  <c r="CA24" i="10"/>
  <c r="CA31" i="10" s="1"/>
  <c r="BN70" i="5"/>
  <c r="BZ80" i="9" s="1"/>
  <c r="BO72" i="5"/>
  <c r="BO67" i="5" s="1"/>
  <c r="BO5" i="6"/>
  <c r="BO73" i="5"/>
  <c r="BO68" i="5" s="1"/>
  <c r="BO71" i="5"/>
  <c r="CA10" i="9"/>
  <c r="BL35" i="5"/>
  <c r="CC4" i="10"/>
  <c r="CC4" i="9"/>
  <c r="BQ4" i="8"/>
  <c r="BR4" i="7"/>
  <c r="BQ4" i="5"/>
  <c r="BR4" i="4"/>
  <c r="CA66" i="10"/>
  <c r="BM55" i="7"/>
  <c r="BN17" i="7"/>
  <c r="BM15" i="7"/>
  <c r="BZ75" i="9"/>
  <c r="BS72" i="9"/>
  <c r="BG18" i="6"/>
  <c r="BG13" i="6"/>
  <c r="BO18" i="7"/>
  <c r="BN56" i="7"/>
  <c r="D18" i="7"/>
  <c r="BS50" i="9"/>
  <c r="BS67" i="9"/>
  <c r="BO54" i="7"/>
  <c r="BP16" i="7"/>
  <c r="BQ10" i="6"/>
  <c r="BP12" i="6"/>
  <c r="CB33" i="9"/>
  <c r="CB42" i="9"/>
  <c r="BP15" i="6"/>
  <c r="CB77" i="9" s="1"/>
  <c r="CB76" i="9" s="1"/>
  <c r="CB75" i="9" s="1"/>
  <c r="CB20" i="9"/>
  <c r="CB24" i="9"/>
  <c r="CB12" i="9"/>
  <c r="CB34" i="9"/>
  <c r="CB35" i="9"/>
  <c r="CB13" i="9"/>
  <c r="CB21" i="9"/>
  <c r="CB22" i="9"/>
  <c r="CB23" i="9"/>
  <c r="CB36" i="9"/>
  <c r="BM76" i="5"/>
  <c r="BM75" i="5" s="1"/>
  <c r="BY52" i="9" s="1"/>
  <c r="BY81" i="9" s="1"/>
  <c r="BY101" i="9" s="1"/>
  <c r="BM65" i="5"/>
  <c r="BY130" i="9" s="1"/>
  <c r="BY159" i="9" s="1"/>
  <c r="BN66" i="5"/>
  <c r="BS62" i="7"/>
  <c r="BR25" i="5" s="1"/>
  <c r="BT24" i="7"/>
  <c r="BH14" i="6"/>
  <c r="BN26" i="7"/>
  <c r="BM64" i="7"/>
  <c r="BL27" i="5" s="1"/>
  <c r="D13" i="7"/>
  <c r="BO13" i="7"/>
  <c r="BN51" i="7"/>
  <c r="BF30" i="6"/>
  <c r="BF29" i="6"/>
  <c r="BF23" i="6"/>
  <c r="BF24" i="6" s="1"/>
  <c r="BM58" i="7"/>
  <c r="BN20" i="7"/>
  <c r="BL22" i="7"/>
  <c r="BM23" i="7"/>
  <c r="BL61" i="7"/>
  <c r="BU32" i="9"/>
  <c r="BU29" i="9" s="1"/>
  <c r="BU45" i="9" s="1"/>
  <c r="BU46" i="9" s="1"/>
  <c r="BI42" i="5"/>
  <c r="BK28" i="7"/>
  <c r="BJ37" i="5" s="1"/>
  <c r="BU27" i="9"/>
  <c r="CA71" i="9"/>
  <c r="BO19" i="6"/>
  <c r="AS28" i="6"/>
  <c r="AR27" i="6"/>
  <c r="BI14" i="6"/>
  <c r="CB76" i="10"/>
  <c r="CB69" i="10"/>
  <c r="CB68" i="10"/>
  <c r="CB45" i="10"/>
  <c r="CB27" i="10"/>
  <c r="CB26" i="10"/>
  <c r="BT29" i="9"/>
  <c r="BT45" i="9" s="1"/>
  <c r="BT46" i="9" s="1"/>
  <c r="BK60" i="7"/>
  <c r="BJ24" i="5"/>
  <c r="BJ23" i="5" s="1"/>
  <c r="BJ36" i="5"/>
  <c r="BJ34" i="5" s="1"/>
  <c r="BV39" i="9" s="1"/>
  <c r="BK50" i="7"/>
  <c r="BK66" i="7" l="1"/>
  <c r="BK10" i="8"/>
  <c r="BW116" i="9" s="1"/>
  <c r="BO70" i="5"/>
  <c r="CA80" i="9" s="1"/>
  <c r="CB108" i="9"/>
  <c r="CB137" i="9"/>
  <c r="BH112" i="9"/>
  <c r="AA118" i="9"/>
  <c r="AA48" i="10"/>
  <c r="AB47" i="10" s="1"/>
  <c r="AB123" i="9"/>
  <c r="AB79" i="9"/>
  <c r="AB85" i="9" s="1"/>
  <c r="AB86" i="9" s="1"/>
  <c r="AB117" i="9" s="1"/>
  <c r="AB118" i="9" s="1"/>
  <c r="AB119" i="9" s="1"/>
  <c r="AB7" i="10"/>
  <c r="AB29" i="10" s="1"/>
  <c r="CB62" i="9"/>
  <c r="CB98" i="9"/>
  <c r="AU89" i="9"/>
  <c r="AU91" i="9" s="1"/>
  <c r="AU100" i="9"/>
  <c r="AU102" i="9" s="1"/>
  <c r="BP122" i="9"/>
  <c r="BP151" i="9" s="1"/>
  <c r="BN56" i="9"/>
  <c r="BN124" i="9"/>
  <c r="AJ20" i="6"/>
  <c r="AJ16" i="6"/>
  <c r="AW62" i="5"/>
  <c r="BI111" i="9" s="1"/>
  <c r="BI112" i="9" s="1"/>
  <c r="BJ14" i="8"/>
  <c r="BJ16" i="8" s="1"/>
  <c r="BV69" i="9" s="1"/>
  <c r="BK14" i="8"/>
  <c r="BQ55" i="9"/>
  <c r="BQ56" i="9" s="1"/>
  <c r="BO78" i="5"/>
  <c r="BO77" i="5"/>
  <c r="BV32" i="9"/>
  <c r="CB24" i="10"/>
  <c r="CB31" i="10" s="1"/>
  <c r="BL60" i="7"/>
  <c r="BK24" i="5"/>
  <c r="BK23" i="5" s="1"/>
  <c r="BP13" i="7"/>
  <c r="BO51" i="7"/>
  <c r="BT62" i="7"/>
  <c r="BS25" i="5" s="1"/>
  <c r="BU24" i="7"/>
  <c r="CC5" i="10"/>
  <c r="CC5" i="9"/>
  <c r="BQ5" i="8"/>
  <c r="BR5" i="7"/>
  <c r="BQ5" i="5"/>
  <c r="BR5" i="4"/>
  <c r="D21" i="7"/>
  <c r="BN59" i="7"/>
  <c r="BO21" i="7"/>
  <c r="BM22" i="7"/>
  <c r="BN23" i="7"/>
  <c r="BM61" i="7"/>
  <c r="BQ16" i="7"/>
  <c r="BP54" i="7"/>
  <c r="BO56" i="7"/>
  <c r="BP18" i="7"/>
  <c r="BP71" i="5"/>
  <c r="BP73" i="5"/>
  <c r="BP68" i="5" s="1"/>
  <c r="BP72" i="5"/>
  <c r="BP67" i="5" s="1"/>
  <c r="BP5" i="6"/>
  <c r="BU72" i="9"/>
  <c r="BI18" i="6"/>
  <c r="BI13" i="6"/>
  <c r="BR53" i="9"/>
  <c r="BN65" i="5"/>
  <c r="BZ130" i="9" s="1"/>
  <c r="BN76" i="5"/>
  <c r="BN75" i="5" s="1"/>
  <c r="BZ52" i="9" s="1"/>
  <c r="BO66" i="5"/>
  <c r="AT28" i="6"/>
  <c r="AS27" i="6"/>
  <c r="D20" i="7"/>
  <c r="BN58" i="7"/>
  <c r="BO20" i="7"/>
  <c r="D17" i="7"/>
  <c r="BN55" i="7"/>
  <c r="BO17" i="7"/>
  <c r="BN15" i="7"/>
  <c r="D15" i="7" s="1"/>
  <c r="CC76" i="10"/>
  <c r="CC69" i="10"/>
  <c r="CC68" i="10"/>
  <c r="CC45" i="10"/>
  <c r="CC27" i="10"/>
  <c r="CC26" i="10"/>
  <c r="BO63" i="7"/>
  <c r="BN26" i="5" s="1"/>
  <c r="BP25" i="7"/>
  <c r="CB66" i="10"/>
  <c r="BU67" i="9"/>
  <c r="BU50" i="9"/>
  <c r="CB71" i="9"/>
  <c r="BP19" i="6"/>
  <c r="BM53" i="7"/>
  <c r="BL13" i="5" s="1"/>
  <c r="BR10" i="6"/>
  <c r="BQ12" i="6"/>
  <c r="CC21" i="9"/>
  <c r="CC42" i="9"/>
  <c r="CC12" i="9"/>
  <c r="CC24" i="9"/>
  <c r="CC22" i="9"/>
  <c r="CC34" i="9"/>
  <c r="CC23" i="9"/>
  <c r="CC36" i="9"/>
  <c r="BQ15" i="6"/>
  <c r="CC77" i="9" s="1"/>
  <c r="CC33" i="9"/>
  <c r="CC20" i="9"/>
  <c r="CC35" i="9"/>
  <c r="CC13" i="9"/>
  <c r="BL28" i="7"/>
  <c r="BK37" i="5" s="1"/>
  <c r="BO26" i="7"/>
  <c r="D26" i="7"/>
  <c r="BN64" i="7"/>
  <c r="BM27" i="5" s="1"/>
  <c r="CB10" i="9"/>
  <c r="CD4" i="10"/>
  <c r="CD4" i="9"/>
  <c r="BR4" i="8"/>
  <c r="BS4" i="7"/>
  <c r="BR4" i="5"/>
  <c r="BS4" i="4"/>
  <c r="CF57" i="7"/>
  <c r="CG19" i="7"/>
  <c r="BK36" i="5"/>
  <c r="BK34" i="5" s="1"/>
  <c r="BW39" i="9" s="1"/>
  <c r="BL50" i="7"/>
  <c r="BV40" i="9"/>
  <c r="BJ40" i="5"/>
  <c r="BV43" i="9" s="1"/>
  <c r="BT67" i="9"/>
  <c r="BT50" i="9"/>
  <c r="BM35" i="5"/>
  <c r="BT72" i="9"/>
  <c r="BH18" i="6"/>
  <c r="BH13" i="6"/>
  <c r="BW27" i="9"/>
  <c r="BG30" i="6"/>
  <c r="BG29" i="6"/>
  <c r="BG23" i="6"/>
  <c r="BG24" i="6" s="1"/>
  <c r="BV27" i="9"/>
  <c r="BN14" i="7"/>
  <c r="BM52" i="7"/>
  <c r="BM12" i="7"/>
  <c r="BL66" i="7" l="1"/>
  <c r="BN53" i="7"/>
  <c r="BM13" i="5" s="1"/>
  <c r="BY19" i="9" s="1"/>
  <c r="BY17" i="9" s="1"/>
  <c r="BY26" i="9" s="1"/>
  <c r="CC108" i="9"/>
  <c r="CC137" i="9"/>
  <c r="AB43" i="10"/>
  <c r="AB42" i="10" s="1"/>
  <c r="AB30" i="10"/>
  <c r="AB57" i="10"/>
  <c r="AB56" i="10" s="1"/>
  <c r="AB72" i="10"/>
  <c r="AB73" i="10" s="1"/>
  <c r="AB80" i="10" s="1"/>
  <c r="AC79" i="10" s="1"/>
  <c r="AA119" i="9"/>
  <c r="AA132" i="9" s="1"/>
  <c r="AB125" i="9"/>
  <c r="AB131" i="9" s="1"/>
  <c r="AB132" i="9" s="1"/>
  <c r="AU90" i="9"/>
  <c r="AU93" i="9" s="1"/>
  <c r="AC64" i="9"/>
  <c r="AC82" i="9" s="1"/>
  <c r="CC62" i="9"/>
  <c r="CC98" i="9"/>
  <c r="BO124" i="9"/>
  <c r="BP124" i="9" s="1"/>
  <c r="BQ124" i="9" s="1"/>
  <c r="BQ122" i="9"/>
  <c r="AV73" i="9"/>
  <c r="AV70" i="9" s="1"/>
  <c r="AV66" i="9" s="1"/>
  <c r="AK17" i="6"/>
  <c r="BK16" i="8"/>
  <c r="BW69" i="9" s="1"/>
  <c r="AX62" i="5"/>
  <c r="BJ111" i="9" s="1"/>
  <c r="BJ112" i="9" s="1"/>
  <c r="BS53" i="9"/>
  <c r="BS68" i="9" s="1"/>
  <c r="CC10" i="9"/>
  <c r="BP77" i="5"/>
  <c r="BP78" i="5"/>
  <c r="BN22" i="7"/>
  <c r="D22" i="7" s="1"/>
  <c r="BO23" i="7"/>
  <c r="BN61" i="7"/>
  <c r="D23" i="7"/>
  <c r="BQ5" i="6"/>
  <c r="BQ72" i="5"/>
  <c r="BQ67" i="5" s="1"/>
  <c r="BQ73" i="5"/>
  <c r="BQ68" i="5" s="1"/>
  <c r="BQ71" i="5"/>
  <c r="BV29" i="9"/>
  <c r="BV45" i="9" s="1"/>
  <c r="BV46" i="9" s="1"/>
  <c r="BL36" i="5"/>
  <c r="BL34" i="5" s="1"/>
  <c r="BX39" i="9" s="1"/>
  <c r="BM50" i="7"/>
  <c r="CG57" i="7"/>
  <c r="CH19" i="7"/>
  <c r="BO64" i="7"/>
  <c r="BN27" i="5" s="1"/>
  <c r="BP26" i="7"/>
  <c r="CC24" i="10"/>
  <c r="CC31" i="10" s="1"/>
  <c r="AU28" i="6"/>
  <c r="AT27" i="6"/>
  <c r="BR68" i="9"/>
  <c r="BR55" i="9"/>
  <c r="BR56" i="9" s="1"/>
  <c r="BP56" i="7"/>
  <c r="BQ18" i="7"/>
  <c r="BN35" i="5"/>
  <c r="BH30" i="6"/>
  <c r="BH29" i="6"/>
  <c r="BH23" i="6"/>
  <c r="BH24" i="6" s="1"/>
  <c r="CD76" i="10"/>
  <c r="CD69" i="10"/>
  <c r="CD68" i="10"/>
  <c r="CD45" i="10"/>
  <c r="CD27" i="10"/>
  <c r="CD26" i="10"/>
  <c r="BO55" i="7"/>
  <c r="BP17" i="7"/>
  <c r="BO15" i="7"/>
  <c r="BO59" i="7"/>
  <c r="BP21" i="7"/>
  <c r="BP51" i="7"/>
  <c r="BQ13" i="7"/>
  <c r="BJ14" i="6"/>
  <c r="BI30" i="6"/>
  <c r="BI29" i="6"/>
  <c r="BI23" i="6"/>
  <c r="BI24" i="6" s="1"/>
  <c r="BW40" i="9"/>
  <c r="BK40" i="5"/>
  <c r="BW43" i="9" s="1"/>
  <c r="CC76" i="9"/>
  <c r="BQ54" i="7"/>
  <c r="BR16" i="7"/>
  <c r="BW32" i="9"/>
  <c r="BX19" i="9"/>
  <c r="BX17" i="9" s="1"/>
  <c r="BX26" i="9" s="1"/>
  <c r="BL10" i="8"/>
  <c r="BX116" i="9" s="1"/>
  <c r="BM28" i="7"/>
  <c r="BL37" i="5" s="1"/>
  <c r="CE4" i="10"/>
  <c r="CE4" i="9"/>
  <c r="BS4" i="8"/>
  <c r="BT4" i="7"/>
  <c r="BS4" i="5"/>
  <c r="BT4" i="4"/>
  <c r="CC66" i="10"/>
  <c r="BP20" i="7"/>
  <c r="BO58" i="7"/>
  <c r="CC71" i="9"/>
  <c r="BQ19" i="6"/>
  <c r="BO76" i="5"/>
  <c r="BO75" i="5" s="1"/>
  <c r="CA52" i="9" s="1"/>
  <c r="CA81" i="9" s="1"/>
  <c r="CA101" i="9" s="1"/>
  <c r="BP66" i="5"/>
  <c r="BO65" i="5"/>
  <c r="CA130" i="9" s="1"/>
  <c r="D14" i="7"/>
  <c r="BO14" i="7"/>
  <c r="BN52" i="7"/>
  <c r="BN12" i="7"/>
  <c r="BS10" i="6"/>
  <c r="BR12" i="6"/>
  <c r="CD20" i="9"/>
  <c r="CD35" i="9"/>
  <c r="CD13" i="9"/>
  <c r="CD33" i="9"/>
  <c r="CD21" i="9"/>
  <c r="CD34" i="9"/>
  <c r="CD12" i="9"/>
  <c r="CD36" i="9"/>
  <c r="CD24" i="9"/>
  <c r="CD23" i="9"/>
  <c r="CD22" i="9"/>
  <c r="CD42" i="9"/>
  <c r="BR15" i="6"/>
  <c r="CD77" i="9" s="1"/>
  <c r="CD76" i="9" s="1"/>
  <c r="CD75" i="9" s="1"/>
  <c r="BP63" i="7"/>
  <c r="BO26" i="5" s="1"/>
  <c r="BQ25" i="7"/>
  <c r="BZ81" i="9"/>
  <c r="BZ101" i="9" s="1"/>
  <c r="BP70" i="5"/>
  <c r="CB80" i="9" s="1"/>
  <c r="BM60" i="7"/>
  <c r="BL24" i="5"/>
  <c r="BL23" i="5" s="1"/>
  <c r="CD5" i="10"/>
  <c r="CD5" i="9"/>
  <c r="BR5" i="8"/>
  <c r="BS5" i="7"/>
  <c r="BR5" i="5"/>
  <c r="BS5" i="4"/>
  <c r="BV24" i="7"/>
  <c r="BU62" i="7"/>
  <c r="BT25" i="5" s="1"/>
  <c r="BJ42" i="5"/>
  <c r="BM10" i="8" l="1"/>
  <c r="BY116" i="9" s="1"/>
  <c r="BY145" i="9" s="1"/>
  <c r="AB48" i="10"/>
  <c r="BQ70" i="5"/>
  <c r="CC80" i="9" s="1"/>
  <c r="CD108" i="9"/>
  <c r="CD137" i="9"/>
  <c r="BJ140" i="9"/>
  <c r="BJ141" i="9" s="1"/>
  <c r="BP153" i="9"/>
  <c r="AC123" i="9"/>
  <c r="AC79" i="9"/>
  <c r="AC85" i="9" s="1"/>
  <c r="AC86" i="9" s="1"/>
  <c r="AC7" i="10"/>
  <c r="AC72" i="10" s="1"/>
  <c r="AC73" i="10" s="1"/>
  <c r="AC80" i="10" s="1"/>
  <c r="CD62" i="9"/>
  <c r="CD98" i="9"/>
  <c r="AV89" i="9"/>
  <c r="AV91" i="9" s="1"/>
  <c r="AV100" i="9"/>
  <c r="AV102" i="9" s="1"/>
  <c r="BR122" i="9"/>
  <c r="BR124" i="9"/>
  <c r="BS55" i="9"/>
  <c r="BS56" i="9" s="1"/>
  <c r="AC57" i="10"/>
  <c r="AC56" i="10" s="1"/>
  <c r="AC47" i="10"/>
  <c r="AK20" i="6"/>
  <c r="AK16" i="6"/>
  <c r="AY62" i="5"/>
  <c r="BK111" i="9" s="1"/>
  <c r="BL14" i="8"/>
  <c r="BL16" i="8" s="1"/>
  <c r="BX69" i="9" s="1"/>
  <c r="BK14" i="6"/>
  <c r="BW72" i="9" s="1"/>
  <c r="BQ78" i="5"/>
  <c r="BQ77" i="5"/>
  <c r="BX40" i="9"/>
  <c r="BL40" i="5"/>
  <c r="BX43" i="9" s="1"/>
  <c r="BP59" i="7"/>
  <c r="BQ21" i="7"/>
  <c r="BN60" i="7"/>
  <c r="BM24" i="5"/>
  <c r="BM23" i="5" s="1"/>
  <c r="BQ63" i="7"/>
  <c r="BP26" i="5" s="1"/>
  <c r="BR25" i="7"/>
  <c r="CD10" i="9"/>
  <c r="BT10" i="6"/>
  <c r="BS12" i="6"/>
  <c r="CE35" i="9"/>
  <c r="CE13" i="9"/>
  <c r="CE22" i="9"/>
  <c r="CE23" i="9"/>
  <c r="CE21" i="9"/>
  <c r="CE24" i="9"/>
  <c r="CE12" i="9"/>
  <c r="CE33" i="9"/>
  <c r="CE34" i="9"/>
  <c r="CE42" i="9"/>
  <c r="BS15" i="6"/>
  <c r="CE77" i="9" s="1"/>
  <c r="CE76" i="9" s="1"/>
  <c r="CE75" i="9" s="1"/>
  <c r="CE20" i="9"/>
  <c r="CE36" i="9"/>
  <c r="BQ66" i="5"/>
  <c r="BP65" i="5"/>
  <c r="CB130" i="9" s="1"/>
  <c r="CB159" i="9" s="1"/>
  <c r="BP76" i="5"/>
  <c r="BP75" i="5" s="1"/>
  <c r="CB52" i="9" s="1"/>
  <c r="CB81" i="9" s="1"/>
  <c r="CB101" i="9" s="1"/>
  <c r="CF4" i="10"/>
  <c r="CF4" i="9"/>
  <c r="BT4" i="8"/>
  <c r="BU4" i="7"/>
  <c r="BT4" i="5"/>
  <c r="BU4" i="4"/>
  <c r="BR18" i="7"/>
  <c r="BQ56" i="7"/>
  <c r="BO22" i="7"/>
  <c r="BO61" i="7"/>
  <c r="BP23" i="7"/>
  <c r="CD71" i="9"/>
  <c r="BR19" i="6"/>
  <c r="BP58" i="7"/>
  <c r="BQ20" i="7"/>
  <c r="BT53" i="9"/>
  <c r="BV67" i="9"/>
  <c r="BV50" i="9"/>
  <c r="BX32" i="9"/>
  <c r="BN28" i="7"/>
  <c r="BM37" i="5" s="1"/>
  <c r="D12" i="7"/>
  <c r="D28" i="7" s="1"/>
  <c r="CC75" i="9"/>
  <c r="CD66" i="10"/>
  <c r="BP64" i="7"/>
  <c r="BO27" i="5" s="1"/>
  <c r="BQ26" i="7"/>
  <c r="BX27" i="9"/>
  <c r="BY27" i="9"/>
  <c r="BP55" i="7"/>
  <c r="BP53" i="7" s="1"/>
  <c r="BO13" i="5" s="1"/>
  <c r="BQ17" i="7"/>
  <c r="BP15" i="7"/>
  <c r="BW24" i="7"/>
  <c r="BV62" i="7"/>
  <c r="BU25" i="5" s="1"/>
  <c r="BM36" i="5"/>
  <c r="BM34" i="5" s="1"/>
  <c r="BY39" i="9" s="1"/>
  <c r="BN50" i="7"/>
  <c r="BN66" i="7" s="1"/>
  <c r="BV72" i="9"/>
  <c r="BJ18" i="6"/>
  <c r="BJ13" i="6"/>
  <c r="BO52" i="7"/>
  <c r="BP14" i="7"/>
  <c r="BO12" i="7"/>
  <c r="BO28" i="7" s="1"/>
  <c r="BN37" i="5" s="1"/>
  <c r="BU53" i="9"/>
  <c r="BQ51" i="7"/>
  <c r="BR13" i="7"/>
  <c r="BO53" i="7"/>
  <c r="BN13" i="5" s="1"/>
  <c r="CH57" i="7"/>
  <c r="CI19" i="7"/>
  <c r="CE5" i="10"/>
  <c r="CE5" i="9"/>
  <c r="BS5" i="8"/>
  <c r="BT5" i="7"/>
  <c r="BT5" i="4"/>
  <c r="BS5" i="5"/>
  <c r="BK42" i="5"/>
  <c r="BR71" i="5"/>
  <c r="BR72" i="5"/>
  <c r="BR67" i="5" s="1"/>
  <c r="BR5" i="6"/>
  <c r="BR73" i="5"/>
  <c r="BR68" i="5" s="1"/>
  <c r="CE76" i="10"/>
  <c r="CE68" i="10"/>
  <c r="CE69" i="10"/>
  <c r="CE45" i="10"/>
  <c r="CE27" i="10"/>
  <c r="CE26" i="10"/>
  <c r="BW29" i="9"/>
  <c r="BW45" i="9" s="1"/>
  <c r="BW46" i="9" s="1"/>
  <c r="BO35" i="5"/>
  <c r="AV28" i="6"/>
  <c r="AU27" i="6"/>
  <c r="BS16" i="7"/>
  <c r="BR54" i="7"/>
  <c r="CD24" i="10"/>
  <c r="CD31" i="10" s="1"/>
  <c r="BM66" i="7"/>
  <c r="BM14" i="8" l="1"/>
  <c r="D66" i="7"/>
  <c r="CE108" i="9"/>
  <c r="CE137" i="9"/>
  <c r="BK112" i="9"/>
  <c r="AC125" i="9"/>
  <c r="AC131" i="9" s="1"/>
  <c r="AC152" i="9"/>
  <c r="AC154" i="9" s="1"/>
  <c r="AC160" i="9" s="1"/>
  <c r="AC29" i="10"/>
  <c r="AC30" i="10"/>
  <c r="AC43" i="10"/>
  <c r="AC42" i="10" s="1"/>
  <c r="AC117" i="9"/>
  <c r="AD64" i="9"/>
  <c r="AD82" i="9" s="1"/>
  <c r="AD123" i="9" s="1"/>
  <c r="AV90" i="9"/>
  <c r="AV93" i="9" s="1"/>
  <c r="CE62" i="9"/>
  <c r="CE98" i="9"/>
  <c r="BS124" i="9"/>
  <c r="BS153" i="9" s="1"/>
  <c r="AW73" i="9"/>
  <c r="AW70" i="9" s="1"/>
  <c r="AW66" i="9" s="1"/>
  <c r="BS122" i="9"/>
  <c r="BS151" i="9" s="1"/>
  <c r="AD79" i="10"/>
  <c r="AL17" i="6"/>
  <c r="BM16" i="8"/>
  <c r="BY69" i="9" s="1"/>
  <c r="AZ62" i="5"/>
  <c r="BL111" i="9" s="1"/>
  <c r="BL112" i="9" s="1"/>
  <c r="BK13" i="6"/>
  <c r="BK18" i="6"/>
  <c r="BX29" i="9"/>
  <c r="BX45" i="9" s="1"/>
  <c r="BL42" i="5"/>
  <c r="BR78" i="5"/>
  <c r="BR77" i="5"/>
  <c r="BZ19" i="9"/>
  <c r="BN10" i="8"/>
  <c r="BZ116" i="9" s="1"/>
  <c r="CF5" i="10"/>
  <c r="CF5" i="9"/>
  <c r="BT5" i="8"/>
  <c r="BU5" i="7"/>
  <c r="BT5" i="5"/>
  <c r="BU5" i="4"/>
  <c r="BU68" i="9"/>
  <c r="BU55" i="9"/>
  <c r="BU56" i="9" s="1"/>
  <c r="BT68" i="9"/>
  <c r="BT55" i="9"/>
  <c r="BT56" i="9" s="1"/>
  <c r="BS25" i="7"/>
  <c r="BR63" i="7"/>
  <c r="BQ26" i="5" s="1"/>
  <c r="BL14" i="6"/>
  <c r="BQ55" i="7"/>
  <c r="BR17" i="7"/>
  <c r="BQ15" i="7"/>
  <c r="BQ64" i="7"/>
  <c r="BP27" i="5" s="1"/>
  <c r="BR26" i="7"/>
  <c r="BY40" i="9"/>
  <c r="BM40" i="5"/>
  <c r="BY43" i="9" s="1"/>
  <c r="BP22" i="7"/>
  <c r="BQ23" i="7"/>
  <c r="BP61" i="7"/>
  <c r="BY32" i="9"/>
  <c r="CI57" i="7"/>
  <c r="CJ19" i="7"/>
  <c r="BZ40" i="9"/>
  <c r="BN40" i="5"/>
  <c r="BZ43" i="9" s="1"/>
  <c r="BO60" i="7"/>
  <c r="BN24" i="5"/>
  <c r="BN23" i="5" s="1"/>
  <c r="CF76" i="10"/>
  <c r="CF68" i="10"/>
  <c r="CF69" i="10"/>
  <c r="CF26" i="10"/>
  <c r="CF45" i="10"/>
  <c r="CF27" i="10"/>
  <c r="AW28" i="6"/>
  <c r="AV27" i="6"/>
  <c r="BP52" i="7"/>
  <c r="BQ14" i="7"/>
  <c r="BP12" i="7"/>
  <c r="BR51" i="7"/>
  <c r="BS13" i="7"/>
  <c r="BW67" i="9"/>
  <c r="BW50" i="9"/>
  <c r="BW62" i="7"/>
  <c r="BV25" i="5" s="1"/>
  <c r="BX24" i="7"/>
  <c r="BJ30" i="6"/>
  <c r="BJ29" i="6"/>
  <c r="BJ23" i="6"/>
  <c r="BJ24" i="6" s="1"/>
  <c r="BQ58" i="7"/>
  <c r="BR20" i="7"/>
  <c r="CE71" i="9"/>
  <c r="BS19" i="6"/>
  <c r="BQ59" i="7"/>
  <c r="BR21" i="7"/>
  <c r="CA19" i="9"/>
  <c r="CA17" i="9" s="1"/>
  <c r="CA26" i="9" s="1"/>
  <c r="BO10" i="8"/>
  <c r="CA116" i="9" s="1"/>
  <c r="CE66" i="10"/>
  <c r="BR70" i="5"/>
  <c r="CD80" i="9" s="1"/>
  <c r="BN36" i="5"/>
  <c r="BN34" i="5" s="1"/>
  <c r="BZ39" i="9" s="1"/>
  <c r="BO50" i="7"/>
  <c r="BO66" i="7" s="1"/>
  <c r="BT16" i="7"/>
  <c r="BS54" i="7"/>
  <c r="BP35" i="5"/>
  <c r="CE24" i="10"/>
  <c r="CE31" i="10" s="1"/>
  <c r="BS5" i="6"/>
  <c r="BS72" i="5"/>
  <c r="BS67" i="5" s="1"/>
  <c r="BS71" i="5"/>
  <c r="BS73" i="5"/>
  <c r="BS68" i="5" s="1"/>
  <c r="BS18" i="7"/>
  <c r="BR56" i="7"/>
  <c r="CG4" i="10"/>
  <c r="CG4" i="9"/>
  <c r="BU4" i="8"/>
  <c r="BV4" i="7"/>
  <c r="BU4" i="5"/>
  <c r="BV4" i="4"/>
  <c r="BQ65" i="5"/>
  <c r="CC130" i="9" s="1"/>
  <c r="BR66" i="5"/>
  <c r="BQ76" i="5"/>
  <c r="BQ75" i="5" s="1"/>
  <c r="CC52" i="9" s="1"/>
  <c r="CE10" i="9"/>
  <c r="BU10" i="6"/>
  <c r="BT12" i="6"/>
  <c r="CF34" i="9"/>
  <c r="CF42" i="9"/>
  <c r="BT15" i="6"/>
  <c r="CF77" i="9" s="1"/>
  <c r="CF76" i="9" s="1"/>
  <c r="CF75" i="9" s="1"/>
  <c r="CF20" i="9"/>
  <c r="CF35" i="9"/>
  <c r="CF12" i="9"/>
  <c r="CF13" i="9"/>
  <c r="CF21" i="9"/>
  <c r="CF24" i="9"/>
  <c r="CF22" i="9"/>
  <c r="CF33" i="9"/>
  <c r="CF23" i="9"/>
  <c r="CF36" i="9"/>
  <c r="CF108" i="9" l="1"/>
  <c r="CF137" i="9"/>
  <c r="AC48" i="10"/>
  <c r="AD47" i="10" s="1"/>
  <c r="AD125" i="9"/>
  <c r="AD131" i="9" s="1"/>
  <c r="AC118" i="9"/>
  <c r="AC146" i="9"/>
  <c r="AD79" i="9"/>
  <c r="AD85" i="9" s="1"/>
  <c r="AD86" i="9" s="1"/>
  <c r="AD7" i="10"/>
  <c r="AD29" i="10" s="1"/>
  <c r="CF62" i="9"/>
  <c r="CF98" i="9"/>
  <c r="AW89" i="9"/>
  <c r="AW91" i="9" s="1"/>
  <c r="AW100" i="9"/>
  <c r="AW102" i="9" s="1"/>
  <c r="BT122" i="9"/>
  <c r="BT124" i="9"/>
  <c r="AL20" i="6"/>
  <c r="AL16" i="6"/>
  <c r="BA62" i="5"/>
  <c r="BM111" i="9" s="1"/>
  <c r="BM112" i="9" s="1"/>
  <c r="BO14" i="8"/>
  <c r="BN14" i="8"/>
  <c r="BN16" i="8" s="1"/>
  <c r="BZ69" i="9" s="1"/>
  <c r="BX67" i="9"/>
  <c r="BX46" i="9"/>
  <c r="BY27" i="10"/>
  <c r="BY24" i="10" s="1"/>
  <c r="BY31" i="10" s="1"/>
  <c r="BX50" i="9"/>
  <c r="BL30" i="6" s="1"/>
  <c r="BS77" i="5"/>
  <c r="BS78" i="5"/>
  <c r="CH4" i="10"/>
  <c r="CH4" i="9"/>
  <c r="BV4" i="8"/>
  <c r="BW4" i="7"/>
  <c r="BV4" i="5"/>
  <c r="BW4" i="4"/>
  <c r="BS56" i="7"/>
  <c r="BT18" i="7"/>
  <c r="BU16" i="7"/>
  <c r="BT54" i="7"/>
  <c r="CA27" i="9"/>
  <c r="AX28" i="6"/>
  <c r="AW27" i="6"/>
  <c r="BN14" i="6"/>
  <c r="BQ22" i="7"/>
  <c r="BQ61" i="7"/>
  <c r="BR23" i="7"/>
  <c r="BR64" i="7"/>
  <c r="BQ27" i="5" s="1"/>
  <c r="BS26" i="7"/>
  <c r="BX72" i="9"/>
  <c r="BL18" i="6"/>
  <c r="BL13" i="6"/>
  <c r="BT73" i="5"/>
  <c r="BT68" i="5" s="1"/>
  <c r="BT5" i="6"/>
  <c r="BT72" i="5"/>
  <c r="BT67" i="5" s="1"/>
  <c r="BT71" i="5"/>
  <c r="BT70" i="5" s="1"/>
  <c r="CF80" i="9" s="1"/>
  <c r="CF71" i="9"/>
  <c r="BT19" i="6"/>
  <c r="BQ35" i="5"/>
  <c r="CF66" i="10"/>
  <c r="BM14" i="6"/>
  <c r="BS63" i="7"/>
  <c r="BR26" i="5" s="1"/>
  <c r="BT25" i="7"/>
  <c r="BX62" i="7"/>
  <c r="BW25" i="5" s="1"/>
  <c r="BY24" i="7"/>
  <c r="CJ57" i="7"/>
  <c r="CK19" i="7"/>
  <c r="BR55" i="7"/>
  <c r="BS17" i="7"/>
  <c r="BR15" i="7"/>
  <c r="BU12" i="6"/>
  <c r="BV10" i="6"/>
  <c r="CG24" i="9"/>
  <c r="CG42" i="9"/>
  <c r="CG20" i="9"/>
  <c r="BU15" i="6"/>
  <c r="CG77" i="9" s="1"/>
  <c r="CG76" i="9" s="1"/>
  <c r="CG75" i="9" s="1"/>
  <c r="CG35" i="9"/>
  <c r="CG23" i="9"/>
  <c r="CG13" i="9"/>
  <c r="CG22" i="9"/>
  <c r="CG21" i="9"/>
  <c r="CG33" i="9"/>
  <c r="CG34" i="9"/>
  <c r="CG12" i="9"/>
  <c r="CG36" i="9"/>
  <c r="BP28" i="7"/>
  <c r="BO37" i="5" s="1"/>
  <c r="BQ53" i="7"/>
  <c r="BP13" i="5" s="1"/>
  <c r="BT13" i="7"/>
  <c r="BS51" i="7"/>
  <c r="CF10" i="9"/>
  <c r="BZ32" i="9"/>
  <c r="BN42" i="5"/>
  <c r="BR58" i="7"/>
  <c r="BS20" i="7"/>
  <c r="BK30" i="6"/>
  <c r="BK29" i="6"/>
  <c r="BK23" i="6"/>
  <c r="BK24" i="6" s="1"/>
  <c r="BQ52" i="7"/>
  <c r="BR14" i="7"/>
  <c r="BQ12" i="7"/>
  <c r="BM42" i="5"/>
  <c r="CC81" i="9"/>
  <c r="CC101" i="9" s="1"/>
  <c r="CG76" i="10"/>
  <c r="CG68" i="10"/>
  <c r="CG69" i="10"/>
  <c r="CG45" i="10"/>
  <c r="CG26" i="10"/>
  <c r="CG27" i="10"/>
  <c r="BO36" i="5"/>
  <c r="BO34" i="5" s="1"/>
  <c r="CA39" i="9" s="1"/>
  <c r="BP50" i="7"/>
  <c r="BY29" i="9"/>
  <c r="BY45" i="9" s="1"/>
  <c r="BY46" i="9" s="1"/>
  <c r="BZ17" i="9"/>
  <c r="BZ26" i="9" s="1"/>
  <c r="BR59" i="7"/>
  <c r="BS21" i="7"/>
  <c r="BS66" i="5"/>
  <c r="BR65" i="5"/>
  <c r="CD130" i="9" s="1"/>
  <c r="BR76" i="5"/>
  <c r="BR75" i="5" s="1"/>
  <c r="CD52" i="9" s="1"/>
  <c r="CD81" i="9" s="1"/>
  <c r="CD101" i="9" s="1"/>
  <c r="BS70" i="5"/>
  <c r="CE80" i="9" s="1"/>
  <c r="BV53" i="9"/>
  <c r="CF24" i="10"/>
  <c r="CF31" i="10" s="1"/>
  <c r="BP60" i="7"/>
  <c r="BO24" i="5"/>
  <c r="BO23" i="5" s="1"/>
  <c r="CG5" i="10"/>
  <c r="CG5" i="9"/>
  <c r="BU5" i="8"/>
  <c r="BV5" i="7"/>
  <c r="BU5" i="5"/>
  <c r="BV5" i="4"/>
  <c r="BP66" i="7" l="1"/>
  <c r="AW90" i="9"/>
  <c r="AW93" i="9" s="1"/>
  <c r="CG108" i="9"/>
  <c r="CG137" i="9"/>
  <c r="AC119" i="9"/>
  <c r="AC132" i="9" s="1"/>
  <c r="AC147" i="9"/>
  <c r="AC148" i="9" s="1"/>
  <c r="AC161" i="9" s="1"/>
  <c r="BM140" i="9"/>
  <c r="BM141" i="9" s="1"/>
  <c r="BU124" i="9"/>
  <c r="AD117" i="9"/>
  <c r="AE64" i="9"/>
  <c r="AE82" i="9" s="1"/>
  <c r="AE123" i="9" s="1"/>
  <c r="AD72" i="10"/>
  <c r="AD73" i="10" s="1"/>
  <c r="AD80" i="10" s="1"/>
  <c r="AE79" i="10" s="1"/>
  <c r="AD30" i="10"/>
  <c r="AD57" i="10"/>
  <c r="AD56" i="10" s="1"/>
  <c r="AD43" i="10"/>
  <c r="AD48" i="10" s="1"/>
  <c r="CG62" i="9"/>
  <c r="CG98" i="9"/>
  <c r="AX73" i="9"/>
  <c r="AX70" i="9" s="1"/>
  <c r="AX66" i="9" s="1"/>
  <c r="BU122" i="9"/>
  <c r="AM17" i="6"/>
  <c r="BO16" i="8"/>
  <c r="CA69" i="9" s="1"/>
  <c r="BB62" i="5"/>
  <c r="BN111" i="9" s="1"/>
  <c r="BL23" i="6"/>
  <c r="BL24" i="6" s="1"/>
  <c r="BX53" i="9" s="1"/>
  <c r="BL29" i="6"/>
  <c r="CG10" i="9"/>
  <c r="BW53" i="9"/>
  <c r="BW68" i="9" s="1"/>
  <c r="BT77" i="5"/>
  <c r="BT78" i="5"/>
  <c r="CA40" i="9"/>
  <c r="BO40" i="5"/>
  <c r="CA43" i="9" s="1"/>
  <c r="CA32" i="9"/>
  <c r="BR22" i="7"/>
  <c r="BR61" i="7"/>
  <c r="BS23" i="7"/>
  <c r="BZ27" i="9"/>
  <c r="CG24" i="10"/>
  <c r="CG31" i="10" s="1"/>
  <c r="BR35" i="5"/>
  <c r="BW10" i="6"/>
  <c r="BV12" i="6"/>
  <c r="BV15" i="6"/>
  <c r="CH77" i="9" s="1"/>
  <c r="CH76" i="9" s="1"/>
  <c r="CH75" i="9" s="1"/>
  <c r="CH20" i="9"/>
  <c r="CH22" i="9"/>
  <c r="CH35" i="9"/>
  <c r="CH23" i="9"/>
  <c r="CH13" i="9"/>
  <c r="CH21" i="9"/>
  <c r="CH33" i="9"/>
  <c r="CH42" i="9"/>
  <c r="CH12" i="9"/>
  <c r="CH24" i="9"/>
  <c r="CH34" i="9"/>
  <c r="CH36" i="9"/>
  <c r="BR53" i="7"/>
  <c r="BQ13" i="5" s="1"/>
  <c r="BQ60" i="7"/>
  <c r="BP24" i="5"/>
  <c r="BP23" i="5" s="1"/>
  <c r="BV16" i="7"/>
  <c r="BU54" i="7"/>
  <c r="BU72" i="5"/>
  <c r="BU67" i="5" s="1"/>
  <c r="BU73" i="5"/>
  <c r="BU68" i="5" s="1"/>
  <c r="BU5" i="6"/>
  <c r="BU71" i="5"/>
  <c r="BV68" i="9"/>
  <c r="BV55" i="9"/>
  <c r="BV56" i="9" s="1"/>
  <c r="BS55" i="7"/>
  <c r="BT17" i="7"/>
  <c r="BS15" i="7"/>
  <c r="BT20" i="7"/>
  <c r="BS58" i="7"/>
  <c r="BT51" i="7"/>
  <c r="BU13" i="7"/>
  <c r="CG71" i="9"/>
  <c r="BU19" i="6"/>
  <c r="CK57" i="7"/>
  <c r="CL19" i="7"/>
  <c r="CH76" i="10"/>
  <c r="CH69" i="10"/>
  <c r="CH68" i="10"/>
  <c r="CH45" i="10"/>
  <c r="CH26" i="10"/>
  <c r="CH27" i="10"/>
  <c r="BS76" i="5"/>
  <c r="BS75" i="5" s="1"/>
  <c r="CE52" i="9" s="1"/>
  <c r="BS65" i="5"/>
  <c r="CE130" i="9" s="1"/>
  <c r="BT66" i="5"/>
  <c r="BY67" i="9"/>
  <c r="BY50" i="9"/>
  <c r="BQ28" i="7"/>
  <c r="BP37" i="5" s="1"/>
  <c r="BZ29" i="9"/>
  <c r="BZ45" i="9" s="1"/>
  <c r="BZ46" i="9" s="1"/>
  <c r="BU25" i="7"/>
  <c r="BT63" i="7"/>
  <c r="BS26" i="5" s="1"/>
  <c r="BZ72" i="9"/>
  <c r="BN18" i="6"/>
  <c r="BN13" i="6"/>
  <c r="BT56" i="7"/>
  <c r="BU18" i="7"/>
  <c r="CH5" i="10"/>
  <c r="CH5" i="9"/>
  <c r="BV5" i="8"/>
  <c r="BW5" i="7"/>
  <c r="BV5" i="5"/>
  <c r="BW5" i="4"/>
  <c r="BS59" i="7"/>
  <c r="BT21" i="7"/>
  <c r="BS14" i="7"/>
  <c r="BR52" i="7"/>
  <c r="BR12" i="7"/>
  <c r="BR28" i="7" s="1"/>
  <c r="BQ37" i="5" s="1"/>
  <c r="BY62" i="7"/>
  <c r="BX25" i="5" s="1"/>
  <c r="BZ24" i="7"/>
  <c r="CG66" i="10"/>
  <c r="BP36" i="5"/>
  <c r="BP34" i="5" s="1"/>
  <c r="CB39" i="9" s="1"/>
  <c r="BQ50" i="7"/>
  <c r="BQ66" i="7" s="1"/>
  <c r="BY72" i="9"/>
  <c r="BM18" i="6"/>
  <c r="BM13" i="6"/>
  <c r="AX27" i="6"/>
  <c r="AY28" i="6"/>
  <c r="CI4" i="10"/>
  <c r="CI4" i="9"/>
  <c r="BW4" i="8"/>
  <c r="BX4" i="7"/>
  <c r="BW4" i="5"/>
  <c r="BX4" i="4"/>
  <c r="CB19" i="9"/>
  <c r="BP10" i="8"/>
  <c r="CB116" i="9" s="1"/>
  <c r="CB145" i="9" s="1"/>
  <c r="BS64" i="7"/>
  <c r="BR27" i="5" s="1"/>
  <c r="BT26" i="7"/>
  <c r="CH108" i="9" l="1"/>
  <c r="CH137" i="9"/>
  <c r="CE159" i="9"/>
  <c r="AD118" i="9"/>
  <c r="AD42" i="10"/>
  <c r="CH62" i="9"/>
  <c r="CH98" i="9"/>
  <c r="AX89" i="9"/>
  <c r="AX90" i="9" s="1"/>
  <c r="AX93" i="9" s="1"/>
  <c r="AX100" i="9"/>
  <c r="AX102" i="9" s="1"/>
  <c r="BN112" i="9"/>
  <c r="AE125" i="9"/>
  <c r="AE131" i="9" s="1"/>
  <c r="BV122" i="9"/>
  <c r="BV151" i="9" s="1"/>
  <c r="BV124" i="9"/>
  <c r="BV153" i="9" s="1"/>
  <c r="AE79" i="9"/>
  <c r="AE7" i="10"/>
  <c r="AE47" i="10"/>
  <c r="AM16" i="6"/>
  <c r="AM20" i="6"/>
  <c r="BC62" i="5"/>
  <c r="BO111" i="9" s="1"/>
  <c r="BO112" i="9" s="1"/>
  <c r="BP14" i="8"/>
  <c r="BP16" i="8" s="1"/>
  <c r="CB69" i="9" s="1"/>
  <c r="CH24" i="10"/>
  <c r="CH31" i="10" s="1"/>
  <c r="BW55" i="9"/>
  <c r="BW56" i="9" s="1"/>
  <c r="CH10" i="9"/>
  <c r="BU78" i="5"/>
  <c r="BZ67" i="9"/>
  <c r="BZ50" i="9"/>
  <c r="BU77" i="5"/>
  <c r="BM30" i="6"/>
  <c r="BM29" i="6"/>
  <c r="BM23" i="6"/>
  <c r="BM24" i="6" s="1"/>
  <c r="BS35" i="5"/>
  <c r="BW16" i="7"/>
  <c r="BV54" i="7"/>
  <c r="CA29" i="9"/>
  <c r="CA45" i="9" s="1"/>
  <c r="CA46" i="9" s="1"/>
  <c r="BT65" i="5"/>
  <c r="CF130" i="9" s="1"/>
  <c r="BT76" i="5"/>
  <c r="BT75" i="5" s="1"/>
  <c r="CF52" i="9" s="1"/>
  <c r="CF81" i="9" s="1"/>
  <c r="CF101" i="9" s="1"/>
  <c r="BU66" i="5"/>
  <c r="CB32" i="9"/>
  <c r="CC40" i="9"/>
  <c r="BQ40" i="5"/>
  <c r="CC43" i="9" s="1"/>
  <c r="BQ36" i="5"/>
  <c r="BQ34" i="5" s="1"/>
  <c r="CC39" i="9" s="1"/>
  <c r="BR50" i="7"/>
  <c r="BU63" i="7"/>
  <c r="BT26" i="5" s="1"/>
  <c r="BV25" i="7"/>
  <c r="CL57" i="7"/>
  <c r="CM19" i="7"/>
  <c r="BU20" i="7"/>
  <c r="BT58" i="7"/>
  <c r="BU70" i="5"/>
  <c r="CG80" i="9" s="1"/>
  <c r="BS22" i="7"/>
  <c r="BS61" i="7"/>
  <c r="BT23" i="7"/>
  <c r="BO14" i="6"/>
  <c r="AZ28" i="6"/>
  <c r="AY27" i="6"/>
  <c r="BV73" i="5"/>
  <c r="BV68" i="5" s="1"/>
  <c r="BV71" i="5"/>
  <c r="BV72" i="5"/>
  <c r="BV67" i="5" s="1"/>
  <c r="BV5" i="6"/>
  <c r="CB17" i="9"/>
  <c r="CB26" i="9" s="1"/>
  <c r="BS52" i="7"/>
  <c r="BT14" i="7"/>
  <c r="BS12" i="7"/>
  <c r="BS28" i="7" s="1"/>
  <c r="BR37" i="5" s="1"/>
  <c r="BX68" i="9"/>
  <c r="BX55" i="9"/>
  <c r="BX56" i="9" s="1"/>
  <c r="CE81" i="9"/>
  <c r="CE101" i="9" s="1"/>
  <c r="BR60" i="7"/>
  <c r="BQ24" i="5"/>
  <c r="BQ23" i="5" s="1"/>
  <c r="BU26" i="7"/>
  <c r="BT64" i="7"/>
  <c r="BS27" i="5" s="1"/>
  <c r="CJ4" i="10"/>
  <c r="CJ4" i="9"/>
  <c r="BX4" i="8"/>
  <c r="BY4" i="7"/>
  <c r="BX4" i="5"/>
  <c r="BY4" i="4"/>
  <c r="BZ62" i="7"/>
  <c r="BY25" i="5" s="1"/>
  <c r="CA24" i="7"/>
  <c r="BT59" i="7"/>
  <c r="BU21" i="7"/>
  <c r="BV18" i="7"/>
  <c r="BU56" i="7"/>
  <c r="CH66" i="10"/>
  <c r="BU17" i="7"/>
  <c r="BT55" i="7"/>
  <c r="BT15" i="7"/>
  <c r="CH71" i="9"/>
  <c r="BV19" i="6"/>
  <c r="BS53" i="7"/>
  <c r="BR13" i="5" s="1"/>
  <c r="CC19" i="9"/>
  <c r="CC17" i="9" s="1"/>
  <c r="CC26" i="9" s="1"/>
  <c r="BQ10" i="8"/>
  <c r="CC116" i="9" s="1"/>
  <c r="BX10" i="6"/>
  <c r="BW12" i="6"/>
  <c r="CI12" i="9"/>
  <c r="CI21" i="9"/>
  <c r="CI34" i="9"/>
  <c r="CI24" i="9"/>
  <c r="CI42" i="9"/>
  <c r="BW15" i="6"/>
  <c r="CI77" i="9" s="1"/>
  <c r="CI76" i="9" s="1"/>
  <c r="CI75" i="9" s="1"/>
  <c r="CI20" i="9"/>
  <c r="CI35" i="9"/>
  <c r="CI13" i="9"/>
  <c r="CI22" i="9"/>
  <c r="CI33" i="9"/>
  <c r="CI23" i="9"/>
  <c r="CI36" i="9"/>
  <c r="CI76" i="10"/>
  <c r="CI69" i="10"/>
  <c r="CI68" i="10"/>
  <c r="CI45" i="10"/>
  <c r="CI27" i="10"/>
  <c r="CI26" i="10"/>
  <c r="CI5" i="10"/>
  <c r="CI5" i="9"/>
  <c r="BW5" i="8"/>
  <c r="BX5" i="7"/>
  <c r="BW5" i="5"/>
  <c r="BX5" i="4"/>
  <c r="CB40" i="9"/>
  <c r="BP40" i="5"/>
  <c r="CB43" i="9" s="1"/>
  <c r="BV13" i="7"/>
  <c r="BU51" i="7"/>
  <c r="BO42" i="5"/>
  <c r="CI137" i="9" l="1"/>
  <c r="CI108" i="9"/>
  <c r="AD119" i="9"/>
  <c r="AD132" i="9" s="1"/>
  <c r="AX91" i="9"/>
  <c r="CI62" i="9"/>
  <c r="CI98" i="9"/>
  <c r="AE85" i="9"/>
  <c r="AE86" i="9" s="1"/>
  <c r="AE117" i="9" s="1"/>
  <c r="AE118" i="9" s="1"/>
  <c r="AE119" i="9" s="1"/>
  <c r="AE132" i="9" s="1"/>
  <c r="CI24" i="10"/>
  <c r="CI31" i="10" s="1"/>
  <c r="BW124" i="9"/>
  <c r="AY73" i="9"/>
  <c r="AY70" i="9" s="1"/>
  <c r="AY66" i="9" s="1"/>
  <c r="BW122" i="9"/>
  <c r="AN17" i="6"/>
  <c r="AE43" i="10"/>
  <c r="AE30" i="10"/>
  <c r="AE57" i="10"/>
  <c r="AE56" i="10" s="1"/>
  <c r="AE72" i="10"/>
  <c r="AE73" i="10" s="1"/>
  <c r="AE80" i="10" s="1"/>
  <c r="AF79" i="10" s="1"/>
  <c r="AE29" i="10"/>
  <c r="BD62" i="5"/>
  <c r="BP111" i="9" s="1"/>
  <c r="BP112" i="9" s="1"/>
  <c r="BQ14" i="8"/>
  <c r="BQ16" i="8" s="1"/>
  <c r="CC69" i="9" s="1"/>
  <c r="CI10" i="9"/>
  <c r="BP14" i="6"/>
  <c r="CB72" i="9" s="1"/>
  <c r="BY53" i="9"/>
  <c r="BY68" i="9" s="1"/>
  <c r="BV77" i="5"/>
  <c r="BV78" i="5"/>
  <c r="BV51" i="7"/>
  <c r="BW13" i="7"/>
  <c r="CI66" i="10"/>
  <c r="BT53" i="7"/>
  <c r="BS13" i="5" s="1"/>
  <c r="BW18" i="7"/>
  <c r="BV56" i="7"/>
  <c r="CA72" i="9"/>
  <c r="BO18" i="6"/>
  <c r="BO13" i="6"/>
  <c r="BQ14" i="6"/>
  <c r="BU76" i="5"/>
  <c r="BU75" i="5" s="1"/>
  <c r="CG52" i="9" s="1"/>
  <c r="CG81" i="9" s="1"/>
  <c r="CG101" i="9" s="1"/>
  <c r="BU65" i="5"/>
  <c r="CG130" i="9" s="1"/>
  <c r="BV66" i="5"/>
  <c r="BV17" i="7"/>
  <c r="BU55" i="7"/>
  <c r="BU15" i="7"/>
  <c r="BU59" i="7"/>
  <c r="BV21" i="7"/>
  <c r="CB27" i="9"/>
  <c r="BT22" i="7"/>
  <c r="BT61" i="7"/>
  <c r="BU23" i="7"/>
  <c r="BU58" i="7"/>
  <c r="BV20" i="7"/>
  <c r="CI71" i="9"/>
  <c r="BW19" i="6"/>
  <c r="BS60" i="7"/>
  <c r="BR24" i="5"/>
  <c r="BR23" i="5" s="1"/>
  <c r="CM57" i="7"/>
  <c r="CN19" i="7"/>
  <c r="BY10" i="6"/>
  <c r="BX12" i="6"/>
  <c r="CJ20" i="9"/>
  <c r="CJ12" i="9"/>
  <c r="CJ35" i="9"/>
  <c r="CJ13" i="9"/>
  <c r="CJ21" i="9"/>
  <c r="CJ42" i="9"/>
  <c r="CJ24" i="9"/>
  <c r="CJ34" i="9"/>
  <c r="BX15" i="6"/>
  <c r="CJ77" i="9" s="1"/>
  <c r="CJ76" i="9" s="1"/>
  <c r="CJ75" i="9" s="1"/>
  <c r="CJ33" i="9"/>
  <c r="CJ23" i="9"/>
  <c r="CJ22" i="9"/>
  <c r="CJ36" i="9"/>
  <c r="CA62" i="7"/>
  <c r="BZ25" i="5" s="1"/>
  <c r="CB24" i="7"/>
  <c r="CJ76" i="10"/>
  <c r="CJ69" i="10"/>
  <c r="CJ68" i="10"/>
  <c r="CJ45" i="10"/>
  <c r="CJ27" i="10"/>
  <c r="CJ26" i="10"/>
  <c r="CA67" i="9"/>
  <c r="CA50" i="9"/>
  <c r="BV70" i="5"/>
  <c r="CH80" i="9" s="1"/>
  <c r="BW25" i="7"/>
  <c r="BV63" i="7"/>
  <c r="BU26" i="5" s="1"/>
  <c r="BP42" i="5"/>
  <c r="BN30" i="6"/>
  <c r="BN29" i="6"/>
  <c r="BN23" i="6"/>
  <c r="BN24" i="6" s="1"/>
  <c r="CJ5" i="10"/>
  <c r="CJ5" i="9"/>
  <c r="BX5" i="8"/>
  <c r="BY5" i="7"/>
  <c r="BX5" i="5"/>
  <c r="BY5" i="4"/>
  <c r="CC27" i="9"/>
  <c r="BV26" i="7"/>
  <c r="BU64" i="7"/>
  <c r="BT27" i="5" s="1"/>
  <c r="CD40" i="9"/>
  <c r="BR40" i="5"/>
  <c r="CD43" i="9" s="1"/>
  <c r="CB29" i="9"/>
  <c r="CB45" i="9" s="1"/>
  <c r="CB46" i="9" s="1"/>
  <c r="BW72" i="5"/>
  <c r="BW67" i="5" s="1"/>
  <c r="BW5" i="6"/>
  <c r="BW71" i="5"/>
  <c r="BW73" i="5"/>
  <c r="BW68" i="5" s="1"/>
  <c r="CD19" i="9"/>
  <c r="CD17" i="9" s="1"/>
  <c r="CD26" i="9" s="1"/>
  <c r="BR10" i="8"/>
  <c r="CD116" i="9" s="1"/>
  <c r="CK4" i="10"/>
  <c r="CK4" i="9"/>
  <c r="BY4" i="8"/>
  <c r="BZ4" i="7"/>
  <c r="BY4" i="5"/>
  <c r="BZ4" i="4"/>
  <c r="BU14" i="7"/>
  <c r="BT52" i="7"/>
  <c r="BT12" i="7"/>
  <c r="BT28" i="7" s="1"/>
  <c r="BS37" i="5" s="1"/>
  <c r="BR66" i="7"/>
  <c r="BW54" i="7"/>
  <c r="BX16" i="7"/>
  <c r="BT35" i="5"/>
  <c r="CC32" i="9"/>
  <c r="CC29" i="9" s="1"/>
  <c r="CC45" i="9" s="1"/>
  <c r="CC46" i="9" s="1"/>
  <c r="BQ42" i="5"/>
  <c r="BR36" i="5"/>
  <c r="BR34" i="5" s="1"/>
  <c r="CD39" i="9" s="1"/>
  <c r="BS50" i="7"/>
  <c r="BS66" i="7" s="1"/>
  <c r="BA28" i="6"/>
  <c r="AZ27" i="6"/>
  <c r="BU53" i="7" l="1"/>
  <c r="BT13" i="5" s="1"/>
  <c r="CF19" i="9" s="1"/>
  <c r="CF17" i="9" s="1"/>
  <c r="CF26" i="9" s="1"/>
  <c r="CJ108" i="9"/>
  <c r="CJ137" i="9"/>
  <c r="AF64" i="9"/>
  <c r="AF82" i="9" s="1"/>
  <c r="AF123" i="9" s="1"/>
  <c r="AF152" i="9" s="1"/>
  <c r="AF154" i="9" s="1"/>
  <c r="AF160" i="9" s="1"/>
  <c r="BP140" i="9"/>
  <c r="BP141" i="9" s="1"/>
  <c r="BX124" i="9"/>
  <c r="CJ62" i="9"/>
  <c r="CJ98" i="9"/>
  <c r="AY89" i="9"/>
  <c r="AY91" i="9" s="1"/>
  <c r="AY100" i="9"/>
  <c r="AY102" i="9" s="1"/>
  <c r="BX122" i="9"/>
  <c r="AE42" i="10"/>
  <c r="AE48" i="10"/>
  <c r="AN20" i="6"/>
  <c r="AN16" i="6"/>
  <c r="BY55" i="9"/>
  <c r="BY56" i="9" s="1"/>
  <c r="BE62" i="5"/>
  <c r="BQ111" i="9" s="1"/>
  <c r="BR14" i="8"/>
  <c r="BR16" i="8" s="1"/>
  <c r="CD69" i="9" s="1"/>
  <c r="CJ66" i="10"/>
  <c r="BP13" i="6"/>
  <c r="BP18" i="6"/>
  <c r="CJ10" i="9"/>
  <c r="CB67" i="9"/>
  <c r="CB50" i="9"/>
  <c r="CC67" i="9"/>
  <c r="CC50" i="9"/>
  <c r="BW77" i="5"/>
  <c r="BX68" i="5"/>
  <c r="BW78" i="5"/>
  <c r="BU52" i="7"/>
  <c r="BV14" i="7"/>
  <c r="BU12" i="7"/>
  <c r="BW63" i="7"/>
  <c r="BV26" i="5" s="1"/>
  <c r="BX25" i="7"/>
  <c r="CD27" i="9"/>
  <c r="BR14" i="6"/>
  <c r="CK5" i="10"/>
  <c r="CK5" i="9"/>
  <c r="BY5" i="8"/>
  <c r="BZ5" i="7"/>
  <c r="BY5" i="5"/>
  <c r="BZ5" i="4"/>
  <c r="BU22" i="7"/>
  <c r="BU61" i="7"/>
  <c r="BV23" i="7"/>
  <c r="BX71" i="5"/>
  <c r="BX70" i="5" s="1"/>
  <c r="CJ80" i="9" s="1"/>
  <c r="BX5" i="6"/>
  <c r="BX73" i="5"/>
  <c r="BX72" i="5"/>
  <c r="BX67" i="5" s="1"/>
  <c r="CN57" i="7"/>
  <c r="CO19" i="7"/>
  <c r="BT60" i="7"/>
  <c r="BS24" i="5"/>
  <c r="BS23" i="5" s="1"/>
  <c r="BW66" i="5"/>
  <c r="BV65" i="5"/>
  <c r="CH130" i="9" s="1"/>
  <c r="CH159" i="9" s="1"/>
  <c r="BV76" i="5"/>
  <c r="BV75" i="5" s="1"/>
  <c r="CH52" i="9" s="1"/>
  <c r="CH81" i="9" s="1"/>
  <c r="CH101" i="9" s="1"/>
  <c r="BW70" i="5"/>
  <c r="CI80" i="9" s="1"/>
  <c r="BV55" i="7"/>
  <c r="BW17" i="7"/>
  <c r="BV15" i="7"/>
  <c r="BX18" i="7"/>
  <c r="BW56" i="7"/>
  <c r="BO30" i="6"/>
  <c r="BO29" i="6"/>
  <c r="BO23" i="6"/>
  <c r="BO24" i="6" s="1"/>
  <c r="CE19" i="9"/>
  <c r="CE17" i="9" s="1"/>
  <c r="CE26" i="9" s="1"/>
  <c r="BS10" i="8"/>
  <c r="CE116" i="9" s="1"/>
  <c r="CE145" i="9" s="1"/>
  <c r="CD32" i="9"/>
  <c r="CD29" i="9" s="1"/>
  <c r="CD45" i="9" s="1"/>
  <c r="CD46" i="9" s="1"/>
  <c r="BR42" i="5"/>
  <c r="CE40" i="9"/>
  <c r="BS40" i="5"/>
  <c r="CE43" i="9" s="1"/>
  <c r="CK76" i="10"/>
  <c r="CK69" i="10"/>
  <c r="CK68" i="10"/>
  <c r="CK27" i="10"/>
  <c r="CK26" i="10"/>
  <c r="BW26" i="7"/>
  <c r="BV64" i="7"/>
  <c r="BU27" i="5" s="1"/>
  <c r="CC72" i="9"/>
  <c r="BQ18" i="6"/>
  <c r="BQ13" i="6"/>
  <c r="BB28" i="6"/>
  <c r="BA27" i="6"/>
  <c r="CJ24" i="10"/>
  <c r="CJ31" i="10" s="1"/>
  <c r="CC24" i="7"/>
  <c r="CB62" i="7"/>
  <c r="CA25" i="5" s="1"/>
  <c r="CJ71" i="9"/>
  <c r="BX19" i="6"/>
  <c r="BW51" i="7"/>
  <c r="BX13" i="7"/>
  <c r="BY16" i="7"/>
  <c r="BX54" i="7"/>
  <c r="BZ10" i="6"/>
  <c r="BY12" i="6"/>
  <c r="CK36" i="9"/>
  <c r="CK13" i="9"/>
  <c r="CK21" i="9"/>
  <c r="CK42" i="9"/>
  <c r="CK12" i="9"/>
  <c r="CK34" i="9"/>
  <c r="CK23" i="9"/>
  <c r="CK24" i="9"/>
  <c r="CK33" i="9"/>
  <c r="BY15" i="6"/>
  <c r="CK77" i="9" s="1"/>
  <c r="CK76" i="9" s="1"/>
  <c r="CK75" i="9" s="1"/>
  <c r="CK22" i="9"/>
  <c r="CK20" i="9"/>
  <c r="CK35" i="9"/>
  <c r="BW20" i="7"/>
  <c r="BV58" i="7"/>
  <c r="BW21" i="7"/>
  <c r="BV59" i="7"/>
  <c r="BU35" i="5"/>
  <c r="BS36" i="5"/>
  <c r="BS34" i="5" s="1"/>
  <c r="CE39" i="9" s="1"/>
  <c r="BT50" i="7"/>
  <c r="CL4" i="10"/>
  <c r="CL4" i="9"/>
  <c r="BZ4" i="8"/>
  <c r="CA4" i="7"/>
  <c r="BZ4" i="5"/>
  <c r="CA4" i="4"/>
  <c r="BZ53" i="9"/>
  <c r="BT10" i="8" l="1"/>
  <c r="CF116" i="9" s="1"/>
  <c r="BT66" i="7"/>
  <c r="CK108" i="9"/>
  <c r="CK137" i="9"/>
  <c r="AF79" i="9"/>
  <c r="AF85" i="9" s="1"/>
  <c r="AF86" i="9" s="1"/>
  <c r="AF117" i="9" s="1"/>
  <c r="BQ112" i="9"/>
  <c r="AF125" i="9"/>
  <c r="AF131" i="9" s="1"/>
  <c r="AY90" i="9"/>
  <c r="AY93" i="9" s="1"/>
  <c r="CK62" i="9"/>
  <c r="CK98" i="9"/>
  <c r="AF7" i="10"/>
  <c r="AF30" i="10" s="1"/>
  <c r="CK24" i="10"/>
  <c r="CK31" i="10" s="1"/>
  <c r="BY124" i="9"/>
  <c r="BY153" i="9" s="1"/>
  <c r="AZ73" i="9"/>
  <c r="AZ70" i="9" s="1"/>
  <c r="AZ66" i="9" s="1"/>
  <c r="BY122" i="9"/>
  <c r="BY151" i="9" s="1"/>
  <c r="AO17" i="6"/>
  <c r="AF47" i="10"/>
  <c r="BF62" i="5"/>
  <c r="BR111" i="9" s="1"/>
  <c r="BR112" i="9" s="1"/>
  <c r="BS14" i="8"/>
  <c r="BS16" i="8" s="1"/>
  <c r="CE69" i="9" s="1"/>
  <c r="BS14" i="6"/>
  <c r="BS18" i="6" s="1"/>
  <c r="CK10" i="9"/>
  <c r="CD67" i="9"/>
  <c r="CD50" i="9"/>
  <c r="BX77" i="5"/>
  <c r="CE32" i="9"/>
  <c r="BS42" i="5"/>
  <c r="CD72" i="9"/>
  <c r="BR18" i="6"/>
  <c r="BR13" i="6"/>
  <c r="BW14" i="7"/>
  <c r="BV52" i="7"/>
  <c r="BV12" i="7"/>
  <c r="BX20" i="7"/>
  <c r="BW58" i="7"/>
  <c r="BT36" i="5"/>
  <c r="BT34" i="5" s="1"/>
  <c r="CF39" i="9" s="1"/>
  <c r="BU50" i="7"/>
  <c r="CA10" i="6"/>
  <c r="BZ12" i="6"/>
  <c r="CL36" i="9"/>
  <c r="CL13" i="9"/>
  <c r="CL42" i="9"/>
  <c r="CL22" i="9"/>
  <c r="BZ15" i="6"/>
  <c r="CL77" i="9" s="1"/>
  <c r="CL33" i="9"/>
  <c r="CL24" i="9"/>
  <c r="CL23" i="9"/>
  <c r="CL34" i="9"/>
  <c r="CL12" i="9"/>
  <c r="CL20" i="9"/>
  <c r="CL21" i="9"/>
  <c r="CL35" i="9"/>
  <c r="BZ16" i="7"/>
  <c r="BY54" i="7"/>
  <c r="CD24" i="7"/>
  <c r="CC62" i="7"/>
  <c r="CB25" i="5" s="1"/>
  <c r="CK66" i="10"/>
  <c r="CE27" i="9"/>
  <c r="CO57" i="7"/>
  <c r="CP19" i="7"/>
  <c r="CL5" i="10"/>
  <c r="CL5" i="9"/>
  <c r="BZ5" i="8"/>
  <c r="CA5" i="7"/>
  <c r="BZ5" i="5"/>
  <c r="CA5" i="4"/>
  <c r="BQ30" i="6"/>
  <c r="BQ29" i="6"/>
  <c r="BQ23" i="6"/>
  <c r="BQ24" i="6" s="1"/>
  <c r="BY5" i="6"/>
  <c r="BY72" i="5"/>
  <c r="BY67" i="5" s="1"/>
  <c r="BY73" i="5"/>
  <c r="BY68" i="5" s="1"/>
  <c r="BY71" i="5"/>
  <c r="BX63" i="7"/>
  <c r="BW26" i="5" s="1"/>
  <c r="BY25" i="7"/>
  <c r="BX78" i="5"/>
  <c r="BW64" i="7"/>
  <c r="BV27" i="5" s="1"/>
  <c r="BX26" i="7"/>
  <c r="BV22" i="7"/>
  <c r="BW23" i="7"/>
  <c r="BV61" i="7"/>
  <c r="CL76" i="10"/>
  <c r="CL69" i="10"/>
  <c r="CL68" i="10"/>
  <c r="CL45" i="10"/>
  <c r="CL27" i="10"/>
  <c r="CL26" i="10"/>
  <c r="BV35" i="5"/>
  <c r="BC28" i="6"/>
  <c r="BB27" i="6"/>
  <c r="BW65" i="5"/>
  <c r="CI130" i="9" s="1"/>
  <c r="BW76" i="5"/>
  <c r="BW75" i="5" s="1"/>
  <c r="CI52" i="9" s="1"/>
  <c r="CI81" i="9" s="1"/>
  <c r="CI101" i="9" s="1"/>
  <c r="BX66" i="5"/>
  <c r="BU60" i="7"/>
  <c r="BT24" i="5"/>
  <c r="BT23" i="5" s="1"/>
  <c r="BX51" i="7"/>
  <c r="BY13" i="7"/>
  <c r="BX56" i="7"/>
  <c r="BY18" i="7"/>
  <c r="BW59" i="7"/>
  <c r="BX21" i="7"/>
  <c r="CA53" i="9"/>
  <c r="BW55" i="7"/>
  <c r="BX17" i="7"/>
  <c r="BW15" i="7"/>
  <c r="BP30" i="6"/>
  <c r="BP29" i="6"/>
  <c r="BP23" i="6"/>
  <c r="BP24" i="6" s="1"/>
  <c r="CM4" i="10"/>
  <c r="CM4" i="9"/>
  <c r="CA4" i="8"/>
  <c r="CB4" i="7"/>
  <c r="CA4" i="5"/>
  <c r="CB4" i="4"/>
  <c r="BZ68" i="9"/>
  <c r="BZ55" i="9"/>
  <c r="BZ56" i="9" s="1"/>
  <c r="CK71" i="9"/>
  <c r="BY19" i="6"/>
  <c r="BV53" i="7"/>
  <c r="BU13" i="5" s="1"/>
  <c r="CF27" i="9"/>
  <c r="BU28" i="7"/>
  <c r="BT37" i="5" s="1"/>
  <c r="BT14" i="8" l="1"/>
  <c r="BY70" i="5"/>
  <c r="CK80" i="9" s="1"/>
  <c r="CL108" i="9"/>
  <c r="CL137" i="9"/>
  <c r="AF57" i="10"/>
  <c r="AF56" i="10" s="1"/>
  <c r="AF29" i="10"/>
  <c r="AF43" i="10"/>
  <c r="AF42" i="10" s="1"/>
  <c r="AF72" i="10"/>
  <c r="AF73" i="10" s="1"/>
  <c r="AF80" i="10" s="1"/>
  <c r="AG79" i="10" s="1"/>
  <c r="AF118" i="9"/>
  <c r="AF146" i="9"/>
  <c r="AG64" i="9"/>
  <c r="AG82" i="9" s="1"/>
  <c r="AG123" i="9" s="1"/>
  <c r="CL62" i="9"/>
  <c r="CL98" i="9"/>
  <c r="AZ89" i="9"/>
  <c r="AZ91" i="9" s="1"/>
  <c r="AZ100" i="9"/>
  <c r="AZ102" i="9" s="1"/>
  <c r="BZ122" i="9"/>
  <c r="BZ124" i="9"/>
  <c r="AO20" i="6"/>
  <c r="AO16" i="6"/>
  <c r="BT16" i="8"/>
  <c r="CF69" i="9" s="1"/>
  <c r="BG62" i="5"/>
  <c r="BS111" i="9" s="1"/>
  <c r="BS112" i="9" s="1"/>
  <c r="BS13" i="6"/>
  <c r="CE72" i="9"/>
  <c r="CC53" i="9"/>
  <c r="CB53" i="9"/>
  <c r="BY77" i="5"/>
  <c r="BY78" i="5"/>
  <c r="CF40" i="9"/>
  <c r="BT40" i="5"/>
  <c r="CF43" i="9" s="1"/>
  <c r="BZ25" i="7"/>
  <c r="BY63" i="7"/>
  <c r="BX26" i="5" s="1"/>
  <c r="CQ19" i="7"/>
  <c r="CP57" i="7"/>
  <c r="CL76" i="9"/>
  <c r="BU66" i="7"/>
  <c r="BX58" i="7"/>
  <c r="BY20" i="7"/>
  <c r="BZ54" i="7"/>
  <c r="CA16" i="7"/>
  <c r="BV28" i="7"/>
  <c r="BU37" i="5" s="1"/>
  <c r="CE29" i="9"/>
  <c r="CE45" i="9" s="1"/>
  <c r="CE46" i="9" s="1"/>
  <c r="CM76" i="10"/>
  <c r="CM68" i="10"/>
  <c r="CM69" i="10"/>
  <c r="CM45" i="10"/>
  <c r="CM27" i="10"/>
  <c r="CM26" i="10"/>
  <c r="BX64" i="7"/>
  <c r="BW27" i="5" s="1"/>
  <c r="BY26" i="7"/>
  <c r="CM5" i="10"/>
  <c r="CM5" i="9"/>
  <c r="CA5" i="8"/>
  <c r="CB5" i="7"/>
  <c r="CA5" i="5"/>
  <c r="CB5" i="4"/>
  <c r="BU36" i="5"/>
  <c r="BU34" i="5" s="1"/>
  <c r="CG39" i="9" s="1"/>
  <c r="BV50" i="7"/>
  <c r="BZ73" i="5"/>
  <c r="BZ68" i="5" s="1"/>
  <c r="BZ71" i="5"/>
  <c r="BZ72" i="5"/>
  <c r="BZ67" i="5" s="1"/>
  <c r="BZ5" i="6"/>
  <c r="CL10" i="9"/>
  <c r="BX14" i="7"/>
  <c r="BW52" i="7"/>
  <c r="BW12" i="7"/>
  <c r="BD28" i="6"/>
  <c r="BC27" i="6"/>
  <c r="BY56" i="7"/>
  <c r="BZ18" i="7"/>
  <c r="CN4" i="10"/>
  <c r="CN4" i="9"/>
  <c r="CB4" i="8"/>
  <c r="CC4" i="7"/>
  <c r="CB4" i="5"/>
  <c r="CC4" i="4"/>
  <c r="BW53" i="7"/>
  <c r="BV13" i="5" s="1"/>
  <c r="BY66" i="5"/>
  <c r="BX65" i="5"/>
  <c r="CJ130" i="9" s="1"/>
  <c r="BX76" i="5"/>
  <c r="BX75" i="5" s="1"/>
  <c r="CJ52" i="9" s="1"/>
  <c r="CJ81" i="9" s="1"/>
  <c r="CJ101" i="9" s="1"/>
  <c r="CF32" i="9"/>
  <c r="CL66" i="10"/>
  <c r="BY17" i="7"/>
  <c r="BX55" i="7"/>
  <c r="BX15" i="7"/>
  <c r="CA68" i="9"/>
  <c r="CA55" i="9"/>
  <c r="CA56" i="9" s="1"/>
  <c r="BY51" i="7"/>
  <c r="BZ13" i="7"/>
  <c r="CL24" i="10"/>
  <c r="CL31" i="10" s="1"/>
  <c r="CG19" i="9"/>
  <c r="CG17" i="9" s="1"/>
  <c r="CG26" i="9" s="1"/>
  <c r="BU10" i="8"/>
  <c r="CG116" i="9" s="1"/>
  <c r="CL71" i="9"/>
  <c r="BZ19" i="6"/>
  <c r="BR30" i="6"/>
  <c r="BR29" i="6"/>
  <c r="BR23" i="6"/>
  <c r="BR24" i="6" s="1"/>
  <c r="BY21" i="7"/>
  <c r="BX59" i="7"/>
  <c r="BW35" i="5"/>
  <c r="BV60" i="7"/>
  <c r="BU24" i="5"/>
  <c r="BU23" i="5" s="1"/>
  <c r="BW22" i="7"/>
  <c r="BW61" i="7"/>
  <c r="BX23" i="7"/>
  <c r="CD62" i="7"/>
  <c r="CC25" i="5" s="1"/>
  <c r="CE24" i="7"/>
  <c r="CB10" i="6"/>
  <c r="CA12" i="6"/>
  <c r="CM34" i="9"/>
  <c r="CA15" i="6"/>
  <c r="CM77" i="9" s="1"/>
  <c r="CM76" i="9" s="1"/>
  <c r="CM75" i="9" s="1"/>
  <c r="CM20" i="9"/>
  <c r="CM35" i="9"/>
  <c r="CM13" i="9"/>
  <c r="CM21" i="9"/>
  <c r="CM23" i="9"/>
  <c r="CM24" i="9"/>
  <c r="CM12" i="9"/>
  <c r="CM42" i="9"/>
  <c r="CM33" i="9"/>
  <c r="CM22" i="9"/>
  <c r="CM36" i="9"/>
  <c r="CM108" i="9" l="1"/>
  <c r="CM137" i="9"/>
  <c r="AF48" i="10"/>
  <c r="AG47" i="10" s="1"/>
  <c r="AG125" i="9"/>
  <c r="AG131" i="9" s="1"/>
  <c r="AF119" i="9"/>
  <c r="AF132" i="9" s="1"/>
  <c r="AF147" i="9"/>
  <c r="AF148" i="9" s="1"/>
  <c r="AF161" i="9" s="1"/>
  <c r="BS140" i="9"/>
  <c r="BS141" i="9" s="1"/>
  <c r="AZ90" i="9"/>
  <c r="AZ93" i="9" s="1"/>
  <c r="AG79" i="9"/>
  <c r="AG85" i="9" s="1"/>
  <c r="AG86" i="9" s="1"/>
  <c r="AG117" i="9" s="1"/>
  <c r="AG7" i="10"/>
  <c r="AG43" i="10" s="1"/>
  <c r="CM62" i="9"/>
  <c r="CM98" i="9"/>
  <c r="CA124" i="9"/>
  <c r="CA122" i="9"/>
  <c r="BA73" i="9"/>
  <c r="BA70" i="9" s="1"/>
  <c r="BA66" i="9" s="1"/>
  <c r="AP17" i="6"/>
  <c r="BH62" i="5"/>
  <c r="BT111" i="9" s="1"/>
  <c r="BU14" i="8"/>
  <c r="BU16" i="8" s="1"/>
  <c r="CG69" i="9" s="1"/>
  <c r="CM10" i="9"/>
  <c r="CB68" i="9"/>
  <c r="CB55" i="9"/>
  <c r="CB56" i="9" s="1"/>
  <c r="CF29" i="9"/>
  <c r="CF45" i="9" s="1"/>
  <c r="BT42" i="5"/>
  <c r="CC68" i="9"/>
  <c r="CC55" i="9"/>
  <c r="CC56" i="9" s="1"/>
  <c r="BZ78" i="5"/>
  <c r="BZ77" i="5"/>
  <c r="BX35" i="5"/>
  <c r="CO4" i="10"/>
  <c r="CO4" i="9"/>
  <c r="CC4" i="8"/>
  <c r="CD4" i="7"/>
  <c r="CC4" i="5"/>
  <c r="CD4" i="4"/>
  <c r="CA18" i="7"/>
  <c r="BZ56" i="7"/>
  <c r="CE67" i="9"/>
  <c r="CE50" i="9"/>
  <c r="BT14" i="6"/>
  <c r="CC10" i="6"/>
  <c r="CB12" i="6"/>
  <c r="CB15" i="6"/>
  <c r="CN77" i="9" s="1"/>
  <c r="CN76" i="9" s="1"/>
  <c r="CN75" i="9" s="1"/>
  <c r="CN20" i="9"/>
  <c r="CN35" i="9"/>
  <c r="CN13" i="9"/>
  <c r="CN21" i="9"/>
  <c r="CN34" i="9"/>
  <c r="CN12" i="9"/>
  <c r="CN42" i="9"/>
  <c r="CN24" i="9"/>
  <c r="CN33" i="9"/>
  <c r="CN23" i="9"/>
  <c r="CN22" i="9"/>
  <c r="CN36" i="9"/>
  <c r="CG40" i="9"/>
  <c r="BU40" i="5"/>
  <c r="CG43" i="9" s="1"/>
  <c r="BZ63" i="7"/>
  <c r="BY26" i="5" s="1"/>
  <c r="CA25" i="7"/>
  <c r="BX53" i="7"/>
  <c r="BW13" i="5" s="1"/>
  <c r="CF24" i="7"/>
  <c r="CE62" i="7"/>
  <c r="CD25" i="5" s="1"/>
  <c r="CG27" i="9"/>
  <c r="CA13" i="7"/>
  <c r="BZ51" i="7"/>
  <c r="BV66" i="7"/>
  <c r="CL75" i="9"/>
  <c r="BE28" i="6"/>
  <c r="BD27" i="6"/>
  <c r="CG32" i="9"/>
  <c r="BY59" i="7"/>
  <c r="BZ21" i="7"/>
  <c r="BY55" i="7"/>
  <c r="BZ17" i="7"/>
  <c r="BY15" i="7"/>
  <c r="BW28" i="7"/>
  <c r="BV37" i="5" s="1"/>
  <c r="CM66" i="10"/>
  <c r="CA54" i="7"/>
  <c r="CB16" i="7"/>
  <c r="BX22" i="7"/>
  <c r="BY23" i="7"/>
  <c r="BX61" i="7"/>
  <c r="BW60" i="7"/>
  <c r="BV24" i="5"/>
  <c r="BV23" i="5" s="1"/>
  <c r="CD53" i="9"/>
  <c r="CN76" i="10"/>
  <c r="CN68" i="10"/>
  <c r="CN69" i="10"/>
  <c r="CN26" i="10"/>
  <c r="CN45" i="10"/>
  <c r="CN27" i="10"/>
  <c r="BV36" i="5"/>
  <c r="BV34" i="5" s="1"/>
  <c r="CH39" i="9" s="1"/>
  <c r="BW50" i="7"/>
  <c r="BW66" i="7" s="1"/>
  <c r="BZ70" i="5"/>
  <c r="CL80" i="9" s="1"/>
  <c r="BY64" i="7"/>
  <c r="BX27" i="5" s="1"/>
  <c r="BZ26" i="7"/>
  <c r="BY76" i="5"/>
  <c r="BY75" i="5" s="1"/>
  <c r="CK52" i="9" s="1"/>
  <c r="CK81" i="9" s="1"/>
  <c r="CK101" i="9" s="1"/>
  <c r="BZ66" i="5"/>
  <c r="BY65" i="5"/>
  <c r="CK130" i="9" s="1"/>
  <c r="CK159" i="9" s="1"/>
  <c r="BX52" i="7"/>
  <c r="BY14" i="7"/>
  <c r="BX12" i="7"/>
  <c r="BX28" i="7" s="1"/>
  <c r="BW37" i="5" s="1"/>
  <c r="CN5" i="10"/>
  <c r="CN5" i="9"/>
  <c r="CB5" i="8"/>
  <c r="CC5" i="7"/>
  <c r="CB5" i="5"/>
  <c r="CC5" i="4"/>
  <c r="CM71" i="9"/>
  <c r="CA19" i="6"/>
  <c r="CH19" i="9"/>
  <c r="CH17" i="9" s="1"/>
  <c r="CH26" i="9" s="1"/>
  <c r="BV10" i="8"/>
  <c r="CH116" i="9" s="1"/>
  <c r="CH145" i="9" s="1"/>
  <c r="CA73" i="5"/>
  <c r="CA68" i="5" s="1"/>
  <c r="CA72" i="5"/>
  <c r="CA67" i="5" s="1"/>
  <c r="CA5" i="6"/>
  <c r="CA71" i="5"/>
  <c r="CM24" i="10"/>
  <c r="CM31" i="10" s="1"/>
  <c r="BY58" i="7"/>
  <c r="BZ20" i="7"/>
  <c r="CQ57" i="7"/>
  <c r="CR19" i="7"/>
  <c r="CN108" i="9" l="1"/>
  <c r="CN137" i="9"/>
  <c r="AG48" i="10"/>
  <c r="AH47" i="10" s="1"/>
  <c r="CA70" i="5"/>
  <c r="CM80" i="9" s="1"/>
  <c r="BT112" i="9"/>
  <c r="AG57" i="10"/>
  <c r="AG56" i="10" s="1"/>
  <c r="AG30" i="10"/>
  <c r="AG42" i="10"/>
  <c r="AG29" i="10"/>
  <c r="AG72" i="10"/>
  <c r="AG73" i="10" s="1"/>
  <c r="AG80" i="10" s="1"/>
  <c r="AH79" i="10" s="1"/>
  <c r="CN62" i="9"/>
  <c r="CN98" i="9"/>
  <c r="BA89" i="9"/>
  <c r="BA90" i="9" s="1"/>
  <c r="BA93" i="9" s="1"/>
  <c r="BA100" i="9"/>
  <c r="BA102" i="9" s="1"/>
  <c r="AG118" i="9"/>
  <c r="CB122" i="9"/>
  <c r="CB151" i="9" s="1"/>
  <c r="CB124" i="9"/>
  <c r="CC124" i="9" s="1"/>
  <c r="AP16" i="6"/>
  <c r="AP20" i="6"/>
  <c r="BI62" i="5"/>
  <c r="BU111" i="9" s="1"/>
  <c r="BU112" i="9" s="1"/>
  <c r="BV14" i="8"/>
  <c r="BV16" i="8" s="1"/>
  <c r="CH69" i="9" s="1"/>
  <c r="CF67" i="9"/>
  <c r="CF46" i="9"/>
  <c r="AH64" i="9"/>
  <c r="CF50" i="9"/>
  <c r="BT29" i="6" s="1"/>
  <c r="BU42" i="5"/>
  <c r="CG29" i="9"/>
  <c r="CG45" i="9" s="1"/>
  <c r="CA77" i="5"/>
  <c r="CA78" i="5"/>
  <c r="CH32" i="9"/>
  <c r="CR57" i="7"/>
  <c r="CS19" i="7"/>
  <c r="CN24" i="10"/>
  <c r="CN31" i="10" s="1"/>
  <c r="BZ59" i="7"/>
  <c r="CA21" i="7"/>
  <c r="BY35" i="5"/>
  <c r="BZ64" i="7"/>
  <c r="BY27" i="5" s="1"/>
  <c r="CA26" i="7"/>
  <c r="BX60" i="7"/>
  <c r="BW24" i="5"/>
  <c r="BW23" i="5" s="1"/>
  <c r="CH40" i="9"/>
  <c r="BV40" i="5"/>
  <c r="CH43" i="9" s="1"/>
  <c r="CA51" i="7"/>
  <c r="CB13" i="7"/>
  <c r="CI19" i="9"/>
  <c r="CI17" i="9" s="1"/>
  <c r="CI26" i="9" s="1"/>
  <c r="BW10" i="8"/>
  <c r="CI116" i="9" s="1"/>
  <c r="CI40" i="9"/>
  <c r="BW40" i="5"/>
  <c r="CI43" i="9" s="1"/>
  <c r="BY22" i="7"/>
  <c r="BY61" i="7"/>
  <c r="BZ23" i="7"/>
  <c r="CA63" i="7"/>
  <c r="BZ26" i="5" s="1"/>
  <c r="CB25" i="7"/>
  <c r="CF72" i="9"/>
  <c r="BT18" i="6"/>
  <c r="BT13" i="6"/>
  <c r="BY52" i="7"/>
  <c r="BZ14" i="7"/>
  <c r="BY12" i="7"/>
  <c r="BY28" i="7" s="1"/>
  <c r="BX37" i="5" s="1"/>
  <c r="CN66" i="10"/>
  <c r="BS30" i="6"/>
  <c r="BS29" i="6"/>
  <c r="BS23" i="6"/>
  <c r="BS24" i="6" s="1"/>
  <c r="CH27" i="9"/>
  <c r="CO5" i="10"/>
  <c r="CO5" i="9"/>
  <c r="CC5" i="8"/>
  <c r="CD5" i="7"/>
  <c r="CC5" i="5"/>
  <c r="CD5" i="4"/>
  <c r="BW36" i="5"/>
  <c r="BW34" i="5" s="1"/>
  <c r="CI39" i="9" s="1"/>
  <c r="BX50" i="7"/>
  <c r="BZ55" i="7"/>
  <c r="CA17" i="7"/>
  <c r="BZ15" i="7"/>
  <c r="BU14" i="6"/>
  <c r="CO76" i="10"/>
  <c r="CO68" i="10"/>
  <c r="CO69" i="10"/>
  <c r="CO45" i="10"/>
  <c r="CO26" i="10"/>
  <c r="CO27" i="10"/>
  <c r="CB73" i="5"/>
  <c r="CB68" i="5" s="1"/>
  <c r="CB71" i="5"/>
  <c r="CB72" i="5"/>
  <c r="CB67" i="5" s="1"/>
  <c r="CB5" i="6"/>
  <c r="CC16" i="7"/>
  <c r="CB54" i="7"/>
  <c r="BY53" i="7"/>
  <c r="BX13" i="5" s="1"/>
  <c r="BZ58" i="7"/>
  <c r="CA20" i="7"/>
  <c r="CA66" i="5"/>
  <c r="BZ65" i="5"/>
  <c r="CL130" i="9" s="1"/>
  <c r="BZ76" i="5"/>
  <c r="BZ75" i="5" s="1"/>
  <c r="CL52" i="9" s="1"/>
  <c r="CD68" i="9"/>
  <c r="CD55" i="9"/>
  <c r="CD56" i="9" s="1"/>
  <c r="BF28" i="6"/>
  <c r="BE27" i="6"/>
  <c r="CN10" i="9"/>
  <c r="CN71" i="9"/>
  <c r="CB19" i="6"/>
  <c r="CA56" i="7"/>
  <c r="CB18" i="7"/>
  <c r="CG24" i="7"/>
  <c r="CF62" i="7"/>
  <c r="CE25" i="5" s="1"/>
  <c r="CC12" i="6"/>
  <c r="CD10" i="6"/>
  <c r="CO34" i="9"/>
  <c r="CO12" i="9"/>
  <c r="CC15" i="6"/>
  <c r="CO77" i="9" s="1"/>
  <c r="CO23" i="9"/>
  <c r="CO24" i="9"/>
  <c r="CO22" i="9"/>
  <c r="CO42" i="9"/>
  <c r="CO20" i="9"/>
  <c r="CO35" i="9"/>
  <c r="CO13" i="9"/>
  <c r="CO33" i="9"/>
  <c r="CO21" i="9"/>
  <c r="CO36" i="9"/>
  <c r="CP4" i="10"/>
  <c r="CP4" i="9"/>
  <c r="CD4" i="8"/>
  <c r="CE4" i="7"/>
  <c r="CD4" i="5"/>
  <c r="CE4" i="4"/>
  <c r="BX66" i="7" l="1"/>
  <c r="CO108" i="9"/>
  <c r="CO137" i="9"/>
  <c r="AG119" i="9"/>
  <c r="AG132" i="9" s="1"/>
  <c r="CB153" i="9"/>
  <c r="BA91" i="9"/>
  <c r="CO62" i="9"/>
  <c r="CO98" i="9"/>
  <c r="AH82" i="9"/>
  <c r="AH123" i="9" s="1"/>
  <c r="BB73" i="9"/>
  <c r="BB70" i="9" s="1"/>
  <c r="BB66" i="9" s="1"/>
  <c r="CD124" i="9"/>
  <c r="CC122" i="9"/>
  <c r="AQ17" i="6"/>
  <c r="BJ62" i="5"/>
  <c r="BV111" i="9" s="1"/>
  <c r="BV112" i="9" s="1"/>
  <c r="BW14" i="8"/>
  <c r="BW16" i="8" s="1"/>
  <c r="CI69" i="9" s="1"/>
  <c r="BT30" i="6"/>
  <c r="CG50" i="9"/>
  <c r="BU30" i="6" s="1"/>
  <c r="CG46" i="9"/>
  <c r="BT23" i="6"/>
  <c r="BT24" i="6" s="1"/>
  <c r="CG67" i="9"/>
  <c r="CE53" i="9"/>
  <c r="CB77" i="5"/>
  <c r="CB78" i="5"/>
  <c r="CB63" i="7"/>
  <c r="CA26" i="5" s="1"/>
  <c r="CC25" i="7"/>
  <c r="CG62" i="7"/>
  <c r="CF25" i="5" s="1"/>
  <c r="CH24" i="7"/>
  <c r="CJ40" i="9"/>
  <c r="BX40" i="5"/>
  <c r="CJ43" i="9" s="1"/>
  <c r="CO24" i="10"/>
  <c r="CO31" i="10" s="1"/>
  <c r="CC72" i="5"/>
  <c r="CC67" i="5" s="1"/>
  <c r="CC5" i="6"/>
  <c r="CC73" i="5"/>
  <c r="CC68" i="5" s="1"/>
  <c r="CC71" i="5"/>
  <c r="CA14" i="7"/>
  <c r="BZ52" i="7"/>
  <c r="BZ12" i="7"/>
  <c r="CI32" i="9"/>
  <c r="CI29" i="9" s="1"/>
  <c r="CI45" i="9" s="1"/>
  <c r="CI46" i="9" s="1"/>
  <c r="BW42" i="5"/>
  <c r="CL81" i="9"/>
  <c r="CL101" i="9" s="1"/>
  <c r="CG72" i="9"/>
  <c r="BU18" i="6"/>
  <c r="BU13" i="6"/>
  <c r="BX36" i="5"/>
  <c r="BX34" i="5" s="1"/>
  <c r="CJ39" i="9" s="1"/>
  <c r="BY50" i="7"/>
  <c r="BZ22" i="7"/>
  <c r="BZ61" i="7"/>
  <c r="CA23" i="7"/>
  <c r="CI27" i="9"/>
  <c r="CS57" i="7"/>
  <c r="CT19" i="7"/>
  <c r="CP5" i="10"/>
  <c r="CP5" i="9"/>
  <c r="CD5" i="8"/>
  <c r="CE5" i="7"/>
  <c r="CD5" i="5"/>
  <c r="CE5" i="4"/>
  <c r="CJ19" i="9"/>
  <c r="CJ17" i="9" s="1"/>
  <c r="CJ26" i="9" s="1"/>
  <c r="BX10" i="8"/>
  <c r="CJ116" i="9" s="1"/>
  <c r="CB70" i="5"/>
  <c r="CN80" i="9" s="1"/>
  <c r="BY60" i="7"/>
  <c r="BX24" i="5"/>
  <c r="BX23" i="5" s="1"/>
  <c r="CC13" i="7"/>
  <c r="CB51" i="7"/>
  <c r="CA64" i="7"/>
  <c r="BZ27" i="5" s="1"/>
  <c r="CB26" i="7"/>
  <c r="CA59" i="7"/>
  <c r="CB21" i="7"/>
  <c r="CQ4" i="10"/>
  <c r="CQ4" i="9"/>
  <c r="CE4" i="8"/>
  <c r="CF4" i="7"/>
  <c r="CE4" i="5"/>
  <c r="CF4" i="4"/>
  <c r="CA76" i="5"/>
  <c r="CA75" i="5" s="1"/>
  <c r="CM52" i="9" s="1"/>
  <c r="CM81" i="9" s="1"/>
  <c r="CM101" i="9" s="1"/>
  <c r="CB66" i="5"/>
  <c r="CA65" i="5"/>
  <c r="CM130" i="9" s="1"/>
  <c r="BZ35" i="5"/>
  <c r="BV42" i="5"/>
  <c r="CO10" i="9"/>
  <c r="BF27" i="6"/>
  <c r="BG28" i="6"/>
  <c r="CA55" i="7"/>
  <c r="CB17" i="7"/>
  <c r="CA15" i="7"/>
  <c r="CE10" i="6"/>
  <c r="CD12" i="6"/>
  <c r="CP22" i="9"/>
  <c r="CP23" i="9"/>
  <c r="CP34" i="9"/>
  <c r="CP12" i="9"/>
  <c r="CD15" i="6"/>
  <c r="CP77" i="9" s="1"/>
  <c r="CP76" i="9" s="1"/>
  <c r="CP75" i="9" s="1"/>
  <c r="CP20" i="9"/>
  <c r="CP35" i="9"/>
  <c r="CP24" i="9"/>
  <c r="CP33" i="9"/>
  <c r="CP13" i="9"/>
  <c r="CP42" i="9"/>
  <c r="CP21" i="9"/>
  <c r="CP36" i="9"/>
  <c r="CA58" i="7"/>
  <c r="CB20" i="7"/>
  <c r="CD16" i="7"/>
  <c r="CC54" i="7"/>
  <c r="CO66" i="10"/>
  <c r="BZ53" i="7"/>
  <c r="BY13" i="5" s="1"/>
  <c r="BW14" i="6"/>
  <c r="CH29" i="9"/>
  <c r="CH45" i="9" s="1"/>
  <c r="CH46" i="9" s="1"/>
  <c r="CO76" i="9"/>
  <c r="CP76" i="10"/>
  <c r="CP69" i="10"/>
  <c r="CP68" i="10"/>
  <c r="CP45" i="10"/>
  <c r="CP26" i="10"/>
  <c r="CP27" i="10"/>
  <c r="CO71" i="9"/>
  <c r="CC19" i="6"/>
  <c r="CB56" i="7"/>
  <c r="CC18" i="7"/>
  <c r="BV14" i="6"/>
  <c r="BY66" i="7" l="1"/>
  <c r="CF53" i="9"/>
  <c r="CF68" i="9" s="1"/>
  <c r="CP108" i="9"/>
  <c r="CP137" i="9"/>
  <c r="AH125" i="9"/>
  <c r="AH131" i="9" s="1"/>
  <c r="BV140" i="9"/>
  <c r="BV141" i="9" s="1"/>
  <c r="AH7" i="10"/>
  <c r="AH57" i="10" s="1"/>
  <c r="AH79" i="9"/>
  <c r="AH85" i="9" s="1"/>
  <c r="CP62" i="9"/>
  <c r="CP98" i="9"/>
  <c r="BB89" i="9"/>
  <c r="BB91" i="9" s="1"/>
  <c r="BB100" i="9"/>
  <c r="BB102" i="9" s="1"/>
  <c r="CD122" i="9"/>
  <c r="AQ16" i="6"/>
  <c r="AQ20" i="6"/>
  <c r="BK62" i="5"/>
  <c r="BW111" i="9" s="1"/>
  <c r="BX14" i="8"/>
  <c r="BX16" i="8" s="1"/>
  <c r="CJ69" i="9" s="1"/>
  <c r="BU23" i="6"/>
  <c r="BU24" i="6" s="1"/>
  <c r="CG53" i="9" s="1"/>
  <c r="BU29" i="6"/>
  <c r="CP24" i="10"/>
  <c r="CP31" i="10" s="1"/>
  <c r="CE68" i="9"/>
  <c r="CE55" i="9"/>
  <c r="CE56" i="9" s="1"/>
  <c r="CC77" i="5"/>
  <c r="CC78" i="5"/>
  <c r="CI72" i="9"/>
  <c r="BW18" i="6"/>
  <c r="BW13" i="6"/>
  <c r="CB65" i="5"/>
  <c r="CN130" i="9" s="1"/>
  <c r="CN159" i="9" s="1"/>
  <c r="CC66" i="5"/>
  <c r="CB76" i="5"/>
  <c r="CB75" i="5" s="1"/>
  <c r="CN52" i="9" s="1"/>
  <c r="CQ5" i="10"/>
  <c r="CQ5" i="9"/>
  <c r="CE5" i="8"/>
  <c r="CF5" i="7"/>
  <c r="CE5" i="5"/>
  <c r="CF5" i="4"/>
  <c r="BY36" i="5"/>
  <c r="BY34" i="5" s="1"/>
  <c r="CK39" i="9" s="1"/>
  <c r="BZ50" i="7"/>
  <c r="CC56" i="7"/>
  <c r="CD18" i="7"/>
  <c r="CP66" i="10"/>
  <c r="BH28" i="6"/>
  <c r="BG27" i="6"/>
  <c r="CD13" i="7"/>
  <c r="CC51" i="7"/>
  <c r="CC20" i="7"/>
  <c r="CB58" i="7"/>
  <c r="CQ76" i="10"/>
  <c r="CQ69" i="10"/>
  <c r="CQ45" i="10"/>
  <c r="CQ68" i="10"/>
  <c r="CQ27" i="10"/>
  <c r="CQ26" i="10"/>
  <c r="CD73" i="5"/>
  <c r="CD68" i="5" s="1"/>
  <c r="CD71" i="5"/>
  <c r="CD72" i="5"/>
  <c r="CD67" i="5" s="1"/>
  <c r="CD5" i="6"/>
  <c r="CI67" i="9"/>
  <c r="CI50" i="9"/>
  <c r="CA52" i="7"/>
  <c r="CB14" i="7"/>
  <c r="CA12" i="7"/>
  <c r="BX14" i="6"/>
  <c r="CP71" i="9"/>
  <c r="CD19" i="6"/>
  <c r="CJ32" i="9"/>
  <c r="CJ29" i="9" s="1"/>
  <c r="CJ45" i="9" s="1"/>
  <c r="CJ46" i="9" s="1"/>
  <c r="BX42" i="5"/>
  <c r="CA22" i="7"/>
  <c r="CA61" i="7"/>
  <c r="CB23" i="7"/>
  <c r="CC70" i="5"/>
  <c r="CO80" i="9" s="1"/>
  <c r="CF10" i="6"/>
  <c r="CE12" i="6"/>
  <c r="CE15" i="6"/>
  <c r="CQ77" i="9" s="1"/>
  <c r="CQ33" i="9"/>
  <c r="CQ20" i="9"/>
  <c r="CQ13" i="9"/>
  <c r="CQ21" i="9"/>
  <c r="CQ42" i="9"/>
  <c r="CQ12" i="9"/>
  <c r="CQ22" i="9"/>
  <c r="CQ35" i="9"/>
  <c r="CQ34" i="9"/>
  <c r="CQ23" i="9"/>
  <c r="CQ24" i="9"/>
  <c r="CQ36" i="9"/>
  <c r="CC21" i="7"/>
  <c r="CB59" i="7"/>
  <c r="BZ60" i="7"/>
  <c r="BY24" i="5"/>
  <c r="BY23" i="5" s="1"/>
  <c r="CK19" i="9"/>
  <c r="CK17" i="9" s="1"/>
  <c r="CK26" i="9" s="1"/>
  <c r="BY10" i="8"/>
  <c r="CK116" i="9" s="1"/>
  <c r="CK145" i="9" s="1"/>
  <c r="CR4" i="10"/>
  <c r="CR4" i="9"/>
  <c r="CF4" i="8"/>
  <c r="CG4" i="7"/>
  <c r="CF4" i="5"/>
  <c r="CG4" i="4"/>
  <c r="CH62" i="7"/>
  <c r="CG25" i="5" s="1"/>
  <c r="CI24" i="7"/>
  <c r="CO75" i="9"/>
  <c r="CB55" i="7"/>
  <c r="CC17" i="7"/>
  <c r="CB15" i="7"/>
  <c r="CB64" i="7"/>
  <c r="CA27" i="5" s="1"/>
  <c r="CC26" i="7"/>
  <c r="CH67" i="9"/>
  <c r="CH50" i="9"/>
  <c r="CP10" i="9"/>
  <c r="CA53" i="7"/>
  <c r="BZ13" i="5" s="1"/>
  <c r="CT57" i="7"/>
  <c r="CU19" i="7"/>
  <c r="CH72" i="9"/>
  <c r="BV18" i="6"/>
  <c r="BV13" i="6"/>
  <c r="CD54" i="7"/>
  <c r="CE16" i="7"/>
  <c r="CA35" i="5"/>
  <c r="CJ27" i="9"/>
  <c r="BZ28" i="7"/>
  <c r="BY37" i="5" s="1"/>
  <c r="CD25" i="7"/>
  <c r="CC63" i="7"/>
  <c r="CB26" i="5" s="1"/>
  <c r="CF55" i="9" l="1"/>
  <c r="CF56" i="9" s="1"/>
  <c r="CB53" i="7"/>
  <c r="CA13" i="5" s="1"/>
  <c r="CA10" i="8" s="1"/>
  <c r="CM116" i="9" s="1"/>
  <c r="AH43" i="10"/>
  <c r="AH42" i="10" s="1"/>
  <c r="AH30" i="10"/>
  <c r="AH29" i="10"/>
  <c r="CQ137" i="9"/>
  <c r="CQ108" i="9"/>
  <c r="AH72" i="10"/>
  <c r="AH73" i="10" s="1"/>
  <c r="AH80" i="10" s="1"/>
  <c r="AI79" i="10" s="1"/>
  <c r="BW112" i="9"/>
  <c r="BB90" i="9"/>
  <c r="BB93" i="9" s="1"/>
  <c r="CQ62" i="9"/>
  <c r="CQ98" i="9"/>
  <c r="BC73" i="9"/>
  <c r="BC70" i="9" s="1"/>
  <c r="BC66" i="9" s="1"/>
  <c r="CE124" i="9"/>
  <c r="CE122" i="9"/>
  <c r="CE151" i="9" s="1"/>
  <c r="AR17" i="6"/>
  <c r="BL62" i="5"/>
  <c r="BX111" i="9" s="1"/>
  <c r="BX112" i="9" s="1"/>
  <c r="BY14" i="8"/>
  <c r="BY16" i="8" s="1"/>
  <c r="CK69" i="9" s="1"/>
  <c r="AH86" i="9"/>
  <c r="AH117" i="9" s="1"/>
  <c r="AH56" i="10"/>
  <c r="CD77" i="5"/>
  <c r="CD78" i="5"/>
  <c r="CK27" i="9"/>
  <c r="CD21" i="7"/>
  <c r="CC59" i="7"/>
  <c r="CS4" i="10"/>
  <c r="CS4" i="9"/>
  <c r="CG4" i="8"/>
  <c r="CH4" i="7"/>
  <c r="CG4" i="5"/>
  <c r="CH4" i="4"/>
  <c r="CB22" i="7"/>
  <c r="CB61" i="7"/>
  <c r="CC23" i="7"/>
  <c r="BW30" i="6"/>
  <c r="BW29" i="6"/>
  <c r="BW23" i="6"/>
  <c r="BW24" i="6" s="1"/>
  <c r="CD20" i="7"/>
  <c r="CC58" i="7"/>
  <c r="CD56" i="7"/>
  <c r="CE18" i="7"/>
  <c r="CC64" i="7"/>
  <c r="CB27" i="5" s="1"/>
  <c r="CD26" i="7"/>
  <c r="CJ67" i="9"/>
  <c r="CJ50" i="9"/>
  <c r="CU57" i="7"/>
  <c r="CV19" i="7"/>
  <c r="CD17" i="7"/>
  <c r="CC55" i="7"/>
  <c r="CC15" i="7"/>
  <c r="CQ76" i="9"/>
  <c r="CA60" i="7"/>
  <c r="BZ24" i="5"/>
  <c r="BZ23" i="5" s="1"/>
  <c r="CQ66" i="10"/>
  <c r="CB35" i="5"/>
  <c r="CG68" i="9"/>
  <c r="CG55" i="9"/>
  <c r="CG56" i="9" s="1"/>
  <c r="CM19" i="9"/>
  <c r="CM17" i="9" s="1"/>
  <c r="CM26" i="9" s="1"/>
  <c r="CQ71" i="9"/>
  <c r="CE19" i="6"/>
  <c r="CD51" i="7"/>
  <c r="CE13" i="7"/>
  <c r="BZ66" i="7"/>
  <c r="CL19" i="9"/>
  <c r="BZ10" i="8"/>
  <c r="CL116" i="9" s="1"/>
  <c r="CQ10" i="9"/>
  <c r="CG10" i="6"/>
  <c r="CF12" i="6"/>
  <c r="CR20" i="9"/>
  <c r="CR35" i="9"/>
  <c r="CR21" i="9"/>
  <c r="CR36" i="9"/>
  <c r="CR34" i="9"/>
  <c r="CR12" i="9"/>
  <c r="CR42" i="9"/>
  <c r="CR33" i="9"/>
  <c r="CR13" i="9"/>
  <c r="CR24" i="9"/>
  <c r="CR23" i="9"/>
  <c r="CF15" i="6"/>
  <c r="CR77" i="9" s="1"/>
  <c r="CR76" i="9" s="1"/>
  <c r="CR75" i="9" s="1"/>
  <c r="CR22" i="9"/>
  <c r="CJ72" i="9"/>
  <c r="BX18" i="6"/>
  <c r="BX13" i="6"/>
  <c r="CN81" i="9"/>
  <c r="CN101" i="9" s="1"/>
  <c r="CE54" i="7"/>
  <c r="CF16" i="7"/>
  <c r="CD63" i="7"/>
  <c r="CC26" i="5" s="1"/>
  <c r="CE25" i="7"/>
  <c r="CK32" i="9"/>
  <c r="CA28" i="7"/>
  <c r="BZ37" i="5" s="1"/>
  <c r="CD70" i="5"/>
  <c r="CP80" i="9" s="1"/>
  <c r="CC76" i="5"/>
  <c r="CC75" i="5" s="1"/>
  <c r="CO52" i="9" s="1"/>
  <c r="CO81" i="9" s="1"/>
  <c r="CO101" i="9" s="1"/>
  <c r="CC65" i="5"/>
  <c r="CO130" i="9" s="1"/>
  <c r="CD66" i="5"/>
  <c r="CK40" i="9"/>
  <c r="BY40" i="5"/>
  <c r="CK43" i="9" s="1"/>
  <c r="CR76" i="10"/>
  <c r="CR69" i="10"/>
  <c r="CR68" i="10"/>
  <c r="CR66" i="10" s="1"/>
  <c r="CR45" i="10"/>
  <c r="CR27" i="10"/>
  <c r="CR26" i="10"/>
  <c r="CB52" i="7"/>
  <c r="CC14" i="7"/>
  <c r="CB12" i="7"/>
  <c r="CB28" i="7" s="1"/>
  <c r="CA37" i="5" s="1"/>
  <c r="BI28" i="6"/>
  <c r="BH27" i="6"/>
  <c r="CR5" i="10"/>
  <c r="CR5" i="9"/>
  <c r="CF5" i="8"/>
  <c r="CG5" i="7"/>
  <c r="CF5" i="5"/>
  <c r="CG5" i="4"/>
  <c r="BV30" i="6"/>
  <c r="BV29" i="6"/>
  <c r="BV23" i="6"/>
  <c r="BV24" i="6" s="1"/>
  <c r="CJ24" i="7"/>
  <c r="CI62" i="7"/>
  <c r="CH25" i="5" s="1"/>
  <c r="BZ36" i="5"/>
  <c r="BZ34" i="5" s="1"/>
  <c r="CL39" i="9" s="1"/>
  <c r="CA50" i="7"/>
  <c r="CQ24" i="10"/>
  <c r="CQ31" i="10" s="1"/>
  <c r="CE72" i="5"/>
  <c r="CE67" i="5" s="1"/>
  <c r="CE5" i="6"/>
  <c r="CE73" i="5"/>
  <c r="CE68" i="5" s="1"/>
  <c r="CE71" i="5"/>
  <c r="AH48" i="10" l="1"/>
  <c r="CA66" i="7"/>
  <c r="CC53" i="7"/>
  <c r="CB13" i="5" s="1"/>
  <c r="CB10" i="8" s="1"/>
  <c r="CN116" i="9" s="1"/>
  <c r="CN145" i="9" s="1"/>
  <c r="CE70" i="5"/>
  <c r="CQ80" i="9" s="1"/>
  <c r="CR108" i="9"/>
  <c r="CR137" i="9"/>
  <c r="CF124" i="9"/>
  <c r="CG124" i="9" s="1"/>
  <c r="CE153" i="9"/>
  <c r="CR62" i="9"/>
  <c r="CR98" i="9"/>
  <c r="BC89" i="9"/>
  <c r="BC91" i="9" s="1"/>
  <c r="BC100" i="9"/>
  <c r="BC102" i="9" s="1"/>
  <c r="AH118" i="9"/>
  <c r="CF122" i="9"/>
  <c r="AR16" i="6"/>
  <c r="AR20" i="6"/>
  <c r="BM62" i="5"/>
  <c r="BY111" i="9" s="1"/>
  <c r="BY112" i="9" s="1"/>
  <c r="CR10" i="9"/>
  <c r="CA14" i="8"/>
  <c r="BZ14" i="8"/>
  <c r="BZ16" i="8" s="1"/>
  <c r="CL69" i="9" s="1"/>
  <c r="CI53" i="9"/>
  <c r="CI68" i="9" s="1"/>
  <c r="AI47" i="10"/>
  <c r="AI64" i="9"/>
  <c r="CH53" i="9"/>
  <c r="CH55" i="9" s="1"/>
  <c r="CH56" i="9" s="1"/>
  <c r="CE77" i="5"/>
  <c r="CE78" i="5"/>
  <c r="CL40" i="9"/>
  <c r="BZ40" i="5"/>
  <c r="CL43" i="9" s="1"/>
  <c r="CR71" i="9"/>
  <c r="CF19" i="6"/>
  <c r="CF13" i="7"/>
  <c r="CE51" i="7"/>
  <c r="CL32" i="9"/>
  <c r="CE21" i="7"/>
  <c r="CD59" i="7"/>
  <c r="CJ62" i="7"/>
  <c r="CI25" i="5" s="1"/>
  <c r="CK24" i="7"/>
  <c r="CF71" i="5"/>
  <c r="CF73" i="5"/>
  <c r="CF68" i="5" s="1"/>
  <c r="CF72" i="5"/>
  <c r="CF67" i="5" s="1"/>
  <c r="CF5" i="6"/>
  <c r="CC52" i="7"/>
  <c r="CD14" i="7"/>
  <c r="CC12" i="7"/>
  <c r="CC28" i="7" s="1"/>
  <c r="CB37" i="5" s="1"/>
  <c r="BY14" i="6"/>
  <c r="CH10" i="6"/>
  <c r="CG12" i="6"/>
  <c r="CS33" i="9"/>
  <c r="CG15" i="6"/>
  <c r="CS77" i="9" s="1"/>
  <c r="CS76" i="9" s="1"/>
  <c r="CS75" i="9" s="1"/>
  <c r="CS20" i="9"/>
  <c r="CS35" i="9"/>
  <c r="CS34" i="9"/>
  <c r="CS24" i="9"/>
  <c r="CS22" i="9"/>
  <c r="CS13" i="9"/>
  <c r="CS21" i="9"/>
  <c r="CS42" i="9"/>
  <c r="CS12" i="9"/>
  <c r="CS23" i="9"/>
  <c r="CS36" i="9"/>
  <c r="CC35" i="5"/>
  <c r="CM27" i="9"/>
  <c r="CE56" i="7"/>
  <c r="CF18" i="7"/>
  <c r="BY42" i="5"/>
  <c r="CG16" i="7"/>
  <c r="CF54" i="7"/>
  <c r="CA36" i="5"/>
  <c r="CA34" i="5" s="1"/>
  <c r="CM39" i="9" s="1"/>
  <c r="CB50" i="7"/>
  <c r="CK29" i="9"/>
  <c r="CK45" i="9" s="1"/>
  <c r="CK46" i="9" s="1"/>
  <c r="CQ75" i="9"/>
  <c r="CC22" i="7"/>
  <c r="CC61" i="7"/>
  <c r="CD23" i="7"/>
  <c r="CS76" i="10"/>
  <c r="CS69" i="10"/>
  <c r="CS68" i="10"/>
  <c r="CS45" i="10"/>
  <c r="CS27" i="10"/>
  <c r="CS26" i="10"/>
  <c r="CM40" i="9"/>
  <c r="CA40" i="5"/>
  <c r="CM43" i="9" s="1"/>
  <c r="CD76" i="5"/>
  <c r="CD75" i="5" s="1"/>
  <c r="CP52" i="9" s="1"/>
  <c r="CE66" i="5"/>
  <c r="CD65" i="5"/>
  <c r="CP130" i="9" s="1"/>
  <c r="BX30" i="6"/>
  <c r="BX29" i="6"/>
  <c r="BX23" i="6"/>
  <c r="BX24" i="6" s="1"/>
  <c r="CE20" i="7"/>
  <c r="CD58" i="7"/>
  <c r="CB60" i="7"/>
  <c r="CA24" i="5"/>
  <c r="CA23" i="5" s="1"/>
  <c r="CN19" i="9"/>
  <c r="CN17" i="9" s="1"/>
  <c r="CN26" i="9" s="1"/>
  <c r="CS5" i="10"/>
  <c r="CS5" i="9"/>
  <c r="CG5" i="8"/>
  <c r="CH5" i="7"/>
  <c r="CG5" i="5"/>
  <c r="CH5" i="4"/>
  <c r="CR24" i="10"/>
  <c r="CR31" i="10" s="1"/>
  <c r="CL17" i="9"/>
  <c r="CL26" i="9" s="1"/>
  <c r="CD55" i="7"/>
  <c r="CE17" i="7"/>
  <c r="CD15" i="7"/>
  <c r="CD64" i="7"/>
  <c r="CC27" i="5" s="1"/>
  <c r="CE26" i="7"/>
  <c r="CT4" i="10"/>
  <c r="CT4" i="9"/>
  <c r="CH4" i="8"/>
  <c r="CI4" i="7"/>
  <c r="CH4" i="5"/>
  <c r="CI4" i="4"/>
  <c r="BJ28" i="6"/>
  <c r="BI27" i="6"/>
  <c r="CE63" i="7"/>
  <c r="CD26" i="5" s="1"/>
  <c r="CF25" i="7"/>
  <c r="CV57" i="7"/>
  <c r="CW19" i="7"/>
  <c r="CS108" i="9" l="1"/>
  <c r="CS137" i="9"/>
  <c r="AH119" i="9"/>
  <c r="AH132" i="9" s="1"/>
  <c r="BY140" i="9"/>
  <c r="BY141" i="9" s="1"/>
  <c r="BC90" i="9"/>
  <c r="BC93" i="9" s="1"/>
  <c r="CS62" i="9"/>
  <c r="CS98" i="9"/>
  <c r="AI82" i="9"/>
  <c r="AI123" i="9" s="1"/>
  <c r="BD73" i="9"/>
  <c r="BD70" i="9" s="1"/>
  <c r="BD66" i="9" s="1"/>
  <c r="CH124" i="9"/>
  <c r="CH153" i="9" s="1"/>
  <c r="CG122" i="9"/>
  <c r="AS17" i="6"/>
  <c r="BN62" i="5"/>
  <c r="BZ111" i="9" s="1"/>
  <c r="CB14" i="8"/>
  <c r="CB16" i="8" s="1"/>
  <c r="CN69" i="9" s="1"/>
  <c r="CA16" i="8"/>
  <c r="CM69" i="9" s="1"/>
  <c r="CS24" i="10"/>
  <c r="CS31" i="10" s="1"/>
  <c r="CI55" i="9"/>
  <c r="CI56" i="9" s="1"/>
  <c r="CH68" i="9"/>
  <c r="CS10" i="9"/>
  <c r="CF77" i="5"/>
  <c r="CF78" i="5"/>
  <c r="BK28" i="6"/>
  <c r="BJ27" i="6"/>
  <c r="CT76" i="10"/>
  <c r="CT69" i="10"/>
  <c r="CT68" i="10"/>
  <c r="CT45" i="10"/>
  <c r="CT27" i="10"/>
  <c r="CT26" i="10"/>
  <c r="CG54" i="7"/>
  <c r="CH16" i="7"/>
  <c r="CI10" i="6"/>
  <c r="CH12" i="6"/>
  <c r="CT34" i="9"/>
  <c r="CT12" i="9"/>
  <c r="CT23" i="9"/>
  <c r="CT42" i="9"/>
  <c r="CH15" i="6"/>
  <c r="CT77" i="9" s="1"/>
  <c r="CT76" i="9" s="1"/>
  <c r="CT22" i="9"/>
  <c r="CT20" i="9"/>
  <c r="CT35" i="9"/>
  <c r="CT24" i="9"/>
  <c r="CT13" i="9"/>
  <c r="CT21" i="9"/>
  <c r="CT33" i="9"/>
  <c r="CT36" i="9"/>
  <c r="CL29" i="9"/>
  <c r="CL45" i="9" s="1"/>
  <c r="CL46" i="9" s="1"/>
  <c r="CM32" i="9"/>
  <c r="CM29" i="9" s="1"/>
  <c r="CM45" i="9" s="1"/>
  <c r="CM46" i="9" s="1"/>
  <c r="CA42" i="5"/>
  <c r="CB66" i="7"/>
  <c r="CF70" i="5"/>
  <c r="CR80" i="9" s="1"/>
  <c r="CD35" i="5"/>
  <c r="CD22" i="7"/>
  <c r="CD61" i="7"/>
  <c r="CE23" i="7"/>
  <c r="CK72" i="9"/>
  <c r="BY18" i="6"/>
  <c r="BY13" i="6"/>
  <c r="CL24" i="7"/>
  <c r="CK62" i="7"/>
  <c r="CJ25" i="5" s="1"/>
  <c r="CG13" i="7"/>
  <c r="CF51" i="7"/>
  <c r="CW57" i="7"/>
  <c r="CX19" i="7"/>
  <c r="CN40" i="9"/>
  <c r="CB40" i="5"/>
  <c r="CN43" i="9" s="1"/>
  <c r="CL27" i="9"/>
  <c r="CF63" i="7"/>
  <c r="CE26" i="5" s="1"/>
  <c r="CG25" i="7"/>
  <c r="CN27" i="9"/>
  <c r="CG18" i="7"/>
  <c r="CF56" i="7"/>
  <c r="CF17" i="7"/>
  <c r="CE55" i="7"/>
  <c r="CE15" i="7"/>
  <c r="CE58" i="7"/>
  <c r="CF20" i="7"/>
  <c r="CD52" i="7"/>
  <c r="CE14" i="7"/>
  <c r="CD12" i="7"/>
  <c r="CD28" i="7" s="1"/>
  <c r="CC37" i="5" s="1"/>
  <c r="CD53" i="7"/>
  <c r="CC13" i="5" s="1"/>
  <c r="CK67" i="9"/>
  <c r="CK50" i="9"/>
  <c r="CB36" i="5"/>
  <c r="CB34" i="5" s="1"/>
  <c r="CN39" i="9" s="1"/>
  <c r="CC50" i="7"/>
  <c r="CE59" i="7"/>
  <c r="CF21" i="7"/>
  <c r="CE64" i="7"/>
  <c r="CD27" i="5" s="1"/>
  <c r="CF26" i="7"/>
  <c r="CT5" i="10"/>
  <c r="CT5" i="9"/>
  <c r="CH5" i="8"/>
  <c r="CI5" i="7"/>
  <c r="CH5" i="5"/>
  <c r="CI5" i="4"/>
  <c r="CU4" i="10"/>
  <c r="CU4" i="9"/>
  <c r="CI4" i="8"/>
  <c r="CJ4" i="7"/>
  <c r="CI4" i="5"/>
  <c r="CJ4" i="4"/>
  <c r="CC60" i="7"/>
  <c r="CB24" i="5"/>
  <c r="CB23" i="5" s="1"/>
  <c r="CJ53" i="9"/>
  <c r="CE76" i="5"/>
  <c r="CE75" i="5" s="1"/>
  <c r="CQ52" i="9" s="1"/>
  <c r="CQ81" i="9" s="1"/>
  <c r="CQ101" i="9" s="1"/>
  <c r="CE65" i="5"/>
  <c r="CQ130" i="9" s="1"/>
  <c r="CF66" i="5"/>
  <c r="CP81" i="9"/>
  <c r="CP101" i="9" s="1"/>
  <c r="CS66" i="10"/>
  <c r="CG5" i="6"/>
  <c r="CG72" i="5"/>
  <c r="CG67" i="5" s="1"/>
  <c r="CG73" i="5"/>
  <c r="CG68" i="5" s="1"/>
  <c r="CG71" i="5"/>
  <c r="CA14" i="6"/>
  <c r="CS71" i="9"/>
  <c r="CG19" i="6"/>
  <c r="BZ42" i="5"/>
  <c r="BZ14" i="6"/>
  <c r="CC66" i="7" l="1"/>
  <c r="CT108" i="9"/>
  <c r="CT137" i="9"/>
  <c r="CQ159" i="9"/>
  <c r="AI79" i="9"/>
  <c r="AI85" i="9" s="1"/>
  <c r="AI86" i="9" s="1"/>
  <c r="AI125" i="9"/>
  <c r="AI131" i="9" s="1"/>
  <c r="AI152" i="9"/>
  <c r="AI154" i="9" s="1"/>
  <c r="AI160" i="9" s="1"/>
  <c r="CT62" i="9"/>
  <c r="CT98" i="9"/>
  <c r="AI7" i="10"/>
  <c r="AI29" i="10" s="1"/>
  <c r="BD89" i="9"/>
  <c r="BD90" i="9" s="1"/>
  <c r="BD93" i="9" s="1"/>
  <c r="BD100" i="9"/>
  <c r="BD102" i="9" s="1"/>
  <c r="BZ112" i="9"/>
  <c r="CI124" i="9"/>
  <c r="CH122" i="9"/>
  <c r="CH151" i="9" s="1"/>
  <c r="AS20" i="6"/>
  <c r="AS16" i="6"/>
  <c r="BO62" i="5"/>
  <c r="CA111" i="9" s="1"/>
  <c r="CA112" i="9" s="1"/>
  <c r="CB14" i="6"/>
  <c r="CN72" i="9" s="1"/>
  <c r="CG78" i="5"/>
  <c r="CG77" i="5"/>
  <c r="CG56" i="7"/>
  <c r="CH18" i="7"/>
  <c r="CG70" i="5"/>
  <c r="CS80" i="9" s="1"/>
  <c r="CG26" i="7"/>
  <c r="CF64" i="7"/>
  <c r="CE27" i="5" s="1"/>
  <c r="CG20" i="7"/>
  <c r="CF58" i="7"/>
  <c r="CL50" i="9"/>
  <c r="CL67" i="9"/>
  <c r="CT71" i="9"/>
  <c r="CH19" i="6"/>
  <c r="CU76" i="10"/>
  <c r="CU68" i="10"/>
  <c r="CU69" i="10"/>
  <c r="CU45" i="10"/>
  <c r="CU27" i="10"/>
  <c r="CU26" i="10"/>
  <c r="CM24" i="7"/>
  <c r="CL62" i="7"/>
  <c r="CK25" i="5" s="1"/>
  <c r="CJ10" i="6"/>
  <c r="CI12" i="6"/>
  <c r="CU35" i="9"/>
  <c r="CU21" i="9"/>
  <c r="CU24" i="9"/>
  <c r="CU12" i="9"/>
  <c r="CU42" i="9"/>
  <c r="CI15" i="6"/>
  <c r="CU77" i="9" s="1"/>
  <c r="CU76" i="9" s="1"/>
  <c r="CU75" i="9" s="1"/>
  <c r="CU34" i="9"/>
  <c r="CU20" i="9"/>
  <c r="CU13" i="9"/>
  <c r="CU22" i="9"/>
  <c r="CU23" i="9"/>
  <c r="CU33" i="9"/>
  <c r="CU36" i="9"/>
  <c r="CT24" i="10"/>
  <c r="CT31" i="10" s="1"/>
  <c r="CO19" i="9"/>
  <c r="CC10" i="8"/>
  <c r="CO116" i="9" s="1"/>
  <c r="CG66" i="5"/>
  <c r="CF76" i="5"/>
  <c r="CF75" i="5" s="1"/>
  <c r="CR52" i="9" s="1"/>
  <c r="CF65" i="5"/>
  <c r="CR130" i="9" s="1"/>
  <c r="CH71" i="5"/>
  <c r="CH70" i="5" s="1"/>
  <c r="CT80" i="9" s="1"/>
  <c r="CH5" i="6"/>
  <c r="CH72" i="5"/>
  <c r="CH67" i="5" s="1"/>
  <c r="CH73" i="5"/>
  <c r="CH68" i="5" s="1"/>
  <c r="CG21" i="7"/>
  <c r="CF59" i="7"/>
  <c r="CT75" i="9"/>
  <c r="CH54" i="7"/>
  <c r="CI16" i="7"/>
  <c r="BL28" i="6"/>
  <c r="BK27" i="6"/>
  <c r="CN32" i="9"/>
  <c r="CB42" i="5"/>
  <c r="CU5" i="10"/>
  <c r="CU5" i="9"/>
  <c r="CI5" i="8"/>
  <c r="CJ5" i="7"/>
  <c r="CI5" i="5"/>
  <c r="CJ5" i="4"/>
  <c r="CV4" i="10"/>
  <c r="CV4" i="9"/>
  <c r="CJ4" i="8"/>
  <c r="CK4" i="7"/>
  <c r="CJ4" i="5"/>
  <c r="CK4" i="4"/>
  <c r="CG63" i="7"/>
  <c r="CF26" i="5" s="1"/>
  <c r="CH25" i="7"/>
  <c r="CX57" i="7"/>
  <c r="CY19" i="7"/>
  <c r="CO40" i="9"/>
  <c r="CC40" i="5"/>
  <c r="CO43" i="9" s="1"/>
  <c r="CE52" i="7"/>
  <c r="CF14" i="7"/>
  <c r="CE12" i="7"/>
  <c r="CE53" i="7"/>
  <c r="CD13" i="5" s="1"/>
  <c r="CE35" i="5"/>
  <c r="CE22" i="7"/>
  <c r="CF23" i="7"/>
  <c r="CE61" i="7"/>
  <c r="CT66" i="10"/>
  <c r="CJ68" i="9"/>
  <c r="CJ55" i="9"/>
  <c r="CJ56" i="9" s="1"/>
  <c r="CL72" i="9"/>
  <c r="BZ18" i="6"/>
  <c r="BZ13" i="6"/>
  <c r="CM72" i="9"/>
  <c r="CA18" i="6"/>
  <c r="CA13" i="6"/>
  <c r="BY30" i="6"/>
  <c r="BY29" i="6"/>
  <c r="BY23" i="6"/>
  <c r="BY24" i="6" s="1"/>
  <c r="CC36" i="5"/>
  <c r="CC34" i="5" s="1"/>
  <c r="CO39" i="9" s="1"/>
  <c r="CD50" i="7"/>
  <c r="CG17" i="7"/>
  <c r="CF55" i="7"/>
  <c r="CF53" i="7" s="1"/>
  <c r="CE13" i="5" s="1"/>
  <c r="CF15" i="7"/>
  <c r="CG51" i="7"/>
  <c r="CH13" i="7"/>
  <c r="CD60" i="7"/>
  <c r="CC24" i="5"/>
  <c r="CC23" i="5" s="1"/>
  <c r="CM67" i="9"/>
  <c r="CM50" i="9"/>
  <c r="CT10" i="9"/>
  <c r="CD66" i="7" l="1"/>
  <c r="AI117" i="9"/>
  <c r="AJ64" i="9"/>
  <c r="CU108" i="9"/>
  <c r="CU137" i="9"/>
  <c r="AI118" i="9"/>
  <c r="AI146" i="9"/>
  <c r="AI43" i="10"/>
  <c r="AI42" i="10" s="1"/>
  <c r="BD91" i="9"/>
  <c r="AI30" i="10"/>
  <c r="AI57" i="10"/>
  <c r="AI56" i="10" s="1"/>
  <c r="AI72" i="10"/>
  <c r="AI73" i="10" s="1"/>
  <c r="AI80" i="10" s="1"/>
  <c r="AJ79" i="10" s="1"/>
  <c r="CU62" i="9"/>
  <c r="CU98" i="9"/>
  <c r="AJ82" i="9"/>
  <c r="AJ123" i="9" s="1"/>
  <c r="CJ124" i="9"/>
  <c r="BE73" i="9"/>
  <c r="BE70" i="9" s="1"/>
  <c r="BE66" i="9" s="1"/>
  <c r="CI122" i="9"/>
  <c r="AT17" i="6"/>
  <c r="BP62" i="5"/>
  <c r="CB111" i="9" s="1"/>
  <c r="CB140" i="9" s="1"/>
  <c r="CB141" i="9" s="1"/>
  <c r="CC14" i="8"/>
  <c r="CC16" i="8" s="1"/>
  <c r="CO69" i="9" s="1"/>
  <c r="CU24" i="10"/>
  <c r="CU31" i="10" s="1"/>
  <c r="CU66" i="10"/>
  <c r="CB13" i="6"/>
  <c r="CB18" i="6"/>
  <c r="CC14" i="6"/>
  <c r="CO72" i="9" s="1"/>
  <c r="CU10" i="9"/>
  <c r="CK53" i="9"/>
  <c r="CK68" i="9" s="1"/>
  <c r="CH77" i="5"/>
  <c r="CH78" i="5"/>
  <c r="CG14" i="7"/>
  <c r="CF52" i="7"/>
  <c r="CF12" i="7"/>
  <c r="CV5" i="10"/>
  <c r="CV5" i="9"/>
  <c r="CJ5" i="8"/>
  <c r="CK5" i="7"/>
  <c r="CJ5" i="5"/>
  <c r="CK5" i="4"/>
  <c r="CH21" i="7"/>
  <c r="CG59" i="7"/>
  <c r="CE60" i="7"/>
  <c r="CD24" i="5"/>
  <c r="CD23" i="5" s="1"/>
  <c r="CD36" i="5"/>
  <c r="CD34" i="5" s="1"/>
  <c r="CP39" i="9" s="1"/>
  <c r="CE50" i="7"/>
  <c r="CI25" i="7"/>
  <c r="CH63" i="7"/>
  <c r="CG26" i="5" s="1"/>
  <c r="CW4" i="10"/>
  <c r="CW4" i="9"/>
  <c r="CK4" i="8"/>
  <c r="CL4" i="7"/>
  <c r="CK4" i="5"/>
  <c r="CL4" i="4"/>
  <c r="CI72" i="5"/>
  <c r="CI67" i="5" s="1"/>
  <c r="CI5" i="6"/>
  <c r="CI73" i="5"/>
  <c r="CI68" i="5" s="1"/>
  <c r="CI71" i="5"/>
  <c r="BM28" i="6"/>
  <c r="BL27" i="6"/>
  <c r="CO17" i="9"/>
  <c r="CO26" i="9" s="1"/>
  <c r="CU71" i="9"/>
  <c r="CI19" i="6"/>
  <c r="CO32" i="9"/>
  <c r="CO29" i="9" s="1"/>
  <c r="CC42" i="5"/>
  <c r="CI54" i="7"/>
  <c r="CJ16" i="7"/>
  <c r="CK10" i="6"/>
  <c r="CJ12" i="6"/>
  <c r="CV23" i="9"/>
  <c r="CV34" i="9"/>
  <c r="CV36" i="9"/>
  <c r="CV42" i="9"/>
  <c r="CV20" i="9"/>
  <c r="CV35" i="9"/>
  <c r="CV13" i="9"/>
  <c r="CV22" i="9"/>
  <c r="CV33" i="9"/>
  <c r="CJ15" i="6"/>
  <c r="CV77" i="9" s="1"/>
  <c r="CV76" i="9" s="1"/>
  <c r="CV75" i="9" s="1"/>
  <c r="CV21" i="9"/>
  <c r="CV24" i="9"/>
  <c r="CV12" i="9"/>
  <c r="CG64" i="7"/>
  <c r="CF27" i="5" s="1"/>
  <c r="CH26" i="7"/>
  <c r="CF35" i="5"/>
  <c r="CF22" i="7"/>
  <c r="CG23" i="7"/>
  <c r="CF61" i="7"/>
  <c r="CN24" i="7"/>
  <c r="CM62" i="7"/>
  <c r="CL25" i="5" s="1"/>
  <c r="BZ30" i="6"/>
  <c r="BZ29" i="6"/>
  <c r="BZ23" i="6"/>
  <c r="BZ24" i="6" s="1"/>
  <c r="CI13" i="7"/>
  <c r="CH51" i="7"/>
  <c r="CA30" i="6"/>
  <c r="CA29" i="6"/>
  <c r="CA23" i="6"/>
  <c r="CA24" i="6" s="1"/>
  <c r="CP19" i="9"/>
  <c r="CP17" i="9" s="1"/>
  <c r="CP26" i="9" s="1"/>
  <c r="CD10" i="8"/>
  <c r="CP116" i="9" s="1"/>
  <c r="CV76" i="10"/>
  <c r="CV68" i="10"/>
  <c r="CV69" i="10"/>
  <c r="CV26" i="10"/>
  <c r="CV45" i="10"/>
  <c r="CV27" i="10"/>
  <c r="CR81" i="9"/>
  <c r="CR101" i="9" s="1"/>
  <c r="CH56" i="7"/>
  <c r="CI18" i="7"/>
  <c r="CQ19" i="9"/>
  <c r="CQ17" i="9" s="1"/>
  <c r="CQ26" i="9" s="1"/>
  <c r="CE10" i="8"/>
  <c r="CQ116" i="9" s="1"/>
  <c r="CG55" i="7"/>
  <c r="CH17" i="7"/>
  <c r="CG15" i="7"/>
  <c r="CE28" i="7"/>
  <c r="CD37" i="5" s="1"/>
  <c r="CY57" i="7"/>
  <c r="CZ19" i="7"/>
  <c r="CN29" i="9"/>
  <c r="CN45" i="9" s="1"/>
  <c r="CN46" i="9" s="1"/>
  <c r="CH66" i="5"/>
  <c r="CG65" i="5"/>
  <c r="CS130" i="9" s="1"/>
  <c r="CG76" i="5"/>
  <c r="CG75" i="5" s="1"/>
  <c r="CS52" i="9" s="1"/>
  <c r="CS81" i="9" s="1"/>
  <c r="CS101" i="9" s="1"/>
  <c r="CG58" i="7"/>
  <c r="CH20" i="7"/>
  <c r="CQ145" i="9" l="1"/>
  <c r="CV108" i="9"/>
  <c r="CV137" i="9"/>
  <c r="AI48" i="10"/>
  <c r="AJ47" i="10" s="1"/>
  <c r="AJ125" i="9"/>
  <c r="AJ131" i="9" s="1"/>
  <c r="AI119" i="9"/>
  <c r="AI132" i="9" s="1"/>
  <c r="AI147" i="9"/>
  <c r="AI148" i="9" s="1"/>
  <c r="AI161" i="9" s="1"/>
  <c r="AJ7" i="10"/>
  <c r="AJ72" i="10" s="1"/>
  <c r="AJ73" i="10" s="1"/>
  <c r="AJ80" i="10" s="1"/>
  <c r="AK79" i="10" s="1"/>
  <c r="AJ79" i="9"/>
  <c r="AJ85" i="9" s="1"/>
  <c r="AJ86" i="9" s="1"/>
  <c r="CV62" i="9"/>
  <c r="CV98" i="9"/>
  <c r="BE89" i="9"/>
  <c r="BE91" i="9" s="1"/>
  <c r="BE100" i="9"/>
  <c r="BE102" i="9" s="1"/>
  <c r="CB112" i="9"/>
  <c r="CJ122" i="9"/>
  <c r="AT16" i="6"/>
  <c r="AT20" i="6"/>
  <c r="BQ62" i="5"/>
  <c r="CC111" i="9" s="1"/>
  <c r="CE14" i="8"/>
  <c r="CD14" i="8"/>
  <c r="CD16" i="8" s="1"/>
  <c r="CP69" i="9" s="1"/>
  <c r="CV66" i="10"/>
  <c r="CV24" i="10"/>
  <c r="CV31" i="10" s="1"/>
  <c r="CC13" i="6"/>
  <c r="CC18" i="6"/>
  <c r="CK55" i="9"/>
  <c r="CK56" i="9" s="1"/>
  <c r="CI78" i="5"/>
  <c r="CI77" i="5"/>
  <c r="CM53" i="9"/>
  <c r="CF60" i="7"/>
  <c r="CE24" i="5"/>
  <c r="CE23" i="5" s="1"/>
  <c r="BN28" i="6"/>
  <c r="BM27" i="6"/>
  <c r="CP32" i="9"/>
  <c r="CW5" i="10"/>
  <c r="CW5" i="9"/>
  <c r="CK5" i="8"/>
  <c r="CL5" i="7"/>
  <c r="CK5" i="5"/>
  <c r="CL5" i="4"/>
  <c r="CH14" i="7"/>
  <c r="CG52" i="7"/>
  <c r="CG12" i="7"/>
  <c r="CN50" i="9"/>
  <c r="CN67" i="9"/>
  <c r="CP27" i="9"/>
  <c r="DA19" i="7"/>
  <c r="CZ57" i="7"/>
  <c r="CG53" i="7"/>
  <c r="CF13" i="5" s="1"/>
  <c r="CQ27" i="9"/>
  <c r="CH58" i="7"/>
  <c r="CI20" i="7"/>
  <c r="CI56" i="7"/>
  <c r="CJ18" i="7"/>
  <c r="CG22" i="7"/>
  <c r="CG61" i="7"/>
  <c r="CH23" i="7"/>
  <c r="CI26" i="7"/>
  <c r="CH64" i="7"/>
  <c r="CG27" i="5" s="1"/>
  <c r="CI70" i="5"/>
  <c r="CU80" i="9" s="1"/>
  <c r="CJ73" i="5"/>
  <c r="CJ68" i="5" s="1"/>
  <c r="CJ5" i="6"/>
  <c r="CJ71" i="5"/>
  <c r="CJ72" i="5"/>
  <c r="CJ67" i="5" s="1"/>
  <c r="CV71" i="9"/>
  <c r="CJ19" i="6"/>
  <c r="CW76" i="10"/>
  <c r="CW68" i="10"/>
  <c r="CW69" i="10"/>
  <c r="CW45" i="10"/>
  <c r="CW26" i="10"/>
  <c r="CW27" i="10"/>
  <c r="CH55" i="7"/>
  <c r="CI17" i="7"/>
  <c r="CH15" i="7"/>
  <c r="CP40" i="9"/>
  <c r="CD40" i="5"/>
  <c r="CP43" i="9" s="1"/>
  <c r="CN62" i="7"/>
  <c r="CM25" i="5" s="1"/>
  <c r="CO24" i="7"/>
  <c r="CK12" i="6"/>
  <c r="CL10" i="6"/>
  <c r="CW20" i="9"/>
  <c r="CW33" i="9"/>
  <c r="CW13" i="9"/>
  <c r="CW23" i="9"/>
  <c r="CW21" i="9"/>
  <c r="CW34" i="9"/>
  <c r="CW12" i="9"/>
  <c r="CW24" i="9"/>
  <c r="CW22" i="9"/>
  <c r="CW42" i="9"/>
  <c r="CK15" i="6"/>
  <c r="CW77" i="9" s="1"/>
  <c r="CW76" i="9" s="1"/>
  <c r="CW75" i="9" s="1"/>
  <c r="CW35" i="9"/>
  <c r="CW36" i="9"/>
  <c r="CG35" i="5"/>
  <c r="CV10" i="9"/>
  <c r="CJ54" i="7"/>
  <c r="CK16" i="7"/>
  <c r="CI63" i="7"/>
  <c r="CH26" i="5" s="1"/>
  <c r="CJ25" i="7"/>
  <c r="CI51" i="7"/>
  <c r="CJ13" i="7"/>
  <c r="CX4" i="10"/>
  <c r="CX4" i="9"/>
  <c r="CL4" i="8"/>
  <c r="CM4" i="7"/>
  <c r="CL4" i="5"/>
  <c r="CM4" i="4"/>
  <c r="CI66" i="5"/>
  <c r="CH65" i="5"/>
  <c r="CT130" i="9" s="1"/>
  <c r="CT159" i="9" s="1"/>
  <c r="CH76" i="5"/>
  <c r="CH75" i="5" s="1"/>
  <c r="CT52" i="9" s="1"/>
  <c r="CT81" i="9" s="1"/>
  <c r="CT101" i="9" s="1"/>
  <c r="CL53" i="9"/>
  <c r="CO45" i="9"/>
  <c r="CO46" i="9" s="1"/>
  <c r="CO27" i="9"/>
  <c r="CE66" i="7"/>
  <c r="CF28" i="7"/>
  <c r="CE37" i="5" s="1"/>
  <c r="CH59" i="7"/>
  <c r="CI21" i="7"/>
  <c r="CE36" i="5"/>
  <c r="CE34" i="5" s="1"/>
  <c r="CQ39" i="9" s="1"/>
  <c r="CF50" i="7"/>
  <c r="CF66" i="7" l="1"/>
  <c r="AJ29" i="10"/>
  <c r="CW108" i="9"/>
  <c r="CW137" i="9"/>
  <c r="BE90" i="9"/>
  <c r="BE93" i="9" s="1"/>
  <c r="CC112" i="9"/>
  <c r="AJ57" i="10"/>
  <c r="AJ56" i="10" s="1"/>
  <c r="AJ30" i="10"/>
  <c r="AJ43" i="10"/>
  <c r="AJ42" i="10" s="1"/>
  <c r="AJ117" i="9"/>
  <c r="AK64" i="9"/>
  <c r="AK82" i="9" s="1"/>
  <c r="AK123" i="9" s="1"/>
  <c r="CW62" i="9"/>
  <c r="CW98" i="9"/>
  <c r="BF73" i="9"/>
  <c r="BF70" i="9" s="1"/>
  <c r="BF66" i="9" s="1"/>
  <c r="CK122" i="9"/>
  <c r="CK151" i="9" s="1"/>
  <c r="CK124" i="9"/>
  <c r="CK153" i="9" s="1"/>
  <c r="AU17" i="6"/>
  <c r="BR62" i="5"/>
  <c r="CD111" i="9" s="1"/>
  <c r="CD112" i="9" s="1"/>
  <c r="CE16" i="8"/>
  <c r="CQ69" i="9" s="1"/>
  <c r="CD14" i="6"/>
  <c r="CP72" i="9" s="1"/>
  <c r="CJ77" i="5"/>
  <c r="CJ78" i="5"/>
  <c r="CQ32" i="9"/>
  <c r="CP24" i="7"/>
  <c r="CO62" i="7"/>
  <c r="CN25" i="5" s="1"/>
  <c r="CW24" i="10"/>
  <c r="CW31" i="10" s="1"/>
  <c r="CI64" i="7"/>
  <c r="CH27" i="5" s="1"/>
  <c r="CJ26" i="7"/>
  <c r="CO50" i="9"/>
  <c r="CO67" i="9"/>
  <c r="CL68" i="9"/>
  <c r="CL55" i="9"/>
  <c r="CL56" i="9" s="1"/>
  <c r="CY4" i="10"/>
  <c r="CY4" i="9"/>
  <c r="CM4" i="8"/>
  <c r="CN4" i="7"/>
  <c r="CM4" i="5"/>
  <c r="CN4" i="4"/>
  <c r="CH22" i="7"/>
  <c r="CH61" i="7"/>
  <c r="CI23" i="7"/>
  <c r="CB30" i="6"/>
  <c r="CB29" i="6"/>
  <c r="CB23" i="6"/>
  <c r="CB24" i="6" s="1"/>
  <c r="CM68" i="9"/>
  <c r="CM55" i="9"/>
  <c r="CM56" i="9" s="1"/>
  <c r="CK13" i="7"/>
  <c r="CJ51" i="7"/>
  <c r="CG60" i="7"/>
  <c r="CF24" i="5"/>
  <c r="CF23" i="5" s="1"/>
  <c r="CR19" i="9"/>
  <c r="CF10" i="8"/>
  <c r="CR116" i="9" s="1"/>
  <c r="CG28" i="7"/>
  <c r="CF37" i="5" s="1"/>
  <c r="CQ40" i="9"/>
  <c r="CE40" i="5"/>
  <c r="CQ43" i="9" s="1"/>
  <c r="CH35" i="5"/>
  <c r="CJ70" i="5"/>
  <c r="CV80" i="9" s="1"/>
  <c r="CF36" i="5"/>
  <c r="CF34" i="5" s="1"/>
  <c r="CR39" i="9" s="1"/>
  <c r="CG50" i="7"/>
  <c r="CD42" i="5"/>
  <c r="CI59" i="7"/>
  <c r="CJ21" i="7"/>
  <c r="CM10" i="6"/>
  <c r="CL12" i="6"/>
  <c r="CX35" i="9"/>
  <c r="CX34" i="9"/>
  <c r="CX12" i="9"/>
  <c r="CX23" i="9"/>
  <c r="CX21" i="9"/>
  <c r="CX24" i="9"/>
  <c r="CX13" i="9"/>
  <c r="CX22" i="9"/>
  <c r="CX42" i="9"/>
  <c r="CX33" i="9"/>
  <c r="CL15" i="6"/>
  <c r="CX77" i="9" s="1"/>
  <c r="CX20" i="9"/>
  <c r="CX36" i="9"/>
  <c r="CW66" i="10"/>
  <c r="CJ56" i="7"/>
  <c r="CK18" i="7"/>
  <c r="DB19" i="7"/>
  <c r="DA57" i="7"/>
  <c r="CH52" i="7"/>
  <c r="CI14" i="7"/>
  <c r="CH12" i="7"/>
  <c r="CH28" i="7" s="1"/>
  <c r="CG37" i="5" s="1"/>
  <c r="CP29" i="9"/>
  <c r="CP45" i="9" s="1"/>
  <c r="CP46" i="9" s="1"/>
  <c r="CK54" i="7"/>
  <c r="CL16" i="7"/>
  <c r="CW10" i="9"/>
  <c r="CW71" i="9"/>
  <c r="CK19" i="6"/>
  <c r="CI55" i="7"/>
  <c r="CJ17" i="7"/>
  <c r="CI15" i="7"/>
  <c r="CX5" i="10"/>
  <c r="CX5" i="9"/>
  <c r="CL5" i="8"/>
  <c r="CM5" i="7"/>
  <c r="CL5" i="5"/>
  <c r="CM5" i="4"/>
  <c r="CJ63" i="7"/>
  <c r="CI26" i="5" s="1"/>
  <c r="CK25" i="7"/>
  <c r="CI76" i="5"/>
  <c r="CI75" i="5" s="1"/>
  <c r="CU52" i="9" s="1"/>
  <c r="CU81" i="9" s="1"/>
  <c r="CU101" i="9" s="1"/>
  <c r="CI65" i="5"/>
  <c r="CU130" i="9" s="1"/>
  <c r="CJ66" i="5"/>
  <c r="CX76" i="10"/>
  <c r="CX69" i="10"/>
  <c r="CX68" i="10"/>
  <c r="CX45" i="10"/>
  <c r="CX26" i="10"/>
  <c r="CX27" i="10"/>
  <c r="CH53" i="7"/>
  <c r="CG13" i="5" s="1"/>
  <c r="CI58" i="7"/>
  <c r="CJ20" i="7"/>
  <c r="CK72" i="5"/>
  <c r="CK67" i="5" s="1"/>
  <c r="CK73" i="5"/>
  <c r="CK68" i="5" s="1"/>
  <c r="CK71" i="5"/>
  <c r="CK5" i="6"/>
  <c r="BN27" i="6"/>
  <c r="BO28" i="6"/>
  <c r="CG66" i="7" l="1"/>
  <c r="CI53" i="7"/>
  <c r="CH13" i="5" s="1"/>
  <c r="CT19" i="9" s="1"/>
  <c r="CT17" i="9" s="1"/>
  <c r="CT26" i="9" s="1"/>
  <c r="CX108" i="9"/>
  <c r="CX137" i="9"/>
  <c r="AK125" i="9"/>
  <c r="AK131" i="9" s="1"/>
  <c r="AJ118" i="9"/>
  <c r="AJ48" i="10"/>
  <c r="AK47" i="10" s="1"/>
  <c r="AK7" i="10"/>
  <c r="AK43" i="10" s="1"/>
  <c r="AK79" i="9"/>
  <c r="AK85" i="9" s="1"/>
  <c r="AK86" i="9" s="1"/>
  <c r="AK117" i="9" s="1"/>
  <c r="AK118" i="9" s="1"/>
  <c r="AK119" i="9" s="1"/>
  <c r="CX62" i="9"/>
  <c r="CX98" i="9"/>
  <c r="BF89" i="9"/>
  <c r="BF91" i="9" s="1"/>
  <c r="BF100" i="9"/>
  <c r="BF102" i="9" s="1"/>
  <c r="CL124" i="9"/>
  <c r="CL122" i="9"/>
  <c r="AU20" i="6"/>
  <c r="AU16" i="6"/>
  <c r="BS62" i="5"/>
  <c r="CE111" i="9" s="1"/>
  <c r="CE112" i="9" s="1"/>
  <c r="CF14" i="8"/>
  <c r="CF16" i="8" s="1"/>
  <c r="CR69" i="9" s="1"/>
  <c r="CD18" i="6"/>
  <c r="CD13" i="6"/>
  <c r="CN53" i="9"/>
  <c r="CK77" i="5"/>
  <c r="CK78" i="5"/>
  <c r="CS40" i="9"/>
  <c r="CG40" i="5"/>
  <c r="CS43" i="9" s="1"/>
  <c r="CJ59" i="7"/>
  <c r="CK21" i="7"/>
  <c r="CR17" i="9"/>
  <c r="CR26" i="9" s="1"/>
  <c r="CH60" i="7"/>
  <c r="CG24" i="5"/>
  <c r="CG23" i="5" s="1"/>
  <c r="CK26" i="7"/>
  <c r="CJ64" i="7"/>
  <c r="CI27" i="5" s="1"/>
  <c r="CQ29" i="9"/>
  <c r="CQ45" i="9" s="1"/>
  <c r="CQ46" i="9" s="1"/>
  <c r="CJ14" i="7"/>
  <c r="CI52" i="7"/>
  <c r="CI12" i="7"/>
  <c r="CR32" i="9"/>
  <c r="CK63" i="7"/>
  <c r="CJ26" i="5" s="1"/>
  <c r="CL25" i="7"/>
  <c r="CG36" i="5"/>
  <c r="CG34" i="5" s="1"/>
  <c r="CS39" i="9" s="1"/>
  <c r="CH50" i="7"/>
  <c r="CX76" i="9"/>
  <c r="CE14" i="6"/>
  <c r="CZ4" i="10"/>
  <c r="CZ4" i="9"/>
  <c r="CN4" i="8"/>
  <c r="CO4" i="7"/>
  <c r="CN4" i="5"/>
  <c r="CO4" i="4"/>
  <c r="CK17" i="7"/>
  <c r="CJ55" i="7"/>
  <c r="CJ15" i="7"/>
  <c r="CM16" i="7"/>
  <c r="CL54" i="7"/>
  <c r="CX10" i="9"/>
  <c r="CX24" i="10"/>
  <c r="CX31" i="10" s="1"/>
  <c r="CX66" i="10"/>
  <c r="CY5" i="10"/>
  <c r="CY5" i="9"/>
  <c r="CM5" i="8"/>
  <c r="CN5" i="7"/>
  <c r="CM5" i="5"/>
  <c r="CN5" i="4"/>
  <c r="DC19" i="7"/>
  <c r="DB57" i="7"/>
  <c r="CL73" i="5"/>
  <c r="CL68" i="5" s="1"/>
  <c r="CL71" i="5"/>
  <c r="CL5" i="6"/>
  <c r="CL72" i="5"/>
  <c r="CL67" i="5" s="1"/>
  <c r="CK56" i="7"/>
  <c r="CL18" i="7"/>
  <c r="CC30" i="6"/>
  <c r="CC29" i="6"/>
  <c r="CC23" i="6"/>
  <c r="CC24" i="6" s="1"/>
  <c r="CK20" i="7"/>
  <c r="CJ58" i="7"/>
  <c r="BP28" i="6"/>
  <c r="BO27" i="6"/>
  <c r="CX71" i="9"/>
  <c r="CL19" i="6"/>
  <c r="CR40" i="9"/>
  <c r="CF40" i="5"/>
  <c r="CR43" i="9" s="1"/>
  <c r="CI35" i="5"/>
  <c r="CQ24" i="7"/>
  <c r="CP62" i="7"/>
  <c r="CO25" i="5" s="1"/>
  <c r="CS19" i="9"/>
  <c r="CS17" i="9" s="1"/>
  <c r="CS26" i="9" s="1"/>
  <c r="CG10" i="8"/>
  <c r="CS116" i="9" s="1"/>
  <c r="CK70" i="5"/>
  <c r="CW80" i="9" s="1"/>
  <c r="CJ65" i="5"/>
  <c r="CV130" i="9" s="1"/>
  <c r="CJ76" i="5"/>
  <c r="CJ75" i="5" s="1"/>
  <c r="CV52" i="9" s="1"/>
  <c r="CV81" i="9" s="1"/>
  <c r="CV101" i="9" s="1"/>
  <c r="CK66" i="5"/>
  <c r="CP67" i="9"/>
  <c r="CP50" i="9"/>
  <c r="CN10" i="6"/>
  <c r="CM12" i="6"/>
  <c r="CY33" i="9"/>
  <c r="CY13" i="9"/>
  <c r="CM15" i="6"/>
  <c r="CY77" i="9" s="1"/>
  <c r="CY76" i="9" s="1"/>
  <c r="CY75" i="9" s="1"/>
  <c r="CY20" i="9"/>
  <c r="CY24" i="9"/>
  <c r="CY35" i="9"/>
  <c r="CY23" i="9"/>
  <c r="CY21" i="9"/>
  <c r="CY42" i="9"/>
  <c r="CY12" i="9"/>
  <c r="CY34" i="9"/>
  <c r="CY22" i="9"/>
  <c r="CY36" i="9"/>
  <c r="CK51" i="7"/>
  <c r="CL13" i="7"/>
  <c r="CI22" i="7"/>
  <c r="CI61" i="7"/>
  <c r="CJ23" i="7"/>
  <c r="CY76" i="10"/>
  <c r="CY69" i="10"/>
  <c r="CY68" i="10"/>
  <c r="CY45" i="10"/>
  <c r="CY27" i="10"/>
  <c r="CY26" i="10"/>
  <c r="CE42" i="5"/>
  <c r="CY24" i="10" l="1"/>
  <c r="CY31" i="10" s="1"/>
  <c r="AK132" i="9"/>
  <c r="CH10" i="8"/>
  <c r="CT116" i="9" s="1"/>
  <c r="CT145" i="9" s="1"/>
  <c r="AK57" i="10"/>
  <c r="AK56" i="10" s="1"/>
  <c r="CY137" i="9"/>
  <c r="CY108" i="9"/>
  <c r="AK72" i="10"/>
  <c r="AK73" i="10" s="1"/>
  <c r="AK80" i="10" s="1"/>
  <c r="AL79" i="10" s="1"/>
  <c r="AK29" i="10"/>
  <c r="AK30" i="10"/>
  <c r="CE140" i="9"/>
  <c r="CE141" i="9" s="1"/>
  <c r="AJ119" i="9"/>
  <c r="AJ132" i="9" s="1"/>
  <c r="AL64" i="9"/>
  <c r="AL82" i="9" s="1"/>
  <c r="AL123" i="9" s="1"/>
  <c r="BF90" i="9"/>
  <c r="BF93" i="9" s="1"/>
  <c r="CY62" i="9"/>
  <c r="CY98" i="9"/>
  <c r="CM124" i="9"/>
  <c r="BG73" i="9"/>
  <c r="BG70" i="9" s="1"/>
  <c r="BG66" i="9" s="1"/>
  <c r="CM122" i="9"/>
  <c r="AV17" i="6"/>
  <c r="AK42" i="10"/>
  <c r="AK48" i="10"/>
  <c r="BT62" i="5"/>
  <c r="CF111" i="9" s="1"/>
  <c r="CH14" i="8"/>
  <c r="CG14" i="8"/>
  <c r="CG16" i="8" s="1"/>
  <c r="CS69" i="9" s="1"/>
  <c r="CY10" i="9"/>
  <c r="CN68" i="9"/>
  <c r="CO53" i="9"/>
  <c r="CO68" i="9" s="1"/>
  <c r="CN55" i="9"/>
  <c r="CN56" i="9" s="1"/>
  <c r="CF14" i="6"/>
  <c r="CR72" i="9" s="1"/>
  <c r="CL77" i="5"/>
  <c r="CL78" i="5"/>
  <c r="BQ28" i="6"/>
  <c r="BP27" i="6"/>
  <c r="CH36" i="5"/>
  <c r="CH34" i="5" s="1"/>
  <c r="CT39" i="9" s="1"/>
  <c r="CI50" i="7"/>
  <c r="CS32" i="9"/>
  <c r="CS29" i="9" s="1"/>
  <c r="CS45" i="9" s="1"/>
  <c r="CS46" i="9" s="1"/>
  <c r="CG42" i="5"/>
  <c r="CD30" i="6"/>
  <c r="CD29" i="6"/>
  <c r="CD23" i="6"/>
  <c r="CD24" i="6" s="1"/>
  <c r="CM25" i="7"/>
  <c r="CL63" i="7"/>
  <c r="CK26" i="5" s="1"/>
  <c r="CK14" i="7"/>
  <c r="CJ52" i="7"/>
  <c r="CJ12" i="7"/>
  <c r="CL20" i="7"/>
  <c r="CK58" i="7"/>
  <c r="CL70" i="5"/>
  <c r="CX80" i="9" s="1"/>
  <c r="DA4" i="10"/>
  <c r="DA4" i="9"/>
  <c r="CO4" i="8"/>
  <c r="CP4" i="7"/>
  <c r="CO4" i="5"/>
  <c r="CP4" i="4"/>
  <c r="CG14" i="6"/>
  <c r="CN16" i="7"/>
  <c r="CM54" i="7"/>
  <c r="CQ72" i="9"/>
  <c r="CE18" i="6"/>
  <c r="CE13" i="6"/>
  <c r="CQ67" i="9"/>
  <c r="CQ50" i="9"/>
  <c r="CR27" i="9"/>
  <c r="CJ22" i="7"/>
  <c r="CJ61" i="7"/>
  <c r="CK23" i="7"/>
  <c r="CL56" i="7"/>
  <c r="CM18" i="7"/>
  <c r="DC57" i="7"/>
  <c r="DD19" i="7"/>
  <c r="CY71" i="9"/>
  <c r="CM19" i="6"/>
  <c r="CS27" i="9"/>
  <c r="CT27" i="9"/>
  <c r="CZ5" i="10"/>
  <c r="CZ5" i="9"/>
  <c r="CN5" i="8"/>
  <c r="CO5" i="7"/>
  <c r="CN5" i="5"/>
  <c r="CO5" i="4"/>
  <c r="CX75" i="9"/>
  <c r="CF42" i="5"/>
  <c r="CL26" i="7"/>
  <c r="CK64" i="7"/>
  <c r="CJ27" i="5" s="1"/>
  <c r="CK59" i="7"/>
  <c r="CL21" i="7"/>
  <c r="CM72" i="5"/>
  <c r="CM67" i="5" s="1"/>
  <c r="CM5" i="6"/>
  <c r="CM71" i="5"/>
  <c r="CM70" i="5" s="1"/>
  <c r="CY80" i="9" s="1"/>
  <c r="CM73" i="5"/>
  <c r="CM68" i="5" s="1"/>
  <c r="CJ53" i="7"/>
  <c r="CI13" i="5" s="1"/>
  <c r="CR29" i="9"/>
  <c r="CR45" i="9" s="1"/>
  <c r="CR46" i="9" s="1"/>
  <c r="CI60" i="7"/>
  <c r="CH24" i="5"/>
  <c r="CH23" i="5" s="1"/>
  <c r="CM13" i="7"/>
  <c r="CL51" i="7"/>
  <c r="CO10" i="6"/>
  <c r="CN12" i="6"/>
  <c r="CZ35" i="9"/>
  <c r="CZ23" i="9"/>
  <c r="CN15" i="6"/>
  <c r="CZ77" i="9" s="1"/>
  <c r="CZ76" i="9" s="1"/>
  <c r="CZ75" i="9" s="1"/>
  <c r="CZ20" i="9"/>
  <c r="CZ21" i="9"/>
  <c r="CZ13" i="9"/>
  <c r="CZ42" i="9"/>
  <c r="CZ12" i="9"/>
  <c r="CZ34" i="9"/>
  <c r="CZ33" i="9"/>
  <c r="CZ36" i="9"/>
  <c r="CZ24" i="9"/>
  <c r="CZ22" i="9"/>
  <c r="CK76" i="5"/>
  <c r="CK75" i="5" s="1"/>
  <c r="CW52" i="9" s="1"/>
  <c r="CW81" i="9" s="1"/>
  <c r="CW101" i="9" s="1"/>
  <c r="CK65" i="5"/>
  <c r="CW130" i="9" s="1"/>
  <c r="CW159" i="9" s="1"/>
  <c r="CL66" i="5"/>
  <c r="CY66" i="10"/>
  <c r="CJ35" i="5"/>
  <c r="CQ62" i="7"/>
  <c r="CP25" i="5" s="1"/>
  <c r="CR24" i="7"/>
  <c r="CK55" i="7"/>
  <c r="CK53" i="7" s="1"/>
  <c r="CJ13" i="5" s="1"/>
  <c r="CL17" i="7"/>
  <c r="CK15" i="7"/>
  <c r="CZ76" i="10"/>
  <c r="CZ69" i="10"/>
  <c r="CZ68" i="10"/>
  <c r="CZ45" i="10"/>
  <c r="CZ27" i="10"/>
  <c r="CZ26" i="10"/>
  <c r="CH66" i="7"/>
  <c r="CI28" i="7"/>
  <c r="CH37" i="5" s="1"/>
  <c r="CZ108" i="9" l="1"/>
  <c r="CZ137" i="9"/>
  <c r="CF112" i="9"/>
  <c r="AL125" i="9"/>
  <c r="AL131" i="9" s="1"/>
  <c r="AL152" i="9"/>
  <c r="AL154" i="9" s="1"/>
  <c r="AL160" i="9" s="1"/>
  <c r="AL7" i="10"/>
  <c r="AL43" i="10" s="1"/>
  <c r="AL42" i="10" s="1"/>
  <c r="CZ62" i="9"/>
  <c r="CZ98" i="9"/>
  <c r="AL79" i="9"/>
  <c r="AL85" i="9" s="1"/>
  <c r="AL86" i="9" s="1"/>
  <c r="BG89" i="9"/>
  <c r="BG91" i="9" s="1"/>
  <c r="BG100" i="9"/>
  <c r="BG102" i="9" s="1"/>
  <c r="CN122" i="9"/>
  <c r="CN151" i="9" s="1"/>
  <c r="CN124" i="9"/>
  <c r="CN153" i="9" s="1"/>
  <c r="AV20" i="6"/>
  <c r="AV16" i="6"/>
  <c r="AL47" i="10"/>
  <c r="BU62" i="5"/>
  <c r="CG111" i="9" s="1"/>
  <c r="CG112" i="9" s="1"/>
  <c r="CH16" i="8"/>
  <c r="CT69" i="9" s="1"/>
  <c r="CO55" i="9"/>
  <c r="CO56" i="9" s="1"/>
  <c r="CF13" i="6"/>
  <c r="CF18" i="6"/>
  <c r="CZ10" i="9"/>
  <c r="CP53" i="9"/>
  <c r="CM77" i="5"/>
  <c r="CM78" i="5"/>
  <c r="CR67" i="9"/>
  <c r="CR50" i="9"/>
  <c r="DE19" i="7"/>
  <c r="DD57" i="7"/>
  <c r="CT40" i="9"/>
  <c r="CH40" i="5"/>
  <c r="CT43" i="9" s="1"/>
  <c r="CZ71" i="9"/>
  <c r="CN19" i="6"/>
  <c r="CP10" i="6"/>
  <c r="CO12" i="6"/>
  <c r="DA22" i="9"/>
  <c r="DA23" i="9"/>
  <c r="DA33" i="9"/>
  <c r="CO15" i="6"/>
  <c r="DA77" i="9" s="1"/>
  <c r="DA42" i="9"/>
  <c r="DA20" i="9"/>
  <c r="DA36" i="9"/>
  <c r="DA24" i="9"/>
  <c r="DA35" i="9"/>
  <c r="DA13" i="9"/>
  <c r="DA21" i="9"/>
  <c r="DA34" i="9"/>
  <c r="DA12" i="9"/>
  <c r="CK22" i="7"/>
  <c r="CK61" i="7"/>
  <c r="CL23" i="7"/>
  <c r="CS72" i="9"/>
  <c r="CG18" i="6"/>
  <c r="CG13" i="6"/>
  <c r="CM63" i="7"/>
  <c r="CL26" i="5" s="1"/>
  <c r="CN25" i="7"/>
  <c r="CS24" i="7"/>
  <c r="CR62" i="7"/>
  <c r="CQ25" i="5" s="1"/>
  <c r="CZ24" i="10"/>
  <c r="CZ31" i="10" s="1"/>
  <c r="CK35" i="5"/>
  <c r="CL59" i="7"/>
  <c r="CM21" i="7"/>
  <c r="DA5" i="10"/>
  <c r="DA5" i="9"/>
  <c r="CO5" i="8"/>
  <c r="CP5" i="7"/>
  <c r="CO5" i="5"/>
  <c r="CP5" i="4"/>
  <c r="CJ60" i="7"/>
  <c r="CI24" i="5"/>
  <c r="CI23" i="5" s="1"/>
  <c r="DB4" i="10"/>
  <c r="DB4" i="9"/>
  <c r="CP4" i="8"/>
  <c r="CQ4" i="7"/>
  <c r="CP4" i="5"/>
  <c r="CQ4" i="4"/>
  <c r="CI66" i="7"/>
  <c r="CM51" i="7"/>
  <c r="CN13" i="7"/>
  <c r="CN71" i="5"/>
  <c r="CN5" i="6"/>
  <c r="CN73" i="5"/>
  <c r="CN68" i="5" s="1"/>
  <c r="CN72" i="5"/>
  <c r="CN67" i="5" s="1"/>
  <c r="CM20" i="7"/>
  <c r="CL58" i="7"/>
  <c r="CS67" i="9"/>
  <c r="CS50" i="9"/>
  <c r="CM17" i="7"/>
  <c r="CL55" i="7"/>
  <c r="CL15" i="7"/>
  <c r="CU19" i="9"/>
  <c r="CU17" i="9" s="1"/>
  <c r="CU26" i="9" s="1"/>
  <c r="CI10" i="8"/>
  <c r="CU116" i="9" s="1"/>
  <c r="CM26" i="7"/>
  <c r="CL64" i="7"/>
  <c r="CK27" i="5" s="1"/>
  <c r="CN54" i="7"/>
  <c r="CO16" i="7"/>
  <c r="CJ28" i="7"/>
  <c r="CI37" i="5" s="1"/>
  <c r="BR28" i="6"/>
  <c r="BQ27" i="6"/>
  <c r="CT32" i="9"/>
  <c r="CZ66" i="10"/>
  <c r="CI36" i="5"/>
  <c r="CI34" i="5" s="1"/>
  <c r="CU39" i="9" s="1"/>
  <c r="CJ50" i="7"/>
  <c r="CV19" i="9"/>
  <c r="CV17" i="9" s="1"/>
  <c r="CV26" i="9" s="1"/>
  <c r="CJ10" i="8"/>
  <c r="CV116" i="9" s="1"/>
  <c r="CM66" i="5"/>
  <c r="CL65" i="5"/>
  <c r="CX130" i="9" s="1"/>
  <c r="CL76" i="5"/>
  <c r="CL75" i="5" s="1"/>
  <c r="CX52" i="9" s="1"/>
  <c r="CM56" i="7"/>
  <c r="CN18" i="7"/>
  <c r="CE30" i="6"/>
  <c r="CE29" i="6"/>
  <c r="CE23" i="6"/>
  <c r="CE24" i="6" s="1"/>
  <c r="DA76" i="10"/>
  <c r="DA69" i="10"/>
  <c r="DA68" i="10"/>
  <c r="DA45" i="10"/>
  <c r="DA27" i="10"/>
  <c r="DA26" i="10"/>
  <c r="CL14" i="7"/>
  <c r="CK52" i="7"/>
  <c r="CK12" i="7"/>
  <c r="DA108" i="9" l="1"/>
  <c r="DA137" i="9"/>
  <c r="AL30" i="10"/>
  <c r="AL57" i="10"/>
  <c r="AL56" i="10" s="1"/>
  <c r="AL48" i="10"/>
  <c r="AM47" i="10" s="1"/>
  <c r="AL29" i="10"/>
  <c r="AL72" i="10"/>
  <c r="AL73" i="10" s="1"/>
  <c r="AL80" i="10" s="1"/>
  <c r="AM79" i="10" s="1"/>
  <c r="BG90" i="9"/>
  <c r="BG93" i="9" s="1"/>
  <c r="AL117" i="9"/>
  <c r="AM64" i="9"/>
  <c r="AM82" i="9" s="1"/>
  <c r="DA62" i="9"/>
  <c r="DA98" i="9"/>
  <c r="CO124" i="9"/>
  <c r="BH73" i="9"/>
  <c r="BH70" i="9" s="1"/>
  <c r="BH66" i="9" s="1"/>
  <c r="CO122" i="9"/>
  <c r="AW17" i="6"/>
  <c r="BV62" i="5"/>
  <c r="CH111" i="9" s="1"/>
  <c r="CH112" i="9" s="1"/>
  <c r="CI14" i="8"/>
  <c r="CI16" i="8" s="1"/>
  <c r="CU69" i="9" s="1"/>
  <c r="CJ14" i="8"/>
  <c r="DA24" i="10"/>
  <c r="DA31" i="10" s="1"/>
  <c r="DA66" i="10"/>
  <c r="CP68" i="9"/>
  <c r="CP55" i="9"/>
  <c r="CP56" i="9" s="1"/>
  <c r="CH42" i="5"/>
  <c r="CT29" i="9"/>
  <c r="CT45" i="9" s="1"/>
  <c r="CQ53" i="9"/>
  <c r="CQ68" i="9" s="1"/>
  <c r="DA10" i="9"/>
  <c r="CN78" i="5"/>
  <c r="CN77" i="5"/>
  <c r="BS28" i="6"/>
  <c r="BR27" i="6"/>
  <c r="CF30" i="6"/>
  <c r="CF29" i="6"/>
  <c r="CF23" i="6"/>
  <c r="CF24" i="6" s="1"/>
  <c r="CJ36" i="5"/>
  <c r="CJ34" i="5" s="1"/>
  <c r="CV39" i="9" s="1"/>
  <c r="CK50" i="7"/>
  <c r="CO13" i="7"/>
  <c r="CN51" i="7"/>
  <c r="CO5" i="6"/>
  <c r="CO72" i="5"/>
  <c r="CO67" i="5" s="1"/>
  <c r="CO71" i="5"/>
  <c r="CO73" i="5"/>
  <c r="CO68" i="5" s="1"/>
  <c r="CM14" i="7"/>
  <c r="CL52" i="7"/>
  <c r="CL12" i="7"/>
  <c r="CJ66" i="7"/>
  <c r="CL53" i="7"/>
  <c r="CK13" i="5" s="1"/>
  <c r="CN20" i="7"/>
  <c r="CM58" i="7"/>
  <c r="CL35" i="5"/>
  <c r="CS62" i="7"/>
  <c r="CR25" i="5" s="1"/>
  <c r="CT24" i="7"/>
  <c r="DA76" i="9"/>
  <c r="CN17" i="7"/>
  <c r="CM55" i="7"/>
  <c r="CM15" i="7"/>
  <c r="DB76" i="10"/>
  <c r="DB69" i="10"/>
  <c r="DB68" i="10"/>
  <c r="DB45" i="10"/>
  <c r="DB27" i="10"/>
  <c r="DB26" i="10"/>
  <c r="CM64" i="7"/>
  <c r="CL27" i="5" s="1"/>
  <c r="CN26" i="7"/>
  <c r="CU32" i="9"/>
  <c r="CL22" i="7"/>
  <c r="CM23" i="7"/>
  <c r="CL61" i="7"/>
  <c r="DE57" i="7"/>
  <c r="DF19" i="7"/>
  <c r="CX81" i="9"/>
  <c r="CX101" i="9" s="1"/>
  <c r="CV27" i="9"/>
  <c r="CU40" i="9"/>
  <c r="CI40" i="5"/>
  <c r="CU43" i="9" s="1"/>
  <c r="CN63" i="7"/>
  <c r="CM26" i="5" s="1"/>
  <c r="CO25" i="7"/>
  <c r="CK60" i="7"/>
  <c r="CJ24" i="5"/>
  <c r="CJ23" i="5" s="1"/>
  <c r="CN21" i="7"/>
  <c r="CM59" i="7"/>
  <c r="CH14" i="6"/>
  <c r="CO54" i="7"/>
  <c r="CP16" i="7"/>
  <c r="CG30" i="6"/>
  <c r="CG29" i="6"/>
  <c r="CG23" i="6"/>
  <c r="CG24" i="6" s="1"/>
  <c r="DC4" i="10"/>
  <c r="DC4" i="9"/>
  <c r="CQ4" i="8"/>
  <c r="CR4" i="7"/>
  <c r="CR4" i="4"/>
  <c r="CQ4" i="5"/>
  <c r="CO18" i="7"/>
  <c r="CN56" i="7"/>
  <c r="CM65" i="5"/>
  <c r="CY130" i="9" s="1"/>
  <c r="CM76" i="5"/>
  <c r="CM75" i="5" s="1"/>
  <c r="CY52" i="9" s="1"/>
  <c r="CY81" i="9" s="1"/>
  <c r="CY101" i="9" s="1"/>
  <c r="CN66" i="5"/>
  <c r="DA71" i="9"/>
  <c r="CO19" i="6"/>
  <c r="CU27" i="9"/>
  <c r="CK28" i="7"/>
  <c r="CJ37" i="5" s="1"/>
  <c r="CN70" i="5"/>
  <c r="CZ80" i="9" s="1"/>
  <c r="DB5" i="10"/>
  <c r="DB5" i="9"/>
  <c r="CP5" i="8"/>
  <c r="CQ5" i="7"/>
  <c r="CP5" i="5"/>
  <c r="CQ5" i="4"/>
  <c r="CQ10" i="6"/>
  <c r="CP12" i="6"/>
  <c r="DB35" i="9"/>
  <c r="DB22" i="9"/>
  <c r="DB12" i="9"/>
  <c r="DB23" i="9"/>
  <c r="DB21" i="9"/>
  <c r="DB33" i="9"/>
  <c r="DB34" i="9"/>
  <c r="DB24" i="9"/>
  <c r="CP15" i="6"/>
  <c r="DB77" i="9" s="1"/>
  <c r="DB76" i="9" s="1"/>
  <c r="DB75" i="9" s="1"/>
  <c r="DB20" i="9"/>
  <c r="DB13" i="9"/>
  <c r="DB42" i="9"/>
  <c r="DB36" i="9"/>
  <c r="DB108" i="9" l="1"/>
  <c r="DB137" i="9"/>
  <c r="CH140" i="9"/>
  <c r="CH141" i="9" s="1"/>
  <c r="AL118" i="9"/>
  <c r="AL146" i="9"/>
  <c r="AM79" i="9"/>
  <c r="AM85" i="9" s="1"/>
  <c r="AM86" i="9" s="1"/>
  <c r="AM123" i="9"/>
  <c r="AM7" i="10"/>
  <c r="AM57" i="10" s="1"/>
  <c r="AM56" i="10" s="1"/>
  <c r="DB62" i="9"/>
  <c r="DB98" i="9"/>
  <c r="BH89" i="9"/>
  <c r="BH91" i="9" s="1"/>
  <c r="BH100" i="9"/>
  <c r="BH102" i="9" s="1"/>
  <c r="DB24" i="10"/>
  <c r="DB31" i="10" s="1"/>
  <c r="CP122" i="9"/>
  <c r="CP124" i="9"/>
  <c r="AW16" i="6"/>
  <c r="AW20" i="6"/>
  <c r="BW62" i="5"/>
  <c r="CI111" i="9" s="1"/>
  <c r="CJ16" i="8"/>
  <c r="CV69" i="9" s="1"/>
  <c r="DB66" i="10"/>
  <c r="CT50" i="9"/>
  <c r="CH23" i="6" s="1"/>
  <c r="CH24" i="6" s="1"/>
  <c r="CT46" i="9"/>
  <c r="CQ55" i="9"/>
  <c r="CQ56" i="9" s="1"/>
  <c r="CT67" i="9"/>
  <c r="CR53" i="9"/>
  <c r="CR55" i="9" s="1"/>
  <c r="CR56" i="9" s="1"/>
  <c r="CS53" i="9"/>
  <c r="CO78" i="5"/>
  <c r="CO77" i="5"/>
  <c r="CL60" i="7"/>
  <c r="CK24" i="5"/>
  <c r="CK23" i="5" s="1"/>
  <c r="DB71" i="9"/>
  <c r="CP19" i="6"/>
  <c r="CO56" i="7"/>
  <c r="CP18" i="7"/>
  <c r="CR10" i="6"/>
  <c r="CQ12" i="6"/>
  <c r="DC23" i="9"/>
  <c r="CQ15" i="6"/>
  <c r="DC77" i="9" s="1"/>
  <c r="DC76" i="9" s="1"/>
  <c r="DC75" i="9" s="1"/>
  <c r="DC22" i="9"/>
  <c r="DC21" i="9"/>
  <c r="DC33" i="9"/>
  <c r="DC24" i="9"/>
  <c r="DC12" i="9"/>
  <c r="DC34" i="9"/>
  <c r="DC42" i="9"/>
  <c r="DC20" i="9"/>
  <c r="DC35" i="9"/>
  <c r="DC13" i="9"/>
  <c r="DC36" i="9"/>
  <c r="CN59" i="7"/>
  <c r="CO21" i="7"/>
  <c r="CM22" i="7"/>
  <c r="CM61" i="7"/>
  <c r="CN23" i="7"/>
  <c r="CM53" i="7"/>
  <c r="CL13" i="5" s="1"/>
  <c r="CU24" i="7"/>
  <c r="CT62" i="7"/>
  <c r="CS25" i="5" s="1"/>
  <c r="CO70" i="5"/>
  <c r="DA80" i="9" s="1"/>
  <c r="DD4" i="10"/>
  <c r="DD4" i="9"/>
  <c r="CR4" i="8"/>
  <c r="CS4" i="7"/>
  <c r="CR4" i="5"/>
  <c r="CS4" i="4"/>
  <c r="CN55" i="7"/>
  <c r="CO17" i="7"/>
  <c r="CN15" i="7"/>
  <c r="CV32" i="9"/>
  <c r="CI42" i="5"/>
  <c r="CO66" i="5"/>
  <c r="CN76" i="5"/>
  <c r="CN75" i="5" s="1"/>
  <c r="CZ52" i="9" s="1"/>
  <c r="CN65" i="5"/>
  <c r="CZ130" i="9" s="1"/>
  <c r="CU29" i="9"/>
  <c r="CU45" i="9" s="1"/>
  <c r="CU46" i="9" s="1"/>
  <c r="CM35" i="5"/>
  <c r="BT28" i="6"/>
  <c r="BS27" i="6"/>
  <c r="CQ16" i="7"/>
  <c r="CP54" i="7"/>
  <c r="DC5" i="10"/>
  <c r="DC5" i="9"/>
  <c r="CQ5" i="8"/>
  <c r="CR5" i="7"/>
  <c r="CQ5" i="5"/>
  <c r="CR5" i="4"/>
  <c r="DB10" i="9"/>
  <c r="CP73" i="5"/>
  <c r="CP68" i="5" s="1"/>
  <c r="CP5" i="6"/>
  <c r="CP71" i="5"/>
  <c r="CP72" i="5"/>
  <c r="CP67" i="5" s="1"/>
  <c r="CO63" i="7"/>
  <c r="CN26" i="5" s="1"/>
  <c r="CP25" i="7"/>
  <c r="CN64" i="7"/>
  <c r="CM27" i="5" s="1"/>
  <c r="CO26" i="7"/>
  <c r="CL28" i="7"/>
  <c r="CK37" i="5" s="1"/>
  <c r="CP13" i="7"/>
  <c r="CO51" i="7"/>
  <c r="DF57" i="7"/>
  <c r="DG19" i="7"/>
  <c r="CN58" i="7"/>
  <c r="CO20" i="7"/>
  <c r="CK36" i="5"/>
  <c r="CK34" i="5" s="1"/>
  <c r="CW39" i="9" s="1"/>
  <c r="CL50" i="7"/>
  <c r="CL66" i="7" s="1"/>
  <c r="CV40" i="9"/>
  <c r="CJ40" i="5"/>
  <c r="CV43" i="9" s="1"/>
  <c r="DC76" i="10"/>
  <c r="DC68" i="10"/>
  <c r="DC45" i="10"/>
  <c r="DC69" i="10"/>
  <c r="DC27" i="10"/>
  <c r="DC26" i="10"/>
  <c r="CT72" i="9"/>
  <c r="CH18" i="6"/>
  <c r="CH13" i="6"/>
  <c r="CI14" i="6"/>
  <c r="DA75" i="9"/>
  <c r="CW19" i="9"/>
  <c r="CW17" i="9" s="1"/>
  <c r="CW26" i="9" s="1"/>
  <c r="CK10" i="8"/>
  <c r="CW116" i="9" s="1"/>
  <c r="CW145" i="9" s="1"/>
  <c r="CM52" i="7"/>
  <c r="CN14" i="7"/>
  <c r="CM12" i="7"/>
  <c r="CM28" i="7" s="1"/>
  <c r="CL37" i="5" s="1"/>
  <c r="CK66" i="7"/>
  <c r="DC108" i="9" l="1"/>
  <c r="DC137" i="9"/>
  <c r="CZ159" i="9"/>
  <c r="CI112" i="9"/>
  <c r="AM125" i="9"/>
  <c r="AM131" i="9" s="1"/>
  <c r="AL119" i="9"/>
  <c r="AL132" i="9" s="1"/>
  <c r="AL147" i="9"/>
  <c r="AL148" i="9" s="1"/>
  <c r="AL161" i="9" s="1"/>
  <c r="AM30" i="10"/>
  <c r="AM29" i="10"/>
  <c r="AM72" i="10"/>
  <c r="AM73" i="10" s="1"/>
  <c r="AM80" i="10" s="1"/>
  <c r="AN79" i="10" s="1"/>
  <c r="AM43" i="10"/>
  <c r="AM42" i="10" s="1"/>
  <c r="BH90" i="9"/>
  <c r="BH93" i="9" s="1"/>
  <c r="DC62" i="9"/>
  <c r="DC98" i="9"/>
  <c r="AM117" i="9"/>
  <c r="AN64" i="9"/>
  <c r="BI73" i="9"/>
  <c r="BI70" i="9" s="1"/>
  <c r="BI66" i="9" s="1"/>
  <c r="CQ122" i="9"/>
  <c r="CQ151" i="9" s="1"/>
  <c r="CQ124" i="9"/>
  <c r="CR124" i="9" s="1"/>
  <c r="AX17" i="6"/>
  <c r="BX62" i="5"/>
  <c r="CJ111" i="9" s="1"/>
  <c r="CJ112" i="9" s="1"/>
  <c r="CK14" i="8"/>
  <c r="CK16" i="8" s="1"/>
  <c r="CW69" i="9" s="1"/>
  <c r="CH29" i="6"/>
  <c r="CH30" i="6"/>
  <c r="CT53" i="9" s="1"/>
  <c r="CR68" i="9"/>
  <c r="CS68" i="9"/>
  <c r="CS55" i="9"/>
  <c r="CS56" i="9" s="1"/>
  <c r="CP77" i="5"/>
  <c r="CP78" i="5"/>
  <c r="CP26" i="7"/>
  <c r="CO64" i="7"/>
  <c r="CN27" i="5" s="1"/>
  <c r="CP70" i="5"/>
  <c r="DB80" i="9" s="1"/>
  <c r="CU67" i="9"/>
  <c r="CU50" i="9"/>
  <c r="CN53" i="7"/>
  <c r="CM13" i="5" s="1"/>
  <c r="DC10" i="9"/>
  <c r="CS10" i="6"/>
  <c r="CR12" i="6"/>
  <c r="DD36" i="9"/>
  <c r="DD13" i="9"/>
  <c r="DD21" i="9"/>
  <c r="DD34" i="9"/>
  <c r="DD42" i="9"/>
  <c r="DD33" i="9"/>
  <c r="DD20" i="9"/>
  <c r="CR15" i="6"/>
  <c r="DD77" i="9" s="1"/>
  <c r="DD76" i="9" s="1"/>
  <c r="DD22" i="9"/>
  <c r="DD35" i="9"/>
  <c r="DD24" i="9"/>
  <c r="DD12" i="9"/>
  <c r="DD23" i="9"/>
  <c r="DE4" i="10"/>
  <c r="DE4" i="9"/>
  <c r="CS4" i="8"/>
  <c r="CT4" i="7"/>
  <c r="CS4" i="5"/>
  <c r="CT4" i="4"/>
  <c r="DC24" i="10"/>
  <c r="DC31" i="10" s="1"/>
  <c r="CJ14" i="6"/>
  <c r="BU28" i="6"/>
  <c r="BT27" i="6"/>
  <c r="CZ81" i="9"/>
  <c r="CZ101" i="9" s="1"/>
  <c r="CU62" i="7"/>
  <c r="CT25" i="5" s="1"/>
  <c r="CV24" i="7"/>
  <c r="CP56" i="7"/>
  <c r="CQ18" i="7"/>
  <c r="CW32" i="9"/>
  <c r="CO58" i="7"/>
  <c r="CP20" i="7"/>
  <c r="CO76" i="5"/>
  <c r="CO75" i="5" s="1"/>
  <c r="DA52" i="9" s="1"/>
  <c r="DA81" i="9" s="1"/>
  <c r="DA101" i="9" s="1"/>
  <c r="CP66" i="5"/>
  <c r="CO65" i="5"/>
  <c r="DA130" i="9" s="1"/>
  <c r="CX19" i="9"/>
  <c r="CL10" i="8"/>
  <c r="CX116" i="9" s="1"/>
  <c r="DG57" i="7"/>
  <c r="DH19" i="7"/>
  <c r="CJ42" i="5"/>
  <c r="CN22" i="7"/>
  <c r="CN61" i="7"/>
  <c r="CO23" i="7"/>
  <c r="CX40" i="9"/>
  <c r="CL40" i="5"/>
  <c r="CX43" i="9" s="1"/>
  <c r="CR16" i="7"/>
  <c r="CQ54" i="7"/>
  <c r="CV29" i="9"/>
  <c r="CV45" i="9" s="1"/>
  <c r="CV46" i="9" s="1"/>
  <c r="CM60" i="7"/>
  <c r="CL24" i="5"/>
  <c r="CL23" i="5" s="1"/>
  <c r="CW27" i="9"/>
  <c r="CP63" i="7"/>
  <c r="CO26" i="5" s="1"/>
  <c r="CQ25" i="7"/>
  <c r="CQ13" i="7"/>
  <c r="CP51" i="7"/>
  <c r="CN52" i="7"/>
  <c r="CO14" i="7"/>
  <c r="CN12" i="7"/>
  <c r="CN28" i="7" s="1"/>
  <c r="CM37" i="5" s="1"/>
  <c r="DD5" i="10"/>
  <c r="DD5" i="9"/>
  <c r="CR5" i="8"/>
  <c r="CS5" i="7"/>
  <c r="CR5" i="5"/>
  <c r="CS5" i="4"/>
  <c r="DD68" i="10"/>
  <c r="DD76" i="10"/>
  <c r="DD69" i="10"/>
  <c r="DD26" i="10"/>
  <c r="DD45" i="10"/>
  <c r="DD27" i="10"/>
  <c r="CU72" i="9"/>
  <c r="CI18" i="6"/>
  <c r="CI13" i="6"/>
  <c r="CN35" i="5"/>
  <c r="CL36" i="5"/>
  <c r="CL34" i="5" s="1"/>
  <c r="CX39" i="9" s="1"/>
  <c r="CM50" i="7"/>
  <c r="DC66" i="10"/>
  <c r="CW40" i="9"/>
  <c r="CK40" i="5"/>
  <c r="CW43" i="9" s="1"/>
  <c r="CQ72" i="5"/>
  <c r="CQ67" i="5" s="1"/>
  <c r="CQ5" i="6"/>
  <c r="CQ73" i="5"/>
  <c r="CQ68" i="5" s="1"/>
  <c r="CQ71" i="5"/>
  <c r="CO55" i="7"/>
  <c r="CP17" i="7"/>
  <c r="CO15" i="7"/>
  <c r="CO59" i="7"/>
  <c r="CP21" i="7"/>
  <c r="DC71" i="9"/>
  <c r="CQ19" i="6"/>
  <c r="DD108" i="9" l="1"/>
  <c r="DD137" i="9"/>
  <c r="AM118" i="9"/>
  <c r="CQ153" i="9"/>
  <c r="AM48" i="10"/>
  <c r="AN47" i="10" s="1"/>
  <c r="DD62" i="9"/>
  <c r="DD98" i="9"/>
  <c r="BI89" i="9"/>
  <c r="BI91" i="9" s="1"/>
  <c r="BI100" i="9"/>
  <c r="BI102" i="9" s="1"/>
  <c r="AN82" i="9"/>
  <c r="CR122" i="9"/>
  <c r="CS124" i="9"/>
  <c r="AX16" i="6"/>
  <c r="AX20" i="6"/>
  <c r="BY62" i="5"/>
  <c r="CK111" i="9" s="1"/>
  <c r="CK112" i="9" s="1"/>
  <c r="CL14" i="8"/>
  <c r="CL16" i="8" s="1"/>
  <c r="CX69" i="9" s="1"/>
  <c r="DD66" i="10"/>
  <c r="DD24" i="10"/>
  <c r="DD31" i="10" s="1"/>
  <c r="CK14" i="6"/>
  <c r="CK18" i="6" s="1"/>
  <c r="CL14" i="6"/>
  <c r="CL13" i="6" s="1"/>
  <c r="CQ78" i="5"/>
  <c r="CQ77" i="5"/>
  <c r="CR67" i="5"/>
  <c r="CR73" i="5"/>
  <c r="CR68" i="5" s="1"/>
  <c r="CR71" i="5"/>
  <c r="CR72" i="5"/>
  <c r="CR5" i="6"/>
  <c r="CO22" i="7"/>
  <c r="CP23" i="7"/>
  <c r="CO61" i="7"/>
  <c r="DI19" i="7"/>
  <c r="DH57" i="7"/>
  <c r="CK42" i="5"/>
  <c r="CY19" i="9"/>
  <c r="CY17" i="9" s="1"/>
  <c r="CY26" i="9" s="1"/>
  <c r="CM10" i="8"/>
  <c r="CY116" i="9" s="1"/>
  <c r="CQ70" i="5"/>
  <c r="DC80" i="9" s="1"/>
  <c r="CO35" i="5"/>
  <c r="CM66" i="7"/>
  <c r="CQ51" i="7"/>
  <c r="CR13" i="7"/>
  <c r="CN60" i="7"/>
  <c r="CM24" i="5"/>
  <c r="CM23" i="5" s="1"/>
  <c r="CW29" i="9"/>
  <c r="CW45" i="9" s="1"/>
  <c r="CW46" i="9" s="1"/>
  <c r="BV28" i="6"/>
  <c r="BU27" i="6"/>
  <c r="DD10" i="9"/>
  <c r="CI30" i="6"/>
  <c r="CI29" i="6"/>
  <c r="CI23" i="6"/>
  <c r="CI24" i="6" s="1"/>
  <c r="CX17" i="9"/>
  <c r="CX26" i="9" s="1"/>
  <c r="CR18" i="7"/>
  <c r="CQ56" i="7"/>
  <c r="CR25" i="7"/>
  <c r="CQ63" i="7"/>
  <c r="CP26" i="5" s="1"/>
  <c r="CX32" i="9"/>
  <c r="CL42" i="5"/>
  <c r="CV72" i="9"/>
  <c r="CJ18" i="6"/>
  <c r="CJ13" i="6"/>
  <c r="CQ21" i="7"/>
  <c r="CP59" i="7"/>
  <c r="CW24" i="7"/>
  <c r="CV62" i="7"/>
  <c r="CU25" i="5" s="1"/>
  <c r="DE76" i="10"/>
  <c r="DE68" i="10"/>
  <c r="DE69" i="10"/>
  <c r="DE45" i="10"/>
  <c r="DE26" i="10"/>
  <c r="DE27" i="10"/>
  <c r="CY40" i="9"/>
  <c r="CM40" i="5"/>
  <c r="CY43" i="9" s="1"/>
  <c r="DD75" i="9"/>
  <c r="DD71" i="9"/>
  <c r="CR19" i="6"/>
  <c r="CQ26" i="7"/>
  <c r="CP64" i="7"/>
  <c r="CO27" i="5" s="1"/>
  <c r="CQ66" i="5"/>
  <c r="CP65" i="5"/>
  <c r="DB130" i="9" s="1"/>
  <c r="CP76" i="5"/>
  <c r="CP75" i="5" s="1"/>
  <c r="DB52" i="9" s="1"/>
  <c r="DB81" i="9" s="1"/>
  <c r="DB101" i="9" s="1"/>
  <c r="CP14" i="7"/>
  <c r="CO52" i="7"/>
  <c r="CO12" i="7"/>
  <c r="CO28" i="7" s="1"/>
  <c r="CN37" i="5" s="1"/>
  <c r="CP58" i="7"/>
  <c r="CQ20" i="7"/>
  <c r="CS12" i="6"/>
  <c r="CT10" i="6"/>
  <c r="DE22" i="9"/>
  <c r="DE34" i="9"/>
  <c r="DE24" i="9"/>
  <c r="DE33" i="9"/>
  <c r="DE20" i="9"/>
  <c r="DE35" i="9"/>
  <c r="DE13" i="9"/>
  <c r="DE36" i="9"/>
  <c r="DE21" i="9"/>
  <c r="DE23" i="9"/>
  <c r="CS15" i="6"/>
  <c r="DE77" i="9" s="1"/>
  <c r="DE76" i="9" s="1"/>
  <c r="DE75" i="9" s="1"/>
  <c r="DE12" i="9"/>
  <c r="DE42" i="9"/>
  <c r="CT68" i="9"/>
  <c r="CT55" i="9"/>
  <c r="CT56" i="9" s="1"/>
  <c r="CV67" i="9"/>
  <c r="CV50" i="9"/>
  <c r="CP55" i="7"/>
  <c r="CQ17" i="7"/>
  <c r="CP15" i="7"/>
  <c r="CO53" i="7"/>
  <c r="CN13" i="5" s="1"/>
  <c r="DE5" i="10"/>
  <c r="DE5" i="9"/>
  <c r="CS5" i="8"/>
  <c r="CT5" i="7"/>
  <c r="CS5" i="5"/>
  <c r="CT5" i="4"/>
  <c r="CM36" i="5"/>
  <c r="CM34" i="5" s="1"/>
  <c r="CY39" i="9" s="1"/>
  <c r="CN50" i="7"/>
  <c r="CN66" i="7" s="1"/>
  <c r="CS16" i="7"/>
  <c r="CR54" i="7"/>
  <c r="DF4" i="10"/>
  <c r="DF4" i="9"/>
  <c r="CT4" i="8"/>
  <c r="CU4" i="7"/>
  <c r="CT4" i="5"/>
  <c r="CU4" i="4"/>
  <c r="CP53" i="7" l="1"/>
  <c r="CO13" i="5" s="1"/>
  <c r="CO10" i="8" s="1"/>
  <c r="DA116" i="9" s="1"/>
  <c r="DE108" i="9"/>
  <c r="DE137" i="9"/>
  <c r="CK140" i="9"/>
  <c r="CK141" i="9" s="1"/>
  <c r="AM119" i="9"/>
  <c r="AM132" i="9" s="1"/>
  <c r="DE62" i="9"/>
  <c r="DE98" i="9"/>
  <c r="BI90" i="9"/>
  <c r="BI93" i="9" s="1"/>
  <c r="AN79" i="9"/>
  <c r="AN123" i="9"/>
  <c r="AN7" i="10"/>
  <c r="DE66" i="10"/>
  <c r="BJ73" i="9"/>
  <c r="BJ70" i="9" s="1"/>
  <c r="BJ66" i="9" s="1"/>
  <c r="CT124" i="9"/>
  <c r="CT153" i="9" s="1"/>
  <c r="CS122" i="9"/>
  <c r="AY17" i="6"/>
  <c r="BZ62" i="5"/>
  <c r="CL111" i="9" s="1"/>
  <c r="CM14" i="8"/>
  <c r="CM16" i="8" s="1"/>
  <c r="CY69" i="9" s="1"/>
  <c r="CX72" i="9"/>
  <c r="CK13" i="6"/>
  <c r="CW72" i="9"/>
  <c r="CL18" i="6"/>
  <c r="CU53" i="9"/>
  <c r="CU68" i="9" s="1"/>
  <c r="CR78" i="5"/>
  <c r="CQ14" i="7"/>
  <c r="CP52" i="7"/>
  <c r="CP12" i="7"/>
  <c r="CS25" i="7"/>
  <c r="CR63" i="7"/>
  <c r="CQ26" i="5" s="1"/>
  <c r="CS13" i="7"/>
  <c r="CR51" i="7"/>
  <c r="CY32" i="9"/>
  <c r="CY29" i="9" s="1"/>
  <c r="CY45" i="9" s="1"/>
  <c r="CY46" i="9" s="1"/>
  <c r="CM42" i="5"/>
  <c r="CP35" i="5"/>
  <c r="DJ19" i="7"/>
  <c r="DI57" i="7"/>
  <c r="CS72" i="5"/>
  <c r="CS67" i="5" s="1"/>
  <c r="CS5" i="6"/>
  <c r="CS71" i="5"/>
  <c r="CS73" i="5"/>
  <c r="CS68" i="5" s="1"/>
  <c r="CN36" i="5"/>
  <c r="CN34" i="5" s="1"/>
  <c r="CZ39" i="9" s="1"/>
  <c r="CO50" i="7"/>
  <c r="DG4" i="10"/>
  <c r="DG4" i="9"/>
  <c r="CU4" i="8"/>
  <c r="CV4" i="7"/>
  <c r="CU4" i="5"/>
  <c r="CV4" i="4"/>
  <c r="DE71" i="9"/>
  <c r="CS19" i="6"/>
  <c r="CT16" i="7"/>
  <c r="CS54" i="7"/>
  <c r="DE24" i="10"/>
  <c r="DE31" i="10" s="1"/>
  <c r="CW62" i="7"/>
  <c r="CV25" i="5" s="1"/>
  <c r="CX24" i="7"/>
  <c r="CO60" i="7"/>
  <c r="CN24" i="5"/>
  <c r="CN23" i="5" s="1"/>
  <c r="CR77" i="5"/>
  <c r="CU10" i="6"/>
  <c r="CT12" i="6"/>
  <c r="CT15" i="6"/>
  <c r="DF77" i="9" s="1"/>
  <c r="DF76" i="9" s="1"/>
  <c r="DF75" i="9" s="1"/>
  <c r="DF21" i="9"/>
  <c r="DF35" i="9"/>
  <c r="DF42" i="9"/>
  <c r="DF12" i="9"/>
  <c r="DF22" i="9"/>
  <c r="DF34" i="9"/>
  <c r="DF23" i="9"/>
  <c r="DF24" i="9"/>
  <c r="DF33" i="9"/>
  <c r="DF20" i="9"/>
  <c r="DF13" i="9"/>
  <c r="DF36" i="9"/>
  <c r="CJ30" i="6"/>
  <c r="CJ29" i="6"/>
  <c r="CJ23" i="6"/>
  <c r="CJ24" i="6" s="1"/>
  <c r="DE10" i="9"/>
  <c r="CQ58" i="7"/>
  <c r="CR20" i="7"/>
  <c r="CQ76" i="5"/>
  <c r="CQ75" i="5" s="1"/>
  <c r="DC52" i="9" s="1"/>
  <c r="DC81" i="9" s="1"/>
  <c r="DC101" i="9" s="1"/>
  <c r="CR66" i="5"/>
  <c r="CQ65" i="5"/>
  <c r="DC130" i="9" s="1"/>
  <c r="DC159" i="9" s="1"/>
  <c r="CM14" i="6"/>
  <c r="CR56" i="7"/>
  <c r="CS18" i="7"/>
  <c r="CP22" i="7"/>
  <c r="CP61" i="7"/>
  <c r="CQ23" i="7"/>
  <c r="CQ59" i="7"/>
  <c r="CR21" i="7"/>
  <c r="CX27" i="9"/>
  <c r="CZ19" i="9"/>
  <c r="CN10" i="8"/>
  <c r="CZ116" i="9" s="1"/>
  <c r="CZ145" i="9" s="1"/>
  <c r="DF76" i="10"/>
  <c r="DF69" i="10"/>
  <c r="DF68" i="10"/>
  <c r="DF45" i="10"/>
  <c r="DF26" i="10"/>
  <c r="DF27" i="10"/>
  <c r="DF5" i="10"/>
  <c r="DF5" i="9"/>
  <c r="CT5" i="8"/>
  <c r="CU5" i="7"/>
  <c r="CT5" i="5"/>
  <c r="CU5" i="4"/>
  <c r="CQ55" i="7"/>
  <c r="CR17" i="7"/>
  <c r="CQ15" i="7"/>
  <c r="CZ40" i="9"/>
  <c r="CN40" i="5"/>
  <c r="CZ43" i="9" s="1"/>
  <c r="CR26" i="7"/>
  <c r="CQ64" i="7"/>
  <c r="CP27" i="5" s="1"/>
  <c r="CX29" i="9"/>
  <c r="CX45" i="9" s="1"/>
  <c r="CX46" i="9" s="1"/>
  <c r="BV27" i="6"/>
  <c r="BW28" i="6"/>
  <c r="CY27" i="9"/>
  <c r="CW67" i="9"/>
  <c r="CW50" i="9"/>
  <c r="CR70" i="5"/>
  <c r="DD80" i="9" s="1"/>
  <c r="DA19" i="9" l="1"/>
  <c r="DA17" i="9" s="1"/>
  <c r="DA26" i="9" s="1"/>
  <c r="CO66" i="7"/>
  <c r="DF108" i="9"/>
  <c r="DF137" i="9"/>
  <c r="AN125" i="9"/>
  <c r="AN131" i="9" s="1"/>
  <c r="DF62" i="9"/>
  <c r="DF98" i="9"/>
  <c r="BJ89" i="9"/>
  <c r="BJ91" i="9" s="1"/>
  <c r="BJ100" i="9"/>
  <c r="BJ102" i="9" s="1"/>
  <c r="AN29" i="10"/>
  <c r="AN57" i="10"/>
  <c r="AN56" i="10" s="1"/>
  <c r="AN43" i="10"/>
  <c r="AN30" i="10"/>
  <c r="AN72" i="10"/>
  <c r="AN73" i="10" s="1"/>
  <c r="AN80" i="10" s="1"/>
  <c r="AO79" i="10" s="1"/>
  <c r="AN85" i="9"/>
  <c r="AN86" i="9" s="1"/>
  <c r="CL112" i="9"/>
  <c r="DF66" i="10"/>
  <c r="CT122" i="9"/>
  <c r="CT151" i="9" s="1"/>
  <c r="AY20" i="6"/>
  <c r="AY16" i="6"/>
  <c r="CA62" i="5"/>
  <c r="CM111" i="9" s="1"/>
  <c r="CM112" i="9" s="1"/>
  <c r="CO14" i="8"/>
  <c r="CN14" i="8"/>
  <c r="CN16" i="8" s="1"/>
  <c r="CZ69" i="9" s="1"/>
  <c r="CU55" i="9"/>
  <c r="CU56" i="9" s="1"/>
  <c r="CN14" i="6"/>
  <c r="CN18" i="6" s="1"/>
  <c r="CV53" i="9"/>
  <c r="CV68" i="9" s="1"/>
  <c r="CS78" i="5"/>
  <c r="CX67" i="9"/>
  <c r="CX50" i="9"/>
  <c r="CQ53" i="7"/>
  <c r="CP13" i="5" s="1"/>
  <c r="CQ22" i="7"/>
  <c r="CQ61" i="7"/>
  <c r="CR23" i="7"/>
  <c r="CS77" i="5"/>
  <c r="DF24" i="10"/>
  <c r="DF31" i="10" s="1"/>
  <c r="CZ17" i="9"/>
  <c r="CZ26" i="9" s="1"/>
  <c r="CR64" i="7"/>
  <c r="CQ27" i="5" s="1"/>
  <c r="CS26" i="7"/>
  <c r="DG5" i="10"/>
  <c r="DG5" i="9"/>
  <c r="CU5" i="8"/>
  <c r="CV5" i="7"/>
  <c r="CU5" i="5"/>
  <c r="CV5" i="4"/>
  <c r="CP60" i="7"/>
  <c r="CO24" i="5"/>
  <c r="CO23" i="5" s="1"/>
  <c r="DF10" i="9"/>
  <c r="CS70" i="5"/>
  <c r="DE80" i="9" s="1"/>
  <c r="CP28" i="7"/>
  <c r="CO37" i="5" s="1"/>
  <c r="CZ32" i="9"/>
  <c r="CN42" i="5"/>
  <c r="DG76" i="10"/>
  <c r="DG69" i="10"/>
  <c r="DG45" i="10"/>
  <c r="DG68" i="10"/>
  <c r="DG27" i="10"/>
  <c r="DG26" i="10"/>
  <c r="CQ35" i="5"/>
  <c r="CO36" i="5"/>
  <c r="CO34" i="5" s="1"/>
  <c r="DA39" i="9" s="1"/>
  <c r="CP50" i="7"/>
  <c r="CT73" i="5"/>
  <c r="CT68" i="5" s="1"/>
  <c r="CT71" i="5"/>
  <c r="CT72" i="5"/>
  <c r="CT67" i="5" s="1"/>
  <c r="CT5" i="6"/>
  <c r="CR65" i="5"/>
  <c r="DD130" i="9" s="1"/>
  <c r="CS66" i="5"/>
  <c r="CR76" i="5"/>
  <c r="CR75" i="5" s="1"/>
  <c r="DD52" i="9" s="1"/>
  <c r="DD81" i="9" s="1"/>
  <c r="DD101" i="9" s="1"/>
  <c r="CS51" i="7"/>
  <c r="CT13" i="7"/>
  <c r="CQ52" i="7"/>
  <c r="CR14" i="7"/>
  <c r="CQ12" i="7"/>
  <c r="CY67" i="9"/>
  <c r="CY50" i="9"/>
  <c r="BX28" i="6"/>
  <c r="BW27" i="6"/>
  <c r="CS21" i="7"/>
  <c r="CR59" i="7"/>
  <c r="CS56" i="7"/>
  <c r="CT18" i="7"/>
  <c r="CS20" i="7"/>
  <c r="CR58" i="7"/>
  <c r="CT54" i="7"/>
  <c r="CU16" i="7"/>
  <c r="DH4" i="10"/>
  <c r="DH4" i="9"/>
  <c r="CV4" i="8"/>
  <c r="CW4" i="7"/>
  <c r="CV4" i="5"/>
  <c r="CW4" i="4"/>
  <c r="DK19" i="7"/>
  <c r="DJ57" i="7"/>
  <c r="DF71" i="9"/>
  <c r="CT19" i="6"/>
  <c r="CX62" i="7"/>
  <c r="CW25" i="5" s="1"/>
  <c r="CY24" i="7"/>
  <c r="CS63" i="7"/>
  <c r="CR26" i="5" s="1"/>
  <c r="CT25" i="7"/>
  <c r="DA27" i="9"/>
  <c r="CK30" i="6"/>
  <c r="CK29" i="6"/>
  <c r="CK23" i="6"/>
  <c r="CK24" i="6" s="1"/>
  <c r="CS17" i="7"/>
  <c r="CR55" i="7"/>
  <c r="CR15" i="7"/>
  <c r="CY72" i="9"/>
  <c r="CM18" i="6"/>
  <c r="CM13" i="6"/>
  <c r="CV10" i="6"/>
  <c r="CU12" i="6"/>
  <c r="DG42" i="9"/>
  <c r="CU15" i="6"/>
  <c r="DG77" i="9" s="1"/>
  <c r="DG76" i="9" s="1"/>
  <c r="DG75" i="9" s="1"/>
  <c r="DG20" i="9"/>
  <c r="DG35" i="9"/>
  <c r="DG13" i="9"/>
  <c r="DG22" i="9"/>
  <c r="DG21" i="9"/>
  <c r="DG23" i="9"/>
  <c r="DG33" i="9"/>
  <c r="DG34" i="9"/>
  <c r="DG12" i="9"/>
  <c r="DG24" i="9"/>
  <c r="DG36" i="9"/>
  <c r="CP66" i="7" l="1"/>
  <c r="CR53" i="7"/>
  <c r="CQ13" i="5" s="1"/>
  <c r="CQ10" i="8" s="1"/>
  <c r="DC116" i="9" s="1"/>
  <c r="DG137" i="9"/>
  <c r="DG108" i="9"/>
  <c r="BJ90" i="9"/>
  <c r="BJ93" i="9" s="1"/>
  <c r="DG62" i="9"/>
  <c r="DG98" i="9"/>
  <c r="AN117" i="9"/>
  <c r="AO64" i="9"/>
  <c r="AN42" i="10"/>
  <c r="AN48" i="10"/>
  <c r="CU124" i="9"/>
  <c r="BK73" i="9"/>
  <c r="BK70" i="9" s="1"/>
  <c r="BK66" i="9" s="1"/>
  <c r="CU122" i="9"/>
  <c r="AZ17" i="6"/>
  <c r="CB62" i="5"/>
  <c r="CN111" i="9" s="1"/>
  <c r="CN112" i="9" s="1"/>
  <c r="CO16" i="8"/>
  <c r="DA69" i="9" s="1"/>
  <c r="CV55" i="9"/>
  <c r="CV56" i="9" s="1"/>
  <c r="CZ72" i="9"/>
  <c r="DG66" i="10"/>
  <c r="CN13" i="6"/>
  <c r="CW53" i="9"/>
  <c r="CW68" i="9" s="1"/>
  <c r="CT77" i="5"/>
  <c r="CT78" i="5"/>
  <c r="CW10" i="6"/>
  <c r="CV12" i="6"/>
  <c r="CV15" i="6"/>
  <c r="DH77" i="9" s="1"/>
  <c r="DH76" i="9" s="1"/>
  <c r="DH75" i="9" s="1"/>
  <c r="DH36" i="9"/>
  <c r="DH20" i="9"/>
  <c r="DH12" i="9"/>
  <c r="DH34" i="9"/>
  <c r="DH21" i="9"/>
  <c r="DH42" i="9"/>
  <c r="DH23" i="9"/>
  <c r="DH24" i="9"/>
  <c r="DH22" i="9"/>
  <c r="DH35" i="9"/>
  <c r="DH33" i="9"/>
  <c r="DH13" i="9"/>
  <c r="DH76" i="10"/>
  <c r="DH69" i="10"/>
  <c r="DH68" i="10"/>
  <c r="DH45" i="10"/>
  <c r="DH27" i="10"/>
  <c r="DH26" i="10"/>
  <c r="CP36" i="5"/>
  <c r="CP34" i="5" s="1"/>
  <c r="DB39" i="9" s="1"/>
  <c r="CQ50" i="7"/>
  <c r="CZ29" i="9"/>
  <c r="CZ45" i="9" s="1"/>
  <c r="CZ46" i="9" s="1"/>
  <c r="DA32" i="9"/>
  <c r="CS59" i="7"/>
  <c r="CT21" i="7"/>
  <c r="CS55" i="7"/>
  <c r="CT17" i="7"/>
  <c r="CS15" i="7"/>
  <c r="CU54" i="7"/>
  <c r="CV16" i="7"/>
  <c r="CT51" i="7"/>
  <c r="CU13" i="7"/>
  <c r="CT26" i="7"/>
  <c r="CS64" i="7"/>
  <c r="CR27" i="5" s="1"/>
  <c r="CU25" i="7"/>
  <c r="CT63" i="7"/>
  <c r="CS26" i="5" s="1"/>
  <c r="CR22" i="7"/>
  <c r="CS23" i="7"/>
  <c r="CR61" i="7"/>
  <c r="DI4" i="10"/>
  <c r="DI4" i="9"/>
  <c r="CW4" i="8"/>
  <c r="CX4" i="7"/>
  <c r="CW4" i="5"/>
  <c r="CX4" i="4"/>
  <c r="BY28" i="6"/>
  <c r="BX27" i="6"/>
  <c r="DA40" i="9"/>
  <c r="CO40" i="5"/>
  <c r="DA43" i="9" s="1"/>
  <c r="DH5" i="10"/>
  <c r="DH5" i="9"/>
  <c r="CV5" i="8"/>
  <c r="CW5" i="7"/>
  <c r="CV5" i="5"/>
  <c r="CW5" i="4"/>
  <c r="CQ60" i="7"/>
  <c r="CP24" i="5"/>
  <c r="CP23" i="5" s="1"/>
  <c r="DL19" i="7"/>
  <c r="DK57" i="7"/>
  <c r="CM30" i="6"/>
  <c r="CM29" i="6"/>
  <c r="CM23" i="6"/>
  <c r="CM24" i="6" s="1"/>
  <c r="CU72" i="5"/>
  <c r="CU67" i="5" s="1"/>
  <c r="CU5" i="6"/>
  <c r="CU73" i="5"/>
  <c r="CU68" i="5" s="1"/>
  <c r="CU71" i="5"/>
  <c r="CZ27" i="9"/>
  <c r="CL30" i="6"/>
  <c r="CL29" i="6"/>
  <c r="CL23" i="6"/>
  <c r="CL24" i="6" s="1"/>
  <c r="CU18" i="7"/>
  <c r="CT56" i="7"/>
  <c r="CR35" i="5"/>
  <c r="DG10" i="9"/>
  <c r="CY62" i="7"/>
  <c r="CX25" i="5" s="1"/>
  <c r="CZ24" i="7"/>
  <c r="CQ28" i="7"/>
  <c r="CP37" i="5" s="1"/>
  <c r="CT70" i="5"/>
  <c r="DF80" i="9" s="1"/>
  <c r="DB19" i="9"/>
  <c r="CP10" i="8"/>
  <c r="DB116" i="9" s="1"/>
  <c r="CT20" i="7"/>
  <c r="CS58" i="7"/>
  <c r="DG71" i="9"/>
  <c r="CU19" i="6"/>
  <c r="CR52" i="7"/>
  <c r="CS14" i="7"/>
  <c r="CR12" i="7"/>
  <c r="CR28" i="7" s="1"/>
  <c r="CQ37" i="5" s="1"/>
  <c r="CS76" i="5"/>
  <c r="CS75" i="5" s="1"/>
  <c r="DE52" i="9" s="1"/>
  <c r="DE81" i="9" s="1"/>
  <c r="DE101" i="9" s="1"/>
  <c r="CS65" i="5"/>
  <c r="DE130" i="9" s="1"/>
  <c r="CT66" i="5"/>
  <c r="DG24" i="10"/>
  <c r="DG31" i="10" s="1"/>
  <c r="DC19" i="9" l="1"/>
  <c r="DC17" i="9" s="1"/>
  <c r="DC26" i="9" s="1"/>
  <c r="DH108" i="9"/>
  <c r="DH137" i="9"/>
  <c r="DC145" i="9"/>
  <c r="AN118" i="9"/>
  <c r="CN140" i="9"/>
  <c r="CN141" i="9" s="1"/>
  <c r="DH62" i="9"/>
  <c r="DH98" i="9"/>
  <c r="BK89" i="9"/>
  <c r="BK91" i="9" s="1"/>
  <c r="BK100" i="9"/>
  <c r="BK102" i="9" s="1"/>
  <c r="AO47" i="10"/>
  <c r="AO82" i="9"/>
  <c r="DH66" i="10"/>
  <c r="DH24" i="10"/>
  <c r="DH31" i="10" s="1"/>
  <c r="CV122" i="9"/>
  <c r="CV124" i="9"/>
  <c r="AZ20" i="6"/>
  <c r="AZ16" i="6"/>
  <c r="CC62" i="5"/>
  <c r="CO111" i="9" s="1"/>
  <c r="CP14" i="8"/>
  <c r="CP16" i="8" s="1"/>
  <c r="DB69" i="9" s="1"/>
  <c r="CQ14" i="8"/>
  <c r="CW55" i="9"/>
  <c r="CW56" i="9" s="1"/>
  <c r="CX53" i="9"/>
  <c r="CX68" i="9" s="1"/>
  <c r="CY53" i="9"/>
  <c r="CY68" i="9" s="1"/>
  <c r="DH10" i="9"/>
  <c r="CU78" i="5"/>
  <c r="CU77" i="5"/>
  <c r="BZ28" i="6"/>
  <c r="BY27" i="6"/>
  <c r="CS22" i="7"/>
  <c r="CT23" i="7"/>
  <c r="CS61" i="7"/>
  <c r="DH71" i="9"/>
  <c r="CV19" i="6"/>
  <c r="DB17" i="9"/>
  <c r="DB26" i="9" s="1"/>
  <c r="DJ4" i="10"/>
  <c r="DJ4" i="9"/>
  <c r="CX4" i="8"/>
  <c r="CY4" i="7"/>
  <c r="CX4" i="5"/>
  <c r="CY4" i="4"/>
  <c r="CX10" i="6"/>
  <c r="CW12" i="6"/>
  <c r="DI13" i="9"/>
  <c r="DI21" i="9"/>
  <c r="DI23" i="9"/>
  <c r="DI36" i="9"/>
  <c r="DI24" i="9"/>
  <c r="DI12" i="9"/>
  <c r="DI34" i="9"/>
  <c r="DI33" i="9"/>
  <c r="DI42" i="9"/>
  <c r="DI22" i="9"/>
  <c r="DI35" i="9"/>
  <c r="DI20" i="9"/>
  <c r="CW15" i="6"/>
  <c r="DI77" i="9" s="1"/>
  <c r="DI76" i="9" s="1"/>
  <c r="DI75" i="9" s="1"/>
  <c r="CU26" i="7"/>
  <c r="CT64" i="7"/>
  <c r="CS27" i="5" s="1"/>
  <c r="DC27" i="9"/>
  <c r="CT65" i="5"/>
  <c r="DF130" i="9" s="1"/>
  <c r="DF159" i="9" s="1"/>
  <c r="CT76" i="5"/>
  <c r="CT75" i="5" s="1"/>
  <c r="DF52" i="9" s="1"/>
  <c r="DF81" i="9" s="1"/>
  <c r="DF101" i="9" s="1"/>
  <c r="CU66" i="5"/>
  <c r="DB40" i="9"/>
  <c r="CP40" i="5"/>
  <c r="DB43" i="9" s="1"/>
  <c r="DL57" i="7"/>
  <c r="DM19" i="7"/>
  <c r="CO42" i="5"/>
  <c r="DB32" i="9"/>
  <c r="CO14" i="6"/>
  <c r="CU51" i="7"/>
  <c r="CV13" i="7"/>
  <c r="DA29" i="9"/>
  <c r="DA45" i="9" s="1"/>
  <c r="DA46" i="9" s="1"/>
  <c r="CU56" i="7"/>
  <c r="CV18" i="7"/>
  <c r="CS35" i="5"/>
  <c r="CU17" i="7"/>
  <c r="CT55" i="7"/>
  <c r="CT15" i="7"/>
  <c r="DC40" i="9"/>
  <c r="CQ40" i="5"/>
  <c r="DC43" i="9" s="1"/>
  <c r="CS52" i="7"/>
  <c r="CT14" i="7"/>
  <c r="CS12" i="7"/>
  <c r="CS28" i="7" s="1"/>
  <c r="CR37" i="5" s="1"/>
  <c r="CZ67" i="9"/>
  <c r="CZ50" i="9"/>
  <c r="DI5" i="10"/>
  <c r="DI5" i="9"/>
  <c r="CW5" i="8"/>
  <c r="CX5" i="7"/>
  <c r="CW5" i="5"/>
  <c r="CX5" i="4"/>
  <c r="DI76" i="10"/>
  <c r="DI69" i="10"/>
  <c r="DI68" i="10"/>
  <c r="DI45" i="10"/>
  <c r="DI27" i="10"/>
  <c r="DI26" i="10"/>
  <c r="CV25" i="7"/>
  <c r="CU63" i="7"/>
  <c r="CT26" i="5" s="1"/>
  <c r="CS53" i="7"/>
  <c r="CR13" i="5" s="1"/>
  <c r="DA24" i="7"/>
  <c r="CZ62" i="7"/>
  <c r="CY25" i="5" s="1"/>
  <c r="CU20" i="7"/>
  <c r="CT58" i="7"/>
  <c r="CQ36" i="5"/>
  <c r="CQ34" i="5" s="1"/>
  <c r="DC39" i="9" s="1"/>
  <c r="CR50" i="7"/>
  <c r="CU70" i="5"/>
  <c r="DG80" i="9" s="1"/>
  <c r="CV71" i="5"/>
  <c r="CV73" i="5"/>
  <c r="CV68" i="5" s="1"/>
  <c r="CV72" i="5"/>
  <c r="CV67" i="5" s="1"/>
  <c r="CV5" i="6"/>
  <c r="CR60" i="7"/>
  <c r="CQ24" i="5"/>
  <c r="CQ23" i="5" s="1"/>
  <c r="CV54" i="7"/>
  <c r="CW16" i="7"/>
  <c r="CU21" i="7"/>
  <c r="CT59" i="7"/>
  <c r="CQ66" i="7"/>
  <c r="CT53" i="7" l="1"/>
  <c r="CS13" i="5" s="1"/>
  <c r="DI108" i="9"/>
  <c r="DI137" i="9"/>
  <c r="CV70" i="5"/>
  <c r="DH80" i="9" s="1"/>
  <c r="CO112" i="9"/>
  <c r="AN119" i="9"/>
  <c r="AN132" i="9" s="1"/>
  <c r="BK90" i="9"/>
  <c r="BK93" i="9" s="1"/>
  <c r="DI62" i="9"/>
  <c r="DI98" i="9"/>
  <c r="AO123" i="9"/>
  <c r="AO7" i="10"/>
  <c r="AO79" i="9"/>
  <c r="CW124" i="9"/>
  <c r="CW153" i="9" s="1"/>
  <c r="BL73" i="9"/>
  <c r="BL70" i="9" s="1"/>
  <c r="BL66" i="9" s="1"/>
  <c r="CW122" i="9"/>
  <c r="CW151" i="9" s="1"/>
  <c r="BA17" i="6"/>
  <c r="CD62" i="5"/>
  <c r="CP111" i="9" s="1"/>
  <c r="CP112" i="9" s="1"/>
  <c r="CQ16" i="8"/>
  <c r="DC69" i="9" s="1"/>
  <c r="DI66" i="10"/>
  <c r="CX55" i="9"/>
  <c r="CX56" i="9" s="1"/>
  <c r="CY55" i="9"/>
  <c r="CY56" i="9" s="1"/>
  <c r="CQ14" i="6"/>
  <c r="DC72" i="9" s="1"/>
  <c r="CV77" i="5"/>
  <c r="CV78" i="5"/>
  <c r="CW54" i="7"/>
  <c r="CX16" i="7"/>
  <c r="DA62" i="7"/>
  <c r="CZ25" i="5" s="1"/>
  <c r="DB24" i="7"/>
  <c r="CU14" i="7"/>
  <c r="CT52" i="7"/>
  <c r="CT12" i="7"/>
  <c r="CR36" i="5"/>
  <c r="CR34" i="5" s="1"/>
  <c r="DD39" i="9" s="1"/>
  <c r="CS50" i="7"/>
  <c r="CU55" i="7"/>
  <c r="CV17" i="7"/>
  <c r="CU15" i="7"/>
  <c r="DA67" i="9"/>
  <c r="DA50" i="9"/>
  <c r="DK4" i="10"/>
  <c r="DK4" i="9"/>
  <c r="CY4" i="8"/>
  <c r="CZ4" i="7"/>
  <c r="CZ4" i="4"/>
  <c r="CY4" i="5"/>
  <c r="DB27" i="9"/>
  <c r="DC32" i="9"/>
  <c r="DC29" i="9" s="1"/>
  <c r="DC45" i="9" s="1"/>
  <c r="DC46" i="9" s="1"/>
  <c r="CQ42" i="5"/>
  <c r="CW13" i="7"/>
  <c r="CV51" i="7"/>
  <c r="DM57" i="7"/>
  <c r="DN19" i="7"/>
  <c r="CU76" i="5"/>
  <c r="CU75" i="5" s="1"/>
  <c r="DG52" i="9" s="1"/>
  <c r="DG81" i="9" s="1"/>
  <c r="DG101" i="9" s="1"/>
  <c r="CV66" i="5"/>
  <c r="CU65" i="5"/>
  <c r="DG130" i="9" s="1"/>
  <c r="DD19" i="9"/>
  <c r="CR10" i="8"/>
  <c r="DD116" i="9" s="1"/>
  <c r="CT35" i="5"/>
  <c r="CA28" i="6"/>
  <c r="BZ27" i="6"/>
  <c r="CR66" i="7"/>
  <c r="CW18" i="7"/>
  <c r="CV56" i="7"/>
  <c r="CW25" i="7"/>
  <c r="CV63" i="7"/>
  <c r="CU26" i="5" s="1"/>
  <c r="CN30" i="6"/>
  <c r="CN29" i="6"/>
  <c r="CN23" i="6"/>
  <c r="CN24" i="6" s="1"/>
  <c r="DA72" i="9"/>
  <c r="CO18" i="6"/>
  <c r="CO13" i="6"/>
  <c r="CU64" i="7"/>
  <c r="CT27" i="5" s="1"/>
  <c r="CV26" i="7"/>
  <c r="CU59" i="7"/>
  <c r="CV21" i="7"/>
  <c r="CU58" i="7"/>
  <c r="CV20" i="7"/>
  <c r="DI24" i="10"/>
  <c r="DI31" i="10" s="1"/>
  <c r="DJ5" i="10"/>
  <c r="DJ5" i="9"/>
  <c r="CX5" i="8"/>
  <c r="CY5" i="7"/>
  <c r="CX5" i="5"/>
  <c r="CY5" i="4"/>
  <c r="CP42" i="5"/>
  <c r="DI71" i="9"/>
  <c r="CW19" i="6"/>
  <c r="DJ76" i="10"/>
  <c r="DJ69" i="10"/>
  <c r="DJ68" i="10"/>
  <c r="DJ45" i="10"/>
  <c r="DJ27" i="10"/>
  <c r="DJ26" i="10"/>
  <c r="CW5" i="6"/>
  <c r="CW73" i="5"/>
  <c r="CW68" i="5" s="1"/>
  <c r="CW72" i="5"/>
  <c r="CW67" i="5" s="1"/>
  <c r="CW71" i="5"/>
  <c r="DD40" i="9"/>
  <c r="CR40" i="5"/>
  <c r="DD43" i="9" s="1"/>
  <c r="DB29" i="9"/>
  <c r="DB45" i="9" s="1"/>
  <c r="DB46" i="9" s="1"/>
  <c r="CP14" i="6"/>
  <c r="DI10" i="9"/>
  <c r="CY10" i="6"/>
  <c r="CX12" i="6"/>
  <c r="DJ36" i="9"/>
  <c r="DJ42" i="9"/>
  <c r="DJ12" i="9"/>
  <c r="DJ24" i="9"/>
  <c r="DJ23" i="9"/>
  <c r="DJ34" i="9"/>
  <c r="DJ33" i="9"/>
  <c r="CX15" i="6"/>
  <c r="DJ77" i="9" s="1"/>
  <c r="DJ22" i="9"/>
  <c r="DJ35" i="9"/>
  <c r="DJ20" i="9"/>
  <c r="DJ13" i="9"/>
  <c r="DJ21" i="9"/>
  <c r="CS60" i="7"/>
  <c r="CR24" i="5"/>
  <c r="CR23" i="5" s="1"/>
  <c r="DE19" i="9"/>
  <c r="DE17" i="9" s="1"/>
  <c r="DE26" i="9" s="1"/>
  <c r="CS10" i="8"/>
  <c r="DE116" i="9" s="1"/>
  <c r="CT22" i="7"/>
  <c r="CU23" i="7"/>
  <c r="CT61" i="7"/>
  <c r="CW70" i="5" l="1"/>
  <c r="DI80" i="9" s="1"/>
  <c r="DJ108" i="9"/>
  <c r="DJ137" i="9"/>
  <c r="AO125" i="9"/>
  <c r="AO131" i="9" s="1"/>
  <c r="AO152" i="9"/>
  <c r="AO154" i="9" s="1"/>
  <c r="AO160" i="9" s="1"/>
  <c r="DJ62" i="9"/>
  <c r="DJ98" i="9"/>
  <c r="BL89" i="9"/>
  <c r="BL91" i="9" s="1"/>
  <c r="BL100" i="9"/>
  <c r="BL102" i="9" s="1"/>
  <c r="AO85" i="9"/>
  <c r="AO86" i="9" s="1"/>
  <c r="AO57" i="10"/>
  <c r="AO30" i="10"/>
  <c r="AO43" i="10"/>
  <c r="AO72" i="10"/>
  <c r="AO73" i="10" s="1"/>
  <c r="AO80" i="10" s="1"/>
  <c r="AP79" i="10" s="1"/>
  <c r="AP75" i="10" s="1"/>
  <c r="AO29" i="10"/>
  <c r="CX122" i="9"/>
  <c r="CX124" i="9"/>
  <c r="BA16" i="6"/>
  <c r="BA20" i="6"/>
  <c r="CE62" i="5"/>
  <c r="CQ111" i="9" s="1"/>
  <c r="CQ112" i="9" s="1"/>
  <c r="CR14" i="8"/>
  <c r="CR16" i="8" s="1"/>
  <c r="DD69" i="9" s="1"/>
  <c r="CS14" i="8"/>
  <c r="CQ13" i="6"/>
  <c r="CQ18" i="6"/>
  <c r="DB67" i="9"/>
  <c r="DB50" i="9"/>
  <c r="CW77" i="5"/>
  <c r="CW78" i="5"/>
  <c r="CT60" i="7"/>
  <c r="CS24" i="5"/>
  <c r="CS23" i="5" s="1"/>
  <c r="CU22" i="7"/>
  <c r="CU61" i="7"/>
  <c r="CV23" i="7"/>
  <c r="CW51" i="7"/>
  <c r="CX13" i="7"/>
  <c r="DC67" i="9"/>
  <c r="DC50" i="9"/>
  <c r="CU53" i="7"/>
  <c r="CT13" i="5" s="1"/>
  <c r="DB62" i="7"/>
  <c r="DA25" i="5" s="1"/>
  <c r="DC24" i="7"/>
  <c r="CR14" i="6"/>
  <c r="CW26" i="7"/>
  <c r="CV64" i="7"/>
  <c r="CU27" i="5" s="1"/>
  <c r="CB28" i="6"/>
  <c r="CA27" i="6"/>
  <c r="CS66" i="7"/>
  <c r="DJ66" i="10"/>
  <c r="CW20" i="7"/>
  <c r="CV58" i="7"/>
  <c r="DE27" i="9"/>
  <c r="DJ76" i="9"/>
  <c r="DK5" i="10"/>
  <c r="DK5" i="9"/>
  <c r="CY5" i="8"/>
  <c r="CZ5" i="7"/>
  <c r="CZ5" i="4"/>
  <c r="CY5" i="5"/>
  <c r="CW63" i="7"/>
  <c r="CV26" i="5" s="1"/>
  <c r="CX25" i="7"/>
  <c r="CW66" i="5"/>
  <c r="CV65" i="5"/>
  <c r="DH130" i="9" s="1"/>
  <c r="CV76" i="5"/>
  <c r="CV75" i="5" s="1"/>
  <c r="DH52" i="9" s="1"/>
  <c r="DH81" i="9" s="1"/>
  <c r="DH101" i="9" s="1"/>
  <c r="DK76" i="10"/>
  <c r="DK68" i="10"/>
  <c r="DK69" i="10"/>
  <c r="DK45" i="10"/>
  <c r="DK27" i="10"/>
  <c r="DK26" i="10"/>
  <c r="DJ10" i="9"/>
  <c r="CX71" i="5"/>
  <c r="CX5" i="6"/>
  <c r="CX73" i="5"/>
  <c r="CX68" i="5" s="1"/>
  <c r="CX72" i="5"/>
  <c r="CX67" i="5" s="1"/>
  <c r="CV59" i="7"/>
  <c r="CW21" i="7"/>
  <c r="CO30" i="6"/>
  <c r="CO29" i="6"/>
  <c r="CO23" i="6"/>
  <c r="CO24" i="6" s="1"/>
  <c r="CY16" i="7"/>
  <c r="CX54" i="7"/>
  <c r="DD32" i="9"/>
  <c r="DD29" i="9" s="1"/>
  <c r="CR42" i="5"/>
  <c r="DJ71" i="9"/>
  <c r="CX19" i="6"/>
  <c r="CZ10" i="6"/>
  <c r="CY12" i="6"/>
  <c r="DK22" i="9"/>
  <c r="DK33" i="9"/>
  <c r="DK23" i="9"/>
  <c r="DK36" i="9"/>
  <c r="DK13" i="9"/>
  <c r="DK34" i="9"/>
  <c r="DK12" i="9"/>
  <c r="DK24" i="9"/>
  <c r="DK42" i="9"/>
  <c r="DK21" i="9"/>
  <c r="DK35" i="9"/>
  <c r="CY15" i="6"/>
  <c r="DK77" i="9" s="1"/>
  <c r="DK76" i="9" s="1"/>
  <c r="DK75" i="9" s="1"/>
  <c r="DK20" i="9"/>
  <c r="CW56" i="7"/>
  <c r="CX18" i="7"/>
  <c r="DO19" i="7"/>
  <c r="DN57" i="7"/>
  <c r="CT28" i="7"/>
  <c r="CS37" i="5" s="1"/>
  <c r="DJ24" i="10"/>
  <c r="DJ31" i="10" s="1"/>
  <c r="CZ53" i="9"/>
  <c r="CS36" i="5"/>
  <c r="CS34" i="5" s="1"/>
  <c r="DE39" i="9" s="1"/>
  <c r="CT50" i="7"/>
  <c r="DB72" i="9"/>
  <c r="CP18" i="6"/>
  <c r="CP13" i="6"/>
  <c r="DD17" i="9"/>
  <c r="DD26" i="9" s="1"/>
  <c r="CU35" i="5"/>
  <c r="DL4" i="10"/>
  <c r="DL4" i="9"/>
  <c r="CZ4" i="8"/>
  <c r="DA4" i="7"/>
  <c r="CZ4" i="5"/>
  <c r="DA4" i="4"/>
  <c r="CW17" i="7"/>
  <c r="CV55" i="7"/>
  <c r="CV15" i="7"/>
  <c r="CV14" i="7"/>
  <c r="CU52" i="7"/>
  <c r="CU12" i="7"/>
  <c r="CU28" i="7" s="1"/>
  <c r="CT37" i="5" s="1"/>
  <c r="CT66" i="7" l="1"/>
  <c r="CV53" i="7"/>
  <c r="CU13" i="5" s="1"/>
  <c r="BL90" i="9"/>
  <c r="BL93" i="9" s="1"/>
  <c r="DK108" i="9"/>
  <c r="DK137" i="9"/>
  <c r="CQ140" i="9"/>
  <c r="CQ141" i="9" s="1"/>
  <c r="DK62" i="9"/>
  <c r="DK98" i="9"/>
  <c r="AO42" i="10"/>
  <c r="AO48" i="10"/>
  <c r="AO117" i="9"/>
  <c r="AP64" i="9"/>
  <c r="CY124" i="9"/>
  <c r="BM73" i="9"/>
  <c r="BM70" i="9" s="1"/>
  <c r="BM66" i="9" s="1"/>
  <c r="CY122" i="9"/>
  <c r="BB17" i="6"/>
  <c r="CF62" i="5"/>
  <c r="CR111" i="9" s="1"/>
  <c r="CS16" i="8"/>
  <c r="DE69" i="9" s="1"/>
  <c r="CX77" i="5"/>
  <c r="CX78" i="5"/>
  <c r="CW14" i="7"/>
  <c r="CV52" i="7"/>
  <c r="CV12" i="7"/>
  <c r="DD45" i="9"/>
  <c r="DD46" i="9" s="1"/>
  <c r="DD27" i="9"/>
  <c r="CW65" i="5"/>
  <c r="DI130" i="9" s="1"/>
  <c r="DI159" i="9" s="1"/>
  <c r="CX66" i="5"/>
  <c r="CW76" i="5"/>
  <c r="CW75" i="5" s="1"/>
  <c r="DI52" i="9" s="1"/>
  <c r="DI81" i="9" s="1"/>
  <c r="DI101" i="9" s="1"/>
  <c r="DF19" i="9"/>
  <c r="DF17" i="9" s="1"/>
  <c r="DF26" i="9" s="1"/>
  <c r="CT10" i="8"/>
  <c r="DF116" i="9" s="1"/>
  <c r="DF145" i="9" s="1"/>
  <c r="DF40" i="9"/>
  <c r="CT40" i="5"/>
  <c r="DF43" i="9" s="1"/>
  <c r="CT36" i="5"/>
  <c r="CT34" i="5" s="1"/>
  <c r="DF39" i="9" s="1"/>
  <c r="CU50" i="7"/>
  <c r="CY25" i="7"/>
  <c r="CX63" i="7"/>
  <c r="CW26" i="5" s="1"/>
  <c r="CC28" i="6"/>
  <c r="CB27" i="6"/>
  <c r="CQ30" i="6"/>
  <c r="CQ29" i="6"/>
  <c r="CQ23" i="6"/>
  <c r="CQ24" i="6" s="1"/>
  <c r="DO57" i="7"/>
  <c r="DP19" i="7"/>
  <c r="DJ75" i="9"/>
  <c r="CV22" i="7"/>
  <c r="CV61" i="7"/>
  <c r="CW23" i="7"/>
  <c r="DL76" i="10"/>
  <c r="DL68" i="10"/>
  <c r="DL69" i="10"/>
  <c r="DL26" i="10"/>
  <c r="DL45" i="10"/>
  <c r="DL27" i="10"/>
  <c r="CZ68" i="9"/>
  <c r="CZ55" i="9"/>
  <c r="CZ56" i="9" s="1"/>
  <c r="CX56" i="7"/>
  <c r="CY18" i="7"/>
  <c r="CX70" i="5"/>
  <c r="DJ80" i="9" s="1"/>
  <c r="DK66" i="10"/>
  <c r="CY5" i="6"/>
  <c r="CY72" i="5"/>
  <c r="CY67" i="5" s="1"/>
  <c r="CY73" i="5"/>
  <c r="CY68" i="5" s="1"/>
  <c r="CY71" i="5"/>
  <c r="CW64" i="7"/>
  <c r="CV27" i="5" s="1"/>
  <c r="CX26" i="7"/>
  <c r="CX51" i="7"/>
  <c r="CY13" i="7"/>
  <c r="CU60" i="7"/>
  <c r="CT24" i="5"/>
  <c r="CT23" i="5" s="1"/>
  <c r="CY54" i="7"/>
  <c r="CZ16" i="7"/>
  <c r="DL5" i="10"/>
  <c r="DL5" i="9"/>
  <c r="CZ5" i="8"/>
  <c r="DA5" i="7"/>
  <c r="CZ5" i="5"/>
  <c r="DA5" i="4"/>
  <c r="CV35" i="5"/>
  <c r="DG19" i="9"/>
  <c r="DG17" i="9" s="1"/>
  <c r="DG26" i="9" s="1"/>
  <c r="CU10" i="8"/>
  <c r="DG116" i="9" s="1"/>
  <c r="CW55" i="7"/>
  <c r="CX17" i="7"/>
  <c r="CW15" i="7"/>
  <c r="DD72" i="9"/>
  <c r="CR18" i="6"/>
  <c r="CR13" i="6"/>
  <c r="DE32" i="9"/>
  <c r="CP30" i="6"/>
  <c r="CP29" i="6"/>
  <c r="CP23" i="6"/>
  <c r="CP24" i="6" s="1"/>
  <c r="DM4" i="10"/>
  <c r="DM4" i="9"/>
  <c r="DA4" i="8"/>
  <c r="DB4" i="7"/>
  <c r="DA4" i="5"/>
  <c r="DB4" i="4"/>
  <c r="DE40" i="9"/>
  <c r="CS40" i="5"/>
  <c r="DE43" i="9" s="1"/>
  <c r="DK71" i="9"/>
  <c r="CY19" i="6"/>
  <c r="DA53" i="9"/>
  <c r="CW59" i="7"/>
  <c r="CX21" i="7"/>
  <c r="DK24" i="10"/>
  <c r="DK31" i="10" s="1"/>
  <c r="DC62" i="7"/>
  <c r="DB25" i="5" s="1"/>
  <c r="DD24" i="7"/>
  <c r="DK10" i="9"/>
  <c r="DA10" i="6"/>
  <c r="CZ12" i="6"/>
  <c r="DL34" i="9"/>
  <c r="DL12" i="9"/>
  <c r="DL24" i="9"/>
  <c r="DL42" i="9"/>
  <c r="DL22" i="9"/>
  <c r="DL33" i="9"/>
  <c r="CZ15" i="6"/>
  <c r="DL77" i="9" s="1"/>
  <c r="DL76" i="9" s="1"/>
  <c r="DL75" i="9" s="1"/>
  <c r="DL35" i="9"/>
  <c r="DL20" i="9"/>
  <c r="DL13" i="9"/>
  <c r="DL21" i="9"/>
  <c r="DL23" i="9"/>
  <c r="DL36" i="9"/>
  <c r="CW58" i="7"/>
  <c r="CX20" i="7"/>
  <c r="DL108" i="9" l="1"/>
  <c r="DL137" i="9"/>
  <c r="CR112" i="9"/>
  <c r="AO118" i="9"/>
  <c r="AO146" i="9"/>
  <c r="DL62" i="9"/>
  <c r="DL98" i="9"/>
  <c r="BM89" i="9"/>
  <c r="BM91" i="9" s="1"/>
  <c r="BM100" i="9"/>
  <c r="BM102" i="9" s="1"/>
  <c r="AP82" i="9"/>
  <c r="AP47" i="10"/>
  <c r="AP44" i="10" s="1"/>
  <c r="CZ122" i="9"/>
  <c r="CZ151" i="9" s="1"/>
  <c r="CZ124" i="9"/>
  <c r="CZ153" i="9" s="1"/>
  <c r="BB20" i="6"/>
  <c r="BB16" i="6"/>
  <c r="CG62" i="5"/>
  <c r="CS111" i="9" s="1"/>
  <c r="CS112" i="9" s="1"/>
  <c r="CT14" i="8"/>
  <c r="CT16" i="8" s="1"/>
  <c r="DF69" i="9" s="1"/>
  <c r="CU14" i="8"/>
  <c r="DB53" i="9"/>
  <c r="DB68" i="9" s="1"/>
  <c r="CT14" i="6"/>
  <c r="CT18" i="6" s="1"/>
  <c r="CS42" i="5"/>
  <c r="DC53" i="9"/>
  <c r="CY77" i="5"/>
  <c r="CY78" i="5"/>
  <c r="CW53" i="7"/>
  <c r="CV13" i="5" s="1"/>
  <c r="DF32" i="9"/>
  <c r="DF29" i="9" s="1"/>
  <c r="DF45" i="9" s="1"/>
  <c r="DF46" i="9" s="1"/>
  <c r="CT42" i="5"/>
  <c r="CY70" i="5"/>
  <c r="DK80" i="9" s="1"/>
  <c r="DL66" i="10"/>
  <c r="CV28" i="7"/>
  <c r="CU37" i="5" s="1"/>
  <c r="CX59" i="7"/>
  <c r="CY21" i="7"/>
  <c r="DN4" i="10"/>
  <c r="DN4" i="9"/>
  <c r="DB4" i="8"/>
  <c r="DC4" i="7"/>
  <c r="DB4" i="5"/>
  <c r="DC4" i="4"/>
  <c r="CU66" i="7"/>
  <c r="CY66" i="5"/>
  <c r="CX65" i="5"/>
  <c r="DJ130" i="9" s="1"/>
  <c r="CX76" i="5"/>
  <c r="CX75" i="5" s="1"/>
  <c r="DJ52" i="9" s="1"/>
  <c r="CU36" i="5"/>
  <c r="CU34" i="5" s="1"/>
  <c r="DG39" i="9" s="1"/>
  <c r="CV50" i="7"/>
  <c r="DG27" i="9"/>
  <c r="CY51" i="7"/>
  <c r="CZ13" i="7"/>
  <c r="CW52" i="7"/>
  <c r="CX14" i="7"/>
  <c r="CW12" i="7"/>
  <c r="CW35" i="5"/>
  <c r="CW22" i="7"/>
  <c r="CX23" i="7"/>
  <c r="CW61" i="7"/>
  <c r="DL10" i="9"/>
  <c r="DA68" i="9"/>
  <c r="DA55" i="9"/>
  <c r="DA56" i="9" s="1"/>
  <c r="DE29" i="9"/>
  <c r="DE45" i="9" s="1"/>
  <c r="DE46" i="9" s="1"/>
  <c r="DA16" i="7"/>
  <c r="CZ54" i="7"/>
  <c r="CV60" i="7"/>
  <c r="CU24" i="5"/>
  <c r="CU23" i="5" s="1"/>
  <c r="CD28" i="6"/>
  <c r="CC27" i="6"/>
  <c r="DL71" i="9"/>
  <c r="CZ19" i="6"/>
  <c r="DE24" i="7"/>
  <c r="DD62" i="7"/>
  <c r="DC25" i="5" s="1"/>
  <c r="DM5" i="10"/>
  <c r="DM5" i="9"/>
  <c r="DA5" i="8"/>
  <c r="DB5" i="7"/>
  <c r="DA5" i="5"/>
  <c r="DB5" i="4"/>
  <c r="CX64" i="7"/>
  <c r="CW27" i="5" s="1"/>
  <c r="CY26" i="7"/>
  <c r="DL24" i="10"/>
  <c r="DL31" i="10" s="1"/>
  <c r="DP57" i="7"/>
  <c r="DQ19" i="7"/>
  <c r="CS14" i="6"/>
  <c r="DM76" i="10"/>
  <c r="DM68" i="10"/>
  <c r="DM69" i="10"/>
  <c r="DM45" i="10"/>
  <c r="DM26" i="10"/>
  <c r="DM27" i="10"/>
  <c r="CZ73" i="5"/>
  <c r="CZ68" i="5" s="1"/>
  <c r="CZ71" i="5"/>
  <c r="CZ72" i="5"/>
  <c r="CZ67" i="5" s="1"/>
  <c r="CZ5" i="6"/>
  <c r="DA12" i="6"/>
  <c r="DB10" i="6"/>
  <c r="DM21" i="9"/>
  <c r="DM33" i="9"/>
  <c r="DM24" i="9"/>
  <c r="DM12" i="9"/>
  <c r="DM22" i="9"/>
  <c r="DM35" i="9"/>
  <c r="DM42" i="9"/>
  <c r="DA15" i="6"/>
  <c r="DM77" i="9" s="1"/>
  <c r="DM76" i="9" s="1"/>
  <c r="DM75" i="9" s="1"/>
  <c r="DM20" i="9"/>
  <c r="DM13" i="9"/>
  <c r="DM23" i="9"/>
  <c r="DM34" i="9"/>
  <c r="DM36" i="9"/>
  <c r="CX58" i="7"/>
  <c r="CY20" i="7"/>
  <c r="CX55" i="7"/>
  <c r="CY17" i="7"/>
  <c r="CX15" i="7"/>
  <c r="CY56" i="7"/>
  <c r="CZ18" i="7"/>
  <c r="CY63" i="7"/>
  <c r="CX26" i="5" s="1"/>
  <c r="CZ25" i="7"/>
  <c r="DF27" i="9"/>
  <c r="DD67" i="9"/>
  <c r="DD50" i="9"/>
  <c r="DM108" i="9" l="1"/>
  <c r="DM137" i="9"/>
  <c r="AO119" i="9"/>
  <c r="AO132" i="9" s="1"/>
  <c r="AO147" i="9"/>
  <c r="AO148" i="9" s="1"/>
  <c r="AO161" i="9" s="1"/>
  <c r="BM90" i="9"/>
  <c r="BM93" i="9" s="1"/>
  <c r="DM62" i="9"/>
  <c r="DM98" i="9"/>
  <c r="AP123" i="9"/>
  <c r="AP79" i="9"/>
  <c r="AP7" i="10"/>
  <c r="DA124" i="9"/>
  <c r="BN73" i="9"/>
  <c r="BN70" i="9" s="1"/>
  <c r="BN66" i="9" s="1"/>
  <c r="DA122" i="9"/>
  <c r="BC17" i="6"/>
  <c r="CH62" i="5"/>
  <c r="CT111" i="9" s="1"/>
  <c r="CT112" i="9" s="1"/>
  <c r="CU16" i="8"/>
  <c r="DG69" i="9" s="1"/>
  <c r="DF72" i="9"/>
  <c r="DB55" i="9"/>
  <c r="DB56" i="9" s="1"/>
  <c r="CT13" i="6"/>
  <c r="DC68" i="9"/>
  <c r="DC55" i="9"/>
  <c r="DC56" i="9" s="1"/>
  <c r="DM10" i="9"/>
  <c r="CZ78" i="5"/>
  <c r="CZ77" i="5"/>
  <c r="DG32" i="9"/>
  <c r="CX52" i="7"/>
  <c r="CY14" i="7"/>
  <c r="CX12" i="7"/>
  <c r="CY76" i="5"/>
  <c r="CY75" i="5" s="1"/>
  <c r="DK52" i="9" s="1"/>
  <c r="DK81" i="9" s="1"/>
  <c r="DK101" i="9" s="1"/>
  <c r="CY65" i="5"/>
  <c r="DK130" i="9" s="1"/>
  <c r="CZ66" i="5"/>
  <c r="DM24" i="10"/>
  <c r="DM31" i="10" s="1"/>
  <c r="DR19" i="7"/>
  <c r="DQ57" i="7"/>
  <c r="CV36" i="5"/>
  <c r="CV34" i="5" s="1"/>
  <c r="DH39" i="9" s="1"/>
  <c r="CW50" i="7"/>
  <c r="DN76" i="10"/>
  <c r="DN69" i="10"/>
  <c r="DN68" i="10"/>
  <c r="DN45" i="10"/>
  <c r="DN26" i="10"/>
  <c r="DN27" i="10"/>
  <c r="CR30" i="6"/>
  <c r="CR29" i="6"/>
  <c r="CR23" i="6"/>
  <c r="CR24" i="6" s="1"/>
  <c r="CZ21" i="7"/>
  <c r="CY59" i="7"/>
  <c r="CY58" i="7"/>
  <c r="CZ20" i="7"/>
  <c r="DM71" i="9"/>
  <c r="DA19" i="6"/>
  <c r="CY55" i="7"/>
  <c r="CZ17" i="7"/>
  <c r="CY15" i="7"/>
  <c r="DA72" i="5"/>
  <c r="DA67" i="5" s="1"/>
  <c r="DA73" i="5"/>
  <c r="DA68" i="5" s="1"/>
  <c r="DA71" i="5"/>
  <c r="DA5" i="6"/>
  <c r="DF67" i="9"/>
  <c r="DF50" i="9"/>
  <c r="CX53" i="7"/>
  <c r="CW13" i="5" s="1"/>
  <c r="DA54" i="7"/>
  <c r="DB16" i="7"/>
  <c r="CV66" i="7"/>
  <c r="DO4" i="10"/>
  <c r="DO4" i="9"/>
  <c r="DC4" i="8"/>
  <c r="DD4" i="7"/>
  <c r="DC4" i="5"/>
  <c r="DD4" i="4"/>
  <c r="DG40" i="9"/>
  <c r="CU40" i="5"/>
  <c r="DG43" i="9" s="1"/>
  <c r="DE72" i="9"/>
  <c r="CS18" i="6"/>
  <c r="CS13" i="6"/>
  <c r="DE62" i="7"/>
  <c r="DD25" i="5" s="1"/>
  <c r="DF24" i="7"/>
  <c r="DE50" i="9"/>
  <c r="DE67" i="9"/>
  <c r="CW60" i="7"/>
  <c r="CV24" i="5"/>
  <c r="CV23" i="5" s="1"/>
  <c r="CZ51" i="7"/>
  <c r="DA13" i="7"/>
  <c r="DJ81" i="9"/>
  <c r="DJ101" i="9" s="1"/>
  <c r="DH19" i="9"/>
  <c r="DH17" i="9" s="1"/>
  <c r="DH26" i="9" s="1"/>
  <c r="CV10" i="8"/>
  <c r="DH116" i="9" s="1"/>
  <c r="DC10" i="6"/>
  <c r="DB12" i="6"/>
  <c r="DN24" i="9"/>
  <c r="DN12" i="9"/>
  <c r="DN34" i="9"/>
  <c r="DN42" i="9"/>
  <c r="DN22" i="9"/>
  <c r="DB15" i="6"/>
  <c r="DN77" i="9" s="1"/>
  <c r="DN35" i="9"/>
  <c r="DN20" i="9"/>
  <c r="DN13" i="9"/>
  <c r="DN33" i="9"/>
  <c r="DN21" i="9"/>
  <c r="DN23" i="9"/>
  <c r="DN36" i="9"/>
  <c r="DN5" i="10"/>
  <c r="DN5" i="9"/>
  <c r="DB5" i="8"/>
  <c r="DC5" i="7"/>
  <c r="DB5" i="5"/>
  <c r="DC5" i="4"/>
  <c r="CZ63" i="7"/>
  <c r="CY26" i="5" s="1"/>
  <c r="DA25" i="7"/>
  <c r="CZ70" i="5"/>
  <c r="DL80" i="9" s="1"/>
  <c r="DM66" i="10"/>
  <c r="DA18" i="7"/>
  <c r="CZ56" i="7"/>
  <c r="CY64" i="7"/>
  <c r="CX27" i="5" s="1"/>
  <c r="CZ26" i="7"/>
  <c r="CD27" i="6"/>
  <c r="CE28" i="6"/>
  <c r="CX22" i="7"/>
  <c r="CX61" i="7"/>
  <c r="CY23" i="7"/>
  <c r="CW28" i="7"/>
  <c r="CV37" i="5" s="1"/>
  <c r="CX35" i="5"/>
  <c r="DD53" i="9" l="1"/>
  <c r="DD68" i="9" s="1"/>
  <c r="DN108" i="9"/>
  <c r="DN137" i="9"/>
  <c r="AP125" i="9"/>
  <c r="AP131" i="9" s="1"/>
  <c r="CT140" i="9"/>
  <c r="CT141" i="9" s="1"/>
  <c r="DN62" i="9"/>
  <c r="DN98" i="9"/>
  <c r="BN89" i="9"/>
  <c r="BN90" i="9" s="1"/>
  <c r="BN93" i="9" s="1"/>
  <c r="BN100" i="9"/>
  <c r="BN102" i="9" s="1"/>
  <c r="AP72" i="10"/>
  <c r="AP73" i="10" s="1"/>
  <c r="AP80" i="10" s="1"/>
  <c r="AQ79" i="10" s="1"/>
  <c r="AQ75" i="10" s="1"/>
  <c r="AP30" i="10"/>
  <c r="AP43" i="10"/>
  <c r="AP57" i="10"/>
  <c r="AP56" i="10" s="1"/>
  <c r="AP29" i="10"/>
  <c r="AP85" i="9"/>
  <c r="AP86" i="9" s="1"/>
  <c r="DN66" i="10"/>
  <c r="DB124" i="9"/>
  <c r="DB122" i="9"/>
  <c r="BC16" i="6"/>
  <c r="BC20" i="6"/>
  <c r="CI62" i="5"/>
  <c r="CU111" i="9" s="1"/>
  <c r="CV14" i="8"/>
  <c r="CV16" i="8" s="1"/>
  <c r="DH69" i="9" s="1"/>
  <c r="DN24" i="10"/>
  <c r="DN31" i="10" s="1"/>
  <c r="CU14" i="6"/>
  <c r="CU18" i="6" s="1"/>
  <c r="DD55" i="9"/>
  <c r="DD56" i="9" s="1"/>
  <c r="DA78" i="5"/>
  <c r="DA77" i="5"/>
  <c r="DA70" i="5"/>
  <c r="DM80" i="9" s="1"/>
  <c r="CZ65" i="5"/>
  <c r="DL130" i="9" s="1"/>
  <c r="CZ76" i="5"/>
  <c r="CZ75" i="5" s="1"/>
  <c r="DL52" i="9" s="1"/>
  <c r="DA66" i="5"/>
  <c r="CU42" i="5"/>
  <c r="CF28" i="6"/>
  <c r="CE27" i="6"/>
  <c r="DO5" i="10"/>
  <c r="DO5" i="9"/>
  <c r="DC5" i="8"/>
  <c r="DD5" i="7"/>
  <c r="DC5" i="5"/>
  <c r="DD5" i="4"/>
  <c r="CY22" i="7"/>
  <c r="CY61" i="7"/>
  <c r="CZ23" i="7"/>
  <c r="DN10" i="9"/>
  <c r="DA51" i="7"/>
  <c r="DB13" i="7"/>
  <c r="CX60" i="7"/>
  <c r="CW24" i="5"/>
  <c r="CW23" i="5" s="1"/>
  <c r="DB18" i="7"/>
  <c r="DA56" i="7"/>
  <c r="CY35" i="5"/>
  <c r="CZ58" i="7"/>
  <c r="DA20" i="7"/>
  <c r="DG29" i="9"/>
  <c r="DG45" i="9" s="1"/>
  <c r="DG46" i="9" s="1"/>
  <c r="DN71" i="9"/>
  <c r="DB19" i="6"/>
  <c r="DP4" i="10"/>
  <c r="DP4" i="9"/>
  <c r="DD4" i="8"/>
  <c r="DE4" i="7"/>
  <c r="DD4" i="5"/>
  <c r="DE4" i="4"/>
  <c r="DD10" i="6"/>
  <c r="DC12" i="6"/>
  <c r="DO33" i="9"/>
  <c r="DO22" i="9"/>
  <c r="DO21" i="9"/>
  <c r="DO34" i="9"/>
  <c r="DO24" i="9"/>
  <c r="DO12" i="9"/>
  <c r="DO23" i="9"/>
  <c r="DO42" i="9"/>
  <c r="DO20" i="9"/>
  <c r="DO35" i="9"/>
  <c r="DO36" i="9"/>
  <c r="DO13" i="9"/>
  <c r="DC15" i="6"/>
  <c r="DO77" i="9" s="1"/>
  <c r="DO76" i="9" s="1"/>
  <c r="DO75" i="9" s="1"/>
  <c r="DH32" i="9"/>
  <c r="CX28" i="7"/>
  <c r="CW37" i="5" s="1"/>
  <c r="DN76" i="9"/>
  <c r="DA63" i="7"/>
  <c r="CZ26" i="5" s="1"/>
  <c r="DB25" i="7"/>
  <c r="CY52" i="7"/>
  <c r="CZ14" i="7"/>
  <c r="CY12" i="7"/>
  <c r="CZ64" i="7"/>
  <c r="CY27" i="5" s="1"/>
  <c r="DA26" i="7"/>
  <c r="DH27" i="9"/>
  <c r="CZ55" i="7"/>
  <c r="DA17" i="7"/>
  <c r="CZ15" i="7"/>
  <c r="CZ59" i="7"/>
  <c r="DA21" i="7"/>
  <c r="DR57" i="7"/>
  <c r="DS19" i="7"/>
  <c r="CW36" i="5"/>
  <c r="CW34" i="5" s="1"/>
  <c r="DI39" i="9" s="1"/>
  <c r="CX50" i="7"/>
  <c r="CS30" i="6"/>
  <c r="CS29" i="6"/>
  <c r="CS23" i="6"/>
  <c r="CS24" i="6" s="1"/>
  <c r="DC16" i="7"/>
  <c r="DB54" i="7"/>
  <c r="DI19" i="9"/>
  <c r="DI17" i="9" s="1"/>
  <c r="DI26" i="9" s="1"/>
  <c r="CW10" i="8"/>
  <c r="DI116" i="9" s="1"/>
  <c r="DI145" i="9" s="1"/>
  <c r="CY53" i="7"/>
  <c r="CX13" i="5" s="1"/>
  <c r="CW66" i="7"/>
  <c r="DH40" i="9"/>
  <c r="CV40" i="5"/>
  <c r="DH43" i="9" s="1"/>
  <c r="DB73" i="5"/>
  <c r="DB68" i="5" s="1"/>
  <c r="DB71" i="5"/>
  <c r="DB72" i="5"/>
  <c r="DB67" i="5" s="1"/>
  <c r="DB5" i="6"/>
  <c r="DF62" i="7"/>
  <c r="DE25" i="5" s="1"/>
  <c r="DG24" i="7"/>
  <c r="DO76" i="10"/>
  <c r="DO69" i="10"/>
  <c r="DO68" i="10"/>
  <c r="DO45" i="10"/>
  <c r="DO27" i="10"/>
  <c r="DO26" i="10"/>
  <c r="CT30" i="6"/>
  <c r="CT29" i="6"/>
  <c r="CT23" i="6"/>
  <c r="CT24" i="6" s="1"/>
  <c r="CX66" i="7" l="1"/>
  <c r="CZ53" i="7"/>
  <c r="CY13" i="5" s="1"/>
  <c r="CY10" i="8" s="1"/>
  <c r="DK116" i="9" s="1"/>
  <c r="DO137" i="9"/>
  <c r="DO108" i="9"/>
  <c r="DL159" i="9"/>
  <c r="CU112" i="9"/>
  <c r="BN91" i="9"/>
  <c r="DO62" i="9"/>
  <c r="DO98" i="9"/>
  <c r="AP117" i="9"/>
  <c r="AQ64" i="9"/>
  <c r="AP42" i="10"/>
  <c r="AP48" i="10"/>
  <c r="DC124" i="9"/>
  <c r="DD124" i="9" s="1"/>
  <c r="BO73" i="9"/>
  <c r="BO70" i="9" s="1"/>
  <c r="BO66" i="9" s="1"/>
  <c r="DC122" i="9"/>
  <c r="DC151" i="9" s="1"/>
  <c r="BD17" i="6"/>
  <c r="CJ62" i="5"/>
  <c r="CV111" i="9" s="1"/>
  <c r="CV112" i="9" s="1"/>
  <c r="CW14" i="8"/>
  <c r="CW16" i="8" s="1"/>
  <c r="DI69" i="9" s="1"/>
  <c r="DO66" i="10"/>
  <c r="DO24" i="10"/>
  <c r="DO31" i="10" s="1"/>
  <c r="CU13" i="6"/>
  <c r="DG72" i="9"/>
  <c r="DF53" i="9"/>
  <c r="DF68" i="9" s="1"/>
  <c r="DB78" i="5"/>
  <c r="DB77" i="5"/>
  <c r="DI40" i="9"/>
  <c r="CW40" i="5"/>
  <c r="DI43" i="9" s="1"/>
  <c r="DA58" i="7"/>
  <c r="DB20" i="7"/>
  <c r="DB51" i="7"/>
  <c r="DC13" i="7"/>
  <c r="DC72" i="5"/>
  <c r="DC67" i="5" s="1"/>
  <c r="DC5" i="6"/>
  <c r="DC71" i="5"/>
  <c r="DC73" i="5"/>
  <c r="DC68" i="5" s="1"/>
  <c r="DA76" i="5"/>
  <c r="DA75" i="5" s="1"/>
  <c r="DM52" i="9" s="1"/>
  <c r="DM81" i="9" s="1"/>
  <c r="DM101" i="9" s="1"/>
  <c r="DA65" i="5"/>
  <c r="DM130" i="9" s="1"/>
  <c r="DB66" i="5"/>
  <c r="DE53" i="9"/>
  <c r="CZ35" i="5"/>
  <c r="DL81" i="9"/>
  <c r="DL101" i="9" s="1"/>
  <c r="DA59" i="7"/>
  <c r="DB21" i="7"/>
  <c r="DA64" i="7"/>
  <c r="CZ27" i="5" s="1"/>
  <c r="DB26" i="7"/>
  <c r="DB63" i="7"/>
  <c r="DA26" i="5" s="1"/>
  <c r="DC25" i="7"/>
  <c r="DP76" i="10"/>
  <c r="DP69" i="10"/>
  <c r="DP68" i="10"/>
  <c r="DP45" i="10"/>
  <c r="DP27" i="10"/>
  <c r="DP26" i="10"/>
  <c r="DJ19" i="9"/>
  <c r="CX10" i="8"/>
  <c r="DJ116" i="9" s="1"/>
  <c r="CY28" i="7"/>
  <c r="CX37" i="5" s="1"/>
  <c r="CZ22" i="7"/>
  <c r="DA23" i="7"/>
  <c r="CZ61" i="7"/>
  <c r="DB70" i="5"/>
  <c r="DN80" i="9" s="1"/>
  <c r="DI27" i="9"/>
  <c r="DA55" i="7"/>
  <c r="DA53" i="7" s="1"/>
  <c r="CZ13" i="5" s="1"/>
  <c r="DB17" i="7"/>
  <c r="DA15" i="7"/>
  <c r="CZ52" i="7"/>
  <c r="DA14" i="7"/>
  <c r="CZ12" i="7"/>
  <c r="CV42" i="5"/>
  <c r="DO71" i="9"/>
  <c r="DC19" i="6"/>
  <c r="DB56" i="7"/>
  <c r="DC18" i="7"/>
  <c r="CY60" i="7"/>
  <c r="CX24" i="5"/>
  <c r="CX23" i="5" s="1"/>
  <c r="CX36" i="5"/>
  <c r="CX34" i="5" s="1"/>
  <c r="DJ39" i="9" s="1"/>
  <c r="CY50" i="7"/>
  <c r="CY66" i="7" s="1"/>
  <c r="DH29" i="9"/>
  <c r="DH45" i="9" s="1"/>
  <c r="DH46" i="9" s="1"/>
  <c r="DE10" i="6"/>
  <c r="DD12" i="6"/>
  <c r="DP13" i="9"/>
  <c r="DP21" i="9"/>
  <c r="DP34" i="9"/>
  <c r="DP12" i="9"/>
  <c r="DP36" i="9"/>
  <c r="DP42" i="9"/>
  <c r="DP23" i="9"/>
  <c r="DD15" i="6"/>
  <c r="DP77" i="9" s="1"/>
  <c r="DP76" i="9" s="1"/>
  <c r="DP75" i="9" s="1"/>
  <c r="DP33" i="9"/>
  <c r="DP35" i="9"/>
  <c r="DP20" i="9"/>
  <c r="DP22" i="9"/>
  <c r="DP24" i="9"/>
  <c r="DQ4" i="10"/>
  <c r="DQ4" i="9"/>
  <c r="DE4" i="8"/>
  <c r="DF4" i="7"/>
  <c r="DE4" i="5"/>
  <c r="DF4" i="4"/>
  <c r="DI32" i="9"/>
  <c r="CG28" i="6"/>
  <c r="CF27" i="6"/>
  <c r="DK19" i="9"/>
  <c r="DK17" i="9" s="1"/>
  <c r="DK26" i="9" s="1"/>
  <c r="DG62" i="7"/>
  <c r="DF25" i="5" s="1"/>
  <c r="DH24" i="7"/>
  <c r="CV14" i="6"/>
  <c r="DD16" i="7"/>
  <c r="DC54" i="7"/>
  <c r="DT19" i="7"/>
  <c r="DS57" i="7"/>
  <c r="DN75" i="9"/>
  <c r="DO10" i="9"/>
  <c r="DG67" i="9"/>
  <c r="DG50" i="9"/>
  <c r="DP5" i="10"/>
  <c r="DP5" i="9"/>
  <c r="DD5" i="8"/>
  <c r="DE5" i="7"/>
  <c r="DD5" i="5"/>
  <c r="DE5" i="4"/>
  <c r="DP66" i="10" l="1"/>
  <c r="DP108" i="9"/>
  <c r="DP137" i="9"/>
  <c r="AP118" i="9"/>
  <c r="DC153" i="9"/>
  <c r="DP62" i="9"/>
  <c r="DP98" i="9"/>
  <c r="BO89" i="9"/>
  <c r="BO90" i="9" s="1"/>
  <c r="BO93" i="9" s="1"/>
  <c r="BO100" i="9"/>
  <c r="BO102" i="9" s="1"/>
  <c r="AQ47" i="10"/>
  <c r="AQ44" i="10" s="1"/>
  <c r="AQ82" i="9"/>
  <c r="DP24" i="10"/>
  <c r="DP31" i="10" s="1"/>
  <c r="DD122" i="9"/>
  <c r="BD20" i="6"/>
  <c r="BD16" i="6"/>
  <c r="CK62" i="5"/>
  <c r="CW111" i="9" s="1"/>
  <c r="CW112" i="9" s="1"/>
  <c r="CX14" i="8"/>
  <c r="CX16" i="8" s="1"/>
  <c r="DJ69" i="9" s="1"/>
  <c r="CY14" i="8"/>
  <c r="DF55" i="9"/>
  <c r="DF56" i="9" s="1"/>
  <c r="DP10" i="9"/>
  <c r="CW42" i="5"/>
  <c r="DI29" i="9"/>
  <c r="DI45" i="9" s="1"/>
  <c r="DC78" i="5"/>
  <c r="DC77" i="5"/>
  <c r="DC26" i="7"/>
  <c r="DB64" i="7"/>
  <c r="DA27" i="5" s="1"/>
  <c r="DC20" i="7"/>
  <c r="DB58" i="7"/>
  <c r="DQ5" i="10"/>
  <c r="DQ5" i="9"/>
  <c r="DE5" i="8"/>
  <c r="DF5" i="7"/>
  <c r="DE5" i="5"/>
  <c r="DF5" i="4"/>
  <c r="DJ32" i="9"/>
  <c r="CZ28" i="7"/>
  <c r="CY37" i="5" s="1"/>
  <c r="DJ40" i="9"/>
  <c r="CX40" i="5"/>
  <c r="DJ43" i="9" s="1"/>
  <c r="DB59" i="7"/>
  <c r="DC21" i="7"/>
  <c r="DC70" i="5"/>
  <c r="DO80" i="9" s="1"/>
  <c r="CW14" i="6"/>
  <c r="DI24" i="7"/>
  <c r="DH62" i="7"/>
  <c r="DG25" i="5" s="1"/>
  <c r="DK27" i="9"/>
  <c r="DA52" i="7"/>
  <c r="DB14" i="7"/>
  <c r="DA12" i="7"/>
  <c r="DP71" i="9"/>
  <c r="DD19" i="6"/>
  <c r="DC56" i="7"/>
  <c r="DD18" i="7"/>
  <c r="CY36" i="5"/>
  <c r="CY34" i="5" s="1"/>
  <c r="DK39" i="9" s="1"/>
  <c r="CZ50" i="7"/>
  <c r="DE68" i="9"/>
  <c r="DE55" i="9"/>
  <c r="DT57" i="7"/>
  <c r="DU19" i="7"/>
  <c r="CU30" i="6"/>
  <c r="CU29" i="6"/>
  <c r="CU23" i="6"/>
  <c r="CU24" i="6" s="1"/>
  <c r="DG53" i="9" s="1"/>
  <c r="DG68" i="9" s="1"/>
  <c r="CH28" i="6"/>
  <c r="CG27" i="6"/>
  <c r="DQ76" i="10"/>
  <c r="DQ69" i="10"/>
  <c r="DQ68" i="10"/>
  <c r="DQ45" i="10"/>
  <c r="DQ27" i="10"/>
  <c r="DQ26" i="10"/>
  <c r="DQ24" i="10" s="1"/>
  <c r="DQ31" i="10" s="1"/>
  <c r="CZ60" i="7"/>
  <c r="CY24" i="5"/>
  <c r="CY23" i="5" s="1"/>
  <c r="DC51" i="7"/>
  <c r="DD13" i="7"/>
  <c r="DH72" i="9"/>
  <c r="CV18" i="6"/>
  <c r="CV13" i="6"/>
  <c r="DD71" i="5"/>
  <c r="DD5" i="6"/>
  <c r="DD73" i="5"/>
  <c r="DD68" i="5" s="1"/>
  <c r="DD72" i="5"/>
  <c r="DD67" i="5" s="1"/>
  <c r="DR4" i="10"/>
  <c r="DR4" i="9"/>
  <c r="DF4" i="8"/>
  <c r="DG4" i="7"/>
  <c r="DF4" i="5"/>
  <c r="DG4" i="4"/>
  <c r="DE16" i="7"/>
  <c r="DD54" i="7"/>
  <c r="DF10" i="6"/>
  <c r="DE12" i="6"/>
  <c r="DE15" i="6"/>
  <c r="DQ77" i="9" s="1"/>
  <c r="DQ76" i="9" s="1"/>
  <c r="DQ75" i="9" s="1"/>
  <c r="DQ23" i="9"/>
  <c r="DQ13" i="9"/>
  <c r="DQ21" i="9"/>
  <c r="DQ22" i="9"/>
  <c r="DQ35" i="9"/>
  <c r="DQ20" i="9"/>
  <c r="DQ33" i="9"/>
  <c r="DQ24" i="9"/>
  <c r="DQ12" i="9"/>
  <c r="DQ42" i="9"/>
  <c r="DQ34" i="9"/>
  <c r="DQ36" i="9"/>
  <c r="DH67" i="9"/>
  <c r="DH50" i="9"/>
  <c r="DC17" i="7"/>
  <c r="DB55" i="7"/>
  <c r="DB15" i="7"/>
  <c r="DA22" i="7"/>
  <c r="DA61" i="7"/>
  <c r="DB23" i="7"/>
  <c r="DJ17" i="9"/>
  <c r="DJ26" i="9" s="1"/>
  <c r="DC63" i="7"/>
  <c r="DB26" i="5" s="1"/>
  <c r="DD25" i="7"/>
  <c r="DC66" i="5"/>
  <c r="DB76" i="5"/>
  <c r="DB75" i="5" s="1"/>
  <c r="DN52" i="9" s="1"/>
  <c r="DN81" i="9" s="1"/>
  <c r="DN101" i="9" s="1"/>
  <c r="DB65" i="5"/>
  <c r="DN130" i="9" s="1"/>
  <c r="DA35" i="5"/>
  <c r="DL19" i="9"/>
  <c r="DL17" i="9" s="1"/>
  <c r="DL26" i="9" s="1"/>
  <c r="CZ10" i="8"/>
  <c r="DL116" i="9" s="1"/>
  <c r="DL145" i="9" s="1"/>
  <c r="DB53" i="7" l="1"/>
  <c r="DA13" i="5" s="1"/>
  <c r="DM19" i="9" s="1"/>
  <c r="DQ108" i="9"/>
  <c r="DQ137" i="9"/>
  <c r="AP119" i="9"/>
  <c r="AP132" i="9" s="1"/>
  <c r="CW140" i="9"/>
  <c r="CW141" i="9" s="1"/>
  <c r="BO91" i="9"/>
  <c r="DQ62" i="9"/>
  <c r="DQ98" i="9"/>
  <c r="AQ123" i="9"/>
  <c r="AQ7" i="10"/>
  <c r="AQ79" i="9"/>
  <c r="BP73" i="9"/>
  <c r="BP70" i="9" s="1"/>
  <c r="BP66" i="9" s="1"/>
  <c r="DE56" i="9"/>
  <c r="DE124" i="9"/>
  <c r="DE122" i="9"/>
  <c r="BE17" i="6"/>
  <c r="CL62" i="5"/>
  <c r="CX111" i="9" s="1"/>
  <c r="CY16" i="8"/>
  <c r="DK69" i="9" s="1"/>
  <c r="CZ14" i="8"/>
  <c r="CZ16" i="8" s="1"/>
  <c r="DL69" i="9" s="1"/>
  <c r="DI50" i="9"/>
  <c r="CW29" i="6" s="1"/>
  <c r="DI46" i="9"/>
  <c r="DQ66" i="10"/>
  <c r="DI67" i="9"/>
  <c r="CX42" i="5"/>
  <c r="DD78" i="5"/>
  <c r="DD77" i="5"/>
  <c r="DU57" i="7"/>
  <c r="DV19" i="7"/>
  <c r="DV57" i="7" s="1"/>
  <c r="D57" i="7" s="1"/>
  <c r="DS4" i="10"/>
  <c r="DS4" i="9"/>
  <c r="DG4" i="8"/>
  <c r="DH4" i="7"/>
  <c r="DH4" i="4"/>
  <c r="DG4" i="5"/>
  <c r="DE13" i="7"/>
  <c r="DD51" i="7"/>
  <c r="CI28" i="6"/>
  <c r="CH27" i="6"/>
  <c r="DI72" i="9"/>
  <c r="CW18" i="6"/>
  <c r="CW13" i="6"/>
  <c r="DC64" i="7"/>
  <c r="DB27" i="5" s="1"/>
  <c r="DD26" i="7"/>
  <c r="DD17" i="7"/>
  <c r="DC55" i="7"/>
  <c r="DC15" i="7"/>
  <c r="DQ10" i="9"/>
  <c r="DD70" i="5"/>
  <c r="DP80" i="9" s="1"/>
  <c r="DB35" i="5"/>
  <c r="CZ66" i="7"/>
  <c r="DI62" i="7"/>
  <c r="DH25" i="5" s="1"/>
  <c r="DJ24" i="7"/>
  <c r="DK40" i="9"/>
  <c r="CY40" i="5"/>
  <c r="DK43" i="9" s="1"/>
  <c r="CV30" i="6"/>
  <c r="CV29" i="6"/>
  <c r="CV23" i="6"/>
  <c r="CV24" i="6" s="1"/>
  <c r="DD21" i="7"/>
  <c r="DC59" i="7"/>
  <c r="DL27" i="9"/>
  <c r="DJ27" i="9"/>
  <c r="DQ71" i="9"/>
  <c r="DE19" i="6"/>
  <c r="DE18" i="7"/>
  <c r="DD56" i="7"/>
  <c r="DA28" i="7"/>
  <c r="CZ37" i="5" s="1"/>
  <c r="DJ29" i="9"/>
  <c r="DJ45" i="9" s="1"/>
  <c r="DJ46" i="9" s="1"/>
  <c r="DB22" i="7"/>
  <c r="DB61" i="7"/>
  <c r="DC23" i="7"/>
  <c r="DG10" i="6"/>
  <c r="DF12" i="6"/>
  <c r="DR33" i="9"/>
  <c r="DF15" i="6"/>
  <c r="DR77" i="9" s="1"/>
  <c r="DR76" i="9" s="1"/>
  <c r="DR75" i="9" s="1"/>
  <c r="DR35" i="9"/>
  <c r="DR20" i="9"/>
  <c r="DR22" i="9"/>
  <c r="DR23" i="9"/>
  <c r="DR34" i="9"/>
  <c r="DR12" i="9"/>
  <c r="DR24" i="9"/>
  <c r="DR42" i="9"/>
  <c r="DR13" i="9"/>
  <c r="DR21" i="9"/>
  <c r="DR36" i="9"/>
  <c r="DG55" i="9"/>
  <c r="DG56" i="9" s="1"/>
  <c r="DB52" i="7"/>
  <c r="DC14" i="7"/>
  <c r="DB12" i="7"/>
  <c r="DB28" i="7" s="1"/>
  <c r="DA37" i="5" s="1"/>
  <c r="CX14" i="6"/>
  <c r="DD20" i="7"/>
  <c r="DC58" i="7"/>
  <c r="DE25" i="7"/>
  <c r="DD63" i="7"/>
  <c r="DC26" i="5" s="1"/>
  <c r="DK32" i="9"/>
  <c r="CZ36" i="5"/>
  <c r="CZ34" i="5" s="1"/>
  <c r="DL39" i="9" s="1"/>
  <c r="DA50" i="7"/>
  <c r="DR5" i="10"/>
  <c r="DR5" i="9"/>
  <c r="DF5" i="8"/>
  <c r="DG5" i="7"/>
  <c r="DF5" i="5"/>
  <c r="DG5" i="4"/>
  <c r="DA60" i="7"/>
  <c r="CZ24" i="5"/>
  <c r="CZ23" i="5" s="1"/>
  <c r="DR76" i="10"/>
  <c r="DR69" i="10"/>
  <c r="DR68" i="10"/>
  <c r="DR45" i="10"/>
  <c r="DR27" i="10"/>
  <c r="DR26" i="10"/>
  <c r="DC65" i="5"/>
  <c r="DO130" i="9" s="1"/>
  <c r="DC76" i="5"/>
  <c r="DC75" i="5" s="1"/>
  <c r="DO52" i="9" s="1"/>
  <c r="DD66" i="5"/>
  <c r="DF16" i="7"/>
  <c r="DE54" i="7"/>
  <c r="DE5" i="6"/>
  <c r="DE72" i="5"/>
  <c r="DE67" i="5" s="1"/>
  <c r="DE73" i="5"/>
  <c r="DE68" i="5" s="1"/>
  <c r="DE71" i="5"/>
  <c r="DA10" i="8" l="1"/>
  <c r="DM116" i="9" s="1"/>
  <c r="DA66" i="7"/>
  <c r="DR108" i="9"/>
  <c r="DR137" i="9"/>
  <c r="DE70" i="5"/>
  <c r="DQ80" i="9" s="1"/>
  <c r="DO159" i="9"/>
  <c r="AQ125" i="9"/>
  <c r="AQ131" i="9" s="1"/>
  <c r="DR62" i="9"/>
  <c r="DR98" i="9"/>
  <c r="BP89" i="9"/>
  <c r="BP90" i="9" s="1"/>
  <c r="BP93" i="9" s="1"/>
  <c r="BP100" i="9"/>
  <c r="BP102" i="9" s="1"/>
  <c r="AQ85" i="9"/>
  <c r="AQ86" i="9" s="1"/>
  <c r="AQ72" i="10"/>
  <c r="AQ73" i="10" s="1"/>
  <c r="AQ80" i="10" s="1"/>
  <c r="AR79" i="10" s="1"/>
  <c r="AR75" i="10" s="1"/>
  <c r="AQ57" i="10"/>
  <c r="AQ56" i="10" s="1"/>
  <c r="AQ43" i="10"/>
  <c r="AQ30" i="10"/>
  <c r="AQ29" i="10"/>
  <c r="DF124" i="9"/>
  <c r="DG124" i="9" s="1"/>
  <c r="CX112" i="9"/>
  <c r="DF122" i="9"/>
  <c r="DF151" i="9" s="1"/>
  <c r="BE20" i="6"/>
  <c r="BE16" i="6"/>
  <c r="CM62" i="5"/>
  <c r="CY111" i="9" s="1"/>
  <c r="CY112" i="9" s="1"/>
  <c r="DA14" i="8"/>
  <c r="DA16" i="8" s="1"/>
  <c r="DM69" i="9" s="1"/>
  <c r="CW30" i="6"/>
  <c r="DR66" i="10"/>
  <c r="CW23" i="6"/>
  <c r="CW24" i="6" s="1"/>
  <c r="DR10" i="9"/>
  <c r="CY42" i="5"/>
  <c r="DK29" i="9"/>
  <c r="DK45" i="9" s="1"/>
  <c r="DE77" i="5"/>
  <c r="DE78" i="5"/>
  <c r="DG16" i="7"/>
  <c r="DF54" i="7"/>
  <c r="DE66" i="5"/>
  <c r="DD65" i="5"/>
  <c r="DP130" i="9" s="1"/>
  <c r="DD76" i="5"/>
  <c r="DD75" i="5" s="1"/>
  <c r="DP52" i="9" s="1"/>
  <c r="DP81" i="9" s="1"/>
  <c r="DP101" i="9" s="1"/>
  <c r="DF73" i="5"/>
  <c r="DF68" i="5" s="1"/>
  <c r="DF72" i="5"/>
  <c r="DF67" i="5" s="1"/>
  <c r="DF5" i="6"/>
  <c r="DF71" i="5"/>
  <c r="DD58" i="7"/>
  <c r="DE20" i="7"/>
  <c r="DC35" i="5"/>
  <c r="DS76" i="10"/>
  <c r="DS68" i="10"/>
  <c r="DS69" i="10"/>
  <c r="DS45" i="10"/>
  <c r="DS27" i="10"/>
  <c r="DS26" i="10"/>
  <c r="DR24" i="10"/>
  <c r="DR31" i="10" s="1"/>
  <c r="DJ72" i="9"/>
  <c r="CX18" i="6"/>
  <c r="CX13" i="6"/>
  <c r="DK24" i="7"/>
  <c r="DJ62" i="7"/>
  <c r="DI25" i="5" s="1"/>
  <c r="DE51" i="7"/>
  <c r="DF13" i="7"/>
  <c r="DM40" i="9"/>
  <c r="DA40" i="5"/>
  <c r="DM43" i="9" s="1"/>
  <c r="DM17" i="9"/>
  <c r="DM26" i="9" s="1"/>
  <c r="DD14" i="7"/>
  <c r="DC52" i="7"/>
  <c r="DC12" i="7"/>
  <c r="DE21" i="7"/>
  <c r="DD59" i="7"/>
  <c r="DC53" i="7"/>
  <c r="DB13" i="5" s="1"/>
  <c r="DA36" i="5"/>
  <c r="DA34" i="5" s="1"/>
  <c r="DM39" i="9" s="1"/>
  <c r="DB50" i="7"/>
  <c r="DR71" i="9"/>
  <c r="DF19" i="6"/>
  <c r="DH53" i="9"/>
  <c r="DE17" i="7"/>
  <c r="DD55" i="7"/>
  <c r="DD15" i="7"/>
  <c r="DT4" i="10"/>
  <c r="DT4" i="9"/>
  <c r="DH4" i="8"/>
  <c r="DI4" i="7"/>
  <c r="DH4" i="5"/>
  <c r="DI4" i="4"/>
  <c r="DF25" i="7"/>
  <c r="DE63" i="7"/>
  <c r="DD26" i="5" s="1"/>
  <c r="DH10" i="6"/>
  <c r="DG12" i="6"/>
  <c r="DS35" i="9"/>
  <c r="DS23" i="9"/>
  <c r="DG15" i="6"/>
  <c r="DS77" i="9" s="1"/>
  <c r="DS76" i="9" s="1"/>
  <c r="DS75" i="9" s="1"/>
  <c r="DS42" i="9"/>
  <c r="DS33" i="9"/>
  <c r="DS34" i="9"/>
  <c r="DS22" i="9"/>
  <c r="DS36" i="9"/>
  <c r="DS20" i="9"/>
  <c r="DS12" i="9"/>
  <c r="DS13" i="9"/>
  <c r="DS24" i="9"/>
  <c r="DS21" i="9"/>
  <c r="DL40" i="9"/>
  <c r="CZ40" i="5"/>
  <c r="DL43" i="9" s="1"/>
  <c r="CY14" i="6"/>
  <c r="DC22" i="7"/>
  <c r="DC61" i="7"/>
  <c r="DD23" i="7"/>
  <c r="DE26" i="7"/>
  <c r="DD64" i="7"/>
  <c r="DC27" i="5" s="1"/>
  <c r="DL32" i="9"/>
  <c r="DS5" i="10"/>
  <c r="DS5" i="9"/>
  <c r="DG5" i="8"/>
  <c r="DH5" i="7"/>
  <c r="DH5" i="4"/>
  <c r="DG5" i="5"/>
  <c r="DO81" i="9"/>
  <c r="DO101" i="9" s="1"/>
  <c r="DB60" i="7"/>
  <c r="DA24" i="5"/>
  <c r="DA23" i="5" s="1"/>
  <c r="DF18" i="7"/>
  <c r="DE56" i="7"/>
  <c r="DJ50" i="9"/>
  <c r="DJ67" i="9"/>
  <c r="CJ28" i="6"/>
  <c r="CI27" i="6"/>
  <c r="DI53" i="9" l="1"/>
  <c r="DI68" i="9" s="1"/>
  <c r="DF70" i="5"/>
  <c r="DR80" i="9" s="1"/>
  <c r="DS108" i="9"/>
  <c r="DS137" i="9"/>
  <c r="DF153" i="9"/>
  <c r="DS62" i="9"/>
  <c r="DS98" i="9"/>
  <c r="BP91" i="9"/>
  <c r="AQ42" i="10"/>
  <c r="AQ48" i="10"/>
  <c r="AQ117" i="9"/>
  <c r="AR64" i="9"/>
  <c r="BQ73" i="9"/>
  <c r="BQ70" i="9" s="1"/>
  <c r="BQ66" i="9" s="1"/>
  <c r="DG122" i="9"/>
  <c r="BF17" i="6"/>
  <c r="CN62" i="5"/>
  <c r="CZ111" i="9" s="1"/>
  <c r="CZ112" i="9" s="1"/>
  <c r="DS24" i="10"/>
  <c r="DS31" i="10" s="1"/>
  <c r="DI55" i="9"/>
  <c r="DI56" i="9" s="1"/>
  <c r="DK50" i="9"/>
  <c r="CY29" i="6" s="1"/>
  <c r="DK46" i="9"/>
  <c r="DK67" i="9"/>
  <c r="DF78" i="5"/>
  <c r="DF77" i="5"/>
  <c r="DM32" i="9"/>
  <c r="DM29" i="9" s="1"/>
  <c r="DM45" i="9" s="1"/>
  <c r="DM46" i="9" s="1"/>
  <c r="DA42" i="5"/>
  <c r="DC60" i="7"/>
  <c r="DB24" i="5"/>
  <c r="DB23" i="5" s="1"/>
  <c r="DI10" i="6"/>
  <c r="DH12" i="6"/>
  <c r="DT42" i="9"/>
  <c r="DT22" i="9"/>
  <c r="DT13" i="9"/>
  <c r="DT35" i="9"/>
  <c r="DT36" i="9"/>
  <c r="DT20" i="9"/>
  <c r="DT12" i="9"/>
  <c r="DH15" i="6"/>
  <c r="DT77" i="9" s="1"/>
  <c r="DT76" i="9" s="1"/>
  <c r="DT75" i="9" s="1"/>
  <c r="DT21" i="9"/>
  <c r="DT34" i="9"/>
  <c r="DT23" i="9"/>
  <c r="DT24" i="9"/>
  <c r="DT33" i="9"/>
  <c r="DB66" i="7"/>
  <c r="DE59" i="7"/>
  <c r="DF21" i="7"/>
  <c r="DK62" i="7"/>
  <c r="DJ25" i="5" s="1"/>
  <c r="DL24" i="7"/>
  <c r="DG54" i="7"/>
  <c r="DH16" i="7"/>
  <c r="DF56" i="7"/>
  <c r="DG18" i="7"/>
  <c r="DF51" i="7"/>
  <c r="DG13" i="7"/>
  <c r="DT76" i="10"/>
  <c r="DT68" i="10"/>
  <c r="DT69" i="10"/>
  <c r="DT45" i="10"/>
  <c r="DT26" i="10"/>
  <c r="DT27" i="10"/>
  <c r="CK28" i="6"/>
  <c r="CJ27" i="6"/>
  <c r="CZ42" i="5"/>
  <c r="DF63" i="7"/>
  <c r="DE26" i="5" s="1"/>
  <c r="DG25" i="7"/>
  <c r="DH68" i="9"/>
  <c r="DH55" i="9"/>
  <c r="DD35" i="5"/>
  <c r="DC28" i="7"/>
  <c r="DB37" i="5" s="1"/>
  <c r="DF20" i="7"/>
  <c r="DE58" i="7"/>
  <c r="DS10" i="9"/>
  <c r="DU4" i="10"/>
  <c r="DU4" i="9"/>
  <c r="DI4" i="8"/>
  <c r="DJ4" i="7"/>
  <c r="DI4" i="5"/>
  <c r="DJ4" i="4"/>
  <c r="DB36" i="5"/>
  <c r="DB34" i="5" s="1"/>
  <c r="DN39" i="9" s="1"/>
  <c r="DC50" i="7"/>
  <c r="DC66" i="7" s="1"/>
  <c r="DS66" i="10"/>
  <c r="DD22" i="7"/>
  <c r="DD61" i="7"/>
  <c r="DE23" i="7"/>
  <c r="DL29" i="9"/>
  <c r="DL45" i="9" s="1"/>
  <c r="DL46" i="9" s="1"/>
  <c r="DG72" i="5"/>
  <c r="DG67" i="5" s="1"/>
  <c r="DG73" i="5"/>
  <c r="DG68" i="5" s="1"/>
  <c r="DG5" i="6"/>
  <c r="DG71" i="5"/>
  <c r="DG70" i="5" s="1"/>
  <c r="DS80" i="9" s="1"/>
  <c r="CX30" i="6"/>
  <c r="CX29" i="6"/>
  <c r="CX23" i="6"/>
  <c r="CX24" i="6" s="1"/>
  <c r="DT5" i="10"/>
  <c r="DT5" i="9"/>
  <c r="DH5" i="8"/>
  <c r="DI5" i="7"/>
  <c r="DH5" i="5"/>
  <c r="DI5" i="4"/>
  <c r="DE64" i="7"/>
  <c r="DD27" i="5" s="1"/>
  <c r="DF26" i="7"/>
  <c r="DK72" i="9"/>
  <c r="CY18" i="6"/>
  <c r="CY13" i="6"/>
  <c r="DD53" i="7"/>
  <c r="DC13" i="5" s="1"/>
  <c r="DD52" i="7"/>
  <c r="DE14" i="7"/>
  <c r="DD12" i="7"/>
  <c r="DD28" i="7" s="1"/>
  <c r="DC37" i="5" s="1"/>
  <c r="DM27" i="9"/>
  <c r="DE76" i="5"/>
  <c r="DE75" i="5" s="1"/>
  <c r="DQ52" i="9" s="1"/>
  <c r="DQ81" i="9" s="1"/>
  <c r="DQ101" i="9" s="1"/>
  <c r="DE65" i="5"/>
  <c r="DQ130" i="9" s="1"/>
  <c r="DF66" i="5"/>
  <c r="DS71" i="9"/>
  <c r="DG19" i="6"/>
  <c r="CZ14" i="6"/>
  <c r="DE55" i="7"/>
  <c r="DF17" i="7"/>
  <c r="DE15" i="7"/>
  <c r="DN19" i="9"/>
  <c r="DB10" i="8"/>
  <c r="DN116" i="9" s="1"/>
  <c r="DA14" i="6"/>
  <c r="DE53" i="7" l="1"/>
  <c r="DD13" i="5" s="1"/>
  <c r="DT108" i="9"/>
  <c r="DT137" i="9"/>
  <c r="AQ118" i="9"/>
  <c r="CZ140" i="9"/>
  <c r="CZ141" i="9" s="1"/>
  <c r="DT62" i="9"/>
  <c r="DT98" i="9"/>
  <c r="BQ89" i="9"/>
  <c r="BQ91" i="9" s="1"/>
  <c r="BQ100" i="9"/>
  <c r="BQ102" i="9" s="1"/>
  <c r="AR82" i="9"/>
  <c r="AR47" i="10"/>
  <c r="AR44" i="10" s="1"/>
  <c r="DH122" i="9"/>
  <c r="DH56" i="9"/>
  <c r="DH124" i="9"/>
  <c r="BF16" i="6"/>
  <c r="BF20" i="6"/>
  <c r="CO62" i="5"/>
  <c r="DA111" i="9" s="1"/>
  <c r="DB14" i="8"/>
  <c r="DB16" i="8" s="1"/>
  <c r="DN69" i="9" s="1"/>
  <c r="CY30" i="6"/>
  <c r="CY23" i="6"/>
  <c r="CY24" i="6" s="1"/>
  <c r="DT66" i="10"/>
  <c r="N68" i="9"/>
  <c r="DG77" i="5"/>
  <c r="DG78" i="5"/>
  <c r="DJ53" i="9"/>
  <c r="DI12" i="6"/>
  <c r="DJ10" i="6"/>
  <c r="DU13" i="9"/>
  <c r="DU35" i="9"/>
  <c r="DU12" i="9"/>
  <c r="DU42" i="9"/>
  <c r="DU23" i="9"/>
  <c r="DU21" i="9"/>
  <c r="DU22" i="9"/>
  <c r="DU24" i="9"/>
  <c r="DU36" i="9"/>
  <c r="DU34" i="9"/>
  <c r="DU33" i="9"/>
  <c r="DI15" i="6"/>
  <c r="DU77" i="9" s="1"/>
  <c r="DU76" i="9" s="1"/>
  <c r="DU75" i="9" s="1"/>
  <c r="DU20" i="9"/>
  <c r="DO40" i="9"/>
  <c r="DC40" i="5"/>
  <c r="DO43" i="9" s="1"/>
  <c r="DM72" i="9"/>
  <c r="DA18" i="6"/>
  <c r="DA13" i="6"/>
  <c r="DF55" i="7"/>
  <c r="DG17" i="7"/>
  <c r="DF15" i="7"/>
  <c r="DF14" i="7"/>
  <c r="DE52" i="7"/>
  <c r="DE12" i="7"/>
  <c r="DU5" i="10"/>
  <c r="DU5" i="9"/>
  <c r="DI5" i="8"/>
  <c r="DJ5" i="7"/>
  <c r="DI5" i="5"/>
  <c r="DJ5" i="4"/>
  <c r="DI16" i="7"/>
  <c r="DH54" i="7"/>
  <c r="DP19" i="9"/>
  <c r="DP17" i="9" s="1"/>
  <c r="DP26" i="9" s="1"/>
  <c r="DD10" i="8"/>
  <c r="DP116" i="9" s="1"/>
  <c r="DC36" i="5"/>
  <c r="DC34" i="5" s="1"/>
  <c r="DO39" i="9" s="1"/>
  <c r="DD50" i="7"/>
  <c r="DH73" i="5"/>
  <c r="DH68" i="5" s="1"/>
  <c r="DH71" i="5"/>
  <c r="DH72" i="5"/>
  <c r="DH67" i="5" s="1"/>
  <c r="DH5" i="6"/>
  <c r="DL67" i="9"/>
  <c r="DL50" i="9"/>
  <c r="CL28" i="6"/>
  <c r="CK27" i="6"/>
  <c r="DN32" i="9"/>
  <c r="DL72" i="9"/>
  <c r="CZ18" i="6"/>
  <c r="CZ13" i="6"/>
  <c r="DO19" i="9"/>
  <c r="DO17" i="9" s="1"/>
  <c r="DO26" i="9" s="1"/>
  <c r="DC10" i="8"/>
  <c r="DO116" i="9" s="1"/>
  <c r="DO145" i="9" s="1"/>
  <c r="DU76" i="10"/>
  <c r="DU68" i="10"/>
  <c r="DU69" i="10"/>
  <c r="DU45" i="10"/>
  <c r="DU26" i="10"/>
  <c r="DU27" i="10"/>
  <c r="DG63" i="7"/>
  <c r="DF26" i="5" s="1"/>
  <c r="DH25" i="7"/>
  <c r="DG51" i="7"/>
  <c r="DH13" i="7"/>
  <c r="DG66" i="5"/>
  <c r="DF65" i="5"/>
  <c r="DR130" i="9" s="1"/>
  <c r="DR159" i="9" s="1"/>
  <c r="DF76" i="5"/>
  <c r="DF75" i="5" s="1"/>
  <c r="DR52" i="9" s="1"/>
  <c r="DR81" i="9" s="1"/>
  <c r="DR101" i="9" s="1"/>
  <c r="DF58" i="7"/>
  <c r="DG20" i="7"/>
  <c r="DT24" i="10"/>
  <c r="DT31" i="10" s="1"/>
  <c r="DE35" i="5"/>
  <c r="DL62" i="7"/>
  <c r="DK25" i="5" s="1"/>
  <c r="DM24" i="7"/>
  <c r="DE22" i="7"/>
  <c r="DE61" i="7"/>
  <c r="DF23" i="7"/>
  <c r="DD60" i="7"/>
  <c r="DC24" i="5"/>
  <c r="DC23" i="5" s="1"/>
  <c r="DV4" i="10"/>
  <c r="DV4" i="9"/>
  <c r="DJ4" i="8"/>
  <c r="DK4" i="7"/>
  <c r="DJ4" i="5"/>
  <c r="DK4" i="4"/>
  <c r="DN40" i="9"/>
  <c r="DB40" i="5"/>
  <c r="DN43" i="9" s="1"/>
  <c r="DF59" i="7"/>
  <c r="DG21" i="7"/>
  <c r="DN17" i="9"/>
  <c r="DN26" i="9" s="1"/>
  <c r="DM50" i="9"/>
  <c r="DM67" i="9"/>
  <c r="DF64" i="7"/>
  <c r="DE27" i="5" s="1"/>
  <c r="DG26" i="7"/>
  <c r="DG56" i="7"/>
  <c r="DH18" i="7"/>
  <c r="DT10" i="9"/>
  <c r="DT71" i="9"/>
  <c r="DH19" i="6"/>
  <c r="DK53" i="9" l="1"/>
  <c r="DK68" i="9" s="1"/>
  <c r="DU108" i="9"/>
  <c r="DU137" i="9"/>
  <c r="DH70" i="5"/>
  <c r="DT80" i="9" s="1"/>
  <c r="DA112" i="9"/>
  <c r="AQ119" i="9"/>
  <c r="AQ132" i="9" s="1"/>
  <c r="DI124" i="9"/>
  <c r="DI153" i="9" s="1"/>
  <c r="BQ90" i="9"/>
  <c r="BQ93" i="9" s="1"/>
  <c r="DU62" i="9"/>
  <c r="DU98" i="9"/>
  <c r="AR123" i="9"/>
  <c r="AR79" i="9"/>
  <c r="AR7" i="10"/>
  <c r="BR73" i="9"/>
  <c r="BR70" i="9" s="1"/>
  <c r="BR66" i="9" s="1"/>
  <c r="DI122" i="9"/>
  <c r="DI151" i="9" s="1"/>
  <c r="BG17" i="6"/>
  <c r="CP62" i="5"/>
  <c r="DB111" i="9" s="1"/>
  <c r="DB112" i="9" s="1"/>
  <c r="DC14" i="8"/>
  <c r="DC16" i="8" s="1"/>
  <c r="DO69" i="9" s="1"/>
  <c r="DD14" i="8"/>
  <c r="DK55" i="9"/>
  <c r="DK56" i="9" s="1"/>
  <c r="DU66" i="10"/>
  <c r="DU24" i="10"/>
  <c r="DU31" i="10" s="1"/>
  <c r="DU10" i="9"/>
  <c r="DH78" i="5"/>
  <c r="DH77" i="5"/>
  <c r="DG76" i="5"/>
  <c r="DG75" i="5" s="1"/>
  <c r="DS52" i="9" s="1"/>
  <c r="DS81" i="9" s="1"/>
  <c r="DS101" i="9" s="1"/>
  <c r="DG65" i="5"/>
  <c r="DS130" i="9" s="1"/>
  <c r="DH66" i="5"/>
  <c r="DJ16" i="7"/>
  <c r="DI54" i="7"/>
  <c r="DF53" i="7"/>
  <c r="DE13" i="5" s="1"/>
  <c r="DN27" i="9"/>
  <c r="DI18" i="7"/>
  <c r="DH56" i="7"/>
  <c r="DW4" i="10"/>
  <c r="DW4" i="9"/>
  <c r="DK4" i="8"/>
  <c r="DL4" i="7"/>
  <c r="DK4" i="5"/>
  <c r="DL4" i="4"/>
  <c r="DH51" i="7"/>
  <c r="DI13" i="7"/>
  <c r="CL27" i="6"/>
  <c r="CM28" i="6"/>
  <c r="DJ68" i="9"/>
  <c r="DJ55" i="9"/>
  <c r="DJ56" i="9" s="1"/>
  <c r="DG64" i="7"/>
  <c r="DF27" i="5" s="1"/>
  <c r="DH26" i="7"/>
  <c r="DF35" i="5"/>
  <c r="DD66" i="7"/>
  <c r="DE28" i="7"/>
  <c r="DD37" i="5" s="1"/>
  <c r="DF22" i="7"/>
  <c r="DF61" i="7"/>
  <c r="DG23" i="7"/>
  <c r="DH63" i="7"/>
  <c r="DG26" i="5" s="1"/>
  <c r="DI25" i="7"/>
  <c r="CZ30" i="6"/>
  <c r="CZ29" i="6"/>
  <c r="CZ23" i="6"/>
  <c r="CZ24" i="6" s="1"/>
  <c r="DD36" i="5"/>
  <c r="DD34" i="5" s="1"/>
  <c r="DP39" i="9" s="1"/>
  <c r="DE50" i="7"/>
  <c r="DC14" i="6"/>
  <c r="DB42" i="5"/>
  <c r="DV5" i="10"/>
  <c r="DV5" i="9"/>
  <c r="DJ5" i="8"/>
  <c r="DK5" i="7"/>
  <c r="DJ5" i="5"/>
  <c r="DK5" i="4"/>
  <c r="DG14" i="7"/>
  <c r="DF52" i="7"/>
  <c r="DF12" i="7"/>
  <c r="DK10" i="6"/>
  <c r="DJ12" i="6"/>
  <c r="DV24" i="9"/>
  <c r="DV23" i="9"/>
  <c r="DV21" i="9"/>
  <c r="DV42" i="9"/>
  <c r="DV33" i="9"/>
  <c r="DJ15" i="6"/>
  <c r="DV77" i="9" s="1"/>
  <c r="DV36" i="9"/>
  <c r="DV20" i="9"/>
  <c r="DV13" i="9"/>
  <c r="DV35" i="9"/>
  <c r="DV12" i="9"/>
  <c r="DV34" i="9"/>
  <c r="DV22" i="9"/>
  <c r="DG58" i="7"/>
  <c r="DH20" i="7"/>
  <c r="DH21" i="7"/>
  <c r="DG59" i="7"/>
  <c r="DA30" i="6"/>
  <c r="DA29" i="6"/>
  <c r="DA23" i="6"/>
  <c r="DA24" i="6" s="1"/>
  <c r="DE60" i="7"/>
  <c r="DD24" i="5"/>
  <c r="DD23" i="5" s="1"/>
  <c r="DB14" i="6"/>
  <c r="DV76" i="10"/>
  <c r="DV69" i="10"/>
  <c r="DV68" i="10"/>
  <c r="DV45" i="10"/>
  <c r="DV26" i="10"/>
  <c r="DV27" i="10"/>
  <c r="DM62" i="7"/>
  <c r="DL25" i="5" s="1"/>
  <c r="DN24" i="7"/>
  <c r="DN29" i="9"/>
  <c r="DN45" i="9" s="1"/>
  <c r="DN46" i="9" s="1"/>
  <c r="DP27" i="9"/>
  <c r="DI72" i="5"/>
  <c r="DI67" i="5" s="1"/>
  <c r="DI5" i="6"/>
  <c r="DI73" i="5"/>
  <c r="DI68" i="5" s="1"/>
  <c r="DI71" i="5"/>
  <c r="DU71" i="9"/>
  <c r="DI19" i="6"/>
  <c r="DO32" i="9"/>
  <c r="DO29" i="9" s="1"/>
  <c r="DO45" i="9" s="1"/>
  <c r="DO46" i="9" s="1"/>
  <c r="DC42" i="5"/>
  <c r="DO27" i="9"/>
  <c r="DG55" i="7"/>
  <c r="DH17" i="7"/>
  <c r="DG15" i="7"/>
  <c r="DM53" i="9" l="1"/>
  <c r="DM68" i="9" s="1"/>
  <c r="DV108" i="9"/>
  <c r="DV137" i="9"/>
  <c r="AR125" i="9"/>
  <c r="AR131" i="9" s="1"/>
  <c r="AR152" i="9"/>
  <c r="AR154" i="9" s="1"/>
  <c r="AR160" i="9" s="1"/>
  <c r="DV62" i="9"/>
  <c r="DV98" i="9"/>
  <c r="BR89" i="9"/>
  <c r="BR100" i="9"/>
  <c r="BR102" i="9" s="1"/>
  <c r="AR29" i="10"/>
  <c r="AR30" i="10"/>
  <c r="AR72" i="10"/>
  <c r="AR73" i="10" s="1"/>
  <c r="AR80" i="10" s="1"/>
  <c r="AR43" i="10"/>
  <c r="AR57" i="10"/>
  <c r="AR56" i="10" s="1"/>
  <c r="AR85" i="9"/>
  <c r="AR86" i="9" s="1"/>
  <c r="DJ122" i="9"/>
  <c r="DJ124" i="9"/>
  <c r="BG20" i="6"/>
  <c r="BG16" i="6"/>
  <c r="CQ62" i="5"/>
  <c r="DC111" i="9" s="1"/>
  <c r="DC112" i="9" s="1"/>
  <c r="DD16" i="8"/>
  <c r="DP69" i="9" s="1"/>
  <c r="DL53" i="9"/>
  <c r="DI78" i="5"/>
  <c r="DN67" i="9"/>
  <c r="DN50" i="9"/>
  <c r="DI77" i="5"/>
  <c r="DO67" i="9"/>
  <c r="DO50" i="9"/>
  <c r="DV66" i="10"/>
  <c r="DV10" i="9"/>
  <c r="DW5" i="10"/>
  <c r="DW5" i="9"/>
  <c r="DK5" i="8"/>
  <c r="DL5" i="7"/>
  <c r="DK5" i="5"/>
  <c r="DL5" i="4"/>
  <c r="DJ54" i="7"/>
  <c r="DK16" i="7"/>
  <c r="DP32" i="9"/>
  <c r="DJ73" i="5"/>
  <c r="DJ68" i="5" s="1"/>
  <c r="DJ71" i="5"/>
  <c r="DJ72" i="5"/>
  <c r="DJ67" i="5" s="1"/>
  <c r="DJ5" i="6"/>
  <c r="DO72" i="9"/>
  <c r="DC18" i="6"/>
  <c r="DC13" i="6"/>
  <c r="DI70" i="5"/>
  <c r="DU80" i="9" s="1"/>
  <c r="DN62" i="7"/>
  <c r="DM25" i="5" s="1"/>
  <c r="DO24" i="7"/>
  <c r="DH59" i="7"/>
  <c r="DI21" i="7"/>
  <c r="DE66" i="7"/>
  <c r="CN28" i="6"/>
  <c r="CM27" i="6"/>
  <c r="DV71" i="9"/>
  <c r="DJ19" i="6"/>
  <c r="DI63" i="7"/>
  <c r="DH26" i="5" s="1"/>
  <c r="DJ25" i="7"/>
  <c r="DP40" i="9"/>
  <c r="DD40" i="5"/>
  <c r="DP43" i="9" s="1"/>
  <c r="DN72" i="9"/>
  <c r="DB18" i="6"/>
  <c r="DB13" i="6"/>
  <c r="DL10" i="6"/>
  <c r="DK12" i="6"/>
  <c r="DW13" i="9"/>
  <c r="DW21" i="9"/>
  <c r="DW33" i="9"/>
  <c r="DW35" i="9"/>
  <c r="DW12" i="9"/>
  <c r="DW36" i="9"/>
  <c r="DW24" i="9"/>
  <c r="DW22" i="9"/>
  <c r="DW34" i="9"/>
  <c r="DW23" i="9"/>
  <c r="DW42" i="9"/>
  <c r="DK15" i="6"/>
  <c r="DW77" i="9" s="1"/>
  <c r="DW76" i="9" s="1"/>
  <c r="DW75" i="9" s="1"/>
  <c r="DW20" i="9"/>
  <c r="DI51" i="7"/>
  <c r="DJ13" i="7"/>
  <c r="DW76" i="10"/>
  <c r="DW69" i="10"/>
  <c r="DW68" i="10"/>
  <c r="DW45" i="10"/>
  <c r="DW27" i="10"/>
  <c r="DW26" i="10"/>
  <c r="DH58" i="7"/>
  <c r="DI20" i="7"/>
  <c r="DV24" i="10"/>
  <c r="DV31" i="10" s="1"/>
  <c r="DV76" i="9"/>
  <c r="DF28" i="7"/>
  <c r="DE37" i="5" s="1"/>
  <c r="DG22" i="7"/>
  <c r="DG61" i="7"/>
  <c r="DH23" i="7"/>
  <c r="DH64" i="7"/>
  <c r="DG27" i="5" s="1"/>
  <c r="DI26" i="7"/>
  <c r="DG35" i="5"/>
  <c r="DH65" i="5"/>
  <c r="DT130" i="9" s="1"/>
  <c r="DI66" i="5"/>
  <c r="DH76" i="5"/>
  <c r="DH75" i="5" s="1"/>
  <c r="DT52" i="9" s="1"/>
  <c r="DT81" i="9" s="1"/>
  <c r="DT101" i="9" s="1"/>
  <c r="DM55" i="9"/>
  <c r="DM56" i="9" s="1"/>
  <c r="DF60" i="7"/>
  <c r="DE24" i="5"/>
  <c r="DE23" i="5" s="1"/>
  <c r="DQ19" i="9"/>
  <c r="DE10" i="8"/>
  <c r="DQ116" i="9" s="1"/>
  <c r="DH55" i="7"/>
  <c r="DI17" i="7"/>
  <c r="DH15" i="7"/>
  <c r="DE36" i="5"/>
  <c r="DE34" i="5" s="1"/>
  <c r="DQ39" i="9" s="1"/>
  <c r="DF50" i="7"/>
  <c r="DG53" i="7"/>
  <c r="DF13" i="5" s="1"/>
  <c r="DH14" i="7"/>
  <c r="DG52" i="7"/>
  <c r="DG12" i="7"/>
  <c r="DG28" i="7" s="1"/>
  <c r="DF37" i="5" s="1"/>
  <c r="DX4" i="10"/>
  <c r="DX4" i="9"/>
  <c r="DL4" i="8"/>
  <c r="DM4" i="7"/>
  <c r="DL4" i="5"/>
  <c r="DM4" i="4"/>
  <c r="DI56" i="7"/>
  <c r="DJ18" i="7"/>
  <c r="DF66" i="7" l="1"/>
  <c r="DH53" i="7"/>
  <c r="DG13" i="5" s="1"/>
  <c r="DS19" i="9" s="1"/>
  <c r="DS17" i="9" s="1"/>
  <c r="DS26" i="9" s="1"/>
  <c r="DW137" i="9"/>
  <c r="DW108" i="9"/>
  <c r="DC140" i="9"/>
  <c r="DC141" i="9" s="1"/>
  <c r="DW62" i="9"/>
  <c r="DW98" i="9"/>
  <c r="BR90" i="9"/>
  <c r="BR93" i="9" s="1"/>
  <c r="BR91" i="9"/>
  <c r="AR42" i="10"/>
  <c r="AR48" i="10"/>
  <c r="AS79" i="10"/>
  <c r="AS75" i="10" s="1"/>
  <c r="AR117" i="9"/>
  <c r="AS64" i="9"/>
  <c r="DK124" i="9"/>
  <c r="BS73" i="9"/>
  <c r="BS70" i="9" s="1"/>
  <c r="BS66" i="9" s="1"/>
  <c r="DK122" i="9"/>
  <c r="BH17" i="6"/>
  <c r="CR62" i="5"/>
  <c r="DD111" i="9" s="1"/>
  <c r="DE14" i="8"/>
  <c r="DE16" i="8" s="1"/>
  <c r="DQ69" i="9" s="1"/>
  <c r="DW66" i="10"/>
  <c r="DL68" i="9"/>
  <c r="DL55" i="9"/>
  <c r="DL56" i="9" s="1"/>
  <c r="DD14" i="6"/>
  <c r="DD13" i="6" s="1"/>
  <c r="DJ77" i="5"/>
  <c r="DJ78" i="5"/>
  <c r="DJ56" i="7"/>
  <c r="DK18" i="7"/>
  <c r="DK54" i="7"/>
  <c r="DL16" i="7"/>
  <c r="DQ17" i="9"/>
  <c r="DQ26" i="9" s="1"/>
  <c r="DQ40" i="9"/>
  <c r="DE40" i="5"/>
  <c r="DQ43" i="9" s="1"/>
  <c r="DW24" i="10"/>
  <c r="DW31" i="10" s="1"/>
  <c r="DJ51" i="7"/>
  <c r="DK13" i="7"/>
  <c r="DJ63" i="7"/>
  <c r="DI26" i="5" s="1"/>
  <c r="DK25" i="7"/>
  <c r="DB30" i="6"/>
  <c r="DB29" i="6"/>
  <c r="DB23" i="6"/>
  <c r="DB24" i="6" s="1"/>
  <c r="DQ32" i="9"/>
  <c r="DV75" i="9"/>
  <c r="DH35" i="5"/>
  <c r="DW71" i="9"/>
  <c r="DK19" i="6"/>
  <c r="DJ70" i="5"/>
  <c r="DV80" i="9" s="1"/>
  <c r="DI14" i="7"/>
  <c r="DH52" i="7"/>
  <c r="DH12" i="7"/>
  <c r="DH28" i="7" s="1"/>
  <c r="DG37" i="5" s="1"/>
  <c r="DM10" i="6"/>
  <c r="DL12" i="6"/>
  <c r="DX34" i="9"/>
  <c r="DX33" i="9"/>
  <c r="DX24" i="9"/>
  <c r="DL15" i="6"/>
  <c r="DX77" i="9" s="1"/>
  <c r="DX23" i="9"/>
  <c r="DX20" i="9"/>
  <c r="DX22" i="9"/>
  <c r="DX13" i="9"/>
  <c r="DX21" i="9"/>
  <c r="DX35" i="9"/>
  <c r="DX12" i="9"/>
  <c r="DX42" i="9"/>
  <c r="DX36" i="9"/>
  <c r="DJ21" i="7"/>
  <c r="DI59" i="7"/>
  <c r="DX5" i="10"/>
  <c r="DX5" i="9"/>
  <c r="DL5" i="8"/>
  <c r="DM5" i="7"/>
  <c r="DL5" i="5"/>
  <c r="DM5" i="4"/>
  <c r="DJ17" i="7"/>
  <c r="DI55" i="7"/>
  <c r="DI15" i="7"/>
  <c r="DJ26" i="7"/>
  <c r="DI64" i="7"/>
  <c r="DH27" i="5" s="1"/>
  <c r="DK72" i="5"/>
  <c r="DK67" i="5" s="1"/>
  <c r="DK5" i="6"/>
  <c r="DK73" i="5"/>
  <c r="DK68" i="5" s="1"/>
  <c r="DK71" i="5"/>
  <c r="DC30" i="6"/>
  <c r="DC29" i="6"/>
  <c r="DC23" i="6"/>
  <c r="DC24" i="6" s="1"/>
  <c r="DY4" i="10"/>
  <c r="DY4" i="9"/>
  <c r="DM4" i="8"/>
  <c r="DN4" i="7"/>
  <c r="DM4" i="5"/>
  <c r="DN4" i="4"/>
  <c r="DF36" i="5"/>
  <c r="DF34" i="5" s="1"/>
  <c r="DR39" i="9" s="1"/>
  <c r="DG50" i="7"/>
  <c r="DW10" i="9"/>
  <c r="DO62" i="7"/>
  <c r="DN25" i="5" s="1"/>
  <c r="DP24" i="7"/>
  <c r="DX76" i="10"/>
  <c r="DX69" i="10"/>
  <c r="DX45" i="10"/>
  <c r="DX68" i="10"/>
  <c r="DX27" i="10"/>
  <c r="DX26" i="10"/>
  <c r="DH22" i="7"/>
  <c r="DH61" i="7"/>
  <c r="DI23" i="7"/>
  <c r="DD42" i="5"/>
  <c r="DR40" i="9"/>
  <c r="DF40" i="5"/>
  <c r="DR43" i="9" s="1"/>
  <c r="DR19" i="9"/>
  <c r="DR17" i="9" s="1"/>
  <c r="DR26" i="9" s="1"/>
  <c r="DF10" i="8"/>
  <c r="DR116" i="9" s="1"/>
  <c r="DR145" i="9" s="1"/>
  <c r="DI76" i="5"/>
  <c r="DI75" i="5" s="1"/>
  <c r="DU52" i="9" s="1"/>
  <c r="DU81" i="9" s="1"/>
  <c r="DU101" i="9" s="1"/>
  <c r="DI65" i="5"/>
  <c r="DU130" i="9" s="1"/>
  <c r="DU159" i="9" s="1"/>
  <c r="DJ66" i="5"/>
  <c r="DG60" i="7"/>
  <c r="DF24" i="5"/>
  <c r="DF23" i="5" s="1"/>
  <c r="DI58" i="7"/>
  <c r="DJ20" i="7"/>
  <c r="CO28" i="6"/>
  <c r="CN27" i="6"/>
  <c r="DP29" i="9"/>
  <c r="DP45" i="9" s="1"/>
  <c r="DP46" i="9" s="1"/>
  <c r="DG10" i="8" l="1"/>
  <c r="DS116" i="9" s="1"/>
  <c r="DX108" i="9"/>
  <c r="DX137" i="9"/>
  <c r="AR118" i="9"/>
  <c r="AR146" i="9"/>
  <c r="DD112" i="9"/>
  <c r="DX62" i="9"/>
  <c r="DX98" i="9"/>
  <c r="BS89" i="9"/>
  <c r="BS91" i="9" s="1"/>
  <c r="BS100" i="9"/>
  <c r="BS102" i="9" s="1"/>
  <c r="AS82" i="9"/>
  <c r="AS47" i="10"/>
  <c r="AS44" i="10" s="1"/>
  <c r="DL122" i="9"/>
  <c r="DL151" i="9" s="1"/>
  <c r="DL124" i="9"/>
  <c r="DL153" i="9" s="1"/>
  <c r="BH16" i="6"/>
  <c r="BH20" i="6"/>
  <c r="CS62" i="5"/>
  <c r="DE111" i="9" s="1"/>
  <c r="DE112" i="9" s="1"/>
  <c r="DF14" i="8"/>
  <c r="DF16" i="8" s="1"/>
  <c r="DR69" i="9" s="1"/>
  <c r="DX66" i="10"/>
  <c r="DP72" i="9"/>
  <c r="DD18" i="6"/>
  <c r="DO53" i="9"/>
  <c r="DO68" i="9" s="1"/>
  <c r="DE42" i="5"/>
  <c r="DK78" i="5"/>
  <c r="DK77" i="5"/>
  <c r="DP67" i="9"/>
  <c r="DP50" i="9"/>
  <c r="DK20" i="7"/>
  <c r="DJ58" i="7"/>
  <c r="DK70" i="5"/>
  <c r="DW80" i="9" s="1"/>
  <c r="DL71" i="5"/>
  <c r="DL70" i="5" s="1"/>
  <c r="DX80" i="9" s="1"/>
  <c r="DL73" i="5"/>
  <c r="DL68" i="5" s="1"/>
  <c r="DL5" i="6"/>
  <c r="DL72" i="5"/>
  <c r="DL67" i="5" s="1"/>
  <c r="DM16" i="7"/>
  <c r="DL54" i="7"/>
  <c r="DH60" i="7"/>
  <c r="DG24" i="5"/>
  <c r="DG23" i="5" s="1"/>
  <c r="DR27" i="9"/>
  <c r="DI53" i="7"/>
  <c r="DH13" i="5" s="1"/>
  <c r="DX71" i="9"/>
  <c r="DL19" i="6"/>
  <c r="DR32" i="9"/>
  <c r="DR29" i="9" s="1"/>
  <c r="DR45" i="9" s="1"/>
  <c r="DR46" i="9" s="1"/>
  <c r="DF42" i="5"/>
  <c r="DF14" i="6"/>
  <c r="DY69" i="10"/>
  <c r="DY76" i="10"/>
  <c r="DY68" i="10"/>
  <c r="DY45" i="10"/>
  <c r="DY27" i="10"/>
  <c r="DY26" i="10"/>
  <c r="DJ55" i="7"/>
  <c r="DK17" i="7"/>
  <c r="DJ15" i="7"/>
  <c r="DN10" i="6"/>
  <c r="DM12" i="6"/>
  <c r="DY34" i="9"/>
  <c r="DY35" i="9"/>
  <c r="DY33" i="9"/>
  <c r="DM15" i="6"/>
  <c r="DY77" i="9" s="1"/>
  <c r="DY76" i="9" s="1"/>
  <c r="DY75" i="9" s="1"/>
  <c r="DY22" i="9"/>
  <c r="DY20" i="9"/>
  <c r="DY13" i="9"/>
  <c r="DY21" i="9"/>
  <c r="DY23" i="9"/>
  <c r="DY24" i="9"/>
  <c r="DY12" i="9"/>
  <c r="DY42" i="9"/>
  <c r="DY36" i="9"/>
  <c r="DK63" i="7"/>
  <c r="DJ26" i="5" s="1"/>
  <c r="DL25" i="7"/>
  <c r="DE14" i="6"/>
  <c r="DS40" i="9"/>
  <c r="DG40" i="5"/>
  <c r="DS43" i="9" s="1"/>
  <c r="DQ29" i="9"/>
  <c r="DQ45" i="9" s="1"/>
  <c r="DQ46" i="9" s="1"/>
  <c r="DK51" i="7"/>
  <c r="DL13" i="7"/>
  <c r="DK56" i="7"/>
  <c r="DL18" i="7"/>
  <c r="DG66" i="7"/>
  <c r="DJ76" i="5"/>
  <c r="DJ75" i="5" s="1"/>
  <c r="DV52" i="9" s="1"/>
  <c r="DK66" i="5"/>
  <c r="DJ65" i="5"/>
  <c r="DV130" i="9" s="1"/>
  <c r="DG36" i="5"/>
  <c r="DG34" i="5" s="1"/>
  <c r="DS39" i="9" s="1"/>
  <c r="DH50" i="7"/>
  <c r="DH66" i="7" s="1"/>
  <c r="DX24" i="10"/>
  <c r="DX31" i="10" s="1"/>
  <c r="DZ4" i="10"/>
  <c r="DZ4" i="9"/>
  <c r="DN4" i="8"/>
  <c r="DO4" i="7"/>
  <c r="DN4" i="5"/>
  <c r="DO4" i="4"/>
  <c r="DX76" i="9"/>
  <c r="DJ14" i="7"/>
  <c r="DI52" i="7"/>
  <c r="DI12" i="7"/>
  <c r="DI28" i="7" s="1"/>
  <c r="DH37" i="5" s="1"/>
  <c r="DN53" i="9"/>
  <c r="DI35" i="5"/>
  <c r="DK21" i="7"/>
  <c r="DJ59" i="7"/>
  <c r="DX10" i="9"/>
  <c r="CP28" i="6"/>
  <c r="CO27" i="6"/>
  <c r="DI22" i="7"/>
  <c r="DJ23" i="7"/>
  <c r="DI61" i="7"/>
  <c r="DQ24" i="7"/>
  <c r="DP62" i="7"/>
  <c r="DO25" i="5" s="1"/>
  <c r="DK26" i="7"/>
  <c r="DJ64" i="7"/>
  <c r="DI27" i="5" s="1"/>
  <c r="DY5" i="10"/>
  <c r="DY5" i="9"/>
  <c r="DM5" i="8"/>
  <c r="DN5" i="7"/>
  <c r="DM5" i="5"/>
  <c r="DN5" i="4"/>
  <c r="DQ27" i="9"/>
  <c r="DS27" i="9"/>
  <c r="DG14" i="8" l="1"/>
  <c r="DY108" i="9"/>
  <c r="DY137" i="9"/>
  <c r="BS90" i="9"/>
  <c r="BS93" i="9" s="1"/>
  <c r="AR119" i="9"/>
  <c r="AR132" i="9" s="1"/>
  <c r="AR147" i="9"/>
  <c r="AR148" i="9" s="1"/>
  <c r="AR161" i="9" s="1"/>
  <c r="DY62" i="9"/>
  <c r="DY98" i="9"/>
  <c r="AS123" i="9"/>
  <c r="AS79" i="9"/>
  <c r="AS7" i="10"/>
  <c r="DM124" i="9"/>
  <c r="BT73" i="9"/>
  <c r="BT70" i="9" s="1"/>
  <c r="BT66" i="9" s="1"/>
  <c r="DM122" i="9"/>
  <c r="BI17" i="6"/>
  <c r="CT62" i="5"/>
  <c r="DF111" i="9" s="1"/>
  <c r="DF112" i="9" s="1"/>
  <c r="DG16" i="8"/>
  <c r="DS69" i="9" s="1"/>
  <c r="DO55" i="9"/>
  <c r="DO56" i="9" s="1"/>
  <c r="DL78" i="5"/>
  <c r="DJ52" i="7"/>
  <c r="DK14" i="7"/>
  <c r="DJ12" i="7"/>
  <c r="DZ76" i="10"/>
  <c r="DZ69" i="10"/>
  <c r="DZ68" i="10"/>
  <c r="DZ45" i="10"/>
  <c r="DZ27" i="10"/>
  <c r="DZ26" i="10"/>
  <c r="DL56" i="7"/>
  <c r="DM18" i="7"/>
  <c r="DY71" i="9"/>
  <c r="DM19" i="6"/>
  <c r="DK76" i="5"/>
  <c r="DK75" i="5" s="1"/>
  <c r="DW52" i="9" s="1"/>
  <c r="DW81" i="9" s="1"/>
  <c r="DW101" i="9" s="1"/>
  <c r="DK65" i="5"/>
  <c r="DW130" i="9" s="1"/>
  <c r="DL66" i="5"/>
  <c r="DO10" i="6"/>
  <c r="DN12" i="6"/>
  <c r="DZ23" i="9"/>
  <c r="DZ22" i="9"/>
  <c r="DZ33" i="9"/>
  <c r="DZ42" i="9"/>
  <c r="DZ13" i="9"/>
  <c r="DZ24" i="9"/>
  <c r="DZ34" i="9"/>
  <c r="DN15" i="6"/>
  <c r="DZ77" i="9" s="1"/>
  <c r="DZ20" i="9"/>
  <c r="DZ21" i="9"/>
  <c r="DZ36" i="9"/>
  <c r="DZ35" i="9"/>
  <c r="DZ12" i="9"/>
  <c r="DY66" i="10"/>
  <c r="DM54" i="7"/>
  <c r="DN16" i="7"/>
  <c r="DT40" i="9"/>
  <c r="DH40" i="5"/>
  <c r="DT43" i="9" s="1"/>
  <c r="DR24" i="7"/>
  <c r="DQ62" i="7"/>
  <c r="DP25" i="5" s="1"/>
  <c r="DI60" i="7"/>
  <c r="DH24" i="5"/>
  <c r="DH23" i="5" s="1"/>
  <c r="DX75" i="9"/>
  <c r="DV81" i="9"/>
  <c r="DV101" i="9" s="1"/>
  <c r="DL51" i="7"/>
  <c r="DM13" i="7"/>
  <c r="DG14" i="6"/>
  <c r="CQ28" i="6"/>
  <c r="CP27" i="6"/>
  <c r="DZ5" i="10"/>
  <c r="DZ5" i="9"/>
  <c r="DN5" i="8"/>
  <c r="DO5" i="7"/>
  <c r="DN5" i="5"/>
  <c r="DO5" i="4"/>
  <c r="DM5" i="6"/>
  <c r="DM73" i="5"/>
  <c r="DM68" i="5" s="1"/>
  <c r="DM71" i="5"/>
  <c r="DM72" i="5"/>
  <c r="DM67" i="5" s="1"/>
  <c r="DJ22" i="7"/>
  <c r="DJ61" i="7"/>
  <c r="DK23" i="7"/>
  <c r="DN68" i="9"/>
  <c r="DN55" i="9"/>
  <c r="DN56" i="9" s="1"/>
  <c r="EA4" i="10"/>
  <c r="EA4" i="9"/>
  <c r="DO4" i="8"/>
  <c r="DP4" i="7"/>
  <c r="DP4" i="4"/>
  <c r="DO4" i="5"/>
  <c r="DJ35" i="5"/>
  <c r="DK55" i="7"/>
  <c r="DL17" i="7"/>
  <c r="DK15" i="7"/>
  <c r="DK58" i="7"/>
  <c r="DL20" i="7"/>
  <c r="DL77" i="5"/>
  <c r="DJ53" i="7"/>
  <c r="DI13" i="5" s="1"/>
  <c r="DR67" i="9"/>
  <c r="DR50" i="9"/>
  <c r="DL26" i="7"/>
  <c r="DK64" i="7"/>
  <c r="DJ27" i="5" s="1"/>
  <c r="DQ67" i="9"/>
  <c r="DQ50" i="9"/>
  <c r="DK59" i="7"/>
  <c r="DL21" i="7"/>
  <c r="DQ72" i="9"/>
  <c r="DE18" i="6"/>
  <c r="DE13" i="6"/>
  <c r="DY10" i="9"/>
  <c r="DY24" i="10"/>
  <c r="DY31" i="10" s="1"/>
  <c r="DD30" i="6"/>
  <c r="DD29" i="6"/>
  <c r="DD23" i="6"/>
  <c r="DD24" i="6" s="1"/>
  <c r="DM25" i="7"/>
  <c r="DL63" i="7"/>
  <c r="DK26" i="5" s="1"/>
  <c r="DR72" i="9"/>
  <c r="DF18" i="6"/>
  <c r="DF13" i="6"/>
  <c r="DT19" i="9"/>
  <c r="DT17" i="9" s="1"/>
  <c r="DT26" i="9" s="1"/>
  <c r="DH10" i="8"/>
  <c r="DT116" i="9" s="1"/>
  <c r="DS32" i="9"/>
  <c r="DS29" i="9" s="1"/>
  <c r="DS45" i="9" s="1"/>
  <c r="DS46" i="9" s="1"/>
  <c r="DG42" i="5"/>
  <c r="DH36" i="5"/>
  <c r="DH34" i="5" s="1"/>
  <c r="DT39" i="9" s="1"/>
  <c r="DI50" i="7"/>
  <c r="DI66" i="7" s="1"/>
  <c r="DZ108" i="9" l="1"/>
  <c r="DZ137" i="9"/>
  <c r="DF140" i="9"/>
  <c r="DF141" i="9" s="1"/>
  <c r="AS125" i="9"/>
  <c r="AS131" i="9" s="1"/>
  <c r="DZ62" i="9"/>
  <c r="DZ98" i="9"/>
  <c r="BT89" i="9"/>
  <c r="BT90" i="9" s="1"/>
  <c r="BT93" i="9" s="1"/>
  <c r="BT100" i="9"/>
  <c r="BT102" i="9" s="1"/>
  <c r="AS72" i="10"/>
  <c r="AS73" i="10" s="1"/>
  <c r="AS80" i="10" s="1"/>
  <c r="AS57" i="10"/>
  <c r="AS56" i="10" s="1"/>
  <c r="AS43" i="10"/>
  <c r="AS30" i="10"/>
  <c r="AS29" i="10"/>
  <c r="AS85" i="9"/>
  <c r="AS86" i="9" s="1"/>
  <c r="DN124" i="9"/>
  <c r="DN122" i="9"/>
  <c r="BI16" i="6"/>
  <c r="BI20" i="6"/>
  <c r="CU62" i="5"/>
  <c r="DG111" i="9" s="1"/>
  <c r="DH14" i="8"/>
  <c r="DH16" i="8" s="1"/>
  <c r="DT69" i="9" s="1"/>
  <c r="DZ10" i="9"/>
  <c r="DM77" i="5"/>
  <c r="DM78" i="5"/>
  <c r="DL59" i="7"/>
  <c r="DM21" i="7"/>
  <c r="DN13" i="7"/>
  <c r="DM51" i="7"/>
  <c r="DN18" i="7"/>
  <c r="DM56" i="7"/>
  <c r="DM63" i="7"/>
  <c r="DL26" i="5" s="1"/>
  <c r="DN25" i="7"/>
  <c r="DM20" i="7"/>
  <c r="DL58" i="7"/>
  <c r="DT32" i="9"/>
  <c r="DT29" i="9" s="1"/>
  <c r="DT45" i="9" s="1"/>
  <c r="DT46" i="9" s="1"/>
  <c r="DH42" i="5"/>
  <c r="DO16" i="7"/>
  <c r="DN54" i="7"/>
  <c r="DK35" i="5"/>
  <c r="DS67" i="9"/>
  <c r="DS50" i="9"/>
  <c r="DE30" i="6"/>
  <c r="DE29" i="6"/>
  <c r="DE23" i="6"/>
  <c r="DE24" i="6" s="1"/>
  <c r="DF30" i="6"/>
  <c r="DF29" i="6"/>
  <c r="DF23" i="6"/>
  <c r="DF24" i="6" s="1"/>
  <c r="DM70" i="5"/>
  <c r="DY80" i="9" s="1"/>
  <c r="DZ24" i="10"/>
  <c r="DZ31" i="10" s="1"/>
  <c r="DJ28" i="7"/>
  <c r="DI37" i="5" s="1"/>
  <c r="EB4" i="10"/>
  <c r="EB4" i="9"/>
  <c r="DP4" i="8"/>
  <c r="DQ4" i="7"/>
  <c r="DP4" i="5"/>
  <c r="DQ4" i="4"/>
  <c r="DZ76" i="9"/>
  <c r="DK52" i="7"/>
  <c r="DL14" i="7"/>
  <c r="DK12" i="7"/>
  <c r="CR28" i="6"/>
  <c r="CQ27" i="6"/>
  <c r="DS24" i="7"/>
  <c r="DR62" i="7"/>
  <c r="DQ25" i="5" s="1"/>
  <c r="DZ71" i="9"/>
  <c r="DN19" i="6"/>
  <c r="DI36" i="5"/>
  <c r="DI34" i="5" s="1"/>
  <c r="DU39" i="9" s="1"/>
  <c r="DJ50" i="7"/>
  <c r="DT27" i="9"/>
  <c r="DP53" i="9"/>
  <c r="DM26" i="7"/>
  <c r="DL64" i="7"/>
  <c r="DK27" i="5" s="1"/>
  <c r="EA5" i="10"/>
  <c r="EA5" i="9"/>
  <c r="DO5" i="8"/>
  <c r="DP5" i="7"/>
  <c r="DP5" i="4"/>
  <c r="DO5" i="5"/>
  <c r="DH14" i="6"/>
  <c r="DP10" i="6"/>
  <c r="DO12" i="6"/>
  <c r="EA22" i="9"/>
  <c r="DO15" i="6"/>
  <c r="EA77" i="9" s="1"/>
  <c r="EA76" i="9" s="1"/>
  <c r="EA75" i="9" s="1"/>
  <c r="EA20" i="9"/>
  <c r="EA13" i="9"/>
  <c r="EA36" i="9"/>
  <c r="EA21" i="9"/>
  <c r="EA33" i="9"/>
  <c r="EA35" i="9"/>
  <c r="EA12" i="9"/>
  <c r="EA42" i="9"/>
  <c r="EA24" i="9"/>
  <c r="EA23" i="9"/>
  <c r="EA34" i="9"/>
  <c r="DU19" i="9"/>
  <c r="DU17" i="9" s="1"/>
  <c r="DU26" i="9" s="1"/>
  <c r="DI10" i="8"/>
  <c r="DU116" i="9" s="1"/>
  <c r="DU145" i="9" s="1"/>
  <c r="DL55" i="7"/>
  <c r="DL53" i="7" s="1"/>
  <c r="DK13" i="5" s="1"/>
  <c r="DM17" i="7"/>
  <c r="DL15" i="7"/>
  <c r="DK22" i="7"/>
  <c r="DL23" i="7"/>
  <c r="DK61" i="7"/>
  <c r="DN71" i="5"/>
  <c r="DN73" i="5"/>
  <c r="DN68" i="5" s="1"/>
  <c r="DN72" i="5"/>
  <c r="DN67" i="5" s="1"/>
  <c r="DN5" i="6"/>
  <c r="DM66" i="5"/>
  <c r="DL65" i="5"/>
  <c r="DX130" i="9" s="1"/>
  <c r="DL76" i="5"/>
  <c r="DL75" i="5" s="1"/>
  <c r="DX52" i="9" s="1"/>
  <c r="DZ66" i="10"/>
  <c r="DK53" i="7"/>
  <c r="DJ13" i="5" s="1"/>
  <c r="EA76" i="10"/>
  <c r="EA68" i="10"/>
  <c r="EA69" i="10"/>
  <c r="EA45" i="10"/>
  <c r="EA27" i="10"/>
  <c r="EA26" i="10"/>
  <c r="DJ60" i="7"/>
  <c r="DI24" i="5"/>
  <c r="DI23" i="5" s="1"/>
  <c r="DS72" i="9"/>
  <c r="DG18" i="6"/>
  <c r="DG13" i="6"/>
  <c r="EA108" i="9" l="1"/>
  <c r="EA137" i="9"/>
  <c r="DX159" i="9"/>
  <c r="DG112" i="9"/>
  <c r="BT91" i="9"/>
  <c r="EA62" i="9"/>
  <c r="EA98" i="9"/>
  <c r="AT79" i="10"/>
  <c r="AT75" i="10" s="1"/>
  <c r="AS42" i="10"/>
  <c r="AS48" i="10"/>
  <c r="AS117" i="9"/>
  <c r="AT64" i="9"/>
  <c r="DO124" i="9"/>
  <c r="DO153" i="9" s="1"/>
  <c r="EA24" i="10"/>
  <c r="EA31" i="10" s="1"/>
  <c r="DO122" i="9"/>
  <c r="DO151" i="9" s="1"/>
  <c r="BU73" i="9"/>
  <c r="BU70" i="9" s="1"/>
  <c r="BU66" i="9" s="1"/>
  <c r="BJ17" i="6"/>
  <c r="CV62" i="5"/>
  <c r="DH111" i="9" s="1"/>
  <c r="DH112" i="9" s="1"/>
  <c r="DI14" i="8"/>
  <c r="DI16" i="8" s="1"/>
  <c r="DU69" i="9" s="1"/>
  <c r="DR53" i="9"/>
  <c r="DR68" i="9" s="1"/>
  <c r="DN78" i="5"/>
  <c r="DN77" i="5"/>
  <c r="CS28" i="6"/>
  <c r="CR27" i="6"/>
  <c r="EC4" i="10"/>
  <c r="EC4" i="9"/>
  <c r="DQ4" i="8"/>
  <c r="DR4" i="7"/>
  <c r="DQ4" i="5"/>
  <c r="DR4" i="4"/>
  <c r="DO54" i="7"/>
  <c r="DP16" i="7"/>
  <c r="EA66" i="10"/>
  <c r="DT72" i="9"/>
  <c r="DH18" i="6"/>
  <c r="DH13" i="6"/>
  <c r="DM64" i="7"/>
  <c r="DL27" i="5" s="1"/>
  <c r="DN26" i="7"/>
  <c r="DU32" i="9"/>
  <c r="DO72" i="5"/>
  <c r="DO67" i="5" s="1"/>
  <c r="DO5" i="6"/>
  <c r="DO73" i="5"/>
  <c r="DO68" i="5" s="1"/>
  <c r="DO71" i="5"/>
  <c r="DU40" i="9"/>
  <c r="DI40" i="5"/>
  <c r="DU43" i="9" s="1"/>
  <c r="DM59" i="7"/>
  <c r="DN21" i="7"/>
  <c r="DK28" i="7"/>
  <c r="DJ37" i="5" s="1"/>
  <c r="DN56" i="7"/>
  <c r="DO18" i="7"/>
  <c r="DV19" i="9"/>
  <c r="DJ10" i="8"/>
  <c r="DV116" i="9" s="1"/>
  <c r="DT24" i="7"/>
  <c r="DS62" i="7"/>
  <c r="DR25" i="5" s="1"/>
  <c r="DL52" i="7"/>
  <c r="DM14" i="7"/>
  <c r="DL12" i="7"/>
  <c r="DL35" i="5"/>
  <c r="DW19" i="9"/>
  <c r="DW17" i="9" s="1"/>
  <c r="DW26" i="9" s="1"/>
  <c r="DK10" i="8"/>
  <c r="DW116" i="9" s="1"/>
  <c r="DX81" i="9"/>
  <c r="DX101" i="9" s="1"/>
  <c r="EA10" i="9"/>
  <c r="DT67" i="9"/>
  <c r="DT50" i="9"/>
  <c r="DJ36" i="5"/>
  <c r="DJ34" i="5" s="1"/>
  <c r="DV39" i="9" s="1"/>
  <c r="DK50" i="7"/>
  <c r="EB76" i="10"/>
  <c r="EB68" i="10"/>
  <c r="EB69" i="10"/>
  <c r="EB45" i="10"/>
  <c r="EB26" i="10"/>
  <c r="EB27" i="10"/>
  <c r="DQ53" i="9"/>
  <c r="DN20" i="7"/>
  <c r="DM58" i="7"/>
  <c r="DN51" i="7"/>
  <c r="DO13" i="7"/>
  <c r="DL22" i="7"/>
  <c r="DL61" i="7"/>
  <c r="DM23" i="7"/>
  <c r="EB5" i="10"/>
  <c r="EB5" i="9"/>
  <c r="DP5" i="8"/>
  <c r="DQ5" i="7"/>
  <c r="DP5" i="5"/>
  <c r="DQ5" i="4"/>
  <c r="DN70" i="5"/>
  <c r="DZ80" i="9" s="1"/>
  <c r="DU27" i="9"/>
  <c r="EA71" i="9"/>
  <c r="DO19" i="6"/>
  <c r="DG30" i="6"/>
  <c r="DG29" i="6"/>
  <c r="DG23" i="6"/>
  <c r="DG24" i="6" s="1"/>
  <c r="DO25" i="7"/>
  <c r="DN63" i="7"/>
  <c r="DM26" i="5" s="1"/>
  <c r="DM55" i="7"/>
  <c r="DN17" i="7"/>
  <c r="DM15" i="7"/>
  <c r="DP68" i="9"/>
  <c r="DP55" i="9"/>
  <c r="DP56" i="9" s="1"/>
  <c r="DN66" i="5"/>
  <c r="DM65" i="5"/>
  <c r="DY130" i="9" s="1"/>
  <c r="DM76" i="5"/>
  <c r="DM75" i="5" s="1"/>
  <c r="DY52" i="9" s="1"/>
  <c r="DY81" i="9" s="1"/>
  <c r="DY101" i="9" s="1"/>
  <c r="DK60" i="7"/>
  <c r="DJ24" i="5"/>
  <c r="DJ23" i="5" s="1"/>
  <c r="DQ10" i="6"/>
  <c r="DP12" i="6"/>
  <c r="EB21" i="9"/>
  <c r="EB24" i="9"/>
  <c r="EB12" i="9"/>
  <c r="EB22" i="9"/>
  <c r="EB34" i="9"/>
  <c r="EB42" i="9"/>
  <c r="EB36" i="9"/>
  <c r="EB33" i="9"/>
  <c r="EB35" i="9"/>
  <c r="DP15" i="6"/>
  <c r="EB77" i="9" s="1"/>
  <c r="EB76" i="9" s="1"/>
  <c r="EB75" i="9" s="1"/>
  <c r="EB23" i="9"/>
  <c r="EB20" i="9"/>
  <c r="EB13" i="9"/>
  <c r="DJ66" i="7"/>
  <c r="DZ75" i="9"/>
  <c r="DM53" i="7" l="1"/>
  <c r="DL13" i="5" s="1"/>
  <c r="DL10" i="8" s="1"/>
  <c r="DX116" i="9" s="1"/>
  <c r="DX145" i="9" s="1"/>
  <c r="EB108" i="9"/>
  <c r="EB137" i="9"/>
  <c r="AS118" i="9"/>
  <c r="EB62" i="9"/>
  <c r="EB98" i="9"/>
  <c r="BU89" i="9"/>
  <c r="BU91" i="9" s="1"/>
  <c r="BU100" i="9"/>
  <c r="BU102" i="9" s="1"/>
  <c r="AT47" i="10"/>
  <c r="AT44" i="10" s="1"/>
  <c r="AT82" i="9"/>
  <c r="DP124" i="9"/>
  <c r="DP122" i="9"/>
  <c r="BJ16" i="6"/>
  <c r="BJ20" i="6"/>
  <c r="CW62" i="5"/>
  <c r="DI111" i="9" s="1"/>
  <c r="DK14" i="8"/>
  <c r="DJ14" i="8"/>
  <c r="DJ16" i="8" s="1"/>
  <c r="DV69" i="9" s="1"/>
  <c r="DR55" i="9"/>
  <c r="DR56" i="9" s="1"/>
  <c r="EB24" i="10"/>
  <c r="EB31" i="10" s="1"/>
  <c r="EB66" i="10"/>
  <c r="EB10" i="9"/>
  <c r="DS53" i="9"/>
  <c r="DS68" i="9" s="1"/>
  <c r="DO77" i="5"/>
  <c r="DO78" i="5"/>
  <c r="DV32" i="9"/>
  <c r="DV17" i="9"/>
  <c r="DV26" i="9" s="1"/>
  <c r="DI14" i="6"/>
  <c r="DO26" i="7"/>
  <c r="DN64" i="7"/>
  <c r="DM27" i="5" s="1"/>
  <c r="DP54" i="7"/>
  <c r="DQ16" i="7"/>
  <c r="EC76" i="10"/>
  <c r="EC68" i="10"/>
  <c r="EC69" i="10"/>
  <c r="EC45" i="10"/>
  <c r="EC26" i="10"/>
  <c r="EC27" i="10"/>
  <c r="DP18" i="7"/>
  <c r="DO56" i="7"/>
  <c r="DN55" i="7"/>
  <c r="DO17" i="7"/>
  <c r="DN15" i="7"/>
  <c r="DO20" i="7"/>
  <c r="DN58" i="7"/>
  <c r="DL28" i="7"/>
  <c r="DK37" i="5" s="1"/>
  <c r="DI42" i="5"/>
  <c r="CT28" i="6"/>
  <c r="CS27" i="6"/>
  <c r="DX19" i="9"/>
  <c r="DX17" i="9" s="1"/>
  <c r="DX26" i="9" s="1"/>
  <c r="DM22" i="7"/>
  <c r="DM61" i="7"/>
  <c r="DN23" i="7"/>
  <c r="DQ68" i="9"/>
  <c r="DQ55" i="9"/>
  <c r="DQ56" i="9" s="1"/>
  <c r="DM52" i="7"/>
  <c r="DN14" i="7"/>
  <c r="DM12" i="7"/>
  <c r="DU29" i="9"/>
  <c r="DU45" i="9" s="1"/>
  <c r="DU46" i="9" s="1"/>
  <c r="ED4" i="10"/>
  <c r="ED4" i="9"/>
  <c r="DR4" i="8"/>
  <c r="DS4" i="7"/>
  <c r="DR4" i="5"/>
  <c r="DS4" i="4"/>
  <c r="DO66" i="5"/>
  <c r="DN65" i="5"/>
  <c r="DZ130" i="9" s="1"/>
  <c r="DN76" i="5"/>
  <c r="DN75" i="5" s="1"/>
  <c r="DZ52" i="9" s="1"/>
  <c r="DL60" i="7"/>
  <c r="DK24" i="5"/>
  <c r="DK23" i="5" s="1"/>
  <c r="DK66" i="7"/>
  <c r="DW27" i="9"/>
  <c r="DK36" i="5"/>
  <c r="DK34" i="5" s="1"/>
  <c r="DW39" i="9" s="1"/>
  <c r="DL50" i="7"/>
  <c r="DV40" i="9"/>
  <c r="DJ40" i="5"/>
  <c r="DV43" i="9" s="1"/>
  <c r="EC5" i="10"/>
  <c r="EC5" i="9"/>
  <c r="DQ5" i="8"/>
  <c r="DR5" i="7"/>
  <c r="DQ5" i="5"/>
  <c r="DR5" i="4"/>
  <c r="DN59" i="7"/>
  <c r="DO21" i="7"/>
  <c r="DO70" i="5"/>
  <c r="EA80" i="9" s="1"/>
  <c r="EB71" i="9"/>
  <c r="DP19" i="6"/>
  <c r="DO63" i="7"/>
  <c r="DN26" i="5" s="1"/>
  <c r="DP25" i="7"/>
  <c r="DQ12" i="6"/>
  <c r="DR10" i="6"/>
  <c r="EC13" i="9"/>
  <c r="EC21" i="9"/>
  <c r="EC34" i="9"/>
  <c r="EC12" i="9"/>
  <c r="EC22" i="9"/>
  <c r="EC23" i="9"/>
  <c r="EC24" i="9"/>
  <c r="EC35" i="9"/>
  <c r="EC33" i="9"/>
  <c r="EC42" i="9"/>
  <c r="DQ15" i="6"/>
  <c r="EC77" i="9" s="1"/>
  <c r="EC76" i="9" s="1"/>
  <c r="EC20" i="9"/>
  <c r="EC36" i="9"/>
  <c r="DP73" i="5"/>
  <c r="DP68" i="5" s="1"/>
  <c r="DP71" i="5"/>
  <c r="DP72" i="5"/>
  <c r="DP67" i="5" s="1"/>
  <c r="DP5" i="6"/>
  <c r="DO51" i="7"/>
  <c r="DP13" i="7"/>
  <c r="DH30" i="6"/>
  <c r="DH29" i="6"/>
  <c r="DH23" i="6"/>
  <c r="DH24" i="6" s="1"/>
  <c r="DT62" i="7"/>
  <c r="DS25" i="5" s="1"/>
  <c r="DU24" i="7"/>
  <c r="DM35" i="5"/>
  <c r="EC108" i="9" l="1"/>
  <c r="EC137" i="9"/>
  <c r="DP70" i="5"/>
  <c r="EB80" i="9" s="1"/>
  <c r="AS119" i="9"/>
  <c r="AS132" i="9" s="1"/>
  <c r="DI112" i="9"/>
  <c r="DI140" i="9"/>
  <c r="DI141" i="9" s="1"/>
  <c r="BU90" i="9"/>
  <c r="BU93" i="9" s="1"/>
  <c r="EC62" i="9"/>
  <c r="EC98" i="9"/>
  <c r="AT123" i="9"/>
  <c r="AT79" i="9"/>
  <c r="AT7" i="10"/>
  <c r="BV73" i="9"/>
  <c r="BV70" i="9" s="1"/>
  <c r="BV66" i="9" s="1"/>
  <c r="DQ122" i="9"/>
  <c r="DQ124" i="9"/>
  <c r="DR124" i="9" s="1"/>
  <c r="BK17" i="6"/>
  <c r="CX62" i="5"/>
  <c r="DJ111" i="9" s="1"/>
  <c r="DK16" i="8"/>
  <c r="DW69" i="9" s="1"/>
  <c r="DL14" i="8"/>
  <c r="DL16" i="8" s="1"/>
  <c r="DX69" i="9" s="1"/>
  <c r="EC66" i="10"/>
  <c r="DS55" i="9"/>
  <c r="DS56" i="9" s="1"/>
  <c r="EC10" i="9"/>
  <c r="DJ14" i="6"/>
  <c r="DV72" i="9" s="1"/>
  <c r="DP77" i="5"/>
  <c r="DP78" i="5"/>
  <c r="DN22" i="7"/>
  <c r="DO23" i="7"/>
  <c r="DN61" i="7"/>
  <c r="DW40" i="9"/>
  <c r="DK40" i="5"/>
  <c r="DW43" i="9" s="1"/>
  <c r="DW32" i="9"/>
  <c r="DU50" i="9"/>
  <c r="DU67" i="9"/>
  <c r="DM60" i="7"/>
  <c r="DL24" i="5"/>
  <c r="DL23" i="5" s="1"/>
  <c r="DP56" i="7"/>
  <c r="DQ18" i="7"/>
  <c r="DV27" i="9"/>
  <c r="EE4" i="10"/>
  <c r="EE4" i="9"/>
  <c r="DS4" i="8"/>
  <c r="DT4" i="7"/>
  <c r="DS4" i="5"/>
  <c r="DT4" i="4"/>
  <c r="DQ54" i="7"/>
  <c r="DR16" i="7"/>
  <c r="DJ42" i="5"/>
  <c r="EC75" i="9"/>
  <c r="DQ13" i="7"/>
  <c r="DP51" i="7"/>
  <c r="DM28" i="7"/>
  <c r="DL37" i="5" s="1"/>
  <c r="EC24" i="10"/>
  <c r="EC31" i="10" s="1"/>
  <c r="DV29" i="9"/>
  <c r="DV45" i="9" s="1"/>
  <c r="DV46" i="9" s="1"/>
  <c r="DN35" i="5"/>
  <c r="DS10" i="6"/>
  <c r="DR12" i="6"/>
  <c r="ED22" i="9"/>
  <c r="ED21" i="9"/>
  <c r="ED20" i="9"/>
  <c r="ED24" i="9"/>
  <c r="ED12" i="9"/>
  <c r="ED23" i="9"/>
  <c r="ED34" i="9"/>
  <c r="ED42" i="9"/>
  <c r="DR15" i="6"/>
  <c r="ED77" i="9" s="1"/>
  <c r="ED76" i="9" s="1"/>
  <c r="ED75" i="9" s="1"/>
  <c r="ED35" i="9"/>
  <c r="ED33" i="9"/>
  <c r="ED13" i="9"/>
  <c r="ED36" i="9"/>
  <c r="DO59" i="7"/>
  <c r="DP21" i="7"/>
  <c r="DL66" i="7"/>
  <c r="DN52" i="7"/>
  <c r="DO14" i="7"/>
  <c r="DN12" i="7"/>
  <c r="DN28" i="7" s="1"/>
  <c r="DM37" i="5" s="1"/>
  <c r="DX27" i="9"/>
  <c r="DO58" i="7"/>
  <c r="DP20" i="7"/>
  <c r="DU62" i="7"/>
  <c r="DT25" i="5" s="1"/>
  <c r="DV24" i="7"/>
  <c r="DV62" i="7" s="1"/>
  <c r="EC71" i="9"/>
  <c r="DQ19" i="6"/>
  <c r="DZ81" i="9"/>
  <c r="DZ101" i="9" s="1"/>
  <c r="DL36" i="5"/>
  <c r="DL34" i="5" s="1"/>
  <c r="DX39" i="9" s="1"/>
  <c r="DM50" i="7"/>
  <c r="DM66" i="7" s="1"/>
  <c r="ED5" i="10"/>
  <c r="ED5" i="9"/>
  <c r="DR5" i="8"/>
  <c r="DS5" i="7"/>
  <c r="DR5" i="5"/>
  <c r="DS5" i="4"/>
  <c r="CT27" i="6"/>
  <c r="CU28" i="6"/>
  <c r="DO55" i="7"/>
  <c r="DP17" i="7"/>
  <c r="DO15" i="7"/>
  <c r="DO64" i="7"/>
  <c r="DN27" i="5" s="1"/>
  <c r="DP26" i="7"/>
  <c r="DT53" i="9"/>
  <c r="DQ25" i="7"/>
  <c r="DP63" i="7"/>
  <c r="DO26" i="5" s="1"/>
  <c r="DQ72" i="5"/>
  <c r="DQ67" i="5" s="1"/>
  <c r="DQ73" i="5"/>
  <c r="DQ68" i="5" s="1"/>
  <c r="DQ5" i="6"/>
  <c r="DQ71" i="5"/>
  <c r="DO76" i="5"/>
  <c r="DO75" i="5" s="1"/>
  <c r="EA52" i="9" s="1"/>
  <c r="EA81" i="9" s="1"/>
  <c r="EA101" i="9" s="1"/>
  <c r="DO65" i="5"/>
  <c r="EA130" i="9" s="1"/>
  <c r="DP66" i="5"/>
  <c r="ED76" i="10"/>
  <c r="ED69" i="10"/>
  <c r="ED68" i="10"/>
  <c r="ED45" i="10"/>
  <c r="ED26" i="10"/>
  <c r="ED27" i="10"/>
  <c r="DN53" i="7"/>
  <c r="DM13" i="5" s="1"/>
  <c r="DU72" i="9"/>
  <c r="DI18" i="6"/>
  <c r="DI13" i="6"/>
  <c r="DO53" i="7" l="1"/>
  <c r="DN13" i="5" s="1"/>
  <c r="DZ19" i="9" s="1"/>
  <c r="DZ17" i="9" s="1"/>
  <c r="DZ26" i="9" s="1"/>
  <c r="ED108" i="9"/>
  <c r="ED137" i="9"/>
  <c r="DQ70" i="5"/>
  <c r="EC80" i="9" s="1"/>
  <c r="EA159" i="9"/>
  <c r="AT125" i="9"/>
  <c r="AT131" i="9" s="1"/>
  <c r="DR153" i="9"/>
  <c r="ED62" i="9"/>
  <c r="ED98" i="9"/>
  <c r="BV89" i="9"/>
  <c r="BV91" i="9" s="1"/>
  <c r="BV100" i="9"/>
  <c r="BV102" i="9" s="1"/>
  <c r="AT43" i="10"/>
  <c r="AT30" i="10"/>
  <c r="AT29" i="10"/>
  <c r="AT72" i="10"/>
  <c r="AT73" i="10" s="1"/>
  <c r="AT80" i="10" s="1"/>
  <c r="AT57" i="10"/>
  <c r="AT56" i="10" s="1"/>
  <c r="AT85" i="9"/>
  <c r="AT86" i="9" s="1"/>
  <c r="DJ112" i="9"/>
  <c r="DS124" i="9"/>
  <c r="DR122" i="9"/>
  <c r="DR151" i="9" s="1"/>
  <c r="BK16" i="6"/>
  <c r="BK20" i="6"/>
  <c r="CY62" i="5"/>
  <c r="DK111" i="9" s="1"/>
  <c r="DK112" i="9" s="1"/>
  <c r="DJ13" i="6"/>
  <c r="DJ18" i="6"/>
  <c r="DK42" i="5"/>
  <c r="DK14" i="6"/>
  <c r="DW72" i="9" s="1"/>
  <c r="DV67" i="9"/>
  <c r="DV50" i="9"/>
  <c r="DQ78" i="5"/>
  <c r="DQ77" i="5"/>
  <c r="DN10" i="8"/>
  <c r="DZ116" i="9" s="1"/>
  <c r="DR54" i="7"/>
  <c r="DS16" i="7"/>
  <c r="EE76" i="10"/>
  <c r="EE69" i="10"/>
  <c r="EE68" i="10"/>
  <c r="EE45" i="10"/>
  <c r="EE27" i="10"/>
  <c r="EE26" i="10"/>
  <c r="DO22" i="7"/>
  <c r="DP23" i="7"/>
  <c r="DO61" i="7"/>
  <c r="DX32" i="9"/>
  <c r="CV28" i="6"/>
  <c r="CU27" i="6"/>
  <c r="DQ20" i="7"/>
  <c r="DP58" i="7"/>
  <c r="DP59" i="7"/>
  <c r="DQ21" i="7"/>
  <c r="ED71" i="9"/>
  <c r="DR19" i="6"/>
  <c r="DO35" i="5"/>
  <c r="DY19" i="9"/>
  <c r="DM10" i="8"/>
  <c r="DY116" i="9" s="1"/>
  <c r="DO52" i="7"/>
  <c r="DP14" i="7"/>
  <c r="DO12" i="7"/>
  <c r="DO28" i="7" s="1"/>
  <c r="DN37" i="5" s="1"/>
  <c r="DQ17" i="7"/>
  <c r="DP55" i="7"/>
  <c r="DP53" i="7" s="1"/>
  <c r="DO13" i="5" s="1"/>
  <c r="DP15" i="7"/>
  <c r="DN60" i="7"/>
  <c r="DM24" i="5"/>
  <c r="DM23" i="5" s="1"/>
  <c r="DP65" i="5"/>
  <c r="EB130" i="9" s="1"/>
  <c r="DP76" i="5"/>
  <c r="DP75" i="5" s="1"/>
  <c r="EB52" i="9" s="1"/>
  <c r="DQ66" i="5"/>
  <c r="DQ63" i="7"/>
  <c r="DP26" i="5" s="1"/>
  <c r="DR25" i="7"/>
  <c r="DU25" i="5"/>
  <c r="D62" i="7"/>
  <c r="DT10" i="6"/>
  <c r="DS12" i="6"/>
  <c r="EE13" i="9"/>
  <c r="EE22" i="9"/>
  <c r="EE21" i="9"/>
  <c r="EE35" i="9"/>
  <c r="EE12" i="9"/>
  <c r="EE24" i="9"/>
  <c r="EE33" i="9"/>
  <c r="EE42" i="9"/>
  <c r="EE23" i="9"/>
  <c r="EE34" i="9"/>
  <c r="DS15" i="6"/>
  <c r="EE77" i="9" s="1"/>
  <c r="EE76" i="9" s="1"/>
  <c r="EE75" i="9" s="1"/>
  <c r="EE20" i="9"/>
  <c r="EE36" i="9"/>
  <c r="DQ51" i="7"/>
  <c r="DR13" i="7"/>
  <c r="DI30" i="6"/>
  <c r="DI29" i="6"/>
  <c r="DI23" i="6"/>
  <c r="DI24" i="6" s="1"/>
  <c r="DM36" i="5"/>
  <c r="DM34" i="5" s="1"/>
  <c r="DY39" i="9" s="1"/>
  <c r="DN50" i="7"/>
  <c r="ED24" i="10"/>
  <c r="ED31" i="10" s="1"/>
  <c r="EE5" i="10"/>
  <c r="EE5" i="9"/>
  <c r="DS5" i="8"/>
  <c r="DT5" i="7"/>
  <c r="DS5" i="5"/>
  <c r="DT5" i="4"/>
  <c r="EF4" i="10"/>
  <c r="EF4" i="9"/>
  <c r="DT4" i="8"/>
  <c r="DU4" i="7"/>
  <c r="DT4" i="5"/>
  <c r="DU4" i="4"/>
  <c r="DT68" i="9"/>
  <c r="DT55" i="9"/>
  <c r="DT56" i="9" s="1"/>
  <c r="ED66" i="10"/>
  <c r="DQ26" i="7"/>
  <c r="DP64" i="7"/>
  <c r="DO27" i="5" s="1"/>
  <c r="DR73" i="5"/>
  <c r="DR68" i="5" s="1"/>
  <c r="DR71" i="5"/>
  <c r="DR5" i="6"/>
  <c r="DR72" i="5"/>
  <c r="DR67" i="5" s="1"/>
  <c r="ED10" i="9"/>
  <c r="DY40" i="9"/>
  <c r="DM40" i="5"/>
  <c r="DY43" i="9" s="1"/>
  <c r="DX40" i="9"/>
  <c r="DL40" i="5"/>
  <c r="DX43" i="9" s="1"/>
  <c r="DQ56" i="7"/>
  <c r="DR18" i="7"/>
  <c r="DW29" i="9"/>
  <c r="DW45" i="9" s="1"/>
  <c r="DW46" i="9" s="1"/>
  <c r="DN66" i="7" l="1"/>
  <c r="EE137" i="9"/>
  <c r="EE108" i="9"/>
  <c r="BV90" i="9"/>
  <c r="BV93" i="9" s="1"/>
  <c r="EE62" i="9"/>
  <c r="EE98" i="9"/>
  <c r="EE24" i="10"/>
  <c r="EE31" i="10" s="1"/>
  <c r="AT117" i="9"/>
  <c r="AU64" i="9"/>
  <c r="AU79" i="10"/>
  <c r="AU75" i="10" s="1"/>
  <c r="AT42" i="10"/>
  <c r="AT48" i="10"/>
  <c r="DS122" i="9"/>
  <c r="BW73" i="9"/>
  <c r="BW70" i="9" s="1"/>
  <c r="BW66" i="9" s="1"/>
  <c r="DT124" i="9"/>
  <c r="BL17" i="6"/>
  <c r="CZ62" i="5"/>
  <c r="DL111" i="9" s="1"/>
  <c r="DL112" i="9" s="1"/>
  <c r="DN14" i="8"/>
  <c r="DM14" i="8"/>
  <c r="DM16" i="8" s="1"/>
  <c r="DY69" i="9" s="1"/>
  <c r="EE66" i="10"/>
  <c r="DK13" i="6"/>
  <c r="DK18" i="6"/>
  <c r="DM14" i="6"/>
  <c r="DM18" i="6" s="1"/>
  <c r="DR77" i="5"/>
  <c r="DR78" i="5"/>
  <c r="DR63" i="7"/>
  <c r="DQ26" i="5" s="1"/>
  <c r="DS25" i="7"/>
  <c r="EA19" i="9"/>
  <c r="EA17" i="9" s="1"/>
  <c r="EA26" i="9" s="1"/>
  <c r="DO10" i="8"/>
  <c r="EA116" i="9" s="1"/>
  <c r="EA145" i="9" s="1"/>
  <c r="DO60" i="7"/>
  <c r="DN24" i="5"/>
  <c r="DN23" i="5" s="1"/>
  <c r="DR26" i="7"/>
  <c r="DQ64" i="7"/>
  <c r="DP27" i="5" s="1"/>
  <c r="EG4" i="10"/>
  <c r="EG4" i="9"/>
  <c r="DU4" i="8"/>
  <c r="DV4" i="7"/>
  <c r="DU4" i="5"/>
  <c r="DR17" i="7"/>
  <c r="DQ55" i="7"/>
  <c r="DQ15" i="7"/>
  <c r="DP22" i="7"/>
  <c r="DP61" i="7"/>
  <c r="DQ23" i="7"/>
  <c r="DS72" i="5"/>
  <c r="DS67" i="5" s="1"/>
  <c r="DS5" i="6"/>
  <c r="DS71" i="5"/>
  <c r="DS73" i="5"/>
  <c r="DS68" i="5" s="1"/>
  <c r="DL14" i="6"/>
  <c r="DQ76" i="5"/>
  <c r="DQ75" i="5" s="1"/>
  <c r="EC52" i="9" s="1"/>
  <c r="EC81" i="9" s="1"/>
  <c r="EC101" i="9" s="1"/>
  <c r="DR66" i="5"/>
  <c r="DQ65" i="5"/>
  <c r="EC130" i="9" s="1"/>
  <c r="DZ40" i="9"/>
  <c r="DN40" i="5"/>
  <c r="DZ43" i="9" s="1"/>
  <c r="DR20" i="7"/>
  <c r="DQ58" i="7"/>
  <c r="DR56" i="7"/>
  <c r="DS18" i="7"/>
  <c r="DR51" i="7"/>
  <c r="DS13" i="7"/>
  <c r="EB81" i="9"/>
  <c r="EB101" i="9" s="1"/>
  <c r="DQ14" i="7"/>
  <c r="DP52" i="7"/>
  <c r="DP12" i="7"/>
  <c r="DP28" i="7" s="1"/>
  <c r="DO37" i="5" s="1"/>
  <c r="DZ27" i="9"/>
  <c r="DJ30" i="6"/>
  <c r="DJ29" i="6"/>
  <c r="DJ23" i="6"/>
  <c r="DJ24" i="6" s="1"/>
  <c r="DP35" i="5"/>
  <c r="EE71" i="9"/>
  <c r="DS19" i="6"/>
  <c r="DN36" i="5"/>
  <c r="DN34" i="5" s="1"/>
  <c r="DZ39" i="9" s="1"/>
  <c r="DO50" i="7"/>
  <c r="DS54" i="7"/>
  <c r="DT16" i="7"/>
  <c r="DU10" i="6"/>
  <c r="DT12" i="6"/>
  <c r="EF22" i="9"/>
  <c r="DT15" i="6"/>
  <c r="EF77" i="9" s="1"/>
  <c r="EF76" i="9" s="1"/>
  <c r="EF75" i="9" s="1"/>
  <c r="EF20" i="9"/>
  <c r="EF13" i="9"/>
  <c r="EF21" i="9"/>
  <c r="EF42" i="9"/>
  <c r="EF12" i="9"/>
  <c r="EF23" i="9"/>
  <c r="EF35" i="9"/>
  <c r="EF34" i="9"/>
  <c r="EF33" i="9"/>
  <c r="EF24" i="9"/>
  <c r="EF36" i="9"/>
  <c r="CW28" i="6"/>
  <c r="CV27" i="6"/>
  <c r="DY32" i="9"/>
  <c r="DY29" i="9" s="1"/>
  <c r="DM42" i="5"/>
  <c r="DW67" i="9"/>
  <c r="DW50" i="9"/>
  <c r="DR70" i="5"/>
  <c r="ED80" i="9" s="1"/>
  <c r="EF76" i="10"/>
  <c r="EF69" i="10"/>
  <c r="EF68" i="10"/>
  <c r="EF45" i="10"/>
  <c r="EF27" i="10"/>
  <c r="EF26" i="10"/>
  <c r="DY17" i="9"/>
  <c r="DY26" i="9" s="1"/>
  <c r="DL42" i="5"/>
  <c r="EF5" i="10"/>
  <c r="EF5" i="9"/>
  <c r="DT5" i="8"/>
  <c r="DU5" i="7"/>
  <c r="DT5" i="5"/>
  <c r="DU5" i="4"/>
  <c r="DU53" i="9"/>
  <c r="EE10" i="9"/>
  <c r="DQ59" i="7"/>
  <c r="DR21" i="7"/>
  <c r="DX29" i="9"/>
  <c r="DX45" i="9" s="1"/>
  <c r="DX46" i="9" s="1"/>
  <c r="DO66" i="7" l="1"/>
  <c r="EF108" i="9"/>
  <c r="EF137" i="9"/>
  <c r="AT118" i="9"/>
  <c r="DL140" i="9"/>
  <c r="DL141" i="9" s="1"/>
  <c r="EF62" i="9"/>
  <c r="EF98" i="9"/>
  <c r="BW89" i="9"/>
  <c r="BW90" i="9" s="1"/>
  <c r="BW93" i="9" s="1"/>
  <c r="BW100" i="9"/>
  <c r="BW102" i="9" s="1"/>
  <c r="AU47" i="10"/>
  <c r="AU44" i="10" s="1"/>
  <c r="AU82" i="9"/>
  <c r="DT122" i="9"/>
  <c r="BL16" i="6"/>
  <c r="BL20" i="6"/>
  <c r="DA62" i="5"/>
  <c r="DM111" i="9" s="1"/>
  <c r="DN16" i="8"/>
  <c r="DZ69" i="9" s="1"/>
  <c r="DO14" i="8"/>
  <c r="DO16" i="8" s="1"/>
  <c r="EA69" i="9" s="1"/>
  <c r="EF66" i="10"/>
  <c r="DY72" i="9"/>
  <c r="DM13" i="6"/>
  <c r="DN14" i="6"/>
  <c r="DZ72" i="9" s="1"/>
  <c r="DS77" i="5"/>
  <c r="DS78" i="5"/>
  <c r="DU68" i="9"/>
  <c r="DU55" i="9"/>
  <c r="DU56" i="9" s="1"/>
  <c r="EF24" i="10"/>
  <c r="EF31" i="10" s="1"/>
  <c r="DV53" i="9"/>
  <c r="EG45" i="10"/>
  <c r="EG27" i="10"/>
  <c r="EG26" i="10"/>
  <c r="EA27" i="9"/>
  <c r="EA40" i="9"/>
  <c r="DO40" i="5"/>
  <c r="EA43" i="9" s="1"/>
  <c r="DR58" i="7"/>
  <c r="DS20" i="7"/>
  <c r="DX72" i="9"/>
  <c r="DL18" i="6"/>
  <c r="DL13" i="6"/>
  <c r="DS63" i="7"/>
  <c r="DR26" i="5" s="1"/>
  <c r="DT25" i="7"/>
  <c r="DO36" i="5"/>
  <c r="DO34" i="5" s="1"/>
  <c r="EA39" i="9" s="1"/>
  <c r="DP50" i="7"/>
  <c r="DQ53" i="7"/>
  <c r="DP13" i="5" s="1"/>
  <c r="DS26" i="7"/>
  <c r="DR64" i="7"/>
  <c r="DQ27" i="5" s="1"/>
  <c r="DU16" i="7"/>
  <c r="DT54" i="7"/>
  <c r="DR14" i="7"/>
  <c r="DQ52" i="7"/>
  <c r="DQ12" i="7"/>
  <c r="DQ28" i="7" s="1"/>
  <c r="DP37" i="5" s="1"/>
  <c r="DS70" i="5"/>
  <c r="EE80" i="9" s="1"/>
  <c r="DS17" i="7"/>
  <c r="DR55" i="7"/>
  <c r="DR15" i="7"/>
  <c r="DZ32" i="9"/>
  <c r="DN42" i="5"/>
  <c r="DT71" i="5"/>
  <c r="DT5" i="6"/>
  <c r="DT72" i="5"/>
  <c r="DT67" i="5" s="1"/>
  <c r="DT73" i="5"/>
  <c r="DT68" i="5" s="1"/>
  <c r="CX28" i="6"/>
  <c r="CW27" i="6"/>
  <c r="DX67" i="9"/>
  <c r="DX50" i="9"/>
  <c r="DR59" i="7"/>
  <c r="DS21" i="7"/>
  <c r="DY45" i="9"/>
  <c r="DY46" i="9" s="1"/>
  <c r="DY27" i="9"/>
  <c r="EF71" i="9"/>
  <c r="DT19" i="6"/>
  <c r="DS56" i="7"/>
  <c r="DT18" i="7"/>
  <c r="EF10" i="9"/>
  <c r="DU12" i="6"/>
  <c r="EG36" i="9"/>
  <c r="EG21" i="9"/>
  <c r="EG20" i="9"/>
  <c r="DU15" i="6"/>
  <c r="EG77" i="9" s="1"/>
  <c r="EG35" i="9"/>
  <c r="EG33" i="9"/>
  <c r="EG24" i="9"/>
  <c r="EG22" i="9"/>
  <c r="EG42" i="9"/>
  <c r="EG23" i="9"/>
  <c r="EG13" i="9"/>
  <c r="EG34" i="9"/>
  <c r="EG12" i="9"/>
  <c r="DS51" i="7"/>
  <c r="DT13" i="7"/>
  <c r="DS66" i="5"/>
  <c r="DR76" i="5"/>
  <c r="DR75" i="5" s="1"/>
  <c r="ED52" i="9" s="1"/>
  <c r="ED81" i="9" s="1"/>
  <c r="ED101" i="9" s="1"/>
  <c r="DR65" i="5"/>
  <c r="ED130" i="9" s="1"/>
  <c r="ED159" i="9" s="1"/>
  <c r="DQ22" i="7"/>
  <c r="DQ61" i="7"/>
  <c r="DR23" i="7"/>
  <c r="EG5" i="10"/>
  <c r="EG5" i="9"/>
  <c r="DU5" i="8"/>
  <c r="DV5" i="7"/>
  <c r="DU5" i="5"/>
  <c r="DK30" i="6"/>
  <c r="DK29" i="6"/>
  <c r="DK23" i="6"/>
  <c r="DK24" i="6" s="1"/>
  <c r="DQ35" i="5"/>
  <c r="DP60" i="7"/>
  <c r="DO24" i="5"/>
  <c r="DO23" i="5" s="1"/>
  <c r="DR53" i="7" l="1"/>
  <c r="DQ13" i="5" s="1"/>
  <c r="EG108" i="9"/>
  <c r="EG137" i="9"/>
  <c r="DT70" i="5"/>
  <c r="EF80" i="9" s="1"/>
  <c r="BW91" i="9"/>
  <c r="DM112" i="9"/>
  <c r="AT119" i="9"/>
  <c r="AT132" i="9" s="1"/>
  <c r="EG62" i="9"/>
  <c r="EG98" i="9"/>
  <c r="AU123" i="9"/>
  <c r="AU152" i="9" s="1"/>
  <c r="AU154" i="9" s="1"/>
  <c r="AU160" i="9" s="1"/>
  <c r="AU7" i="10"/>
  <c r="AU79" i="9"/>
  <c r="BX73" i="9"/>
  <c r="BX70" i="9" s="1"/>
  <c r="BX66" i="9" s="1"/>
  <c r="DU122" i="9"/>
  <c r="DU151" i="9" s="1"/>
  <c r="DU124" i="9"/>
  <c r="DU153" i="9" s="1"/>
  <c r="BM17" i="6"/>
  <c r="DB62" i="5"/>
  <c r="DN111" i="9" s="1"/>
  <c r="DN112" i="9" s="1"/>
  <c r="DN13" i="6"/>
  <c r="DN18" i="6"/>
  <c r="DW53" i="9"/>
  <c r="DW68" i="9" s="1"/>
  <c r="DT77" i="5"/>
  <c r="DT78" i="5"/>
  <c r="EC19" i="9"/>
  <c r="EC17" i="9" s="1"/>
  <c r="EC26" i="9" s="1"/>
  <c r="DQ10" i="8"/>
  <c r="EC116" i="9" s="1"/>
  <c r="G27" i="10"/>
  <c r="H27" i="10"/>
  <c r="I27" i="10"/>
  <c r="J27" i="10"/>
  <c r="K27" i="10"/>
  <c r="L27" i="10"/>
  <c r="M27" i="10"/>
  <c r="N27" i="10"/>
  <c r="O27" i="10"/>
  <c r="P27" i="10"/>
  <c r="EA32" i="9"/>
  <c r="EA29" i="9" s="1"/>
  <c r="EA45" i="9" s="1"/>
  <c r="EA46" i="9" s="1"/>
  <c r="DO42" i="5"/>
  <c r="DT51" i="7"/>
  <c r="DU13" i="7"/>
  <c r="H22" i="9"/>
  <c r="I22" i="9"/>
  <c r="J22" i="9"/>
  <c r="K22" i="9"/>
  <c r="L22" i="9"/>
  <c r="M22" i="9"/>
  <c r="N22" i="9"/>
  <c r="O22" i="9"/>
  <c r="P22" i="9"/>
  <c r="H36" i="9"/>
  <c r="I36" i="9"/>
  <c r="J36" i="9"/>
  <c r="K36" i="9"/>
  <c r="L36" i="9"/>
  <c r="M36" i="9"/>
  <c r="N36" i="9"/>
  <c r="O36" i="9"/>
  <c r="P36" i="9"/>
  <c r="DL30" i="6"/>
  <c r="DL29" i="6"/>
  <c r="DL23" i="6"/>
  <c r="DL24" i="6" s="1"/>
  <c r="DS55" i="7"/>
  <c r="DT17" i="7"/>
  <c r="DS15" i="7"/>
  <c r="DO14" i="6"/>
  <c r="DV68" i="9"/>
  <c r="DV55" i="9"/>
  <c r="DV56" i="9" s="1"/>
  <c r="H42" i="9"/>
  <c r="I42" i="9"/>
  <c r="J42" i="9"/>
  <c r="K42" i="9"/>
  <c r="L42" i="9"/>
  <c r="M42" i="9"/>
  <c r="N42" i="9"/>
  <c r="O42" i="9"/>
  <c r="P42" i="9"/>
  <c r="DR35" i="5"/>
  <c r="H24" i="9"/>
  <c r="I24" i="9"/>
  <c r="J24" i="9"/>
  <c r="K24" i="9"/>
  <c r="L24" i="9"/>
  <c r="M24" i="9"/>
  <c r="N24" i="9"/>
  <c r="O24" i="9"/>
  <c r="P24" i="9"/>
  <c r="EG71" i="9"/>
  <c r="DU19" i="6"/>
  <c r="DS64" i="7"/>
  <c r="DR27" i="5" s="1"/>
  <c r="DT26" i="7"/>
  <c r="DT63" i="7"/>
  <c r="DS26" i="5" s="1"/>
  <c r="DU25" i="7"/>
  <c r="G45" i="10"/>
  <c r="H45" i="10"/>
  <c r="I45" i="10"/>
  <c r="J45" i="10"/>
  <c r="K45" i="10"/>
  <c r="M45" i="10"/>
  <c r="N45" i="10"/>
  <c r="O45" i="10"/>
  <c r="P45" i="10"/>
  <c r="H21" i="9"/>
  <c r="I21" i="9"/>
  <c r="J21" i="9"/>
  <c r="K21" i="9"/>
  <c r="L21" i="9"/>
  <c r="M21" i="9"/>
  <c r="N21" i="9"/>
  <c r="O21" i="9"/>
  <c r="P21" i="9"/>
  <c r="DR22" i="7"/>
  <c r="DR61" i="7"/>
  <c r="DS23" i="7"/>
  <c r="EG68" i="10"/>
  <c r="EB19" i="9"/>
  <c r="DP10" i="8"/>
  <c r="EB116" i="9" s="1"/>
  <c r="DQ60" i="7"/>
  <c r="DP24" i="5"/>
  <c r="DP23" i="5" s="1"/>
  <c r="EG10" i="9"/>
  <c r="H10" i="9" s="1"/>
  <c r="I12" i="9"/>
  <c r="J12" i="9"/>
  <c r="K12" i="9"/>
  <c r="L12" i="9"/>
  <c r="M12" i="9"/>
  <c r="N12" i="9"/>
  <c r="O12" i="9"/>
  <c r="P12" i="9"/>
  <c r="H35" i="9"/>
  <c r="I35" i="9"/>
  <c r="J35" i="9"/>
  <c r="K35" i="9"/>
  <c r="L35" i="9"/>
  <c r="M35" i="9"/>
  <c r="N35" i="9"/>
  <c r="O35" i="9"/>
  <c r="P35" i="9"/>
  <c r="CY28" i="6"/>
  <c r="CX27" i="6"/>
  <c r="DP36" i="5"/>
  <c r="DP34" i="5" s="1"/>
  <c r="EB39" i="9" s="1"/>
  <c r="DQ50" i="7"/>
  <c r="DQ66" i="7" s="1"/>
  <c r="H33" i="9"/>
  <c r="I33" i="9"/>
  <c r="J33" i="9"/>
  <c r="K33" i="9"/>
  <c r="L33" i="9"/>
  <c r="M33" i="9"/>
  <c r="N33" i="9"/>
  <c r="O33" i="9"/>
  <c r="P33" i="9"/>
  <c r="H34" i="9"/>
  <c r="I34" i="9"/>
  <c r="J34" i="9"/>
  <c r="K34" i="9"/>
  <c r="L34" i="9"/>
  <c r="M34" i="9"/>
  <c r="N34" i="9"/>
  <c r="O34" i="9"/>
  <c r="P34" i="9"/>
  <c r="DU18" i="7"/>
  <c r="DT56" i="7"/>
  <c r="DY67" i="9"/>
  <c r="DY50" i="9"/>
  <c r="DR52" i="7"/>
  <c r="DS14" i="7"/>
  <c r="DR12" i="7"/>
  <c r="DR28" i="7" s="1"/>
  <c r="DQ37" i="5" s="1"/>
  <c r="DS65" i="5"/>
  <c r="EE130" i="9" s="1"/>
  <c r="DS76" i="5"/>
  <c r="DS75" i="5" s="1"/>
  <c r="EE52" i="9" s="1"/>
  <c r="EE81" i="9" s="1"/>
  <c r="EE101" i="9" s="1"/>
  <c r="DT66" i="5"/>
  <c r="DZ29" i="9"/>
  <c r="DZ45" i="9" s="1"/>
  <c r="DZ46" i="9" s="1"/>
  <c r="DU5" i="6"/>
  <c r="DU72" i="5"/>
  <c r="DU67" i="5" s="1"/>
  <c r="DU77" i="5" s="1"/>
  <c r="DU71" i="5"/>
  <c r="DU73" i="5"/>
  <c r="DU68" i="5" s="1"/>
  <c r="DU78" i="5" s="1"/>
  <c r="H13" i="9"/>
  <c r="I13" i="9"/>
  <c r="J13" i="9"/>
  <c r="K13" i="9"/>
  <c r="L13" i="9"/>
  <c r="M13" i="9"/>
  <c r="N13" i="9"/>
  <c r="O13" i="9"/>
  <c r="P13" i="9"/>
  <c r="EG76" i="9"/>
  <c r="I77" i="9"/>
  <c r="J77" i="9"/>
  <c r="K77" i="9"/>
  <c r="L77" i="9"/>
  <c r="M77" i="9"/>
  <c r="N77" i="9"/>
  <c r="O77" i="9"/>
  <c r="P77" i="9"/>
  <c r="DS59" i="7"/>
  <c r="DT21" i="7"/>
  <c r="EB40" i="9"/>
  <c r="DP40" i="5"/>
  <c r="EB43" i="9" s="1"/>
  <c r="H23" i="9"/>
  <c r="I23" i="9"/>
  <c r="J23" i="9"/>
  <c r="K23" i="9"/>
  <c r="L23" i="9"/>
  <c r="M23" i="9"/>
  <c r="N23" i="9"/>
  <c r="O23" i="9"/>
  <c r="P23" i="9"/>
  <c r="H20" i="9"/>
  <c r="I20" i="9"/>
  <c r="J20" i="9"/>
  <c r="K20" i="9"/>
  <c r="L20" i="9"/>
  <c r="M20" i="9"/>
  <c r="N20" i="9"/>
  <c r="O20" i="9"/>
  <c r="P20" i="9"/>
  <c r="DU54" i="7"/>
  <c r="DV16" i="7"/>
  <c r="DP66" i="7"/>
  <c r="DS58" i="7"/>
  <c r="DT20" i="7"/>
  <c r="EG24" i="10"/>
  <c r="EG31" i="10" s="1"/>
  <c r="G26" i="10"/>
  <c r="H26" i="10"/>
  <c r="H24" i="10" s="1"/>
  <c r="I26" i="10"/>
  <c r="J26" i="10"/>
  <c r="J24" i="10" s="1"/>
  <c r="K26" i="10"/>
  <c r="L26" i="10"/>
  <c r="L24" i="10" s="1"/>
  <c r="M26" i="10"/>
  <c r="M24" i="10" s="1"/>
  <c r="N26" i="10"/>
  <c r="O26" i="10"/>
  <c r="O24" i="10" s="1"/>
  <c r="P26" i="10"/>
  <c r="P24" i="10" s="1"/>
  <c r="I24" i="10" l="1"/>
  <c r="N24" i="10"/>
  <c r="BX89" i="9"/>
  <c r="BX100" i="9"/>
  <c r="BX102" i="9" s="1"/>
  <c r="AU85" i="9"/>
  <c r="AU86" i="9" s="1"/>
  <c r="AU57" i="10"/>
  <c r="AU56" i="10" s="1"/>
  <c r="AU72" i="10"/>
  <c r="AU73" i="10" s="1"/>
  <c r="AU80" i="10" s="1"/>
  <c r="AU30" i="10"/>
  <c r="AU43" i="10"/>
  <c r="AU29" i="10"/>
  <c r="AU125" i="9"/>
  <c r="AU131" i="9" s="1"/>
  <c r="DV122" i="9"/>
  <c r="DV124" i="9"/>
  <c r="BM20" i="6"/>
  <c r="BM16" i="6"/>
  <c r="DC62" i="5"/>
  <c r="DO111" i="9" s="1"/>
  <c r="DO140" i="9" s="1"/>
  <c r="DO141" i="9" s="1"/>
  <c r="DP14" i="8"/>
  <c r="DP16" i="8" s="1"/>
  <c r="EB69" i="9" s="1"/>
  <c r="DQ14" i="8"/>
  <c r="G23" i="11"/>
  <c r="J78" i="2"/>
  <c r="DX53" i="9"/>
  <c r="DX68" i="9" s="1"/>
  <c r="DW55" i="9"/>
  <c r="DW56" i="9" s="1"/>
  <c r="K24" i="10"/>
  <c r="DP14" i="6"/>
  <c r="DP13" i="6" s="1"/>
  <c r="DU21" i="7"/>
  <c r="DT59" i="7"/>
  <c r="DS52" i="7"/>
  <c r="DT14" i="7"/>
  <c r="DS12" i="7"/>
  <c r="DS53" i="7"/>
  <c r="DR13" i="5" s="1"/>
  <c r="F36" i="9"/>
  <c r="F27" i="10"/>
  <c r="F77" i="9"/>
  <c r="DZ67" i="9"/>
  <c r="DZ50" i="9"/>
  <c r="DQ36" i="5"/>
  <c r="DQ34" i="5" s="1"/>
  <c r="EC39" i="9" s="1"/>
  <c r="DR50" i="7"/>
  <c r="F35" i="9"/>
  <c r="F12" i="9"/>
  <c r="F42" i="9"/>
  <c r="F22" i="9"/>
  <c r="DV54" i="7"/>
  <c r="EG75" i="9"/>
  <c r="I76" i="9"/>
  <c r="J76" i="9"/>
  <c r="K76" i="9"/>
  <c r="L76" i="9"/>
  <c r="M76" i="9"/>
  <c r="N76" i="9"/>
  <c r="O76" i="9"/>
  <c r="P76" i="9"/>
  <c r="DU66" i="5"/>
  <c r="DT76" i="5"/>
  <c r="DT75" i="5" s="1"/>
  <c r="EF52" i="9" s="1"/>
  <c r="EF81" i="9" s="1"/>
  <c r="EF101" i="9" s="1"/>
  <c r="DT65" i="5"/>
  <c r="EF130" i="9" s="1"/>
  <c r="D130" i="11"/>
  <c r="F33" i="9"/>
  <c r="I10" i="9"/>
  <c r="J10" i="9"/>
  <c r="K10" i="9"/>
  <c r="L10" i="9"/>
  <c r="M10" i="9"/>
  <c r="N10" i="9"/>
  <c r="O10" i="9"/>
  <c r="P10" i="9"/>
  <c r="DV13" i="7"/>
  <c r="DU51" i="7"/>
  <c r="EC27" i="9"/>
  <c r="F13" i="9"/>
  <c r="DM30" i="6"/>
  <c r="DM29" i="6"/>
  <c r="DM23" i="6"/>
  <c r="DM24" i="6" s="1"/>
  <c r="EB32" i="9"/>
  <c r="DP42" i="5"/>
  <c r="DS22" i="7"/>
  <c r="DS61" i="7"/>
  <c r="DT23" i="7"/>
  <c r="DV25" i="7"/>
  <c r="DV63" i="7" s="1"/>
  <c r="DU63" i="7"/>
  <c r="DT26" i="5" s="1"/>
  <c r="DS35" i="5"/>
  <c r="DR60" i="7"/>
  <c r="DQ24" i="5"/>
  <c r="DQ23" i="5" s="1"/>
  <c r="G71" i="9"/>
  <c r="H71" i="9"/>
  <c r="I71" i="9"/>
  <c r="J71" i="9"/>
  <c r="K71" i="9"/>
  <c r="L71" i="9"/>
  <c r="M71" i="9"/>
  <c r="N71" i="9"/>
  <c r="O71" i="9"/>
  <c r="P71" i="9"/>
  <c r="F26" i="10"/>
  <c r="G24" i="10"/>
  <c r="D131" i="11"/>
  <c r="F20" i="9"/>
  <c r="DU70" i="5"/>
  <c r="EG80" i="9" s="1"/>
  <c r="DU26" i="7"/>
  <c r="DT64" i="7"/>
  <c r="DS27" i="5" s="1"/>
  <c r="F24" i="9"/>
  <c r="EA72" i="9"/>
  <c r="DO18" i="6"/>
  <c r="DO13" i="6"/>
  <c r="G31" i="10"/>
  <c r="H31" i="10"/>
  <c r="I31" i="10"/>
  <c r="J31" i="10"/>
  <c r="K31" i="10"/>
  <c r="L31" i="10"/>
  <c r="M31" i="10"/>
  <c r="N31" i="10"/>
  <c r="O31" i="10"/>
  <c r="P31" i="10"/>
  <c r="F23" i="9"/>
  <c r="DV18" i="7"/>
  <c r="DV56" i="7" s="1"/>
  <c r="DU56" i="7"/>
  <c r="EB17" i="9"/>
  <c r="EB26" i="9" s="1"/>
  <c r="F21" i="9"/>
  <c r="EA67" i="9"/>
  <c r="EA50" i="9"/>
  <c r="DT58" i="7"/>
  <c r="DU20" i="7"/>
  <c r="EC40" i="9"/>
  <c r="DQ40" i="5"/>
  <c r="EC43" i="9" s="1"/>
  <c r="F34" i="9"/>
  <c r="CZ28" i="6"/>
  <c r="CY27" i="6"/>
  <c r="G68" i="10"/>
  <c r="H68" i="10"/>
  <c r="I68" i="10"/>
  <c r="J68" i="10"/>
  <c r="K68" i="10"/>
  <c r="L68" i="10"/>
  <c r="M68" i="10"/>
  <c r="N68" i="10"/>
  <c r="O68" i="10"/>
  <c r="P68" i="10"/>
  <c r="DT55" i="7"/>
  <c r="DT53" i="7" s="1"/>
  <c r="DS13" i="5" s="1"/>
  <c r="DU17" i="7"/>
  <c r="DT15" i="7"/>
  <c r="DX55" i="9" l="1"/>
  <c r="DX56" i="9" s="1"/>
  <c r="BX91" i="9"/>
  <c r="BX90" i="9"/>
  <c r="BX93" i="9" s="1"/>
  <c r="AV79" i="10"/>
  <c r="AV75" i="10" s="1"/>
  <c r="AU42" i="10"/>
  <c r="AU48" i="10"/>
  <c r="AV47" i="10" s="1"/>
  <c r="AV44" i="10" s="1"/>
  <c r="AU117" i="9"/>
  <c r="AV64" i="9"/>
  <c r="DO112" i="9"/>
  <c r="DW124" i="9"/>
  <c r="DW122" i="9"/>
  <c r="BY73" i="9"/>
  <c r="BY70" i="9" s="1"/>
  <c r="BY66" i="9" s="1"/>
  <c r="BN17" i="6"/>
  <c r="DD62" i="5"/>
  <c r="DP111" i="9" s="1"/>
  <c r="DQ16" i="8"/>
  <c r="EC69" i="9" s="1"/>
  <c r="F76" i="9"/>
  <c r="F24" i="10"/>
  <c r="F15" i="10" s="1"/>
  <c r="D51" i="11" s="1"/>
  <c r="DP18" i="6"/>
  <c r="EB72" i="9"/>
  <c r="DU58" i="7"/>
  <c r="DV20" i="7"/>
  <c r="DV58" i="7" s="1"/>
  <c r="D58" i="7" s="1"/>
  <c r="D56" i="7"/>
  <c r="DT22" i="7"/>
  <c r="DT61" i="7"/>
  <c r="DU23" i="7"/>
  <c r="I23" i="11"/>
  <c r="L78" i="2"/>
  <c r="DA28" i="6"/>
  <c r="CZ27" i="6"/>
  <c r="DO30" i="6"/>
  <c r="DO29" i="6"/>
  <c r="DO23" i="6"/>
  <c r="DO24" i="6" s="1"/>
  <c r="DS60" i="7"/>
  <c r="DR24" i="5"/>
  <c r="DR23" i="5" s="1"/>
  <c r="H23" i="11"/>
  <c r="K78" i="2"/>
  <c r="F10" i="9"/>
  <c r="DU76" i="5"/>
  <c r="DU75" i="5" s="1"/>
  <c r="EG52" i="9" s="1"/>
  <c r="DU65" i="5"/>
  <c r="EG130" i="9" s="1"/>
  <c r="DU55" i="7"/>
  <c r="DV17" i="7"/>
  <c r="DU15" i="7"/>
  <c r="DU64" i="7"/>
  <c r="DT27" i="5" s="1"/>
  <c r="DV26" i="7"/>
  <c r="DV64" i="7" s="1"/>
  <c r="O23" i="11"/>
  <c r="R78" i="2"/>
  <c r="I75" i="9"/>
  <c r="J75" i="9"/>
  <c r="K75" i="9"/>
  <c r="L75" i="9"/>
  <c r="M75" i="9"/>
  <c r="N75" i="9"/>
  <c r="O75" i="9"/>
  <c r="P75" i="9"/>
  <c r="DS28" i="7"/>
  <c r="DR37" i="5" s="1"/>
  <c r="EE19" i="9"/>
  <c r="EE17" i="9" s="1"/>
  <c r="EE26" i="9" s="1"/>
  <c r="DS10" i="8"/>
  <c r="EE116" i="9" s="1"/>
  <c r="DQ14" i="6"/>
  <c r="F31" i="10"/>
  <c r="N23" i="11"/>
  <c r="Q78" i="2"/>
  <c r="D54" i="7"/>
  <c r="DR66" i="7"/>
  <c r="DU14" i="7"/>
  <c r="DT52" i="7"/>
  <c r="DT12" i="7"/>
  <c r="G80" i="9"/>
  <c r="H80" i="9"/>
  <c r="I80" i="9"/>
  <c r="J80" i="9"/>
  <c r="K80" i="9"/>
  <c r="L80" i="9"/>
  <c r="M80" i="9"/>
  <c r="N80" i="9"/>
  <c r="O80" i="9"/>
  <c r="P80" i="9"/>
  <c r="EB29" i="9"/>
  <c r="EB45" i="9" s="1"/>
  <c r="EB46" i="9" s="1"/>
  <c r="DT35" i="5"/>
  <c r="M23" i="11"/>
  <c r="P78" i="2"/>
  <c r="DR36" i="5"/>
  <c r="DR34" i="5" s="1"/>
  <c r="ED39" i="9" s="1"/>
  <c r="DS50" i="7"/>
  <c r="DS66" i="7" s="1"/>
  <c r="F71" i="9"/>
  <c r="DY53" i="9"/>
  <c r="DV51" i="7"/>
  <c r="L23" i="11"/>
  <c r="O78" i="2"/>
  <c r="DN30" i="6"/>
  <c r="DN29" i="6"/>
  <c r="DN23" i="6"/>
  <c r="DN24" i="6" s="1"/>
  <c r="F68" i="10"/>
  <c r="EB27" i="9"/>
  <c r="K23" i="11"/>
  <c r="N78" i="2"/>
  <c r="DU59" i="7"/>
  <c r="DV21" i="7"/>
  <c r="DV59" i="7" s="1"/>
  <c r="D59" i="7" s="1"/>
  <c r="EC32" i="9"/>
  <c r="EC29" i="9" s="1"/>
  <c r="EC45" i="9" s="1"/>
  <c r="EC46" i="9" s="1"/>
  <c r="DQ42" i="5"/>
  <c r="DU26" i="5"/>
  <c r="D63" i="7"/>
  <c r="J23" i="11"/>
  <c r="M78" i="2"/>
  <c r="ED19" i="9"/>
  <c r="DR10" i="8"/>
  <c r="ED116" i="9" s="1"/>
  <c r="ED145" i="9" s="1"/>
  <c r="G130" i="9" l="1"/>
  <c r="H130" i="9"/>
  <c r="I130" i="9"/>
  <c r="J130" i="9"/>
  <c r="K130" i="9"/>
  <c r="L130" i="9"/>
  <c r="M130" i="9"/>
  <c r="N130" i="9"/>
  <c r="O130" i="9"/>
  <c r="P130" i="9"/>
  <c r="EG159" i="9"/>
  <c r="AU118" i="9"/>
  <c r="AU146" i="9"/>
  <c r="DP112" i="9"/>
  <c r="DX124" i="9"/>
  <c r="DX153" i="9" s="1"/>
  <c r="BY89" i="9"/>
  <c r="BY91" i="9" s="1"/>
  <c r="BY100" i="9"/>
  <c r="BY102" i="9" s="1"/>
  <c r="AV82" i="9"/>
  <c r="DX122" i="9"/>
  <c r="DX151" i="9" s="1"/>
  <c r="BN16" i="6"/>
  <c r="BN20" i="6"/>
  <c r="DE62" i="5"/>
  <c r="DQ111" i="9" s="1"/>
  <c r="DQ112" i="9" s="1"/>
  <c r="DR14" i="8"/>
  <c r="DR16" i="8" s="1"/>
  <c r="ED69" i="9" s="1"/>
  <c r="DS14" i="8"/>
  <c r="F34" i="10"/>
  <c r="DT60" i="7"/>
  <c r="DS24" i="5"/>
  <c r="DS23" i="5" s="1"/>
  <c r="DT28" i="7"/>
  <c r="DS37" i="5" s="1"/>
  <c r="DS36" i="5"/>
  <c r="DS34" i="5" s="1"/>
  <c r="EE39" i="9" s="1"/>
  <c r="DT50" i="7"/>
  <c r="EE27" i="9"/>
  <c r="DV55" i="7"/>
  <c r="DV15" i="7"/>
  <c r="EA53" i="9"/>
  <c r="DV14" i="7"/>
  <c r="DU52" i="7"/>
  <c r="DU12" i="7"/>
  <c r="ED40" i="9"/>
  <c r="DR40" i="5"/>
  <c r="ED43" i="9" s="1"/>
  <c r="DU53" i="7"/>
  <c r="DT13" i="5" s="1"/>
  <c r="ED17" i="9"/>
  <c r="ED26" i="9" s="1"/>
  <c r="EC67" i="9"/>
  <c r="EC50" i="9"/>
  <c r="EB67" i="9"/>
  <c r="EB50" i="9"/>
  <c r="DZ53" i="9"/>
  <c r="DU35" i="5"/>
  <c r="D51" i="7"/>
  <c r="F75" i="9"/>
  <c r="DU27" i="5"/>
  <c r="D64" i="7"/>
  <c r="ED32" i="9"/>
  <c r="DY68" i="9"/>
  <c r="DY55" i="9"/>
  <c r="DY56" i="9" s="1"/>
  <c r="EC72" i="9"/>
  <c r="DQ18" i="6"/>
  <c r="DQ13" i="6"/>
  <c r="F80" i="9"/>
  <c r="EG81" i="9"/>
  <c r="EG101" i="9" s="1"/>
  <c r="G52" i="9"/>
  <c r="H52" i="9"/>
  <c r="I52" i="9"/>
  <c r="J52" i="9"/>
  <c r="K52" i="9"/>
  <c r="L52" i="9"/>
  <c r="M52" i="9"/>
  <c r="N52" i="9"/>
  <c r="O52" i="9"/>
  <c r="P52" i="9"/>
  <c r="DB28" i="6"/>
  <c r="DA27" i="6"/>
  <c r="DU22" i="7"/>
  <c r="DV23" i="7"/>
  <c r="DU61" i="7"/>
  <c r="BY90" i="9" l="1"/>
  <c r="BY93" i="9" s="1"/>
  <c r="AU119" i="9"/>
  <c r="AU132" i="9" s="1"/>
  <c r="AU147" i="9"/>
  <c r="AU148" i="9" s="1"/>
  <c r="AU161" i="9" s="1"/>
  <c r="AV7" i="10"/>
  <c r="AV79" i="9"/>
  <c r="AV123" i="9"/>
  <c r="DY124" i="9"/>
  <c r="DY122" i="9"/>
  <c r="BZ73" i="9"/>
  <c r="BZ70" i="9" s="1"/>
  <c r="BZ66" i="9" s="1"/>
  <c r="BO17" i="6"/>
  <c r="DF62" i="5"/>
  <c r="DR111" i="9" s="1"/>
  <c r="DR112" i="9" s="1"/>
  <c r="DS16" i="8"/>
  <c r="EE69" i="9" s="1"/>
  <c r="DR42" i="5"/>
  <c r="DR14" i="6"/>
  <c r="DR18" i="6" s="1"/>
  <c r="DT36" i="5"/>
  <c r="DT34" i="5" s="1"/>
  <c r="EF39" i="9" s="1"/>
  <c r="DU50" i="7"/>
  <c r="EE32" i="9"/>
  <c r="DB27" i="6"/>
  <c r="DC28" i="6"/>
  <c r="DQ30" i="6"/>
  <c r="DQ29" i="6"/>
  <c r="DQ23" i="6"/>
  <c r="DQ24" i="6" s="1"/>
  <c r="DV52" i="7"/>
  <c r="DV12" i="7"/>
  <c r="F52" i="9"/>
  <c r="ED29" i="9"/>
  <c r="ED45" i="9" s="1"/>
  <c r="ED46" i="9" s="1"/>
  <c r="G81" i="9"/>
  <c r="H81" i="9"/>
  <c r="I81" i="9"/>
  <c r="I101" i="9" s="1"/>
  <c r="J81" i="9"/>
  <c r="J101" i="9" s="1"/>
  <c r="K81" i="9"/>
  <c r="K101" i="9" s="1"/>
  <c r="L81" i="9"/>
  <c r="L101" i="9" s="1"/>
  <c r="M81" i="9"/>
  <c r="M101" i="9" s="1"/>
  <c r="N81" i="9"/>
  <c r="N101" i="9" s="1"/>
  <c r="O81" i="9"/>
  <c r="O101" i="9" s="1"/>
  <c r="P81" i="9"/>
  <c r="P101" i="9" s="1"/>
  <c r="DU60" i="7"/>
  <c r="DT24" i="5"/>
  <c r="DT23" i="5" s="1"/>
  <c r="ED27" i="9"/>
  <c r="EE40" i="9"/>
  <c r="DS40" i="5"/>
  <c r="EE43" i="9" s="1"/>
  <c r="DV22" i="7"/>
  <c r="DV61" i="7"/>
  <c r="DZ68" i="9"/>
  <c r="DZ55" i="9"/>
  <c r="DZ56" i="9" s="1"/>
  <c r="EA68" i="9"/>
  <c r="EA55" i="9"/>
  <c r="EA56" i="9" s="1"/>
  <c r="DT66" i="7"/>
  <c r="DP30" i="6"/>
  <c r="DP29" i="6"/>
  <c r="DP23" i="6"/>
  <c r="DP24" i="6" s="1"/>
  <c r="EF19" i="9"/>
  <c r="EF17" i="9" s="1"/>
  <c r="EF26" i="9" s="1"/>
  <c r="DT10" i="8"/>
  <c r="EF116" i="9" s="1"/>
  <c r="DU28" i="7"/>
  <c r="DT37" i="5" s="1"/>
  <c r="D55" i="7"/>
  <c r="DV53" i="7"/>
  <c r="DR140" i="9" l="1"/>
  <c r="DR141" i="9" s="1"/>
  <c r="G100" i="9"/>
  <c r="G101" i="9"/>
  <c r="H91" i="9"/>
  <c r="H100" i="9"/>
  <c r="H101" i="9"/>
  <c r="BZ89" i="9"/>
  <c r="BZ91" i="9" s="1"/>
  <c r="BZ100" i="9"/>
  <c r="BZ102" i="9" s="1"/>
  <c r="AV125" i="9"/>
  <c r="AV131" i="9" s="1"/>
  <c r="AV85" i="9"/>
  <c r="AV86" i="9" s="1"/>
  <c r="AV30" i="10"/>
  <c r="AV29" i="10"/>
  <c r="AV43" i="10"/>
  <c r="AV57" i="10"/>
  <c r="AV56" i="10" s="1"/>
  <c r="AV72" i="10"/>
  <c r="AV73" i="10" s="1"/>
  <c r="AV80" i="10" s="1"/>
  <c r="DZ124" i="9"/>
  <c r="EA124" i="9" s="1"/>
  <c r="DZ122" i="9"/>
  <c r="BO20" i="6"/>
  <c r="BO16" i="6"/>
  <c r="DG62" i="5"/>
  <c r="DS111" i="9" s="1"/>
  <c r="DT14" i="8"/>
  <c r="DT16" i="8" s="1"/>
  <c r="EF69" i="9" s="1"/>
  <c r="ED72" i="9"/>
  <c r="DR13" i="6"/>
  <c r="DV60" i="7"/>
  <c r="D60" i="7" s="1"/>
  <c r="DU24" i="5"/>
  <c r="DU23" i="5" s="1"/>
  <c r="D61" i="7"/>
  <c r="ED67" i="9"/>
  <c r="ED50" i="9"/>
  <c r="F81" i="9"/>
  <c r="G91" i="9"/>
  <c r="DV28" i="7"/>
  <c r="DU37" i="5" s="1"/>
  <c r="DD28" i="6"/>
  <c r="DC27" i="6"/>
  <c r="EF32" i="9"/>
  <c r="DU36" i="5"/>
  <c r="DU34" i="5" s="1"/>
  <c r="EG39" i="9" s="1"/>
  <c r="D52" i="7"/>
  <c r="DV50" i="7"/>
  <c r="DU13" i="5"/>
  <c r="D53" i="7"/>
  <c r="DS14" i="6"/>
  <c r="EC53" i="9"/>
  <c r="DS42" i="5"/>
  <c r="EE29" i="9"/>
  <c r="EE45" i="9" s="1"/>
  <c r="EE46" i="9" s="1"/>
  <c r="EF40" i="9"/>
  <c r="DT40" i="5"/>
  <c r="EF43" i="9" s="1"/>
  <c r="EF27" i="9"/>
  <c r="EB53" i="9"/>
  <c r="DU66" i="7"/>
  <c r="BZ90" i="9" l="1"/>
  <c r="BZ93" i="9" s="1"/>
  <c r="DS112" i="9"/>
  <c r="EA153" i="9"/>
  <c r="H102" i="9"/>
  <c r="G102" i="9"/>
  <c r="AV117" i="9"/>
  <c r="AW64" i="9"/>
  <c r="AW79" i="10"/>
  <c r="AW75" i="10" s="1"/>
  <c r="AV48" i="10"/>
  <c r="AW47" i="10" s="1"/>
  <c r="AW44" i="10" s="1"/>
  <c r="AV42" i="10"/>
  <c r="EA122" i="9"/>
  <c r="EA151" i="9" s="1"/>
  <c r="CA73" i="9"/>
  <c r="CA70" i="9" s="1"/>
  <c r="CA66" i="9" s="1"/>
  <c r="BP17" i="6"/>
  <c r="DH62" i="5"/>
  <c r="DT111" i="9" s="1"/>
  <c r="DT112" i="9" s="1"/>
  <c r="DT14" i="6"/>
  <c r="EC68" i="9"/>
  <c r="EC55" i="9"/>
  <c r="EC56" i="9" s="1"/>
  <c r="DV66" i="7"/>
  <c r="D50" i="7"/>
  <c r="G39" i="9"/>
  <c r="H39" i="9"/>
  <c r="I39" i="9"/>
  <c r="J39" i="9"/>
  <c r="K39" i="9"/>
  <c r="L39" i="9"/>
  <c r="M39" i="9"/>
  <c r="N39" i="9"/>
  <c r="O39" i="9"/>
  <c r="P39" i="9"/>
  <c r="DR30" i="6"/>
  <c r="DR29" i="6"/>
  <c r="DR23" i="6"/>
  <c r="DR24" i="6" s="1"/>
  <c r="EE67" i="9"/>
  <c r="EE50" i="9"/>
  <c r="EE72" i="9"/>
  <c r="DS18" i="6"/>
  <c r="DS13" i="6"/>
  <c r="DT42" i="5"/>
  <c r="EF29" i="9"/>
  <c r="EF45" i="9" s="1"/>
  <c r="EF46" i="9" s="1"/>
  <c r="EG32" i="9"/>
  <c r="EB68" i="9"/>
  <c r="EB55" i="9"/>
  <c r="DE28" i="6"/>
  <c r="DD27" i="6"/>
  <c r="EG19" i="9"/>
  <c r="DU10" i="8"/>
  <c r="EG116" i="9" s="1"/>
  <c r="EG145" i="9" s="1"/>
  <c r="EG40" i="9"/>
  <c r="DU40" i="5"/>
  <c r="EG43" i="9" s="1"/>
  <c r="ED53" i="9" l="1"/>
  <c r="ED68" i="9" s="1"/>
  <c r="AV118" i="9"/>
  <c r="CA89" i="9"/>
  <c r="CA90" i="9" s="1"/>
  <c r="CA93" i="9" s="1"/>
  <c r="CA100" i="9"/>
  <c r="CA102" i="9" s="1"/>
  <c r="AW82" i="9"/>
  <c r="H116" i="9"/>
  <c r="I116" i="9"/>
  <c r="J116" i="9"/>
  <c r="K116" i="9"/>
  <c r="L116" i="9"/>
  <c r="M116" i="9"/>
  <c r="N116" i="9"/>
  <c r="O116" i="9"/>
  <c r="P116" i="9"/>
  <c r="EB56" i="9"/>
  <c r="EB124" i="9"/>
  <c r="EB122" i="9"/>
  <c r="BP20" i="6"/>
  <c r="BP16" i="6"/>
  <c r="DI62" i="5"/>
  <c r="DU111" i="9" s="1"/>
  <c r="DU112" i="9" s="1"/>
  <c r="DU14" i="8"/>
  <c r="DU16" i="8" s="1"/>
  <c r="EG69" i="9" s="1"/>
  <c r="DU42" i="5"/>
  <c r="EG29" i="9"/>
  <c r="G32" i="9"/>
  <c r="H32" i="9"/>
  <c r="I32" i="9"/>
  <c r="J32" i="9"/>
  <c r="K32" i="9"/>
  <c r="L32" i="9"/>
  <c r="M32" i="9"/>
  <c r="N32" i="9"/>
  <c r="O32" i="9"/>
  <c r="P32" i="9"/>
  <c r="DU14" i="6"/>
  <c r="EF67" i="9"/>
  <c r="EF50" i="9"/>
  <c r="EG69" i="10"/>
  <c r="H40" i="9"/>
  <c r="I40" i="9"/>
  <c r="J40" i="9"/>
  <c r="K40" i="9"/>
  <c r="L40" i="9"/>
  <c r="M40" i="9"/>
  <c r="N40" i="9"/>
  <c r="O40" i="9"/>
  <c r="P40" i="9"/>
  <c r="H69" i="9"/>
  <c r="I69" i="9"/>
  <c r="J69" i="9"/>
  <c r="K69" i="9"/>
  <c r="L69" i="9"/>
  <c r="M69" i="9"/>
  <c r="N69" i="9"/>
  <c r="O69" i="9"/>
  <c r="ED55" i="9"/>
  <c r="ED56" i="9" s="1"/>
  <c r="H43" i="9"/>
  <c r="I43" i="9"/>
  <c r="J43" i="9"/>
  <c r="K43" i="9"/>
  <c r="L43" i="9"/>
  <c r="M43" i="9"/>
  <c r="N43" i="9"/>
  <c r="O43" i="9"/>
  <c r="P43" i="9"/>
  <c r="EG17" i="9"/>
  <c r="EG26" i="9" s="1"/>
  <c r="H19" i="9"/>
  <c r="I19" i="9"/>
  <c r="J19" i="9"/>
  <c r="K19" i="9"/>
  <c r="L19" i="9"/>
  <c r="M19" i="9"/>
  <c r="N19" i="9"/>
  <c r="O19" i="9"/>
  <c r="P19" i="9"/>
  <c r="DS30" i="6"/>
  <c r="DS29" i="6"/>
  <c r="DS23" i="6"/>
  <c r="DS24" i="6" s="1"/>
  <c r="EF72" i="9"/>
  <c r="DT18" i="6"/>
  <c r="DT13" i="6"/>
  <c r="DF28" i="6"/>
  <c r="DE27" i="6"/>
  <c r="F39" i="9"/>
  <c r="EC124" i="9" l="1"/>
  <c r="ED124" i="9" s="1"/>
  <c r="ED153" i="9" s="1"/>
  <c r="DU140" i="9"/>
  <c r="DU141" i="9" s="1"/>
  <c r="AV119" i="9"/>
  <c r="AV132" i="9" s="1"/>
  <c r="CA91" i="9"/>
  <c r="P69" i="9"/>
  <c r="F69" i="9" s="1"/>
  <c r="AW79" i="9"/>
  <c r="AW7" i="10"/>
  <c r="AW123" i="9"/>
  <c r="EC122" i="9"/>
  <c r="CB73" i="9"/>
  <c r="CB70" i="9" s="1"/>
  <c r="CB66" i="9" s="1"/>
  <c r="BQ17" i="6"/>
  <c r="DJ62" i="5"/>
  <c r="DV111" i="9" s="1"/>
  <c r="EE53" i="9"/>
  <c r="EE68" i="9" s="1"/>
  <c r="O17" i="9"/>
  <c r="Q126" i="2"/>
  <c r="Q125" i="2"/>
  <c r="EG45" i="9"/>
  <c r="EG46" i="9" s="1"/>
  <c r="EG27" i="9"/>
  <c r="H26" i="9"/>
  <c r="I26" i="9"/>
  <c r="J26" i="9"/>
  <c r="K26" i="9"/>
  <c r="L26" i="9"/>
  <c r="M26" i="9"/>
  <c r="N26" i="9"/>
  <c r="O26" i="9"/>
  <c r="P26" i="9"/>
  <c r="DT30" i="6"/>
  <c r="DT29" i="6"/>
  <c r="DT23" i="6"/>
  <c r="DT24" i="6" s="1"/>
  <c r="K29" i="9"/>
  <c r="N17" i="9"/>
  <c r="P125" i="2"/>
  <c r="P126" i="2"/>
  <c r="F43" i="9"/>
  <c r="F40" i="9"/>
  <c r="J29" i="9"/>
  <c r="M17" i="9"/>
  <c r="O125" i="2"/>
  <c r="O126" i="2"/>
  <c r="EG72" i="9"/>
  <c r="DU18" i="6"/>
  <c r="DU13" i="6"/>
  <c r="I29" i="9"/>
  <c r="L17" i="9"/>
  <c r="N125" i="2"/>
  <c r="N126" i="2"/>
  <c r="P29" i="9"/>
  <c r="H29" i="9"/>
  <c r="K17" i="9"/>
  <c r="M126" i="2"/>
  <c r="M125" i="2"/>
  <c r="O29" i="9"/>
  <c r="F32" i="9"/>
  <c r="G29" i="9"/>
  <c r="J17" i="9"/>
  <c r="L126" i="2"/>
  <c r="L125" i="2"/>
  <c r="N29" i="9"/>
  <c r="I17" i="9"/>
  <c r="K126" i="2"/>
  <c r="K125" i="2"/>
  <c r="M29" i="9"/>
  <c r="DG28" i="6"/>
  <c r="DF27" i="6"/>
  <c r="P17" i="9"/>
  <c r="R126" i="2"/>
  <c r="R125" i="2"/>
  <c r="D129" i="11"/>
  <c r="H17" i="9"/>
  <c r="J126" i="2"/>
  <c r="J125" i="2"/>
  <c r="F19" i="9"/>
  <c r="G69" i="10"/>
  <c r="H69" i="10"/>
  <c r="H66" i="10" s="1"/>
  <c r="I69" i="10"/>
  <c r="I66" i="10" s="1"/>
  <c r="J69" i="10"/>
  <c r="J66" i="10" s="1"/>
  <c r="K69" i="10"/>
  <c r="K66" i="10" s="1"/>
  <c r="L69" i="10"/>
  <c r="L66" i="10" s="1"/>
  <c r="M69" i="10"/>
  <c r="M66" i="10" s="1"/>
  <c r="N69" i="10"/>
  <c r="N66" i="10" s="1"/>
  <c r="O69" i="10"/>
  <c r="O66" i="10" s="1"/>
  <c r="P69" i="10"/>
  <c r="P66" i="10" s="1"/>
  <c r="EG66" i="10"/>
  <c r="L29" i="9"/>
  <c r="EF53" i="9" l="1"/>
  <c r="EF68" i="9" s="1"/>
  <c r="CB89" i="9"/>
  <c r="CB90" i="9" s="1"/>
  <c r="CB93" i="9" s="1"/>
  <c r="CB100" i="9"/>
  <c r="CB102" i="9" s="1"/>
  <c r="AW125" i="9"/>
  <c r="AW131" i="9" s="1"/>
  <c r="AW30" i="10"/>
  <c r="AW57" i="10"/>
  <c r="AW56" i="10" s="1"/>
  <c r="AW72" i="10"/>
  <c r="AW73" i="10" s="1"/>
  <c r="AW80" i="10" s="1"/>
  <c r="AW29" i="10"/>
  <c r="AW43" i="10"/>
  <c r="AW85" i="9"/>
  <c r="AW86" i="9" s="1"/>
  <c r="DV112" i="9"/>
  <c r="ED122" i="9"/>
  <c r="ED151" i="9" s="1"/>
  <c r="EE55" i="9"/>
  <c r="EE56" i="9" s="1"/>
  <c r="BQ16" i="6"/>
  <c r="BQ20" i="6"/>
  <c r="DK62" i="5"/>
  <c r="DW111" i="9" s="1"/>
  <c r="DW112" i="9" s="1"/>
  <c r="J24" i="11"/>
  <c r="J25" i="11" s="1"/>
  <c r="K27" i="9"/>
  <c r="I24" i="11"/>
  <c r="I25" i="11" s="1"/>
  <c r="J27" i="9"/>
  <c r="H24" i="11"/>
  <c r="H25" i="11" s="1"/>
  <c r="I27" i="9"/>
  <c r="DH28" i="6"/>
  <c r="DG27" i="6"/>
  <c r="O24" i="11"/>
  <c r="O25" i="11" s="1"/>
  <c r="P27" i="9"/>
  <c r="G24" i="11"/>
  <c r="G25" i="11" s="1"/>
  <c r="H27" i="9"/>
  <c r="F26" i="9"/>
  <c r="F27" i="9" s="1"/>
  <c r="D132" i="11"/>
  <c r="D128" i="11" s="1"/>
  <c r="F17" i="9"/>
  <c r="N24" i="11"/>
  <c r="N25" i="11" s="1"/>
  <c r="O27" i="9"/>
  <c r="M24" i="11"/>
  <c r="M25" i="11" s="1"/>
  <c r="N27" i="9"/>
  <c r="EG67" i="9"/>
  <c r="EG50" i="9"/>
  <c r="H45" i="9"/>
  <c r="H46" i="9" s="1"/>
  <c r="I45" i="9"/>
  <c r="J45" i="9"/>
  <c r="K45" i="9"/>
  <c r="L45" i="9"/>
  <c r="M45" i="9"/>
  <c r="N45" i="9"/>
  <c r="O45" i="9"/>
  <c r="P45" i="9"/>
  <c r="F69" i="10"/>
  <c r="F66" i="10" s="1"/>
  <c r="G66" i="10"/>
  <c r="F29" i="9"/>
  <c r="H72" i="9"/>
  <c r="I72" i="9"/>
  <c r="J72" i="9"/>
  <c r="K72" i="9"/>
  <c r="L72" i="9"/>
  <c r="M72" i="9"/>
  <c r="N72" i="9"/>
  <c r="O72" i="9"/>
  <c r="P72" i="9"/>
  <c r="L24" i="11"/>
  <c r="L25" i="11" s="1"/>
  <c r="M27" i="9"/>
  <c r="K24" i="11"/>
  <c r="K25" i="11" s="1"/>
  <c r="L27" i="9"/>
  <c r="EF55" i="9" l="1"/>
  <c r="EF56" i="9" s="1"/>
  <c r="CB91" i="9"/>
  <c r="AW117" i="9"/>
  <c r="AX64" i="9"/>
  <c r="AW48" i="10"/>
  <c r="AW42" i="10"/>
  <c r="AX79" i="10"/>
  <c r="AX75" i="10" s="1"/>
  <c r="EE122" i="9"/>
  <c r="EE124" i="9"/>
  <c r="CC73" i="9"/>
  <c r="CC70" i="9" s="1"/>
  <c r="CC66" i="9" s="1"/>
  <c r="BR17" i="6"/>
  <c r="DL62" i="5"/>
  <c r="DX111" i="9" s="1"/>
  <c r="DX140" i="9" s="1"/>
  <c r="DX141" i="9" s="1"/>
  <c r="L26" i="11"/>
  <c r="L27" i="11" s="1"/>
  <c r="M46" i="9"/>
  <c r="N26" i="11"/>
  <c r="N27" i="11" s="1"/>
  <c r="O46" i="9"/>
  <c r="K26" i="11"/>
  <c r="K27" i="11" s="1"/>
  <c r="L46" i="9"/>
  <c r="M26" i="11"/>
  <c r="M27" i="11" s="1"/>
  <c r="N46" i="9"/>
  <c r="J26" i="11"/>
  <c r="J27" i="11" s="1"/>
  <c r="K46" i="9"/>
  <c r="O26" i="11"/>
  <c r="O27" i="11" s="1"/>
  <c r="P46" i="9"/>
  <c r="I26" i="11"/>
  <c r="I27" i="11" s="1"/>
  <c r="J46" i="9"/>
  <c r="H26" i="11"/>
  <c r="H27" i="11" s="1"/>
  <c r="I46" i="9"/>
  <c r="H50" i="9"/>
  <c r="I50" i="9"/>
  <c r="J50" i="9"/>
  <c r="K50" i="9"/>
  <c r="L50" i="9"/>
  <c r="M50" i="9"/>
  <c r="N50" i="9"/>
  <c r="O50" i="9"/>
  <c r="P50" i="9"/>
  <c r="E131" i="11"/>
  <c r="E130" i="11"/>
  <c r="E129" i="11"/>
  <c r="DI28" i="6"/>
  <c r="DH27" i="6"/>
  <c r="G26" i="11"/>
  <c r="G27" i="11" s="1"/>
  <c r="F45" i="9"/>
  <c r="F46" i="9" s="1"/>
  <c r="DU30" i="6"/>
  <c r="DU29" i="6"/>
  <c r="DU23" i="6"/>
  <c r="DU24" i="6" s="1"/>
  <c r="E132" i="11"/>
  <c r="F72" i="9"/>
  <c r="H67" i="9"/>
  <c r="I67" i="9"/>
  <c r="J67" i="9"/>
  <c r="K67" i="9"/>
  <c r="L67" i="9"/>
  <c r="M67" i="9"/>
  <c r="N67" i="9"/>
  <c r="O67" i="9"/>
  <c r="P67" i="9"/>
  <c r="H70" i="9"/>
  <c r="I70" i="9"/>
  <c r="J70" i="9"/>
  <c r="K70" i="9"/>
  <c r="H73" i="9"/>
  <c r="I73" i="9"/>
  <c r="J73" i="9"/>
  <c r="K73" i="9"/>
  <c r="AW118" i="9" l="1"/>
  <c r="EF124" i="9"/>
  <c r="CC89" i="9"/>
  <c r="CC91" i="9" s="1"/>
  <c r="CC100" i="9"/>
  <c r="CC102" i="9" s="1"/>
  <c r="AX47" i="10"/>
  <c r="AX44" i="10" s="1"/>
  <c r="AX82" i="9"/>
  <c r="DX112" i="9"/>
  <c r="EF122" i="9"/>
  <c r="BR20" i="6"/>
  <c r="BR16" i="6"/>
  <c r="DM62" i="5"/>
  <c r="DY111" i="9" s="1"/>
  <c r="EG53" i="9"/>
  <c r="EG68" i="9" s="1"/>
  <c r="H53" i="9"/>
  <c r="I53" i="9"/>
  <c r="J53" i="9"/>
  <c r="K53" i="9"/>
  <c r="L53" i="9"/>
  <c r="M53" i="9"/>
  <c r="N53" i="9"/>
  <c r="O53" i="9"/>
  <c r="F50" i="9"/>
  <c r="F67" i="9"/>
  <c r="DJ28" i="6"/>
  <c r="DI27" i="6"/>
  <c r="DY112" i="9" l="1"/>
  <c r="AW119" i="9"/>
  <c r="AW132" i="9" s="1"/>
  <c r="CC90" i="9"/>
  <c r="CC93" i="9" s="1"/>
  <c r="EG55" i="9"/>
  <c r="EG56" i="9" s="1"/>
  <c r="AX7" i="10"/>
  <c r="AX79" i="9"/>
  <c r="AX123" i="9"/>
  <c r="AX152" i="9" s="1"/>
  <c r="AX154" i="9" s="1"/>
  <c r="AX160" i="9" s="1"/>
  <c r="P53" i="9"/>
  <c r="F53" i="9" s="1"/>
  <c r="EG122" i="9"/>
  <c r="EG151" i="9" s="1"/>
  <c r="CD73" i="9"/>
  <c r="CD70" i="9" s="1"/>
  <c r="CD66" i="9" s="1"/>
  <c r="BS17" i="6"/>
  <c r="DN62" i="5"/>
  <c r="DZ111" i="9" s="1"/>
  <c r="DZ112" i="9" s="1"/>
  <c r="H55" i="9"/>
  <c r="H56" i="9" s="1"/>
  <c r="I55" i="9"/>
  <c r="I56" i="9" s="1"/>
  <c r="J55" i="9"/>
  <c r="J56" i="9" s="1"/>
  <c r="K55" i="9"/>
  <c r="K56" i="9" s="1"/>
  <c r="L55" i="9"/>
  <c r="L56" i="9" s="1"/>
  <c r="M55" i="9"/>
  <c r="M56" i="9" s="1"/>
  <c r="N55" i="9"/>
  <c r="N56" i="9" s="1"/>
  <c r="O55" i="9"/>
  <c r="O56" i="9" s="1"/>
  <c r="I68" i="9"/>
  <c r="K68" i="9"/>
  <c r="L68" i="9"/>
  <c r="M68" i="9"/>
  <c r="O68" i="9"/>
  <c r="P68" i="9"/>
  <c r="DJ27" i="6"/>
  <c r="DK28" i="6"/>
  <c r="P55" i="9" l="1"/>
  <c r="P56" i="9" s="1"/>
  <c r="EG124" i="9"/>
  <c r="EG153" i="9" s="1"/>
  <c r="CD89" i="9"/>
  <c r="CD90" i="9" s="1"/>
  <c r="CD93" i="9" s="1"/>
  <c r="CD100" i="9"/>
  <c r="CD102" i="9" s="1"/>
  <c r="AX125" i="9"/>
  <c r="AX131" i="9" s="1"/>
  <c r="AX85" i="9"/>
  <c r="AX86" i="9" s="1"/>
  <c r="AX29" i="10"/>
  <c r="AX72" i="10"/>
  <c r="AX73" i="10" s="1"/>
  <c r="AX80" i="10" s="1"/>
  <c r="AX57" i="10"/>
  <c r="AX56" i="10" s="1"/>
  <c r="AX30" i="10"/>
  <c r="AX43" i="10"/>
  <c r="G124" i="9"/>
  <c r="H124" i="9"/>
  <c r="I124" i="9"/>
  <c r="J124" i="9"/>
  <c r="K124" i="9"/>
  <c r="L124" i="9"/>
  <c r="M124" i="9"/>
  <c r="N124" i="9"/>
  <c r="O124" i="9"/>
  <c r="P124" i="9"/>
  <c r="G122" i="9"/>
  <c r="H122" i="9"/>
  <c r="I122" i="9"/>
  <c r="J122" i="9"/>
  <c r="K122" i="9"/>
  <c r="L122" i="9"/>
  <c r="M122" i="9"/>
  <c r="N122" i="9"/>
  <c r="O122" i="9"/>
  <c r="P122" i="9"/>
  <c r="BS20" i="6"/>
  <c r="BS16" i="6"/>
  <c r="DO62" i="5"/>
  <c r="EA111" i="9" s="1"/>
  <c r="EA112" i="9" s="1"/>
  <c r="N28" i="11"/>
  <c r="N29" i="11" s="1"/>
  <c r="DU58" i="10"/>
  <c r="O58" i="10" s="1"/>
  <c r="DI58" i="10"/>
  <c r="N58" i="10" s="1"/>
  <c r="M28" i="11"/>
  <c r="M29" i="11" s="1"/>
  <c r="L28" i="11"/>
  <c r="L29" i="11" s="1"/>
  <c r="CW58" i="10"/>
  <c r="M58" i="10" s="1"/>
  <c r="K28" i="11"/>
  <c r="K29" i="11" s="1"/>
  <c r="CK58" i="10"/>
  <c r="L58" i="10" s="1"/>
  <c r="J28" i="11"/>
  <c r="J29" i="11" s="1"/>
  <c r="BY58" i="10"/>
  <c r="K58" i="10" s="1"/>
  <c r="F68" i="9"/>
  <c r="BM58" i="10"/>
  <c r="J58" i="10" s="1"/>
  <c r="I28" i="11"/>
  <c r="I29" i="11" s="1"/>
  <c r="I66" i="9"/>
  <c r="I100" i="9" s="1"/>
  <c r="I102" i="9" s="1"/>
  <c r="K66" i="9"/>
  <c r="H28" i="11"/>
  <c r="H29" i="11" s="1"/>
  <c r="BA58" i="10"/>
  <c r="O28" i="11"/>
  <c r="O29" i="11" s="1"/>
  <c r="EG58" i="10"/>
  <c r="P58" i="10" s="1"/>
  <c r="G28" i="11"/>
  <c r="G29" i="11" s="1"/>
  <c r="AO58" i="10"/>
  <c r="F55" i="9"/>
  <c r="F56" i="9" s="1"/>
  <c r="DL28" i="6"/>
  <c r="DK27" i="6"/>
  <c r="CD91" i="9" l="1"/>
  <c r="EA140" i="9"/>
  <c r="EA141" i="9" s="1"/>
  <c r="K89" i="9"/>
  <c r="K91" i="9" s="1"/>
  <c r="K100" i="9"/>
  <c r="K102" i="9" s="1"/>
  <c r="AY79" i="10"/>
  <c r="AY75" i="10" s="1"/>
  <c r="AY64" i="9"/>
  <c r="AX117" i="9"/>
  <c r="AX48" i="10"/>
  <c r="AY47" i="10" s="1"/>
  <c r="AY44" i="10" s="1"/>
  <c r="AX42" i="10"/>
  <c r="CE73" i="9"/>
  <c r="CE70" i="9" s="1"/>
  <c r="CE66" i="9" s="1"/>
  <c r="BT17" i="6"/>
  <c r="DP62" i="5"/>
  <c r="EB111" i="9" s="1"/>
  <c r="H58" i="10"/>
  <c r="AO56" i="10"/>
  <c r="I89" i="9"/>
  <c r="I58" i="10"/>
  <c r="DM28" i="6"/>
  <c r="DL27" i="6"/>
  <c r="AX118" i="9" l="1"/>
  <c r="AX146" i="9"/>
  <c r="EB112" i="9"/>
  <c r="I13" i="11"/>
  <c r="I16" i="11" s="1"/>
  <c r="CE89" i="9"/>
  <c r="CE91" i="9" s="1"/>
  <c r="CE100" i="9"/>
  <c r="CE102" i="9" s="1"/>
  <c r="AY82" i="9"/>
  <c r="BT20" i="6"/>
  <c r="BT16" i="6"/>
  <c r="DQ62" i="5"/>
  <c r="EC111" i="9" s="1"/>
  <c r="EC112" i="9" s="1"/>
  <c r="G13" i="11"/>
  <c r="I90" i="9"/>
  <c r="I91" i="9"/>
  <c r="F58" i="10"/>
  <c r="DN28" i="6"/>
  <c r="DM27" i="6"/>
  <c r="AX119" i="9" l="1"/>
  <c r="AX132" i="9" s="1"/>
  <c r="AX147" i="9"/>
  <c r="AX148" i="9" s="1"/>
  <c r="AX161" i="9" s="1"/>
  <c r="CE90" i="9"/>
  <c r="CE93" i="9" s="1"/>
  <c r="AY7" i="10"/>
  <c r="AY79" i="9"/>
  <c r="AY123" i="9"/>
  <c r="CF73" i="9"/>
  <c r="CF70" i="9" s="1"/>
  <c r="BU17" i="6"/>
  <c r="DR62" i="5"/>
  <c r="ED111" i="9" s="1"/>
  <c r="ED112" i="9" s="1"/>
  <c r="G16" i="11"/>
  <c r="DO28" i="6"/>
  <c r="DN27" i="6"/>
  <c r="ED140" i="9" l="1"/>
  <c r="ED141" i="9" s="1"/>
  <c r="AY125" i="9"/>
  <c r="AY131" i="9" s="1"/>
  <c r="AY85" i="9"/>
  <c r="AY86" i="9" s="1"/>
  <c r="AY72" i="10"/>
  <c r="AY73" i="10" s="1"/>
  <c r="AY80" i="10" s="1"/>
  <c r="AZ79" i="10" s="1"/>
  <c r="AZ75" i="10" s="1"/>
  <c r="AY57" i="10"/>
  <c r="AY56" i="10" s="1"/>
  <c r="AY43" i="10"/>
  <c r="AY30" i="10"/>
  <c r="AY29" i="10"/>
  <c r="BU20" i="6"/>
  <c r="BU16" i="6"/>
  <c r="CF66" i="9"/>
  <c r="DS62" i="5"/>
  <c r="EE111" i="9" s="1"/>
  <c r="G17" i="11"/>
  <c r="DP28" i="6"/>
  <c r="DO27" i="6"/>
  <c r="EE112" i="9" l="1"/>
  <c r="CF89" i="9"/>
  <c r="CF91" i="9" s="1"/>
  <c r="CF100" i="9"/>
  <c r="CF102" i="9" s="1"/>
  <c r="AZ64" i="9"/>
  <c r="AY117" i="9"/>
  <c r="AY48" i="10"/>
  <c r="AY42" i="10"/>
  <c r="CG73" i="9"/>
  <c r="CG70" i="9" s="1"/>
  <c r="BV17" i="6"/>
  <c r="DT62" i="5"/>
  <c r="EF111" i="9" s="1"/>
  <c r="EF112" i="9" s="1"/>
  <c r="G18" i="11"/>
  <c r="DQ28" i="6"/>
  <c r="DP27" i="6"/>
  <c r="CF90" i="9" l="1"/>
  <c r="CF93" i="9" s="1"/>
  <c r="AY118" i="9"/>
  <c r="AZ47" i="10"/>
  <c r="AZ44" i="10" s="1"/>
  <c r="AZ82" i="9"/>
  <c r="CG66" i="9"/>
  <c r="BV20" i="6"/>
  <c r="BV16" i="6"/>
  <c r="DU62" i="5"/>
  <c r="EG111" i="9" s="1"/>
  <c r="G111" i="9" s="1"/>
  <c r="DR28" i="6"/>
  <c r="DQ27" i="6"/>
  <c r="EG140" i="9" l="1"/>
  <c r="EG141" i="9" s="1"/>
  <c r="AY119" i="9"/>
  <c r="AY132" i="9" s="1"/>
  <c r="CG89" i="9"/>
  <c r="CG100" i="9"/>
  <c r="CG102" i="9" s="1"/>
  <c r="AZ7" i="10"/>
  <c r="AZ79" i="9"/>
  <c r="AZ123" i="9"/>
  <c r="G112" i="9"/>
  <c r="I111" i="9"/>
  <c r="J111" i="9"/>
  <c r="J112" i="9" s="1"/>
  <c r="K111" i="9"/>
  <c r="K112" i="9" s="1"/>
  <c r="L111" i="9"/>
  <c r="L112" i="9" s="1"/>
  <c r="M111" i="9"/>
  <c r="M112" i="9" s="1"/>
  <c r="N111" i="9"/>
  <c r="N112" i="9" s="1"/>
  <c r="O111" i="9"/>
  <c r="O112" i="9" s="1"/>
  <c r="P111" i="9"/>
  <c r="P112" i="9" s="1"/>
  <c r="EG112" i="9"/>
  <c r="H111" i="9"/>
  <c r="CH73" i="9"/>
  <c r="CH70" i="9" s="1"/>
  <c r="BW17" i="6"/>
  <c r="CG91" i="9"/>
  <c r="CG90" i="9"/>
  <c r="CG93" i="9" s="1"/>
  <c r="DR27" i="6"/>
  <c r="DS28" i="6"/>
  <c r="AZ125" i="9" l="1"/>
  <c r="AZ131" i="9" s="1"/>
  <c r="AZ85" i="9"/>
  <c r="AZ86" i="9" s="1"/>
  <c r="AZ29" i="10"/>
  <c r="AZ43" i="10"/>
  <c r="AZ30" i="10"/>
  <c r="AZ57" i="10"/>
  <c r="AZ56" i="10" s="1"/>
  <c r="AZ72" i="10"/>
  <c r="AZ73" i="10" s="1"/>
  <c r="AZ80" i="10" s="1"/>
  <c r="BA79" i="10" s="1"/>
  <c r="BA75" i="10" s="1"/>
  <c r="I112" i="9"/>
  <c r="H112" i="9"/>
  <c r="BW16" i="6"/>
  <c r="BW20" i="6"/>
  <c r="CH66" i="9"/>
  <c r="DT28" i="6"/>
  <c r="DS27" i="6"/>
  <c r="CH89" i="9" l="1"/>
  <c r="CH90" i="9" s="1"/>
  <c r="CH93" i="9" s="1"/>
  <c r="CH100" i="9"/>
  <c r="CH102" i="9" s="1"/>
  <c r="AZ42" i="10"/>
  <c r="AZ48" i="10"/>
  <c r="BA47" i="10" s="1"/>
  <c r="BA44" i="10" s="1"/>
  <c r="AZ117" i="9"/>
  <c r="BA64" i="9"/>
  <c r="CI73" i="9"/>
  <c r="CI70" i="9" s="1"/>
  <c r="BX17" i="6"/>
  <c r="DU28" i="6"/>
  <c r="DU27" i="6" s="1"/>
  <c r="DT27" i="6"/>
  <c r="AZ118" i="9" l="1"/>
  <c r="CH91" i="9"/>
  <c r="BA82" i="9"/>
  <c r="CI66" i="9"/>
  <c r="BX16" i="6"/>
  <c r="BX20" i="6"/>
  <c r="AZ119" i="9" l="1"/>
  <c r="AZ132" i="9" s="1"/>
  <c r="CI89" i="9"/>
  <c r="CI90" i="9" s="1"/>
  <c r="CI93" i="9" s="1"/>
  <c r="CI100" i="9"/>
  <c r="CI102" i="9" s="1"/>
  <c r="BA123" i="9"/>
  <c r="BA152" i="9" s="1"/>
  <c r="BA154" i="9" s="1"/>
  <c r="BA160" i="9" s="1"/>
  <c r="BA7" i="10"/>
  <c r="BA79" i="9"/>
  <c r="CJ73" i="9"/>
  <c r="CJ70" i="9" s="1"/>
  <c r="BY17" i="6"/>
  <c r="CI91" i="9" l="1"/>
  <c r="BA85" i="9"/>
  <c r="BA86" i="9" s="1"/>
  <c r="BA57" i="10"/>
  <c r="BA56" i="10" s="1"/>
  <c r="BA29" i="10"/>
  <c r="BA72" i="10"/>
  <c r="BA73" i="10" s="1"/>
  <c r="BA80" i="10" s="1"/>
  <c r="BB79" i="10" s="1"/>
  <c r="BB75" i="10" s="1"/>
  <c r="BA30" i="10"/>
  <c r="BA43" i="10"/>
  <c r="BA125" i="9"/>
  <c r="BA131" i="9" s="1"/>
  <c r="CJ66" i="9"/>
  <c r="BY20" i="6"/>
  <c r="BY16" i="6"/>
  <c r="G73" i="9"/>
  <c r="CJ89" i="9" l="1"/>
  <c r="CJ90" i="9" s="1"/>
  <c r="CJ93" i="9" s="1"/>
  <c r="CJ100" i="9"/>
  <c r="CJ102" i="9" s="1"/>
  <c r="BA48" i="10"/>
  <c r="BA42" i="10"/>
  <c r="BA117" i="9"/>
  <c r="BB64" i="9"/>
  <c r="CK73" i="9"/>
  <c r="CK70" i="9" s="1"/>
  <c r="CK66" i="9" s="1"/>
  <c r="BZ17" i="6"/>
  <c r="BA118" i="9" l="1"/>
  <c r="BA146" i="9"/>
  <c r="CJ91" i="9"/>
  <c r="CK89" i="9"/>
  <c r="CK91" i="9" s="1"/>
  <c r="CK100" i="9"/>
  <c r="CK102" i="9" s="1"/>
  <c r="L70" i="9"/>
  <c r="BB82" i="9"/>
  <c r="BB47" i="10"/>
  <c r="BB44" i="10" s="1"/>
  <c r="BZ16" i="6"/>
  <c r="BZ20" i="6"/>
  <c r="J66" i="9"/>
  <c r="J100" i="9" s="1"/>
  <c r="J102" i="9" s="1"/>
  <c r="L66" i="9"/>
  <c r="CK90" i="9" l="1"/>
  <c r="CK93" i="9" s="1"/>
  <c r="BA119" i="9"/>
  <c r="BA132" i="9" s="1"/>
  <c r="BA147" i="9"/>
  <c r="BA148" i="9" s="1"/>
  <c r="BA161" i="9" s="1"/>
  <c r="L89" i="9"/>
  <c r="J13" i="11" s="1"/>
  <c r="J16" i="11" s="1"/>
  <c r="L100" i="9"/>
  <c r="L102" i="9" s="1"/>
  <c r="BB79" i="9"/>
  <c r="BB7" i="10"/>
  <c r="BB123" i="9"/>
  <c r="CL73" i="9"/>
  <c r="CL70" i="9" s="1"/>
  <c r="CL66" i="9" s="1"/>
  <c r="CA17" i="6"/>
  <c r="J89" i="9"/>
  <c r="BB125" i="9" l="1"/>
  <c r="BB131" i="9" s="1"/>
  <c r="L91" i="9"/>
  <c r="CL89" i="9"/>
  <c r="CL90" i="9" s="1"/>
  <c r="CL93" i="9" s="1"/>
  <c r="CL100" i="9"/>
  <c r="CL102" i="9" s="1"/>
  <c r="BB29" i="10"/>
  <c r="BB30" i="10"/>
  <c r="BB72" i="10"/>
  <c r="BB73" i="10" s="1"/>
  <c r="BB80" i="10" s="1"/>
  <c r="BC79" i="10" s="1"/>
  <c r="BC75" i="10" s="1"/>
  <c r="BB57" i="10"/>
  <c r="BB56" i="10" s="1"/>
  <c r="BB43" i="10"/>
  <c r="BB85" i="9"/>
  <c r="BB86" i="9" s="1"/>
  <c r="CA20" i="6"/>
  <c r="CA16" i="6"/>
  <c r="H13" i="11"/>
  <c r="J91" i="9"/>
  <c r="J90" i="9"/>
  <c r="CL91" i="9" l="1"/>
  <c r="BB117" i="9"/>
  <c r="BC64" i="9"/>
  <c r="BB42" i="10"/>
  <c r="BB48" i="10"/>
  <c r="BC47" i="10" s="1"/>
  <c r="BC44" i="10" s="1"/>
  <c r="K90" i="9"/>
  <c r="L90" i="9" s="1"/>
  <c r="CM73" i="9"/>
  <c r="CM70" i="9" s="1"/>
  <c r="CM66" i="9" s="1"/>
  <c r="CB17" i="6"/>
  <c r="H16" i="11"/>
  <c r="BB118" i="9" l="1"/>
  <c r="CM89" i="9"/>
  <c r="CM91" i="9" s="1"/>
  <c r="CM100" i="9"/>
  <c r="CM102" i="9" s="1"/>
  <c r="BC82" i="9"/>
  <c r="CB20" i="6"/>
  <c r="CB16" i="6"/>
  <c r="H17" i="11"/>
  <c r="BB119" i="9" l="1"/>
  <c r="BB132" i="9" s="1"/>
  <c r="CM90" i="9"/>
  <c r="CM93" i="9" s="1"/>
  <c r="BC123" i="9"/>
  <c r="BC79" i="9"/>
  <c r="BC7" i="10"/>
  <c r="CN73" i="9"/>
  <c r="CN70" i="9" s="1"/>
  <c r="CN66" i="9" s="1"/>
  <c r="CC17" i="6"/>
  <c r="I17" i="11"/>
  <c r="H18" i="11"/>
  <c r="BC125" i="9" l="1"/>
  <c r="BC131" i="9" s="1"/>
  <c r="CN89" i="9"/>
  <c r="CN90" i="9" s="1"/>
  <c r="CN93" i="9" s="1"/>
  <c r="CN100" i="9"/>
  <c r="CN102" i="9" s="1"/>
  <c r="BC29" i="10"/>
  <c r="BC72" i="10"/>
  <c r="BC73" i="10" s="1"/>
  <c r="BC80" i="10" s="1"/>
  <c r="BC57" i="10"/>
  <c r="BC56" i="10" s="1"/>
  <c r="BC43" i="10"/>
  <c r="BC30" i="10"/>
  <c r="BC85" i="9"/>
  <c r="BC86" i="9" s="1"/>
  <c r="CC16" i="6"/>
  <c r="CC20" i="6"/>
  <c r="I18" i="11"/>
  <c r="J17" i="11"/>
  <c r="CN91" i="9" l="1"/>
  <c r="BC48" i="10"/>
  <c r="BC42" i="10"/>
  <c r="BC117" i="9"/>
  <c r="BD64" i="9"/>
  <c r="BD79" i="10"/>
  <c r="BD75" i="10" s="1"/>
  <c r="CO73" i="9"/>
  <c r="CO70" i="9" s="1"/>
  <c r="CO66" i="9" s="1"/>
  <c r="CD17" i="6"/>
  <c r="J18" i="11"/>
  <c r="BC118" i="9" l="1"/>
  <c r="CO89" i="9"/>
  <c r="CO90" i="9" s="1"/>
  <c r="CO93" i="9" s="1"/>
  <c r="CO100" i="9"/>
  <c r="CO102" i="9" s="1"/>
  <c r="BD82" i="9"/>
  <c r="BD47" i="10"/>
  <c r="BD44" i="10" s="1"/>
  <c r="CD20" i="6"/>
  <c r="CD16" i="6"/>
  <c r="BC119" i="9" l="1"/>
  <c r="BC132" i="9" s="1"/>
  <c r="CO91" i="9"/>
  <c r="BD123" i="9"/>
  <c r="BD79" i="9"/>
  <c r="BD7" i="10"/>
  <c r="CP73" i="9"/>
  <c r="CP70" i="9" s="1"/>
  <c r="CP66" i="9" s="1"/>
  <c r="CE17" i="6"/>
  <c r="BD125" i="9" l="1"/>
  <c r="BD131" i="9" s="1"/>
  <c r="BD152" i="9"/>
  <c r="BD154" i="9" s="1"/>
  <c r="BD160" i="9" s="1"/>
  <c r="CP89" i="9"/>
  <c r="CP91" i="9" s="1"/>
  <c r="CP100" i="9"/>
  <c r="CP102" i="9" s="1"/>
  <c r="BD85" i="9"/>
  <c r="BD86" i="9" s="1"/>
  <c r="BD57" i="10"/>
  <c r="BD56" i="10" s="1"/>
  <c r="BD72" i="10"/>
  <c r="BD73" i="10" s="1"/>
  <c r="BD80" i="10" s="1"/>
  <c r="BD43" i="10"/>
  <c r="BD29" i="10"/>
  <c r="BD30" i="10"/>
  <c r="CE16" i="6"/>
  <c r="CE20" i="6"/>
  <c r="CP90" i="9" l="1"/>
  <c r="CP93" i="9" s="1"/>
  <c r="BE79" i="10"/>
  <c r="BE75" i="10" s="1"/>
  <c r="BD42" i="10"/>
  <c r="BD48" i="10"/>
  <c r="BD117" i="9"/>
  <c r="BE64" i="9"/>
  <c r="CQ73" i="9"/>
  <c r="CQ70" i="9" s="1"/>
  <c r="CQ66" i="9" s="1"/>
  <c r="CF17" i="6"/>
  <c r="BD118" i="9" l="1"/>
  <c r="BD146" i="9"/>
  <c r="CQ89" i="9"/>
  <c r="CQ91" i="9" s="1"/>
  <c r="CQ100" i="9"/>
  <c r="CQ102" i="9" s="1"/>
  <c r="BE47" i="10"/>
  <c r="BE44" i="10" s="1"/>
  <c r="BE82" i="9"/>
  <c r="CF20" i="6"/>
  <c r="CF16" i="6"/>
  <c r="BD119" i="9" l="1"/>
  <c r="BD132" i="9" s="1"/>
  <c r="BD147" i="9"/>
  <c r="BD148" i="9" s="1"/>
  <c r="BD161" i="9" s="1"/>
  <c r="CQ90" i="9"/>
  <c r="CQ93" i="9" s="1"/>
  <c r="BE123" i="9"/>
  <c r="BE79" i="9"/>
  <c r="BE7" i="10"/>
  <c r="CR73" i="9"/>
  <c r="CR70" i="9" s="1"/>
  <c r="CR66" i="9" s="1"/>
  <c r="CG17" i="6"/>
  <c r="BE125" i="9" l="1"/>
  <c r="BE131" i="9" s="1"/>
  <c r="CR89" i="9"/>
  <c r="CR90" i="9" s="1"/>
  <c r="CR93" i="9" s="1"/>
  <c r="CR100" i="9"/>
  <c r="CR102" i="9" s="1"/>
  <c r="BE30" i="10"/>
  <c r="BE29" i="10"/>
  <c r="BE72" i="10"/>
  <c r="BE73" i="10" s="1"/>
  <c r="BE80" i="10" s="1"/>
  <c r="BE57" i="10"/>
  <c r="BE56" i="10" s="1"/>
  <c r="BE43" i="10"/>
  <c r="BE85" i="9"/>
  <c r="BE86" i="9" s="1"/>
  <c r="CG20" i="6"/>
  <c r="CG16" i="6"/>
  <c r="CR91" i="9" l="1"/>
  <c r="BE117" i="9"/>
  <c r="BF64" i="9"/>
  <c r="BF79" i="10"/>
  <c r="BF75" i="10" s="1"/>
  <c r="BE42" i="10"/>
  <c r="BE48" i="10"/>
  <c r="CS73" i="9"/>
  <c r="CS70" i="9" s="1"/>
  <c r="CS66" i="9" s="1"/>
  <c r="CH17" i="6"/>
  <c r="BE118" i="9" l="1"/>
  <c r="CS89" i="9"/>
  <c r="CS90" i="9" s="1"/>
  <c r="CS93" i="9" s="1"/>
  <c r="CS100" i="9"/>
  <c r="CS102" i="9" s="1"/>
  <c r="BF47" i="10"/>
  <c r="BF44" i="10" s="1"/>
  <c r="BF82" i="9"/>
  <c r="CH16" i="6"/>
  <c r="CH20" i="6"/>
  <c r="BE119" i="9" l="1"/>
  <c r="BE132" i="9" s="1"/>
  <c r="CS91" i="9"/>
  <c r="BF123" i="9"/>
  <c r="BF79" i="9"/>
  <c r="BF7" i="10"/>
  <c r="CT73" i="9"/>
  <c r="CT70" i="9" s="1"/>
  <c r="CT66" i="9" s="1"/>
  <c r="CI17" i="6"/>
  <c r="BF125" i="9" l="1"/>
  <c r="BF131" i="9" s="1"/>
  <c r="CT89" i="9"/>
  <c r="CT91" i="9" s="1"/>
  <c r="CT100" i="9"/>
  <c r="CT102" i="9" s="1"/>
  <c r="BF30" i="10"/>
  <c r="BF43" i="10"/>
  <c r="BF29" i="10"/>
  <c r="BF72" i="10"/>
  <c r="BF73" i="10" s="1"/>
  <c r="BF80" i="10" s="1"/>
  <c r="BF57" i="10"/>
  <c r="BF56" i="10" s="1"/>
  <c r="BF85" i="9"/>
  <c r="BF86" i="9" s="1"/>
  <c r="CI16" i="6"/>
  <c r="CI20" i="6"/>
  <c r="CT90" i="9" l="1"/>
  <c r="CT93" i="9" s="1"/>
  <c r="BF117" i="9"/>
  <c r="BG64" i="9"/>
  <c r="BG79" i="10"/>
  <c r="BG75" i="10" s="1"/>
  <c r="BF42" i="10"/>
  <c r="BF48" i="10"/>
  <c r="CU73" i="9"/>
  <c r="CU70" i="9" s="1"/>
  <c r="CU66" i="9" s="1"/>
  <c r="CJ17" i="6"/>
  <c r="BF118" i="9" l="1"/>
  <c r="CU89" i="9"/>
  <c r="CU91" i="9" s="1"/>
  <c r="CU100" i="9"/>
  <c r="CU102" i="9" s="1"/>
  <c r="BG47" i="10"/>
  <c r="BG44" i="10" s="1"/>
  <c r="BG82" i="9"/>
  <c r="CJ20" i="6"/>
  <c r="CJ16" i="6"/>
  <c r="BF119" i="9" l="1"/>
  <c r="BF132" i="9" s="1"/>
  <c r="CU90" i="9"/>
  <c r="CU93" i="9" s="1"/>
  <c r="BG123" i="9"/>
  <c r="BG152" i="9" s="1"/>
  <c r="BG154" i="9" s="1"/>
  <c r="BG160" i="9" s="1"/>
  <c r="BG79" i="9"/>
  <c r="BG7" i="10"/>
  <c r="CV73" i="9"/>
  <c r="CV70" i="9" s="1"/>
  <c r="CV66" i="9" s="1"/>
  <c r="CK17" i="6"/>
  <c r="CV89" i="9" l="1"/>
  <c r="CV91" i="9" s="1"/>
  <c r="CV100" i="9"/>
  <c r="CV102" i="9" s="1"/>
  <c r="BG72" i="10"/>
  <c r="BG73" i="10" s="1"/>
  <c r="BG80" i="10" s="1"/>
  <c r="BH79" i="10" s="1"/>
  <c r="BH75" i="10" s="1"/>
  <c r="BG30" i="10"/>
  <c r="BG43" i="10"/>
  <c r="BG57" i="10"/>
  <c r="BG56" i="10" s="1"/>
  <c r="BG29" i="10"/>
  <c r="BG85" i="9"/>
  <c r="BG86" i="9" s="1"/>
  <c r="BG125" i="9"/>
  <c r="BG131" i="9" s="1"/>
  <c r="CK16" i="6"/>
  <c r="CK20" i="6"/>
  <c r="CV90" i="9" l="1"/>
  <c r="CV93" i="9" s="1"/>
  <c r="BG117" i="9"/>
  <c r="BH64" i="9"/>
  <c r="BG42" i="10"/>
  <c r="BG48" i="10"/>
  <c r="CW73" i="9"/>
  <c r="CW70" i="9" s="1"/>
  <c r="CW66" i="9" s="1"/>
  <c r="CL17" i="6"/>
  <c r="BG118" i="9" l="1"/>
  <c r="BG146" i="9"/>
  <c r="CW89" i="9"/>
  <c r="CW91" i="9" s="1"/>
  <c r="CW100" i="9"/>
  <c r="CW102" i="9" s="1"/>
  <c r="BH47" i="10"/>
  <c r="BH44" i="10" s="1"/>
  <c r="BH82" i="9"/>
  <c r="CL20" i="6"/>
  <c r="CL16" i="6"/>
  <c r="CW90" i="9" l="1"/>
  <c r="CW93" i="9" s="1"/>
  <c r="BG119" i="9"/>
  <c r="BG132" i="9" s="1"/>
  <c r="BG147" i="9"/>
  <c r="BG148" i="9" s="1"/>
  <c r="BG161" i="9" s="1"/>
  <c r="BH7" i="10"/>
  <c r="BH79" i="9"/>
  <c r="BH123" i="9"/>
  <c r="CX73" i="9"/>
  <c r="CX70" i="9" s="1"/>
  <c r="CX66" i="9" s="1"/>
  <c r="CM17" i="6"/>
  <c r="CX89" i="9" l="1"/>
  <c r="CX91" i="9" s="1"/>
  <c r="CX100" i="9"/>
  <c r="CX102" i="9" s="1"/>
  <c r="BH85" i="9"/>
  <c r="BH86" i="9" s="1"/>
  <c r="BH125" i="9"/>
  <c r="BH131" i="9" s="1"/>
  <c r="BH30" i="10"/>
  <c r="BH29" i="10"/>
  <c r="BH57" i="10"/>
  <c r="BH56" i="10" s="1"/>
  <c r="BH43" i="10"/>
  <c r="BH72" i="10"/>
  <c r="BH73" i="10" s="1"/>
  <c r="BH80" i="10" s="1"/>
  <c r="BI79" i="10" s="1"/>
  <c r="BI75" i="10" s="1"/>
  <c r="CM16" i="6"/>
  <c r="CM20" i="6"/>
  <c r="CX90" i="9" l="1"/>
  <c r="CX93" i="9" s="1"/>
  <c r="BH48" i="10"/>
  <c r="BH42" i="10"/>
  <c r="BH117" i="9"/>
  <c r="BI64" i="9"/>
  <c r="CY73" i="9"/>
  <c r="CY70" i="9" s="1"/>
  <c r="CY66" i="9" s="1"/>
  <c r="CN17" i="6"/>
  <c r="BH118" i="9" l="1"/>
  <c r="CY89" i="9"/>
  <c r="CY91" i="9" s="1"/>
  <c r="CY100" i="9"/>
  <c r="CY102" i="9" s="1"/>
  <c r="BI47" i="10"/>
  <c r="BI44" i="10" s="1"/>
  <c r="BI82" i="9"/>
  <c r="CN20" i="6"/>
  <c r="CN16" i="6"/>
  <c r="CY90" i="9" l="1"/>
  <c r="CY93" i="9" s="1"/>
  <c r="BH119" i="9"/>
  <c r="BH132" i="9" s="1"/>
  <c r="BI7" i="10"/>
  <c r="BI79" i="9"/>
  <c r="BI123" i="9"/>
  <c r="CZ73" i="9"/>
  <c r="CZ70" i="9" s="1"/>
  <c r="CZ66" i="9" s="1"/>
  <c r="CO17" i="6"/>
  <c r="H7" i="10"/>
  <c r="I7" i="10"/>
  <c r="CZ89" i="9" l="1"/>
  <c r="CZ91" i="9" s="1"/>
  <c r="CZ100" i="9"/>
  <c r="CZ102" i="9" s="1"/>
  <c r="BI125" i="9"/>
  <c r="BI131" i="9" s="1"/>
  <c r="BI85" i="9"/>
  <c r="BI86" i="9" s="1"/>
  <c r="BI57" i="10"/>
  <c r="BI56" i="10" s="1"/>
  <c r="BI30" i="10"/>
  <c r="BI72" i="10"/>
  <c r="BI73" i="10" s="1"/>
  <c r="BI80" i="10" s="1"/>
  <c r="BJ79" i="10" s="1"/>
  <c r="BJ75" i="10" s="1"/>
  <c r="BI43" i="10"/>
  <c r="BI29" i="10"/>
  <c r="CO20" i="6"/>
  <c r="CO16" i="6"/>
  <c r="CZ90" i="9" l="1"/>
  <c r="CZ93" i="9" s="1"/>
  <c r="BI117" i="9"/>
  <c r="BJ64" i="9"/>
  <c r="BI42" i="10"/>
  <c r="BI48" i="10"/>
  <c r="BJ47" i="10" s="1"/>
  <c r="BJ44" i="10" s="1"/>
  <c r="DA73" i="9"/>
  <c r="DA70" i="9" s="1"/>
  <c r="DA66" i="9" s="1"/>
  <c r="CP17" i="6"/>
  <c r="BI118" i="9" l="1"/>
  <c r="DA89" i="9"/>
  <c r="DA91" i="9" s="1"/>
  <c r="DA100" i="9"/>
  <c r="DA102" i="9" s="1"/>
  <c r="BJ82" i="9"/>
  <c r="CP20" i="6"/>
  <c r="CP16" i="6"/>
  <c r="DA90" i="9" l="1"/>
  <c r="DA93" i="9" s="1"/>
  <c r="BI119" i="9"/>
  <c r="BI132" i="9" s="1"/>
  <c r="BJ7" i="10"/>
  <c r="BJ79" i="9"/>
  <c r="BJ123" i="9"/>
  <c r="DB73" i="9"/>
  <c r="DB70" i="9" s="1"/>
  <c r="DB66" i="9" s="1"/>
  <c r="CQ17" i="6"/>
  <c r="BJ125" i="9" l="1"/>
  <c r="BJ131" i="9" s="1"/>
  <c r="BJ152" i="9"/>
  <c r="BJ154" i="9" s="1"/>
  <c r="BJ160" i="9" s="1"/>
  <c r="DB89" i="9"/>
  <c r="DB91" i="9" s="1"/>
  <c r="DB100" i="9"/>
  <c r="DB102" i="9" s="1"/>
  <c r="BJ85" i="9"/>
  <c r="BJ86" i="9" s="1"/>
  <c r="BJ30" i="10"/>
  <c r="BJ57" i="10"/>
  <c r="BJ56" i="10" s="1"/>
  <c r="BJ72" i="10"/>
  <c r="BJ73" i="10" s="1"/>
  <c r="BJ80" i="10" s="1"/>
  <c r="BK79" i="10" s="1"/>
  <c r="BK75" i="10" s="1"/>
  <c r="BJ43" i="10"/>
  <c r="BJ29" i="10"/>
  <c r="CQ20" i="6"/>
  <c r="CQ16" i="6"/>
  <c r="DB90" i="9" l="1"/>
  <c r="DB93" i="9" s="1"/>
  <c r="BJ48" i="10"/>
  <c r="BK47" i="10" s="1"/>
  <c r="BK44" i="10" s="1"/>
  <c r="BJ42" i="10"/>
  <c r="BJ117" i="9"/>
  <c r="BK64" i="9"/>
  <c r="DC73" i="9"/>
  <c r="DC70" i="9" s="1"/>
  <c r="DC66" i="9" s="1"/>
  <c r="CR17" i="6"/>
  <c r="BJ118" i="9" l="1"/>
  <c r="BJ146" i="9"/>
  <c r="DC89" i="9"/>
  <c r="DC90" i="9" s="1"/>
  <c r="DC93" i="9" s="1"/>
  <c r="DC100" i="9"/>
  <c r="DC102" i="9" s="1"/>
  <c r="BK82" i="9"/>
  <c r="CR20" i="6"/>
  <c r="CR16" i="6"/>
  <c r="DC91" i="9" l="1"/>
  <c r="BJ119" i="9"/>
  <c r="BJ132" i="9" s="1"/>
  <c r="BJ147" i="9"/>
  <c r="BJ148" i="9" s="1"/>
  <c r="BJ161" i="9" s="1"/>
  <c r="BK123" i="9"/>
  <c r="BK79" i="9"/>
  <c r="BK7" i="10"/>
  <c r="DD73" i="9"/>
  <c r="DD70" i="9" s="1"/>
  <c r="DD66" i="9" s="1"/>
  <c r="CS17" i="6"/>
  <c r="BK125" i="9" l="1"/>
  <c r="BK131" i="9" s="1"/>
  <c r="DD89" i="9"/>
  <c r="DD90" i="9" s="1"/>
  <c r="DD93" i="9" s="1"/>
  <c r="DD100" i="9"/>
  <c r="DD102" i="9" s="1"/>
  <c r="BK30" i="10"/>
  <c r="BK57" i="10"/>
  <c r="BK56" i="10" s="1"/>
  <c r="BK72" i="10"/>
  <c r="BK73" i="10" s="1"/>
  <c r="BK80" i="10" s="1"/>
  <c r="BL79" i="10" s="1"/>
  <c r="BL75" i="10" s="1"/>
  <c r="BK29" i="10"/>
  <c r="BK43" i="10"/>
  <c r="BK85" i="9"/>
  <c r="BK86" i="9" s="1"/>
  <c r="CS20" i="6"/>
  <c r="CS16" i="6"/>
  <c r="DD91" i="9" l="1"/>
  <c r="BK48" i="10"/>
  <c r="BK42" i="10"/>
  <c r="BK117" i="9"/>
  <c r="BL64" i="9"/>
  <c r="DE73" i="9"/>
  <c r="DE70" i="9" s="1"/>
  <c r="DE66" i="9" s="1"/>
  <c r="CT17" i="6"/>
  <c r="BK118" i="9" l="1"/>
  <c r="DE89" i="9"/>
  <c r="DE90" i="9" s="1"/>
  <c r="DE93" i="9" s="1"/>
  <c r="DE100" i="9"/>
  <c r="DE102" i="9" s="1"/>
  <c r="BL82" i="9"/>
  <c r="BL47" i="10"/>
  <c r="BL44" i="10" s="1"/>
  <c r="DE91" i="9"/>
  <c r="CT20" i="6"/>
  <c r="CT16" i="6"/>
  <c r="BK119" i="9" l="1"/>
  <c r="BK132" i="9" s="1"/>
  <c r="BL123" i="9"/>
  <c r="BL79" i="9"/>
  <c r="BL7" i="10"/>
  <c r="DF73" i="9"/>
  <c r="DF70" i="9" s="1"/>
  <c r="DF66" i="9" s="1"/>
  <c r="CU17" i="6"/>
  <c r="BL125" i="9" l="1"/>
  <c r="BL131" i="9" s="1"/>
  <c r="DF89" i="9"/>
  <c r="DF91" i="9" s="1"/>
  <c r="DF100" i="9"/>
  <c r="DF102" i="9" s="1"/>
  <c r="BL43" i="10"/>
  <c r="BL30" i="10"/>
  <c r="BL72" i="10"/>
  <c r="BL73" i="10" s="1"/>
  <c r="BL80" i="10" s="1"/>
  <c r="BM79" i="10" s="1"/>
  <c r="BM75" i="10" s="1"/>
  <c r="BL57" i="10"/>
  <c r="BL56" i="10" s="1"/>
  <c r="BL29" i="10"/>
  <c r="BL85" i="9"/>
  <c r="BL86" i="9" s="1"/>
  <c r="CU16" i="6"/>
  <c r="CU20" i="6"/>
  <c r="DF90" i="9" l="1"/>
  <c r="DF93" i="9" s="1"/>
  <c r="BL117" i="9"/>
  <c r="BM64" i="9"/>
  <c r="BL42" i="10"/>
  <c r="BL48" i="10"/>
  <c r="BM47" i="10" s="1"/>
  <c r="BM44" i="10" s="1"/>
  <c r="DG73" i="9"/>
  <c r="DG70" i="9" s="1"/>
  <c r="DG66" i="9" s="1"/>
  <c r="CV17" i="6"/>
  <c r="BL118" i="9" l="1"/>
  <c r="DG89" i="9"/>
  <c r="DG90" i="9" s="1"/>
  <c r="DG93" i="9" s="1"/>
  <c r="DG100" i="9"/>
  <c r="DG102" i="9" s="1"/>
  <c r="BM82" i="9"/>
  <c r="CV16" i="6"/>
  <c r="CV20" i="6"/>
  <c r="DG91" i="9" l="1"/>
  <c r="BL119" i="9"/>
  <c r="BL132" i="9" s="1"/>
  <c r="BM123" i="9"/>
  <c r="BM7" i="10"/>
  <c r="BM79" i="9"/>
  <c r="DH73" i="9"/>
  <c r="DH70" i="9" s="1"/>
  <c r="DH66" i="9" s="1"/>
  <c r="CW17" i="6"/>
  <c r="BM125" i="9" l="1"/>
  <c r="BM131" i="9" s="1"/>
  <c r="BM152" i="9"/>
  <c r="BM154" i="9" s="1"/>
  <c r="BM160" i="9" s="1"/>
  <c r="DH89" i="9"/>
  <c r="DH91" i="9" s="1"/>
  <c r="DH100" i="9"/>
  <c r="DH102" i="9" s="1"/>
  <c r="BM85" i="9"/>
  <c r="BM86" i="9" s="1"/>
  <c r="BM43" i="10"/>
  <c r="BM29" i="10"/>
  <c r="BM72" i="10"/>
  <c r="BM73" i="10" s="1"/>
  <c r="BM80" i="10" s="1"/>
  <c r="BN79" i="10" s="1"/>
  <c r="BN75" i="10" s="1"/>
  <c r="BM30" i="10"/>
  <c r="BM57" i="10"/>
  <c r="BM56" i="10" s="1"/>
  <c r="CW16" i="6"/>
  <c r="CW20" i="6"/>
  <c r="DH90" i="9" l="1"/>
  <c r="DH93" i="9" s="1"/>
  <c r="BM48" i="10"/>
  <c r="BM42" i="10"/>
  <c r="BM117" i="9"/>
  <c r="BN64" i="9"/>
  <c r="DI73" i="9"/>
  <c r="DI70" i="9" s="1"/>
  <c r="DI66" i="9" s="1"/>
  <c r="CX17" i="6"/>
  <c r="BM118" i="9" l="1"/>
  <c r="BM146" i="9"/>
  <c r="DI89" i="9"/>
  <c r="DI90" i="9" s="1"/>
  <c r="DI93" i="9" s="1"/>
  <c r="DI100" i="9"/>
  <c r="DI102" i="9" s="1"/>
  <c r="BN82" i="9"/>
  <c r="BN47" i="10"/>
  <c r="BN44" i="10" s="1"/>
  <c r="CX20" i="6"/>
  <c r="CX16" i="6"/>
  <c r="N73" i="9"/>
  <c r="DI91" i="9" l="1"/>
  <c r="BM119" i="9"/>
  <c r="BM132" i="9" s="1"/>
  <c r="BM147" i="9"/>
  <c r="BM148" i="9" s="1"/>
  <c r="BM161" i="9" s="1"/>
  <c r="BN123" i="9"/>
  <c r="BN7" i="10"/>
  <c r="BN79" i="9"/>
  <c r="DJ73" i="9"/>
  <c r="DJ70" i="9" s="1"/>
  <c r="DJ66" i="9" s="1"/>
  <c r="CY17" i="6"/>
  <c r="N70" i="9"/>
  <c r="BN125" i="9" l="1"/>
  <c r="BN131" i="9" s="1"/>
  <c r="DJ89" i="9"/>
  <c r="DJ91" i="9" s="1"/>
  <c r="DJ100" i="9"/>
  <c r="DJ102" i="9" s="1"/>
  <c r="BN85" i="9"/>
  <c r="BN86" i="9" s="1"/>
  <c r="BN29" i="10"/>
  <c r="BN30" i="10"/>
  <c r="BN43" i="10"/>
  <c r="BN72" i="10"/>
  <c r="BN73" i="10" s="1"/>
  <c r="BN80" i="10" s="1"/>
  <c r="BO79" i="10" s="1"/>
  <c r="BO75" i="10" s="1"/>
  <c r="BN57" i="10"/>
  <c r="BN56" i="10" s="1"/>
  <c r="CY16" i="6"/>
  <c r="CY20" i="6"/>
  <c r="N66" i="9"/>
  <c r="N100" i="9" s="1"/>
  <c r="N102" i="9" s="1"/>
  <c r="DJ90" i="9" l="1"/>
  <c r="DJ93" i="9" s="1"/>
  <c r="BN42" i="10"/>
  <c r="BN48" i="10"/>
  <c r="BN117" i="9"/>
  <c r="BO64" i="9"/>
  <c r="DK73" i="9"/>
  <c r="DK70" i="9" s="1"/>
  <c r="DK66" i="9" s="1"/>
  <c r="CZ17" i="6"/>
  <c r="N89" i="9"/>
  <c r="BN118" i="9" l="1"/>
  <c r="DK89" i="9"/>
  <c r="DK91" i="9" s="1"/>
  <c r="DK100" i="9"/>
  <c r="DK102" i="9" s="1"/>
  <c r="BO82" i="9"/>
  <c r="BO47" i="10"/>
  <c r="BO44" i="10" s="1"/>
  <c r="CZ16" i="6"/>
  <c r="CZ20" i="6"/>
  <c r="L13" i="11"/>
  <c r="N91" i="9"/>
  <c r="DK90" i="9" l="1"/>
  <c r="DK93" i="9" s="1"/>
  <c r="BN119" i="9"/>
  <c r="BN132" i="9" s="1"/>
  <c r="BO123" i="9"/>
  <c r="BO79" i="9"/>
  <c r="BO7" i="10"/>
  <c r="DL73" i="9"/>
  <c r="DL70" i="9" s="1"/>
  <c r="DL66" i="9" s="1"/>
  <c r="DA17" i="6"/>
  <c r="L16" i="11"/>
  <c r="BO125" i="9" l="1"/>
  <c r="BO131" i="9" s="1"/>
  <c r="DL89" i="9"/>
  <c r="DL90" i="9" s="1"/>
  <c r="DL93" i="9" s="1"/>
  <c r="DL100" i="9"/>
  <c r="DL102" i="9" s="1"/>
  <c r="BO72" i="10"/>
  <c r="BO73" i="10" s="1"/>
  <c r="BO80" i="10" s="1"/>
  <c r="BP79" i="10" s="1"/>
  <c r="BP75" i="10" s="1"/>
  <c r="BO29" i="10"/>
  <c r="BO43" i="10"/>
  <c r="BO57" i="10"/>
  <c r="BO56" i="10" s="1"/>
  <c r="BO30" i="10"/>
  <c r="BO85" i="9"/>
  <c r="BO86" i="9" s="1"/>
  <c r="DA16" i="6"/>
  <c r="DA20" i="6"/>
  <c r="DL91" i="9" l="1"/>
  <c r="BO117" i="9"/>
  <c r="BP64" i="9"/>
  <c r="BO42" i="10"/>
  <c r="BO48" i="10"/>
  <c r="DM73" i="9"/>
  <c r="DM70" i="9" s="1"/>
  <c r="DM66" i="9" s="1"/>
  <c r="DB17" i="6"/>
  <c r="BO118" i="9" l="1"/>
  <c r="DM89" i="9"/>
  <c r="DM91" i="9" s="1"/>
  <c r="DM100" i="9"/>
  <c r="DM102" i="9" s="1"/>
  <c r="BP47" i="10"/>
  <c r="BP44" i="10" s="1"/>
  <c r="BP82" i="9"/>
  <c r="DB16" i="6"/>
  <c r="DB20" i="6"/>
  <c r="DM90" i="9" l="1"/>
  <c r="DM93" i="9" s="1"/>
  <c r="BO119" i="9"/>
  <c r="BO132" i="9" s="1"/>
  <c r="BP123" i="9"/>
  <c r="BP152" i="9" s="1"/>
  <c r="BP154" i="9" s="1"/>
  <c r="BP160" i="9" s="1"/>
  <c r="BP79" i="9"/>
  <c r="BP7" i="10"/>
  <c r="DN73" i="9"/>
  <c r="DN70" i="9" s="1"/>
  <c r="DN66" i="9" s="1"/>
  <c r="DC17" i="6"/>
  <c r="DN89" i="9" l="1"/>
  <c r="DN91" i="9" s="1"/>
  <c r="DN100" i="9"/>
  <c r="DN102" i="9" s="1"/>
  <c r="BP72" i="10"/>
  <c r="BP73" i="10" s="1"/>
  <c r="BP80" i="10" s="1"/>
  <c r="BP29" i="10"/>
  <c r="BP57" i="10"/>
  <c r="BP56" i="10" s="1"/>
  <c r="BP43" i="10"/>
  <c r="BP30" i="10"/>
  <c r="BP85" i="9"/>
  <c r="BP86" i="9" s="1"/>
  <c r="BP125" i="9"/>
  <c r="BP131" i="9" s="1"/>
  <c r="DC20" i="6"/>
  <c r="DC16" i="6"/>
  <c r="DN90" i="9" l="1"/>
  <c r="DN93" i="9" s="1"/>
  <c r="BP42" i="10"/>
  <c r="BP48" i="10"/>
  <c r="BQ47" i="10" s="1"/>
  <c r="BQ44" i="10" s="1"/>
  <c r="BP117" i="9"/>
  <c r="BQ64" i="9"/>
  <c r="BQ79" i="10"/>
  <c r="BQ75" i="10" s="1"/>
  <c r="DO73" i="9"/>
  <c r="DO70" i="9" s="1"/>
  <c r="DO66" i="9" s="1"/>
  <c r="DD17" i="6"/>
  <c r="BP118" i="9" l="1"/>
  <c r="BP146" i="9"/>
  <c r="DO89" i="9"/>
  <c r="DO91" i="9" s="1"/>
  <c r="DO100" i="9"/>
  <c r="DO102" i="9" s="1"/>
  <c r="BQ82" i="9"/>
  <c r="DD16" i="6"/>
  <c r="DD20" i="6"/>
  <c r="DO90" i="9" l="1"/>
  <c r="DO93" i="9" s="1"/>
  <c r="BP119" i="9"/>
  <c r="BP132" i="9" s="1"/>
  <c r="BP147" i="9"/>
  <c r="BP148" i="9" s="1"/>
  <c r="BP161" i="9" s="1"/>
  <c r="BQ79" i="9"/>
  <c r="BQ7" i="10"/>
  <c r="BQ123" i="9"/>
  <c r="DP73" i="9"/>
  <c r="DP70" i="9" s="1"/>
  <c r="DE17" i="6"/>
  <c r="BQ125" i="9" l="1"/>
  <c r="BQ131" i="9" s="1"/>
  <c r="BQ72" i="10"/>
  <c r="BQ73" i="10" s="1"/>
  <c r="BQ80" i="10" s="1"/>
  <c r="BR79" i="10" s="1"/>
  <c r="BR75" i="10" s="1"/>
  <c r="BQ57" i="10"/>
  <c r="BQ56" i="10" s="1"/>
  <c r="BQ43" i="10"/>
  <c r="BQ30" i="10"/>
  <c r="BQ29" i="10"/>
  <c r="BQ85" i="9"/>
  <c r="BQ86" i="9" s="1"/>
  <c r="DP66" i="9"/>
  <c r="DP100" i="9" s="1"/>
  <c r="DP102" i="9" s="1"/>
  <c r="DE16" i="6"/>
  <c r="DE20" i="6"/>
  <c r="BQ48" i="10" l="1"/>
  <c r="BQ42" i="10"/>
  <c r="BQ117" i="9"/>
  <c r="BR64" i="9"/>
  <c r="DQ73" i="9"/>
  <c r="DQ70" i="9" s="1"/>
  <c r="DF17" i="6"/>
  <c r="DP89" i="9"/>
  <c r="BQ118" i="9" l="1"/>
  <c r="BR82" i="9"/>
  <c r="BR47" i="10"/>
  <c r="BR44" i="10" s="1"/>
  <c r="DP90" i="9"/>
  <c r="DP93" i="9" s="1"/>
  <c r="DP91" i="9"/>
  <c r="DQ66" i="9"/>
  <c r="DQ100" i="9" s="1"/>
  <c r="DQ102" i="9" s="1"/>
  <c r="DF16" i="6"/>
  <c r="DF20" i="6"/>
  <c r="BQ119" i="9" l="1"/>
  <c r="BQ132" i="9" s="1"/>
  <c r="BR123" i="9"/>
  <c r="BR79" i="9"/>
  <c r="BR7" i="10"/>
  <c r="DR73" i="9"/>
  <c r="DR70" i="9" s="1"/>
  <c r="DG17" i="6"/>
  <c r="DQ89" i="9"/>
  <c r="BR125" i="9" l="1"/>
  <c r="BR131" i="9" s="1"/>
  <c r="BR29" i="10"/>
  <c r="BR30" i="10"/>
  <c r="BR72" i="10"/>
  <c r="BR73" i="10" s="1"/>
  <c r="BR80" i="10" s="1"/>
  <c r="BS79" i="10" s="1"/>
  <c r="BS75" i="10" s="1"/>
  <c r="BR43" i="10"/>
  <c r="BR57" i="10"/>
  <c r="BR56" i="10" s="1"/>
  <c r="BR85" i="9"/>
  <c r="BR86" i="9" s="1"/>
  <c r="DQ91" i="9"/>
  <c r="DQ90" i="9"/>
  <c r="DQ93" i="9" s="1"/>
  <c r="DG16" i="6"/>
  <c r="DG20" i="6"/>
  <c r="DR66" i="9"/>
  <c r="DR100" i="9" s="1"/>
  <c r="DR102" i="9" s="1"/>
  <c r="BR117" i="9" l="1"/>
  <c r="BS64" i="9"/>
  <c r="BR42" i="10"/>
  <c r="BR48" i="10"/>
  <c r="DS73" i="9"/>
  <c r="DS70" i="9" s="1"/>
  <c r="DH17" i="6"/>
  <c r="DR89" i="9"/>
  <c r="BR118" i="9" l="1"/>
  <c r="BS47" i="10"/>
  <c r="BS44" i="10" s="1"/>
  <c r="BS82" i="9"/>
  <c r="DR91" i="9"/>
  <c r="DR90" i="9"/>
  <c r="DR93" i="9" s="1"/>
  <c r="DH20" i="6"/>
  <c r="DH16" i="6"/>
  <c r="DS66" i="9"/>
  <c r="DS100" i="9" s="1"/>
  <c r="DS102" i="9" s="1"/>
  <c r="BR119" i="9" l="1"/>
  <c r="BR132" i="9" s="1"/>
  <c r="BS123" i="9"/>
  <c r="BS152" i="9" s="1"/>
  <c r="BS154" i="9" s="1"/>
  <c r="BS160" i="9" s="1"/>
  <c r="BS79" i="9"/>
  <c r="BS7" i="10"/>
  <c r="DT73" i="9"/>
  <c r="DT70" i="9" s="1"/>
  <c r="DS89" i="9"/>
  <c r="DI17" i="6"/>
  <c r="BS57" i="10" l="1"/>
  <c r="BS56" i="10" s="1"/>
  <c r="BS30" i="10"/>
  <c r="BS43" i="10"/>
  <c r="BS72" i="10"/>
  <c r="BS73" i="10" s="1"/>
  <c r="BS80" i="10" s="1"/>
  <c r="BT79" i="10" s="1"/>
  <c r="BT75" i="10" s="1"/>
  <c r="BS29" i="10"/>
  <c r="BS85" i="9"/>
  <c r="BS86" i="9" s="1"/>
  <c r="BS125" i="9"/>
  <c r="BS131" i="9" s="1"/>
  <c r="DI20" i="6"/>
  <c r="DI16" i="6"/>
  <c r="DS91" i="9"/>
  <c r="DS90" i="9"/>
  <c r="DS93" i="9" s="1"/>
  <c r="DT66" i="9"/>
  <c r="DT100" i="9" s="1"/>
  <c r="DT102" i="9" s="1"/>
  <c r="BS117" i="9" l="1"/>
  <c r="BT64" i="9"/>
  <c r="BS42" i="10"/>
  <c r="BS48" i="10"/>
  <c r="BT47" i="10" s="1"/>
  <c r="BT44" i="10" s="1"/>
  <c r="DU73" i="9"/>
  <c r="DU70" i="9" s="1"/>
  <c r="DT89" i="9"/>
  <c r="DJ17" i="6"/>
  <c r="BS118" i="9" l="1"/>
  <c r="BS146" i="9"/>
  <c r="BT82" i="9"/>
  <c r="DU66" i="9"/>
  <c r="DU100" i="9" s="1"/>
  <c r="DU102" i="9" s="1"/>
  <c r="O70" i="9"/>
  <c r="DJ20" i="6"/>
  <c r="DJ16" i="6"/>
  <c r="DT91" i="9"/>
  <c r="DT90" i="9"/>
  <c r="BS119" i="9" l="1"/>
  <c r="BS132" i="9" s="1"/>
  <c r="BS147" i="9"/>
  <c r="BS148" i="9" s="1"/>
  <c r="BS161" i="9" s="1"/>
  <c r="BT7" i="10"/>
  <c r="BT79" i="9"/>
  <c r="BT123" i="9"/>
  <c r="DV73" i="9"/>
  <c r="DV70" i="9" s="1"/>
  <c r="DV66" i="9" s="1"/>
  <c r="DU89" i="9"/>
  <c r="DU91" i="9" s="1"/>
  <c r="O66" i="9"/>
  <c r="DT93" i="9"/>
  <c r="DK17" i="6"/>
  <c r="O89" i="9" l="1"/>
  <c r="M13" i="11" s="1"/>
  <c r="M16" i="11" s="1"/>
  <c r="O100" i="9"/>
  <c r="O102" i="9" s="1"/>
  <c r="DV89" i="9"/>
  <c r="DV91" i="9" s="1"/>
  <c r="DV100" i="9"/>
  <c r="DV102" i="9" s="1"/>
  <c r="BT125" i="9"/>
  <c r="BT131" i="9" s="1"/>
  <c r="BT85" i="9"/>
  <c r="BT86" i="9" s="1"/>
  <c r="BT29" i="10"/>
  <c r="BT57" i="10"/>
  <c r="BT56" i="10" s="1"/>
  <c r="BT72" i="10"/>
  <c r="BT73" i="10" s="1"/>
  <c r="BT80" i="10" s="1"/>
  <c r="BU79" i="10" s="1"/>
  <c r="BU75" i="10" s="1"/>
  <c r="BT43" i="10"/>
  <c r="BT30" i="10"/>
  <c r="DU90" i="9"/>
  <c r="DU93" i="9" s="1"/>
  <c r="DK20" i="6"/>
  <c r="DK16" i="6"/>
  <c r="O91" i="9" l="1"/>
  <c r="BT117" i="9"/>
  <c r="BU64" i="9"/>
  <c r="BT48" i="10"/>
  <c r="BT42" i="10"/>
  <c r="DV90" i="9"/>
  <c r="DV93" i="9" s="1"/>
  <c r="DW73" i="9"/>
  <c r="DW70" i="9" s="1"/>
  <c r="DW66" i="9" s="1"/>
  <c r="DL17" i="6"/>
  <c r="BT118" i="9" l="1"/>
  <c r="DW89" i="9"/>
  <c r="DW91" i="9" s="1"/>
  <c r="DW100" i="9"/>
  <c r="DW102" i="9" s="1"/>
  <c r="BU47" i="10"/>
  <c r="BU44" i="10" s="1"/>
  <c r="BU82" i="9"/>
  <c r="DL20" i="6"/>
  <c r="DL16" i="6"/>
  <c r="DW90" i="9" l="1"/>
  <c r="DW93" i="9" s="1"/>
  <c r="BT119" i="9"/>
  <c r="BT132" i="9" s="1"/>
  <c r="BU7" i="10"/>
  <c r="BU79" i="9"/>
  <c r="BU123" i="9"/>
  <c r="DX73" i="9"/>
  <c r="DX70" i="9" s="1"/>
  <c r="DX66" i="9" s="1"/>
  <c r="DM17" i="6"/>
  <c r="DX89" i="9" l="1"/>
  <c r="DX90" i="9" s="1"/>
  <c r="DX93" i="9" s="1"/>
  <c r="DX100" i="9"/>
  <c r="DX102" i="9" s="1"/>
  <c r="BU125" i="9"/>
  <c r="BU131" i="9" s="1"/>
  <c r="BU85" i="9"/>
  <c r="BU86" i="9" s="1"/>
  <c r="BU43" i="10"/>
  <c r="BU30" i="10"/>
  <c r="BU57" i="10"/>
  <c r="BU56" i="10" s="1"/>
  <c r="BU29" i="10"/>
  <c r="BU72" i="10"/>
  <c r="BU73" i="10" s="1"/>
  <c r="BU80" i="10" s="1"/>
  <c r="BV79" i="10" s="1"/>
  <c r="BV75" i="10" s="1"/>
  <c r="DX91" i="9"/>
  <c r="DM16" i="6"/>
  <c r="DM20" i="6"/>
  <c r="BU48" i="10" l="1"/>
  <c r="BU42" i="10"/>
  <c r="BV64" i="9"/>
  <c r="BU117" i="9"/>
  <c r="DY73" i="9"/>
  <c r="DY70" i="9" s="1"/>
  <c r="DY66" i="9" s="1"/>
  <c r="DN17" i="6"/>
  <c r="BU118" i="9" l="1"/>
  <c r="DY89" i="9"/>
  <c r="DY90" i="9" s="1"/>
  <c r="DY93" i="9" s="1"/>
  <c r="DY100" i="9"/>
  <c r="DY102" i="9" s="1"/>
  <c r="BV82" i="9"/>
  <c r="BV47" i="10"/>
  <c r="BV44" i="10" s="1"/>
  <c r="DN20" i="6"/>
  <c r="DN16" i="6"/>
  <c r="M73" i="9"/>
  <c r="DY91" i="9" l="1"/>
  <c r="BU119" i="9"/>
  <c r="BU132" i="9" s="1"/>
  <c r="BV79" i="9"/>
  <c r="BV7" i="10"/>
  <c r="BV123" i="9"/>
  <c r="BV152" i="9" s="1"/>
  <c r="BV154" i="9" s="1"/>
  <c r="BV160" i="9" s="1"/>
  <c r="DZ73" i="9"/>
  <c r="DZ70" i="9" s="1"/>
  <c r="DZ66" i="9" s="1"/>
  <c r="DO17" i="6"/>
  <c r="M70" i="9"/>
  <c r="DZ89" i="9" l="1"/>
  <c r="DZ91" i="9" s="1"/>
  <c r="DZ100" i="9"/>
  <c r="DZ102" i="9" s="1"/>
  <c r="BV125" i="9"/>
  <c r="BV131" i="9" s="1"/>
  <c r="BV30" i="10"/>
  <c r="BV43" i="10"/>
  <c r="BV57" i="10"/>
  <c r="BV56" i="10" s="1"/>
  <c r="BV72" i="10"/>
  <c r="BV73" i="10" s="1"/>
  <c r="BV80" i="10" s="1"/>
  <c r="BW79" i="10" s="1"/>
  <c r="BW75" i="10" s="1"/>
  <c r="BV29" i="10"/>
  <c r="BV85" i="9"/>
  <c r="BV86" i="9" s="1"/>
  <c r="DZ90" i="9"/>
  <c r="DZ93" i="9" s="1"/>
  <c r="DO16" i="6"/>
  <c r="DO20" i="6"/>
  <c r="BV42" i="10" l="1"/>
  <c r="BV48" i="10"/>
  <c r="BW47" i="10" s="1"/>
  <c r="BW44" i="10" s="1"/>
  <c r="BV117" i="9"/>
  <c r="BW64" i="9"/>
  <c r="EA73" i="9"/>
  <c r="EA70" i="9" s="1"/>
  <c r="EA66" i="9" s="1"/>
  <c r="DP17" i="6"/>
  <c r="BV118" i="9" l="1"/>
  <c r="BV146" i="9"/>
  <c r="EA89" i="9"/>
  <c r="EA90" i="9" s="1"/>
  <c r="EA93" i="9" s="1"/>
  <c r="EA100" i="9"/>
  <c r="EA102" i="9" s="1"/>
  <c r="BW82" i="9"/>
  <c r="DP16" i="6"/>
  <c r="DP20" i="6"/>
  <c r="EA91" i="9" l="1"/>
  <c r="BV119" i="9"/>
  <c r="BV132" i="9" s="1"/>
  <c r="BV147" i="9"/>
  <c r="BV148" i="9" s="1"/>
  <c r="BV161" i="9" s="1"/>
  <c r="BW7" i="10"/>
  <c r="BW79" i="9"/>
  <c r="BW123" i="9"/>
  <c r="EB73" i="9"/>
  <c r="EB70" i="9" s="1"/>
  <c r="DQ17" i="6"/>
  <c r="BW125" i="9" l="1"/>
  <c r="BW131" i="9" s="1"/>
  <c r="BW85" i="9"/>
  <c r="BW86" i="9" s="1"/>
  <c r="BW43" i="10"/>
  <c r="BW30" i="10"/>
  <c r="BW29" i="10"/>
  <c r="BW72" i="10"/>
  <c r="BW73" i="10" s="1"/>
  <c r="BW80" i="10" s="1"/>
  <c r="BX79" i="10" s="1"/>
  <c r="BX75" i="10" s="1"/>
  <c r="BW57" i="10"/>
  <c r="BW56" i="10" s="1"/>
  <c r="EB66" i="9"/>
  <c r="EB100" i="9" s="1"/>
  <c r="EB102" i="9" s="1"/>
  <c r="DQ16" i="6"/>
  <c r="DQ20" i="6"/>
  <c r="BW48" i="10" l="1"/>
  <c r="BW42" i="10"/>
  <c r="BW117" i="9"/>
  <c r="BX64" i="9"/>
  <c r="EC73" i="9"/>
  <c r="EC70" i="9" s="1"/>
  <c r="DR17" i="6"/>
  <c r="EB89" i="9"/>
  <c r="BW118" i="9" l="1"/>
  <c r="BX82" i="9"/>
  <c r="BX47" i="10"/>
  <c r="BX44" i="10" s="1"/>
  <c r="EB91" i="9"/>
  <c r="EB90" i="9"/>
  <c r="EB93" i="9" s="1"/>
  <c r="DR16" i="6"/>
  <c r="DR20" i="6"/>
  <c r="EC66" i="9"/>
  <c r="EC100" i="9" s="1"/>
  <c r="EC102" i="9" s="1"/>
  <c r="BW119" i="9" l="1"/>
  <c r="BW132" i="9" s="1"/>
  <c r="BX123" i="9"/>
  <c r="BX7" i="10"/>
  <c r="BX79" i="9"/>
  <c r="ED73" i="9"/>
  <c r="ED70" i="9" s="1"/>
  <c r="DS17" i="6"/>
  <c r="EC89" i="9"/>
  <c r="BX57" i="10" l="1"/>
  <c r="BX56" i="10" s="1"/>
  <c r="BX30" i="10"/>
  <c r="BX43" i="10"/>
  <c r="BX72" i="10"/>
  <c r="BX73" i="10" s="1"/>
  <c r="BX80" i="10" s="1"/>
  <c r="BY79" i="10" s="1"/>
  <c r="BY75" i="10" s="1"/>
  <c r="BX29" i="10"/>
  <c r="BX85" i="9"/>
  <c r="BX86" i="9" s="1"/>
  <c r="BX125" i="9"/>
  <c r="BX131" i="9" s="1"/>
  <c r="ED66" i="9"/>
  <c r="ED100" i="9" s="1"/>
  <c r="ED102" i="9" s="1"/>
  <c r="DS20" i="6"/>
  <c r="DS16" i="6"/>
  <c r="EC90" i="9"/>
  <c r="EC93" i="9" s="1"/>
  <c r="EC91" i="9"/>
  <c r="BX117" i="9" l="1"/>
  <c r="BY64" i="9"/>
  <c r="BX42" i="10"/>
  <c r="BX48" i="10"/>
  <c r="BY47" i="10" s="1"/>
  <c r="BY44" i="10" s="1"/>
  <c r="EE73" i="9"/>
  <c r="EE70" i="9" s="1"/>
  <c r="DT17" i="6"/>
  <c r="ED89" i="9"/>
  <c r="BX118" i="9" l="1"/>
  <c r="BY82" i="9"/>
  <c r="ED91" i="9"/>
  <c r="ED90" i="9"/>
  <c r="ED93" i="9" s="1"/>
  <c r="EE66" i="9"/>
  <c r="EE100" i="9" s="1"/>
  <c r="EE102" i="9" s="1"/>
  <c r="DT16" i="6"/>
  <c r="DT20" i="6"/>
  <c r="BX119" i="9" l="1"/>
  <c r="BX132" i="9" s="1"/>
  <c r="BY79" i="9"/>
  <c r="BY7" i="10"/>
  <c r="BY123" i="9"/>
  <c r="BY152" i="9" s="1"/>
  <c r="BY154" i="9" s="1"/>
  <c r="BY160" i="9" s="1"/>
  <c r="EF73" i="9"/>
  <c r="EF70" i="9" s="1"/>
  <c r="DU17" i="6"/>
  <c r="EE89" i="9"/>
  <c r="G44" i="10"/>
  <c r="H44" i="10"/>
  <c r="G76" i="10"/>
  <c r="H76" i="10"/>
  <c r="I76" i="10"/>
  <c r="J76" i="10"/>
  <c r="K76" i="10"/>
  <c r="L76" i="10"/>
  <c r="M76" i="10"/>
  <c r="N76" i="10"/>
  <c r="O76" i="10"/>
  <c r="G75" i="10"/>
  <c r="H75" i="10"/>
  <c r="BY125" i="9" l="1"/>
  <c r="BY131" i="9" s="1"/>
  <c r="BY30" i="10"/>
  <c r="BY29" i="10"/>
  <c r="BY43" i="10"/>
  <c r="BY57" i="10"/>
  <c r="BY56" i="10" s="1"/>
  <c r="BY72" i="10"/>
  <c r="BY73" i="10" s="1"/>
  <c r="BY80" i="10" s="1"/>
  <c r="BZ79" i="10" s="1"/>
  <c r="BZ75" i="10" s="1"/>
  <c r="BY85" i="9"/>
  <c r="BY86" i="9" s="1"/>
  <c r="EF66" i="9"/>
  <c r="EF100" i="9" s="1"/>
  <c r="EF102" i="9" s="1"/>
  <c r="EE90" i="9"/>
  <c r="EE93" i="9" s="1"/>
  <c r="EE91" i="9"/>
  <c r="DU16" i="6"/>
  <c r="DU20" i="6"/>
  <c r="BY48" i="10" l="1"/>
  <c r="BY42" i="10"/>
  <c r="BY117" i="9"/>
  <c r="BZ64" i="9"/>
  <c r="EG73" i="9"/>
  <c r="P73" i="9" s="1"/>
  <c r="L73" i="9"/>
  <c r="O73" i="9"/>
  <c r="EF89" i="9"/>
  <c r="EG70" i="9" l="1"/>
  <c r="BY118" i="9"/>
  <c r="BY146" i="9"/>
  <c r="BZ82" i="9"/>
  <c r="BZ47" i="10"/>
  <c r="BZ44" i="10" s="1"/>
  <c r="F73" i="9"/>
  <c r="EF90" i="9"/>
  <c r="EF93" i="9" s="1"/>
  <c r="EF91" i="9"/>
  <c r="EG66" i="9"/>
  <c r="EG100" i="9" s="1"/>
  <c r="EG102" i="9" s="1"/>
  <c r="P70" i="9"/>
  <c r="F70" i="9" s="1"/>
  <c r="BY119" i="9" l="1"/>
  <c r="BY132" i="9" s="1"/>
  <c r="BY147" i="9"/>
  <c r="BY148" i="9" s="1"/>
  <c r="BY161" i="9" s="1"/>
  <c r="BZ79" i="9"/>
  <c r="BZ7" i="10"/>
  <c r="BZ123" i="9"/>
  <c r="M66" i="9"/>
  <c r="M100" i="9" s="1"/>
  <c r="M102" i="9" s="1"/>
  <c r="EG89" i="9"/>
  <c r="P66" i="9"/>
  <c r="P89" i="9" l="1"/>
  <c r="N13" i="11" s="1"/>
  <c r="N16" i="11" s="1"/>
  <c r="P100" i="9"/>
  <c r="P102" i="9" s="1"/>
  <c r="BZ125" i="9"/>
  <c r="BZ131" i="9" s="1"/>
  <c r="BZ29" i="10"/>
  <c r="BZ72" i="10"/>
  <c r="BZ73" i="10" s="1"/>
  <c r="BZ80" i="10" s="1"/>
  <c r="CA79" i="10" s="1"/>
  <c r="CA75" i="10" s="1"/>
  <c r="BZ43" i="10"/>
  <c r="BZ57" i="10"/>
  <c r="BZ56" i="10" s="1"/>
  <c r="BZ30" i="10"/>
  <c r="BZ85" i="9"/>
  <c r="BZ86" i="9" s="1"/>
  <c r="EG91" i="9"/>
  <c r="EG90" i="9"/>
  <c r="EG93" i="9" s="1"/>
  <c r="D7" i="11" s="1"/>
  <c r="M89" i="9"/>
  <c r="F66" i="9"/>
  <c r="P91" i="9" l="1"/>
  <c r="BZ117" i="9"/>
  <c r="CA64" i="9"/>
  <c r="BZ42" i="10"/>
  <c r="BZ48" i="10"/>
  <c r="CA47" i="10" s="1"/>
  <c r="CA44" i="10" s="1"/>
  <c r="K13" i="11"/>
  <c r="M91" i="9"/>
  <c r="F91" i="9" s="1"/>
  <c r="M90" i="9"/>
  <c r="F89" i="9"/>
  <c r="BZ118" i="9" l="1"/>
  <c r="CA82" i="9"/>
  <c r="N90" i="9"/>
  <c r="O90" i="9" s="1"/>
  <c r="K16" i="11"/>
  <c r="D6" i="11"/>
  <c r="BZ119" i="9" l="1"/>
  <c r="BZ132" i="9" s="1"/>
  <c r="CA79" i="9"/>
  <c r="CA7" i="10"/>
  <c r="CA123" i="9"/>
  <c r="P90" i="9"/>
  <c r="K17" i="11"/>
  <c r="D5" i="11"/>
  <c r="CA57" i="10" l="1"/>
  <c r="CA56" i="10" s="1"/>
  <c r="CA43" i="10"/>
  <c r="CA29" i="10"/>
  <c r="CA72" i="10"/>
  <c r="CA73" i="10" s="1"/>
  <c r="CA80" i="10" s="1"/>
  <c r="CB79" i="10" s="1"/>
  <c r="CB75" i="10" s="1"/>
  <c r="CA30" i="10"/>
  <c r="CA125" i="9"/>
  <c r="CA131" i="9" s="1"/>
  <c r="CA85" i="9"/>
  <c r="CA86" i="9" s="1"/>
  <c r="F90" i="9"/>
  <c r="K18" i="11"/>
  <c r="L17" i="11"/>
  <c r="CA48" i="10" l="1"/>
  <c r="CA42" i="10"/>
  <c r="CA117" i="9"/>
  <c r="CB64" i="9"/>
  <c r="L18" i="11"/>
  <c r="M17" i="11"/>
  <c r="CA118" i="9" l="1"/>
  <c r="CB47" i="10"/>
  <c r="CB44" i="10" s="1"/>
  <c r="CB82" i="9"/>
  <c r="M18" i="11"/>
  <c r="N17" i="11"/>
  <c r="N18" i="11" s="1"/>
  <c r="CA119" i="9" l="1"/>
  <c r="CA132" i="9" s="1"/>
  <c r="CB79" i="9"/>
  <c r="CB7" i="10"/>
  <c r="CB123" i="9"/>
  <c r="D8" i="11"/>
  <c r="CB125" i="9" l="1"/>
  <c r="CB131" i="9" s="1"/>
  <c r="CB152" i="9"/>
  <c r="CB154" i="9" s="1"/>
  <c r="CB160" i="9" s="1"/>
  <c r="CB29" i="10"/>
  <c r="CB72" i="10"/>
  <c r="CB73" i="10" s="1"/>
  <c r="CB80" i="10" s="1"/>
  <c r="CB57" i="10"/>
  <c r="CB56" i="10" s="1"/>
  <c r="CB30" i="10"/>
  <c r="CB43" i="10"/>
  <c r="CB85" i="9"/>
  <c r="CB86" i="9" s="1"/>
  <c r="CB117" i="9" l="1"/>
  <c r="CC64" i="9"/>
  <c r="CB42" i="10"/>
  <c r="CB48" i="10"/>
  <c r="CC79" i="10"/>
  <c r="CC75" i="10" s="1"/>
  <c r="CB118" i="9" l="1"/>
  <c r="CB146" i="9"/>
  <c r="CC82" i="9"/>
  <c r="CC47" i="10"/>
  <c r="CC44" i="10" s="1"/>
  <c r="CB119" i="9" l="1"/>
  <c r="CB132" i="9" s="1"/>
  <c r="CB147" i="9"/>
  <c r="CB148" i="9" s="1"/>
  <c r="CB161" i="9" s="1"/>
  <c r="CC123" i="9"/>
  <c r="CC79" i="9"/>
  <c r="CC7" i="10"/>
  <c r="CC125" i="9" l="1"/>
  <c r="CC131" i="9" s="1"/>
  <c r="CC43" i="10"/>
  <c r="CC30" i="10"/>
  <c r="CC57" i="10"/>
  <c r="CC56" i="10" s="1"/>
  <c r="CC29" i="10"/>
  <c r="CC72" i="10"/>
  <c r="CC73" i="10" s="1"/>
  <c r="CC80" i="10" s="1"/>
  <c r="CC85" i="9"/>
  <c r="CC86" i="9" s="1"/>
  <c r="CC117" i="9" l="1"/>
  <c r="CD64" i="9"/>
  <c r="CD79" i="10"/>
  <c r="CD75" i="10" s="1"/>
  <c r="CC42" i="10"/>
  <c r="CC48" i="10"/>
  <c r="CC118" i="9" l="1"/>
  <c r="CD47" i="10"/>
  <c r="CD44" i="10" s="1"/>
  <c r="CD82" i="9"/>
  <c r="CC119" i="9" l="1"/>
  <c r="CC132" i="9" s="1"/>
  <c r="CD123" i="9"/>
  <c r="CD79" i="9"/>
  <c r="CD7" i="10"/>
  <c r="CD125" i="9" l="1"/>
  <c r="CD131" i="9" s="1"/>
  <c r="CD43" i="10"/>
  <c r="CD57" i="10"/>
  <c r="CD56" i="10" s="1"/>
  <c r="CD72" i="10"/>
  <c r="CD73" i="10" s="1"/>
  <c r="CD80" i="10" s="1"/>
  <c r="CD30" i="10"/>
  <c r="CD29" i="10"/>
  <c r="CD85" i="9"/>
  <c r="CD86" i="9" s="1"/>
  <c r="CD117" i="9" l="1"/>
  <c r="CE64" i="9"/>
  <c r="CE79" i="10"/>
  <c r="CE75" i="10" s="1"/>
  <c r="CD42" i="10"/>
  <c r="CD48" i="10"/>
  <c r="CD118" i="9" l="1"/>
  <c r="CE47" i="10"/>
  <c r="CE44" i="10" s="1"/>
  <c r="CE82" i="9"/>
  <c r="CD119" i="9" l="1"/>
  <c r="CD132" i="9" s="1"/>
  <c r="CE123" i="9"/>
  <c r="CE152" i="9" s="1"/>
  <c r="CE154" i="9" s="1"/>
  <c r="CE160" i="9" s="1"/>
  <c r="CE7" i="10"/>
  <c r="CE79" i="9"/>
  <c r="CE43" i="10" l="1"/>
  <c r="CE72" i="10"/>
  <c r="CE73" i="10" s="1"/>
  <c r="CE80" i="10" s="1"/>
  <c r="CE57" i="10"/>
  <c r="CE56" i="10" s="1"/>
  <c r="CE30" i="10"/>
  <c r="CE29" i="10"/>
  <c r="CE85" i="9"/>
  <c r="CE86" i="9" s="1"/>
  <c r="CE125" i="9"/>
  <c r="CE131" i="9" s="1"/>
  <c r="CE117" i="9" l="1"/>
  <c r="CF64" i="9"/>
  <c r="CF79" i="10"/>
  <c r="CF75" i="10" s="1"/>
  <c r="CE42" i="10"/>
  <c r="CE48" i="10"/>
  <c r="CF47" i="10" s="1"/>
  <c r="CF44" i="10" s="1"/>
  <c r="CE118" i="9" l="1"/>
  <c r="CE146" i="9"/>
  <c r="CF82" i="9"/>
  <c r="CE119" i="9" l="1"/>
  <c r="CE132" i="9" s="1"/>
  <c r="CE147" i="9"/>
  <c r="CE148" i="9" s="1"/>
  <c r="CE161" i="9" s="1"/>
  <c r="CF7" i="10"/>
  <c r="CF79" i="9"/>
  <c r="CF123" i="9"/>
  <c r="CF125" i="9" l="1"/>
  <c r="CF131" i="9" s="1"/>
  <c r="CF85" i="9"/>
  <c r="CF86" i="9" s="1"/>
  <c r="CF72" i="10"/>
  <c r="CF73" i="10" s="1"/>
  <c r="CF80" i="10" s="1"/>
  <c r="CG79" i="10" s="1"/>
  <c r="CG75" i="10" s="1"/>
  <c r="CF30" i="10"/>
  <c r="CF57" i="10"/>
  <c r="CF56" i="10" s="1"/>
  <c r="CF29" i="10"/>
  <c r="CF43" i="10"/>
  <c r="CF48" i="10" l="1"/>
  <c r="CF42" i="10"/>
  <c r="CF117" i="9"/>
  <c r="CG64" i="9"/>
  <c r="CF118" i="9" l="1"/>
  <c r="CG82" i="9"/>
  <c r="CG47" i="10"/>
  <c r="CG44" i="10" s="1"/>
  <c r="CF119" i="9" l="1"/>
  <c r="CF132" i="9" s="1"/>
  <c r="CG123" i="9"/>
  <c r="CG7" i="10"/>
  <c r="CG79" i="9"/>
  <c r="CG125" i="9" l="1"/>
  <c r="CG131" i="9" s="1"/>
  <c r="CG57" i="10"/>
  <c r="CG56" i="10" s="1"/>
  <c r="CG72" i="10"/>
  <c r="CG73" i="10" s="1"/>
  <c r="CG80" i="10" s="1"/>
  <c r="CH79" i="10" s="1"/>
  <c r="CH75" i="10" s="1"/>
  <c r="CG43" i="10"/>
  <c r="CG30" i="10"/>
  <c r="CG29" i="10"/>
  <c r="CG85" i="9"/>
  <c r="CG86" i="9" s="1"/>
  <c r="CG117" i="9" l="1"/>
  <c r="CH64" i="9"/>
  <c r="CG42" i="10"/>
  <c r="CG48" i="10"/>
  <c r="CG118" i="9" l="1"/>
  <c r="CH47" i="10"/>
  <c r="CH44" i="10" s="1"/>
  <c r="CH82" i="9"/>
  <c r="CG119" i="9" l="1"/>
  <c r="CG132" i="9" s="1"/>
  <c r="CH123" i="9"/>
  <c r="CH152" i="9" s="1"/>
  <c r="CH154" i="9" s="1"/>
  <c r="CH160" i="9" s="1"/>
  <c r="CH7" i="10"/>
  <c r="CH79" i="9"/>
  <c r="CH29" i="10" l="1"/>
  <c r="CH72" i="10"/>
  <c r="CH73" i="10" s="1"/>
  <c r="CH80" i="10" s="1"/>
  <c r="CI79" i="10" s="1"/>
  <c r="CI75" i="10" s="1"/>
  <c r="CH57" i="10"/>
  <c r="CH56" i="10" s="1"/>
  <c r="CH43" i="10"/>
  <c r="CH30" i="10"/>
  <c r="CH85" i="9"/>
  <c r="CH86" i="9" s="1"/>
  <c r="CH125" i="9"/>
  <c r="CH131" i="9" s="1"/>
  <c r="CH117" i="9" l="1"/>
  <c r="CI64" i="9"/>
  <c r="CH42" i="10"/>
  <c r="CH48" i="10"/>
  <c r="CI47" i="10" s="1"/>
  <c r="CI44" i="10" s="1"/>
  <c r="CH118" i="9" l="1"/>
  <c r="CH146" i="9"/>
  <c r="CI82" i="9"/>
  <c r="CH119" i="9" l="1"/>
  <c r="CH132" i="9" s="1"/>
  <c r="CH147" i="9"/>
  <c r="CH148" i="9" s="1"/>
  <c r="CH161" i="9" s="1"/>
  <c r="CI7" i="10"/>
  <c r="CI79" i="9"/>
  <c r="CI123" i="9"/>
  <c r="CI85" i="9" l="1"/>
  <c r="CI86" i="9" s="1"/>
  <c r="CI125" i="9"/>
  <c r="CI131" i="9" s="1"/>
  <c r="CI29" i="10"/>
  <c r="CI72" i="10"/>
  <c r="CI73" i="10" s="1"/>
  <c r="CI80" i="10" s="1"/>
  <c r="CJ79" i="10" s="1"/>
  <c r="CJ75" i="10" s="1"/>
  <c r="CI30" i="10"/>
  <c r="CI43" i="10"/>
  <c r="CI57" i="10"/>
  <c r="CI56" i="10" s="1"/>
  <c r="CI48" i="10" l="1"/>
  <c r="CJ47" i="10" s="1"/>
  <c r="CJ44" i="10" s="1"/>
  <c r="CI42" i="10"/>
  <c r="CI117" i="9"/>
  <c r="CJ64" i="9"/>
  <c r="CI118" i="9" l="1"/>
  <c r="CJ82" i="9"/>
  <c r="CI119" i="9" l="1"/>
  <c r="CI132" i="9" s="1"/>
  <c r="CJ7" i="10"/>
  <c r="CJ79" i="9"/>
  <c r="CJ123" i="9"/>
  <c r="CJ85" i="9" l="1"/>
  <c r="CJ86" i="9" s="1"/>
  <c r="CJ125" i="9"/>
  <c r="CJ131" i="9" s="1"/>
  <c r="CJ30" i="10"/>
  <c r="CJ29" i="10"/>
  <c r="CJ57" i="10"/>
  <c r="CJ56" i="10" s="1"/>
  <c r="CJ72" i="10"/>
  <c r="CJ73" i="10" s="1"/>
  <c r="CJ80" i="10" s="1"/>
  <c r="CK79" i="10" s="1"/>
  <c r="CK75" i="10" s="1"/>
  <c r="CJ43" i="10"/>
  <c r="CJ48" i="10" l="1"/>
  <c r="CJ42" i="10"/>
  <c r="CJ117" i="9"/>
  <c r="CK64" i="9"/>
  <c r="CJ118" i="9" l="1"/>
  <c r="CK45" i="10"/>
  <c r="L45" i="10" s="1"/>
  <c r="F45" i="10" s="1"/>
  <c r="CK47" i="10"/>
  <c r="CK44" i="10" s="1"/>
  <c r="CK82" i="9"/>
  <c r="CJ119" i="9" l="1"/>
  <c r="CJ132" i="9" s="1"/>
  <c r="CK7" i="10"/>
  <c r="CK79" i="9"/>
  <c r="CK123" i="9"/>
  <c r="CK152" i="9" s="1"/>
  <c r="CK154" i="9" s="1"/>
  <c r="CK160" i="9" s="1"/>
  <c r="CK85" i="9" l="1"/>
  <c r="CK86" i="9" s="1"/>
  <c r="CK125" i="9"/>
  <c r="CK131" i="9" s="1"/>
  <c r="CK43" i="10"/>
  <c r="CK30" i="10"/>
  <c r="CK29" i="10"/>
  <c r="CK72" i="10"/>
  <c r="CK73" i="10" s="1"/>
  <c r="CK80" i="10" s="1"/>
  <c r="CK57" i="10"/>
  <c r="CK56" i="10" s="1"/>
  <c r="CK42" i="10" l="1"/>
  <c r="CK48" i="10"/>
  <c r="CL47" i="10" s="1"/>
  <c r="CL44" i="10" s="1"/>
  <c r="CL79" i="10"/>
  <c r="CL75" i="10" s="1"/>
  <c r="CL64" i="9"/>
  <c r="CK117" i="9"/>
  <c r="CK118" i="9" l="1"/>
  <c r="CK146" i="9"/>
  <c r="CL82" i="9"/>
  <c r="CK119" i="9" l="1"/>
  <c r="CK132" i="9" s="1"/>
  <c r="CK147" i="9"/>
  <c r="CK148" i="9" s="1"/>
  <c r="CK161" i="9" s="1"/>
  <c r="CL79" i="9"/>
  <c r="CL7" i="10"/>
  <c r="CL123" i="9"/>
  <c r="CL125" i="9" l="1"/>
  <c r="CL131" i="9" s="1"/>
  <c r="CL72" i="10"/>
  <c r="CL73" i="10" s="1"/>
  <c r="CL80" i="10" s="1"/>
  <c r="CL57" i="10"/>
  <c r="CL56" i="10" s="1"/>
  <c r="CL29" i="10"/>
  <c r="CL30" i="10"/>
  <c r="CL43" i="10"/>
  <c r="CL85" i="9"/>
  <c r="CL86" i="9" s="1"/>
  <c r="CL117" i="9" l="1"/>
  <c r="CM64" i="9"/>
  <c r="CL48" i="10"/>
  <c r="CL42" i="10"/>
  <c r="CM79" i="10"/>
  <c r="CM75" i="10" s="1"/>
  <c r="CL118" i="9" l="1"/>
  <c r="CM47" i="10"/>
  <c r="CM44" i="10" s="1"/>
  <c r="CM82" i="9"/>
  <c r="CL119" i="9" l="1"/>
  <c r="CL132" i="9" s="1"/>
  <c r="CM123" i="9"/>
  <c r="CM7" i="10"/>
  <c r="CM79" i="9"/>
  <c r="CM125" i="9" l="1"/>
  <c r="CM131" i="9" s="1"/>
  <c r="CM57" i="10"/>
  <c r="CM56" i="10" s="1"/>
  <c r="CM43" i="10"/>
  <c r="CM30" i="10"/>
  <c r="CM29" i="10"/>
  <c r="CM72" i="10"/>
  <c r="CM73" i="10" s="1"/>
  <c r="CM80" i="10" s="1"/>
  <c r="CM85" i="9"/>
  <c r="CM86" i="9" s="1"/>
  <c r="CN79" i="10" l="1"/>
  <c r="CN75" i="10" s="1"/>
  <c r="CM117" i="9"/>
  <c r="CN64" i="9"/>
  <c r="CM42" i="10"/>
  <c r="CM48" i="10"/>
  <c r="CM118" i="9" l="1"/>
  <c r="CN47" i="10"/>
  <c r="CN44" i="10" s="1"/>
  <c r="CN82" i="9"/>
  <c r="CM119" i="9" l="1"/>
  <c r="CM132" i="9" s="1"/>
  <c r="CN123" i="9"/>
  <c r="CN79" i="9"/>
  <c r="CN7" i="10"/>
  <c r="CN125" i="9" l="1"/>
  <c r="CN131" i="9" s="1"/>
  <c r="CN152" i="9"/>
  <c r="CN154" i="9" s="1"/>
  <c r="CN160" i="9" s="1"/>
  <c r="CN85" i="9"/>
  <c r="CN86" i="9" s="1"/>
  <c r="CN57" i="10"/>
  <c r="CN56" i="10" s="1"/>
  <c r="CN43" i="10"/>
  <c r="CN29" i="10"/>
  <c r="CN30" i="10"/>
  <c r="CN72" i="10"/>
  <c r="CN73" i="10" s="1"/>
  <c r="CN80" i="10" s="1"/>
  <c r="CO79" i="10" l="1"/>
  <c r="CO75" i="10" s="1"/>
  <c r="CN42" i="10"/>
  <c r="CN48" i="10"/>
  <c r="CN117" i="9"/>
  <c r="CO64" i="9"/>
  <c r="CN118" i="9" l="1"/>
  <c r="CN146" i="9"/>
  <c r="CO47" i="10"/>
  <c r="CO44" i="10" s="1"/>
  <c r="CO82" i="9"/>
  <c r="CN119" i="9" l="1"/>
  <c r="CN132" i="9" s="1"/>
  <c r="CN147" i="9"/>
  <c r="CN148" i="9" s="1"/>
  <c r="CN161" i="9" s="1"/>
  <c r="CO123" i="9"/>
  <c r="CO79" i="9"/>
  <c r="CO7" i="10"/>
  <c r="CO125" i="9" l="1"/>
  <c r="CO131" i="9" s="1"/>
  <c r="CO85" i="9"/>
  <c r="CO86" i="9" s="1"/>
  <c r="CO57" i="10"/>
  <c r="CO56" i="10" s="1"/>
  <c r="CO43" i="10"/>
  <c r="CO72" i="10"/>
  <c r="CO73" i="10" s="1"/>
  <c r="CO80" i="10" s="1"/>
  <c r="CO30" i="10"/>
  <c r="CO29" i="10"/>
  <c r="CO117" i="9" l="1"/>
  <c r="CP64" i="9"/>
  <c r="CP79" i="10"/>
  <c r="CP75" i="10" s="1"/>
  <c r="CO42" i="10"/>
  <c r="CO48" i="10"/>
  <c r="CO118" i="9" l="1"/>
  <c r="CP47" i="10"/>
  <c r="CP44" i="10" s="1"/>
  <c r="CP82" i="9"/>
  <c r="CO119" i="9" l="1"/>
  <c r="CO132" i="9" s="1"/>
  <c r="CP123" i="9"/>
  <c r="CP7" i="10"/>
  <c r="CP79" i="9"/>
  <c r="CP125" i="9" l="1"/>
  <c r="CP131" i="9" s="1"/>
  <c r="CP72" i="10"/>
  <c r="CP73" i="10" s="1"/>
  <c r="CP80" i="10" s="1"/>
  <c r="CQ79" i="10" s="1"/>
  <c r="CQ75" i="10" s="1"/>
  <c r="CP57" i="10"/>
  <c r="CP56" i="10" s="1"/>
  <c r="CP43" i="10"/>
  <c r="CP29" i="10"/>
  <c r="CP30" i="10"/>
  <c r="CP85" i="9"/>
  <c r="CP86" i="9" s="1"/>
  <c r="CP117" i="9" l="1"/>
  <c r="CQ64" i="9"/>
  <c r="CP42" i="10"/>
  <c r="CP48" i="10"/>
  <c r="CP118" i="9" l="1"/>
  <c r="CQ47" i="10"/>
  <c r="CQ44" i="10" s="1"/>
  <c r="CQ82" i="9"/>
  <c r="CP119" i="9" l="1"/>
  <c r="CP132" i="9" s="1"/>
  <c r="CQ123" i="9"/>
  <c r="CQ152" i="9" s="1"/>
  <c r="CQ154" i="9" s="1"/>
  <c r="CQ160" i="9" s="1"/>
  <c r="CQ7" i="10"/>
  <c r="CQ79" i="9"/>
  <c r="CQ57" i="10" l="1"/>
  <c r="CQ56" i="10" s="1"/>
  <c r="CQ29" i="10"/>
  <c r="CQ30" i="10"/>
  <c r="CQ43" i="10"/>
  <c r="CQ72" i="10"/>
  <c r="CQ73" i="10" s="1"/>
  <c r="CQ80" i="10" s="1"/>
  <c r="CR79" i="10" s="1"/>
  <c r="CR75" i="10" s="1"/>
  <c r="CQ85" i="9"/>
  <c r="CQ86" i="9" s="1"/>
  <c r="CQ125" i="9"/>
  <c r="CQ131" i="9" s="1"/>
  <c r="CQ117" i="9" l="1"/>
  <c r="CR64" i="9"/>
  <c r="CQ42" i="10"/>
  <c r="CQ48" i="10"/>
  <c r="CR47" i="10" s="1"/>
  <c r="CR44" i="10" s="1"/>
  <c r="CQ118" i="9" l="1"/>
  <c r="CQ146" i="9"/>
  <c r="CR82" i="9"/>
  <c r="CQ119" i="9" l="1"/>
  <c r="CQ132" i="9" s="1"/>
  <c r="CQ147" i="9"/>
  <c r="CQ148" i="9" s="1"/>
  <c r="CQ161" i="9" s="1"/>
  <c r="CR7" i="10"/>
  <c r="CR79" i="9"/>
  <c r="CR123" i="9"/>
  <c r="CR85" i="9" l="1"/>
  <c r="CR86" i="9" s="1"/>
  <c r="CR125" i="9"/>
  <c r="CR131" i="9" s="1"/>
  <c r="CR72" i="10"/>
  <c r="CR73" i="10" s="1"/>
  <c r="CR80" i="10" s="1"/>
  <c r="CS79" i="10" s="1"/>
  <c r="CS75" i="10" s="1"/>
  <c r="CR29" i="10"/>
  <c r="CR57" i="10"/>
  <c r="CR56" i="10" s="1"/>
  <c r="CR30" i="10"/>
  <c r="CR43" i="10"/>
  <c r="CR48" i="10" l="1"/>
  <c r="CS47" i="10" s="1"/>
  <c r="CS44" i="10" s="1"/>
  <c r="CR42" i="10"/>
  <c r="CR117" i="9"/>
  <c r="CS64" i="9"/>
  <c r="G82" i="9"/>
  <c r="H82" i="9"/>
  <c r="I82" i="9"/>
  <c r="J82" i="9"/>
  <c r="K82" i="9"/>
  <c r="L82" i="9"/>
  <c r="CR118" i="9" l="1"/>
  <c r="CS82" i="9"/>
  <c r="G7" i="10"/>
  <c r="J7" i="10"/>
  <c r="K7" i="10"/>
  <c r="L7" i="10"/>
  <c r="H103" i="11"/>
  <c r="H77" i="11"/>
  <c r="H105" i="11" s="1"/>
  <c r="G103" i="11"/>
  <c r="G77" i="11"/>
  <c r="G105" i="11" s="1"/>
  <c r="F103" i="11"/>
  <c r="F77" i="11"/>
  <c r="F105" i="11" s="1"/>
  <c r="E103" i="11"/>
  <c r="E77" i="11"/>
  <c r="E105" i="11" s="1"/>
  <c r="D103" i="11"/>
  <c r="D77" i="11"/>
  <c r="D105" i="11" s="1"/>
  <c r="G79" i="9"/>
  <c r="H79" i="9"/>
  <c r="I79" i="9"/>
  <c r="J79" i="9"/>
  <c r="K79" i="9"/>
  <c r="L79" i="9"/>
  <c r="C77" i="11"/>
  <c r="C105" i="11" s="1"/>
  <c r="CR119" i="9" l="1"/>
  <c r="CR132" i="9" s="1"/>
  <c r="CS79" i="9"/>
  <c r="CS7" i="10"/>
  <c r="CS123" i="9"/>
  <c r="G106" i="11"/>
  <c r="E106" i="11"/>
  <c r="E102" i="11" s="1"/>
  <c r="H106" i="11"/>
  <c r="H102" i="11" s="1"/>
  <c r="F106" i="11"/>
  <c r="F102" i="11" s="1"/>
  <c r="G43" i="10"/>
  <c r="H43" i="10"/>
  <c r="I43" i="10"/>
  <c r="J43" i="10"/>
  <c r="K43" i="10"/>
  <c r="L43" i="10"/>
  <c r="G57" i="10"/>
  <c r="H57" i="10"/>
  <c r="I57" i="10"/>
  <c r="J57" i="10"/>
  <c r="K57" i="10"/>
  <c r="L57" i="10"/>
  <c r="G85" i="9"/>
  <c r="H85" i="9"/>
  <c r="I85" i="9"/>
  <c r="J85" i="9"/>
  <c r="K85" i="9"/>
  <c r="L85" i="9"/>
  <c r="G72" i="10"/>
  <c r="H72" i="10"/>
  <c r="I72" i="10"/>
  <c r="J72" i="10"/>
  <c r="K72" i="10"/>
  <c r="L72" i="10"/>
  <c r="G73" i="10"/>
  <c r="H73" i="10"/>
  <c r="I73" i="10"/>
  <c r="J73" i="10"/>
  <c r="K73" i="10"/>
  <c r="L73" i="10"/>
  <c r="G29" i="10"/>
  <c r="H29" i="10"/>
  <c r="D78" i="11" s="1"/>
  <c r="I29" i="10"/>
  <c r="E78" i="11" s="1"/>
  <c r="J29" i="10"/>
  <c r="F78" i="11" s="1"/>
  <c r="K29" i="10"/>
  <c r="G78" i="11" s="1"/>
  <c r="L29" i="10"/>
  <c r="H78" i="11" s="1"/>
  <c r="G102" i="11"/>
  <c r="C106" i="11"/>
  <c r="C102" i="11" s="1"/>
  <c r="D106" i="11"/>
  <c r="D102" i="11" s="1"/>
  <c r="G30" i="10"/>
  <c r="H30" i="10"/>
  <c r="I30" i="10"/>
  <c r="J30" i="10"/>
  <c r="K30" i="10"/>
  <c r="L30" i="10"/>
  <c r="CS125" i="9" l="1"/>
  <c r="CS131" i="9" s="1"/>
  <c r="CS57" i="10"/>
  <c r="CS43" i="10"/>
  <c r="CS72" i="10"/>
  <c r="CS30" i="10"/>
  <c r="CS29" i="10"/>
  <c r="CS85" i="9"/>
  <c r="G123" i="9"/>
  <c r="G125" i="9" s="1"/>
  <c r="H123" i="9"/>
  <c r="H125" i="9" s="1"/>
  <c r="I123" i="9"/>
  <c r="I125" i="9" s="1"/>
  <c r="J123" i="9"/>
  <c r="J125" i="9" s="1"/>
  <c r="K123" i="9"/>
  <c r="K125" i="9" s="1"/>
  <c r="L123" i="9"/>
  <c r="L125" i="9" s="1"/>
  <c r="G117" i="9"/>
  <c r="G118" i="9" s="1"/>
  <c r="G119" i="9" s="1"/>
  <c r="H117" i="9"/>
  <c r="H118" i="9" s="1"/>
  <c r="I117" i="9"/>
  <c r="I118" i="9" s="1"/>
  <c r="J117" i="9"/>
  <c r="K117" i="9"/>
  <c r="L117" i="9"/>
  <c r="G48" i="10"/>
  <c r="H48" i="10"/>
  <c r="I48" i="10"/>
  <c r="J48" i="10"/>
  <c r="K48" i="10"/>
  <c r="L48" i="10"/>
  <c r="G86" i="9"/>
  <c r="H64" i="9" s="1"/>
  <c r="H86" i="9"/>
  <c r="I64" i="9" s="1"/>
  <c r="I86" i="9"/>
  <c r="J64" i="9" s="1"/>
  <c r="J86" i="9"/>
  <c r="K64" i="9" s="1"/>
  <c r="K86" i="9"/>
  <c r="L86" i="9"/>
  <c r="M64" i="9" s="1"/>
  <c r="C78" i="11"/>
  <c r="C79" i="11" s="1"/>
  <c r="D79" i="11" s="1"/>
  <c r="E79" i="11" s="1"/>
  <c r="F79" i="11" s="1"/>
  <c r="G79" i="11" s="1"/>
  <c r="H79" i="11" s="1"/>
  <c r="G47" i="10"/>
  <c r="H47" i="10"/>
  <c r="I47" i="10"/>
  <c r="J47" i="10"/>
  <c r="K47" i="10"/>
  <c r="L47" i="10"/>
  <c r="G56" i="10"/>
  <c r="H56" i="10"/>
  <c r="I56" i="10"/>
  <c r="J56" i="10"/>
  <c r="K56" i="10"/>
  <c r="L56" i="10"/>
  <c r="G79" i="10"/>
  <c r="H79" i="10"/>
  <c r="I79" i="10"/>
  <c r="J79" i="10"/>
  <c r="K79" i="10"/>
  <c r="L79" i="10"/>
  <c r="CS73" i="10" l="1"/>
  <c r="CS48" i="10"/>
  <c r="CS42" i="10"/>
  <c r="CS56" i="10"/>
  <c r="CS86" i="9"/>
  <c r="M129" i="9"/>
  <c r="L118" i="9"/>
  <c r="L119" i="9" s="1"/>
  <c r="K118" i="9"/>
  <c r="K119" i="9" s="1"/>
  <c r="J118" i="9"/>
  <c r="J119" i="9" s="1"/>
  <c r="I129" i="9"/>
  <c r="I131" i="9" s="1"/>
  <c r="I119" i="9"/>
  <c r="P129" i="9"/>
  <c r="H129" i="9"/>
  <c r="H131" i="9" s="1"/>
  <c r="H119" i="9"/>
  <c r="G129" i="9"/>
  <c r="G131" i="9" s="1"/>
  <c r="G132" i="9" s="1"/>
  <c r="I44" i="10"/>
  <c r="J44" i="10"/>
  <c r="K44" i="10"/>
  <c r="L44" i="10"/>
  <c r="F86" i="9"/>
  <c r="L64" i="9"/>
  <c r="I75" i="10"/>
  <c r="J75" i="10"/>
  <c r="K75" i="10"/>
  <c r="L75" i="10"/>
  <c r="CT47" i="10" l="1"/>
  <c r="CS80" i="10"/>
  <c r="CT79" i="10" s="1"/>
  <c r="CS117" i="9"/>
  <c r="CT64" i="9"/>
  <c r="O129" i="9"/>
  <c r="J129" i="9"/>
  <c r="J131" i="9" s="1"/>
  <c r="J132" i="9" s="1"/>
  <c r="L129" i="9"/>
  <c r="L131" i="9" s="1"/>
  <c r="L132" i="9" s="1"/>
  <c r="N129" i="9"/>
  <c r="K129" i="9"/>
  <c r="K131" i="9" s="1"/>
  <c r="K132" i="9" s="1"/>
  <c r="H132" i="9"/>
  <c r="I132" i="9"/>
  <c r="G42" i="10"/>
  <c r="H42" i="10"/>
  <c r="I42" i="10"/>
  <c r="J42" i="10"/>
  <c r="K42" i="10"/>
  <c r="L42" i="10"/>
  <c r="CS118" i="9" l="1"/>
  <c r="CT75" i="10"/>
  <c r="CT44" i="10"/>
  <c r="CT82" i="9"/>
  <c r="CS119" i="9" l="1"/>
  <c r="CS132" i="9" s="1"/>
  <c r="CT7" i="10"/>
  <c r="CT79" i="9"/>
  <c r="CT123" i="9"/>
  <c r="CT152" i="9" s="1"/>
  <c r="CT154" i="9" s="1"/>
  <c r="CT160" i="9" s="1"/>
  <c r="CT125" i="9" l="1"/>
  <c r="CT131" i="9" s="1"/>
  <c r="CT85" i="9"/>
  <c r="CT72" i="10"/>
  <c r="CT29" i="10"/>
  <c r="CT43" i="10"/>
  <c r="CT57" i="10"/>
  <c r="CT30" i="10"/>
  <c r="CT73" i="10" l="1"/>
  <c r="CT86" i="9"/>
  <c r="CT56" i="10"/>
  <c r="CT48" i="10"/>
  <c r="CT42" i="10"/>
  <c r="CT117" i="9" l="1"/>
  <c r="CT146" i="9" s="1"/>
  <c r="CU64" i="9"/>
  <c r="CU47" i="10"/>
  <c r="CT80" i="10"/>
  <c r="CU79" i="10" s="1"/>
  <c r="CU75" i="10" l="1"/>
  <c r="CU44" i="10"/>
  <c r="CU82" i="9"/>
  <c r="CT118" i="9"/>
  <c r="CT119" i="9" l="1"/>
  <c r="CT132" i="9" s="1"/>
  <c r="CT147" i="9"/>
  <c r="CT148" i="9" s="1"/>
  <c r="CT161" i="9" s="1"/>
  <c r="CU123" i="9"/>
  <c r="CU79" i="9"/>
  <c r="CU7" i="10"/>
  <c r="CU85" i="9" l="1"/>
  <c r="CU72" i="10"/>
  <c r="CU30" i="10"/>
  <c r="CU29" i="10"/>
  <c r="CU57" i="10"/>
  <c r="CU43" i="10"/>
  <c r="CU125" i="9"/>
  <c r="CU131" i="9" s="1"/>
  <c r="CU56" i="10" l="1"/>
  <c r="CU73" i="10"/>
  <c r="CU48" i="10"/>
  <c r="CU42" i="10"/>
  <c r="CU86" i="9"/>
  <c r="CV47" i="10" l="1"/>
  <c r="CU80" i="10"/>
  <c r="CV79" i="10" s="1"/>
  <c r="CU117" i="9"/>
  <c r="CV64" i="9"/>
  <c r="CV82" i="9" l="1"/>
  <c r="CU118" i="9"/>
  <c r="CV75" i="10"/>
  <c r="CV44" i="10"/>
  <c r="CU119" i="9" l="1"/>
  <c r="CU132" i="9" s="1"/>
  <c r="CV123" i="9"/>
  <c r="CV79" i="9"/>
  <c r="CV7" i="10"/>
  <c r="CV72" i="10" l="1"/>
  <c r="CV57" i="10"/>
  <c r="CV43" i="10"/>
  <c r="CV29" i="10"/>
  <c r="CV30" i="10"/>
  <c r="CV85" i="9"/>
  <c r="CV125" i="9"/>
  <c r="CV131" i="9" s="1"/>
  <c r="CV42" i="10" l="1"/>
  <c r="CV48" i="10"/>
  <c r="CV86" i="9"/>
  <c r="CV56" i="10"/>
  <c r="CV73" i="10"/>
  <c r="CV80" i="10" l="1"/>
  <c r="CW79" i="10" s="1"/>
  <c r="CV117" i="9"/>
  <c r="CW64" i="9"/>
  <c r="CW47" i="10"/>
  <c r="CW44" i="10" l="1"/>
  <c r="M47" i="10"/>
  <c r="CW82" i="9"/>
  <c r="CV118" i="9"/>
  <c r="CW75" i="10"/>
  <c r="M79" i="10"/>
  <c r="CV119" i="9" l="1"/>
  <c r="CV132" i="9" s="1"/>
  <c r="CW123" i="9"/>
  <c r="CW152" i="9" s="1"/>
  <c r="CW154" i="9" s="1"/>
  <c r="CW160" i="9" s="1"/>
  <c r="CW7" i="10"/>
  <c r="CW79" i="9"/>
  <c r="M82" i="9"/>
  <c r="I77" i="11" l="1"/>
  <c r="I103" i="11"/>
  <c r="CW85" i="9"/>
  <c r="M79" i="9"/>
  <c r="CW43" i="10"/>
  <c r="CW30" i="10"/>
  <c r="CW29" i="10"/>
  <c r="CW72" i="10"/>
  <c r="CW73" i="10" s="1"/>
  <c r="CW57" i="10"/>
  <c r="M7" i="10"/>
  <c r="CW125" i="9"/>
  <c r="CW131" i="9" s="1"/>
  <c r="M123" i="9"/>
  <c r="M125" i="9" s="1"/>
  <c r="M131" i="9" s="1"/>
  <c r="CW48" i="10" l="1"/>
  <c r="CW42" i="10"/>
  <c r="M43" i="10"/>
  <c r="CW80" i="10"/>
  <c r="CX79" i="10" s="1"/>
  <c r="M73" i="10"/>
  <c r="CW56" i="10"/>
  <c r="M57" i="10"/>
  <c r="CW86" i="9"/>
  <c r="M85" i="9"/>
  <c r="I105" i="11"/>
  <c r="CW117" i="9" l="1"/>
  <c r="CW146" i="9" s="1"/>
  <c r="CX64" i="9"/>
  <c r="M86" i="9"/>
  <c r="N64" i="9" s="1"/>
  <c r="CX75" i="10"/>
  <c r="I106" i="11"/>
  <c r="CX47" i="10"/>
  <c r="M48" i="10"/>
  <c r="CX44" i="10" l="1"/>
  <c r="CW118" i="9"/>
  <c r="M117" i="9"/>
  <c r="M118" i="9" s="1"/>
  <c r="M119" i="9" s="1"/>
  <c r="M132" i="9" s="1"/>
  <c r="CX82" i="9"/>
  <c r="I102" i="11"/>
  <c r="CW119" i="9" l="1"/>
  <c r="CW132" i="9" s="1"/>
  <c r="CW147" i="9"/>
  <c r="CW148" i="9" s="1"/>
  <c r="CW161" i="9" s="1"/>
  <c r="CX123" i="9"/>
  <c r="CX79" i="9"/>
  <c r="CX7" i="10"/>
  <c r="CX30" i="10" l="1"/>
  <c r="CX57" i="10"/>
  <c r="CX72" i="10"/>
  <c r="CX43" i="10"/>
  <c r="CX29" i="10"/>
  <c r="CX85" i="9"/>
  <c r="CX125" i="9"/>
  <c r="CX131" i="9" s="1"/>
  <c r="CX86" i="9" l="1"/>
  <c r="CX42" i="10"/>
  <c r="CX48" i="10"/>
  <c r="CX73" i="10"/>
  <c r="CX56" i="10"/>
  <c r="CX80" i="10" l="1"/>
  <c r="CY79" i="10" s="1"/>
  <c r="CY47" i="10"/>
  <c r="CX117" i="9"/>
  <c r="CY64" i="9"/>
  <c r="CY44" i="10" l="1"/>
  <c r="CX118" i="9"/>
  <c r="CY82" i="9"/>
  <c r="CY75" i="10"/>
  <c r="CX119" i="9" l="1"/>
  <c r="CX132" i="9" s="1"/>
  <c r="CY123" i="9"/>
  <c r="CY7" i="10"/>
  <c r="CY79" i="9"/>
  <c r="CY57" i="10" l="1"/>
  <c r="CY43" i="10"/>
  <c r="CY30" i="10"/>
  <c r="CY72" i="10"/>
  <c r="CY29" i="10"/>
  <c r="CY85" i="9"/>
  <c r="CY125" i="9"/>
  <c r="CY131" i="9" s="1"/>
  <c r="CY86" i="9" l="1"/>
  <c r="CY73" i="10"/>
  <c r="CY42" i="10"/>
  <c r="CY48" i="10"/>
  <c r="CY56" i="10"/>
  <c r="CY80" i="10" l="1"/>
  <c r="CZ79" i="10" s="1"/>
  <c r="CZ47" i="10"/>
  <c r="CY117" i="9"/>
  <c r="CZ64" i="9"/>
  <c r="CZ44" i="10" l="1"/>
  <c r="CY118" i="9"/>
  <c r="CZ82" i="9"/>
  <c r="CZ75" i="10"/>
  <c r="CY119" i="9" l="1"/>
  <c r="CY132" i="9" s="1"/>
  <c r="CZ123" i="9"/>
  <c r="CZ152" i="9" s="1"/>
  <c r="CZ154" i="9" s="1"/>
  <c r="CZ160" i="9" s="1"/>
  <c r="CZ79" i="9"/>
  <c r="CZ7" i="10"/>
  <c r="CZ85" i="9" l="1"/>
  <c r="CZ57" i="10"/>
  <c r="CZ43" i="10"/>
  <c r="CZ30" i="10"/>
  <c r="CZ29" i="10"/>
  <c r="CZ72" i="10"/>
  <c r="CZ125" i="9"/>
  <c r="CZ131" i="9" s="1"/>
  <c r="CZ42" i="10" l="1"/>
  <c r="CZ48" i="10"/>
  <c r="CZ56" i="10"/>
  <c r="CZ73" i="10"/>
  <c r="CZ86" i="9"/>
  <c r="DA47" i="10" l="1"/>
  <c r="CZ80" i="10"/>
  <c r="CZ117" i="9"/>
  <c r="CZ146" i="9" s="1"/>
  <c r="DA64" i="9"/>
  <c r="DA82" i="9" l="1"/>
  <c r="CZ118" i="9"/>
  <c r="DA79" i="10"/>
  <c r="DA44" i="10"/>
  <c r="CZ119" i="9" l="1"/>
  <c r="CZ132" i="9" s="1"/>
  <c r="CZ147" i="9"/>
  <c r="CZ148" i="9" s="1"/>
  <c r="CZ161" i="9" s="1"/>
  <c r="DA75" i="10"/>
  <c r="DA7" i="10"/>
  <c r="DA79" i="9"/>
  <c r="DA123" i="9"/>
  <c r="DA125" i="9" l="1"/>
  <c r="DA131" i="9" s="1"/>
  <c r="DA85" i="9"/>
  <c r="DA29" i="10"/>
  <c r="DA57" i="10"/>
  <c r="DA30" i="10"/>
  <c r="DA43" i="10"/>
  <c r="DA72" i="10"/>
  <c r="DA56" i="10" l="1"/>
  <c r="DA73" i="10"/>
  <c r="DA86" i="9"/>
  <c r="DA42" i="10"/>
  <c r="DA48" i="10"/>
  <c r="DA117" i="9" l="1"/>
  <c r="DB64" i="9"/>
  <c r="DA80" i="10"/>
  <c r="DB79" i="10" s="1"/>
  <c r="DB47" i="10"/>
  <c r="DB44" i="10" l="1"/>
  <c r="DB75" i="10"/>
  <c r="DB82" i="9"/>
  <c r="DA118" i="9"/>
  <c r="DA119" i="9" l="1"/>
  <c r="DA132" i="9" s="1"/>
  <c r="DB123" i="9"/>
  <c r="DB7" i="10"/>
  <c r="DB79" i="9"/>
  <c r="DB85" i="9" l="1"/>
  <c r="DB43" i="10"/>
  <c r="DB72" i="10"/>
  <c r="DB57" i="10"/>
  <c r="DB29" i="10"/>
  <c r="DB30" i="10"/>
  <c r="DB125" i="9"/>
  <c r="DB131" i="9" s="1"/>
  <c r="DB56" i="10" l="1"/>
  <c r="DB42" i="10"/>
  <c r="DB48" i="10"/>
  <c r="DB86" i="9"/>
  <c r="DB73" i="10"/>
  <c r="DC47" i="10" l="1"/>
  <c r="DC44" i="10" s="1"/>
  <c r="DB117" i="9"/>
  <c r="DC64" i="9"/>
  <c r="DB80" i="10"/>
  <c r="DC79" i="10" s="1"/>
  <c r="DC75" i="10" s="1"/>
  <c r="DC82" i="9" l="1"/>
  <c r="DB118" i="9"/>
  <c r="DB119" i="9" l="1"/>
  <c r="DB132" i="9" s="1"/>
  <c r="DC123" i="9"/>
  <c r="DC152" i="9" s="1"/>
  <c r="DC154" i="9" s="1"/>
  <c r="DC160" i="9" s="1"/>
  <c r="DC79" i="9"/>
  <c r="DC7" i="10"/>
  <c r="DC29" i="10" l="1"/>
  <c r="DC57" i="10"/>
  <c r="DC56" i="10" s="1"/>
  <c r="DC72" i="10"/>
  <c r="DC73" i="10" s="1"/>
  <c r="DC80" i="10" s="1"/>
  <c r="DC30" i="10"/>
  <c r="DC43" i="10"/>
  <c r="DC85" i="9"/>
  <c r="DC86" i="9" s="1"/>
  <c r="DC125" i="9"/>
  <c r="DC131" i="9" s="1"/>
  <c r="DD79" i="10" l="1"/>
  <c r="DD75" i="10" s="1"/>
  <c r="DC117" i="9"/>
  <c r="DD64" i="9"/>
  <c r="DC42" i="10"/>
  <c r="DC48" i="10"/>
  <c r="DC118" i="9" l="1"/>
  <c r="DC146" i="9"/>
  <c r="DD82" i="9"/>
  <c r="DD47" i="10"/>
  <c r="DD44" i="10" s="1"/>
  <c r="DC119" i="9" l="1"/>
  <c r="DC132" i="9" s="1"/>
  <c r="DC147" i="9"/>
  <c r="DC148" i="9" s="1"/>
  <c r="DC161" i="9" s="1"/>
  <c r="DD79" i="9"/>
  <c r="DD7" i="10"/>
  <c r="DD123" i="9"/>
  <c r="DD125" i="9" l="1"/>
  <c r="DD131" i="9" s="1"/>
  <c r="DD72" i="10"/>
  <c r="DD73" i="10" s="1"/>
  <c r="DD80" i="10" s="1"/>
  <c r="DD57" i="10"/>
  <c r="DD56" i="10" s="1"/>
  <c r="DD43" i="10"/>
  <c r="DD30" i="10"/>
  <c r="DD29" i="10"/>
  <c r="DD85" i="9"/>
  <c r="DD86" i="9" s="1"/>
  <c r="DE64" i="9" l="1"/>
  <c r="DD117" i="9"/>
  <c r="DE79" i="10"/>
  <c r="DE75" i="10" s="1"/>
  <c r="DD48" i="10"/>
  <c r="DE47" i="10" s="1"/>
  <c r="DE44" i="10" s="1"/>
  <c r="DD42" i="10"/>
  <c r="DD118" i="9" l="1"/>
  <c r="DE82" i="9"/>
  <c r="DD119" i="9" l="1"/>
  <c r="DD132" i="9" s="1"/>
  <c r="DE123" i="9"/>
  <c r="DE7" i="10"/>
  <c r="DE79" i="9"/>
  <c r="DE85" i="9" l="1"/>
  <c r="DE86" i="9" s="1"/>
  <c r="DE72" i="10"/>
  <c r="DE73" i="10" s="1"/>
  <c r="DE80" i="10" s="1"/>
  <c r="DF79" i="10" s="1"/>
  <c r="DF75" i="10" s="1"/>
  <c r="DE43" i="10"/>
  <c r="DE57" i="10"/>
  <c r="DE56" i="10" s="1"/>
  <c r="DE29" i="10"/>
  <c r="DE30" i="10"/>
  <c r="DE125" i="9"/>
  <c r="DE131" i="9" s="1"/>
  <c r="DE48" i="10" l="1"/>
  <c r="DF47" i="10" s="1"/>
  <c r="DF44" i="10" s="1"/>
  <c r="DE42" i="10"/>
  <c r="DF64" i="9"/>
  <c r="DE117" i="9"/>
  <c r="DE118" i="9" l="1"/>
  <c r="DF82" i="9"/>
  <c r="DE119" i="9" l="1"/>
  <c r="DE132" i="9" s="1"/>
  <c r="DF79" i="9"/>
  <c r="DF7" i="10"/>
  <c r="DF123" i="9"/>
  <c r="DF152" i="9" s="1"/>
  <c r="DF154" i="9" s="1"/>
  <c r="DF160" i="9" s="1"/>
  <c r="DF30" i="10" l="1"/>
  <c r="DF29" i="10"/>
  <c r="DF43" i="10"/>
  <c r="DF57" i="10"/>
  <c r="DF56" i="10" s="1"/>
  <c r="DF72" i="10"/>
  <c r="DF73" i="10" s="1"/>
  <c r="DF80" i="10" s="1"/>
  <c r="DF125" i="9"/>
  <c r="DF131" i="9" s="1"/>
  <c r="DF85" i="9"/>
  <c r="DF86" i="9" s="1"/>
  <c r="DG79" i="10" l="1"/>
  <c r="DG75" i="10" s="1"/>
  <c r="DF117" i="9"/>
  <c r="DG64" i="9"/>
  <c r="DF48" i="10"/>
  <c r="DF42" i="10"/>
  <c r="DF118" i="9" l="1"/>
  <c r="DF146" i="9"/>
  <c r="DG47" i="10"/>
  <c r="DG44" i="10" s="1"/>
  <c r="DG82" i="9"/>
  <c r="DF119" i="9" l="1"/>
  <c r="DF132" i="9" s="1"/>
  <c r="DF147" i="9"/>
  <c r="DF148" i="9" s="1"/>
  <c r="DF161" i="9" s="1"/>
  <c r="DG7" i="10"/>
  <c r="DG79" i="9"/>
  <c r="DG123" i="9"/>
  <c r="DG125" i="9" l="1"/>
  <c r="DG131" i="9" s="1"/>
  <c r="DG72" i="10"/>
  <c r="DG73" i="10" s="1"/>
  <c r="DG80" i="10" s="1"/>
  <c r="DH79" i="10" s="1"/>
  <c r="DH75" i="10" s="1"/>
  <c r="DG57" i="10"/>
  <c r="DG56" i="10" s="1"/>
  <c r="DG30" i="10"/>
  <c r="DG43" i="10"/>
  <c r="DG29" i="10"/>
  <c r="DG85" i="9"/>
  <c r="DG86" i="9" s="1"/>
  <c r="DG117" i="9" l="1"/>
  <c r="DH64" i="9"/>
  <c r="DG48" i="10"/>
  <c r="DG42" i="10"/>
  <c r="DG118" i="9" l="1"/>
  <c r="DH82" i="9"/>
  <c r="DH47" i="10"/>
  <c r="DH44" i="10" s="1"/>
  <c r="DG119" i="9" l="1"/>
  <c r="DG132" i="9" s="1"/>
  <c r="DH123" i="9"/>
  <c r="DH79" i="9"/>
  <c r="DH7" i="10"/>
  <c r="DH72" i="10" l="1"/>
  <c r="DH73" i="10" s="1"/>
  <c r="DH80" i="10" s="1"/>
  <c r="DI79" i="10" s="1"/>
  <c r="DI75" i="10" s="1"/>
  <c r="DH29" i="10"/>
  <c r="DH43" i="10"/>
  <c r="DH30" i="10"/>
  <c r="DH57" i="10"/>
  <c r="DH56" i="10" s="1"/>
  <c r="DH85" i="9"/>
  <c r="DH86" i="9" s="1"/>
  <c r="DH125" i="9"/>
  <c r="DH131" i="9" s="1"/>
  <c r="DI64" i="9" l="1"/>
  <c r="DH117" i="9"/>
  <c r="DH42" i="10"/>
  <c r="DH48" i="10"/>
  <c r="DI47" i="10" s="1"/>
  <c r="DI44" i="10" s="1"/>
  <c r="DH118" i="9" l="1"/>
  <c r="DI82" i="9"/>
  <c r="DH119" i="9" l="1"/>
  <c r="DH132" i="9" s="1"/>
  <c r="DI7" i="10"/>
  <c r="DI79" i="9"/>
  <c r="DI123" i="9"/>
  <c r="DI152" i="9" s="1"/>
  <c r="DI154" i="9" s="1"/>
  <c r="DI160" i="9" s="1"/>
  <c r="DI85" i="9" l="1"/>
  <c r="DI86" i="9" s="1"/>
  <c r="DI125" i="9"/>
  <c r="DI131" i="9" s="1"/>
  <c r="DI29" i="10"/>
  <c r="DI72" i="10"/>
  <c r="DI73" i="10" s="1"/>
  <c r="DI80" i="10" s="1"/>
  <c r="DJ79" i="10" s="1"/>
  <c r="DI57" i="10"/>
  <c r="DI56" i="10" s="1"/>
  <c r="DI43" i="10"/>
  <c r="DI30" i="10"/>
  <c r="DJ75" i="10" l="1"/>
  <c r="DI48" i="10"/>
  <c r="DI42" i="10"/>
  <c r="DI117" i="9"/>
  <c r="DJ64" i="9"/>
  <c r="DI118" i="9" l="1"/>
  <c r="DI146" i="9"/>
  <c r="DJ82" i="9"/>
  <c r="DJ47" i="10"/>
  <c r="DI119" i="9" l="1"/>
  <c r="DI132" i="9" s="1"/>
  <c r="DI147" i="9"/>
  <c r="DI148" i="9" s="1"/>
  <c r="DI161" i="9" s="1"/>
  <c r="DJ44" i="10"/>
  <c r="DJ7" i="10"/>
  <c r="DJ79" i="9"/>
  <c r="DJ123" i="9"/>
  <c r="DJ125" i="9" l="1"/>
  <c r="DJ131" i="9" s="1"/>
  <c r="DJ85" i="9"/>
  <c r="DJ43" i="10"/>
  <c r="DJ30" i="10"/>
  <c r="DJ57" i="10"/>
  <c r="DJ29" i="10"/>
  <c r="DJ72" i="10"/>
  <c r="DJ73" i="10" l="1"/>
  <c r="DJ86" i="9"/>
  <c r="DJ42" i="10"/>
  <c r="DJ48" i="10"/>
  <c r="DJ56" i="10"/>
  <c r="DK47" i="10" l="1"/>
  <c r="DK64" i="9"/>
  <c r="DJ117" i="9"/>
  <c r="DJ80" i="10"/>
  <c r="DK79" i="10" s="1"/>
  <c r="DK75" i="10" l="1"/>
  <c r="DJ118" i="9"/>
  <c r="DK82" i="9"/>
  <c r="DK44" i="10"/>
  <c r="DJ119" i="9" l="1"/>
  <c r="DJ132" i="9" s="1"/>
  <c r="DK79" i="9"/>
  <c r="DK7" i="10"/>
  <c r="DK123" i="9"/>
  <c r="DK125" i="9" l="1"/>
  <c r="DK131" i="9" s="1"/>
  <c r="DK29" i="10"/>
  <c r="DK30" i="10"/>
  <c r="DK43" i="10"/>
  <c r="DK72" i="10"/>
  <c r="DK57" i="10"/>
  <c r="DK85" i="9"/>
  <c r="DK73" i="10" l="1"/>
  <c r="DK56" i="10"/>
  <c r="DK48" i="10"/>
  <c r="DK42" i="10"/>
  <c r="DK86" i="9"/>
  <c r="DL47" i="10" l="1"/>
  <c r="DK117" i="9"/>
  <c r="DL64" i="9"/>
  <c r="DK80" i="10"/>
  <c r="DL82" i="9" l="1"/>
  <c r="DK118" i="9"/>
  <c r="DL44" i="10"/>
  <c r="DL79" i="10"/>
  <c r="DK119" i="9" l="1"/>
  <c r="DK132" i="9" s="1"/>
  <c r="DL75" i="10"/>
  <c r="DL123" i="9"/>
  <c r="DL152" i="9" s="1"/>
  <c r="DL154" i="9" s="1"/>
  <c r="DL160" i="9" s="1"/>
  <c r="DL7" i="10"/>
  <c r="DL79" i="9"/>
  <c r="DL85" i="9" l="1"/>
  <c r="DL30" i="10"/>
  <c r="DL57" i="10"/>
  <c r="DL29" i="10"/>
  <c r="DL72" i="10"/>
  <c r="DL43" i="10"/>
  <c r="DL125" i="9"/>
  <c r="DL131" i="9" s="1"/>
  <c r="DL56" i="10" l="1"/>
  <c r="DL73" i="10"/>
  <c r="DL42" i="10"/>
  <c r="DL48" i="10"/>
  <c r="DL86" i="9"/>
  <c r="DL80" i="10" l="1"/>
  <c r="DL117" i="9"/>
  <c r="DL146" i="9" s="1"/>
  <c r="DM64" i="9"/>
  <c r="DM47" i="10"/>
  <c r="DM44" i="10" l="1"/>
  <c r="DM82" i="9"/>
  <c r="DL118" i="9"/>
  <c r="DM79" i="10"/>
  <c r="DL119" i="9" l="1"/>
  <c r="DL132" i="9" s="1"/>
  <c r="DL147" i="9"/>
  <c r="DL148" i="9" s="1"/>
  <c r="DL161" i="9" s="1"/>
  <c r="DM75" i="10"/>
  <c r="DM123" i="9"/>
  <c r="DM7" i="10"/>
  <c r="DM79" i="9"/>
  <c r="DM57" i="10" l="1"/>
  <c r="DM72" i="10"/>
  <c r="DM43" i="10"/>
  <c r="DM29" i="10"/>
  <c r="DM30" i="10"/>
  <c r="DM85" i="9"/>
  <c r="DM125" i="9"/>
  <c r="DM131" i="9" s="1"/>
  <c r="DM86" i="9" l="1"/>
  <c r="DM42" i="10"/>
  <c r="DM48" i="10"/>
  <c r="DM73" i="10"/>
  <c r="DM56" i="10"/>
  <c r="DM80" i="10" l="1"/>
  <c r="DN47" i="10"/>
  <c r="DM117" i="9"/>
  <c r="DN64" i="9"/>
  <c r="DN82" i="9" l="1"/>
  <c r="DM118" i="9"/>
  <c r="DN44" i="10"/>
  <c r="DN79" i="10"/>
  <c r="DM119" i="9" l="1"/>
  <c r="DM132" i="9" s="1"/>
  <c r="DN75" i="10"/>
  <c r="DN123" i="9"/>
  <c r="DN7" i="10"/>
  <c r="DN79" i="9"/>
  <c r="DN85" i="9" l="1"/>
  <c r="DN57" i="10"/>
  <c r="DN43" i="10"/>
  <c r="DN72" i="10"/>
  <c r="DN30" i="10"/>
  <c r="DN29" i="10"/>
  <c r="DN125" i="9"/>
  <c r="DN131" i="9" s="1"/>
  <c r="DN73" i="10" l="1"/>
  <c r="DN42" i="10"/>
  <c r="DN48" i="10"/>
  <c r="DN56" i="10"/>
  <c r="DN86" i="9"/>
  <c r="DO47" i="10" l="1"/>
  <c r="DO44" i="10" s="1"/>
  <c r="DN117" i="9"/>
  <c r="DO64" i="9"/>
  <c r="DN80" i="10"/>
  <c r="DO79" i="10" l="1"/>
  <c r="DO75" i="10" s="1"/>
  <c r="DO82" i="9"/>
  <c r="DN118" i="9"/>
  <c r="DN119" i="9" l="1"/>
  <c r="DN132" i="9" s="1"/>
  <c r="DO123" i="9"/>
  <c r="DO79" i="9"/>
  <c r="DO7" i="10"/>
  <c r="DO125" i="9" l="1"/>
  <c r="DO131" i="9" s="1"/>
  <c r="DO152" i="9"/>
  <c r="DO154" i="9" s="1"/>
  <c r="DO160" i="9" s="1"/>
  <c r="DO85" i="9"/>
  <c r="DO86" i="9" s="1"/>
  <c r="DO30" i="10"/>
  <c r="DO72" i="10"/>
  <c r="DO73" i="10" s="1"/>
  <c r="DO80" i="10" s="1"/>
  <c r="DO43" i="10"/>
  <c r="DO29" i="10"/>
  <c r="DO57" i="10"/>
  <c r="DO56" i="10" s="1"/>
  <c r="DP79" i="10" l="1"/>
  <c r="DP75" i="10" s="1"/>
  <c r="DO42" i="10"/>
  <c r="DO48" i="10"/>
  <c r="DP47" i="10" s="1"/>
  <c r="DP44" i="10" s="1"/>
  <c r="DO117" i="9"/>
  <c r="DP64" i="9"/>
  <c r="DO118" i="9" l="1"/>
  <c r="DO146" i="9"/>
  <c r="DP82" i="9"/>
  <c r="DO119" i="9" l="1"/>
  <c r="DO132" i="9" s="1"/>
  <c r="DO147" i="9"/>
  <c r="DO148" i="9" s="1"/>
  <c r="DO161" i="9" s="1"/>
  <c r="DP123" i="9"/>
  <c r="DP79" i="9"/>
  <c r="DP7" i="10"/>
  <c r="DP72" i="10" l="1"/>
  <c r="DP73" i="10" s="1"/>
  <c r="DP80" i="10" s="1"/>
  <c r="DP43" i="10"/>
  <c r="DP57" i="10"/>
  <c r="DP56" i="10" s="1"/>
  <c r="DP30" i="10"/>
  <c r="DP29" i="10"/>
  <c r="DP85" i="9"/>
  <c r="DP86" i="9" s="1"/>
  <c r="DP125" i="9"/>
  <c r="DP131" i="9" s="1"/>
  <c r="DP117" i="9" l="1"/>
  <c r="DQ64" i="9"/>
  <c r="DP48" i="10"/>
  <c r="DP42" i="10"/>
  <c r="DQ79" i="10"/>
  <c r="DQ75" i="10" s="1"/>
  <c r="DP118" i="9" l="1"/>
  <c r="DQ47" i="10"/>
  <c r="DQ44" i="10" s="1"/>
  <c r="DQ82" i="9"/>
  <c r="DP119" i="9" l="1"/>
  <c r="DP132" i="9" s="1"/>
  <c r="DQ79" i="9"/>
  <c r="DQ7" i="10"/>
  <c r="DQ123" i="9"/>
  <c r="DQ29" i="10" l="1"/>
  <c r="DQ30" i="10"/>
  <c r="DQ43" i="10"/>
  <c r="DQ57" i="10"/>
  <c r="DQ56" i="10" s="1"/>
  <c r="DQ72" i="10"/>
  <c r="DQ73" i="10" s="1"/>
  <c r="DQ80" i="10" s="1"/>
  <c r="DQ125" i="9"/>
  <c r="DQ131" i="9" s="1"/>
  <c r="DQ85" i="9"/>
  <c r="DQ86" i="9" s="1"/>
  <c r="DR79" i="10" l="1"/>
  <c r="DR75" i="10" s="1"/>
  <c r="DQ117" i="9"/>
  <c r="DR64" i="9"/>
  <c r="DQ48" i="10"/>
  <c r="DQ42" i="10"/>
  <c r="DQ118" i="9" l="1"/>
  <c r="DR82" i="9"/>
  <c r="DR47" i="10"/>
  <c r="DR44" i="10" s="1"/>
  <c r="DQ119" i="9" l="1"/>
  <c r="DQ132" i="9" s="1"/>
  <c r="DR7" i="10"/>
  <c r="DR79" i="9"/>
  <c r="DR123" i="9"/>
  <c r="DR152" i="9" s="1"/>
  <c r="DR154" i="9" s="1"/>
  <c r="DR160" i="9" s="1"/>
  <c r="DR29" i="10" l="1"/>
  <c r="DR72" i="10"/>
  <c r="DR73" i="10" s="1"/>
  <c r="DR80" i="10" s="1"/>
  <c r="DS79" i="10" s="1"/>
  <c r="DS75" i="10" s="1"/>
  <c r="DR57" i="10"/>
  <c r="DR56" i="10" s="1"/>
  <c r="DR43" i="10"/>
  <c r="DR30" i="10"/>
  <c r="DR125" i="9"/>
  <c r="DR131" i="9" s="1"/>
  <c r="DR85" i="9"/>
  <c r="DR86" i="9" s="1"/>
  <c r="DR48" i="10" l="1"/>
  <c r="DR42" i="10"/>
  <c r="DR117" i="9"/>
  <c r="DS64" i="9"/>
  <c r="DR118" i="9" l="1"/>
  <c r="DR146" i="9"/>
  <c r="DS47" i="10"/>
  <c r="DS44" i="10" s="1"/>
  <c r="DS82" i="9"/>
  <c r="DR119" i="9" l="1"/>
  <c r="DR132" i="9" s="1"/>
  <c r="DR147" i="9"/>
  <c r="DR148" i="9" s="1"/>
  <c r="DR161" i="9" s="1"/>
  <c r="DS79" i="9"/>
  <c r="DS7" i="10"/>
  <c r="DS123" i="9"/>
  <c r="DS125" i="9" l="1"/>
  <c r="DS131" i="9" s="1"/>
  <c r="DS43" i="10"/>
  <c r="DS57" i="10"/>
  <c r="DS56" i="10" s="1"/>
  <c r="DS30" i="10"/>
  <c r="DS29" i="10"/>
  <c r="DS72" i="10"/>
  <c r="DS73" i="10" s="1"/>
  <c r="DS80" i="10" s="1"/>
  <c r="DS85" i="9"/>
  <c r="DS86" i="9" s="1"/>
  <c r="DT79" i="10" l="1"/>
  <c r="DT75" i="10" s="1"/>
  <c r="DS48" i="10"/>
  <c r="DS42" i="10"/>
  <c r="DS117" i="9"/>
  <c r="DT64" i="9"/>
  <c r="DS118" i="9" l="1"/>
  <c r="DT82" i="9"/>
  <c r="DT47" i="10"/>
  <c r="DT44" i="10" s="1"/>
  <c r="DS119" i="9" l="1"/>
  <c r="DS132" i="9" s="1"/>
  <c r="DT7" i="10"/>
  <c r="DT79" i="9"/>
  <c r="DT123" i="9"/>
  <c r="DT85" i="9" l="1"/>
  <c r="DT86" i="9" s="1"/>
  <c r="DT125" i="9"/>
  <c r="DT131" i="9" s="1"/>
  <c r="DT30" i="10"/>
  <c r="DT57" i="10"/>
  <c r="DT56" i="10" s="1"/>
  <c r="DT29" i="10"/>
  <c r="DT43" i="10"/>
  <c r="DT72" i="10"/>
  <c r="DT73" i="10" s="1"/>
  <c r="DT80" i="10" s="1"/>
  <c r="DU79" i="10" l="1"/>
  <c r="DU75" i="10" s="1"/>
  <c r="DT48" i="10"/>
  <c r="DT42" i="10"/>
  <c r="DT117" i="9"/>
  <c r="DU64" i="9"/>
  <c r="DT118" i="9" l="1"/>
  <c r="DU82" i="9"/>
  <c r="DU47" i="10"/>
  <c r="DU44" i="10" s="1"/>
  <c r="DT119" i="9" l="1"/>
  <c r="DT132" i="9" s="1"/>
  <c r="DU7" i="10"/>
  <c r="DU79" i="9"/>
  <c r="DU123" i="9"/>
  <c r="DU152" i="9" s="1"/>
  <c r="DU154" i="9" s="1"/>
  <c r="DU160" i="9" s="1"/>
  <c r="DU85" i="9" l="1"/>
  <c r="DU86" i="9" s="1"/>
  <c r="DU125" i="9"/>
  <c r="DU131" i="9" s="1"/>
  <c r="DU30" i="10"/>
  <c r="DU43" i="10"/>
  <c r="DU72" i="10"/>
  <c r="DU73" i="10" s="1"/>
  <c r="DU80" i="10" s="1"/>
  <c r="DU57" i="10"/>
  <c r="DU56" i="10" s="1"/>
  <c r="DU29" i="10"/>
  <c r="DV79" i="10" l="1"/>
  <c r="DU48" i="10"/>
  <c r="DV47" i="10" s="1"/>
  <c r="DU42" i="10"/>
  <c r="DU117" i="9"/>
  <c r="DV64" i="9"/>
  <c r="DU118" i="9" l="1"/>
  <c r="DU146" i="9"/>
  <c r="DV82" i="9"/>
  <c r="DV44" i="10"/>
  <c r="DV75" i="10"/>
  <c r="DU119" i="9" l="1"/>
  <c r="DU132" i="9" s="1"/>
  <c r="DU147" i="9"/>
  <c r="DU148" i="9" s="1"/>
  <c r="DU161" i="9" s="1"/>
  <c r="DV7" i="10"/>
  <c r="DV79" i="9"/>
  <c r="DV123" i="9"/>
  <c r="DV125" i="9" l="1"/>
  <c r="DV131" i="9" s="1"/>
  <c r="DV85" i="9"/>
  <c r="DV86" i="9" s="1"/>
  <c r="DV29" i="10"/>
  <c r="DV72" i="10"/>
  <c r="DV43" i="10"/>
  <c r="DV30" i="10"/>
  <c r="DV57" i="10"/>
  <c r="DV73" i="10" l="1"/>
  <c r="DV56" i="10"/>
  <c r="DV117" i="9"/>
  <c r="DW64" i="9"/>
  <c r="DV48" i="10"/>
  <c r="DV42" i="10"/>
  <c r="DV118" i="9" l="1"/>
  <c r="DW82" i="9"/>
  <c r="DW47" i="10"/>
  <c r="DV80" i="10"/>
  <c r="DV119" i="9" l="1"/>
  <c r="DV132" i="9" s="1"/>
  <c r="DW79" i="10"/>
  <c r="DW44" i="10"/>
  <c r="DW123" i="9"/>
  <c r="DW79" i="9"/>
  <c r="DW7" i="10"/>
  <c r="DW85" i="9" l="1"/>
  <c r="DW86" i="9" s="1"/>
  <c r="DW29" i="10"/>
  <c r="DW72" i="10"/>
  <c r="DW43" i="10"/>
  <c r="DW30" i="10"/>
  <c r="DW57" i="10"/>
  <c r="DW125" i="9"/>
  <c r="DW131" i="9" s="1"/>
  <c r="DW75" i="10"/>
  <c r="DW42" i="10" l="1"/>
  <c r="DW48" i="10"/>
  <c r="DW73" i="10"/>
  <c r="DW117" i="9"/>
  <c r="DX64" i="9"/>
  <c r="DW56" i="10"/>
  <c r="DX82" i="9" l="1"/>
  <c r="DW118" i="9"/>
  <c r="DW80" i="10"/>
  <c r="DX47" i="10"/>
  <c r="DW119" i="9" l="1"/>
  <c r="DW132" i="9" s="1"/>
  <c r="DX79" i="10"/>
  <c r="DX44" i="10"/>
  <c r="DX123" i="9"/>
  <c r="DX152" i="9" s="1"/>
  <c r="DX154" i="9" s="1"/>
  <c r="DX160" i="9" s="1"/>
  <c r="DX7" i="10"/>
  <c r="DX79" i="9"/>
  <c r="DX72" i="10" l="1"/>
  <c r="DX73" i="10" s="1"/>
  <c r="DX43" i="10"/>
  <c r="DX30" i="10"/>
  <c r="DX29" i="10"/>
  <c r="DX57" i="10"/>
  <c r="DX85" i="9"/>
  <c r="DX86" i="9" s="1"/>
  <c r="DX125" i="9"/>
  <c r="DX131" i="9" s="1"/>
  <c r="DX75" i="10"/>
  <c r="DX80" i="10" l="1"/>
  <c r="DX56" i="10"/>
  <c r="DX42" i="10"/>
  <c r="DX48" i="10"/>
  <c r="DX117" i="9"/>
  <c r="DX146" i="9" s="1"/>
  <c r="DY64" i="9"/>
  <c r="DY82" i="9" l="1"/>
  <c r="DX118" i="9"/>
  <c r="DY79" i="10"/>
  <c r="DY47" i="10"/>
  <c r="DX119" i="9" l="1"/>
  <c r="DX132" i="9" s="1"/>
  <c r="DX147" i="9"/>
  <c r="DX148" i="9" s="1"/>
  <c r="DX161" i="9" s="1"/>
  <c r="DY123" i="9"/>
  <c r="DY7" i="10"/>
  <c r="DY79" i="9"/>
  <c r="DY75" i="10"/>
  <c r="DY44" i="10"/>
  <c r="DY29" i="10" l="1"/>
  <c r="DY72" i="10"/>
  <c r="DY43" i="10"/>
  <c r="DY57" i="10"/>
  <c r="DY30" i="10"/>
  <c r="DY85" i="9"/>
  <c r="DY86" i="9" s="1"/>
  <c r="DY125" i="9"/>
  <c r="DY131" i="9" s="1"/>
  <c r="DY117" i="9" l="1"/>
  <c r="DZ64" i="9"/>
  <c r="DY42" i="10"/>
  <c r="DY48" i="10"/>
  <c r="DY56" i="10"/>
  <c r="DY73" i="10"/>
  <c r="DZ47" i="10" l="1"/>
  <c r="DZ82" i="9"/>
  <c r="DY80" i="10"/>
  <c r="DY118" i="9"/>
  <c r="DY119" i="9" l="1"/>
  <c r="DY132" i="9" s="1"/>
  <c r="DZ79" i="10"/>
  <c r="DZ123" i="9"/>
  <c r="DZ79" i="9"/>
  <c r="DZ7" i="10"/>
  <c r="DZ44" i="10"/>
  <c r="DZ57" i="10" l="1"/>
  <c r="DZ29" i="10"/>
  <c r="DZ43" i="10"/>
  <c r="DZ72" i="10"/>
  <c r="DZ73" i="10" s="1"/>
  <c r="DZ30" i="10"/>
  <c r="DZ85" i="9"/>
  <c r="DZ86" i="9" s="1"/>
  <c r="DZ125" i="9"/>
  <c r="DZ131" i="9" s="1"/>
  <c r="DZ75" i="10"/>
  <c r="DZ117" i="9" l="1"/>
  <c r="EA64" i="9"/>
  <c r="DZ42" i="10"/>
  <c r="DZ48" i="10"/>
  <c r="DZ80" i="10"/>
  <c r="EA79" i="10" s="1"/>
  <c r="EA75" i="10" s="1"/>
  <c r="DZ56" i="10"/>
  <c r="EA47" i="10" l="1"/>
  <c r="EA44" i="10" s="1"/>
  <c r="EA82" i="9"/>
  <c r="DZ118" i="9"/>
  <c r="DZ119" i="9" l="1"/>
  <c r="DZ132" i="9" s="1"/>
  <c r="EA123" i="9"/>
  <c r="EA7" i="10"/>
  <c r="EA79" i="9"/>
  <c r="EA125" i="9" l="1"/>
  <c r="EA131" i="9" s="1"/>
  <c r="EA152" i="9"/>
  <c r="EA154" i="9" s="1"/>
  <c r="EA160" i="9" s="1"/>
  <c r="EA57" i="10"/>
  <c r="EA56" i="10" s="1"/>
  <c r="EA43" i="10"/>
  <c r="EA30" i="10"/>
  <c r="EA72" i="10"/>
  <c r="EA73" i="10" s="1"/>
  <c r="EA80" i="10" s="1"/>
  <c r="EB79" i="10" s="1"/>
  <c r="EB75" i="10" s="1"/>
  <c r="EA29" i="10"/>
  <c r="EA85" i="9"/>
  <c r="EA86" i="9" s="1"/>
  <c r="EA117" i="9" l="1"/>
  <c r="EB64" i="9"/>
  <c r="EA42" i="10"/>
  <c r="EA48" i="10"/>
  <c r="EB47" i="10" s="1"/>
  <c r="EB44" i="10" s="1"/>
  <c r="EA118" i="9" l="1"/>
  <c r="EA146" i="9"/>
  <c r="EB82" i="9"/>
  <c r="EA119" i="9" l="1"/>
  <c r="EA132" i="9" s="1"/>
  <c r="EA147" i="9"/>
  <c r="EA148" i="9" s="1"/>
  <c r="EA161" i="9" s="1"/>
  <c r="EB123" i="9"/>
  <c r="EB79" i="9"/>
  <c r="EB7" i="10"/>
  <c r="EB125" i="9" l="1"/>
  <c r="EB131" i="9" s="1"/>
  <c r="EB85" i="9"/>
  <c r="EB86" i="9" s="1"/>
  <c r="EB72" i="10"/>
  <c r="EB73" i="10" s="1"/>
  <c r="EB80" i="10" s="1"/>
  <c r="EC79" i="10" s="1"/>
  <c r="EC75" i="10" s="1"/>
  <c r="EB57" i="10"/>
  <c r="EB56" i="10" s="1"/>
  <c r="EB30" i="10"/>
  <c r="EB43" i="10"/>
  <c r="EB29" i="10"/>
  <c r="EB48" i="10" l="1"/>
  <c r="EB42" i="10"/>
  <c r="EB117" i="9"/>
  <c r="EC64" i="9"/>
  <c r="EB118" i="9" l="1"/>
  <c r="EC82" i="9"/>
  <c r="EC47" i="10"/>
  <c r="EC44" i="10" s="1"/>
  <c r="EB119" i="9" l="1"/>
  <c r="EB132" i="9" s="1"/>
  <c r="EC123" i="9"/>
  <c r="EC79" i="9"/>
  <c r="EC7" i="10"/>
  <c r="EC125" i="9" l="1"/>
  <c r="EC131" i="9" s="1"/>
  <c r="EC85" i="9"/>
  <c r="EC86" i="9" s="1"/>
  <c r="EC43" i="10"/>
  <c r="EC30" i="10"/>
  <c r="EC29" i="10"/>
  <c r="EC57" i="10"/>
  <c r="EC56" i="10" s="1"/>
  <c r="EC72" i="10"/>
  <c r="EC73" i="10" s="1"/>
  <c r="EC80" i="10" s="1"/>
  <c r="ED79" i="10" s="1"/>
  <c r="ED75" i="10" s="1"/>
  <c r="EC48" i="10" l="1"/>
  <c r="ED47" i="10" s="1"/>
  <c r="ED44" i="10" s="1"/>
  <c r="EC42" i="10"/>
  <c r="EC117" i="9"/>
  <c r="ED64" i="9"/>
  <c r="EC118" i="9" l="1"/>
  <c r="ED82" i="9"/>
  <c r="EC119" i="9" l="1"/>
  <c r="EC132" i="9" s="1"/>
  <c r="ED123" i="9"/>
  <c r="ED79" i="9"/>
  <c r="ED7" i="10"/>
  <c r="ED125" i="9" l="1"/>
  <c r="ED131" i="9" s="1"/>
  <c r="ED152" i="9"/>
  <c r="ED154" i="9" s="1"/>
  <c r="ED160" i="9" s="1"/>
  <c r="ED85" i="9"/>
  <c r="ED86" i="9" s="1"/>
  <c r="ED43" i="10"/>
  <c r="ED30" i="10"/>
  <c r="ED29" i="10"/>
  <c r="ED72" i="10"/>
  <c r="ED73" i="10" s="1"/>
  <c r="ED80" i="10" s="1"/>
  <c r="EE79" i="10" s="1"/>
  <c r="EE75" i="10" s="1"/>
  <c r="ED57" i="10"/>
  <c r="ED56" i="10" s="1"/>
  <c r="ED48" i="10" l="1"/>
  <c r="ED42" i="10"/>
  <c r="ED117" i="9"/>
  <c r="EE64" i="9"/>
  <c r="ED118" i="9" l="1"/>
  <c r="ED146" i="9"/>
  <c r="EE82" i="9"/>
  <c r="EE47" i="10"/>
  <c r="EE44" i="10" s="1"/>
  <c r="ED119" i="9" l="1"/>
  <c r="ED132" i="9" s="1"/>
  <c r="ED147" i="9"/>
  <c r="ED148" i="9" s="1"/>
  <c r="ED161" i="9" s="1"/>
  <c r="EE123" i="9"/>
  <c r="EE7" i="10"/>
  <c r="EE79" i="9"/>
  <c r="EE125" i="9" l="1"/>
  <c r="EE131" i="9" s="1"/>
  <c r="EE57" i="10"/>
  <c r="EE56" i="10" s="1"/>
  <c r="EE43" i="10"/>
  <c r="EE72" i="10"/>
  <c r="EE73" i="10" s="1"/>
  <c r="EE80" i="10" s="1"/>
  <c r="EE30" i="10"/>
  <c r="EE29" i="10"/>
  <c r="EE85" i="9"/>
  <c r="EE86" i="9" s="1"/>
  <c r="EF79" i="10" l="1"/>
  <c r="EF75" i="10" s="1"/>
  <c r="EE42" i="10"/>
  <c r="EE48" i="10"/>
  <c r="EE117" i="9"/>
  <c r="EF64" i="9"/>
  <c r="EE118" i="9" l="1"/>
  <c r="EF82" i="9"/>
  <c r="EF47" i="10"/>
  <c r="EF44" i="10" s="1"/>
  <c r="EE119" i="9" l="1"/>
  <c r="EE132" i="9" s="1"/>
  <c r="EF123" i="9"/>
  <c r="EF7" i="10"/>
  <c r="EF79" i="9"/>
  <c r="EF125" i="9" l="1"/>
  <c r="EF131" i="9" s="1"/>
  <c r="EF85" i="9"/>
  <c r="EF86" i="9" s="1"/>
  <c r="EF72" i="10"/>
  <c r="EF73" i="10" s="1"/>
  <c r="EF80" i="10" s="1"/>
  <c r="EF43" i="10"/>
  <c r="EF30" i="10"/>
  <c r="EF29" i="10"/>
  <c r="EF57" i="10"/>
  <c r="EF56" i="10" s="1"/>
  <c r="EG79" i="10" l="1"/>
  <c r="EG76" i="10"/>
  <c r="P76" i="10" s="1"/>
  <c r="F76" i="10" s="1"/>
  <c r="EF117" i="9"/>
  <c r="EG64" i="9"/>
  <c r="EF48" i="10"/>
  <c r="EF42" i="10"/>
  <c r="EF118" i="9" l="1"/>
  <c r="EG82" i="9"/>
  <c r="EG47" i="10"/>
  <c r="EG75" i="10"/>
  <c r="N79" i="10"/>
  <c r="O79" i="10"/>
  <c r="P79" i="10"/>
  <c r="EF119" i="9" l="1"/>
  <c r="EF132" i="9" s="1"/>
  <c r="F79" i="10"/>
  <c r="M75" i="10"/>
  <c r="N75" i="10"/>
  <c r="O75" i="10"/>
  <c r="P75" i="10"/>
  <c r="EG44" i="10"/>
  <c r="N47" i="10"/>
  <c r="O47" i="10"/>
  <c r="P47" i="10"/>
  <c r="EG7" i="10"/>
  <c r="EG79" i="9"/>
  <c r="N82" i="9"/>
  <c r="O82" i="9"/>
  <c r="P82" i="9"/>
  <c r="EG123" i="9"/>
  <c r="EG152" i="9" s="1"/>
  <c r="EG154" i="9" s="1"/>
  <c r="EG160" i="9" s="1"/>
  <c r="F47" i="10" l="1"/>
  <c r="EG125" i="9"/>
  <c r="EG131" i="9" s="1"/>
  <c r="N123" i="9"/>
  <c r="N125" i="9" s="1"/>
  <c r="N131" i="9" s="1"/>
  <c r="O123" i="9"/>
  <c r="O125" i="9" s="1"/>
  <c r="O131" i="9" s="1"/>
  <c r="P123" i="9"/>
  <c r="P125" i="9" s="1"/>
  <c r="P131" i="9" s="1"/>
  <c r="M44" i="10"/>
  <c r="N44" i="10"/>
  <c r="O44" i="10"/>
  <c r="P44" i="10"/>
  <c r="K103" i="11"/>
  <c r="K77" i="11"/>
  <c r="J77" i="11"/>
  <c r="J103" i="11"/>
  <c r="F82" i="9"/>
  <c r="D4" i="11" s="1"/>
  <c r="EG85" i="9"/>
  <c r="N79" i="9"/>
  <c r="O79" i="9"/>
  <c r="P79" i="9"/>
  <c r="L77" i="11"/>
  <c r="L103" i="11"/>
  <c r="EG72" i="10"/>
  <c r="EG29" i="10"/>
  <c r="EG30" i="10"/>
  <c r="EG57" i="10"/>
  <c r="EG43" i="10"/>
  <c r="N7" i="10"/>
  <c r="O7" i="10"/>
  <c r="P7" i="10"/>
  <c r="F75" i="10"/>
  <c r="P29" i="10" l="1"/>
  <c r="L78" i="11" s="1"/>
  <c r="M29" i="10"/>
  <c r="N29" i="10"/>
  <c r="J78" i="11" s="1"/>
  <c r="O29" i="10"/>
  <c r="K78" i="11" s="1"/>
  <c r="EG73" i="10"/>
  <c r="M72" i="10"/>
  <c r="N72" i="10"/>
  <c r="O72" i="10"/>
  <c r="P72" i="10"/>
  <c r="P85" i="9"/>
  <c r="N85" i="9"/>
  <c r="O85" i="9"/>
  <c r="EG86" i="9"/>
  <c r="M103" i="11"/>
  <c r="F44" i="10"/>
  <c r="F7" i="10"/>
  <c r="J105" i="11"/>
  <c r="J106" i="11" s="1"/>
  <c r="EG42" i="10"/>
  <c r="N43" i="10"/>
  <c r="O43" i="10"/>
  <c r="P43" i="10"/>
  <c r="EG48" i="10"/>
  <c r="K105" i="11"/>
  <c r="K106" i="11" s="1"/>
  <c r="K102" i="11" s="1"/>
  <c r="EG56" i="10"/>
  <c r="N57" i="10"/>
  <c r="O57" i="10"/>
  <c r="P57" i="10"/>
  <c r="L105" i="11"/>
  <c r="L106" i="11" s="1"/>
  <c r="M30" i="10"/>
  <c r="N30" i="10"/>
  <c r="O30" i="10"/>
  <c r="P30" i="10"/>
  <c r="F79" i="9"/>
  <c r="L102" i="11" l="1"/>
  <c r="M105" i="11"/>
  <c r="F43" i="10"/>
  <c r="F57" i="10"/>
  <c r="M56" i="10"/>
  <c r="N56" i="10"/>
  <c r="O56" i="10"/>
  <c r="P56" i="10"/>
  <c r="M42" i="10"/>
  <c r="N42" i="10"/>
  <c r="O42" i="10"/>
  <c r="P42" i="10"/>
  <c r="EG117" i="9"/>
  <c r="EG146" i="9" s="1"/>
  <c r="N86" i="9"/>
  <c r="O64" i="9" s="1"/>
  <c r="O86" i="9"/>
  <c r="P64" i="9" s="1"/>
  <c r="P86" i="9"/>
  <c r="EG80" i="10"/>
  <c r="N73" i="10"/>
  <c r="O73" i="10"/>
  <c r="P73" i="10"/>
  <c r="F85" i="9"/>
  <c r="J102" i="11"/>
  <c r="M106" i="11"/>
  <c r="I78" i="11"/>
  <c r="I79" i="11" s="1"/>
  <c r="J79" i="11" s="1"/>
  <c r="K79" i="11" s="1"/>
  <c r="L79" i="11" s="1"/>
  <c r="F29" i="10"/>
  <c r="F37" i="10"/>
  <c r="F19" i="10" s="1"/>
  <c r="D55" i="11" s="1"/>
  <c r="B65" i="11" s="1"/>
  <c r="F30" i="10"/>
  <c r="N48" i="10"/>
  <c r="O48" i="10"/>
  <c r="P48" i="10"/>
  <c r="F12" i="10"/>
  <c r="D48" i="11" s="1"/>
  <c r="F35" i="10"/>
  <c r="F72" i="10"/>
  <c r="F84" i="10" s="1"/>
  <c r="F85" i="10" s="1"/>
  <c r="M102" i="11" l="1"/>
  <c r="N104" i="11"/>
  <c r="N103" i="11"/>
  <c r="N105" i="11"/>
  <c r="F48" i="10"/>
  <c r="N106" i="11"/>
  <c r="EG118" i="9"/>
  <c r="N117" i="9"/>
  <c r="N118" i="9" s="1"/>
  <c r="N119" i="9" s="1"/>
  <c r="N132" i="9" s="1"/>
  <c r="O117" i="9"/>
  <c r="O118" i="9" s="1"/>
  <c r="O119" i="9" s="1"/>
  <c r="O132" i="9" s="1"/>
  <c r="P117" i="9"/>
  <c r="P118" i="9" s="1"/>
  <c r="P119" i="9" s="1"/>
  <c r="P132" i="9" s="1"/>
  <c r="F56" i="10"/>
  <c r="F60" i="10" s="1"/>
  <c r="F61" i="10"/>
  <c r="EG74" i="10"/>
  <c r="EG71" i="10" s="1"/>
  <c r="BV74" i="10"/>
  <c r="BV71" i="10" s="1"/>
  <c r="DK74" i="10"/>
  <c r="DK71" i="10" s="1"/>
  <c r="BX74" i="10"/>
  <c r="BX71" i="10" s="1"/>
  <c r="AU74" i="10"/>
  <c r="AU71" i="10" s="1"/>
  <c r="AS74" i="10"/>
  <c r="AS71" i="10" s="1"/>
  <c r="DE74" i="10"/>
  <c r="DE71" i="10" s="1"/>
  <c r="BK74" i="10"/>
  <c r="BK71" i="10" s="1"/>
  <c r="AY74" i="10"/>
  <c r="AY71" i="10" s="1"/>
  <c r="AT74" i="10"/>
  <c r="AT71" i="10" s="1"/>
  <c r="DG74" i="10"/>
  <c r="DG71" i="10" s="1"/>
  <c r="BD74" i="10"/>
  <c r="BD71" i="10" s="1"/>
  <c r="DP74" i="10"/>
  <c r="DP71" i="10" s="1"/>
  <c r="BM74" i="10"/>
  <c r="BM71" i="10" s="1"/>
  <c r="DY74" i="10"/>
  <c r="DY71" i="10" s="1"/>
  <c r="R74" i="10"/>
  <c r="CD74" i="10"/>
  <c r="CD71" i="10" s="1"/>
  <c r="T74" i="10"/>
  <c r="T71" i="10" s="1"/>
  <c r="CF74" i="10"/>
  <c r="CF71" i="10" s="1"/>
  <c r="BZ74" i="10"/>
  <c r="BA74" i="10"/>
  <c r="BA71" i="10" s="1"/>
  <c r="DM74" i="10"/>
  <c r="DM71" i="10" s="1"/>
  <c r="BQ74" i="10"/>
  <c r="BQ71" i="10" s="1"/>
  <c r="BN74" i="10"/>
  <c r="BC74" i="10"/>
  <c r="BC71" i="10" s="1"/>
  <c r="DO74" i="10"/>
  <c r="DO71" i="10" s="1"/>
  <c r="BL74" i="10"/>
  <c r="BL71" i="10" s="1"/>
  <c r="DX74" i="10"/>
  <c r="DX71" i="10" s="1"/>
  <c r="BU74" i="10"/>
  <c r="BU71" i="10" s="1"/>
  <c r="Z74" i="10"/>
  <c r="Z71" i="10" s="1"/>
  <c r="AA74" i="10"/>
  <c r="AA71" i="10" s="1"/>
  <c r="CL74" i="10"/>
  <c r="AB74" i="10"/>
  <c r="AB71" i="10" s="1"/>
  <c r="CN74" i="10"/>
  <c r="CN71" i="10" s="1"/>
  <c r="CP74" i="10"/>
  <c r="CP71" i="10" s="1"/>
  <c r="BI74" i="10"/>
  <c r="BI71" i="10" s="1"/>
  <c r="DU74" i="10"/>
  <c r="DU71" i="10" s="1"/>
  <c r="CH74" i="10"/>
  <c r="CH71" i="10" s="1"/>
  <c r="CE74" i="10"/>
  <c r="CE71" i="10" s="1"/>
  <c r="BJ74" i="10"/>
  <c r="BJ71" i="10" s="1"/>
  <c r="DW74" i="10"/>
  <c r="DW71" i="10" s="1"/>
  <c r="BT74" i="10"/>
  <c r="BT71" i="10" s="1"/>
  <c r="EF74" i="10"/>
  <c r="EF71" i="10" s="1"/>
  <c r="CC74" i="10"/>
  <c r="CC71" i="10" s="1"/>
  <c r="AQ74" i="10"/>
  <c r="AQ71" i="10" s="1"/>
  <c r="AG74" i="10"/>
  <c r="AG71" i="10" s="1"/>
  <c r="CU74" i="10"/>
  <c r="CU71" i="10" s="1"/>
  <c r="AJ74" i="10"/>
  <c r="AJ71" i="10" s="1"/>
  <c r="CV74" i="10"/>
  <c r="CV71" i="10" s="1"/>
  <c r="DF74" i="10"/>
  <c r="DF71" i="10" s="1"/>
  <c r="BR74" i="10"/>
  <c r="BR71" i="10" s="1"/>
  <c r="EC74" i="10"/>
  <c r="EC71" i="10" s="1"/>
  <c r="CX74" i="10"/>
  <c r="CT74" i="10"/>
  <c r="CT71" i="10" s="1"/>
  <c r="BS74" i="10"/>
  <c r="BS71" i="10" s="1"/>
  <c r="EE74" i="10"/>
  <c r="EE71" i="10" s="1"/>
  <c r="CB74" i="10"/>
  <c r="CB71" i="10" s="1"/>
  <c r="Y74" i="10"/>
  <c r="Y71" i="10" s="1"/>
  <c r="CK74" i="10"/>
  <c r="CK71" i="10" s="1"/>
  <c r="BG74" i="10"/>
  <c r="BG71" i="10" s="1"/>
  <c r="AP74" i="10"/>
  <c r="DB74" i="10"/>
  <c r="DB71" i="10" s="1"/>
  <c r="AR74" i="10"/>
  <c r="AR71" i="10" s="1"/>
  <c r="DC74" i="10"/>
  <c r="DC71" i="10" s="1"/>
  <c r="DV74" i="10"/>
  <c r="BY74" i="10"/>
  <c r="BY71" i="10" s="1"/>
  <c r="U74" i="10"/>
  <c r="U71" i="10" s="1"/>
  <c r="DN74" i="10"/>
  <c r="DN71" i="10" s="1"/>
  <c r="DT74" i="10"/>
  <c r="DT71" i="10" s="1"/>
  <c r="CA74" i="10"/>
  <c r="CA71" i="10" s="1"/>
  <c r="X74" i="10"/>
  <c r="X71" i="10" s="1"/>
  <c r="CJ74" i="10"/>
  <c r="CJ71" i="10" s="1"/>
  <c r="AH74" i="10"/>
  <c r="AH71" i="10" s="1"/>
  <c r="CS74" i="10"/>
  <c r="CS71" i="10" s="1"/>
  <c r="BW74" i="10"/>
  <c r="BW71" i="10" s="1"/>
  <c r="AX74" i="10"/>
  <c r="AX71" i="10" s="1"/>
  <c r="DJ74" i="10"/>
  <c r="AZ74" i="10"/>
  <c r="AZ71" i="10" s="1"/>
  <c r="DL74" i="10"/>
  <c r="DL71" i="10" s="1"/>
  <c r="V74" i="10"/>
  <c r="V71" i="10" s="1"/>
  <c r="CG74" i="10"/>
  <c r="CG71" i="10" s="1"/>
  <c r="AD74" i="10"/>
  <c r="ED74" i="10"/>
  <c r="ED71" i="10" s="1"/>
  <c r="W74" i="10"/>
  <c r="W71" i="10" s="1"/>
  <c r="CI74" i="10"/>
  <c r="CI71" i="10" s="1"/>
  <c r="AF74" i="10"/>
  <c r="AF71" i="10" s="1"/>
  <c r="CR74" i="10"/>
  <c r="CR71" i="10" s="1"/>
  <c r="AO74" i="10"/>
  <c r="AO71" i="10" s="1"/>
  <c r="CZ74" i="10"/>
  <c r="CZ71" i="10" s="1"/>
  <c r="CM74" i="10"/>
  <c r="CM71" i="10" s="1"/>
  <c r="BF74" i="10"/>
  <c r="BF71" i="10" s="1"/>
  <c r="DR74" i="10"/>
  <c r="DR71" i="10" s="1"/>
  <c r="BH74" i="10"/>
  <c r="BH71" i="10" s="1"/>
  <c r="DS74" i="10"/>
  <c r="DS71" i="10" s="1"/>
  <c r="AC74" i="10"/>
  <c r="AC71" i="10" s="1"/>
  <c r="CO74" i="10"/>
  <c r="CO71" i="10" s="1"/>
  <c r="AL74" i="10"/>
  <c r="AL71" i="10" s="1"/>
  <c r="S74" i="10"/>
  <c r="S71" i="10" s="1"/>
  <c r="AE74" i="10"/>
  <c r="AE71" i="10" s="1"/>
  <c r="CQ74" i="10"/>
  <c r="CQ71" i="10" s="1"/>
  <c r="AN74" i="10"/>
  <c r="AN71" i="10" s="1"/>
  <c r="DA74" i="10"/>
  <c r="DA71" i="10" s="1"/>
  <c r="AW74" i="10"/>
  <c r="AW71" i="10" s="1"/>
  <c r="DI74" i="10"/>
  <c r="DI71" i="10" s="1"/>
  <c r="DD74" i="10"/>
  <c r="DD71" i="10" s="1"/>
  <c r="BO74" i="10"/>
  <c r="BO71" i="10" s="1"/>
  <c r="DZ74" i="10"/>
  <c r="DZ71" i="10" s="1"/>
  <c r="BP74" i="10"/>
  <c r="BP71" i="10" s="1"/>
  <c r="EB74" i="10"/>
  <c r="EB71" i="10" s="1"/>
  <c r="AK74" i="10"/>
  <c r="AK71" i="10" s="1"/>
  <c r="CW74" i="10"/>
  <c r="CW71" i="10" s="1"/>
  <c r="BB74" i="10"/>
  <c r="AI74" i="10"/>
  <c r="AI71" i="10" s="1"/>
  <c r="AM74" i="10"/>
  <c r="AM71" i="10" s="1"/>
  <c r="CY74" i="10"/>
  <c r="CY71" i="10" s="1"/>
  <c r="AV74" i="10"/>
  <c r="AV71" i="10" s="1"/>
  <c r="DH74" i="10"/>
  <c r="DH71" i="10" s="1"/>
  <c r="BE74" i="10"/>
  <c r="BE71" i="10" s="1"/>
  <c r="DQ74" i="10"/>
  <c r="DQ71" i="10" s="1"/>
  <c r="EA74" i="10"/>
  <c r="EA71" i="10" s="1"/>
  <c r="F73" i="10"/>
  <c r="F42" i="10"/>
  <c r="F50" i="10" s="1"/>
  <c r="F51" i="10"/>
  <c r="EG119" i="9" l="1"/>
  <c r="EG132" i="9" s="1"/>
  <c r="EG147" i="9"/>
  <c r="EG148" i="9" s="1"/>
  <c r="EG161" i="9" s="1"/>
  <c r="O74" i="10"/>
  <c r="DJ71" i="10"/>
  <c r="O71" i="10" s="1"/>
  <c r="N74" i="10"/>
  <c r="CX71" i="10"/>
  <c r="N71" i="10" s="1"/>
  <c r="L74" i="10"/>
  <c r="BZ71" i="10"/>
  <c r="L71" i="10" s="1"/>
  <c r="H74" i="10"/>
  <c r="AD71" i="10"/>
  <c r="H71" i="10" s="1"/>
  <c r="P74" i="10"/>
  <c r="DV71" i="10"/>
  <c r="P71" i="10" s="1"/>
  <c r="J74" i="10"/>
  <c r="BB71" i="10"/>
  <c r="J71" i="10" s="1"/>
  <c r="CL71" i="10"/>
  <c r="M71" i="10" s="1"/>
  <c r="M74" i="10"/>
  <c r="K74" i="10"/>
  <c r="BN71" i="10"/>
  <c r="K71" i="10" s="1"/>
  <c r="R71" i="10"/>
  <c r="G71" i="10" s="1"/>
  <c r="G74" i="10"/>
  <c r="I74" i="10"/>
  <c r="AP71" i="10"/>
  <c r="I71" i="10" s="1"/>
  <c r="F74" i="10" l="1"/>
  <c r="F88" i="10"/>
  <c r="F71" i="10"/>
  <c r="F87" i="10" s="1"/>
</calcChain>
</file>

<file path=xl/sharedStrings.xml><?xml version="1.0" encoding="utf-8"?>
<sst xmlns="http://schemas.openxmlformats.org/spreadsheetml/2006/main" count="2104" uniqueCount="574">
  <si>
    <t>ФИНАНСОВАЯ МОДЕЛЬ ПРОЕКТА: &lt;&lt;НАЗВАНИЕ ПРОЕКТА&gt;&gt;</t>
  </si>
  <si>
    <t xml:space="preserve"> </t>
  </si>
  <si>
    <t>СОДЕРЖАНИЕ</t>
  </si>
  <si>
    <t>Вводные данные</t>
  </si>
  <si>
    <t>Inputs</t>
  </si>
  <si>
    <t>Исходные данные и допущения</t>
  </si>
  <si>
    <t>HFS</t>
  </si>
  <si>
    <t>Историческая финансовая отчетность</t>
  </si>
  <si>
    <t>Расчетные листы</t>
  </si>
  <si>
    <t>Revenue</t>
  </si>
  <si>
    <t xml:space="preserve">Прогноз объемов реализации, цен и выручки </t>
  </si>
  <si>
    <t>Costs</t>
  </si>
  <si>
    <t>Прогноз производственных, административных и капитальных затрат</t>
  </si>
  <si>
    <t>Staff</t>
  </si>
  <si>
    <t>Прогноз расходов на персонал</t>
  </si>
  <si>
    <t>Taxes</t>
  </si>
  <si>
    <t>Прогноз налогов</t>
  </si>
  <si>
    <t>WorkCap</t>
  </si>
  <si>
    <t>Прогноз собственного оборотного капитала</t>
  </si>
  <si>
    <t>Презентационные листы</t>
  </si>
  <si>
    <t>Workflow</t>
  </si>
  <si>
    <t>Прогнозный отчет о прибылях и убытках и отчет о движении денежных средств</t>
  </si>
  <si>
    <t>CF инвестора</t>
  </si>
  <si>
    <t>Описание модели заработка инвестора</t>
  </si>
  <si>
    <t>Summary</t>
  </si>
  <si>
    <t>Краткая информация о Проекте, ключевые показатели Проекта</t>
  </si>
  <si>
    <t>Перейти</t>
  </si>
  <si>
    <t>Выбор модели заработка инвестора</t>
  </si>
  <si>
    <t>ЦВЕТОВЫЕ ОБОЗНАЧЕНИЯ</t>
  </si>
  <si>
    <t>Ячейка для ручного ввода данных</t>
  </si>
  <si>
    <t>ИНСТРУКЦИЯ</t>
  </si>
  <si>
    <t>Данная финансовая модель предназначена для планирования стратегии развития проекта на 10 лет.
- Исходные данные для расчета вносятся на листы "Input" и "HFS" исключительно в ячейки с желтой заливкой.
- Вкладки "Revenue", "Costs", "Taxes", "WorkCap", "Staff" и "WorkCap" предназначены для промежуточных расчетов, данные рассчитываются автоматически.
- Вкладки "Workflow", "Workflow инвестора" и "Summary" - это итоговые отчеты, сформированные на основе промежуточных расчетов. Данные в них также рассчитываются автоматически.
Данная финансовая модель НЕ СОДЕРЖИТ макросы, или элементы управления, которым требуется поддержка макроязыка.</t>
  </si>
  <si>
    <t>&lt;&lt;</t>
  </si>
  <si>
    <t xml:space="preserve">ВВОДНЫЕ ДАННЫЕ </t>
  </si>
  <si>
    <t>- Ячейка для ручного вода данных</t>
  </si>
  <si>
    <t>Номер периода</t>
  </si>
  <si>
    <t>Ед.изм.</t>
  </si>
  <si>
    <t>Комментарий/источник</t>
  </si>
  <si>
    <t>Факт/
Норматив</t>
  </si>
  <si>
    <t>Год 1</t>
  </si>
  <si>
    <t>Год 2</t>
  </si>
  <si>
    <t>Год 3</t>
  </si>
  <si>
    <t>Год 4</t>
  </si>
  <si>
    <t>Год 5</t>
  </si>
  <si>
    <t>Год 6</t>
  </si>
  <si>
    <t>Год 7</t>
  </si>
  <si>
    <t>Год 8</t>
  </si>
  <si>
    <t>Год 9</t>
  </si>
  <si>
    <t>Год 10</t>
  </si>
  <si>
    <t>Макроэкономика и налоги</t>
  </si>
  <si>
    <t>Macroeconomic and tax assumptions</t>
  </si>
  <si>
    <t>Начало прогноза</t>
  </si>
  <si>
    <t>Год</t>
  </si>
  <si>
    <t>Х</t>
  </si>
  <si>
    <t>Месяц</t>
  </si>
  <si>
    <t>День</t>
  </si>
  <si>
    <t>Дата начала прогноза</t>
  </si>
  <si>
    <t>Инфляция</t>
  </si>
  <si>
    <t>% в год</t>
  </si>
  <si>
    <t>https://www.economy.gov.ru/material/file/a980ef0a8b14feb70ef864847e906f2f/32028-PK/D03i.pdf</t>
  </si>
  <si>
    <t>Индекс инфляции</t>
  </si>
  <si>
    <t>расчет</t>
  </si>
  <si>
    <t>Прогноз курса валюты</t>
  </si>
  <si>
    <t>Доллар</t>
  </si>
  <si>
    <t>руб./доллар</t>
  </si>
  <si>
    <t>Прогноз 2021-2023 гг. Минэкономразивития РФ</t>
  </si>
  <si>
    <t>Ставки налогов</t>
  </si>
  <si>
    <t>Текущая система налогообложения</t>
  </si>
  <si>
    <t>выбрать</t>
  </si>
  <si>
    <t>данные Инициатора проекта</t>
  </si>
  <si>
    <t>УСН</t>
  </si>
  <si>
    <t>Льготы участника Сколково</t>
  </si>
  <si>
    <t>Единый налог (УСН)</t>
  </si>
  <si>
    <t>%</t>
  </si>
  <si>
    <t>Единый налог (УСН) для "переходного" периода</t>
  </si>
  <si>
    <t>НК РФ</t>
  </si>
  <si>
    <t>Лимит по выручке для "переходного" периода (УСН)</t>
  </si>
  <si>
    <t>тыс. руб.</t>
  </si>
  <si>
    <t>ОСНО</t>
  </si>
  <si>
    <t xml:space="preserve">https://sk.ru/tax-facilities/ </t>
  </si>
  <si>
    <t>Льготы участника Сколково на освобождение от уплаты НДС и налога на прибыль (до выручки 1 млрд руб. и накопленной с этого момента прибыли 300 млн руб. одновременно)</t>
  </si>
  <si>
    <t xml:space="preserve">Налог на прибыль </t>
  </si>
  <si>
    <t xml:space="preserve">НДС </t>
  </si>
  <si>
    <t>Лимит по выручке для перехода с УСН на ОСНО</t>
  </si>
  <si>
    <t>НДС (ставка для ПО, БД)</t>
  </si>
  <si>
    <t>пп.26 п.2 ст. 149 НК РФ</t>
  </si>
  <si>
    <t>Год, начиная с которого перестает действовать льгота по НДС и налоу на прибыль</t>
  </si>
  <si>
    <t>№ года</t>
  </si>
  <si>
    <t xml:space="preserve">  </t>
  </si>
  <si>
    <t>Капитальные затраты и основные средства</t>
  </si>
  <si>
    <t>Фактические вложения в проект</t>
  </si>
  <si>
    <t>на начало прогноза</t>
  </si>
  <si>
    <t xml:space="preserve">НИОКР </t>
  </si>
  <si>
    <t>Investment</t>
  </si>
  <si>
    <t>Предстоящие расходы на доработку продукта</t>
  </si>
  <si>
    <t>тыс. руб. с НДС, без учета инфляции</t>
  </si>
  <si>
    <t>помимо расходов на ФОТ</t>
  </si>
  <si>
    <t>Доля капитализируемых расходов на доработку продукта</t>
  </si>
  <si>
    <t>Расходы на приобретение основных средств</t>
  </si>
  <si>
    <t>Здания и сооружения</t>
  </si>
  <si>
    <t>Материалы и комплектующие</t>
  </si>
  <si>
    <t>Оборудование</t>
  </si>
  <si>
    <t>Компьютеры</t>
  </si>
  <si>
    <t>Расходные материалы</t>
  </si>
  <si>
    <t>Срок полезного использования основных средств и НМА</t>
  </si>
  <si>
    <t>Нематериальные активы</t>
  </si>
  <si>
    <t>мес.</t>
  </si>
  <si>
    <t>20 ПБУ 6/01</t>
  </si>
  <si>
    <t>Остаточная стоимость основных средств и НМА на момент начала прогноза</t>
  </si>
  <si>
    <t>Расчет амортизационных отчислений</t>
  </si>
  <si>
    <t>Рынок и прогноз продаж</t>
  </si>
  <si>
    <t>Доступный объём рынка (SAM)</t>
  </si>
  <si>
    <t>млрд. руб.</t>
  </si>
  <si>
    <t>Укажите источник исходных данных</t>
  </si>
  <si>
    <t>Целевая доля рынка</t>
  </si>
  <si>
    <t xml:space="preserve">% </t>
  </si>
  <si>
    <t>Объем продаж</t>
  </si>
  <si>
    <t>ед./год</t>
  </si>
  <si>
    <t>Прогнозное значение</t>
  </si>
  <si>
    <t>Структура продаж</t>
  </si>
  <si>
    <t>Основной продукт</t>
  </si>
  <si>
    <t>% от объема продаж в РФ</t>
  </si>
  <si>
    <t>Комплектующие  (сопутствущие услуги, доп. продукты)</t>
  </si>
  <si>
    <t>Сопутствующие услуги</t>
  </si>
  <si>
    <t>ед/год</t>
  </si>
  <si>
    <t>Рекурентные платежи</t>
  </si>
  <si>
    <t>период и сумма</t>
  </si>
  <si>
    <t>Динамика распределения продаж по месяцам</t>
  </si>
  <si>
    <t xml:space="preserve">1-й месяц </t>
  </si>
  <si>
    <t>% от годового объема продаж</t>
  </si>
  <si>
    <t xml:space="preserve">2-й месяц </t>
  </si>
  <si>
    <t xml:space="preserve">3-й месяц </t>
  </si>
  <si>
    <t xml:space="preserve">4-й месяц </t>
  </si>
  <si>
    <t xml:space="preserve">5-й месяц </t>
  </si>
  <si>
    <t xml:space="preserve">6-й месяц </t>
  </si>
  <si>
    <t xml:space="preserve">7-й месяц </t>
  </si>
  <si>
    <t xml:space="preserve">8-й месяц </t>
  </si>
  <si>
    <t xml:space="preserve">9-й месяц </t>
  </si>
  <si>
    <t xml:space="preserve">10-й месяц </t>
  </si>
  <si>
    <t xml:space="preserve">11-й месяц </t>
  </si>
  <si>
    <t xml:space="preserve">12-й месяц </t>
  </si>
  <si>
    <t>Монетизация</t>
  </si>
  <si>
    <t>Средний чек</t>
  </si>
  <si>
    <t>Срок использования продукта</t>
  </si>
  <si>
    <t>месяцев после приобретения</t>
  </si>
  <si>
    <t>Лизинг (или другая схема альтернативного финансирования)</t>
  </si>
  <si>
    <t>Доля поставок, проданных на условиях лизинга</t>
  </si>
  <si>
    <t>% от общего объема продаж</t>
  </si>
  <si>
    <t>Длительность лизинга</t>
  </si>
  <si>
    <t>Доходность лизинга</t>
  </si>
  <si>
    <t>% годовых</t>
  </si>
  <si>
    <t>Себестоимость / прямые расходы - COGS</t>
  </si>
  <si>
    <t>Расходы на контрактное производство (основной продукт)</t>
  </si>
  <si>
    <t>% от выручки по основному продукту</t>
  </si>
  <si>
    <t>Расходы на контрактное производство (комплектующие)</t>
  </si>
  <si>
    <t>% от выручки комплектующих</t>
  </si>
  <si>
    <t>Расходы на доставку сырья и готовой продукции</t>
  </si>
  <si>
    <t>% от выручки</t>
  </si>
  <si>
    <t>Выплаты субподрядчикам</t>
  </si>
  <si>
    <t>Расходы на ИТ-инфраструктуру</t>
  </si>
  <si>
    <t>тыс. руб./год, с НДС, без инфл.</t>
  </si>
  <si>
    <t>Прогнозная себестоимость основного продукта (на единицу продукции)</t>
  </si>
  <si>
    <t>тыс. руб./ед., без НДС, с учетом инфл.</t>
  </si>
  <si>
    <t>Расчет</t>
  </si>
  <si>
    <t>Прогнозная себестоимость комплектующих (на единицу продукции)</t>
  </si>
  <si>
    <t>Коммерческие, общие и административные расходы - SG&amp;A</t>
  </si>
  <si>
    <t>Коммерческие расходы</t>
  </si>
  <si>
    <t>Реклама и маркетинг</t>
  </si>
  <si>
    <t>расходы на продвижение до запуска продукта</t>
  </si>
  <si>
    <t>расходы на рекламу и маркетинг после запуска продукта</t>
  </si>
  <si>
    <t>Участие в выставках</t>
  </si>
  <si>
    <t>Аренда складских помещений</t>
  </si>
  <si>
    <t>тыс. руб./ед.продукции/год, с НДС, без инфл.</t>
  </si>
  <si>
    <t>Представительские и накладные расходы</t>
  </si>
  <si>
    <t>% от прочих коммерческих расходов</t>
  </si>
  <si>
    <t>Общие и административные расходы</t>
  </si>
  <si>
    <t>Аренда и обслуживание офиса</t>
  </si>
  <si>
    <t>тыс. руб./чел./год, с НДС, без инфл.</t>
  </si>
  <si>
    <t>Банковские комиссии</t>
  </si>
  <si>
    <t>Аутсорсинговые услуги</t>
  </si>
  <si>
    <t>Прочие расходы</t>
  </si>
  <si>
    <t>% от общих и админ.расходов</t>
  </si>
  <si>
    <t>Минимальная сумма прочих расходов</t>
  </si>
  <si>
    <t>Штатное расписание</t>
  </si>
  <si>
    <t>План найма сотрудников</t>
  </si>
  <si>
    <t>Драйверы для расчета плана найма</t>
  </si>
  <si>
    <t>Административный персонал</t>
  </si>
  <si>
    <t>Директор</t>
  </si>
  <si>
    <t>чел.</t>
  </si>
  <si>
    <t>нет</t>
  </si>
  <si>
    <t>Главный бухгалтер</t>
  </si>
  <si>
    <t>Производственный персонал</t>
  </si>
  <si>
    <t>Технический директор</t>
  </si>
  <si>
    <t>Дизайнер</t>
  </si>
  <si>
    <t>ИТ-Разработчик</t>
  </si>
  <si>
    <t>Инженер технолог</t>
  </si>
  <si>
    <t>Менеджер по R&amp;D</t>
  </si>
  <si>
    <t>Инженер-программист</t>
  </si>
  <si>
    <t>Коммерческий персонал</t>
  </si>
  <si>
    <t>Директор по маркетингу и сбыту</t>
  </si>
  <si>
    <t>Начальник отдела маркетинга и сбыта</t>
  </si>
  <si>
    <t>Специалист по договорной работе</t>
  </si>
  <si>
    <t>Менеджер по маркетингу и сбыту</t>
  </si>
  <si>
    <t>Плановые оклады (gross)</t>
  </si>
  <si>
    <t>тыс.руб./чел./мес., с НДФЛ и соцвзносами</t>
  </si>
  <si>
    <t>рыночные зарплаты - данные Инициатора проекта</t>
  </si>
  <si>
    <t>Гл. бухгалтер</t>
  </si>
  <si>
    <t>Оборотный капитал</t>
  </si>
  <si>
    <t>Расчеты с покупателями (без учета лизинговых платежей)</t>
  </si>
  <si>
    <t>Средняя доля предоплаты</t>
  </si>
  <si>
    <t>КЗ</t>
  </si>
  <si>
    <t>Средняя доля постоплаты</t>
  </si>
  <si>
    <t>ДЗ</t>
  </si>
  <si>
    <t>Средний срок предоплаты</t>
  </si>
  <si>
    <t>дней</t>
  </si>
  <si>
    <t>Средний срок постоплаты</t>
  </si>
  <si>
    <t>Расчеты с поставщиками</t>
  </si>
  <si>
    <t xml:space="preserve">Оборачиваемость запасов </t>
  </si>
  <si>
    <t>Входящие показатели на начало прогноза</t>
  </si>
  <si>
    <t>Дебиторская задолженность на начало прогноза</t>
  </si>
  <si>
    <t>Кредиторская задолженность на начало прогноза</t>
  </si>
  <si>
    <t>Запасы на начало прогноза</t>
  </si>
  <si>
    <t>Денежные средства и эквиваленты на начало прогноза</t>
  </si>
  <si>
    <t>Кредитный портфель</t>
  </si>
  <si>
    <t>Текущие кредиты и займы</t>
  </si>
  <si>
    <t>Кредит 1</t>
  </si>
  <si>
    <t>Кредит 2</t>
  </si>
  <si>
    <t>Кредит 3</t>
  </si>
  <si>
    <t>Ставка по кредиту</t>
  </si>
  <si>
    <t>Срок погашения</t>
  </si>
  <si>
    <t>дата</t>
  </si>
  <si>
    <t>Прогноз показателей для расчёта эффективности проекта</t>
  </si>
  <si>
    <t>Ставка дисконтирования</t>
  </si>
  <si>
    <t>Методика Правительства РФ №1470 (от 22.11.97) оценки ставки дисконтирования для инвестиционных проектов</t>
  </si>
  <si>
    <t>в т.ч.:</t>
  </si>
  <si>
    <t xml:space="preserve">Ставка рефинансирования ЦБ РФ </t>
  </si>
  <si>
    <t>https://cbr.ru/hd_base/keyrate/</t>
  </si>
  <si>
    <t>Премия за риск</t>
  </si>
  <si>
    <t>Инвестиции для интенсификации производства</t>
  </si>
  <si>
    <t>Низкий</t>
  </si>
  <si>
    <t>3-5%</t>
  </si>
  <si>
    <t>Повышение объема продаж продукции</t>
  </si>
  <si>
    <t>Средний</t>
  </si>
  <si>
    <t>8-10%</t>
  </si>
  <si>
    <t>Риск продвижения на рынок нового вида продукции</t>
  </si>
  <si>
    <t>Высокий</t>
  </si>
  <si>
    <t>13-15%</t>
  </si>
  <si>
    <t>Научно-исследовательские затраты</t>
  </si>
  <si>
    <t>Очень высокий</t>
  </si>
  <si>
    <t>18-20%</t>
  </si>
  <si>
    <t>Публичные аналоги</t>
  </si>
  <si>
    <t>Выручка</t>
  </si>
  <si>
    <t>млн долл.</t>
  </si>
  <si>
    <t>EBITDA</t>
  </si>
  <si>
    <t>Капитализация</t>
  </si>
  <si>
    <t>Чистый долг</t>
  </si>
  <si>
    <t>EV</t>
  </si>
  <si>
    <t>https://ru.investing.com/equities/cardionet-income-statement</t>
  </si>
  <si>
    <t>https://ru.investing.com/equities/cardionet</t>
  </si>
  <si>
    <t>https://ru.investing.com/equities/cardionet-balance-sheet</t>
  </si>
  <si>
    <t>EV/Sales</t>
  </si>
  <si>
    <t>x</t>
  </si>
  <si>
    <t>EV/EBITDA</t>
  </si>
  <si>
    <t>Дисконт за размер и ликвидность компании</t>
  </si>
  <si>
    <t>https://www.auditfin.com/fin/2010/6/03_05.pdf</t>
  </si>
  <si>
    <t>Российский дисконт</t>
  </si>
  <si>
    <t>https://docviewer.yandex.ru/view/1130000043296336/?page=36&amp;*=ssJLkFPYK8AeGAyHy4r4%2BL%2BUEn17InVybCI6Imh0dHBzOi8vZnRwLnNrb2xrb3ZvLnJ1L3dlYl90ZWFtL1Jlc2VhcmNoLzIwMTkvU0tPTEtPVk9fVUNQX0J1c2luZXNzX1ZhbHVlX0luZGV4XzIwMTlfUnVzLnBkZiIsInRpdGxlIjoiU0tPTEtPVk9fVUNQX0J1c2luZXNzX1ZhbHVlX0luZGV4XzIwMTlfUnVzLnBkZiIsIm5vaWZyYW1lIjp0cnVlLCJ1aWQiOiIxMTMwMDAwMDQzMjk2MzM2IiwidHMiOjE2MTczNDY4NTQ1NDksInl1IjoiNjU0OTM3MDE1MTUzNTc3NTQiLCJzZXJwUGFyYW1zIjoibGFuZz1ydSZ0bT0xNjE3MzQ2ODM0JnRsZD1ydSZuYW1lPVNLT0xLT1ZPX1VDUF9CdXNpbmVzc19WYWx1ZV9JbmRleF8yMDE5X1J1cy5wZGYmdGV4dD0lRDAlQjglRDAlQkQlRDAlQjQlRDAlQjUlRDAlQkElRDElODErJUQxJTgxJUQxJTgyJUQwJUJFJUQwJUI4JUQwJUJDJUQwJUJFJUQxJTgxJUQxJTgyJUQwJUI4KyVEMCVCMSVEMCVCOCVEMCVCNyVEMCVCRCVEMCVCNSVEMSU4MSVEMCVCMCslRDElODElRDAlQkElRDAlQkUlRDAlQkIlRDAlQkElRDAlQkUlRDAlQjIlRDAlQkUmdXJsPWh0dHBzJTNBLy9mdHAuc2tvbGtvdm8ucnUvd2ViX3RlYW0vUmVzZWFyY2gvMjAxOS9TS09MS09WT19VQ1BfQnVzaW5lc3NfVmFsdWVfSW5kZXhfMjAxOV9SdXMucGRmJmxyPTIxNiZtaW1lPXBkZiZsMTBuPXJ1JnNpZ249OTZjNDlmMDJmNTE4ZTJmZGY0NjVmNDc4ZDk1OGQwZjkma2V5bm89MCJ9&amp;lang=ru</t>
  </si>
  <si>
    <t>EV/EBITDA для оценки</t>
  </si>
  <si>
    <t>EV/Sales для оценки</t>
  </si>
  <si>
    <t>Предлагаемые условия для инвестора</t>
  </si>
  <si>
    <t>1.</t>
  </si>
  <si>
    <t>Модель выхода (экзита)</t>
  </si>
  <si>
    <t>Срок нахождения в проекте</t>
  </si>
  <si>
    <t>Минимально приемлемая доходность по итогам экзита</t>
  </si>
  <si>
    <t>2.</t>
  </si>
  <si>
    <t>Модель займа</t>
  </si>
  <si>
    <t>Ставка по займу</t>
  </si>
  <si>
    <t>Начало выплат процентов по займу</t>
  </si>
  <si>
    <t>№ мес. с момента начала прогноза</t>
  </si>
  <si>
    <t>3.</t>
  </si>
  <si>
    <t>Дивидендная модель</t>
  </si>
  <si>
    <t>Доля инвестора в проекте</t>
  </si>
  <si>
    <t>% в УК</t>
  </si>
  <si>
    <t>Доля чистой прибыли к распределению</t>
  </si>
  <si>
    <t>4.</t>
  </si>
  <si>
    <t>Смешанная модель (экзит + займ)</t>
  </si>
  <si>
    <t>Доля инвестиций, финансируемых через займ</t>
  </si>
  <si>
    <t>% от общей потребности</t>
  </si>
  <si>
    <t>Конец вводных данных</t>
  </si>
  <si>
    <t>Если нет данных помесячно - вносим вручную данные по годам</t>
  </si>
  <si>
    <t>ФАКТИЧЕСКАЯ ОТЧЕТНОСТЬ</t>
  </si>
  <si>
    <t>Ячейка для ручного вода данных</t>
  </si>
  <si>
    <t xml:space="preserve">Месяц 1 </t>
  </si>
  <si>
    <t>Месяц 2</t>
  </si>
  <si>
    <t>Месяц 3</t>
  </si>
  <si>
    <t>Месяц 4</t>
  </si>
  <si>
    <t>Месяц 5</t>
  </si>
  <si>
    <t>Месяц 6</t>
  </si>
  <si>
    <t>Месяц 7</t>
  </si>
  <si>
    <t>Месяц 8</t>
  </si>
  <si>
    <t>Месяц 9</t>
  </si>
  <si>
    <t>Месяц 10</t>
  </si>
  <si>
    <t>Месяц 11</t>
  </si>
  <si>
    <t>Месяц 12</t>
  </si>
  <si>
    <t>Месяц 1</t>
  </si>
  <si>
    <t>ИТОГО</t>
  </si>
  <si>
    <t>ОТЧЕТ О ФИНАНСОВЫХ РЕЗУЛЬТАТАХ (без НДС)</t>
  </si>
  <si>
    <t>в том числе по продуктам:</t>
  </si>
  <si>
    <t>Прочие доходы</t>
  </si>
  <si>
    <t>Продукт 3 (указать наименование)</t>
  </si>
  <si>
    <t>Продукт 4 (указать наименование)</t>
  </si>
  <si>
    <t>Продукт 5 (указать наименование)</t>
  </si>
  <si>
    <t>и т.д.</t>
  </si>
  <si>
    <t>Темп прироста выручки</t>
  </si>
  <si>
    <t>n/a</t>
  </si>
  <si>
    <t>Себестоимость / прямые расходы</t>
  </si>
  <si>
    <t>Сырье, материалы, комплектующие</t>
  </si>
  <si>
    <t>Аренда производственных помещений</t>
  </si>
  <si>
    <t>ФОТ персонала, участвующего в разработке</t>
  </si>
  <si>
    <t>Разработчики продукта</t>
  </si>
  <si>
    <t>Аккаунт-менеджеры</t>
  </si>
  <si>
    <t>Техподдержка</t>
  </si>
  <si>
    <t>Валовая прибыль</t>
  </si>
  <si>
    <t>Валовая маржа</t>
  </si>
  <si>
    <t>Косвенные расходы</t>
  </si>
  <si>
    <t>Менеджеры по продажам</t>
  </si>
  <si>
    <t>Накладные расходы</t>
  </si>
  <si>
    <t>Административно-управленческие расходы</t>
  </si>
  <si>
    <t>Менеджмент</t>
  </si>
  <si>
    <t>Программное обеспечение</t>
  </si>
  <si>
    <t>EBITDA / Выручка</t>
  </si>
  <si>
    <t>Проценты по кредитам</t>
  </si>
  <si>
    <t>Амортизация</t>
  </si>
  <si>
    <t>Налог на прибыль / Единый налог на УСН</t>
  </si>
  <si>
    <t>Чистая прибыль</t>
  </si>
  <si>
    <t>Чистая прибыль / Выручка</t>
  </si>
  <si>
    <t>СПРАВОЧНО:</t>
  </si>
  <si>
    <t>Средняя численность сотрудников по отделам:</t>
  </si>
  <si>
    <t>ОТЧЕТ О ДВИЖЕНИИ ДЕНЕЖНЫХ СРЕДСТВ (с НДС)</t>
  </si>
  <si>
    <t>Денежные средства на начало периода</t>
  </si>
  <si>
    <t>+</t>
  </si>
  <si>
    <t>Денежный поток от операционной деятельности</t>
  </si>
  <si>
    <t>Поступления</t>
  </si>
  <si>
    <t>Поступления от продажи продукции/услуг</t>
  </si>
  <si>
    <t>Поступления от лицензионных платежей</t>
  </si>
  <si>
    <t>Прочие операционные поступления</t>
  </si>
  <si>
    <t>-</t>
  </si>
  <si>
    <t>Выплаты</t>
  </si>
  <si>
    <t>Платежи поставщикам</t>
  </si>
  <si>
    <t>Платежи по оплате труда</t>
  </si>
  <si>
    <t>Налоги</t>
  </si>
  <si>
    <t>Прочие операционные платежи</t>
  </si>
  <si>
    <t>Денежный поток от инвестиционной деятельности</t>
  </si>
  <si>
    <t>Приобретение оборудования и других основных средств</t>
  </si>
  <si>
    <t>Прочие инвестиции</t>
  </si>
  <si>
    <t>Денежный поток от финансовой деятельности</t>
  </si>
  <si>
    <t>Привлечение кредитов</t>
  </si>
  <si>
    <t>Выплаты процентов по кредитам</t>
  </si>
  <si>
    <t>Погашение кредитов</t>
  </si>
  <si>
    <t>Привлечение инвестиций</t>
  </si>
  <si>
    <t>Выплата дивидендов</t>
  </si>
  <si>
    <t>Сальдо денежного потока за период</t>
  </si>
  <si>
    <t>Денежные средства на конец периода</t>
  </si>
  <si>
    <t>БАЛАНС</t>
  </si>
  <si>
    <t>Активы:</t>
  </si>
  <si>
    <t>Основные средства</t>
  </si>
  <si>
    <t>Запасы сырья и материалов</t>
  </si>
  <si>
    <t>Запасы готовой продукции</t>
  </si>
  <si>
    <t>Дебиторская задолженность</t>
  </si>
  <si>
    <t>НДС к возмещению</t>
  </si>
  <si>
    <t>Денежные средства</t>
  </si>
  <si>
    <t>Прочие оборотные активы</t>
  </si>
  <si>
    <t>Пассивы:</t>
  </si>
  <si>
    <t>Уставный капитал</t>
  </si>
  <si>
    <t>Добавочный капитал</t>
  </si>
  <si>
    <t>Нераспределенная прибыль (убыток)</t>
  </si>
  <si>
    <t>Кредиты и займы</t>
  </si>
  <si>
    <t>Кредиторская задолженность</t>
  </si>
  <si>
    <t>НДС к уплате</t>
  </si>
  <si>
    <t>Кредитный портфель на начало прогноза</t>
  </si>
  <si>
    <t>Банк / займодавец</t>
  </si>
  <si>
    <t>Ставка, % годовых</t>
  </si>
  <si>
    <t>Сумма, тыс. руб.</t>
  </si>
  <si>
    <t>Срок погашения долга</t>
  </si>
  <si>
    <t>Периодичность уплаты процентов (ежемесячно, ежеквартально, иной вариант)</t>
  </si>
  <si>
    <t>Альфа-банк</t>
  </si>
  <si>
    <t>ДОХОДЫ (с НДС)</t>
  </si>
  <si>
    <t>Флаги</t>
  </si>
  <si>
    <t>Номер года</t>
  </si>
  <si>
    <t>Номер месяца в пределах года</t>
  </si>
  <si>
    <t>Прогноз продаж</t>
  </si>
  <si>
    <t>ед.</t>
  </si>
  <si>
    <t>прямые продажи</t>
  </si>
  <si>
    <t>лизинг</t>
  </si>
  <si>
    <t>услуги по настройке</t>
  </si>
  <si>
    <t xml:space="preserve">обновление </t>
  </si>
  <si>
    <t>Доходы</t>
  </si>
  <si>
    <t>в комплекте с аппаратом</t>
  </si>
  <si>
    <t>ИТОГО доходы от продаж</t>
  </si>
  <si>
    <t>Справочно:</t>
  </si>
  <si>
    <t>Кол-во аппаратов (лизинг)</t>
  </si>
  <si>
    <t>шт.</t>
  </si>
  <si>
    <t>N мес.</t>
  </si>
  <si>
    <t>РАСХОДЫ (с НДС)</t>
  </si>
  <si>
    <t>Себестоимость/прямые расходы - COGS</t>
  </si>
  <si>
    <t>Расходы на контрактное производство (аппарат)</t>
  </si>
  <si>
    <t>Расходы на контрактное производство (шлем-аппликатор)</t>
  </si>
  <si>
    <t>ФОТ коммерческого персонала</t>
  </si>
  <si>
    <t>ФОТ административного персонала</t>
  </si>
  <si>
    <t>Аренда и обслуживание офисов</t>
  </si>
  <si>
    <t>Аутсорсинг</t>
  </si>
  <si>
    <t>ИТОГО операционные расходы</t>
  </si>
  <si>
    <t>Капитальные затраты - CAPEX</t>
  </si>
  <si>
    <t>НМА, капитализируемые расходы на разработку</t>
  </si>
  <si>
    <t>Рабочие и силовые машины</t>
  </si>
  <si>
    <t>Транспортные средства</t>
  </si>
  <si>
    <t>ИТОГО капитальные расходы</t>
  </si>
  <si>
    <t>Итого амортизационные отчисления</t>
  </si>
  <si>
    <t>Выплаты по кредитам и займам</t>
  </si>
  <si>
    <t>Текущая задолженность по кредитам и займам</t>
  </si>
  <si>
    <t>Погашение кредитов и займов</t>
  </si>
  <si>
    <t>Выплата процентов</t>
  </si>
  <si>
    <t>НАЛОГИ</t>
  </si>
  <si>
    <t>НДС</t>
  </si>
  <si>
    <t>Флаг перехода на ОСНО</t>
  </si>
  <si>
    <t>Флаг потери льгот Сколково</t>
  </si>
  <si>
    <t>Полученный НДС от контрагентов</t>
  </si>
  <si>
    <t>Уплаченный НДС контрагентам</t>
  </si>
  <si>
    <t>уплаченный НДС (операционный)</t>
  </si>
  <si>
    <t>уплаченный НДС (капитальный)</t>
  </si>
  <si>
    <t>Уплаченный НДС в бюджет</t>
  </si>
  <si>
    <t>Остаток на начало НДС к возмещению</t>
  </si>
  <si>
    <t>Уплаченный НДС (операционный)</t>
  </si>
  <si>
    <t>Полученный НДС</t>
  </si>
  <si>
    <t>Остаток на конец НДС к возмещению</t>
  </si>
  <si>
    <t>Сумма налога к уплате</t>
  </si>
  <si>
    <t>Сумма налога на прибыль</t>
  </si>
  <si>
    <t>Накопленный налог на прибыль</t>
  </si>
  <si>
    <t>Начисленный налог на прибыль</t>
  </si>
  <si>
    <t>Налог на прибыль к уплате</t>
  </si>
  <si>
    <t>ШТАТНОЕ РАСПИСАНИЕ</t>
  </si>
  <si>
    <t>Факт</t>
  </si>
  <si>
    <t>Численность персонала</t>
  </si>
  <si>
    <t>План найма сотрудников, чел.</t>
  </si>
  <si>
    <t>ИТОГО штат (нарастающим итогом)</t>
  </si>
  <si>
    <t>Оклады gross</t>
  </si>
  <si>
    <t>Фонд оплаты труда</t>
  </si>
  <si>
    <t>ИТОГО ФОТ</t>
  </si>
  <si>
    <t>СОБСТВЕННЫЙ ОБОРОТНЫЙ КАПИТАЛ</t>
  </si>
  <si>
    <t>На начало прогноза</t>
  </si>
  <si>
    <t>Запасы</t>
  </si>
  <si>
    <t>Потребность в оборотном капитале</t>
  </si>
  <si>
    <t>Изменение в оборотном капитале</t>
  </si>
  <si>
    <t>ПРОГНОЗНАЯ ОТЧЕТНОСТЬ</t>
  </si>
  <si>
    <t>Модель заработка инвестора:</t>
  </si>
  <si>
    <t>EBITDA маржа</t>
  </si>
  <si>
    <t>EBIT</t>
  </si>
  <si>
    <t>Проценты к уплате</t>
  </si>
  <si>
    <t>Налог на прибыль</t>
  </si>
  <si>
    <t>Чистая маржа</t>
  </si>
  <si>
    <t>Изменения в оборотном капитале</t>
  </si>
  <si>
    <t>Уплаченный НДС контрагентам (операционный)</t>
  </si>
  <si>
    <t>Капитальные вложения</t>
  </si>
  <si>
    <t>Привлечение / погашение кредитов</t>
  </si>
  <si>
    <t>Выплаченные проценты по кредитам и займам</t>
  </si>
  <si>
    <t>Потребность в инвестициях</t>
  </si>
  <si>
    <t>Выплата дивидендов акционерам</t>
  </si>
  <si>
    <t>Чистый денежный поток</t>
  </si>
  <si>
    <t>Free Cash Flow to Firm (FCFF)</t>
  </si>
  <si>
    <t>Накопленный FCFF</t>
  </si>
  <si>
    <t>Free Cash Flow to Equity (FCFE)</t>
  </si>
  <si>
    <t>Флаг для расчета окупаемости</t>
  </si>
  <si>
    <t>ОТЧЕТ О ДВИЖЕНИИ ДЕНЕЖНЫХ СРЕДСТВ ИНВЕСТОРА</t>
  </si>
  <si>
    <t>Смешанная модель</t>
  </si>
  <si>
    <t>Потребность проекта в инвестициях</t>
  </si>
  <si>
    <t>ИТОГОВОЕ ПРЕДЛОЖЕНИЕ ИНВЕСТОРУ</t>
  </si>
  <si>
    <t>Модель заработка</t>
  </si>
  <si>
    <t>Сумма вложений в капитал</t>
  </si>
  <si>
    <t>Сумма займа</t>
  </si>
  <si>
    <t>Оценка компании на момент экзита</t>
  </si>
  <si>
    <t>Доля инвестора</t>
  </si>
  <si>
    <t>ROI инвестора</t>
  </si>
  <si>
    <t>IRR инвестора</t>
  </si>
  <si>
    <t>Средняя прогнозная оценка на момент выхода</t>
  </si>
  <si>
    <t>по мультипликатору EV/Sales</t>
  </si>
  <si>
    <t>по мультипликатору EV/EBITDA</t>
  </si>
  <si>
    <t>Денежный поток инвестора</t>
  </si>
  <si>
    <t>Инвестиции в проект</t>
  </si>
  <si>
    <t>Продажа доли в проекте (экзит)</t>
  </si>
  <si>
    <t>Целевая доходность инвестора на момент выхода (ROI)</t>
  </si>
  <si>
    <t>Оценка доли инвестора на момент выхода исходя из суммы инвестиций и ROI</t>
  </si>
  <si>
    <t>Расчетная доля инвестора исходя из суммы инвестиций</t>
  </si>
  <si>
    <t>% от УК</t>
  </si>
  <si>
    <t>Предолагаемая доля инвестора</t>
  </si>
  <si>
    <t>Выдача займа</t>
  </si>
  <si>
    <t>Получение процентов по займу</t>
  </si>
  <si>
    <t>Возврат тела займа (с учетом капитализированых процентов)</t>
  </si>
  <si>
    <t>Начисление процентов (за период)</t>
  </si>
  <si>
    <t>Сумма долга с учетом капитализированных процентов (на конец периода)</t>
  </si>
  <si>
    <t>Получение дивидендов</t>
  </si>
  <si>
    <t>ЭФФЕКТИВНОСТЬ ПРОЕКТА</t>
  </si>
  <si>
    <t>Чистая приведенная стоимость проекта (NPV)</t>
  </si>
  <si>
    <t>Внутренняя норма доходности (IRR)</t>
  </si>
  <si>
    <t>Простой срок окупаемости (PP)</t>
  </si>
  <si>
    <t>лет</t>
  </si>
  <si>
    <t>Дисконтированный срок окупаемости (DPP)</t>
  </si>
  <si>
    <t>Дисконтированный денежный поток проекта</t>
  </si>
  <si>
    <t>FCFF</t>
  </si>
  <si>
    <t>Фактор текущей стоимости</t>
  </si>
  <si>
    <t>DFCF</t>
  </si>
  <si>
    <t xml:space="preserve">Накопленный DFCF </t>
  </si>
  <si>
    <t>Расчет DPP</t>
  </si>
  <si>
    <t>Финансовые показатели проекта</t>
  </si>
  <si>
    <t>2018 (факт)</t>
  </si>
  <si>
    <t>2019 (факт)</t>
  </si>
  <si>
    <t>2020 (факт)</t>
  </si>
  <si>
    <t>Год 1 (план)</t>
  </si>
  <si>
    <t>Год 2  (план)</t>
  </si>
  <si>
    <t>Год 3  (план)</t>
  </si>
  <si>
    <t>Год 4  (план)</t>
  </si>
  <si>
    <t>Год 5  (план)</t>
  </si>
  <si>
    <t>Год 6  (план)</t>
  </si>
  <si>
    <t>Год 7  (план)</t>
  </si>
  <si>
    <t>Год 8  (план)</t>
  </si>
  <si>
    <t>Год 9  (план)</t>
  </si>
  <si>
    <t>Год 10  (план)</t>
  </si>
  <si>
    <t>Выручка, млн руб.</t>
  </si>
  <si>
    <t>Валовая прибыль, млн руб.</t>
  </si>
  <si>
    <t>Валовая маржинальность, %</t>
  </si>
  <si>
    <t>EBITDA, млн руб.</t>
  </si>
  <si>
    <t>Маржинальность по EBITDA, %</t>
  </si>
  <si>
    <t>Чистая прибыль, млн руб.</t>
  </si>
  <si>
    <t>Чистая маржинальность, %</t>
  </si>
  <si>
    <t>Итоговое предложение инвестору и параметры сделки</t>
  </si>
  <si>
    <t>АНАЛИЗ ЧУВСТВИТЕЛЬНОСТИ ПРОЕКТА</t>
  </si>
  <si>
    <t>Управление параметрами</t>
  </si>
  <si>
    <t>Стоимость привлечения клиента</t>
  </si>
  <si>
    <t>Чувствительность доходности/IRR инвестора к изменению ключевых вводных</t>
  </si>
  <si>
    <t>Расходы на рекламу и маркетинг</t>
  </si>
  <si>
    <t>#NUM!</t>
  </si>
  <si>
    <t>Динамика выборки инвестиций и денежный поток инвестора</t>
  </si>
  <si>
    <t>Динамика выборки инвестиций, млн руб.</t>
  </si>
  <si>
    <t>Денежный поток инвестора, млн руб.</t>
  </si>
  <si>
    <t>Денежный поток инвестора нарастающим итогом, млн руб.</t>
  </si>
  <si>
    <t>Структура инвестиций</t>
  </si>
  <si>
    <t>Всего</t>
  </si>
  <si>
    <t>Расходы на разработку</t>
  </si>
  <si>
    <t>Приобретение оборудования</t>
  </si>
  <si>
    <t>Операционные затраты</t>
  </si>
  <si>
    <t>Структура операционных затрат в 1-й год старта продаж</t>
  </si>
  <si>
    <t>ФОТ</t>
  </si>
  <si>
    <t>Сырье и материалы</t>
  </si>
  <si>
    <t>Прочие</t>
  </si>
  <si>
    <t>Продажи / база пользователей</t>
  </si>
  <si>
    <t>Продажи, тыс. ед.</t>
  </si>
  <si>
    <t>Внеоборотные активы</t>
  </si>
  <si>
    <t>Итого внеоборотные активы</t>
  </si>
  <si>
    <t>Оборотные активы</t>
  </si>
  <si>
    <t>Итого оборотные активы</t>
  </si>
  <si>
    <t>ИТОГО АКТИВЫ</t>
  </si>
  <si>
    <t>Капитал</t>
  </si>
  <si>
    <t>Итого капитал</t>
  </si>
  <si>
    <t>Краткосрочные обязательства</t>
  </si>
  <si>
    <t>Итого краткосрочные обязательства</t>
  </si>
  <si>
    <t>Долг</t>
  </si>
  <si>
    <t>ИТОГО КАПИТАЛ И ОБЯЗАТЕЛЬСТВА</t>
  </si>
  <si>
    <t>Проверка баланса</t>
  </si>
  <si>
    <t>РАСЧЕТ DSCR</t>
  </si>
  <si>
    <t>CFADS</t>
  </si>
  <si>
    <t>Выплаты процентов и основного долга</t>
  </si>
  <si>
    <t>Коэффициент покрытия долговых платежей, DSCR</t>
  </si>
  <si>
    <t>БАЛАНС (кварталы)</t>
  </si>
  <si>
    <t>Название конкурента 1</t>
  </si>
  <si>
    <t>Название конкурента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</si>
</sst>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3" formatCode="_-* #,##0.00_-;\-* #,##0.00_-;_-* &quot;-&quot;??_-;_-@_-"/>
    <numFmt numFmtId="164" formatCode="[$-409]mmm\-yy"/>
    <numFmt numFmtId="165" formatCode="0.0%"/>
    <numFmt numFmtId="166" formatCode="#,##0.00\ _₽"/>
    <numFmt numFmtId="167" formatCode="#,##0\ _₽"/>
    <numFmt numFmtId="168" formatCode="0.0"/>
    <numFmt numFmtId="169" formatCode="#,##0.0"/>
    <numFmt numFmtId="170" formatCode="#,##0.0\x"/>
    <numFmt numFmtId="171" formatCode="#,##0_ ;[Red]\-#,##0\ "/>
    <numFmt numFmtId="172" formatCode="mmm"/>
    <numFmt numFmtId="173" formatCode="_(* #,##0.0_);_(* \(#,##0.0\);_(* &quot;-&quot;??_);_(@_)"/>
    <numFmt numFmtId="174" formatCode="_(* #,##0_);_(* \(#,##0\);_(* &quot;-&quot;??_);_(@_)"/>
    <numFmt numFmtId="175" formatCode="#,##0_ ;\-#,##0\ "/>
    <numFmt numFmtId="176" formatCode="#,##0.0\ _₽"/>
    <numFmt numFmtId="177" formatCode="_-* #,##0_р_._-;\-* #,##0_р_._-;_-* &quot;-&quot;??_р_._-;_-@_-"/>
  </numFmts>
  <fonts count="55">
    <font>
      <sz val="11"/>
      <color rgb="FF000000"/>
      <name val="Calibri"/>
      <scheme val="minor"/>
    </font>
    <font>
      <sz val="8"/>
      <color rgb="FF000000"/>
      <name val="Arial"/>
      <family val="2"/>
    </font>
    <font>
      <sz val="8"/>
      <color theme="1"/>
      <name val="Arial"/>
      <family val="2"/>
    </font>
    <font>
      <b/>
      <sz val="10"/>
      <color theme="1"/>
      <name val="Arial"/>
      <family val="2"/>
    </font>
    <font>
      <b/>
      <sz val="8"/>
      <color rgb="FFFFFFFF"/>
      <name val="Arial"/>
      <family val="2"/>
    </font>
    <font>
      <b/>
      <sz val="8"/>
      <color theme="1"/>
      <name val="Arial"/>
      <family val="2"/>
    </font>
    <font>
      <u/>
      <sz val="8"/>
      <color rgb="FF0000FF"/>
      <name val="Arial"/>
      <family val="2"/>
    </font>
    <font>
      <u/>
      <sz val="8"/>
      <color rgb="FF0000FF"/>
      <name val="Arial"/>
      <family val="2"/>
    </font>
    <font>
      <sz val="11"/>
      <color rgb="FF000000"/>
      <name val="Arial"/>
      <family val="2"/>
    </font>
    <font>
      <b/>
      <sz val="8"/>
      <color rgb="FF000000"/>
      <name val="Arial"/>
      <family val="2"/>
    </font>
    <font>
      <sz val="10"/>
      <color rgb="FF000000"/>
      <name val="Arial"/>
      <family val="2"/>
    </font>
    <font>
      <sz val="9"/>
      <color rgb="FF000000"/>
      <name val="Arial"/>
      <family val="2"/>
    </font>
    <font>
      <b/>
      <u/>
      <sz val="11"/>
      <color theme="10"/>
      <name val="Arial"/>
      <family val="2"/>
    </font>
    <font>
      <b/>
      <sz val="12"/>
      <color rgb="FF000000"/>
      <name val="Arial"/>
      <family val="2"/>
    </font>
    <font>
      <sz val="10"/>
      <color theme="1"/>
      <name val="Arial"/>
      <family val="2"/>
    </font>
    <font>
      <b/>
      <sz val="9"/>
      <color theme="1"/>
      <name val="Arial"/>
      <family val="2"/>
    </font>
    <font>
      <sz val="11"/>
      <name val="Calibri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i/>
      <sz val="10"/>
      <color theme="0"/>
      <name val="Arial"/>
      <family val="2"/>
    </font>
    <font>
      <b/>
      <sz val="8"/>
      <color theme="0"/>
      <name val="Arial"/>
      <family val="2"/>
    </font>
    <font>
      <b/>
      <sz val="9"/>
      <color theme="0"/>
      <name val="Arial"/>
      <family val="2"/>
    </font>
    <font>
      <b/>
      <sz val="10"/>
      <color rgb="FF000000"/>
      <name val="Arial"/>
      <family val="2"/>
    </font>
    <font>
      <b/>
      <u/>
      <sz val="10"/>
      <color theme="0"/>
      <name val="Arial"/>
      <family val="2"/>
    </font>
    <font>
      <sz val="9"/>
      <color theme="1"/>
      <name val="Arial"/>
      <family val="2"/>
    </font>
    <font>
      <sz val="10"/>
      <color rgb="FFFFFFFF"/>
      <name val="Arial"/>
      <family val="2"/>
    </font>
    <font>
      <u/>
      <sz val="9"/>
      <color theme="10"/>
      <name val="Arial"/>
      <family val="2"/>
    </font>
    <font>
      <u/>
      <sz val="9"/>
      <color theme="10"/>
      <name val="Arial"/>
      <family val="2"/>
    </font>
    <font>
      <sz val="9"/>
      <color rgb="FFFF0000"/>
      <name val="Arial"/>
      <family val="2"/>
    </font>
    <font>
      <b/>
      <sz val="9"/>
      <color rgb="FF000000"/>
      <name val="Arial"/>
      <family val="2"/>
    </font>
    <font>
      <i/>
      <sz val="10"/>
      <color rgb="FF000000"/>
      <name val="Arial"/>
      <family val="2"/>
    </font>
    <font>
      <i/>
      <sz val="9"/>
      <color rgb="FF000000"/>
      <name val="Arial"/>
      <family val="2"/>
    </font>
    <font>
      <b/>
      <i/>
      <sz val="9"/>
      <color theme="1"/>
      <name val="Arial"/>
      <family val="2"/>
    </font>
    <font>
      <u/>
      <sz val="8"/>
      <color theme="10"/>
      <name val="Arial"/>
      <family val="2"/>
    </font>
    <font>
      <i/>
      <sz val="8"/>
      <color rgb="FF000000"/>
      <name val="Arial"/>
      <family val="2"/>
    </font>
    <font>
      <u/>
      <sz val="9"/>
      <color rgb="FF0000FF"/>
      <name val="Arial"/>
      <family val="2"/>
    </font>
    <font>
      <u/>
      <sz val="9"/>
      <color theme="1"/>
      <name val="Arial"/>
      <family val="2"/>
    </font>
    <font>
      <sz val="10"/>
      <color rgb="FFFF0000"/>
      <name val="Arial"/>
      <family val="2"/>
    </font>
    <font>
      <i/>
      <sz val="10"/>
      <color theme="1"/>
      <name val="Arial"/>
      <family val="2"/>
    </font>
    <font>
      <sz val="10"/>
      <color rgb="FF0070C0"/>
      <name val="Arial"/>
      <family val="2"/>
    </font>
    <font>
      <b/>
      <sz val="10"/>
      <color rgb="FFC00000"/>
      <name val="Arial"/>
      <family val="2"/>
    </font>
    <font>
      <b/>
      <i/>
      <sz val="10"/>
      <color theme="1"/>
      <name val="Arial"/>
      <family val="2"/>
    </font>
    <font>
      <b/>
      <sz val="12"/>
      <color theme="1"/>
      <name val="Arial"/>
      <family val="2"/>
    </font>
    <font>
      <b/>
      <sz val="11"/>
      <color rgb="FF000000"/>
      <name val="Arial"/>
      <family val="2"/>
    </font>
    <font>
      <sz val="10"/>
      <name val="Helv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b/>
      <sz val="2"/>
      <name val="Arial"/>
      <family val="2"/>
      <charset val="204"/>
    </font>
    <font>
      <sz val="10"/>
      <color theme="3"/>
      <name val="Arial"/>
      <family val="2"/>
      <charset val="204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i/>
      <sz val="10"/>
      <color rgb="FF000000"/>
      <name val="Arial"/>
      <family val="2"/>
    </font>
    <font>
      <i/>
      <sz val="11"/>
      <color rgb="FF000000"/>
      <name val="Calibri"/>
      <family val="2"/>
      <scheme val="minor"/>
    </font>
    <font>
      <i/>
      <sz val="10"/>
      <color theme="3"/>
      <name val="Arial"/>
      <family val="2"/>
    </font>
    <font>
      <sz val="11"/>
      <color rgb="FF0000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C000"/>
        <bgColor rgb="FFFFC000"/>
      </patternFill>
    </fill>
    <fill>
      <patternFill patternType="solid">
        <fgColor rgb="FFA5A5A5"/>
        <bgColor rgb="FFA5A5A5"/>
      </patternFill>
    </fill>
    <fill>
      <patternFill patternType="solid">
        <fgColor rgb="FF3F3F3F"/>
        <bgColor rgb="FF3F3F3F"/>
      </patternFill>
    </fill>
    <fill>
      <patternFill patternType="solid">
        <fgColor rgb="FFFFE598"/>
        <bgColor rgb="FFFFE598"/>
      </patternFill>
    </fill>
    <fill>
      <patternFill patternType="solid">
        <fgColor rgb="FFD8D8D8"/>
        <bgColor rgb="FFD8D8D8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F2F2F2"/>
        <bgColor rgb="FFF2F2F2"/>
      </patternFill>
    </fill>
    <fill>
      <patternFill patternType="solid">
        <fgColor rgb="FFFFFF00"/>
        <bgColor rgb="FFFFFFFF"/>
      </patternFill>
    </fill>
  </fills>
  <borders count="49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theme="0"/>
      </right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hair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</borders>
  <cellStyleXfs count="4">
    <xf numFmtId="0" fontId="0" fillId="0" borderId="0"/>
    <xf numFmtId="0" fontId="44" fillId="0" borderId="48"/>
    <xf numFmtId="43" fontId="49" fillId="0" borderId="0" applyFont="0" applyFill="0" applyBorder="0" applyAlignment="0" applyProtection="0"/>
    <xf numFmtId="9" fontId="54" fillId="0" borderId="0" applyFont="0" applyFill="0" applyBorder="0" applyAlignment="0" applyProtection="0"/>
  </cellStyleXfs>
  <cellXfs count="399">
    <xf numFmtId="0" fontId="0" fillId="0" borderId="0" xfId="0"/>
    <xf numFmtId="0" fontId="1" fillId="0" borderId="0" xfId="0" applyFont="1"/>
    <xf numFmtId="0" fontId="2" fillId="0" borderId="0" xfId="0" applyFont="1"/>
    <xf numFmtId="49" fontId="3" fillId="0" borderId="0" xfId="0" applyNumberFormat="1" applyFont="1" applyAlignment="1">
      <alignment horizontal="left" vertical="center"/>
    </xf>
    <xf numFmtId="49" fontId="4" fillId="0" borderId="0" xfId="0" applyNumberFormat="1" applyFont="1" applyAlignment="1">
      <alignment horizontal="left" vertical="center"/>
    </xf>
    <xf numFmtId="0" fontId="2" fillId="2" borderId="1" xfId="0" applyFont="1" applyFill="1" applyBorder="1"/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2" fillId="0" borderId="0" xfId="0" applyFont="1" applyAlignment="1">
      <alignment vertical="center" wrapText="1"/>
    </xf>
    <xf numFmtId="0" fontId="2" fillId="3" borderId="1" xfId="0" applyFont="1" applyFill="1" applyBorder="1"/>
    <xf numFmtId="0" fontId="2" fillId="4" borderId="1" xfId="0" applyFont="1" applyFill="1" applyBorder="1"/>
    <xf numFmtId="0" fontId="2" fillId="0" borderId="2" xfId="0" applyFont="1" applyBorder="1"/>
    <xf numFmtId="0" fontId="7" fillId="0" borderId="3" xfId="0" applyFont="1" applyBorder="1" applyAlignment="1">
      <alignment horizontal="left" vertical="center"/>
    </xf>
    <xf numFmtId="0" fontId="2" fillId="0" borderId="3" xfId="0" applyFont="1" applyBorder="1"/>
    <xf numFmtId="0" fontId="5" fillId="0" borderId="4" xfId="0" applyFont="1" applyBorder="1" applyAlignment="1">
      <alignment vertical="center" wrapText="1"/>
    </xf>
    <xf numFmtId="0" fontId="5" fillId="5" borderId="5" xfId="0" applyFont="1" applyFill="1" applyBorder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top" wrapText="1"/>
    </xf>
    <xf numFmtId="0" fontId="8" fillId="0" borderId="0" xfId="0" applyFont="1" applyAlignment="1">
      <alignment horizontal="left" vertical="top" wrapText="1"/>
    </xf>
    <xf numFmtId="0" fontId="9" fillId="0" borderId="0" xfId="0" applyFont="1" applyAlignment="1">
      <alignment horizontal="center"/>
    </xf>
    <xf numFmtId="0" fontId="10" fillId="0" borderId="0" xfId="0" applyFont="1"/>
    <xf numFmtId="0" fontId="1" fillId="0" borderId="0" xfId="0" applyFont="1" applyAlignment="1">
      <alignment horizontal="left"/>
    </xf>
    <xf numFmtId="0" fontId="11" fillId="0" borderId="0" xfId="0" applyFont="1" applyAlignment="1">
      <alignment horizontal="left"/>
    </xf>
    <xf numFmtId="0" fontId="12" fillId="0" borderId="0" xfId="0" applyFont="1"/>
    <xf numFmtId="0" fontId="13" fillId="0" borderId="0" xfId="0" applyFont="1"/>
    <xf numFmtId="0" fontId="2" fillId="0" borderId="0" xfId="0" quotePrefix="1" applyFont="1" applyAlignment="1">
      <alignment horizontal="left" vertical="center"/>
    </xf>
    <xf numFmtId="0" fontId="10" fillId="0" borderId="0" xfId="0" applyFont="1" applyAlignment="1">
      <alignment horizontal="right"/>
    </xf>
    <xf numFmtId="0" fontId="1" fillId="0" borderId="0" xfId="0" applyFont="1" applyAlignment="1">
      <alignment horizontal="center"/>
    </xf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10" fillId="0" borderId="0" xfId="0" applyFont="1" applyAlignment="1">
      <alignment horizontal="center" vertical="center"/>
    </xf>
    <xf numFmtId="164" fontId="14" fillId="0" borderId="6" xfId="0" applyNumberFormat="1" applyFont="1" applyBorder="1" applyAlignment="1">
      <alignment horizontal="center" vertical="center"/>
    </xf>
    <xf numFmtId="164" fontId="3" fillId="2" borderId="9" xfId="0" applyNumberFormat="1" applyFont="1" applyFill="1" applyBorder="1" applyAlignment="1">
      <alignment horizontal="center" vertical="center"/>
    </xf>
    <xf numFmtId="164" fontId="15" fillId="2" borderId="9" xfId="0" applyNumberFormat="1" applyFont="1" applyFill="1" applyBorder="1" applyAlignment="1">
      <alignment horizontal="center" vertical="center" wrapText="1"/>
    </xf>
    <xf numFmtId="164" fontId="3" fillId="2" borderId="9" xfId="0" applyNumberFormat="1" applyFont="1" applyFill="1" applyBorder="1" applyAlignment="1">
      <alignment horizontal="center" vertical="center" wrapText="1"/>
    </xf>
    <xf numFmtId="164" fontId="14" fillId="0" borderId="10" xfId="0" applyNumberFormat="1" applyFont="1" applyBorder="1" applyAlignment="1">
      <alignment horizontal="center" vertical="center"/>
    </xf>
    <xf numFmtId="0" fontId="17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19" fillId="0" borderId="0" xfId="0" applyFont="1" applyAlignment="1">
      <alignment horizontal="left" vertical="center"/>
    </xf>
    <xf numFmtId="0" fontId="20" fillId="0" borderId="0" xfId="0" applyFont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22" fillId="6" borderId="1" xfId="0" applyFont="1" applyFill="1" applyBorder="1"/>
    <xf numFmtId="0" fontId="10" fillId="6" borderId="1" xfId="0" applyFont="1" applyFill="1" applyBorder="1"/>
    <xf numFmtId="0" fontId="1" fillId="6" borderId="1" xfId="0" applyFont="1" applyFill="1" applyBorder="1" applyAlignment="1">
      <alignment horizontal="left"/>
    </xf>
    <xf numFmtId="0" fontId="11" fillId="6" borderId="1" xfId="0" applyFont="1" applyFill="1" applyBorder="1" applyAlignment="1">
      <alignment horizontal="left"/>
    </xf>
    <xf numFmtId="0" fontId="10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24" fillId="0" borderId="0" xfId="0" applyFont="1" applyAlignment="1">
      <alignment horizontal="left" vertical="center"/>
    </xf>
    <xf numFmtId="0" fontId="25" fillId="0" borderId="0" xfId="0" applyFont="1" applyAlignment="1">
      <alignment vertical="center"/>
    </xf>
    <xf numFmtId="0" fontId="3" fillId="5" borderId="5" xfId="0" applyFont="1" applyFill="1" applyBorder="1" applyAlignment="1">
      <alignment horizontal="center"/>
    </xf>
    <xf numFmtId="14" fontId="14" fillId="0" borderId="0" xfId="0" applyNumberFormat="1" applyFont="1" applyAlignment="1">
      <alignment horizontal="center" vertical="center"/>
    </xf>
    <xf numFmtId="0" fontId="22" fillId="0" borderId="0" xfId="0" applyFont="1" applyAlignment="1">
      <alignment vertical="center"/>
    </xf>
    <xf numFmtId="0" fontId="26" fillId="0" borderId="0" xfId="0" applyFont="1" applyAlignment="1">
      <alignment horizontal="left" vertical="center" wrapText="1"/>
    </xf>
    <xf numFmtId="0" fontId="11" fillId="0" borderId="0" xfId="0" applyFont="1" applyAlignment="1">
      <alignment horizontal="left" vertical="center" wrapText="1"/>
    </xf>
    <xf numFmtId="165" fontId="3" fillId="5" borderId="5" xfId="0" applyNumberFormat="1" applyFont="1" applyFill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166" fontId="10" fillId="0" borderId="0" xfId="0" applyNumberFormat="1" applyFont="1" applyAlignment="1">
      <alignment horizontal="center"/>
    </xf>
    <xf numFmtId="0" fontId="22" fillId="0" borderId="0" xfId="0" applyFont="1"/>
    <xf numFmtId="0" fontId="17" fillId="0" borderId="0" xfId="0" applyFont="1"/>
    <xf numFmtId="0" fontId="10" fillId="0" borderId="0" xfId="0" applyFont="1" applyAlignment="1">
      <alignment horizontal="left"/>
    </xf>
    <xf numFmtId="0" fontId="27" fillId="0" borderId="0" xfId="0" applyFont="1" applyAlignment="1">
      <alignment horizontal="left" vertical="center"/>
    </xf>
    <xf numFmtId="167" fontId="3" fillId="5" borderId="5" xfId="0" applyNumberFormat="1" applyFont="1" applyFill="1" applyBorder="1" applyAlignment="1">
      <alignment horizontal="center"/>
    </xf>
    <xf numFmtId="0" fontId="3" fillId="0" borderId="0" xfId="0" applyFont="1" applyAlignment="1">
      <alignment vertical="center"/>
    </xf>
    <xf numFmtId="0" fontId="14" fillId="0" borderId="0" xfId="0" applyFont="1" applyAlignment="1">
      <alignment horizontal="right" vertical="center"/>
    </xf>
    <xf numFmtId="0" fontId="22" fillId="0" borderId="0" xfId="0" applyFont="1" applyAlignment="1">
      <alignment horizontal="left"/>
    </xf>
    <xf numFmtId="165" fontId="3" fillId="5" borderId="5" xfId="0" applyNumberFormat="1" applyFont="1" applyFill="1" applyBorder="1" applyAlignment="1">
      <alignment horizontal="center"/>
    </xf>
    <xf numFmtId="3" fontId="3" fillId="5" borderId="5" xfId="0" applyNumberFormat="1" applyFont="1" applyFill="1" applyBorder="1" applyAlignment="1">
      <alignment horizontal="center" vertical="center"/>
    </xf>
    <xf numFmtId="0" fontId="14" fillId="0" borderId="0" xfId="0" applyFont="1" applyAlignment="1">
      <alignment vertical="center"/>
    </xf>
    <xf numFmtId="167" fontId="22" fillId="5" borderId="5" xfId="0" applyNumberFormat="1" applyFont="1" applyFill="1" applyBorder="1" applyAlignment="1">
      <alignment horizontal="center"/>
    </xf>
    <xf numFmtId="9" fontId="22" fillId="0" borderId="0" xfId="0" applyNumberFormat="1" applyFont="1" applyAlignment="1">
      <alignment horizontal="center"/>
    </xf>
    <xf numFmtId="167" fontId="14" fillId="0" borderId="0" xfId="0" applyNumberFormat="1" applyFont="1" applyAlignment="1">
      <alignment horizontal="center" vertical="center"/>
    </xf>
    <xf numFmtId="167" fontId="10" fillId="0" borderId="0" xfId="0" applyNumberFormat="1" applyFont="1" applyAlignment="1">
      <alignment horizontal="center"/>
    </xf>
    <xf numFmtId="0" fontId="24" fillId="0" borderId="0" xfId="0" applyFont="1" applyAlignment="1">
      <alignment horizontal="left"/>
    </xf>
    <xf numFmtId="0" fontId="28" fillId="0" borderId="0" xfId="0" applyFont="1" applyAlignment="1">
      <alignment horizontal="left"/>
    </xf>
    <xf numFmtId="0" fontId="10" fillId="0" borderId="0" xfId="0" applyFont="1" applyAlignment="1">
      <alignment horizontal="center"/>
    </xf>
    <xf numFmtId="165" fontId="10" fillId="0" borderId="0" xfId="0" applyNumberFormat="1" applyFont="1" applyAlignment="1">
      <alignment horizontal="center"/>
    </xf>
    <xf numFmtId="3" fontId="3" fillId="0" borderId="0" xfId="0" applyNumberFormat="1" applyFont="1" applyAlignment="1">
      <alignment horizontal="center"/>
    </xf>
    <xf numFmtId="0" fontId="1" fillId="0" borderId="0" xfId="0" applyFont="1" applyAlignment="1">
      <alignment horizontal="left" vertical="center"/>
    </xf>
    <xf numFmtId="168" fontId="3" fillId="5" borderId="5" xfId="0" applyNumberFormat="1" applyFont="1" applyFill="1" applyBorder="1" applyAlignment="1">
      <alignment horizontal="center"/>
    </xf>
    <xf numFmtId="0" fontId="9" fillId="0" borderId="0" xfId="0" applyFont="1" applyAlignment="1">
      <alignment horizontal="left"/>
    </xf>
    <xf numFmtId="0" fontId="29" fillId="0" borderId="0" xfId="0" applyFont="1" applyAlignment="1">
      <alignment horizontal="left"/>
    </xf>
    <xf numFmtId="9" fontId="29" fillId="0" borderId="0" xfId="0" applyNumberFormat="1" applyFont="1" applyAlignment="1">
      <alignment horizontal="left"/>
    </xf>
    <xf numFmtId="169" fontId="14" fillId="0" borderId="0" xfId="0" applyNumberFormat="1" applyFont="1" applyAlignment="1">
      <alignment horizontal="center" vertical="center"/>
    </xf>
    <xf numFmtId="0" fontId="30" fillId="0" borderId="0" xfId="0" applyFont="1" applyAlignment="1">
      <alignment horizontal="left"/>
    </xf>
    <xf numFmtId="0" fontId="30" fillId="0" borderId="0" xfId="0" applyFont="1" applyAlignment="1">
      <alignment horizontal="left" vertical="center"/>
    </xf>
    <xf numFmtId="0" fontId="31" fillId="0" borderId="0" xfId="0" applyFont="1" applyAlignment="1">
      <alignment horizontal="left"/>
    </xf>
    <xf numFmtId="0" fontId="32" fillId="0" borderId="0" xfId="0" applyFont="1" applyAlignment="1">
      <alignment horizontal="left" vertical="center"/>
    </xf>
    <xf numFmtId="0" fontId="33" fillId="0" borderId="0" xfId="0" applyFont="1" applyAlignment="1">
      <alignment horizontal="left"/>
    </xf>
    <xf numFmtId="0" fontId="34" fillId="0" borderId="0" xfId="0" applyFont="1" applyAlignment="1">
      <alignment horizontal="left"/>
    </xf>
    <xf numFmtId="0" fontId="3" fillId="0" borderId="0" xfId="0" applyFont="1"/>
    <xf numFmtId="0" fontId="22" fillId="0" borderId="0" xfId="0" applyFont="1" applyAlignment="1">
      <alignment horizontal="center"/>
    </xf>
    <xf numFmtId="167" fontId="3" fillId="0" borderId="0" xfId="0" applyNumberFormat="1" applyFont="1" applyAlignment="1">
      <alignment horizontal="left"/>
    </xf>
    <xf numFmtId="0" fontId="2" fillId="0" borderId="0" xfId="0" applyFont="1" applyAlignment="1">
      <alignment horizontal="center"/>
    </xf>
    <xf numFmtId="167" fontId="14" fillId="0" borderId="0" xfId="0" applyNumberFormat="1" applyFont="1" applyAlignment="1">
      <alignment horizontal="left"/>
    </xf>
    <xf numFmtId="0" fontId="22" fillId="0" borderId="0" xfId="0" applyFont="1" applyAlignment="1">
      <alignment horizontal="center" vertical="center"/>
    </xf>
    <xf numFmtId="0" fontId="22" fillId="0" borderId="0" xfId="0" applyFont="1" applyAlignment="1">
      <alignment horizontal="left" vertical="center"/>
    </xf>
    <xf numFmtId="10" fontId="1" fillId="0" borderId="0" xfId="0" applyNumberFormat="1" applyFont="1" applyAlignment="1">
      <alignment vertical="center"/>
    </xf>
    <xf numFmtId="10" fontId="11" fillId="0" borderId="0" xfId="0" applyNumberFormat="1" applyFont="1" applyAlignment="1">
      <alignment horizontal="left" vertical="center"/>
    </xf>
    <xf numFmtId="10" fontId="10" fillId="0" borderId="0" xfId="0" applyNumberFormat="1" applyFont="1" applyAlignment="1">
      <alignment horizontal="center" vertical="center"/>
    </xf>
    <xf numFmtId="10" fontId="10" fillId="0" borderId="0" xfId="0" applyNumberFormat="1" applyFont="1" applyAlignment="1">
      <alignment horizontal="left" vertical="center"/>
    </xf>
    <xf numFmtId="10" fontId="1" fillId="0" borderId="0" xfId="0" applyNumberFormat="1" applyFont="1" applyAlignment="1">
      <alignment horizontal="left" vertical="center"/>
    </xf>
    <xf numFmtId="9" fontId="3" fillId="5" borderId="5" xfId="0" applyNumberFormat="1" applyFont="1" applyFill="1" applyBorder="1" applyAlignment="1">
      <alignment horizontal="center"/>
    </xf>
    <xf numFmtId="9" fontId="10" fillId="0" borderId="5" xfId="0" applyNumberFormat="1" applyFont="1" applyBorder="1" applyAlignment="1">
      <alignment horizontal="center" vertical="center"/>
    </xf>
    <xf numFmtId="0" fontId="14" fillId="0" borderId="0" xfId="0" applyFont="1" applyAlignment="1">
      <alignment horizontal="left"/>
    </xf>
    <xf numFmtId="17" fontId="3" fillId="5" borderId="11" xfId="0" applyNumberFormat="1" applyFont="1" applyFill="1" applyBorder="1" applyAlignment="1">
      <alignment horizontal="center" vertical="center"/>
    </xf>
    <xf numFmtId="0" fontId="9" fillId="6" borderId="1" xfId="0" applyFont="1" applyFill="1" applyBorder="1" applyAlignment="1">
      <alignment horizontal="left"/>
    </xf>
    <xf numFmtId="0" fontId="29" fillId="6" borderId="1" xfId="0" applyFont="1" applyFill="1" applyBorder="1" applyAlignment="1">
      <alignment horizontal="left"/>
    </xf>
    <xf numFmtId="0" fontId="14" fillId="0" borderId="0" xfId="0" applyFont="1"/>
    <xf numFmtId="0" fontId="24" fillId="0" borderId="0" xfId="0" applyFont="1" applyAlignment="1">
      <alignment horizontal="left" vertical="center" wrapText="1"/>
    </xf>
    <xf numFmtId="165" fontId="10" fillId="0" borderId="0" xfId="0" applyNumberFormat="1" applyFont="1" applyAlignment="1">
      <alignment horizontal="center" vertical="center"/>
    </xf>
    <xf numFmtId="0" fontId="35" fillId="0" borderId="0" xfId="0" applyFont="1" applyAlignment="1">
      <alignment horizontal="left"/>
    </xf>
    <xf numFmtId="170" fontId="14" fillId="0" borderId="0" xfId="0" applyNumberFormat="1" applyFont="1" applyAlignment="1">
      <alignment horizontal="center" vertical="center"/>
    </xf>
    <xf numFmtId="0" fontId="36" fillId="0" borderId="0" xfId="0" applyFont="1" applyAlignment="1">
      <alignment horizontal="left"/>
    </xf>
    <xf numFmtId="0" fontId="37" fillId="0" borderId="0" xfId="0" applyFont="1"/>
    <xf numFmtId="0" fontId="10" fillId="7" borderId="1" xfId="0" applyFont="1" applyFill="1" applyBorder="1" applyAlignment="1">
      <alignment horizontal="right"/>
    </xf>
    <xf numFmtId="1" fontId="3" fillId="0" borderId="0" xfId="0" applyNumberFormat="1" applyFont="1" applyAlignment="1">
      <alignment horizontal="center" vertical="center"/>
    </xf>
    <xf numFmtId="0" fontId="10" fillId="7" borderId="1" xfId="0" applyFont="1" applyFill="1" applyBorder="1"/>
    <xf numFmtId="1" fontId="14" fillId="0" borderId="0" xfId="0" applyNumberFormat="1" applyFont="1" applyAlignment="1">
      <alignment horizontal="center" vertical="center"/>
    </xf>
    <xf numFmtId="0" fontId="3" fillId="7" borderId="1" xfId="0" applyFont="1" applyFill="1" applyBorder="1" applyAlignment="1">
      <alignment horizontal="center" vertical="center"/>
    </xf>
    <xf numFmtId="0" fontId="14" fillId="7" borderId="1" xfId="0" applyFont="1" applyFill="1" applyBorder="1" applyAlignment="1">
      <alignment horizontal="center" vertical="center"/>
    </xf>
    <xf numFmtId="0" fontId="22" fillId="7" borderId="1" xfId="0" applyFont="1" applyFill="1" applyBorder="1" applyAlignment="1">
      <alignment horizontal="center" vertical="center"/>
    </xf>
    <xf numFmtId="1" fontId="3" fillId="2" borderId="12" xfId="0" applyNumberFormat="1" applyFont="1" applyFill="1" applyBorder="1" applyAlignment="1">
      <alignment horizontal="center" vertical="center"/>
    </xf>
    <xf numFmtId="1" fontId="3" fillId="2" borderId="13" xfId="0" applyNumberFormat="1" applyFont="1" applyFill="1" applyBorder="1" applyAlignment="1">
      <alignment horizontal="center" vertical="center"/>
    </xf>
    <xf numFmtId="17" fontId="3" fillId="2" borderId="14" xfId="0" applyNumberFormat="1" applyFont="1" applyFill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22" fillId="0" borderId="15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0" fontId="22" fillId="6" borderId="1" xfId="0" applyFont="1" applyFill="1" applyBorder="1" applyAlignment="1">
      <alignment horizontal="left"/>
    </xf>
    <xf numFmtId="0" fontId="22" fillId="6" borderId="1" xfId="0" applyFont="1" applyFill="1" applyBorder="1" applyAlignment="1">
      <alignment horizontal="center"/>
    </xf>
    <xf numFmtId="167" fontId="22" fillId="6" borderId="16" xfId="0" applyNumberFormat="1" applyFont="1" applyFill="1" applyBorder="1" applyAlignment="1">
      <alignment horizontal="center"/>
    </xf>
    <xf numFmtId="3" fontId="22" fillId="6" borderId="1" xfId="0" applyNumberFormat="1" applyFont="1" applyFill="1" applyBorder="1" applyAlignment="1">
      <alignment horizontal="center" vertical="center"/>
    </xf>
    <xf numFmtId="3" fontId="10" fillId="5" borderId="5" xfId="0" applyNumberFormat="1" applyFont="1" applyFill="1" applyBorder="1" applyAlignment="1">
      <alignment horizontal="left" vertical="center"/>
    </xf>
    <xf numFmtId="171" fontId="3" fillId="0" borderId="15" xfId="0" applyNumberFormat="1" applyFont="1" applyBorder="1" applyAlignment="1">
      <alignment horizontal="center" vertical="center"/>
    </xf>
    <xf numFmtId="3" fontId="10" fillId="5" borderId="5" xfId="0" applyNumberFormat="1" applyFont="1" applyFill="1" applyBorder="1" applyAlignment="1">
      <alignment horizontal="center" vertical="center"/>
    </xf>
    <xf numFmtId="0" fontId="30" fillId="7" borderId="1" xfId="0" applyFont="1" applyFill="1" applyBorder="1" applyAlignment="1">
      <alignment horizontal="left"/>
    </xf>
    <xf numFmtId="0" fontId="38" fillId="0" borderId="0" xfId="0" applyFont="1" applyAlignment="1">
      <alignment horizontal="left"/>
    </xf>
    <xf numFmtId="9" fontId="14" fillId="0" borderId="0" xfId="0" applyNumberFormat="1" applyFont="1" applyAlignment="1">
      <alignment horizontal="center" vertical="center"/>
    </xf>
    <xf numFmtId="3" fontId="14" fillId="0" borderId="0" xfId="0" applyNumberFormat="1" applyFont="1" applyAlignment="1">
      <alignment horizontal="center" vertical="center"/>
    </xf>
    <xf numFmtId="38" fontId="22" fillId="0" borderId="0" xfId="0" applyNumberFormat="1" applyFont="1"/>
    <xf numFmtId="3" fontId="22" fillId="0" borderId="0" xfId="0" applyNumberFormat="1" applyFont="1" applyAlignment="1">
      <alignment horizontal="center" vertical="center"/>
    </xf>
    <xf numFmtId="9" fontId="10" fillId="7" borderId="16" xfId="0" applyNumberFormat="1" applyFont="1" applyFill="1" applyBorder="1" applyAlignment="1">
      <alignment horizontal="center"/>
    </xf>
    <xf numFmtId="9" fontId="10" fillId="7" borderId="1" xfId="0" applyNumberFormat="1" applyFont="1" applyFill="1" applyBorder="1" applyAlignment="1">
      <alignment horizontal="center"/>
    </xf>
    <xf numFmtId="9" fontId="30" fillId="0" borderId="0" xfId="0" applyNumberFormat="1" applyFont="1" applyAlignment="1">
      <alignment vertical="center"/>
    </xf>
    <xf numFmtId="167" fontId="22" fillId="6" borderId="1" xfId="0" applyNumberFormat="1" applyFont="1" applyFill="1" applyBorder="1" applyAlignment="1">
      <alignment horizontal="center"/>
    </xf>
    <xf numFmtId="0" fontId="3" fillId="0" borderId="0" xfId="0" applyFont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9" fontId="10" fillId="7" borderId="17" xfId="0" applyNumberFormat="1" applyFont="1" applyFill="1" applyBorder="1" applyAlignment="1">
      <alignment horizontal="center"/>
    </xf>
    <xf numFmtId="0" fontId="14" fillId="0" borderId="0" xfId="0" applyFont="1" applyAlignment="1">
      <alignment horizontal="center"/>
    </xf>
    <xf numFmtId="0" fontId="14" fillId="0" borderId="15" xfId="0" applyFont="1" applyBorder="1"/>
    <xf numFmtId="3" fontId="3" fillId="0" borderId="15" xfId="0" applyNumberFormat="1" applyFont="1" applyBorder="1" applyAlignment="1">
      <alignment horizontal="center" vertical="center"/>
    </xf>
    <xf numFmtId="0" fontId="3" fillId="6" borderId="1" xfId="0" quotePrefix="1" applyFont="1" applyFill="1" applyBorder="1" applyAlignment="1">
      <alignment horizontal="center" vertical="center"/>
    </xf>
    <xf numFmtId="0" fontId="22" fillId="6" borderId="1" xfId="0" applyFont="1" applyFill="1" applyBorder="1" applyAlignment="1">
      <alignment vertical="center"/>
    </xf>
    <xf numFmtId="3" fontId="22" fillId="6" borderId="16" xfId="0" applyNumberFormat="1" applyFont="1" applyFill="1" applyBorder="1" applyAlignment="1">
      <alignment horizontal="center" vertical="center"/>
    </xf>
    <xf numFmtId="0" fontId="3" fillId="0" borderId="0" xfId="0" quotePrefix="1" applyFont="1" applyAlignment="1">
      <alignment horizontal="center" vertical="center"/>
    </xf>
    <xf numFmtId="3" fontId="3" fillId="0" borderId="18" xfId="0" applyNumberFormat="1" applyFont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14" fillId="6" borderId="1" xfId="0" applyFont="1" applyFill="1" applyBorder="1"/>
    <xf numFmtId="0" fontId="5" fillId="0" borderId="0" xfId="0" applyFont="1" applyAlignment="1">
      <alignment horizontal="center" vertical="center" wrapText="1"/>
    </xf>
    <xf numFmtId="9" fontId="10" fillId="5" borderId="5" xfId="0" applyNumberFormat="1" applyFont="1" applyFill="1" applyBorder="1" applyAlignment="1">
      <alignment horizontal="center" vertical="center"/>
    </xf>
    <xf numFmtId="14" fontId="10" fillId="5" borderId="5" xfId="0" applyNumberFormat="1" applyFont="1" applyFill="1" applyBorder="1" applyAlignment="1">
      <alignment horizontal="center" vertical="center"/>
    </xf>
    <xf numFmtId="172" fontId="3" fillId="0" borderId="0" xfId="0" applyNumberFormat="1" applyFont="1" applyAlignment="1">
      <alignment horizontal="center" vertical="center"/>
    </xf>
    <xf numFmtId="1" fontId="10" fillId="0" borderId="0" xfId="0" applyNumberFormat="1" applyFont="1" applyAlignment="1">
      <alignment horizontal="center"/>
    </xf>
    <xf numFmtId="172" fontId="14" fillId="0" borderId="0" xfId="0" applyNumberFormat="1" applyFont="1" applyAlignment="1">
      <alignment horizontal="center" vertical="center"/>
    </xf>
    <xf numFmtId="0" fontId="14" fillId="7" borderId="1" xfId="0" applyFont="1" applyFill="1" applyBorder="1" applyAlignment="1">
      <alignment horizontal="left" vertical="center"/>
    </xf>
    <xf numFmtId="0" fontId="3" fillId="7" borderId="1" xfId="0" applyFont="1" applyFill="1" applyBorder="1" applyAlignment="1">
      <alignment horizontal="left" vertical="center"/>
    </xf>
    <xf numFmtId="164" fontId="3" fillId="2" borderId="9" xfId="0" applyNumberFormat="1" applyFont="1" applyFill="1" applyBorder="1" applyAlignment="1">
      <alignment horizontal="left" vertical="center"/>
    </xf>
    <xf numFmtId="0" fontId="18" fillId="0" borderId="0" xfId="0" applyFont="1" applyAlignment="1">
      <alignment horizontal="left" vertical="center"/>
    </xf>
    <xf numFmtId="0" fontId="19" fillId="0" borderId="0" xfId="0" applyFont="1" applyAlignment="1">
      <alignment horizontal="center" vertical="center"/>
    </xf>
    <xf numFmtId="0" fontId="10" fillId="6" borderId="1" xfId="0" applyFont="1" applyFill="1" applyBorder="1" applyAlignment="1">
      <alignment horizontal="center"/>
    </xf>
    <xf numFmtId="0" fontId="10" fillId="6" borderId="1" xfId="0" applyFont="1" applyFill="1" applyBorder="1" applyAlignment="1">
      <alignment horizontal="left"/>
    </xf>
    <xf numFmtId="0" fontId="3" fillId="0" borderId="0" xfId="0" applyFont="1" applyAlignment="1">
      <alignment horizontal="left"/>
    </xf>
    <xf numFmtId="167" fontId="22" fillId="0" borderId="0" xfId="0" applyNumberFormat="1" applyFont="1" applyAlignment="1">
      <alignment horizontal="center"/>
    </xf>
    <xf numFmtId="0" fontId="38" fillId="0" borderId="0" xfId="0" applyFont="1" applyAlignment="1">
      <alignment horizontal="left" vertical="center"/>
    </xf>
    <xf numFmtId="0" fontId="30" fillId="0" borderId="0" xfId="0" applyFont="1" applyAlignment="1">
      <alignment horizontal="center"/>
    </xf>
    <xf numFmtId="167" fontId="30" fillId="0" borderId="0" xfId="0" applyNumberFormat="1" applyFont="1" applyAlignment="1">
      <alignment horizontal="center"/>
    </xf>
    <xf numFmtId="0" fontId="30" fillId="0" borderId="0" xfId="0" applyFont="1"/>
    <xf numFmtId="0" fontId="19" fillId="8" borderId="1" xfId="0" applyFont="1" applyFill="1" applyBorder="1" applyAlignment="1">
      <alignment horizontal="center" vertical="center"/>
    </xf>
    <xf numFmtId="164" fontId="17" fillId="0" borderId="6" xfId="0" applyNumberFormat="1" applyFont="1" applyBorder="1" applyAlignment="1">
      <alignment horizontal="center" vertical="center"/>
    </xf>
    <xf numFmtId="164" fontId="17" fillId="0" borderId="0" xfId="0" applyNumberFormat="1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64" fontId="14" fillId="0" borderId="0" xfId="0" applyNumberFormat="1" applyFont="1" applyAlignment="1">
      <alignment horizontal="center" vertical="center"/>
    </xf>
    <xf numFmtId="164" fontId="3" fillId="0" borderId="0" xfId="0" applyNumberFormat="1" applyFont="1" applyAlignment="1">
      <alignment horizontal="left" vertical="center"/>
    </xf>
    <xf numFmtId="17" fontId="3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left" vertical="center" wrapText="1"/>
    </xf>
    <xf numFmtId="167" fontId="38" fillId="0" borderId="0" xfId="0" applyNumberFormat="1" applyFont="1" applyAlignment="1">
      <alignment horizontal="left"/>
    </xf>
    <xf numFmtId="3" fontId="38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center"/>
    </xf>
    <xf numFmtId="3" fontId="10" fillId="0" borderId="0" xfId="0" applyNumberFormat="1" applyFont="1"/>
    <xf numFmtId="3" fontId="22" fillId="0" borderId="0" xfId="0" applyNumberFormat="1" applyFont="1" applyAlignment="1">
      <alignment horizontal="center"/>
    </xf>
    <xf numFmtId="164" fontId="3" fillId="2" borderId="13" xfId="0" applyNumberFormat="1" applyFont="1" applyFill="1" applyBorder="1" applyAlignment="1">
      <alignment horizontal="left" vertical="center"/>
    </xf>
    <xf numFmtId="0" fontId="3" fillId="7" borderId="13" xfId="0" applyFont="1" applyFill="1" applyBorder="1" applyAlignment="1">
      <alignment horizontal="left" vertical="center"/>
    </xf>
    <xf numFmtId="17" fontId="3" fillId="2" borderId="13" xfId="0" applyNumberFormat="1" applyFont="1" applyFill="1" applyBorder="1" applyAlignment="1">
      <alignment horizontal="center" vertical="center"/>
    </xf>
    <xf numFmtId="0" fontId="19" fillId="0" borderId="0" xfId="0" applyFont="1" applyAlignment="1">
      <alignment horizontal="center"/>
    </xf>
    <xf numFmtId="3" fontId="19" fillId="0" borderId="0" xfId="0" applyNumberFormat="1" applyFont="1" applyAlignment="1">
      <alignment horizontal="center" vertical="center"/>
    </xf>
    <xf numFmtId="2" fontId="30" fillId="0" borderId="0" xfId="0" applyNumberFormat="1" applyFont="1" applyAlignment="1">
      <alignment horizontal="left"/>
    </xf>
    <xf numFmtId="173" fontId="30" fillId="0" borderId="0" xfId="0" applyNumberFormat="1" applyFont="1"/>
    <xf numFmtId="174" fontId="30" fillId="0" borderId="0" xfId="0" applyNumberFormat="1" applyFont="1"/>
    <xf numFmtId="171" fontId="30" fillId="0" borderId="0" xfId="0" applyNumberFormat="1" applyFont="1" applyAlignment="1">
      <alignment horizontal="center" vertical="center"/>
    </xf>
    <xf numFmtId="171" fontId="14" fillId="0" borderId="0" xfId="0" applyNumberFormat="1" applyFont="1"/>
    <xf numFmtId="171" fontId="14" fillId="0" borderId="0" xfId="0" applyNumberFormat="1" applyFont="1" applyAlignment="1">
      <alignment horizontal="center" vertical="center"/>
    </xf>
    <xf numFmtId="174" fontId="38" fillId="0" borderId="0" xfId="0" applyNumberFormat="1" applyFont="1" applyAlignment="1">
      <alignment horizontal="left"/>
    </xf>
    <xf numFmtId="9" fontId="38" fillId="0" borderId="0" xfId="0" applyNumberFormat="1" applyFont="1" applyAlignment="1">
      <alignment horizontal="center" vertical="center"/>
    </xf>
    <xf numFmtId="0" fontId="38" fillId="0" borderId="0" xfId="0" applyFont="1"/>
    <xf numFmtId="0" fontId="14" fillId="0" borderId="0" xfId="0" applyFont="1" applyAlignment="1">
      <alignment horizontal="right"/>
    </xf>
    <xf numFmtId="174" fontId="3" fillId="0" borderId="0" xfId="0" applyNumberFormat="1" applyFont="1"/>
    <xf numFmtId="174" fontId="14" fillId="0" borderId="0" xfId="0" applyNumberFormat="1" applyFont="1" applyAlignment="1">
      <alignment horizontal="center"/>
    </xf>
    <xf numFmtId="174" fontId="14" fillId="0" borderId="0" xfId="0" applyNumberFormat="1" applyFont="1" applyAlignment="1">
      <alignment horizontal="right"/>
    </xf>
    <xf numFmtId="9" fontId="14" fillId="0" borderId="0" xfId="0" applyNumberFormat="1" applyFont="1" applyAlignment="1">
      <alignment horizontal="right"/>
    </xf>
    <xf numFmtId="174" fontId="14" fillId="0" borderId="0" xfId="0" applyNumberFormat="1" applyFont="1"/>
    <xf numFmtId="174" fontId="22" fillId="0" borderId="0" xfId="0" applyNumberFormat="1" applyFont="1"/>
    <xf numFmtId="174" fontId="10" fillId="0" borderId="0" xfId="0" applyNumberFormat="1" applyFont="1" applyAlignment="1">
      <alignment horizontal="center"/>
    </xf>
    <xf numFmtId="174" fontId="10" fillId="0" borderId="0" xfId="0" applyNumberFormat="1" applyFont="1" applyAlignment="1">
      <alignment horizontal="right"/>
    </xf>
    <xf numFmtId="174" fontId="10" fillId="0" borderId="0" xfId="0" applyNumberFormat="1" applyFont="1"/>
    <xf numFmtId="171" fontId="10" fillId="0" borderId="0" xfId="0" applyNumberFormat="1" applyFont="1"/>
    <xf numFmtId="0" fontId="17" fillId="0" borderId="0" xfId="0" applyFont="1" applyAlignment="1">
      <alignment horizontal="left"/>
    </xf>
    <xf numFmtId="0" fontId="17" fillId="0" borderId="0" xfId="0" applyFont="1" applyAlignment="1">
      <alignment horizontal="center"/>
    </xf>
    <xf numFmtId="38" fontId="3" fillId="7" borderId="1" xfId="0" applyNumberFormat="1" applyFont="1" applyFill="1" applyBorder="1" applyAlignment="1">
      <alignment horizontal="center" vertical="center"/>
    </xf>
    <xf numFmtId="38" fontId="22" fillId="0" borderId="0" xfId="0" applyNumberFormat="1" applyFont="1" applyAlignment="1">
      <alignment horizontal="center"/>
    </xf>
    <xf numFmtId="38" fontId="14" fillId="7" borderId="1" xfId="0" applyNumberFormat="1" applyFont="1" applyFill="1" applyBorder="1" applyAlignment="1">
      <alignment horizontal="center" vertical="center"/>
    </xf>
    <xf numFmtId="38" fontId="10" fillId="0" borderId="0" xfId="0" applyNumberFormat="1" applyFont="1" applyAlignment="1">
      <alignment horizontal="center"/>
    </xf>
    <xf numFmtId="0" fontId="39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/>
    </xf>
    <xf numFmtId="164" fontId="3" fillId="2" borderId="9" xfId="0" applyNumberFormat="1" applyFont="1" applyFill="1" applyBorder="1" applyAlignment="1">
      <alignment vertical="center"/>
    </xf>
    <xf numFmtId="164" fontId="14" fillId="2" borderId="19" xfId="0" applyNumberFormat="1" applyFont="1" applyFill="1" applyBorder="1" applyAlignment="1">
      <alignment vertical="center"/>
    </xf>
    <xf numFmtId="164" fontId="5" fillId="2" borderId="19" xfId="0" applyNumberFormat="1" applyFont="1" applyFill="1" applyBorder="1" applyAlignment="1">
      <alignment horizontal="center" vertical="center" wrapText="1"/>
    </xf>
    <xf numFmtId="3" fontId="14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167" fontId="22" fillId="7" borderId="1" xfId="0" applyNumberFormat="1" applyFont="1" applyFill="1" applyBorder="1"/>
    <xf numFmtId="167" fontId="10" fillId="7" borderId="1" xfId="0" applyNumberFormat="1" applyFont="1" applyFill="1" applyBorder="1"/>
    <xf numFmtId="164" fontId="3" fillId="2" borderId="1" xfId="0" applyNumberFormat="1" applyFont="1" applyFill="1" applyBorder="1" applyAlignment="1">
      <alignment horizontal="center" vertical="center"/>
    </xf>
    <xf numFmtId="0" fontId="10" fillId="7" borderId="1" xfId="0" applyFont="1" applyFill="1" applyBorder="1" applyAlignment="1">
      <alignment horizontal="center"/>
    </xf>
    <xf numFmtId="0" fontId="10" fillId="7" borderId="16" xfId="0" applyFont="1" applyFill="1" applyBorder="1"/>
    <xf numFmtId="0" fontId="17" fillId="7" borderId="1" xfId="0" applyFont="1" applyFill="1" applyBorder="1" applyAlignment="1">
      <alignment horizontal="center"/>
    </xf>
    <xf numFmtId="0" fontId="22" fillId="7" borderId="1" xfId="0" applyFont="1" applyFill="1" applyBorder="1"/>
    <xf numFmtId="0" fontId="30" fillId="7" borderId="16" xfId="0" applyFont="1" applyFill="1" applyBorder="1"/>
    <xf numFmtId="167" fontId="10" fillId="0" borderId="15" xfId="0" applyNumberFormat="1" applyFont="1" applyBorder="1" applyAlignment="1">
      <alignment horizontal="center"/>
    </xf>
    <xf numFmtId="167" fontId="22" fillId="0" borderId="15" xfId="0" applyNumberFormat="1" applyFont="1" applyBorder="1" applyAlignment="1">
      <alignment horizontal="center"/>
    </xf>
    <xf numFmtId="0" fontId="30" fillId="7" borderId="1" xfId="0" applyFont="1" applyFill="1" applyBorder="1"/>
    <xf numFmtId="0" fontId="30" fillId="7" borderId="1" xfId="0" applyFont="1" applyFill="1" applyBorder="1" applyAlignment="1">
      <alignment horizontal="center"/>
    </xf>
    <xf numFmtId="0" fontId="40" fillId="7" borderId="1" xfId="0" applyFont="1" applyFill="1" applyBorder="1"/>
    <xf numFmtId="0" fontId="10" fillId="7" borderId="1" xfId="0" applyFont="1" applyFill="1" applyBorder="1" applyAlignment="1">
      <alignment horizontal="left"/>
    </xf>
    <xf numFmtId="0" fontId="10" fillId="0" borderId="0" xfId="0" applyFont="1" applyAlignment="1">
      <alignment wrapText="1"/>
    </xf>
    <xf numFmtId="38" fontId="22" fillId="7" borderId="1" xfId="0" applyNumberFormat="1" applyFont="1" applyFill="1" applyBorder="1"/>
    <xf numFmtId="38" fontId="22" fillId="7" borderId="1" xfId="0" applyNumberFormat="1" applyFont="1" applyFill="1" applyBorder="1" applyAlignment="1">
      <alignment horizontal="center"/>
    </xf>
    <xf numFmtId="38" fontId="22" fillId="0" borderId="15" xfId="0" applyNumberFormat="1" applyFont="1" applyBorder="1" applyAlignment="1">
      <alignment horizontal="center"/>
    </xf>
    <xf numFmtId="1" fontId="10" fillId="7" borderId="1" xfId="0" applyNumberFormat="1" applyFont="1" applyFill="1" applyBorder="1" applyAlignment="1">
      <alignment horizontal="center"/>
    </xf>
    <xf numFmtId="164" fontId="3" fillId="2" borderId="12" xfId="0" applyNumberFormat="1" applyFont="1" applyFill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10" fillId="0" borderId="15" xfId="0" applyFont="1" applyBorder="1" applyAlignment="1">
      <alignment horizontal="center"/>
    </xf>
    <xf numFmtId="171" fontId="10" fillId="0" borderId="0" xfId="0" applyNumberFormat="1" applyFont="1" applyAlignment="1">
      <alignment horizontal="center"/>
    </xf>
    <xf numFmtId="0" fontId="22" fillId="6" borderId="1" xfId="0" applyFont="1" applyFill="1" applyBorder="1" applyAlignment="1">
      <alignment horizontal="center" vertical="center"/>
    </xf>
    <xf numFmtId="171" fontId="3" fillId="6" borderId="16" xfId="0" applyNumberFormat="1" applyFont="1" applyFill="1" applyBorder="1" applyAlignment="1">
      <alignment horizontal="center" vertical="center"/>
    </xf>
    <xf numFmtId="171" fontId="3" fillId="6" borderId="1" xfId="0" applyNumberFormat="1" applyFont="1" applyFill="1" applyBorder="1" applyAlignment="1">
      <alignment horizontal="center" vertical="center"/>
    </xf>
    <xf numFmtId="0" fontId="41" fillId="0" borderId="0" xfId="0" quotePrefix="1" applyFont="1" applyAlignment="1">
      <alignment horizontal="center" vertical="center"/>
    </xf>
    <xf numFmtId="171" fontId="14" fillId="0" borderId="15" xfId="0" applyNumberFormat="1" applyFont="1" applyBorder="1" applyAlignment="1">
      <alignment horizontal="center" vertical="center"/>
    </xf>
    <xf numFmtId="0" fontId="38" fillId="0" borderId="0" xfId="0" applyFont="1" applyAlignment="1">
      <alignment horizontal="center" vertical="center"/>
    </xf>
    <xf numFmtId="0" fontId="10" fillId="0" borderId="15" xfId="0" applyFont="1" applyBorder="1"/>
    <xf numFmtId="38" fontId="3" fillId="0" borderId="15" xfId="0" applyNumberFormat="1" applyFont="1" applyBorder="1" applyAlignment="1">
      <alignment horizontal="center"/>
    </xf>
    <xf numFmtId="38" fontId="3" fillId="0" borderId="0" xfId="0" applyNumberFormat="1" applyFont="1" applyAlignment="1">
      <alignment horizontal="center"/>
    </xf>
    <xf numFmtId="0" fontId="3" fillId="0" borderId="0" xfId="0" applyFont="1" applyAlignment="1">
      <alignment vertical="center" wrapText="1"/>
    </xf>
    <xf numFmtId="38" fontId="3" fillId="0" borderId="18" xfId="0" applyNumberFormat="1" applyFont="1" applyBorder="1" applyAlignment="1">
      <alignment horizontal="center"/>
    </xf>
    <xf numFmtId="165" fontId="10" fillId="0" borderId="0" xfId="0" applyNumberFormat="1" applyFont="1"/>
    <xf numFmtId="0" fontId="13" fillId="0" borderId="0" xfId="0" applyFont="1" applyAlignment="1">
      <alignment vertical="center"/>
    </xf>
    <xf numFmtId="171" fontId="3" fillId="0" borderId="0" xfId="0" applyNumberFormat="1" applyFont="1" applyAlignment="1">
      <alignment horizontal="center" vertical="center"/>
    </xf>
    <xf numFmtId="0" fontId="10" fillId="0" borderId="20" xfId="0" applyFont="1" applyBorder="1"/>
    <xf numFmtId="0" fontId="22" fillId="0" borderId="21" xfId="0" applyFont="1" applyBorder="1"/>
    <xf numFmtId="0" fontId="10" fillId="0" borderId="21" xfId="0" applyFont="1" applyBorder="1"/>
    <xf numFmtId="0" fontId="10" fillId="0" borderId="22" xfId="0" applyFont="1" applyBorder="1"/>
    <xf numFmtId="0" fontId="10" fillId="0" borderId="23" xfId="0" applyFont="1" applyBorder="1"/>
    <xf numFmtId="0" fontId="10" fillId="0" borderId="24" xfId="0" applyFont="1" applyBorder="1"/>
    <xf numFmtId="0" fontId="10" fillId="0" borderId="24" xfId="0" applyFont="1" applyBorder="1" applyAlignment="1">
      <alignment horizontal="center" vertical="center" wrapText="1"/>
    </xf>
    <xf numFmtId="171" fontId="10" fillId="0" borderId="24" xfId="0" applyNumberFormat="1" applyFont="1" applyBorder="1" applyAlignment="1">
      <alignment horizontal="center" vertical="center"/>
    </xf>
    <xf numFmtId="171" fontId="14" fillId="0" borderId="24" xfId="0" applyNumberFormat="1" applyFont="1" applyBorder="1" applyAlignment="1">
      <alignment horizontal="center" vertical="center"/>
    </xf>
    <xf numFmtId="9" fontId="14" fillId="0" borderId="24" xfId="0" applyNumberFormat="1" applyFont="1" applyBorder="1" applyAlignment="1">
      <alignment horizontal="center" vertical="center"/>
    </xf>
    <xf numFmtId="0" fontId="10" fillId="7" borderId="1" xfId="0" applyFont="1" applyFill="1" applyBorder="1" applyAlignment="1">
      <alignment horizontal="left" vertical="center"/>
    </xf>
    <xf numFmtId="0" fontId="10" fillId="0" borderId="25" xfId="0" applyFont="1" applyBorder="1"/>
    <xf numFmtId="0" fontId="10" fillId="0" borderId="26" xfId="0" applyFont="1" applyBorder="1"/>
    <xf numFmtId="0" fontId="10" fillId="0" borderId="27" xfId="0" applyFont="1" applyBorder="1"/>
    <xf numFmtId="0" fontId="22" fillId="0" borderId="28" xfId="0" applyFont="1" applyBorder="1"/>
    <xf numFmtId="0" fontId="10" fillId="0" borderId="29" xfId="0" applyFont="1" applyBorder="1"/>
    <xf numFmtId="0" fontId="10" fillId="0" borderId="30" xfId="0" applyFont="1" applyBorder="1"/>
    <xf numFmtId="0" fontId="10" fillId="7" borderId="31" xfId="0" applyFont="1" applyFill="1" applyBorder="1"/>
    <xf numFmtId="0" fontId="10" fillId="7" borderId="32" xfId="0" applyFont="1" applyFill="1" applyBorder="1"/>
    <xf numFmtId="0" fontId="10" fillId="0" borderId="33" xfId="0" applyFont="1" applyBorder="1"/>
    <xf numFmtId="0" fontId="22" fillId="0" borderId="33" xfId="0" applyFont="1" applyBorder="1"/>
    <xf numFmtId="171" fontId="3" fillId="0" borderId="34" xfId="0" applyNumberFormat="1" applyFont="1" applyBorder="1" applyAlignment="1">
      <alignment horizontal="center" vertical="center"/>
    </xf>
    <xf numFmtId="0" fontId="10" fillId="0" borderId="33" xfId="0" applyFont="1" applyBorder="1" applyAlignment="1">
      <alignment horizontal="left"/>
    </xf>
    <xf numFmtId="0" fontId="10" fillId="0" borderId="34" xfId="0" applyFont="1" applyBorder="1"/>
    <xf numFmtId="0" fontId="22" fillId="7" borderId="31" xfId="0" applyFont="1" applyFill="1" applyBorder="1"/>
    <xf numFmtId="0" fontId="10" fillId="7" borderId="31" xfId="0" applyFont="1" applyFill="1" applyBorder="1" applyAlignment="1">
      <alignment horizontal="left"/>
    </xf>
    <xf numFmtId="0" fontId="22" fillId="7" borderId="31" xfId="0" applyFont="1" applyFill="1" applyBorder="1" applyAlignment="1">
      <alignment horizontal="left"/>
    </xf>
    <xf numFmtId="0" fontId="22" fillId="7" borderId="1" xfId="0" applyFont="1" applyFill="1" applyBorder="1" applyAlignment="1">
      <alignment horizontal="center"/>
    </xf>
    <xf numFmtId="9" fontId="22" fillId="7" borderId="32" xfId="0" applyNumberFormat="1" applyFont="1" applyFill="1" applyBorder="1" applyAlignment="1">
      <alignment horizontal="center"/>
    </xf>
    <xf numFmtId="171" fontId="14" fillId="0" borderId="34" xfId="0" applyNumberFormat="1" applyFont="1" applyBorder="1" applyAlignment="1">
      <alignment horizontal="center" vertical="center"/>
    </xf>
    <xf numFmtId="165" fontId="22" fillId="7" borderId="32" xfId="0" applyNumberFormat="1" applyFont="1" applyFill="1" applyBorder="1" applyAlignment="1">
      <alignment horizontal="center"/>
    </xf>
    <xf numFmtId="165" fontId="3" fillId="5" borderId="35" xfId="0" applyNumberFormat="1" applyFont="1" applyFill="1" applyBorder="1" applyAlignment="1">
      <alignment horizontal="center"/>
    </xf>
    <xf numFmtId="0" fontId="10" fillId="7" borderId="36" xfId="0" applyFont="1" applyFill="1" applyBorder="1"/>
    <xf numFmtId="0" fontId="10" fillId="7" borderId="36" xfId="0" applyFont="1" applyFill="1" applyBorder="1" applyAlignment="1">
      <alignment horizontal="left"/>
    </xf>
    <xf numFmtId="0" fontId="10" fillId="7" borderId="37" xfId="0" applyFont="1" applyFill="1" applyBorder="1" applyAlignment="1">
      <alignment horizontal="center"/>
    </xf>
    <xf numFmtId="0" fontId="10" fillId="7" borderId="37" xfId="0" applyFont="1" applyFill="1" applyBorder="1"/>
    <xf numFmtId="9" fontId="10" fillId="7" borderId="38" xfId="0" applyNumberFormat="1" applyFont="1" applyFill="1" applyBorder="1" applyAlignment="1">
      <alignment horizontal="center"/>
    </xf>
    <xf numFmtId="0" fontId="22" fillId="7" borderId="39" xfId="0" applyFont="1" applyFill="1" applyBorder="1"/>
    <xf numFmtId="0" fontId="22" fillId="0" borderId="29" xfId="0" applyFont="1" applyBorder="1"/>
    <xf numFmtId="0" fontId="10" fillId="7" borderId="40" xfId="0" applyFont="1" applyFill="1" applyBorder="1" applyAlignment="1">
      <alignment horizontal="center"/>
    </xf>
    <xf numFmtId="0" fontId="10" fillId="7" borderId="40" xfId="0" applyFont="1" applyFill="1" applyBorder="1"/>
    <xf numFmtId="0" fontId="10" fillId="7" borderId="41" xfId="0" applyFont="1" applyFill="1" applyBorder="1"/>
    <xf numFmtId="0" fontId="22" fillId="7" borderId="1" xfId="0" applyFont="1" applyFill="1" applyBorder="1" applyAlignment="1">
      <alignment horizontal="left"/>
    </xf>
    <xf numFmtId="0" fontId="10" fillId="7" borderId="38" xfId="0" applyFont="1" applyFill="1" applyBorder="1"/>
    <xf numFmtId="9" fontId="10" fillId="7" borderId="32" xfId="0" applyNumberFormat="1" applyFont="1" applyFill="1" applyBorder="1" applyAlignment="1">
      <alignment horizontal="center"/>
    </xf>
    <xf numFmtId="165" fontId="10" fillId="7" borderId="32" xfId="0" applyNumberFormat="1" applyFont="1" applyFill="1" applyBorder="1" applyAlignment="1">
      <alignment horizontal="center"/>
    </xf>
    <xf numFmtId="0" fontId="14" fillId="0" borderId="28" xfId="0" applyFont="1" applyBorder="1" applyAlignment="1">
      <alignment wrapText="1"/>
    </xf>
    <xf numFmtId="0" fontId="38" fillId="0" borderId="29" xfId="0" applyFont="1" applyBorder="1" applyAlignment="1">
      <alignment horizontal="center"/>
    </xf>
    <xf numFmtId="3" fontId="14" fillId="0" borderId="30" xfId="0" applyNumberFormat="1" applyFont="1" applyBorder="1" applyAlignment="1">
      <alignment horizontal="center"/>
    </xf>
    <xf numFmtId="9" fontId="10" fillId="0" borderId="0" xfId="0" applyNumberFormat="1" applyFont="1" applyAlignment="1">
      <alignment horizontal="center"/>
    </xf>
    <xf numFmtId="0" fontId="14" fillId="0" borderId="33" xfId="0" applyFont="1" applyBorder="1"/>
    <xf numFmtId="0" fontId="38" fillId="0" borderId="0" xfId="0" applyFont="1" applyAlignment="1">
      <alignment horizontal="center"/>
    </xf>
    <xf numFmtId="3" fontId="14" fillId="0" borderId="34" xfId="0" applyNumberFormat="1" applyFont="1" applyBorder="1" applyAlignment="1">
      <alignment horizontal="center"/>
    </xf>
    <xf numFmtId="165" fontId="14" fillId="0" borderId="34" xfId="0" applyNumberFormat="1" applyFont="1" applyBorder="1" applyAlignment="1">
      <alignment horizontal="center"/>
    </xf>
    <xf numFmtId="165" fontId="14" fillId="0" borderId="0" xfId="0" applyNumberFormat="1" applyFont="1" applyAlignment="1">
      <alignment horizontal="center"/>
    </xf>
    <xf numFmtId="169" fontId="14" fillId="0" borderId="34" xfId="0" applyNumberFormat="1" applyFont="1" applyBorder="1" applyAlignment="1">
      <alignment horizontal="center"/>
    </xf>
    <xf numFmtId="169" fontId="14" fillId="0" borderId="0" xfId="0" applyNumberFormat="1" applyFont="1" applyAlignment="1">
      <alignment horizontal="center"/>
    </xf>
    <xf numFmtId="0" fontId="14" fillId="0" borderId="42" xfId="0" applyFont="1" applyBorder="1"/>
    <xf numFmtId="0" fontId="38" fillId="0" borderId="43" xfId="0" applyFont="1" applyBorder="1" applyAlignment="1">
      <alignment horizontal="center"/>
    </xf>
    <xf numFmtId="169" fontId="14" fillId="0" borderId="44" xfId="0" applyNumberFormat="1" applyFont="1" applyBorder="1" applyAlignment="1">
      <alignment horizontal="center"/>
    </xf>
    <xf numFmtId="0" fontId="42" fillId="0" borderId="0" xfId="0" applyFont="1"/>
    <xf numFmtId="164" fontId="3" fillId="2" borderId="13" xfId="0" applyNumberFormat="1" applyFont="1" applyFill="1" applyBorder="1" applyAlignment="1">
      <alignment horizontal="center" vertical="center"/>
    </xf>
    <xf numFmtId="2" fontId="14" fillId="0" borderId="0" xfId="0" applyNumberFormat="1" applyFont="1" applyAlignment="1">
      <alignment horizontal="center"/>
    </xf>
    <xf numFmtId="9" fontId="14" fillId="0" borderId="0" xfId="0" applyNumberFormat="1" applyFont="1" applyAlignment="1">
      <alignment horizontal="center"/>
    </xf>
    <xf numFmtId="0" fontId="10" fillId="0" borderId="28" xfId="0" applyFont="1" applyBorder="1" applyAlignment="1">
      <alignment vertical="center"/>
    </xf>
    <xf numFmtId="0" fontId="10" fillId="0" borderId="29" xfId="0" applyFont="1" applyBorder="1" applyAlignment="1">
      <alignment vertical="center"/>
    </xf>
    <xf numFmtId="0" fontId="10" fillId="0" borderId="30" xfId="0" applyFont="1" applyBorder="1" applyAlignment="1">
      <alignment horizontal="center" vertical="center" wrapText="1"/>
    </xf>
    <xf numFmtId="0" fontId="10" fillId="0" borderId="33" xfId="0" applyFont="1" applyBorder="1" applyAlignment="1">
      <alignment vertical="center"/>
    </xf>
    <xf numFmtId="171" fontId="10" fillId="0" borderId="34" xfId="0" applyNumberFormat="1" applyFont="1" applyBorder="1" applyAlignment="1">
      <alignment horizontal="center" vertical="center"/>
    </xf>
    <xf numFmtId="0" fontId="10" fillId="0" borderId="33" xfId="0" applyFont="1" applyBorder="1" applyAlignment="1">
      <alignment horizontal="left" vertical="center"/>
    </xf>
    <xf numFmtId="9" fontId="14" fillId="0" borderId="34" xfId="0" applyNumberFormat="1" applyFont="1" applyBorder="1" applyAlignment="1">
      <alignment horizontal="center" vertical="center"/>
    </xf>
    <xf numFmtId="0" fontId="10" fillId="7" borderId="31" xfId="0" applyFont="1" applyFill="1" applyBorder="1" applyAlignment="1">
      <alignment horizontal="left" vertical="center"/>
    </xf>
    <xf numFmtId="0" fontId="10" fillId="7" borderId="36" xfId="0" applyFont="1" applyFill="1" applyBorder="1" applyAlignment="1">
      <alignment horizontal="left" vertical="center"/>
    </xf>
    <xf numFmtId="0" fontId="10" fillId="0" borderId="43" xfId="0" applyFont="1" applyBorder="1" applyAlignment="1">
      <alignment vertical="center"/>
    </xf>
    <xf numFmtId="9" fontId="14" fillId="0" borderId="44" xfId="0" applyNumberFormat="1" applyFont="1" applyBorder="1" applyAlignment="1">
      <alignment horizontal="center" vertical="center"/>
    </xf>
    <xf numFmtId="14" fontId="10" fillId="0" borderId="0" xfId="0" applyNumberFormat="1" applyFont="1" applyAlignment="1">
      <alignment horizontal="center" vertical="center"/>
    </xf>
    <xf numFmtId="164" fontId="3" fillId="2" borderId="1" xfId="0" applyNumberFormat="1" applyFont="1" applyFill="1" applyBorder="1" applyAlignment="1">
      <alignment horizontal="left" vertical="center"/>
    </xf>
    <xf numFmtId="0" fontId="30" fillId="0" borderId="0" xfId="0" applyFont="1" applyAlignment="1">
      <alignment horizontal="center" vertical="center"/>
    </xf>
    <xf numFmtId="1" fontId="3" fillId="0" borderId="0" xfId="0" applyNumberFormat="1" applyFont="1" applyAlignment="1">
      <alignment horizontal="left" vertical="center" textRotation="90"/>
    </xf>
    <xf numFmtId="175" fontId="18" fillId="0" borderId="0" xfId="0" applyNumberFormat="1" applyFont="1" applyAlignment="1">
      <alignment horizontal="center" vertical="center"/>
    </xf>
    <xf numFmtId="9" fontId="22" fillId="0" borderId="0" xfId="0" applyNumberFormat="1" applyFont="1" applyAlignment="1">
      <alignment horizontal="center" vertical="center"/>
    </xf>
    <xf numFmtId="9" fontId="22" fillId="9" borderId="1" xfId="0" applyNumberFormat="1" applyFont="1" applyFill="1" applyBorder="1" applyAlignment="1">
      <alignment horizontal="center" vertical="center"/>
    </xf>
    <xf numFmtId="9" fontId="10" fillId="0" borderId="0" xfId="0" applyNumberFormat="1" applyFont="1" applyAlignment="1">
      <alignment horizontal="center" vertical="center"/>
    </xf>
    <xf numFmtId="9" fontId="10" fillId="9" borderId="1" xfId="0" applyNumberFormat="1" applyFont="1" applyFill="1" applyBorder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0" fontId="22" fillId="7" borderId="1" xfId="0" applyFont="1" applyFill="1" applyBorder="1" applyAlignment="1">
      <alignment horizontal="left" vertical="center"/>
    </xf>
    <xf numFmtId="0" fontId="43" fillId="0" borderId="0" xfId="0" applyFont="1"/>
    <xf numFmtId="3" fontId="17" fillId="0" borderId="0" xfId="0" applyNumberFormat="1" applyFont="1" applyAlignment="1">
      <alignment horizontal="center" vertical="center"/>
    </xf>
    <xf numFmtId="176" fontId="22" fillId="0" borderId="0" xfId="0" applyNumberFormat="1" applyFont="1" applyAlignment="1">
      <alignment horizontal="center"/>
    </xf>
    <xf numFmtId="176" fontId="10" fillId="0" borderId="0" xfId="0" applyNumberFormat="1" applyFont="1" applyAlignment="1">
      <alignment horizontal="center"/>
    </xf>
    <xf numFmtId="49" fontId="45" fillId="0" borderId="48" xfId="1" applyNumberFormat="1" applyFont="1" applyAlignment="1">
      <alignment horizontal="left" indent="1"/>
    </xf>
    <xf numFmtId="49" fontId="46" fillId="0" borderId="48" xfId="1" applyNumberFormat="1" applyFont="1" applyAlignment="1">
      <alignment horizontal="left" indent="2"/>
    </xf>
    <xf numFmtId="49" fontId="47" fillId="0" borderId="48" xfId="1" applyNumberFormat="1" applyFont="1" applyAlignment="1">
      <alignment horizontal="left" indent="1"/>
    </xf>
    <xf numFmtId="49" fontId="48" fillId="0" borderId="48" xfId="1" applyNumberFormat="1" applyFont="1" applyAlignment="1">
      <alignment horizontal="left" indent="1"/>
    </xf>
    <xf numFmtId="0" fontId="50" fillId="0" borderId="0" xfId="0" applyFont="1"/>
    <xf numFmtId="0" fontId="10" fillId="7" borderId="48" xfId="0" applyFont="1" applyFill="1" applyBorder="1" applyAlignment="1">
      <alignment horizontal="right"/>
    </xf>
    <xf numFmtId="167" fontId="22" fillId="7" borderId="48" xfId="0" applyNumberFormat="1" applyFont="1" applyFill="1" applyBorder="1"/>
    <xf numFmtId="0" fontId="10" fillId="7" borderId="48" xfId="0" applyFont="1" applyFill="1" applyBorder="1"/>
    <xf numFmtId="3" fontId="10" fillId="7" borderId="1" xfId="0" applyNumberFormat="1" applyFont="1" applyFill="1" applyBorder="1"/>
    <xf numFmtId="38" fontId="10" fillId="7" borderId="1" xfId="0" applyNumberFormat="1" applyFont="1" applyFill="1" applyBorder="1"/>
    <xf numFmtId="171" fontId="10" fillId="7" borderId="1" xfId="0" applyNumberFormat="1" applyFont="1" applyFill="1" applyBorder="1"/>
    <xf numFmtId="3" fontId="22" fillId="7" borderId="1" xfId="0" applyNumberFormat="1" applyFont="1" applyFill="1" applyBorder="1"/>
    <xf numFmtId="171" fontId="22" fillId="7" borderId="1" xfId="0" applyNumberFormat="1" applyFont="1" applyFill="1" applyBorder="1"/>
    <xf numFmtId="0" fontId="10" fillId="10" borderId="1" xfId="0" applyFont="1" applyFill="1" applyBorder="1"/>
    <xf numFmtId="1" fontId="22" fillId="0" borderId="0" xfId="0" applyNumberFormat="1" applyFont="1"/>
    <xf numFmtId="0" fontId="51" fillId="0" borderId="0" xfId="0" applyFont="1"/>
    <xf numFmtId="3" fontId="30" fillId="0" borderId="0" xfId="0" applyNumberFormat="1" applyFont="1"/>
    <xf numFmtId="0" fontId="52" fillId="0" borderId="0" xfId="0" applyFont="1"/>
    <xf numFmtId="3" fontId="30" fillId="0" borderId="0" xfId="0" applyNumberFormat="1" applyFont="1" applyAlignment="1">
      <alignment horizontal="center"/>
    </xf>
    <xf numFmtId="177" fontId="53" fillId="0" borderId="0" xfId="2" applyNumberFormat="1" applyFont="1"/>
    <xf numFmtId="164" fontId="3" fillId="2" borderId="48" xfId="0" applyNumberFormat="1" applyFont="1" applyFill="1" applyBorder="1" applyAlignment="1">
      <alignment horizontal="center" vertical="center"/>
    </xf>
    <xf numFmtId="0" fontId="22" fillId="7" borderId="48" xfId="0" applyFont="1" applyFill="1" applyBorder="1" applyAlignment="1">
      <alignment horizontal="center" vertical="center"/>
    </xf>
    <xf numFmtId="0" fontId="22" fillId="7" borderId="48" xfId="0" applyFont="1" applyFill="1" applyBorder="1"/>
    <xf numFmtId="0" fontId="22" fillId="7" borderId="48" xfId="0" applyFont="1" applyFill="1" applyBorder="1" applyAlignment="1">
      <alignment horizontal="center"/>
    </xf>
    <xf numFmtId="9" fontId="22" fillId="7" borderId="48" xfId="3" applyFont="1" applyFill="1" applyBorder="1"/>
    <xf numFmtId="0" fontId="1" fillId="0" borderId="0" xfId="0" applyFont="1" applyAlignment="1">
      <alignment horizontal="left" vertical="top" wrapText="1"/>
    </xf>
    <xf numFmtId="0" fontId="0" fillId="0" borderId="0" xfId="0"/>
    <xf numFmtId="164" fontId="3" fillId="2" borderId="7" xfId="0" applyNumberFormat="1" applyFont="1" applyFill="1" applyBorder="1" applyAlignment="1">
      <alignment horizontal="center" vertical="center"/>
    </xf>
    <xf numFmtId="0" fontId="16" fillId="0" borderId="8" xfId="0" applyFont="1" applyBorder="1"/>
    <xf numFmtId="0" fontId="26" fillId="0" borderId="0" xfId="0" applyFont="1" applyAlignment="1">
      <alignment horizontal="left" vertical="center" wrapText="1"/>
    </xf>
    <xf numFmtId="0" fontId="24" fillId="0" borderId="0" xfId="0" applyFont="1" applyAlignment="1">
      <alignment horizontal="left" vertical="center" wrapText="1"/>
    </xf>
    <xf numFmtId="164" fontId="14" fillId="2" borderId="7" xfId="0" applyNumberFormat="1" applyFont="1" applyFill="1" applyBorder="1" applyAlignment="1">
      <alignment vertical="center"/>
    </xf>
    <xf numFmtId="164" fontId="3" fillId="2" borderId="9" xfId="0" applyNumberFormat="1" applyFont="1" applyFill="1" applyBorder="1" applyAlignment="1">
      <alignment horizontal="center" vertical="center"/>
    </xf>
    <xf numFmtId="0" fontId="16" fillId="0" borderId="19" xfId="0" applyFont="1" applyBorder="1"/>
    <xf numFmtId="164" fontId="3" fillId="2" borderId="45" xfId="0" applyNumberFormat="1" applyFont="1" applyFill="1" applyBorder="1" applyAlignment="1">
      <alignment horizontal="center" vertical="center"/>
    </xf>
    <xf numFmtId="0" fontId="16" fillId="0" borderId="46" xfId="0" applyFont="1" applyBorder="1"/>
    <xf numFmtId="1" fontId="3" fillId="2" borderId="47" xfId="0" applyNumberFormat="1" applyFont="1" applyFill="1" applyBorder="1" applyAlignment="1">
      <alignment horizontal="center" vertical="center" textRotation="90" wrapText="1"/>
    </xf>
    <xf numFmtId="0" fontId="16" fillId="0" borderId="48" xfId="0" applyFont="1" applyBorder="1"/>
  </cellXfs>
  <cellStyles count="4">
    <cellStyle name="Обычный" xfId="0" builtinId="0"/>
    <cellStyle name="Процентный" xfId="3" builtinId="5"/>
    <cellStyle name="Финансовый" xfId="2" builtinId="3"/>
    <cellStyle name="Normal_Met" xfId="1" xr:uid="{E8645B1F-1C23-414C-9BB9-6CA3847CCF5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customschemas.google.com/relationships/workbookmetadata" Target="metadata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1"/>
  <c:style val="2"/>
  <c:chart>
    <c:autoTitleDeleted val="1"/>
    <c:plotArea>
      <c:layout>
        <c:manualLayout>
          <c:xMode val="edge"/>
          <c:yMode val="edge"/>
          <c:x val="3.0626447877929161E-2"/>
          <c:y val="5.6701030927835051E-2"/>
          <c:w val="0.93874710424414165"/>
          <c:h val="0.84867724652975074"/>
        </c:manualLayout>
      </c:layout>
      <c:barChart>
        <c:barDir val="col"/>
        <c:grouping val="stacked"/>
        <c:varyColors val="1"/>
        <c:ser>
          <c:idx val="0"/>
          <c:order val="0"/>
          <c:tx>
            <c:v>Аппарат TheraCold</c:v>
          </c:tx>
          <c:spPr>
            <a:solidFill>
              <a:srgbClr val="FFC000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900" b="0" i="0">
                    <a:latin typeface="Arial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Summary!$C$152:$I$152</c:f>
              <c:strCache>
                <c:ptCount val="7"/>
                <c:pt idx="0">
                  <c:v>Год 1</c:v>
                </c:pt>
                <c:pt idx="1">
                  <c:v>Год 2</c:v>
                </c:pt>
                <c:pt idx="2">
                  <c:v>Год 3</c:v>
                </c:pt>
                <c:pt idx="3">
                  <c:v>Год 4</c:v>
                </c:pt>
                <c:pt idx="4">
                  <c:v>Год 5</c:v>
                </c:pt>
                <c:pt idx="5">
                  <c:v>Год 6</c:v>
                </c:pt>
                <c:pt idx="6">
                  <c:v>Год 7</c:v>
                </c:pt>
              </c:strCache>
            </c:strRef>
          </c:cat>
          <c:val>
            <c:numRef>
              <c:f>Summary!$C$155:$I$155</c:f>
              <c:numCache>
                <c:formatCode>#\ ##0.0\ _₽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D573-A94B-A3F3-648A28ABCDD3}"/>
            </c:ext>
          </c:extLst>
        </c:ser>
        <c:ser>
          <c:idx val="1"/>
          <c:order val="1"/>
          <c:tx>
            <c:v>Комплектующие для TheraCold (шлем-криоаппликатор)</c:v>
          </c:tx>
          <c:spPr>
            <a:solidFill>
              <a:srgbClr val="000000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900" b="0" i="0">
                    <a:latin typeface="Arial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Summary!$C$152:$I$152</c:f>
              <c:strCache>
                <c:ptCount val="7"/>
                <c:pt idx="0">
                  <c:v>Год 1</c:v>
                </c:pt>
                <c:pt idx="1">
                  <c:v>Год 2</c:v>
                </c:pt>
                <c:pt idx="2">
                  <c:v>Год 3</c:v>
                </c:pt>
                <c:pt idx="3">
                  <c:v>Год 4</c:v>
                </c:pt>
                <c:pt idx="4">
                  <c:v>Год 5</c:v>
                </c:pt>
                <c:pt idx="5">
                  <c:v>Год 6</c:v>
                </c:pt>
                <c:pt idx="6">
                  <c:v>Год 7</c:v>
                </c:pt>
              </c:strCache>
            </c:strRef>
          </c:cat>
          <c:val>
            <c:numRef>
              <c:f>Summary!$C$156:$I$156</c:f>
              <c:numCache>
                <c:formatCode>#\ ##0.0\ _₽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D573-A94B-A3F3-648A28ABCD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40971163"/>
        <c:axId val="317394476"/>
      </c:barChart>
      <c:lineChart>
        <c:grouping val="standard"/>
        <c:varyColors val="0"/>
        <c:ser>
          <c:idx val="2"/>
          <c:order val="2"/>
          <c:tx>
            <c:v>Продажи, тыс. ед.</c:v>
          </c:tx>
          <c:spPr>
            <a:ln w="28575" cmpd="sng">
              <a:solidFill>
                <a:schemeClr val="dk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900" b="0" i="0">
                    <a:latin typeface="Arial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Summary!$C$152:$I$152</c:f>
              <c:strCache>
                <c:ptCount val="7"/>
                <c:pt idx="0">
                  <c:v>Год 1</c:v>
                </c:pt>
                <c:pt idx="1">
                  <c:v>Год 2</c:v>
                </c:pt>
                <c:pt idx="2">
                  <c:v>Год 3</c:v>
                </c:pt>
                <c:pt idx="3">
                  <c:v>Год 4</c:v>
                </c:pt>
                <c:pt idx="4">
                  <c:v>Год 5</c:v>
                </c:pt>
                <c:pt idx="5">
                  <c:v>Год 6</c:v>
                </c:pt>
                <c:pt idx="6">
                  <c:v>Год 7</c:v>
                </c:pt>
              </c:strCache>
            </c:strRef>
          </c:cat>
          <c:val>
            <c:numRef>
              <c:f>Summary!$C$154:$I$154</c:f>
              <c:numCache>
                <c:formatCode>#\ ##0.0\ _₽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73-A94B-A3F3-648A28ABCD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0971163"/>
        <c:axId val="317394476"/>
      </c:lineChart>
      <c:catAx>
        <c:axId val="104097116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RU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Arial"/>
              </a:defRPr>
            </a:pPr>
            <a:endParaRPr lang="ru-RU"/>
          </a:p>
        </c:txPr>
        <c:crossAx val="317394476"/>
        <c:crosses val="autoZero"/>
        <c:auto val="1"/>
        <c:lblAlgn val="ctr"/>
        <c:lblOffset val="100"/>
        <c:noMultiLvlLbl val="1"/>
      </c:catAx>
      <c:valAx>
        <c:axId val="31739447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RU"/>
              </a:p>
            </c:rich>
          </c:tx>
          <c:overlay val="0"/>
        </c:title>
        <c:numFmt formatCode="#\ ##0.0\ _₽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ru-RU"/>
          </a:p>
        </c:txPr>
        <c:crossAx val="1040971163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2731063615389195E-2"/>
          <c:y val="2.0621791886882363E-2"/>
        </c:manualLayout>
      </c:layout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Arial"/>
            </a:defRPr>
          </a:pPr>
          <a:endParaRPr lang="ru-RU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1"/>
  <c:style val="2"/>
  <c:chart>
    <c:autoTitleDeleted val="1"/>
    <c:plotArea>
      <c:layout>
        <c:manualLayout>
          <c:xMode val="edge"/>
          <c:yMode val="edge"/>
          <c:x val="6.8255849836952195E-2"/>
          <c:y val="0.12354617720521938"/>
          <c:w val="0.88371449932394819"/>
          <c:h val="0.77258401946080091"/>
        </c:manualLayout>
      </c:layout>
      <c:barChart>
        <c:barDir val="col"/>
        <c:grouping val="stacked"/>
        <c:varyColors val="1"/>
        <c:ser>
          <c:idx val="0"/>
          <c:order val="0"/>
          <c:tx>
            <c:v>Выручка, млн руб.</c:v>
          </c:tx>
          <c:spPr>
            <a:solidFill>
              <a:srgbClr val="4472C4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900" b="0" i="0">
                    <a:latin typeface="Arial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Summary!$E$21:$L$21</c:f>
              <c:strCache>
                <c:ptCount val="8"/>
                <c:pt idx="0">
                  <c:v>2020 (факт)</c:v>
                </c:pt>
                <c:pt idx="1">
                  <c:v>Год 1 (план)</c:v>
                </c:pt>
                <c:pt idx="2">
                  <c:v>Год 2  (план)</c:v>
                </c:pt>
                <c:pt idx="3">
                  <c:v>Год 3  (план)</c:v>
                </c:pt>
                <c:pt idx="4">
                  <c:v>Год 4  (план)</c:v>
                </c:pt>
                <c:pt idx="5">
                  <c:v>Год 5  (план)</c:v>
                </c:pt>
                <c:pt idx="6">
                  <c:v>Год 6  (план)</c:v>
                </c:pt>
                <c:pt idx="7">
                  <c:v>Год 7  (план)</c:v>
                </c:pt>
              </c:strCache>
            </c:strRef>
          </c:cat>
          <c:val>
            <c:numRef>
              <c:f>Summary!$E$23:$L$23</c:f>
              <c:numCache>
                <c:formatCode>#,##0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CF9C-A649-A8B6-7C7901BAD34D}"/>
            </c:ext>
          </c:extLst>
        </c:ser>
        <c:ser>
          <c:idx val="1"/>
          <c:order val="1"/>
          <c:tx>
            <c:v>Чистая прибыль, млн руб.</c:v>
          </c:tx>
          <c:spPr>
            <a:solidFill>
              <a:srgbClr val="FFC000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900" b="0" i="0">
                    <a:latin typeface="Arial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Summary!$E$21:$L$21</c:f>
              <c:strCache>
                <c:ptCount val="8"/>
                <c:pt idx="0">
                  <c:v>2020 (факт)</c:v>
                </c:pt>
                <c:pt idx="1">
                  <c:v>Год 1 (план)</c:v>
                </c:pt>
                <c:pt idx="2">
                  <c:v>Год 2  (план)</c:v>
                </c:pt>
                <c:pt idx="3">
                  <c:v>Год 3  (план)</c:v>
                </c:pt>
                <c:pt idx="4">
                  <c:v>Год 4  (план)</c:v>
                </c:pt>
                <c:pt idx="5">
                  <c:v>Год 5  (план)</c:v>
                </c:pt>
                <c:pt idx="6">
                  <c:v>Год 6  (план)</c:v>
                </c:pt>
                <c:pt idx="7">
                  <c:v>Год 7  (план)</c:v>
                </c:pt>
              </c:strCache>
            </c:strRef>
          </c:cat>
          <c:val>
            <c:numRef>
              <c:f>Summary!$E$28:$L$28</c:f>
              <c:numCache>
                <c:formatCode>#,##0</c:formatCode>
                <c:ptCount val="8"/>
                <c:pt idx="0">
                  <c:v>0</c:v>
                </c:pt>
                <c:pt idx="1">
                  <c:v>-8.1166666666666651E-2</c:v>
                </c:pt>
                <c:pt idx="2">
                  <c:v>-0.10152416666666667</c:v>
                </c:pt>
                <c:pt idx="3">
                  <c:v>-0.12268513333333332</c:v>
                </c:pt>
                <c:pt idx="4">
                  <c:v>-0.14469253866666662</c:v>
                </c:pt>
                <c:pt idx="5">
                  <c:v>-0.16758024021333326</c:v>
                </c:pt>
                <c:pt idx="6">
                  <c:v>-0.19138344982186659</c:v>
                </c:pt>
                <c:pt idx="7">
                  <c:v>-0.21613878781474113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CF9C-A649-A8B6-7C7901BAD3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39629499"/>
        <c:axId val="1872377749"/>
      </c:barChart>
      <c:catAx>
        <c:axId val="173962949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RU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Arial"/>
              </a:defRPr>
            </a:pPr>
            <a:endParaRPr lang="ru-RU"/>
          </a:p>
        </c:txPr>
        <c:crossAx val="1872377749"/>
        <c:crosses val="autoZero"/>
        <c:auto val="1"/>
        <c:lblAlgn val="ctr"/>
        <c:lblOffset val="100"/>
        <c:noMultiLvlLbl val="1"/>
      </c:catAx>
      <c:valAx>
        <c:axId val="1872377749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RU"/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Arial"/>
              </a:defRPr>
            </a:pPr>
            <a:endParaRPr lang="ru-RU"/>
          </a:p>
        </c:txPr>
        <c:crossAx val="1739629499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554052204205781"/>
          <c:y val="1.7145833016213741E-2"/>
        </c:manualLayout>
      </c:layout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Arial"/>
            </a:defRPr>
          </a:pPr>
          <a:endParaRPr lang="ru-RU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1"/>
  <c:style val="2"/>
  <c:chart>
    <c:autoTitleDeleted val="1"/>
    <c:plotArea>
      <c:layout>
        <c:manualLayout>
          <c:xMode val="edge"/>
          <c:yMode val="edge"/>
          <c:x val="2.1583322904741378E-2"/>
          <c:y val="0.11373040869891264"/>
          <c:w val="0.95683335419051729"/>
          <c:h val="0.77752043494563183"/>
        </c:manualLayout>
      </c:layout>
      <c:barChart>
        <c:barDir val="col"/>
        <c:grouping val="clustered"/>
        <c:varyColors val="1"/>
        <c:ser>
          <c:idx val="0"/>
          <c:order val="0"/>
          <c:tx>
            <c:strRef>
              <c:f>Summary!$B$77</c:f>
              <c:strCache>
                <c:ptCount val="1"/>
                <c:pt idx="0">
                  <c:v>Динамика выборки инвестиций, млн руб.</c:v>
                </c:pt>
              </c:strCache>
            </c:strRef>
          </c:tx>
          <c:invertIfNegative val="1"/>
          <c:cat>
            <c:strRef>
              <c:f>Summary!$C$75:$E$75</c:f>
              <c:strCache>
                <c:ptCount val="3"/>
                <c:pt idx="0">
                  <c:v>Год 1</c:v>
                </c:pt>
                <c:pt idx="1">
                  <c:v>Год 2</c:v>
                </c:pt>
                <c:pt idx="2">
                  <c:v>Год 3</c:v>
                </c:pt>
              </c:strCache>
            </c:strRef>
          </c:cat>
          <c:val>
            <c:numRef>
              <c:f>Summary!$C$77:$E$77</c:f>
              <c:numCache>
                <c:formatCode>#,##0</c:formatCode>
                <c:ptCount val="3"/>
                <c:pt idx="0">
                  <c:v>9.9999999999999992E-2</c:v>
                </c:pt>
                <c:pt idx="1">
                  <c:v>0.10389999999999999</c:v>
                </c:pt>
                <c:pt idx="2">
                  <c:v>0.108056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E0-624C-872F-33F0E4797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531646"/>
        <c:axId val="229684371"/>
      </c:barChart>
      <c:catAx>
        <c:axId val="95453164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RU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Arial"/>
              </a:defRPr>
            </a:pPr>
            <a:endParaRPr lang="ru-RU"/>
          </a:p>
        </c:txPr>
        <c:crossAx val="229684371"/>
        <c:crosses val="autoZero"/>
        <c:auto val="1"/>
        <c:lblAlgn val="ctr"/>
        <c:lblOffset val="100"/>
        <c:noMultiLvlLbl val="1"/>
      </c:catAx>
      <c:valAx>
        <c:axId val="229684371"/>
        <c:scaling>
          <c:orientation val="minMax"/>
        </c:scaling>
        <c:delete val="0"/>
        <c:axPos val="l"/>
        <c:numFmt formatCode="#,##0" sourceLinked="1"/>
        <c:majorTickMark val="cross"/>
        <c:minorTickMark val="cross"/>
        <c:tickLblPos val="nextTo"/>
        <c:spPr>
          <a:ln>
            <a:noFill/>
          </a:ln>
        </c:spPr>
        <c:crossAx val="95453164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7746930893160963"/>
          <c:y val="7.2569665625405413E-2"/>
        </c:manualLayout>
      </c:layout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Arial"/>
            </a:defRPr>
          </a:pPr>
          <a:endParaRPr lang="ru-RU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1"/>
  <c:style val="2"/>
  <c:chart>
    <c:autoTitleDeleted val="1"/>
    <c:plotArea>
      <c:layout>
        <c:manualLayout>
          <c:xMode val="edge"/>
          <c:yMode val="edge"/>
          <c:x val="6.8402887139107596E-2"/>
          <c:y val="6.9779362761543326E-2"/>
          <c:w val="0.55208311461067372"/>
          <c:h val="0.8158025208481601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96F0-3946-A88F-8F2387615F3E}"/>
              </c:ext>
            </c:extLst>
          </c:dPt>
          <c:dPt>
            <c:idx val="1"/>
            <c:bubble3D val="0"/>
            <c:spPr>
              <a:solidFill>
                <a:srgbClr val="ED7D31"/>
              </a:solidFill>
            </c:spPr>
            <c:extLst>
              <c:ext xmlns:c16="http://schemas.microsoft.com/office/drawing/2014/chart" uri="{C3380CC4-5D6E-409C-BE32-E72D297353CC}">
                <c16:uniqueId val="{00000003-96F0-3946-A88F-8F2387615F3E}"/>
              </c:ext>
            </c:extLst>
          </c:dPt>
          <c:dPt>
            <c:idx val="2"/>
            <c:bubble3D val="0"/>
            <c:spPr>
              <a:solidFill>
                <a:srgbClr val="A5A5A5"/>
              </a:solidFill>
            </c:spPr>
            <c:extLst>
              <c:ext xmlns:c16="http://schemas.microsoft.com/office/drawing/2014/chart" uri="{C3380CC4-5D6E-409C-BE32-E72D297353CC}">
                <c16:uniqueId val="{00000005-96F0-3946-A88F-8F2387615F3E}"/>
              </c:ext>
            </c:extLst>
          </c:dPt>
          <c:dPt>
            <c:idx val="3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7-96F0-3946-A88F-8F2387615F3E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Summary!$B$103:$B$106</c:f>
              <c:strCache>
                <c:ptCount val="4"/>
                <c:pt idx="0">
                  <c:v>Расходы на разработку</c:v>
                </c:pt>
                <c:pt idx="1">
                  <c:v>Приобретение оборудования</c:v>
                </c:pt>
                <c:pt idx="2">
                  <c:v>Оборотный капитал</c:v>
                </c:pt>
                <c:pt idx="3">
                  <c:v>Операционные затраты</c:v>
                </c:pt>
              </c:strCache>
            </c:strRef>
          </c:cat>
          <c:val>
            <c:numRef>
              <c:f>Summary!$N$103:$N$106</c:f>
              <c:numCache>
                <c:formatCode>0%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6F0-3946-A88F-8F2387615F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</c:plotArea>
    <c:legend>
      <c:legendPos val="b"/>
      <c:layout>
        <c:manualLayout>
          <c:xMode val="edge"/>
          <c:yMode val="edge"/>
          <c:x val="0.6300910001466038"/>
          <c:y val="0.12344341231213403"/>
        </c:manualLayout>
      </c:layout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Arial"/>
            </a:defRPr>
          </a:pPr>
          <a:endParaRPr lang="ru-RU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1"/>
  <c:style val="2"/>
  <c:chart>
    <c:autoTitleDeleted val="1"/>
    <c:plotArea>
      <c:layout>
        <c:manualLayout>
          <c:xMode val="edge"/>
          <c:yMode val="edge"/>
          <c:x val="6.8402887139107596E-2"/>
          <c:y val="6.9779362761543326E-2"/>
          <c:w val="0.55208311461067372"/>
          <c:h val="0.8158025208481601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8375-794D-BFE1-A9638693C2F0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3-8375-794D-BFE1-A9638693C2F0}"/>
              </c:ext>
            </c:extLst>
          </c:dPt>
          <c:dPt>
            <c:idx val="2"/>
            <c:bubble3D val="0"/>
            <c:spPr>
              <a:solidFill>
                <a:srgbClr val="A5A5A5"/>
              </a:solidFill>
            </c:spPr>
            <c:extLst>
              <c:ext xmlns:c16="http://schemas.microsoft.com/office/drawing/2014/chart" uri="{C3380CC4-5D6E-409C-BE32-E72D297353CC}">
                <c16:uniqueId val="{00000005-8375-794D-BFE1-A9638693C2F0}"/>
              </c:ext>
            </c:extLst>
          </c:dPt>
          <c:dPt>
            <c:idx val="3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7-8375-794D-BFE1-A9638693C2F0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Summary!$B$129:$B$132</c:f>
              <c:strCache>
                <c:ptCount val="4"/>
                <c:pt idx="0">
                  <c:v>ФОТ</c:v>
                </c:pt>
                <c:pt idx="1">
                  <c:v>Реклама и маркетинг</c:v>
                </c:pt>
                <c:pt idx="2">
                  <c:v>Сырье и материалы</c:v>
                </c:pt>
                <c:pt idx="3">
                  <c:v>Прочие</c:v>
                </c:pt>
              </c:strCache>
            </c:strRef>
          </c:cat>
          <c:val>
            <c:numRef>
              <c:f>Summary!$E$129:$E$132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375-794D-BFE1-A9638693C2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</c:plotArea>
    <c:legend>
      <c:legendPos val="b"/>
      <c:layout>
        <c:manualLayout>
          <c:xMode val="edge"/>
          <c:yMode val="edge"/>
          <c:x val="0.64045458648879083"/>
          <c:y val="0.30271897113092988"/>
        </c:manualLayout>
      </c:layout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Arial"/>
            </a:defRPr>
          </a:pPr>
          <a:endParaRPr lang="ru-RU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123825</xdr:colOff>
      <xdr:row>1</xdr:row>
      <xdr:rowOff>-85725</xdr:rowOff>
    </xdr:from>
    <xdr:ext cx="5362575" cy="6410325"/>
    <xdr:pic>
      <xdr:nvPicPr>
        <xdr:cNvPr id="2" name="image1.png" title="Изображение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95250</xdr:colOff>
      <xdr:row>157</xdr:row>
      <xdr:rowOff>76200</xdr:rowOff>
    </xdr:from>
    <xdr:ext cx="6267450" cy="2867025"/>
    <xdr:graphicFrame macro="">
      <xdr:nvGraphicFramePr>
        <xdr:cNvPr id="1793601555" name="Chart 1">
          <a:extLst>
            <a:ext uri="{FF2B5EF4-FFF2-40B4-BE49-F238E27FC236}">
              <a16:creationId xmlns:a16="http://schemas.microsoft.com/office/drawing/2014/main" id="{00000000-0008-0000-0A00-00001330E86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0</xdr:col>
      <xdr:colOff>0</xdr:colOff>
      <xdr:row>30</xdr:row>
      <xdr:rowOff>190500</xdr:rowOff>
    </xdr:from>
    <xdr:ext cx="8401050" cy="3362325"/>
    <xdr:graphicFrame macro="">
      <xdr:nvGraphicFramePr>
        <xdr:cNvPr id="5937204" name="Chart 2">
          <a:extLst>
            <a:ext uri="{FF2B5EF4-FFF2-40B4-BE49-F238E27FC236}">
              <a16:creationId xmlns:a16="http://schemas.microsoft.com/office/drawing/2014/main" id="{00000000-0008-0000-0A00-000034985A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</xdr:col>
      <xdr:colOff>0</xdr:colOff>
      <xdr:row>79</xdr:row>
      <xdr:rowOff>95250</xdr:rowOff>
    </xdr:from>
    <xdr:ext cx="6181725" cy="2724150"/>
    <xdr:graphicFrame macro="">
      <xdr:nvGraphicFramePr>
        <xdr:cNvPr id="1759570011" name="Chart 3">
          <a:extLst>
            <a:ext uri="{FF2B5EF4-FFF2-40B4-BE49-F238E27FC236}">
              <a16:creationId xmlns:a16="http://schemas.microsoft.com/office/drawing/2014/main" id="{00000000-0008-0000-0A00-00005BE8E06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66675</xdr:colOff>
      <xdr:row>107</xdr:row>
      <xdr:rowOff>66675</xdr:rowOff>
    </xdr:from>
    <xdr:ext cx="4429125" cy="2667000"/>
    <xdr:graphicFrame macro="">
      <xdr:nvGraphicFramePr>
        <xdr:cNvPr id="190369535" name="Chart 4">
          <a:extLst>
            <a:ext uri="{FF2B5EF4-FFF2-40B4-BE49-F238E27FC236}">
              <a16:creationId xmlns:a16="http://schemas.microsoft.com/office/drawing/2014/main" id="{00000000-0008-0000-0A00-0000FFCE580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0</xdr:col>
      <xdr:colOff>0</xdr:colOff>
      <xdr:row>133</xdr:row>
      <xdr:rowOff>19050</xdr:rowOff>
    </xdr:from>
    <xdr:ext cx="4781550" cy="2571750"/>
    <xdr:graphicFrame macro="">
      <xdr:nvGraphicFramePr>
        <xdr:cNvPr id="1843247035" name="Chart 5">
          <a:extLst>
            <a:ext uri="{FF2B5EF4-FFF2-40B4-BE49-F238E27FC236}">
              <a16:creationId xmlns:a16="http://schemas.microsoft.com/office/drawing/2014/main" id="{00000000-0008-0000-0A00-0000BBB7DD6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/07%20&#1044;&#1077;&#1087;&#1072;&#1088;&#1090;&#1072;&#1084;&#1077;&#1085;&#1090;%20&#1057;&#1050;/&#1054;&#1090;&#1076;&#1077;&#1083;%20&#1086;&#1094;&#1077;&#1085;&#1082;&#1080;%20&#1073;&#1080;&#1079;&#1085;&#1077;&#1089;&#1072;/&#1055;&#1088;&#1086;&#1077;&#1082;&#1090;&#1099;%202017/&#1053;&#1055;&#1050;%20&#1057;&#1055;&#1055;_1%20&#1072;&#1082;&#1094;&#1080;&#1103;_&#1053;&#1055;&#1050;%20&#1057;&#1055;&#1055;_31.12.2016/03%20&#1056;&#1072;&#1073;&#1086;&#1095;&#1080;&#1077;%20&#1092;&#1072;&#1081;&#1083;&#1099;/&#1055;&#1086;&#1089;&#1083;&#1077;%20&#1079;&#1072;&#1084;&#1077;&#1095;&#1072;&#1085;&#1080;&#1081;%2011.2017/3.%20&#1056;&#1072;&#1073;&#1086;&#1095;&#1080;&#1077;%20&#1092;&#1072;&#1081;&#1083;&#1099;/&#1056;&#1072;&#1089;&#1095;&#1077;&#1090;%20&#1040;&#1054;%20&#171;&#1053;&#1055;&#1050;&#171;&#1057;&#1055;&#1055;&#187;%2031.12.2016_v.3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/Documents/Projects/RAO%20UES/Sample%20Reports/CEZ/CEZ_Model_16_m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/common/FINDOCUM/FIN-PLAN/FP-1Q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Титул"/>
      <sheetName val="TOC"/>
      <sheetName val="Баланс"/>
      <sheetName val="Ан-з бал."/>
      <sheetName val="А и П"/>
      <sheetName val="Показатели"/>
      <sheetName val="%"/>
      <sheetName val="НМА"/>
      <sheetName val="ОС"/>
      <sheetName val="ДФВ"/>
      <sheetName val="ПВА"/>
      <sheetName val="Запасы"/>
      <sheetName val="ДЗ"/>
      <sheetName val="ПОА"/>
      <sheetName val="ЗиК"/>
      <sheetName val="КЗ"/>
      <sheetName val="ОО"/>
      <sheetName val="КПО"/>
      <sheetName val="ЗП"/>
      <sheetName val="Прогноз"/>
      <sheetName val="Прогноз АО"/>
      <sheetName val="Аморт"/>
      <sheetName val="ДП"/>
      <sheetName val="Y"/>
      <sheetName val="СОК"/>
      <sheetName val="dСОК"/>
      <sheetName val="Beta"/>
      <sheetName val="DEratio"/>
      <sheetName val="ERP"/>
      <sheetName val="Сведение"/>
      <sheetName val="RSR"/>
      <sheetName val="RSR рус"/>
      <sheetName val="данны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sum"/>
      <sheetName val="DCF_CAPM"/>
      <sheetName val="GLC_Market Approach"/>
      <sheetName val="BS_h&amp;p"/>
      <sheetName val="IS_h&amp;p"/>
      <sheetName val="WACC"/>
      <sheetName val="WorkCap"/>
      <sheetName val="Fin_Anlys"/>
      <sheetName val="GLC_ratios_Sept"/>
      <sheetName val="|"/>
      <sheetName val="drivers"/>
      <sheetName val="CapEx-Depr"/>
      <sheetName val="Fin_Investments"/>
      <sheetName val="BS_cz_CEZ_unconsol"/>
      <sheetName val="GLC_ratios_Jun"/>
      <sheetName val="Notes"/>
      <sheetName val="IS_cz_CEZ_unconsol"/>
      <sheetName val="IAS_Conv"/>
      <sheetName val="Operating Data"/>
      <sheetName val="DCF_CAPM_old"/>
      <sheetName val="||"/>
      <sheetName val="market"/>
      <sheetName val="control"/>
      <sheetName val="Read me first"/>
      <sheetName val="Master Inputs Start here"/>
      <sheetName val="Ф1 АТЭЦ"/>
      <sheetName val="Ф1 ЕТЭЦ"/>
      <sheetName val="Ф1 НГРЭС"/>
      <sheetName val="Ф1 ПТЭЦ"/>
      <sheetName val="Ф1 ЩГРЭС"/>
      <sheetName val="Ф 2 АТЭЦ"/>
      <sheetName val="Ф2 ЕТЭЦ"/>
      <sheetName val="Ф 2 НГРЭС"/>
      <sheetName val="Ф2 ПТЭЦ"/>
      <sheetName val="Ф 2 ЩГРЭС"/>
      <sheetName val="HIS"/>
      <sheetName val="HBS"/>
      <sheetName val="FRA"/>
      <sheetName val="GLC_data"/>
      <sheetName val="Ввод данных ЩГРЭС"/>
      <sheetName val="Ввод общих данных"/>
      <sheetName val="Расчет тарифов и выручки"/>
      <sheetName val="CapEx_Depr"/>
      <sheetName val="DCF"/>
      <sheetName val="GLC"/>
      <sheetName val="Assets"/>
      <sheetName val="Liab"/>
      <sheetName val="AAM"/>
      <sheetName val="затр_подх"/>
      <sheetName val="Смета"/>
      <sheetName val="6.Продажа квартир"/>
      <sheetName val="3.ЗАТРАТЫ"/>
      <sheetName val="Аренда Торговля"/>
      <sheetName val="Аренда СТО"/>
      <sheetName val="Дисконт"/>
      <sheetName val="общее"/>
      <sheetName val="исходное"/>
      <sheetName val="ДП_пессимист "/>
      <sheetName val="Glossary"/>
      <sheetName val="Параметры"/>
      <sheetName val="Содержание"/>
      <sheetName val="Data"/>
      <sheetName val="Исх_данные"/>
      <sheetName val="Потоки"/>
      <sheetName val="свед"/>
      <sheetName val="HBS initial"/>
      <sheetName val="MGSN"/>
      <sheetName val="Rev"/>
      <sheetName val="исход-итог"/>
      <sheetName val="общие сведения"/>
      <sheetName val="Док+Исх"/>
      <sheetName val="ТЭП"/>
      <sheetName val="Метод остатка"/>
      <sheetName val="Brif_zdanie"/>
      <sheetName val="Выписка_РФИ"/>
      <sheetName val="Имущество_элементы"/>
      <sheetName val="констр"/>
      <sheetName val="график01.09.02"/>
      <sheetName val="график строительства"/>
      <sheetName val="исх 1"/>
      <sheetName val="СП-земля"/>
      <sheetName val="ОСЗ"/>
      <sheetName val="1.ИСХ "/>
      <sheetName val="9.ДП"/>
      <sheetName val="FES"/>
      <sheetName val="Спис_Объекты_недв"/>
      <sheetName val="восст"/>
      <sheetName val="стр-во склад"/>
      <sheetName val="Сведение объект"/>
      <sheetName val="общие данные"/>
      <sheetName val="Исходник"/>
      <sheetName val="14.ДП"/>
      <sheetName val="7.ЗУ ГУИОН!"/>
      <sheetName val="Опции"/>
      <sheetName val="Проект"/>
      <sheetName val="Компания"/>
      <sheetName val="Анализ"/>
      <sheetName val="Сумм"/>
      <sheetName val="Balance Sheet"/>
      <sheetName val="Income Statement"/>
      <sheetName val="Группы"/>
      <sheetName val="base-futur2"/>
      <sheetName val="прогноз"/>
      <sheetName val="номенк-будет-п"/>
      <sheetName val="Master Input Sheet Start Here"/>
      <sheetName val="Inputs Sheet"/>
      <sheetName val="Ввод данных Эл.2"/>
      <sheetName val="Ввод данных Эл. 1"/>
      <sheetName val="Ввод данных Эл.3"/>
      <sheetName val="Ввод данных Эл.4"/>
      <sheetName val="Ввод данных Эл. 5"/>
      <sheetName val="HIS initial"/>
      <sheetName val="Лист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Cost Allocation"/>
      <sheetName val="предприятия"/>
      <sheetName val="Классиф_"/>
      <sheetName val="Ф1 Актив 1-2"/>
      <sheetName val="ОС"/>
      <sheetName val="Doc_Name"/>
      <sheetName val="VFI"/>
      <sheetName val="LTRate"/>
      <sheetName val="Ки"/>
      <sheetName val="Regions"/>
      <sheetName val="Tab1"/>
      <sheetName val="Tab2-X"/>
      <sheetName val="Tab2-1"/>
      <sheetName val="Tab3"/>
      <sheetName val="CAD"/>
      <sheetName val="Grouplist"/>
      <sheetName val="Инфо"/>
      <sheetName val="Поправки"/>
      <sheetName val="XLR_NoRangeSheet"/>
      <sheetName val="Sheet11"/>
      <sheetName val="Лист1"/>
      <sheetName val="60 счет"/>
      <sheetName val="GLC_Market_Approach"/>
      <sheetName val="Operating_Data"/>
      <sheetName val="Read_me_first"/>
      <sheetName val="Master_Inputs_Start_here"/>
      <sheetName val="Ф1_АТЭЦ"/>
      <sheetName val="Ф1_ЕТЭЦ"/>
      <sheetName val="Ф1_НГРЭС"/>
      <sheetName val="Ф1_ПТЭЦ"/>
      <sheetName val="Ф1_ЩГРЭС"/>
      <sheetName val="Ф_2_АТЭЦ"/>
      <sheetName val="Ф2_ЕТЭЦ"/>
      <sheetName val="Ф_2_НГРЭС"/>
      <sheetName val="Ф2_ПТЭЦ"/>
      <sheetName val="Ф_2_ЩГРЭС"/>
      <sheetName val="Ввод_данных_ЩГРЭС"/>
      <sheetName val="Ввод_общих_данных"/>
      <sheetName val="Расчет_тарифов_и_выручки"/>
      <sheetName val="Master_Input_Sheet_Start_Here"/>
      <sheetName val="HBS_initial"/>
      <sheetName val="Inputs_Sheet"/>
      <sheetName val="Ввод_данных_Эл_2"/>
      <sheetName val="Ввод_данных_Эл__1"/>
      <sheetName val="Ввод_данных_Эл_3"/>
      <sheetName val="Ввод_данных_Эл_4"/>
      <sheetName val="Ввод_данных_Эл__5"/>
      <sheetName val="HIS_initial"/>
      <sheetName val="Производство_электроэнергии"/>
      <sheetName val="Т19_1"/>
      <sheetName val="Cost_Allocation"/>
      <sheetName val="60_счет"/>
      <sheetName val="BISales"/>
      <sheetName val="незав. Домодедово"/>
      <sheetName val="Ф1"/>
      <sheetName val="Balance"/>
      <sheetName val="Inputs"/>
      <sheetName val="Допущения"/>
      <sheetName val="Долг"/>
      <sheetName val="ПРР"/>
      <sheetName val="Предположения КАС"/>
      <sheetName val="Sheet1"/>
      <sheetName val="Ф-1"/>
      <sheetName val="Справочники"/>
      <sheetName val="RAS BS+"/>
      <sheetName val="0_33"/>
      <sheetName val="Акты дебиторов"/>
      <sheetName val="comps"/>
      <sheetName val="CEZ_Model_16_m"/>
      <sheetName val="А_Произв-во"/>
      <sheetName val="вводные"/>
      <sheetName val="Коэф-ты"/>
      <sheetName val="Ст"/>
      <sheetName val="TREND_tengis&amp;emba"/>
      <sheetName val="стр.145 рос. исп"/>
      <sheetName val="Valspar"/>
      <sheetName val="FX Adjustment"/>
      <sheetName val="BDG"/>
      <sheetName val="Paths"/>
      <sheetName val="INDEX"/>
      <sheetName val="Location (Naming)"/>
      <sheetName val="ProductBundleDefinition"/>
      <sheetName val="Location Handling"/>
      <sheetName val="ProductBundle (Naming)"/>
      <sheetName val="Location Cap"/>
      <sheetName val="ProcessMode Coefficients"/>
      <sheetName val="DEPR_NEW"/>
      <sheetName val="Natl Consult Reg."/>
      <sheetName val="Корр-ка_на_сост"/>
      <sheetName val="VAT"/>
      <sheetName val="Assumpt."/>
      <sheetName val="BS_h_p"/>
      <sheetName val="IS_h_p"/>
      <sheetName val="Source"/>
      <sheetName val="Proforma 2010"/>
      <sheetName val="МОЭСК_РЭТО"/>
      <sheetName val="ДЗ_КЗ"/>
      <sheetName val="Регионы"/>
      <sheetName val="BS_h&amp;#38;p"/>
      <sheetName val="IS_h&amp;#38;p"/>
      <sheetName val="TREND_tengis&amp;#38;emba"/>
      <sheetName val="Затраты"/>
      <sheetName val="Groupings"/>
      <sheetName val="Список"/>
      <sheetName val="Дебиторы"/>
      <sheetName val="#ССЫЛКА"/>
      <sheetName val="Баланс ээ"/>
      <sheetName val="Баланс мощности"/>
      <sheetName val="ЭСО"/>
      <sheetName val="Справочник"/>
      <sheetName val="Рег генер"/>
      <sheetName val="сети"/>
      <sheetName val="regs"/>
      <sheetName val="Свод"/>
      <sheetName val="Коэф_выр-ки"/>
      <sheetName val="Коэф_затрат"/>
      <sheetName val="Share Price 2002"/>
      <sheetName val="UNITSCHD"/>
      <sheetName val="PriceSummary"/>
      <sheetName val="ЗУ_торг"/>
      <sheetName val="Sheet5"/>
      <sheetName val="Assumptions"/>
      <sheetName val="ЗП"/>
      <sheetName val="ЗУ 2015"/>
      <sheetName val="Статьи БДДС"/>
      <sheetName val="списки"/>
      <sheetName val="сравнение по удаленности"/>
      <sheetName val="Аренда"/>
      <sheetName val="ИнвОпись"/>
      <sheetName val="незав__Домодедово"/>
      <sheetName val="Предположения_КАС"/>
      <sheetName val="RAS_BS+"/>
      <sheetName val="Natl_Consult_Reg_"/>
      <sheetName val="Balance_sheet"/>
      <sheetName val="1a. Beta extract"/>
      <sheetName val="X"/>
      <sheetName val="X1"/>
      <sheetName val="1.ИСХ"/>
      <sheetName val="документы Кириши"/>
      <sheetName val="Резервы"/>
      <sheetName val="Титул"/>
      <sheetName val="Сведение_объект"/>
      <sheetName val="общие_данные"/>
      <sheetName val="Аренда_Торговля"/>
      <sheetName val="Аренда_СТО"/>
      <sheetName val="график01_09_02"/>
      <sheetName val="Метод_остатка"/>
      <sheetName val="14_ДП"/>
      <sheetName val="1_ИСХ_"/>
      <sheetName val="7_ЗУ_ГУИОН!"/>
      <sheetName val="исх_1"/>
      <sheetName val="1_ИСХ"/>
      <sheetName val="документы_Кириш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/>
      <sheetData sheetId="218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/>
      <sheetData sheetId="24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инплан стр.п."/>
      <sheetName val="Резервы"/>
      <sheetName val="VFI"/>
      <sheetName val="LTRate"/>
      <sheetName val="Ки"/>
      <sheetName val="Regions"/>
      <sheetName val="Tab1"/>
      <sheetName val="Tab2-X"/>
      <sheetName val="Tab2-1"/>
      <sheetName val="Tab3"/>
      <sheetName val="CAD"/>
      <sheetName val="Profits&amp;Loses"/>
      <sheetName val="Осн_данные"/>
      <sheetName val="FP-1Q97"/>
      <sheetName val="список"/>
      <sheetName val="D_05г_"/>
      <sheetName val="Баз предп"/>
      <sheetName val="Параметры"/>
      <sheetName val="Лист"/>
      <sheetName val="навигация"/>
      <sheetName val="Т12"/>
      <sheetName val="Т3"/>
      <sheetName val="свед"/>
      <sheetName val="Read me first"/>
      <sheetName val="Glossary"/>
      <sheetName val="исход-итог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ru.investing.com/equities/cardionet-income-statement" TargetMode="External"/><Relationship Id="rId3" Type="http://schemas.openxmlformats.org/officeDocument/2006/relationships/hyperlink" Target="https://sk.ru/tax-facilities/" TargetMode="External"/><Relationship Id="rId7" Type="http://schemas.openxmlformats.org/officeDocument/2006/relationships/hyperlink" Target="https://ru.investing.com/equities/cardionet-income-statement" TargetMode="External"/><Relationship Id="rId2" Type="http://schemas.openxmlformats.org/officeDocument/2006/relationships/hyperlink" Target="https://www.economy.gov.ru/material/directions/makroec/prognozy_socialno_ekonomicheskogo_razvitiya/prognoz_socialno_ekonomicheskogo_razvitiya_rf_na_2021_god_i_na_planovyy_period_2022_i_2023_godov.html" TargetMode="External"/><Relationship Id="rId1" Type="http://schemas.openxmlformats.org/officeDocument/2006/relationships/hyperlink" Target="https://www.economy.gov.ru/material/file/a980ef0a8b14feb70ef864847e906f2f/32028-PK/D03i.pdf" TargetMode="External"/><Relationship Id="rId6" Type="http://schemas.openxmlformats.org/officeDocument/2006/relationships/hyperlink" Target="https://cbr.ru/hd_base/keyrate/" TargetMode="External"/><Relationship Id="rId11" Type="http://schemas.openxmlformats.org/officeDocument/2006/relationships/hyperlink" Target="https://www.auditfin.com/fin/2010/6/03_05.pdf" TargetMode="External"/><Relationship Id="rId5" Type="http://schemas.openxmlformats.org/officeDocument/2006/relationships/hyperlink" Target="https://sk.ru/tax-facilities/" TargetMode="External"/><Relationship Id="rId10" Type="http://schemas.openxmlformats.org/officeDocument/2006/relationships/hyperlink" Target="https://ru.investing.com/equities/cardionet-balance-sheet" TargetMode="External"/><Relationship Id="rId4" Type="http://schemas.openxmlformats.org/officeDocument/2006/relationships/hyperlink" Target="https://nk-rf.ru/st-149-nk-rf/" TargetMode="External"/><Relationship Id="rId9" Type="http://schemas.openxmlformats.org/officeDocument/2006/relationships/hyperlink" Target="https://ru.investing.com/equities/cardione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Z1000"/>
  <sheetViews>
    <sheetView showGridLines="0" tabSelected="1" workbookViewId="0">
      <selection activeCell="V27" sqref="V27"/>
    </sheetView>
  </sheetViews>
  <sheetFormatPr baseColWidth="10" defaultColWidth="14.5" defaultRowHeight="15" customHeight="1"/>
  <cols>
    <col min="1" max="1" width="1.5" customWidth="1"/>
    <col min="2" max="3" width="2" customWidth="1"/>
    <col min="4" max="4" width="10.6640625" customWidth="1"/>
    <col min="5" max="5" width="2.5" customWidth="1"/>
    <col min="6" max="6" width="59.6640625" customWidth="1"/>
    <col min="7" max="26" width="8.6640625" customWidth="1"/>
  </cols>
  <sheetData>
    <row r="1" spans="1:26" ht="11.25" customHeight="1">
      <c r="A1" s="1"/>
      <c r="B1" s="2"/>
      <c r="C1" s="2"/>
      <c r="D1" s="2"/>
      <c r="E1" s="2"/>
      <c r="F1" s="2"/>
      <c r="G1" s="2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1.25" customHeight="1">
      <c r="A2" s="1"/>
      <c r="B2" s="3" t="s">
        <v>0</v>
      </c>
      <c r="C2" s="2"/>
      <c r="D2" s="2"/>
      <c r="E2" s="2"/>
      <c r="F2" s="2"/>
      <c r="G2" s="2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1.25" customHeight="1">
      <c r="A3" s="1"/>
      <c r="B3" s="3" t="s">
        <v>1</v>
      </c>
      <c r="C3" s="2"/>
      <c r="D3" s="2"/>
      <c r="E3" s="2"/>
      <c r="F3" s="2"/>
      <c r="G3" s="2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1.25" customHeight="1">
      <c r="A4" s="1"/>
      <c r="B4" s="3" t="s">
        <v>2</v>
      </c>
      <c r="C4" s="4"/>
      <c r="D4" s="4"/>
      <c r="E4" s="4"/>
      <c r="F4" s="4"/>
      <c r="G4" s="2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1.25" customHeight="1">
      <c r="A5" s="1"/>
      <c r="B5" s="2"/>
      <c r="C5" s="2"/>
      <c r="D5" s="2"/>
      <c r="E5" s="2"/>
      <c r="F5" s="2"/>
      <c r="G5" s="2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>
      <c r="A6" s="1"/>
      <c r="B6" s="2"/>
      <c r="C6" s="5"/>
      <c r="D6" s="6" t="s">
        <v>3</v>
      </c>
      <c r="E6" s="2"/>
      <c r="F6" s="2"/>
      <c r="G6" s="2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>
      <c r="A7" s="1"/>
      <c r="B7" s="2"/>
      <c r="C7" s="2"/>
      <c r="D7" s="7" t="s">
        <v>4</v>
      </c>
      <c r="E7" s="2"/>
      <c r="F7" s="8" t="s">
        <v>5</v>
      </c>
      <c r="G7" s="2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1"/>
      <c r="B8" s="2"/>
      <c r="C8" s="2"/>
      <c r="D8" s="7" t="s">
        <v>6</v>
      </c>
      <c r="E8" s="2"/>
      <c r="F8" s="8" t="s">
        <v>7</v>
      </c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1"/>
      <c r="B9" s="2"/>
      <c r="C9" s="2"/>
      <c r="D9" s="1"/>
      <c r="E9" s="1"/>
      <c r="F9" s="1"/>
      <c r="G9" s="2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>
      <c r="A10" s="1"/>
      <c r="B10" s="2"/>
      <c r="C10" s="9"/>
      <c r="D10" s="6" t="s">
        <v>8</v>
      </c>
      <c r="E10" s="2"/>
      <c r="F10" s="8"/>
      <c r="G10" s="2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>
      <c r="A11" s="1"/>
      <c r="B11" s="2"/>
      <c r="C11" s="2"/>
      <c r="D11" s="7" t="s">
        <v>9</v>
      </c>
      <c r="E11" s="2"/>
      <c r="F11" s="8" t="s">
        <v>10</v>
      </c>
      <c r="G11" s="2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1"/>
      <c r="B12" s="2"/>
      <c r="C12" s="2"/>
      <c r="D12" s="7" t="s">
        <v>11</v>
      </c>
      <c r="E12" s="2"/>
      <c r="F12" s="8" t="s">
        <v>12</v>
      </c>
      <c r="G12" s="2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>
      <c r="A13" s="1"/>
      <c r="B13" s="2"/>
      <c r="C13" s="2"/>
      <c r="D13" s="7" t="s">
        <v>13</v>
      </c>
      <c r="E13" s="2"/>
      <c r="F13" s="8" t="s">
        <v>14</v>
      </c>
      <c r="G13" s="2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>
      <c r="A14" s="1"/>
      <c r="B14" s="2"/>
      <c r="C14" s="2"/>
      <c r="D14" s="7" t="s">
        <v>15</v>
      </c>
      <c r="E14" s="2"/>
      <c r="F14" s="8" t="s">
        <v>16</v>
      </c>
      <c r="G14" s="2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>
      <c r="A15" s="1"/>
      <c r="B15" s="2"/>
      <c r="C15" s="2"/>
      <c r="D15" s="7" t="s">
        <v>17</v>
      </c>
      <c r="E15" s="2"/>
      <c r="F15" s="8" t="s">
        <v>18</v>
      </c>
      <c r="G15" s="2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>
      <c r="A16" s="1"/>
      <c r="B16" s="2"/>
      <c r="C16" s="2"/>
      <c r="D16" s="7"/>
      <c r="E16" s="2"/>
      <c r="F16" s="8"/>
      <c r="G16" s="2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>
      <c r="A17" s="1"/>
      <c r="B17" s="2"/>
      <c r="C17" s="10"/>
      <c r="D17" s="6" t="s">
        <v>19</v>
      </c>
      <c r="E17" s="2"/>
      <c r="F17" s="8"/>
      <c r="G17" s="2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 customHeight="1">
      <c r="A18" s="1"/>
      <c r="B18" s="1"/>
      <c r="C18" s="2"/>
      <c r="D18" s="7" t="s">
        <v>20</v>
      </c>
      <c r="E18" s="2"/>
      <c r="F18" s="8" t="s">
        <v>21</v>
      </c>
      <c r="G18" s="2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 customHeight="1">
      <c r="A19" s="1"/>
      <c r="B19" s="1"/>
      <c r="C19" s="2"/>
      <c r="D19" s="7" t="s">
        <v>22</v>
      </c>
      <c r="E19" s="2"/>
      <c r="F19" s="8" t="s">
        <v>23</v>
      </c>
      <c r="G19" s="2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>
      <c r="A20" s="1"/>
      <c r="B20" s="1"/>
      <c r="C20" s="2"/>
      <c r="D20" s="7" t="s">
        <v>24</v>
      </c>
      <c r="E20" s="2"/>
      <c r="F20" s="8" t="s">
        <v>25</v>
      </c>
      <c r="G20" s="2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>
      <c r="A21" s="1"/>
      <c r="B21" s="1"/>
      <c r="C21" s="2"/>
      <c r="D21" s="7"/>
      <c r="E21" s="2"/>
      <c r="F21" s="8"/>
      <c r="G21" s="2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1.25" customHeight="1">
      <c r="A22" s="1"/>
      <c r="B22" s="1"/>
      <c r="C22" s="11"/>
      <c r="D22" s="12" t="s">
        <v>26</v>
      </c>
      <c r="E22" s="13"/>
      <c r="F22" s="14" t="s">
        <v>27</v>
      </c>
      <c r="G22" s="2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1.25" customHeight="1">
      <c r="A23" s="1"/>
      <c r="B23" s="1"/>
      <c r="C23" s="1"/>
      <c r="D23" s="1"/>
      <c r="E23" s="1"/>
      <c r="F23" s="1"/>
      <c r="G23" s="2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1.25" customHeight="1">
      <c r="A24" s="1"/>
      <c r="B24" s="1"/>
      <c r="C24" s="3" t="s">
        <v>28</v>
      </c>
      <c r="D24" s="1"/>
      <c r="E24" s="1"/>
      <c r="F24" s="1"/>
      <c r="G24" s="2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1.25" customHeight="1">
      <c r="A25" s="1"/>
      <c r="B25" s="1"/>
      <c r="C25" s="1"/>
      <c r="D25" s="1"/>
      <c r="E25" s="1"/>
      <c r="F25" s="1"/>
      <c r="G25" s="2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1.25" customHeight="1">
      <c r="A26" s="1"/>
      <c r="B26" s="1"/>
      <c r="C26" s="1"/>
      <c r="D26" s="15">
        <v>123</v>
      </c>
      <c r="E26" s="16"/>
      <c r="F26" s="17" t="s">
        <v>29</v>
      </c>
      <c r="G26" s="2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1.25" customHeight="1">
      <c r="A27" s="1"/>
      <c r="B27" s="1"/>
      <c r="C27" s="1"/>
      <c r="D27" s="1"/>
      <c r="E27" s="1"/>
      <c r="F27" s="1"/>
      <c r="G27" s="2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1.25" customHeight="1">
      <c r="A28" s="1"/>
      <c r="B28" s="1"/>
      <c r="C28" s="3"/>
      <c r="D28" s="1"/>
      <c r="E28" s="1"/>
      <c r="F28" s="1"/>
      <c r="G28" s="2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1.25" customHeight="1">
      <c r="A29" s="1"/>
      <c r="B29" s="1"/>
      <c r="C29" s="3" t="s">
        <v>30</v>
      </c>
      <c r="D29" s="1"/>
      <c r="E29" s="1"/>
      <c r="F29" s="1"/>
      <c r="G29" s="2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1.25" customHeight="1">
      <c r="A30" s="1"/>
      <c r="B30" s="1"/>
      <c r="C30" s="1"/>
      <c r="D30" s="1"/>
      <c r="E30" s="1"/>
      <c r="F30" s="1"/>
      <c r="G30" s="2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1.25" customHeight="1">
      <c r="A31" s="1"/>
      <c r="B31" s="1"/>
      <c r="C31" s="18"/>
      <c r="D31" s="386" t="s">
        <v>31</v>
      </c>
      <c r="E31" s="387"/>
      <c r="F31" s="387"/>
      <c r="G31" s="2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1.25" customHeight="1">
      <c r="A32" s="1"/>
      <c r="B32" s="1"/>
      <c r="C32" s="19"/>
      <c r="D32" s="387"/>
      <c r="E32" s="387"/>
      <c r="F32" s="387"/>
      <c r="G32" s="2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1.25" customHeight="1">
      <c r="A33" s="1"/>
      <c r="B33" s="1"/>
      <c r="C33" s="19"/>
      <c r="D33" s="387"/>
      <c r="E33" s="387"/>
      <c r="F33" s="387"/>
      <c r="G33" s="2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1.25" customHeight="1">
      <c r="A34" s="1"/>
      <c r="B34" s="1"/>
      <c r="C34" s="19"/>
      <c r="D34" s="387"/>
      <c r="E34" s="387"/>
      <c r="F34" s="387"/>
      <c r="G34" s="2"/>
      <c r="H34" s="2"/>
      <c r="I34" s="2"/>
      <c r="J34" s="2"/>
      <c r="K34" s="2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1.25" customHeight="1">
      <c r="A35" s="1"/>
      <c r="B35" s="1"/>
      <c r="C35" s="19"/>
      <c r="D35" s="387"/>
      <c r="E35" s="387"/>
      <c r="F35" s="387"/>
      <c r="G35" s="2"/>
      <c r="H35" s="2"/>
      <c r="I35" s="2"/>
      <c r="J35" s="2"/>
      <c r="K35" s="2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1.25" customHeight="1">
      <c r="A36" s="1"/>
      <c r="B36" s="1"/>
      <c r="C36" s="19"/>
      <c r="D36" s="387"/>
      <c r="E36" s="387"/>
      <c r="F36" s="387"/>
      <c r="G36" s="2"/>
      <c r="H36" s="2"/>
      <c r="I36" s="2"/>
      <c r="J36" s="2"/>
      <c r="K36" s="2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1.25" customHeight="1">
      <c r="A37" s="1"/>
      <c r="B37" s="1"/>
      <c r="C37" s="19"/>
      <c r="D37" s="387"/>
      <c r="E37" s="387"/>
      <c r="F37" s="387"/>
      <c r="G37" s="2"/>
      <c r="H37" s="2"/>
      <c r="I37" s="2"/>
      <c r="J37" s="2"/>
      <c r="K37" s="2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1.25" customHeight="1">
      <c r="A38" s="1"/>
      <c r="B38" s="1"/>
      <c r="C38" s="19"/>
      <c r="D38" s="387"/>
      <c r="E38" s="387"/>
      <c r="F38" s="387"/>
      <c r="G38" s="2"/>
      <c r="H38" s="2"/>
      <c r="I38" s="2"/>
      <c r="J38" s="2"/>
      <c r="K38" s="2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1.25" customHeight="1">
      <c r="A39" s="1"/>
      <c r="B39" s="1"/>
      <c r="C39" s="19"/>
      <c r="D39" s="387"/>
      <c r="E39" s="387"/>
      <c r="F39" s="387"/>
      <c r="G39" s="2"/>
      <c r="H39" s="2"/>
      <c r="I39" s="2"/>
      <c r="J39" s="2"/>
      <c r="K39" s="2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1.25" customHeight="1">
      <c r="A40" s="1"/>
      <c r="B40" s="1"/>
      <c r="C40" s="19"/>
      <c r="D40" s="387"/>
      <c r="E40" s="387"/>
      <c r="F40" s="387"/>
      <c r="G40" s="2"/>
      <c r="H40" s="2"/>
      <c r="I40" s="2"/>
      <c r="J40" s="2"/>
      <c r="K40" s="2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1.25" customHeight="1">
      <c r="A41" s="1"/>
      <c r="B41" s="1"/>
      <c r="C41" s="19"/>
      <c r="D41" s="387"/>
      <c r="E41" s="387"/>
      <c r="F41" s="387"/>
      <c r="G41" s="2"/>
      <c r="H41" s="2"/>
      <c r="I41" s="2"/>
      <c r="J41" s="2"/>
      <c r="K41" s="2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1.25" customHeight="1">
      <c r="A42" s="1"/>
      <c r="B42" s="1"/>
      <c r="C42" s="1"/>
      <c r="D42" s="387"/>
      <c r="E42" s="387"/>
      <c r="F42" s="387"/>
      <c r="G42" s="2"/>
      <c r="H42" s="2"/>
      <c r="I42" s="2"/>
      <c r="J42" s="2"/>
      <c r="K42" s="2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1.25" customHeight="1">
      <c r="A43" s="1"/>
      <c r="B43" s="1"/>
      <c r="C43" s="1"/>
      <c r="D43" s="2"/>
      <c r="E43" s="2"/>
      <c r="F43" s="2"/>
      <c r="G43" s="2"/>
      <c r="H43" s="2"/>
      <c r="I43" s="2"/>
      <c r="J43" s="2"/>
      <c r="K43" s="2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1.25" customHeight="1">
      <c r="A44" s="1"/>
      <c r="B44" s="1"/>
      <c r="C44" s="1"/>
      <c r="D44" s="2"/>
      <c r="E44" s="2"/>
      <c r="F44" s="2"/>
      <c r="G44" s="2"/>
      <c r="H44" s="2"/>
      <c r="I44" s="2"/>
      <c r="J44" s="2"/>
      <c r="K44" s="2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1.25" customHeight="1">
      <c r="A45" s="1"/>
      <c r="B45" s="1"/>
      <c r="C45" s="1"/>
      <c r="D45" s="2"/>
      <c r="E45" s="2"/>
      <c r="F45" s="2"/>
      <c r="G45" s="2"/>
      <c r="H45" s="2"/>
      <c r="I45" s="2"/>
      <c r="J45" s="2"/>
      <c r="K45" s="2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1.25" customHeight="1">
      <c r="A46" s="1"/>
      <c r="B46" s="1"/>
      <c r="C46" s="1"/>
      <c r="D46" s="2"/>
      <c r="E46" s="2"/>
      <c r="F46" s="2"/>
      <c r="G46" s="2"/>
      <c r="H46" s="2"/>
      <c r="I46" s="2"/>
      <c r="J46" s="2"/>
      <c r="K46" s="20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1.25" customHeight="1">
      <c r="A47" s="1"/>
      <c r="B47" s="1"/>
      <c r="C47" s="1"/>
      <c r="D47" s="2"/>
      <c r="E47" s="2"/>
      <c r="F47" s="2"/>
      <c r="G47" s="2"/>
      <c r="H47" s="2"/>
      <c r="I47" s="2"/>
      <c r="J47" s="2"/>
      <c r="K47" s="2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1.25" customHeight="1">
      <c r="A48" s="1"/>
      <c r="B48" s="1"/>
      <c r="C48" s="1"/>
      <c r="D48" s="2"/>
      <c r="E48" s="2"/>
      <c r="F48" s="2"/>
      <c r="G48" s="2"/>
      <c r="H48" s="2"/>
      <c r="I48" s="2"/>
      <c r="J48" s="2"/>
      <c r="K48" s="2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1.25" customHeight="1">
      <c r="A49" s="1"/>
      <c r="B49" s="1"/>
      <c r="C49" s="1"/>
      <c r="D49" s="2"/>
      <c r="E49" s="2"/>
      <c r="F49" s="2"/>
      <c r="G49" s="2"/>
      <c r="H49" s="2"/>
      <c r="I49" s="2"/>
      <c r="J49" s="2"/>
      <c r="K49" s="2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1.25" customHeight="1">
      <c r="A50" s="1"/>
      <c r="B50" s="1"/>
      <c r="C50" s="1"/>
      <c r="D50" s="2"/>
      <c r="E50" s="2"/>
      <c r="F50" s="2"/>
      <c r="G50" s="2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1.25" customHeight="1">
      <c r="A51" s="1"/>
      <c r="B51" s="1"/>
      <c r="C51" s="1"/>
      <c r="D51" s="2"/>
      <c r="E51" s="2"/>
      <c r="F51" s="2"/>
      <c r="G51" s="2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1.25" customHeight="1">
      <c r="A52" s="1"/>
      <c r="B52" s="1"/>
      <c r="C52" s="1"/>
      <c r="D52" s="2"/>
      <c r="E52" s="2"/>
      <c r="F52" s="2"/>
      <c r="G52" s="2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1.25" customHeight="1">
      <c r="A53" s="1"/>
      <c r="B53" s="1"/>
      <c r="C53" s="1"/>
      <c r="D53" s="2"/>
      <c r="E53" s="2"/>
      <c r="F53" s="2"/>
      <c r="G53" s="2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1.25" customHeight="1">
      <c r="A54" s="1"/>
      <c r="B54" s="1"/>
      <c r="C54" s="1"/>
      <c r="D54" s="2"/>
      <c r="E54" s="2"/>
      <c r="F54" s="2"/>
      <c r="G54" s="2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1.25" customHeight="1">
      <c r="A55" s="1"/>
      <c r="B55" s="1"/>
      <c r="C55" s="1"/>
      <c r="D55" s="2"/>
      <c r="E55" s="2"/>
      <c r="F55" s="2"/>
      <c r="G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1.25" customHeight="1">
      <c r="A56" s="1"/>
      <c r="B56" s="1"/>
      <c r="C56" s="1"/>
      <c r="D56" s="2"/>
      <c r="E56" s="2"/>
      <c r="F56" s="2"/>
      <c r="G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1.25" customHeight="1">
      <c r="A57" s="1"/>
      <c r="B57" s="1"/>
      <c r="C57" s="1"/>
      <c r="D57" s="2"/>
      <c r="E57" s="2"/>
      <c r="F57" s="2"/>
      <c r="G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1.25" customHeight="1">
      <c r="A58" s="1"/>
      <c r="B58" s="1"/>
      <c r="C58" s="1"/>
      <c r="D58" s="2"/>
      <c r="E58" s="2"/>
      <c r="F58" s="2"/>
      <c r="G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1.25" customHeight="1">
      <c r="A59" s="1"/>
      <c r="B59" s="1"/>
      <c r="C59" s="1"/>
      <c r="D59" s="2"/>
      <c r="E59" s="2"/>
      <c r="F59" s="2"/>
      <c r="G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1.25" customHeight="1">
      <c r="A60" s="1"/>
      <c r="B60" s="1"/>
      <c r="C60" s="1"/>
      <c r="D60" s="2"/>
      <c r="E60" s="2"/>
      <c r="F60" s="2"/>
      <c r="G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1.25" customHeight="1">
      <c r="A61" s="1"/>
      <c r="B61" s="1"/>
      <c r="C61" s="1"/>
      <c r="D61" s="2"/>
      <c r="E61" s="2"/>
      <c r="F61" s="2"/>
      <c r="G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1.25" customHeight="1">
      <c r="A62" s="1"/>
      <c r="B62" s="1"/>
      <c r="C62" s="1"/>
      <c r="D62" s="2"/>
      <c r="E62" s="2"/>
      <c r="F62" s="2"/>
      <c r="G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1.25" customHeight="1">
      <c r="A63" s="1"/>
      <c r="B63" s="1"/>
      <c r="C63" s="1"/>
      <c r="D63" s="2"/>
      <c r="E63" s="2"/>
      <c r="F63" s="2"/>
      <c r="G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1.25" customHeight="1">
      <c r="A64" s="1"/>
      <c r="B64" s="1"/>
      <c r="C64" s="1"/>
      <c r="D64" s="2"/>
      <c r="E64" s="2"/>
      <c r="F64" s="2"/>
      <c r="G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1.25" customHeight="1">
      <c r="A65" s="1"/>
      <c r="B65" s="1"/>
      <c r="C65" s="1"/>
      <c r="D65" s="2"/>
      <c r="E65" s="2"/>
      <c r="F65" s="2"/>
      <c r="G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1.25" customHeight="1">
      <c r="A66" s="1"/>
      <c r="B66" s="1"/>
      <c r="C66" s="1"/>
      <c r="D66" s="2"/>
      <c r="E66" s="2"/>
      <c r="F66" s="2"/>
      <c r="G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1.25" customHeight="1">
      <c r="A67" s="1"/>
      <c r="B67" s="1"/>
      <c r="C67" s="1"/>
      <c r="D67" s="2"/>
      <c r="E67" s="2"/>
      <c r="F67" s="2"/>
      <c r="G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1.25" customHeight="1">
      <c r="A68" s="1"/>
      <c r="B68" s="1"/>
      <c r="C68" s="1"/>
      <c r="D68" s="2"/>
      <c r="E68" s="2"/>
      <c r="F68" s="2"/>
      <c r="G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1.25" customHeight="1">
      <c r="A69" s="1"/>
      <c r="B69" s="1"/>
      <c r="C69" s="1"/>
      <c r="D69" s="2"/>
      <c r="E69" s="2"/>
      <c r="F69" s="2"/>
      <c r="G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1.25" customHeight="1">
      <c r="A70" s="1"/>
      <c r="B70" s="1"/>
      <c r="C70" s="1"/>
      <c r="D70" s="2"/>
      <c r="E70" s="2"/>
      <c r="F70" s="2"/>
      <c r="G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1.25" customHeight="1">
      <c r="A71" s="1"/>
      <c r="B71" s="1"/>
      <c r="C71" s="1"/>
      <c r="D71" s="2"/>
      <c r="E71" s="2"/>
      <c r="F71" s="2"/>
      <c r="G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1.25" customHeight="1">
      <c r="A72" s="1"/>
      <c r="B72" s="1"/>
      <c r="C72" s="1"/>
      <c r="D72" s="2"/>
      <c r="E72" s="2"/>
      <c r="F72" s="2"/>
      <c r="G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1.25" customHeight="1">
      <c r="A73" s="1"/>
      <c r="B73" s="1"/>
      <c r="C73" s="1"/>
      <c r="D73" s="2"/>
      <c r="E73" s="2"/>
      <c r="F73" s="2"/>
      <c r="G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1.25" customHeight="1">
      <c r="A74" s="1"/>
      <c r="B74" s="1"/>
      <c r="C74" s="1"/>
      <c r="D74" s="2"/>
      <c r="E74" s="2"/>
      <c r="F74" s="2"/>
      <c r="G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1.25" customHeight="1">
      <c r="A75" s="1"/>
      <c r="B75" s="1"/>
      <c r="C75" s="1"/>
      <c r="D75" s="2"/>
      <c r="E75" s="2"/>
      <c r="F75" s="2"/>
      <c r="G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1.25" customHeight="1">
      <c r="A76" s="1"/>
      <c r="B76" s="1"/>
      <c r="C76" s="1"/>
      <c r="D76" s="2"/>
      <c r="E76" s="2"/>
      <c r="F76" s="2"/>
      <c r="G76" s="2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1.25" customHeight="1">
      <c r="A77" s="1"/>
      <c r="B77" s="1"/>
      <c r="C77" s="1"/>
      <c r="D77" s="2"/>
      <c r="E77" s="2"/>
      <c r="F77" s="2"/>
      <c r="G77" s="2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1.25" customHeight="1">
      <c r="A78" s="1"/>
      <c r="B78" s="1"/>
      <c r="C78" s="1"/>
      <c r="D78" s="2"/>
      <c r="E78" s="2"/>
      <c r="F78" s="2"/>
      <c r="G78" s="2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1.25" customHeight="1">
      <c r="A79" s="1"/>
      <c r="B79" s="1"/>
      <c r="C79" s="1"/>
      <c r="D79" s="2"/>
      <c r="E79" s="2"/>
      <c r="F79" s="2"/>
      <c r="G79" s="2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1.25" customHeight="1">
      <c r="A80" s="1"/>
      <c r="B80" s="1"/>
      <c r="C80" s="1"/>
      <c r="D80" s="2"/>
      <c r="E80" s="2"/>
      <c r="F80" s="2"/>
      <c r="G80" s="2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1.25" customHeight="1">
      <c r="A81" s="1"/>
      <c r="B81" s="1"/>
      <c r="C81" s="1"/>
      <c r="D81" s="2"/>
      <c r="E81" s="2"/>
      <c r="F81" s="2"/>
      <c r="G81" s="2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1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1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1.2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1.2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1.2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1.2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1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1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1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1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1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1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1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1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1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1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1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1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1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1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1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1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1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1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1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1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1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1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1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1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1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1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1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1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1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1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1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1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1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1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1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1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1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1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1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1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1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1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1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1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1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1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1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1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1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1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1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1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1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1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1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1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1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1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1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1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1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1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1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1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1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1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1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1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1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1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1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1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1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1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1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1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1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1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1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1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1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1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1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1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1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1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1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1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1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1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1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1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1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1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1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1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1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1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1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1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1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1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1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1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1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1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1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1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1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1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1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1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1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1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1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1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1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1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1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1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1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1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1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1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1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1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1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1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1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1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1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1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1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1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1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1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1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1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1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1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1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1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1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1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1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1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1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1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1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1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1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1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1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1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1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1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1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1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1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1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1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1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1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1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1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1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1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1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1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1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1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1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1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1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1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1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1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1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1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1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1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1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1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1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1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1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1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1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1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1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1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1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1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1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1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1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1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1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1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1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1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1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1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1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1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1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1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1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1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1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1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1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1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1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1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1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1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1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1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1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1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1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1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1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1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1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1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1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1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1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1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1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1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1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1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1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1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1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1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1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1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1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1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1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1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1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1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1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1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1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1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1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1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1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1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1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1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1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1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1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1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1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1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1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1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1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1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1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1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1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1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1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1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1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1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1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1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1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1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1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1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1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1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1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1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1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1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1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1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1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1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1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1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1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1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1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1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1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1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1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1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1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1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1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1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1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1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1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1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1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1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1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1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1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1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1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1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1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1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1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1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1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1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1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1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1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1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1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1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1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1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1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1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1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1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1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1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1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1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1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1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1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1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1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1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1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1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1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1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1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1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1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1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1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1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1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1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1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1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1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1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1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1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1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1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1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1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1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1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1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1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1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1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1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1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1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1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1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1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1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1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1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1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1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1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1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1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1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1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1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1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1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1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1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1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1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1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1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1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1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1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1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1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1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1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1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1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1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1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1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1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1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1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1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1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1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1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1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1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1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1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1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1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1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1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1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1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1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1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1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1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1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1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1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1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1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1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1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1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1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1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1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1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1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1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1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1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1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1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1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1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1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1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1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1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1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1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1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1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1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1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1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1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1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1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1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1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1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1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1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1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1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1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1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1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1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1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1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1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1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1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1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1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1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1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1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1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1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1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1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1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1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1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1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1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1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1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1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1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1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1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1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1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1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1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1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1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1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1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1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1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1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1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1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1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1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1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1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1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1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1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1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1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1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1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1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1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1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1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1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1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1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1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1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1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1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1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1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1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1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1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1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1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1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1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1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1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1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1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1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1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1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1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1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1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1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1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1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1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1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1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1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1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1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1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1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1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1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1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1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1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1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1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1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1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1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1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1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1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1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1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1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1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1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1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1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1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1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1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1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1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1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1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1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1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1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1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1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1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1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1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1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1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1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1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1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1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1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1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1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1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1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1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1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1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1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1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1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1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1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1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1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1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1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1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1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1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1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1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1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1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1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1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1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1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1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1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1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1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1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1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1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1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1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1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1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1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1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1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1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1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1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1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1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1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1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1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1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1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1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1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1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1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1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1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1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1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1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1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1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1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1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1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1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1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1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1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1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1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1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1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1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1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1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1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1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1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1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1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1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1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1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1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1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1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1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1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1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1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1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1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1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1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1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1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1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1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1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1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1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1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1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1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1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1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1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1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1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1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1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1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1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1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1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1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1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1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1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1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1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1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1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1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1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1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1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1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1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1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1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1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1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1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1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1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1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1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1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1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1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1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1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1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1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1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1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1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1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1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1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1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1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1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1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1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1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1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1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1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1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1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1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1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1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1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1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1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1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1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1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1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1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1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1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1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1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1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1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1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1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1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1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1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1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1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1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1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1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1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1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1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1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1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1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1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1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1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1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1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1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1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1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1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1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1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1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1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1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1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1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1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1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1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1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1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1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1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1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1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1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1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1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1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1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1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1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1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1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1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1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1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1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1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1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1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1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1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1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1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1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1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1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1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1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1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1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1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1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1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1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1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1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1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1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1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1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1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1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1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1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1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1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1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1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1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1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1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1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1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1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1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1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1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1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1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1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1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1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1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1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1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1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1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1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1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1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1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1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1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1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1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1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1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1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1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1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1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1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1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1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1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1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1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">
    <mergeCell ref="D31:F42"/>
  </mergeCells>
  <hyperlinks>
    <hyperlink ref="D7" location="Inputs!A1" display="Inputs" xr:uid="{00000000-0004-0000-0000-000000000000}"/>
    <hyperlink ref="D8" location="HFS!A1" display="HFS" xr:uid="{00000000-0004-0000-0000-000001000000}"/>
    <hyperlink ref="D11" location="Revenue!A1" display="Revenue" xr:uid="{00000000-0004-0000-0000-000002000000}"/>
    <hyperlink ref="D12" location="Costs!A1" display="Costs" xr:uid="{00000000-0004-0000-0000-000003000000}"/>
    <hyperlink ref="D13" location="Staff!A1" display="Staff" xr:uid="{00000000-0004-0000-0000-000004000000}"/>
    <hyperlink ref="D14" location="Taxes!A1" display="Taxes" xr:uid="{00000000-0004-0000-0000-000005000000}"/>
    <hyperlink ref="D15" location="WorkCap!A1" display="WorkCap" xr:uid="{00000000-0004-0000-0000-000006000000}"/>
    <hyperlink ref="D18" location="Workflow!A1" display="Workflow" xr:uid="{00000000-0004-0000-0000-000007000000}"/>
    <hyperlink ref="D19" location="'Cash Flow Инвестора'!A1" display="CF инвестора" xr:uid="{00000000-0004-0000-0000-000008000000}"/>
    <hyperlink ref="D20" location="Summary!A1" display="Summary" xr:uid="{00000000-0004-0000-0000-000009000000}"/>
    <hyperlink ref="D22" location="'Cash Flow Инвестора'!F2" display="Перейти" xr:uid="{00000000-0004-0000-0000-00000A000000}"/>
  </hyperlinks>
  <pageMargins left="0.7" right="0.7" top="0.75" bottom="0.75" header="0" footer="0"/>
  <pageSetup paperSize="9"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7F7F7F"/>
  </sheetPr>
  <dimension ref="A1:EH525"/>
  <sheetViews>
    <sheetView showGridLines="0" workbookViewId="0">
      <pane xSplit="5" ySplit="5" topLeftCell="F6" activePane="bottomRight" state="frozen"/>
      <selection pane="topRight" activeCell="F1" sqref="F1"/>
      <selection pane="bottomLeft" activeCell="A6" sqref="A6"/>
      <selection pane="bottomRight" activeCell="G74" sqref="G74"/>
    </sheetView>
  </sheetViews>
  <sheetFormatPr baseColWidth="10" defaultColWidth="14.5" defaultRowHeight="15" customHeight="1"/>
  <cols>
    <col min="1" max="1" width="2.83203125" customWidth="1"/>
    <col min="2" max="2" width="2.1640625" customWidth="1"/>
    <col min="3" max="3" width="75.33203125" customWidth="1"/>
    <col min="4" max="4" width="9.83203125" customWidth="1"/>
    <col min="5" max="5" width="1.1640625" customWidth="1"/>
    <col min="6" max="6" width="20.33203125" customWidth="1"/>
    <col min="7" max="16" width="13.5" customWidth="1"/>
    <col min="17" max="17" width="1.83203125" customWidth="1"/>
    <col min="18" max="137" width="14.1640625" customWidth="1"/>
  </cols>
  <sheetData>
    <row r="1" spans="1:138" ht="9" customHeight="1">
      <c r="A1" s="21"/>
      <c r="B1" s="56"/>
      <c r="C1" s="47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  <c r="AW1" s="21"/>
      <c r="AX1" s="21"/>
      <c r="AY1" s="21"/>
      <c r="AZ1" s="21"/>
      <c r="BA1" s="21"/>
      <c r="BB1" s="21"/>
      <c r="BC1" s="21"/>
      <c r="BD1" s="21"/>
      <c r="BE1" s="21"/>
      <c r="BF1" s="21"/>
      <c r="BG1" s="21"/>
      <c r="BH1" s="21"/>
      <c r="BI1" s="21"/>
      <c r="BJ1" s="21"/>
      <c r="BK1" s="21"/>
      <c r="BL1" s="21"/>
      <c r="BM1" s="21"/>
      <c r="BN1" s="21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CX1" s="21"/>
      <c r="CY1" s="21"/>
      <c r="CZ1" s="21"/>
      <c r="DA1" s="21"/>
      <c r="DB1" s="21"/>
      <c r="DC1" s="21"/>
      <c r="DD1" s="21"/>
      <c r="DE1" s="21"/>
      <c r="DF1" s="21"/>
      <c r="DG1" s="21"/>
      <c r="DH1" s="21"/>
      <c r="DI1" s="21"/>
      <c r="DJ1" s="21"/>
      <c r="DK1" s="21"/>
      <c r="DL1" s="21"/>
      <c r="DM1" s="21"/>
      <c r="DN1" s="21"/>
      <c r="DO1" s="21"/>
      <c r="DP1" s="21"/>
      <c r="DQ1" s="21"/>
      <c r="DR1" s="21"/>
      <c r="DS1" s="21"/>
      <c r="DT1" s="21"/>
      <c r="DU1" s="21"/>
      <c r="DV1" s="21"/>
      <c r="DW1" s="21"/>
      <c r="DX1" s="21"/>
      <c r="DY1" s="21"/>
      <c r="DZ1" s="21"/>
      <c r="EA1" s="21"/>
      <c r="EB1" s="21"/>
      <c r="EC1" s="21"/>
      <c r="ED1" s="21"/>
      <c r="EE1" s="21"/>
      <c r="EF1" s="21"/>
      <c r="EG1" s="21"/>
      <c r="EH1" s="63" t="s">
        <v>271</v>
      </c>
    </row>
    <row r="2" spans="1:138" ht="12.75" customHeight="1">
      <c r="A2" s="24" t="s">
        <v>32</v>
      </c>
      <c r="B2" s="269" t="s">
        <v>472</v>
      </c>
      <c r="C2" s="47"/>
      <c r="D2" s="79"/>
      <c r="E2" s="79"/>
      <c r="F2" s="119"/>
      <c r="G2" s="234"/>
      <c r="H2" s="222">
        <v>1</v>
      </c>
      <c r="I2" s="79"/>
      <c r="J2" s="79"/>
      <c r="K2" s="79"/>
      <c r="L2" s="79"/>
      <c r="M2" s="79"/>
      <c r="N2" s="79"/>
      <c r="O2" s="79"/>
      <c r="P2" s="79"/>
      <c r="Q2" s="121"/>
      <c r="R2" s="120" t="str">
        <f>Revenue!F2</f>
        <v>Год 1</v>
      </c>
      <c r="S2" s="120" t="str">
        <f>Revenue!G2</f>
        <v>Год 1</v>
      </c>
      <c r="T2" s="120" t="str">
        <f>Revenue!H2</f>
        <v>Год 1</v>
      </c>
      <c r="U2" s="120" t="str">
        <f>Revenue!I2</f>
        <v>Год 1</v>
      </c>
      <c r="V2" s="120" t="str">
        <f>Revenue!J2</f>
        <v>Год 1</v>
      </c>
      <c r="W2" s="120" t="str">
        <f>Revenue!K2</f>
        <v>Год 1</v>
      </c>
      <c r="X2" s="120" t="str">
        <f>Revenue!L2</f>
        <v>Год 1</v>
      </c>
      <c r="Y2" s="120" t="str">
        <f>Revenue!M2</f>
        <v>Год 1</v>
      </c>
      <c r="Z2" s="120" t="str">
        <f>Revenue!N2</f>
        <v>Год 1</v>
      </c>
      <c r="AA2" s="120" t="str">
        <f>Revenue!O2</f>
        <v>Год 1</v>
      </c>
      <c r="AB2" s="120" t="str">
        <f>Revenue!P2</f>
        <v>Год 1</v>
      </c>
      <c r="AC2" s="120" t="str">
        <f>Revenue!Q2</f>
        <v>Год 1</v>
      </c>
      <c r="AD2" s="120" t="str">
        <f>Revenue!R2</f>
        <v>Год 2</v>
      </c>
      <c r="AE2" s="120" t="str">
        <f>Revenue!S2</f>
        <v>Год 2</v>
      </c>
      <c r="AF2" s="120" t="str">
        <f>Revenue!T2</f>
        <v>Год 2</v>
      </c>
      <c r="AG2" s="120" t="str">
        <f>Revenue!U2</f>
        <v>Год 2</v>
      </c>
      <c r="AH2" s="120" t="str">
        <f>Revenue!V2</f>
        <v>Год 2</v>
      </c>
      <c r="AI2" s="120" t="str">
        <f>Revenue!W2</f>
        <v>Год 2</v>
      </c>
      <c r="AJ2" s="120" t="str">
        <f>Revenue!X2</f>
        <v>Год 2</v>
      </c>
      <c r="AK2" s="120" t="str">
        <f>Revenue!Y2</f>
        <v>Год 2</v>
      </c>
      <c r="AL2" s="120" t="str">
        <f>Revenue!Z2</f>
        <v>Год 2</v>
      </c>
      <c r="AM2" s="120" t="str">
        <f>Revenue!AA2</f>
        <v>Год 2</v>
      </c>
      <c r="AN2" s="120" t="str">
        <f>Revenue!AB2</f>
        <v>Год 2</v>
      </c>
      <c r="AO2" s="120" t="str">
        <f>Revenue!AC2</f>
        <v>Год 2</v>
      </c>
      <c r="AP2" s="120" t="str">
        <f>Revenue!AD2</f>
        <v>Год 3</v>
      </c>
      <c r="AQ2" s="120" t="str">
        <f>Revenue!AE2</f>
        <v>Год 3</v>
      </c>
      <c r="AR2" s="120" t="str">
        <f>Revenue!AF2</f>
        <v>Год 3</v>
      </c>
      <c r="AS2" s="120" t="str">
        <f>Revenue!AG2</f>
        <v>Год 3</v>
      </c>
      <c r="AT2" s="120" t="str">
        <f>Revenue!AH2</f>
        <v>Год 3</v>
      </c>
      <c r="AU2" s="120" t="str">
        <f>Revenue!AI2</f>
        <v>Год 3</v>
      </c>
      <c r="AV2" s="120" t="str">
        <f>Revenue!AJ2</f>
        <v>Год 3</v>
      </c>
      <c r="AW2" s="120" t="str">
        <f>Revenue!AK2</f>
        <v>Год 3</v>
      </c>
      <c r="AX2" s="120" t="str">
        <f>Revenue!AL2</f>
        <v>Год 3</v>
      </c>
      <c r="AY2" s="120" t="str">
        <f>Revenue!AM2</f>
        <v>Год 3</v>
      </c>
      <c r="AZ2" s="120" t="str">
        <f>Revenue!AN2</f>
        <v>Год 3</v>
      </c>
      <c r="BA2" s="120" t="str">
        <f>Revenue!AO2</f>
        <v>Год 3</v>
      </c>
      <c r="BB2" s="120" t="str">
        <f>Revenue!AP2</f>
        <v>Год 4</v>
      </c>
      <c r="BC2" s="120" t="str">
        <f>Revenue!AQ2</f>
        <v>Год 4</v>
      </c>
      <c r="BD2" s="120" t="str">
        <f>Revenue!AR2</f>
        <v>Год 4</v>
      </c>
      <c r="BE2" s="120" t="str">
        <f>Revenue!AS2</f>
        <v>Год 4</v>
      </c>
      <c r="BF2" s="120" t="str">
        <f>Revenue!AT2</f>
        <v>Год 4</v>
      </c>
      <c r="BG2" s="120" t="str">
        <f>Revenue!AU2</f>
        <v>Год 4</v>
      </c>
      <c r="BH2" s="120" t="str">
        <f>Revenue!AV2</f>
        <v>Год 4</v>
      </c>
      <c r="BI2" s="120" t="str">
        <f>Revenue!AW2</f>
        <v>Год 4</v>
      </c>
      <c r="BJ2" s="120" t="str">
        <f>Revenue!AX2</f>
        <v>Год 4</v>
      </c>
      <c r="BK2" s="120" t="str">
        <f>Revenue!AY2</f>
        <v>Год 4</v>
      </c>
      <c r="BL2" s="120" t="str">
        <f>Revenue!AZ2</f>
        <v>Год 4</v>
      </c>
      <c r="BM2" s="120" t="str">
        <f>Revenue!BA2</f>
        <v>Год 4</v>
      </c>
      <c r="BN2" s="120" t="str">
        <f>Revenue!BB2</f>
        <v>Год 5</v>
      </c>
      <c r="BO2" s="120" t="str">
        <f>Revenue!BC2</f>
        <v>Год 5</v>
      </c>
      <c r="BP2" s="120" t="str">
        <f>Revenue!BD2</f>
        <v>Год 5</v>
      </c>
      <c r="BQ2" s="120" t="str">
        <f>Revenue!BE2</f>
        <v>Год 5</v>
      </c>
      <c r="BR2" s="120" t="str">
        <f>Revenue!BF2</f>
        <v>Год 5</v>
      </c>
      <c r="BS2" s="120" t="str">
        <f>Revenue!BG2</f>
        <v>Год 5</v>
      </c>
      <c r="BT2" s="120" t="str">
        <f>Revenue!BH2</f>
        <v>Год 5</v>
      </c>
      <c r="BU2" s="120" t="str">
        <f>Revenue!BI2</f>
        <v>Год 5</v>
      </c>
      <c r="BV2" s="120" t="str">
        <f>Revenue!BJ2</f>
        <v>Год 5</v>
      </c>
      <c r="BW2" s="120" t="str">
        <f>Revenue!BK2</f>
        <v>Год 5</v>
      </c>
      <c r="BX2" s="120" t="str">
        <f>Revenue!BL2</f>
        <v>Год 5</v>
      </c>
      <c r="BY2" s="120" t="str">
        <f>Revenue!BM2</f>
        <v>Год 5</v>
      </c>
      <c r="BZ2" s="120" t="str">
        <f>Revenue!BN2</f>
        <v>Год 6</v>
      </c>
      <c r="CA2" s="120" t="str">
        <f>Revenue!BO2</f>
        <v>Год 6</v>
      </c>
      <c r="CB2" s="120" t="str">
        <f>Revenue!BP2</f>
        <v>Год 6</v>
      </c>
      <c r="CC2" s="120" t="str">
        <f>Revenue!BQ2</f>
        <v>Год 6</v>
      </c>
      <c r="CD2" s="120" t="str">
        <f>Revenue!BR2</f>
        <v>Год 6</v>
      </c>
      <c r="CE2" s="120" t="str">
        <f>Revenue!BS2</f>
        <v>Год 6</v>
      </c>
      <c r="CF2" s="120" t="str">
        <f>Revenue!BT2</f>
        <v>Год 6</v>
      </c>
      <c r="CG2" s="120" t="str">
        <f>Revenue!BU2</f>
        <v>Год 6</v>
      </c>
      <c r="CH2" s="120" t="str">
        <f>Revenue!BV2</f>
        <v>Год 6</v>
      </c>
      <c r="CI2" s="120" t="str">
        <f>Revenue!BW2</f>
        <v>Год 6</v>
      </c>
      <c r="CJ2" s="120" t="str">
        <f>Revenue!BX2</f>
        <v>Год 6</v>
      </c>
      <c r="CK2" s="120" t="str">
        <f>Revenue!BY2</f>
        <v>Год 6</v>
      </c>
      <c r="CL2" s="120" t="str">
        <f>Revenue!BZ2</f>
        <v>Год 7</v>
      </c>
      <c r="CM2" s="120" t="str">
        <f>Revenue!CA2</f>
        <v>Год 7</v>
      </c>
      <c r="CN2" s="120" t="str">
        <f>Revenue!CB2</f>
        <v>Год 7</v>
      </c>
      <c r="CO2" s="120" t="str">
        <f>Revenue!CC2</f>
        <v>Год 7</v>
      </c>
      <c r="CP2" s="120" t="str">
        <f>Revenue!CD2</f>
        <v>Год 7</v>
      </c>
      <c r="CQ2" s="120" t="str">
        <f>Revenue!CE2</f>
        <v>Год 7</v>
      </c>
      <c r="CR2" s="120" t="str">
        <f>Revenue!CF2</f>
        <v>Год 7</v>
      </c>
      <c r="CS2" s="120" t="str">
        <f>Revenue!CG2</f>
        <v>Год 7</v>
      </c>
      <c r="CT2" s="120" t="str">
        <f>Revenue!CH2</f>
        <v>Год 7</v>
      </c>
      <c r="CU2" s="120" t="str">
        <f>Revenue!CI2</f>
        <v>Год 7</v>
      </c>
      <c r="CV2" s="120" t="str">
        <f>Revenue!CJ2</f>
        <v>Год 7</v>
      </c>
      <c r="CW2" s="120" t="str">
        <f>Revenue!CK2</f>
        <v>Год 7</v>
      </c>
      <c r="CX2" s="120" t="str">
        <f>Revenue!CL2</f>
        <v>Год 8</v>
      </c>
      <c r="CY2" s="120" t="str">
        <f>Revenue!CM2</f>
        <v>Год 8</v>
      </c>
      <c r="CZ2" s="120" t="str">
        <f>Revenue!CN2</f>
        <v>Год 8</v>
      </c>
      <c r="DA2" s="120" t="str">
        <f>Revenue!CO2</f>
        <v>Год 8</v>
      </c>
      <c r="DB2" s="120" t="str">
        <f>Revenue!CP2</f>
        <v>Год 8</v>
      </c>
      <c r="DC2" s="120" t="str">
        <f>Revenue!CQ2</f>
        <v>Год 8</v>
      </c>
      <c r="DD2" s="120" t="str">
        <f>Revenue!CR2</f>
        <v>Год 8</v>
      </c>
      <c r="DE2" s="120" t="str">
        <f>Revenue!CS2</f>
        <v>Год 8</v>
      </c>
      <c r="DF2" s="120" t="str">
        <f>Revenue!CT2</f>
        <v>Год 8</v>
      </c>
      <c r="DG2" s="120" t="str">
        <f>Revenue!CU2</f>
        <v>Год 8</v>
      </c>
      <c r="DH2" s="120" t="str">
        <f>Revenue!CV2</f>
        <v>Год 8</v>
      </c>
      <c r="DI2" s="120" t="str">
        <f>Revenue!CW2</f>
        <v>Год 8</v>
      </c>
      <c r="DJ2" s="120" t="str">
        <f>Revenue!CX2</f>
        <v>Год 9</v>
      </c>
      <c r="DK2" s="120" t="str">
        <f>Revenue!CY2</f>
        <v>Год 9</v>
      </c>
      <c r="DL2" s="120" t="str">
        <f>Revenue!CZ2</f>
        <v>Год 9</v>
      </c>
      <c r="DM2" s="120" t="str">
        <f>Revenue!DA2</f>
        <v>Год 9</v>
      </c>
      <c r="DN2" s="120" t="str">
        <f>Revenue!DB2</f>
        <v>Год 9</v>
      </c>
      <c r="DO2" s="120" t="str">
        <f>Revenue!DC2</f>
        <v>Год 9</v>
      </c>
      <c r="DP2" s="120" t="str">
        <f>Revenue!DD2</f>
        <v>Год 9</v>
      </c>
      <c r="DQ2" s="120" t="str">
        <f>Revenue!DE2</f>
        <v>Год 9</v>
      </c>
      <c r="DR2" s="120" t="str">
        <f>Revenue!DF2</f>
        <v>Год 9</v>
      </c>
      <c r="DS2" s="120" t="str">
        <f>Revenue!DG2</f>
        <v>Год 9</v>
      </c>
      <c r="DT2" s="120" t="str">
        <f>Revenue!DH2</f>
        <v>Год 9</v>
      </c>
      <c r="DU2" s="120" t="str">
        <f>Revenue!DI2</f>
        <v>Год 9</v>
      </c>
      <c r="DV2" s="120" t="str">
        <f>Revenue!DJ2</f>
        <v>Год 10</v>
      </c>
      <c r="DW2" s="120" t="str">
        <f>Revenue!DK2</f>
        <v>Год 10</v>
      </c>
      <c r="DX2" s="120" t="str">
        <f>Revenue!DL2</f>
        <v>Год 10</v>
      </c>
      <c r="DY2" s="120" t="str">
        <f>Revenue!DM2</f>
        <v>Год 10</v>
      </c>
      <c r="DZ2" s="120" t="str">
        <f>Revenue!DN2</f>
        <v>Год 10</v>
      </c>
      <c r="EA2" s="120" t="str">
        <f>Revenue!DO2</f>
        <v>Год 10</v>
      </c>
      <c r="EB2" s="120" t="str">
        <f>Revenue!DP2</f>
        <v>Год 10</v>
      </c>
      <c r="EC2" s="120" t="str">
        <f>Revenue!DQ2</f>
        <v>Год 10</v>
      </c>
      <c r="ED2" s="120" t="str">
        <f>Revenue!DR2</f>
        <v>Год 10</v>
      </c>
      <c r="EE2" s="120" t="str">
        <f>Revenue!DS2</f>
        <v>Год 10</v>
      </c>
      <c r="EF2" s="120" t="str">
        <f>Revenue!DT2</f>
        <v>Год 10</v>
      </c>
      <c r="EG2" s="120" t="str">
        <f>Revenue!DU2</f>
        <v>Год 10</v>
      </c>
      <c r="EH2" s="63" t="s">
        <v>275</v>
      </c>
    </row>
    <row r="3" spans="1:138" ht="12.75" customHeight="1">
      <c r="A3" s="21"/>
      <c r="B3" s="47"/>
      <c r="C3" s="47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121"/>
      <c r="R3" s="122" t="str">
        <f>Revenue!F3</f>
        <v xml:space="preserve">Месяц 1 </v>
      </c>
      <c r="S3" s="122" t="str">
        <f>Revenue!G3</f>
        <v>Месяц 2</v>
      </c>
      <c r="T3" s="122" t="str">
        <f>Revenue!H3</f>
        <v>Месяц 3</v>
      </c>
      <c r="U3" s="122" t="str">
        <f>Revenue!I3</f>
        <v>Месяц 4</v>
      </c>
      <c r="V3" s="122" t="str">
        <f>Revenue!J3</f>
        <v>Месяц 5</v>
      </c>
      <c r="W3" s="122" t="str">
        <f>Revenue!K3</f>
        <v>Месяц 6</v>
      </c>
      <c r="X3" s="122" t="str">
        <f>Revenue!L3</f>
        <v>Месяц 7</v>
      </c>
      <c r="Y3" s="122" t="str">
        <f>Revenue!M3</f>
        <v>Месяц 8</v>
      </c>
      <c r="Z3" s="122" t="str">
        <f>Revenue!N3</f>
        <v>Месяц 9</v>
      </c>
      <c r="AA3" s="122" t="str">
        <f>Revenue!O3</f>
        <v>Месяц 10</v>
      </c>
      <c r="AB3" s="122" t="str">
        <f>Revenue!P3</f>
        <v>Месяц 11</v>
      </c>
      <c r="AC3" s="122" t="str">
        <f>Revenue!Q3</f>
        <v>Месяц 12</v>
      </c>
      <c r="AD3" s="122" t="str">
        <f>Revenue!R3</f>
        <v>Месяц 1</v>
      </c>
      <c r="AE3" s="122" t="str">
        <f>Revenue!S3</f>
        <v>Месяц 2</v>
      </c>
      <c r="AF3" s="122" t="str">
        <f>Revenue!T3</f>
        <v>Месяц 3</v>
      </c>
      <c r="AG3" s="122" t="str">
        <f>Revenue!U3</f>
        <v>Месяц 4</v>
      </c>
      <c r="AH3" s="122" t="str">
        <f>Revenue!V3</f>
        <v>Месяц 5</v>
      </c>
      <c r="AI3" s="122" t="str">
        <f>Revenue!W3</f>
        <v>Месяц 6</v>
      </c>
      <c r="AJ3" s="122" t="str">
        <f>Revenue!X3</f>
        <v>Месяц 7</v>
      </c>
      <c r="AK3" s="122" t="str">
        <f>Revenue!Y3</f>
        <v>Месяц 8</v>
      </c>
      <c r="AL3" s="122" t="str">
        <f>Revenue!Z3</f>
        <v>Месяц 9</v>
      </c>
      <c r="AM3" s="122" t="str">
        <f>Revenue!AA3</f>
        <v>Месяц 10</v>
      </c>
      <c r="AN3" s="122" t="str">
        <f>Revenue!AB3</f>
        <v>Месяц 11</v>
      </c>
      <c r="AO3" s="122" t="str">
        <f>Revenue!AC3</f>
        <v>Месяц 12</v>
      </c>
      <c r="AP3" s="122" t="str">
        <f>Revenue!AD3</f>
        <v>Месяц 1</v>
      </c>
      <c r="AQ3" s="122" t="str">
        <f>Revenue!AE3</f>
        <v>Месяц 2</v>
      </c>
      <c r="AR3" s="122" t="str">
        <f>Revenue!AF3</f>
        <v>Месяц 3</v>
      </c>
      <c r="AS3" s="122" t="str">
        <f>Revenue!AG3</f>
        <v>Месяц 4</v>
      </c>
      <c r="AT3" s="122" t="str">
        <f>Revenue!AH3</f>
        <v>Месяц 5</v>
      </c>
      <c r="AU3" s="122" t="str">
        <f>Revenue!AI3</f>
        <v>Месяц 6</v>
      </c>
      <c r="AV3" s="122" t="str">
        <f>Revenue!AJ3</f>
        <v>Месяц 7</v>
      </c>
      <c r="AW3" s="122" t="str">
        <f>Revenue!AK3</f>
        <v>Месяц 8</v>
      </c>
      <c r="AX3" s="122" t="str">
        <f>Revenue!AL3</f>
        <v>Месяц 9</v>
      </c>
      <c r="AY3" s="122" t="str">
        <f>Revenue!AM3</f>
        <v>Месяц 10</v>
      </c>
      <c r="AZ3" s="122" t="str">
        <f>Revenue!AN3</f>
        <v>Месяц 11</v>
      </c>
      <c r="BA3" s="122" t="str">
        <f>Revenue!AO3</f>
        <v>Месяц 12</v>
      </c>
      <c r="BB3" s="122" t="str">
        <f>Revenue!AP3</f>
        <v>Месяц 1</v>
      </c>
      <c r="BC3" s="122" t="str">
        <f>Revenue!AQ3</f>
        <v>Месяц 2</v>
      </c>
      <c r="BD3" s="122" t="str">
        <f>Revenue!AR3</f>
        <v>Месяц 3</v>
      </c>
      <c r="BE3" s="122" t="str">
        <f>Revenue!AS3</f>
        <v>Месяц 4</v>
      </c>
      <c r="BF3" s="122" t="str">
        <f>Revenue!AT3</f>
        <v>Месяц 5</v>
      </c>
      <c r="BG3" s="122" t="str">
        <f>Revenue!AU3</f>
        <v>Месяц 6</v>
      </c>
      <c r="BH3" s="122" t="str">
        <f>Revenue!AV3</f>
        <v>Месяц 7</v>
      </c>
      <c r="BI3" s="122" t="str">
        <f>Revenue!AW3</f>
        <v>Месяц 8</v>
      </c>
      <c r="BJ3" s="122" t="str">
        <f>Revenue!AX3</f>
        <v>Месяц 9</v>
      </c>
      <c r="BK3" s="122" t="str">
        <f>Revenue!AY3</f>
        <v>Месяц 10</v>
      </c>
      <c r="BL3" s="122" t="str">
        <f>Revenue!AZ3</f>
        <v>Месяц 11</v>
      </c>
      <c r="BM3" s="122" t="str">
        <f>Revenue!BA3</f>
        <v>Месяц 12</v>
      </c>
      <c r="BN3" s="122" t="str">
        <f>Revenue!BB3</f>
        <v>Месяц 1</v>
      </c>
      <c r="BO3" s="122" t="str">
        <f>Revenue!BC3</f>
        <v>Месяц 2</v>
      </c>
      <c r="BP3" s="122" t="str">
        <f>Revenue!BD3</f>
        <v>Месяц 3</v>
      </c>
      <c r="BQ3" s="122" t="str">
        <f>Revenue!BE3</f>
        <v>Месяц 4</v>
      </c>
      <c r="BR3" s="122" t="str">
        <f>Revenue!BF3</f>
        <v>Месяц 5</v>
      </c>
      <c r="BS3" s="122" t="str">
        <f>Revenue!BG3</f>
        <v>Месяц 6</v>
      </c>
      <c r="BT3" s="122" t="str">
        <f>Revenue!BH3</f>
        <v>Месяц 7</v>
      </c>
      <c r="BU3" s="122" t="str">
        <f>Revenue!BI3</f>
        <v>Месяц 8</v>
      </c>
      <c r="BV3" s="122" t="str">
        <f>Revenue!BJ3</f>
        <v>Месяц 9</v>
      </c>
      <c r="BW3" s="122" t="str">
        <f>Revenue!BK3</f>
        <v>Месяц 10</v>
      </c>
      <c r="BX3" s="122" t="str">
        <f>Revenue!BL3</f>
        <v>Месяц 11</v>
      </c>
      <c r="BY3" s="122" t="str">
        <f>Revenue!BM3</f>
        <v>Месяц 12</v>
      </c>
      <c r="BZ3" s="122" t="str">
        <f>Revenue!BN3</f>
        <v>Месяц 1</v>
      </c>
      <c r="CA3" s="122" t="str">
        <f>Revenue!BO3</f>
        <v>Месяц 2</v>
      </c>
      <c r="CB3" s="122" t="str">
        <f>Revenue!BP3</f>
        <v>Месяц 3</v>
      </c>
      <c r="CC3" s="122" t="str">
        <f>Revenue!BQ3</f>
        <v>Месяц 4</v>
      </c>
      <c r="CD3" s="122" t="str">
        <f>Revenue!BR3</f>
        <v>Месяц 5</v>
      </c>
      <c r="CE3" s="122" t="str">
        <f>Revenue!BS3</f>
        <v>Месяц 6</v>
      </c>
      <c r="CF3" s="122" t="str">
        <f>Revenue!BT3</f>
        <v>Месяц 7</v>
      </c>
      <c r="CG3" s="122" t="str">
        <f>Revenue!BU3</f>
        <v>Месяц 8</v>
      </c>
      <c r="CH3" s="122" t="str">
        <f>Revenue!BV3</f>
        <v>Месяц 9</v>
      </c>
      <c r="CI3" s="122" t="str">
        <f>Revenue!BW3</f>
        <v>Месяц 10</v>
      </c>
      <c r="CJ3" s="122" t="str">
        <f>Revenue!BX3</f>
        <v>Месяц 11</v>
      </c>
      <c r="CK3" s="122" t="str">
        <f>Revenue!BY3</f>
        <v>Месяц 12</v>
      </c>
      <c r="CL3" s="122" t="str">
        <f>Revenue!BZ3</f>
        <v>Месяц 1</v>
      </c>
      <c r="CM3" s="122" t="str">
        <f>Revenue!CA3</f>
        <v>Месяц 2</v>
      </c>
      <c r="CN3" s="122" t="str">
        <f>Revenue!CB3</f>
        <v>Месяц 3</v>
      </c>
      <c r="CO3" s="122" t="str">
        <f>Revenue!CC3</f>
        <v>Месяц 4</v>
      </c>
      <c r="CP3" s="122" t="str">
        <f>Revenue!CD3</f>
        <v>Месяц 5</v>
      </c>
      <c r="CQ3" s="122" t="str">
        <f>Revenue!CE3</f>
        <v>Месяц 6</v>
      </c>
      <c r="CR3" s="122" t="str">
        <f>Revenue!CF3</f>
        <v>Месяц 7</v>
      </c>
      <c r="CS3" s="122" t="str">
        <f>Revenue!CG3</f>
        <v>Месяц 8</v>
      </c>
      <c r="CT3" s="122" t="str">
        <f>Revenue!CH3</f>
        <v>Месяц 9</v>
      </c>
      <c r="CU3" s="122" t="str">
        <f>Revenue!CI3</f>
        <v>Месяц 10</v>
      </c>
      <c r="CV3" s="122" t="str">
        <f>Revenue!CJ3</f>
        <v>Месяц 11</v>
      </c>
      <c r="CW3" s="122" t="str">
        <f>Revenue!CK3</f>
        <v>Месяц 12</v>
      </c>
      <c r="CX3" s="122" t="str">
        <f>Revenue!CL3</f>
        <v>Месяц 1</v>
      </c>
      <c r="CY3" s="122" t="str">
        <f>Revenue!CM3</f>
        <v>Месяц 2</v>
      </c>
      <c r="CZ3" s="122" t="str">
        <f>Revenue!CN3</f>
        <v>Месяц 3</v>
      </c>
      <c r="DA3" s="122" t="str">
        <f>Revenue!CO3</f>
        <v>Месяц 4</v>
      </c>
      <c r="DB3" s="122" t="str">
        <f>Revenue!CP3</f>
        <v>Месяц 5</v>
      </c>
      <c r="DC3" s="122" t="str">
        <f>Revenue!CQ3</f>
        <v>Месяц 6</v>
      </c>
      <c r="DD3" s="122" t="str">
        <f>Revenue!CR3</f>
        <v>Месяц 7</v>
      </c>
      <c r="DE3" s="122" t="str">
        <f>Revenue!CS3</f>
        <v>Месяц 8</v>
      </c>
      <c r="DF3" s="122" t="str">
        <f>Revenue!CT3</f>
        <v>Месяц 9</v>
      </c>
      <c r="DG3" s="122" t="str">
        <f>Revenue!CU3</f>
        <v>Месяц 10</v>
      </c>
      <c r="DH3" s="122" t="str">
        <f>Revenue!CV3</f>
        <v>Месяц 11</v>
      </c>
      <c r="DI3" s="122" t="str">
        <f>Revenue!CW3</f>
        <v>Месяц 12</v>
      </c>
      <c r="DJ3" s="122" t="str">
        <f>Revenue!CX3</f>
        <v>Месяц 1</v>
      </c>
      <c r="DK3" s="122" t="str">
        <f>Revenue!CY3</f>
        <v>Месяц 2</v>
      </c>
      <c r="DL3" s="122" t="str">
        <f>Revenue!CZ3</f>
        <v>Месяц 3</v>
      </c>
      <c r="DM3" s="122" t="str">
        <f>Revenue!DA3</f>
        <v>Месяц 4</v>
      </c>
      <c r="DN3" s="122" t="str">
        <f>Revenue!DB3</f>
        <v>Месяц 5</v>
      </c>
      <c r="DO3" s="122" t="str">
        <f>Revenue!DC3</f>
        <v>Месяц 6</v>
      </c>
      <c r="DP3" s="122" t="str">
        <f>Revenue!DD3</f>
        <v>Месяц 7</v>
      </c>
      <c r="DQ3" s="122" t="str">
        <f>Revenue!DE3</f>
        <v>Месяц 8</v>
      </c>
      <c r="DR3" s="122" t="str">
        <f>Revenue!DF3</f>
        <v>Месяц 9</v>
      </c>
      <c r="DS3" s="122" t="str">
        <f>Revenue!DG3</f>
        <v>Месяц 10</v>
      </c>
      <c r="DT3" s="122" t="str">
        <f>Revenue!DH3</f>
        <v>Месяц 11</v>
      </c>
      <c r="DU3" s="122" t="str">
        <f>Revenue!DI3</f>
        <v>Месяц 12</v>
      </c>
      <c r="DV3" s="122" t="str">
        <f>Revenue!DJ3</f>
        <v>Месяц 1</v>
      </c>
      <c r="DW3" s="122" t="str">
        <f>Revenue!DK3</f>
        <v>Месяц 2</v>
      </c>
      <c r="DX3" s="122" t="str">
        <f>Revenue!DL3</f>
        <v>Месяц 3</v>
      </c>
      <c r="DY3" s="122" t="str">
        <f>Revenue!DM3</f>
        <v>Месяц 4</v>
      </c>
      <c r="DZ3" s="122" t="str">
        <f>Revenue!DN3</f>
        <v>Месяц 5</v>
      </c>
      <c r="EA3" s="122" t="str">
        <f>Revenue!DO3</f>
        <v>Месяц 6</v>
      </c>
      <c r="EB3" s="122" t="str">
        <f>Revenue!DP3</f>
        <v>Месяц 7</v>
      </c>
      <c r="EC3" s="122" t="str">
        <f>Revenue!DQ3</f>
        <v>Месяц 8</v>
      </c>
      <c r="ED3" s="122" t="str">
        <f>Revenue!DR3</f>
        <v>Месяц 9</v>
      </c>
      <c r="EE3" s="122" t="str">
        <f>Revenue!DS3</f>
        <v>Месяц 10</v>
      </c>
      <c r="EF3" s="122" t="str">
        <f>Revenue!DT3</f>
        <v>Месяц 11</v>
      </c>
      <c r="EG3" s="122" t="str">
        <f>Revenue!DU3</f>
        <v>Месяц 12</v>
      </c>
      <c r="EH3" s="63" t="s">
        <v>280</v>
      </c>
    </row>
    <row r="4" spans="1:138" ht="12.75" customHeight="1">
      <c r="A4" s="21"/>
      <c r="B4" s="29"/>
      <c r="C4" s="30" t="s">
        <v>35</v>
      </c>
      <c r="D4" s="123"/>
      <c r="E4" s="150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1"/>
      <c r="R4" s="124">
        <f>Revenue!F4</f>
        <v>1</v>
      </c>
      <c r="S4" s="124">
        <f>Revenue!G4</f>
        <v>2</v>
      </c>
      <c r="T4" s="124">
        <f>Revenue!H4</f>
        <v>3</v>
      </c>
      <c r="U4" s="124">
        <f>Revenue!I4</f>
        <v>4</v>
      </c>
      <c r="V4" s="124">
        <f>Revenue!J4</f>
        <v>5</v>
      </c>
      <c r="W4" s="124">
        <f>Revenue!K4</f>
        <v>6</v>
      </c>
      <c r="X4" s="124">
        <f>Revenue!L4</f>
        <v>7</v>
      </c>
      <c r="Y4" s="124">
        <f>Revenue!M4</f>
        <v>8</v>
      </c>
      <c r="Z4" s="124">
        <f>Revenue!N4</f>
        <v>9</v>
      </c>
      <c r="AA4" s="124">
        <f>Revenue!O4</f>
        <v>10</v>
      </c>
      <c r="AB4" s="124">
        <f>Revenue!P4</f>
        <v>11</v>
      </c>
      <c r="AC4" s="124">
        <f>Revenue!Q4</f>
        <v>12</v>
      </c>
      <c r="AD4" s="124">
        <f>Revenue!R4</f>
        <v>13</v>
      </c>
      <c r="AE4" s="124">
        <f>Revenue!S4</f>
        <v>14</v>
      </c>
      <c r="AF4" s="124">
        <f>Revenue!T4</f>
        <v>15</v>
      </c>
      <c r="AG4" s="124">
        <f>Revenue!U4</f>
        <v>16</v>
      </c>
      <c r="AH4" s="124">
        <f>Revenue!V4</f>
        <v>17</v>
      </c>
      <c r="AI4" s="124">
        <f>Revenue!W4</f>
        <v>18</v>
      </c>
      <c r="AJ4" s="124">
        <f>Revenue!X4</f>
        <v>19</v>
      </c>
      <c r="AK4" s="124">
        <f>Revenue!Y4</f>
        <v>20</v>
      </c>
      <c r="AL4" s="124">
        <f>Revenue!Z4</f>
        <v>21</v>
      </c>
      <c r="AM4" s="124">
        <f>Revenue!AA4</f>
        <v>22</v>
      </c>
      <c r="AN4" s="124">
        <f>Revenue!AB4</f>
        <v>23</v>
      </c>
      <c r="AO4" s="124">
        <f>Revenue!AC4</f>
        <v>24</v>
      </c>
      <c r="AP4" s="124">
        <f>Revenue!AD4</f>
        <v>25</v>
      </c>
      <c r="AQ4" s="124">
        <f>Revenue!AE4</f>
        <v>26</v>
      </c>
      <c r="AR4" s="124">
        <f>Revenue!AF4</f>
        <v>27</v>
      </c>
      <c r="AS4" s="124">
        <f>Revenue!AG4</f>
        <v>28</v>
      </c>
      <c r="AT4" s="124">
        <f>Revenue!AH4</f>
        <v>29</v>
      </c>
      <c r="AU4" s="124">
        <f>Revenue!AI4</f>
        <v>30</v>
      </c>
      <c r="AV4" s="124">
        <f>Revenue!AJ4</f>
        <v>31</v>
      </c>
      <c r="AW4" s="124">
        <f>Revenue!AK4</f>
        <v>32</v>
      </c>
      <c r="AX4" s="124">
        <f>Revenue!AL4</f>
        <v>33</v>
      </c>
      <c r="AY4" s="124">
        <f>Revenue!AM4</f>
        <v>34</v>
      </c>
      <c r="AZ4" s="124">
        <f>Revenue!AN4</f>
        <v>35</v>
      </c>
      <c r="BA4" s="124">
        <f>Revenue!AO4</f>
        <v>36</v>
      </c>
      <c r="BB4" s="124">
        <f>Revenue!AP4</f>
        <v>37</v>
      </c>
      <c r="BC4" s="124">
        <f>Revenue!AQ4</f>
        <v>38</v>
      </c>
      <c r="BD4" s="124">
        <f>Revenue!AR4</f>
        <v>39</v>
      </c>
      <c r="BE4" s="124">
        <f>Revenue!AS4</f>
        <v>40</v>
      </c>
      <c r="BF4" s="124">
        <f>Revenue!AT4</f>
        <v>41</v>
      </c>
      <c r="BG4" s="124">
        <f>Revenue!AU4</f>
        <v>42</v>
      </c>
      <c r="BH4" s="124">
        <f>Revenue!AV4</f>
        <v>43</v>
      </c>
      <c r="BI4" s="124">
        <f>Revenue!AW4</f>
        <v>44</v>
      </c>
      <c r="BJ4" s="124">
        <f>Revenue!AX4</f>
        <v>45</v>
      </c>
      <c r="BK4" s="124">
        <f>Revenue!AY4</f>
        <v>46</v>
      </c>
      <c r="BL4" s="124">
        <f>Revenue!AZ4</f>
        <v>47</v>
      </c>
      <c r="BM4" s="124">
        <f>Revenue!BA4</f>
        <v>48</v>
      </c>
      <c r="BN4" s="124">
        <f>Revenue!BB4</f>
        <v>49</v>
      </c>
      <c r="BO4" s="124">
        <f>Revenue!BC4</f>
        <v>50</v>
      </c>
      <c r="BP4" s="124">
        <f>Revenue!BD4</f>
        <v>51</v>
      </c>
      <c r="BQ4" s="124">
        <f>Revenue!BE4</f>
        <v>52</v>
      </c>
      <c r="BR4" s="124">
        <f>Revenue!BF4</f>
        <v>53</v>
      </c>
      <c r="BS4" s="124">
        <f>Revenue!BG4</f>
        <v>54</v>
      </c>
      <c r="BT4" s="124">
        <f>Revenue!BH4</f>
        <v>55</v>
      </c>
      <c r="BU4" s="124">
        <f>Revenue!BI4</f>
        <v>56</v>
      </c>
      <c r="BV4" s="124">
        <f>Revenue!BJ4</f>
        <v>57</v>
      </c>
      <c r="BW4" s="124">
        <f>Revenue!BK4</f>
        <v>58</v>
      </c>
      <c r="BX4" s="124">
        <f>Revenue!BL4</f>
        <v>59</v>
      </c>
      <c r="BY4" s="124">
        <f>Revenue!BM4</f>
        <v>60</v>
      </c>
      <c r="BZ4" s="124">
        <f>Revenue!BN4</f>
        <v>61</v>
      </c>
      <c r="CA4" s="124">
        <f>Revenue!BO4</f>
        <v>62</v>
      </c>
      <c r="CB4" s="124">
        <f>Revenue!BP4</f>
        <v>63</v>
      </c>
      <c r="CC4" s="124">
        <f>Revenue!BQ4</f>
        <v>64</v>
      </c>
      <c r="CD4" s="124">
        <f>Revenue!BR4</f>
        <v>65</v>
      </c>
      <c r="CE4" s="124">
        <f>Revenue!BS4</f>
        <v>66</v>
      </c>
      <c r="CF4" s="124">
        <f>Revenue!BT4</f>
        <v>67</v>
      </c>
      <c r="CG4" s="124">
        <f>Revenue!BU4</f>
        <v>68</v>
      </c>
      <c r="CH4" s="124">
        <f>Revenue!BV4</f>
        <v>69</v>
      </c>
      <c r="CI4" s="124">
        <f>Revenue!BW4</f>
        <v>70</v>
      </c>
      <c r="CJ4" s="124">
        <f>Revenue!BX4</f>
        <v>71</v>
      </c>
      <c r="CK4" s="124">
        <f>Revenue!BY4</f>
        <v>72</v>
      </c>
      <c r="CL4" s="124">
        <f>Revenue!BZ4</f>
        <v>73</v>
      </c>
      <c r="CM4" s="124">
        <f>Revenue!CA4</f>
        <v>74</v>
      </c>
      <c r="CN4" s="124">
        <f>Revenue!CB4</f>
        <v>75</v>
      </c>
      <c r="CO4" s="124">
        <f>Revenue!CC4</f>
        <v>76</v>
      </c>
      <c r="CP4" s="124">
        <f>Revenue!CD4</f>
        <v>77</v>
      </c>
      <c r="CQ4" s="124">
        <f>Revenue!CE4</f>
        <v>78</v>
      </c>
      <c r="CR4" s="124">
        <f>Revenue!CF4</f>
        <v>79</v>
      </c>
      <c r="CS4" s="124">
        <f>Revenue!CG4</f>
        <v>80</v>
      </c>
      <c r="CT4" s="124">
        <f>Revenue!CH4</f>
        <v>81</v>
      </c>
      <c r="CU4" s="124">
        <f>Revenue!CI4</f>
        <v>82</v>
      </c>
      <c r="CV4" s="124">
        <f>Revenue!CJ4</f>
        <v>83</v>
      </c>
      <c r="CW4" s="124">
        <f>Revenue!CK4</f>
        <v>84</v>
      </c>
      <c r="CX4" s="124">
        <f>Revenue!CL4</f>
        <v>85</v>
      </c>
      <c r="CY4" s="124">
        <f>Revenue!CM4</f>
        <v>86</v>
      </c>
      <c r="CZ4" s="124">
        <f>Revenue!CN4</f>
        <v>87</v>
      </c>
      <c r="DA4" s="124">
        <f>Revenue!CO4</f>
        <v>88</v>
      </c>
      <c r="DB4" s="124">
        <f>Revenue!CP4</f>
        <v>89</v>
      </c>
      <c r="DC4" s="124">
        <f>Revenue!CQ4</f>
        <v>90</v>
      </c>
      <c r="DD4" s="124">
        <f>Revenue!CR4</f>
        <v>91</v>
      </c>
      <c r="DE4" s="124">
        <f>Revenue!CS4</f>
        <v>92</v>
      </c>
      <c r="DF4" s="124">
        <f>Revenue!CT4</f>
        <v>93</v>
      </c>
      <c r="DG4" s="124">
        <f>Revenue!CU4</f>
        <v>94</v>
      </c>
      <c r="DH4" s="124">
        <f>Revenue!CV4</f>
        <v>95</v>
      </c>
      <c r="DI4" s="124">
        <f>Revenue!CW4</f>
        <v>96</v>
      </c>
      <c r="DJ4" s="124">
        <f>Revenue!CX4</f>
        <v>97</v>
      </c>
      <c r="DK4" s="124">
        <f>Revenue!CY4</f>
        <v>98</v>
      </c>
      <c r="DL4" s="124">
        <f>Revenue!CZ4</f>
        <v>99</v>
      </c>
      <c r="DM4" s="124">
        <f>Revenue!DA4</f>
        <v>100</v>
      </c>
      <c r="DN4" s="124">
        <f>Revenue!DB4</f>
        <v>101</v>
      </c>
      <c r="DO4" s="124">
        <f>Revenue!DC4</f>
        <v>102</v>
      </c>
      <c r="DP4" s="124">
        <f>Revenue!DD4</f>
        <v>103</v>
      </c>
      <c r="DQ4" s="124">
        <f>Revenue!DE4</f>
        <v>104</v>
      </c>
      <c r="DR4" s="124">
        <f>Revenue!DF4</f>
        <v>105</v>
      </c>
      <c r="DS4" s="124">
        <f>Revenue!DG4</f>
        <v>106</v>
      </c>
      <c r="DT4" s="124">
        <f>Revenue!DH4</f>
        <v>107</v>
      </c>
      <c r="DU4" s="124">
        <f>Revenue!DI4</f>
        <v>108</v>
      </c>
      <c r="DV4" s="124">
        <f>Revenue!DJ4</f>
        <v>109</v>
      </c>
      <c r="DW4" s="124">
        <f>Revenue!DK4</f>
        <v>110</v>
      </c>
      <c r="DX4" s="124">
        <f>Revenue!DL4</f>
        <v>111</v>
      </c>
      <c r="DY4" s="124">
        <f>Revenue!DM4</f>
        <v>112</v>
      </c>
      <c r="DZ4" s="124">
        <f>Revenue!DN4</f>
        <v>113</v>
      </c>
      <c r="EA4" s="124">
        <f>Revenue!DO4</f>
        <v>114</v>
      </c>
      <c r="EB4" s="124">
        <f>Revenue!DP4</f>
        <v>115</v>
      </c>
      <c r="EC4" s="124">
        <f>Revenue!DQ4</f>
        <v>116</v>
      </c>
      <c r="ED4" s="124">
        <f>Revenue!DR4</f>
        <v>117</v>
      </c>
      <c r="EE4" s="124">
        <f>Revenue!DS4</f>
        <v>118</v>
      </c>
      <c r="EF4" s="124">
        <f>Revenue!DT4</f>
        <v>119</v>
      </c>
      <c r="EG4" s="124">
        <f>Revenue!DU4</f>
        <v>120</v>
      </c>
      <c r="EH4" s="63" t="s">
        <v>473</v>
      </c>
    </row>
    <row r="5" spans="1:138" ht="15" customHeight="1">
      <c r="A5" s="79"/>
      <c r="B5" s="388"/>
      <c r="C5" s="389"/>
      <c r="D5" s="34" t="s">
        <v>36</v>
      </c>
      <c r="E5" s="79"/>
      <c r="F5" s="34" t="s">
        <v>305</v>
      </c>
      <c r="G5" s="34" t="s">
        <v>39</v>
      </c>
      <c r="H5" s="34" t="s">
        <v>40</v>
      </c>
      <c r="I5" s="34" t="s">
        <v>41</v>
      </c>
      <c r="J5" s="34" t="s">
        <v>42</v>
      </c>
      <c r="K5" s="34" t="s">
        <v>43</v>
      </c>
      <c r="L5" s="34" t="s">
        <v>44</v>
      </c>
      <c r="M5" s="34" t="s">
        <v>45</v>
      </c>
      <c r="N5" s="34" t="s">
        <v>46</v>
      </c>
      <c r="O5" s="34" t="s">
        <v>47</v>
      </c>
      <c r="P5" s="34" t="s">
        <v>48</v>
      </c>
      <c r="Q5" s="125"/>
      <c r="R5" s="128">
        <f>Revenue!F5</f>
        <v>45028</v>
      </c>
      <c r="S5" s="128">
        <f>Revenue!G5</f>
        <v>45058</v>
      </c>
      <c r="T5" s="128">
        <f>Revenue!H5</f>
        <v>45089</v>
      </c>
      <c r="U5" s="128">
        <f>Revenue!I5</f>
        <v>45119</v>
      </c>
      <c r="V5" s="128">
        <f>Revenue!J5</f>
        <v>45150</v>
      </c>
      <c r="W5" s="128">
        <f>Revenue!K5</f>
        <v>45181</v>
      </c>
      <c r="X5" s="128">
        <f>Revenue!L5</f>
        <v>45211</v>
      </c>
      <c r="Y5" s="128">
        <f>Revenue!M5</f>
        <v>45242</v>
      </c>
      <c r="Z5" s="128">
        <f>Revenue!N5</f>
        <v>45272</v>
      </c>
      <c r="AA5" s="128">
        <f>Revenue!O5</f>
        <v>45303</v>
      </c>
      <c r="AB5" s="128">
        <f>Revenue!P5</f>
        <v>45334</v>
      </c>
      <c r="AC5" s="128">
        <f>Revenue!Q5</f>
        <v>45363</v>
      </c>
      <c r="AD5" s="128">
        <f>Revenue!R5</f>
        <v>45394</v>
      </c>
      <c r="AE5" s="128">
        <f>Revenue!S5</f>
        <v>45424</v>
      </c>
      <c r="AF5" s="128">
        <f>Revenue!T5</f>
        <v>45455</v>
      </c>
      <c r="AG5" s="128">
        <f>Revenue!U5</f>
        <v>45485</v>
      </c>
      <c r="AH5" s="128">
        <f>Revenue!V5</f>
        <v>45516</v>
      </c>
      <c r="AI5" s="128">
        <f>Revenue!W5</f>
        <v>45547</v>
      </c>
      <c r="AJ5" s="128">
        <f>Revenue!X5</f>
        <v>45577</v>
      </c>
      <c r="AK5" s="128">
        <f>Revenue!Y5</f>
        <v>45608</v>
      </c>
      <c r="AL5" s="128">
        <f>Revenue!Z5</f>
        <v>45638</v>
      </c>
      <c r="AM5" s="128">
        <f>Revenue!AA5</f>
        <v>45669</v>
      </c>
      <c r="AN5" s="128">
        <f>Revenue!AB5</f>
        <v>45700</v>
      </c>
      <c r="AO5" s="128">
        <f>Revenue!AC5</f>
        <v>45728</v>
      </c>
      <c r="AP5" s="128">
        <f>Revenue!AD5</f>
        <v>45759</v>
      </c>
      <c r="AQ5" s="128">
        <f>Revenue!AE5</f>
        <v>45789</v>
      </c>
      <c r="AR5" s="128">
        <f>Revenue!AF5</f>
        <v>45820</v>
      </c>
      <c r="AS5" s="128">
        <f>Revenue!AG5</f>
        <v>45850</v>
      </c>
      <c r="AT5" s="128">
        <f>Revenue!AH5</f>
        <v>45881</v>
      </c>
      <c r="AU5" s="128">
        <f>Revenue!AI5</f>
        <v>45912</v>
      </c>
      <c r="AV5" s="128">
        <f>Revenue!AJ5</f>
        <v>45942</v>
      </c>
      <c r="AW5" s="128">
        <f>Revenue!AK5</f>
        <v>45973</v>
      </c>
      <c r="AX5" s="128">
        <f>Revenue!AL5</f>
        <v>46003</v>
      </c>
      <c r="AY5" s="128">
        <f>Revenue!AM5</f>
        <v>46034</v>
      </c>
      <c r="AZ5" s="128">
        <f>Revenue!AN5</f>
        <v>46065</v>
      </c>
      <c r="BA5" s="128">
        <f>Revenue!AO5</f>
        <v>46093</v>
      </c>
      <c r="BB5" s="128">
        <f>Revenue!AP5</f>
        <v>46124</v>
      </c>
      <c r="BC5" s="128">
        <f>Revenue!AQ5</f>
        <v>46154</v>
      </c>
      <c r="BD5" s="128">
        <f>Revenue!AR5</f>
        <v>46185</v>
      </c>
      <c r="BE5" s="128">
        <f>Revenue!AS5</f>
        <v>46215</v>
      </c>
      <c r="BF5" s="128">
        <f>Revenue!AT5</f>
        <v>46246</v>
      </c>
      <c r="BG5" s="128">
        <f>Revenue!AU5</f>
        <v>46277</v>
      </c>
      <c r="BH5" s="128">
        <f>Revenue!AV5</f>
        <v>46307</v>
      </c>
      <c r="BI5" s="128">
        <f>Revenue!AW5</f>
        <v>46338</v>
      </c>
      <c r="BJ5" s="128">
        <f>Revenue!AX5</f>
        <v>46368</v>
      </c>
      <c r="BK5" s="128">
        <f>Revenue!AY5</f>
        <v>46399</v>
      </c>
      <c r="BL5" s="128">
        <f>Revenue!AZ5</f>
        <v>46430</v>
      </c>
      <c r="BM5" s="128">
        <f>Revenue!BA5</f>
        <v>46458</v>
      </c>
      <c r="BN5" s="128">
        <f>Revenue!BB5</f>
        <v>46489</v>
      </c>
      <c r="BO5" s="128">
        <f>Revenue!BC5</f>
        <v>46519</v>
      </c>
      <c r="BP5" s="128">
        <f>Revenue!BD5</f>
        <v>46550</v>
      </c>
      <c r="BQ5" s="128">
        <f>Revenue!BE5</f>
        <v>46580</v>
      </c>
      <c r="BR5" s="128">
        <f>Revenue!BF5</f>
        <v>46611</v>
      </c>
      <c r="BS5" s="128">
        <f>Revenue!BG5</f>
        <v>46642</v>
      </c>
      <c r="BT5" s="128">
        <f>Revenue!BH5</f>
        <v>46672</v>
      </c>
      <c r="BU5" s="128">
        <f>Revenue!BI5</f>
        <v>46703</v>
      </c>
      <c r="BV5" s="128">
        <f>Revenue!BJ5</f>
        <v>46733</v>
      </c>
      <c r="BW5" s="128">
        <f>Revenue!BK5</f>
        <v>46764</v>
      </c>
      <c r="BX5" s="128">
        <f>Revenue!BL5</f>
        <v>46795</v>
      </c>
      <c r="BY5" s="128">
        <f>Revenue!BM5</f>
        <v>46824</v>
      </c>
      <c r="BZ5" s="128">
        <f>Revenue!BN5</f>
        <v>46855</v>
      </c>
      <c r="CA5" s="128">
        <f>Revenue!BO5</f>
        <v>46885</v>
      </c>
      <c r="CB5" s="128">
        <f>Revenue!BP5</f>
        <v>46916</v>
      </c>
      <c r="CC5" s="128">
        <f>Revenue!BQ5</f>
        <v>46946</v>
      </c>
      <c r="CD5" s="128">
        <f>Revenue!BR5</f>
        <v>46977</v>
      </c>
      <c r="CE5" s="128">
        <f>Revenue!BS5</f>
        <v>47008</v>
      </c>
      <c r="CF5" s="128">
        <f>Revenue!BT5</f>
        <v>47038</v>
      </c>
      <c r="CG5" s="128">
        <f>Revenue!BU5</f>
        <v>47069</v>
      </c>
      <c r="CH5" s="128">
        <f>Revenue!BV5</f>
        <v>47099</v>
      </c>
      <c r="CI5" s="128">
        <f>Revenue!BW5</f>
        <v>47130</v>
      </c>
      <c r="CJ5" s="128">
        <f>Revenue!BX5</f>
        <v>47161</v>
      </c>
      <c r="CK5" s="128">
        <f>Revenue!BY5</f>
        <v>47189</v>
      </c>
      <c r="CL5" s="128">
        <f>Revenue!BZ5</f>
        <v>47220</v>
      </c>
      <c r="CM5" s="128">
        <f>Revenue!CA5</f>
        <v>47250</v>
      </c>
      <c r="CN5" s="128">
        <f>Revenue!CB5</f>
        <v>47281</v>
      </c>
      <c r="CO5" s="128">
        <f>Revenue!CC5</f>
        <v>47311</v>
      </c>
      <c r="CP5" s="128">
        <f>Revenue!CD5</f>
        <v>47342</v>
      </c>
      <c r="CQ5" s="128">
        <f>Revenue!CE5</f>
        <v>47373</v>
      </c>
      <c r="CR5" s="128">
        <f>Revenue!CF5</f>
        <v>47403</v>
      </c>
      <c r="CS5" s="128">
        <f>Revenue!CG5</f>
        <v>47434</v>
      </c>
      <c r="CT5" s="128">
        <f>Revenue!CH5</f>
        <v>47464</v>
      </c>
      <c r="CU5" s="128">
        <f>Revenue!CI5</f>
        <v>47495</v>
      </c>
      <c r="CV5" s="128">
        <f>Revenue!CJ5</f>
        <v>47526</v>
      </c>
      <c r="CW5" s="128">
        <f>Revenue!CK5</f>
        <v>47554</v>
      </c>
      <c r="CX5" s="128">
        <f>Revenue!CL5</f>
        <v>47585</v>
      </c>
      <c r="CY5" s="128">
        <f>Revenue!CM5</f>
        <v>47615</v>
      </c>
      <c r="CZ5" s="128">
        <f>Revenue!CN5</f>
        <v>47646</v>
      </c>
      <c r="DA5" s="128">
        <f>Revenue!CO5</f>
        <v>47676</v>
      </c>
      <c r="DB5" s="128">
        <f>Revenue!CP5</f>
        <v>47707</v>
      </c>
      <c r="DC5" s="128">
        <f>Revenue!CQ5</f>
        <v>47738</v>
      </c>
      <c r="DD5" s="128">
        <f>Revenue!CR5</f>
        <v>47768</v>
      </c>
      <c r="DE5" s="128">
        <f>Revenue!CS5</f>
        <v>47799</v>
      </c>
      <c r="DF5" s="128">
        <f>Revenue!CT5</f>
        <v>47829</v>
      </c>
      <c r="DG5" s="128">
        <f>Revenue!CU5</f>
        <v>47860</v>
      </c>
      <c r="DH5" s="128">
        <f>Revenue!CV5</f>
        <v>47891</v>
      </c>
      <c r="DI5" s="128">
        <f>Revenue!CW5</f>
        <v>47919</v>
      </c>
      <c r="DJ5" s="128">
        <f>Revenue!CX5</f>
        <v>47950</v>
      </c>
      <c r="DK5" s="128">
        <f>Revenue!CY5</f>
        <v>47980</v>
      </c>
      <c r="DL5" s="128">
        <f>Revenue!CZ5</f>
        <v>48011</v>
      </c>
      <c r="DM5" s="128">
        <f>Revenue!DA5</f>
        <v>48041</v>
      </c>
      <c r="DN5" s="128">
        <f>Revenue!DB5</f>
        <v>48072</v>
      </c>
      <c r="DO5" s="128">
        <f>Revenue!DC5</f>
        <v>48103</v>
      </c>
      <c r="DP5" s="128">
        <f>Revenue!DD5</f>
        <v>48133</v>
      </c>
      <c r="DQ5" s="128">
        <f>Revenue!DE5</f>
        <v>48164</v>
      </c>
      <c r="DR5" s="128">
        <f>Revenue!DF5</f>
        <v>48194</v>
      </c>
      <c r="DS5" s="128">
        <f>Revenue!DG5</f>
        <v>48225</v>
      </c>
      <c r="DT5" s="128">
        <f>Revenue!DH5</f>
        <v>48256</v>
      </c>
      <c r="DU5" s="128">
        <f>Revenue!DI5</f>
        <v>48285</v>
      </c>
      <c r="DV5" s="128">
        <f>Revenue!DJ5</f>
        <v>48316</v>
      </c>
      <c r="DW5" s="128">
        <f>Revenue!DK5</f>
        <v>48346</v>
      </c>
      <c r="DX5" s="128">
        <f>Revenue!DL5</f>
        <v>48377</v>
      </c>
      <c r="DY5" s="128">
        <f>Revenue!DM5</f>
        <v>48407</v>
      </c>
      <c r="DZ5" s="128">
        <f>Revenue!DN5</f>
        <v>48438</v>
      </c>
      <c r="EA5" s="128">
        <f>Revenue!DO5</f>
        <v>48469</v>
      </c>
      <c r="EB5" s="128">
        <f>Revenue!DP5</f>
        <v>48499</v>
      </c>
      <c r="EC5" s="128">
        <f>Revenue!DQ5</f>
        <v>48530</v>
      </c>
      <c r="ED5" s="128">
        <f>Revenue!DR5</f>
        <v>48560</v>
      </c>
      <c r="EE5" s="128">
        <f>Revenue!DS5</f>
        <v>48591</v>
      </c>
      <c r="EF5" s="128">
        <f>Revenue!DT5</f>
        <v>48622</v>
      </c>
      <c r="EG5" s="128">
        <f>Revenue!DU5</f>
        <v>48650</v>
      </c>
      <c r="EH5" s="79"/>
    </row>
    <row r="6" spans="1:138" ht="21" customHeight="1">
      <c r="A6" s="21"/>
      <c r="B6" s="121"/>
      <c r="C6" s="121"/>
      <c r="D6" s="237"/>
      <c r="E6" s="125"/>
      <c r="F6" s="121"/>
      <c r="G6" s="239">
        <v>1</v>
      </c>
      <c r="H6" s="239">
        <v>2</v>
      </c>
      <c r="I6" s="239">
        <v>3</v>
      </c>
      <c r="J6" s="239">
        <v>4</v>
      </c>
      <c r="K6" s="239">
        <v>5</v>
      </c>
      <c r="L6" s="239">
        <v>6</v>
      </c>
      <c r="M6" s="239">
        <v>7</v>
      </c>
      <c r="N6" s="239">
        <v>8</v>
      </c>
      <c r="O6" s="239">
        <v>9</v>
      </c>
      <c r="P6" s="239">
        <v>10</v>
      </c>
      <c r="Q6" s="125"/>
      <c r="R6" s="239">
        <v>1</v>
      </c>
      <c r="S6" s="239">
        <v>1</v>
      </c>
      <c r="T6" s="239">
        <v>1</v>
      </c>
      <c r="U6" s="239">
        <v>1</v>
      </c>
      <c r="V6" s="239">
        <v>1</v>
      </c>
      <c r="W6" s="239">
        <v>1</v>
      </c>
      <c r="X6" s="239">
        <v>1</v>
      </c>
      <c r="Y6" s="239">
        <v>1</v>
      </c>
      <c r="Z6" s="239">
        <v>1</v>
      </c>
      <c r="AA6" s="239">
        <v>1</v>
      </c>
      <c r="AB6" s="239">
        <v>1</v>
      </c>
      <c r="AC6" s="239">
        <v>1</v>
      </c>
      <c r="AD6" s="239">
        <f t="shared" ref="AD6:EG6" si="0">R6+1</f>
        <v>2</v>
      </c>
      <c r="AE6" s="239">
        <f t="shared" si="0"/>
        <v>2</v>
      </c>
      <c r="AF6" s="239">
        <f t="shared" si="0"/>
        <v>2</v>
      </c>
      <c r="AG6" s="239">
        <f t="shared" si="0"/>
        <v>2</v>
      </c>
      <c r="AH6" s="239">
        <f t="shared" si="0"/>
        <v>2</v>
      </c>
      <c r="AI6" s="239">
        <f t="shared" si="0"/>
        <v>2</v>
      </c>
      <c r="AJ6" s="239">
        <f t="shared" si="0"/>
        <v>2</v>
      </c>
      <c r="AK6" s="239">
        <f t="shared" si="0"/>
        <v>2</v>
      </c>
      <c r="AL6" s="239">
        <f t="shared" si="0"/>
        <v>2</v>
      </c>
      <c r="AM6" s="239">
        <f t="shared" si="0"/>
        <v>2</v>
      </c>
      <c r="AN6" s="239">
        <f t="shared" si="0"/>
        <v>2</v>
      </c>
      <c r="AO6" s="239">
        <f t="shared" si="0"/>
        <v>2</v>
      </c>
      <c r="AP6" s="239">
        <f t="shared" si="0"/>
        <v>3</v>
      </c>
      <c r="AQ6" s="239">
        <f t="shared" si="0"/>
        <v>3</v>
      </c>
      <c r="AR6" s="239">
        <f t="shared" si="0"/>
        <v>3</v>
      </c>
      <c r="AS6" s="239">
        <f t="shared" si="0"/>
        <v>3</v>
      </c>
      <c r="AT6" s="239">
        <f t="shared" si="0"/>
        <v>3</v>
      </c>
      <c r="AU6" s="239">
        <f t="shared" si="0"/>
        <v>3</v>
      </c>
      <c r="AV6" s="239">
        <f t="shared" si="0"/>
        <v>3</v>
      </c>
      <c r="AW6" s="239">
        <f t="shared" si="0"/>
        <v>3</v>
      </c>
      <c r="AX6" s="239">
        <f t="shared" si="0"/>
        <v>3</v>
      </c>
      <c r="AY6" s="239">
        <f t="shared" si="0"/>
        <v>3</v>
      </c>
      <c r="AZ6" s="239">
        <f t="shared" si="0"/>
        <v>3</v>
      </c>
      <c r="BA6" s="239">
        <f t="shared" si="0"/>
        <v>3</v>
      </c>
      <c r="BB6" s="239">
        <f t="shared" si="0"/>
        <v>4</v>
      </c>
      <c r="BC6" s="239">
        <f t="shared" si="0"/>
        <v>4</v>
      </c>
      <c r="BD6" s="239">
        <f t="shared" si="0"/>
        <v>4</v>
      </c>
      <c r="BE6" s="239">
        <f t="shared" si="0"/>
        <v>4</v>
      </c>
      <c r="BF6" s="239">
        <f t="shared" si="0"/>
        <v>4</v>
      </c>
      <c r="BG6" s="239">
        <f t="shared" si="0"/>
        <v>4</v>
      </c>
      <c r="BH6" s="239">
        <f t="shared" si="0"/>
        <v>4</v>
      </c>
      <c r="BI6" s="239">
        <f t="shared" si="0"/>
        <v>4</v>
      </c>
      <c r="BJ6" s="239">
        <f t="shared" si="0"/>
        <v>4</v>
      </c>
      <c r="BK6" s="239">
        <f t="shared" si="0"/>
        <v>4</v>
      </c>
      <c r="BL6" s="239">
        <f t="shared" si="0"/>
        <v>4</v>
      </c>
      <c r="BM6" s="239">
        <f t="shared" si="0"/>
        <v>4</v>
      </c>
      <c r="BN6" s="239">
        <f t="shared" si="0"/>
        <v>5</v>
      </c>
      <c r="BO6" s="239">
        <f t="shared" si="0"/>
        <v>5</v>
      </c>
      <c r="BP6" s="239">
        <f t="shared" si="0"/>
        <v>5</v>
      </c>
      <c r="BQ6" s="239">
        <f t="shared" si="0"/>
        <v>5</v>
      </c>
      <c r="BR6" s="239">
        <f t="shared" si="0"/>
        <v>5</v>
      </c>
      <c r="BS6" s="239">
        <f t="shared" si="0"/>
        <v>5</v>
      </c>
      <c r="BT6" s="239">
        <f t="shared" si="0"/>
        <v>5</v>
      </c>
      <c r="BU6" s="239">
        <f t="shared" si="0"/>
        <v>5</v>
      </c>
      <c r="BV6" s="239">
        <f t="shared" si="0"/>
        <v>5</v>
      </c>
      <c r="BW6" s="239">
        <f t="shared" si="0"/>
        <v>5</v>
      </c>
      <c r="BX6" s="239">
        <f t="shared" si="0"/>
        <v>5</v>
      </c>
      <c r="BY6" s="239">
        <f t="shared" si="0"/>
        <v>5</v>
      </c>
      <c r="BZ6" s="239">
        <f t="shared" si="0"/>
        <v>6</v>
      </c>
      <c r="CA6" s="239">
        <f t="shared" si="0"/>
        <v>6</v>
      </c>
      <c r="CB6" s="239">
        <f t="shared" si="0"/>
        <v>6</v>
      </c>
      <c r="CC6" s="239">
        <f t="shared" si="0"/>
        <v>6</v>
      </c>
      <c r="CD6" s="239">
        <f t="shared" si="0"/>
        <v>6</v>
      </c>
      <c r="CE6" s="239">
        <f t="shared" si="0"/>
        <v>6</v>
      </c>
      <c r="CF6" s="239">
        <f t="shared" si="0"/>
        <v>6</v>
      </c>
      <c r="CG6" s="239">
        <f t="shared" si="0"/>
        <v>6</v>
      </c>
      <c r="CH6" s="239">
        <f t="shared" si="0"/>
        <v>6</v>
      </c>
      <c r="CI6" s="239">
        <f t="shared" si="0"/>
        <v>6</v>
      </c>
      <c r="CJ6" s="239">
        <f t="shared" si="0"/>
        <v>6</v>
      </c>
      <c r="CK6" s="239">
        <f t="shared" si="0"/>
        <v>6</v>
      </c>
      <c r="CL6" s="239">
        <f t="shared" si="0"/>
        <v>7</v>
      </c>
      <c r="CM6" s="239">
        <f t="shared" si="0"/>
        <v>7</v>
      </c>
      <c r="CN6" s="239">
        <f t="shared" si="0"/>
        <v>7</v>
      </c>
      <c r="CO6" s="239">
        <f t="shared" si="0"/>
        <v>7</v>
      </c>
      <c r="CP6" s="239">
        <f t="shared" si="0"/>
        <v>7</v>
      </c>
      <c r="CQ6" s="239">
        <f t="shared" si="0"/>
        <v>7</v>
      </c>
      <c r="CR6" s="239">
        <f t="shared" si="0"/>
        <v>7</v>
      </c>
      <c r="CS6" s="239">
        <f t="shared" si="0"/>
        <v>7</v>
      </c>
      <c r="CT6" s="239">
        <f t="shared" si="0"/>
        <v>7</v>
      </c>
      <c r="CU6" s="239">
        <f t="shared" si="0"/>
        <v>7</v>
      </c>
      <c r="CV6" s="239">
        <f t="shared" si="0"/>
        <v>7</v>
      </c>
      <c r="CW6" s="239">
        <f t="shared" si="0"/>
        <v>7</v>
      </c>
      <c r="CX6" s="239">
        <f t="shared" si="0"/>
        <v>8</v>
      </c>
      <c r="CY6" s="239">
        <f t="shared" si="0"/>
        <v>8</v>
      </c>
      <c r="CZ6" s="239">
        <f t="shared" si="0"/>
        <v>8</v>
      </c>
      <c r="DA6" s="239">
        <f t="shared" si="0"/>
        <v>8</v>
      </c>
      <c r="DB6" s="239">
        <f t="shared" si="0"/>
        <v>8</v>
      </c>
      <c r="DC6" s="239">
        <f t="shared" si="0"/>
        <v>8</v>
      </c>
      <c r="DD6" s="239">
        <f t="shared" si="0"/>
        <v>8</v>
      </c>
      <c r="DE6" s="239">
        <f t="shared" si="0"/>
        <v>8</v>
      </c>
      <c r="DF6" s="239">
        <f t="shared" si="0"/>
        <v>8</v>
      </c>
      <c r="DG6" s="239">
        <f t="shared" si="0"/>
        <v>8</v>
      </c>
      <c r="DH6" s="239">
        <f t="shared" si="0"/>
        <v>8</v>
      </c>
      <c r="DI6" s="239">
        <f t="shared" si="0"/>
        <v>8</v>
      </c>
      <c r="DJ6" s="239">
        <f t="shared" si="0"/>
        <v>9</v>
      </c>
      <c r="DK6" s="239">
        <f t="shared" si="0"/>
        <v>9</v>
      </c>
      <c r="DL6" s="239">
        <f t="shared" si="0"/>
        <v>9</v>
      </c>
      <c r="DM6" s="239">
        <f t="shared" si="0"/>
        <v>9</v>
      </c>
      <c r="DN6" s="239">
        <f t="shared" si="0"/>
        <v>9</v>
      </c>
      <c r="DO6" s="239">
        <f t="shared" si="0"/>
        <v>9</v>
      </c>
      <c r="DP6" s="239">
        <f t="shared" si="0"/>
        <v>9</v>
      </c>
      <c r="DQ6" s="239">
        <f t="shared" si="0"/>
        <v>9</v>
      </c>
      <c r="DR6" s="239">
        <f t="shared" si="0"/>
        <v>9</v>
      </c>
      <c r="DS6" s="239">
        <f t="shared" si="0"/>
        <v>9</v>
      </c>
      <c r="DT6" s="239">
        <f t="shared" si="0"/>
        <v>9</v>
      </c>
      <c r="DU6" s="239">
        <f t="shared" si="0"/>
        <v>9</v>
      </c>
      <c r="DV6" s="239">
        <f t="shared" si="0"/>
        <v>10</v>
      </c>
      <c r="DW6" s="239">
        <f t="shared" si="0"/>
        <v>10</v>
      </c>
      <c r="DX6" s="239">
        <f t="shared" si="0"/>
        <v>10</v>
      </c>
      <c r="DY6" s="239">
        <f t="shared" si="0"/>
        <v>10</v>
      </c>
      <c r="DZ6" s="239">
        <f t="shared" si="0"/>
        <v>10</v>
      </c>
      <c r="EA6" s="239">
        <f t="shared" si="0"/>
        <v>10</v>
      </c>
      <c r="EB6" s="239">
        <f t="shared" si="0"/>
        <v>10</v>
      </c>
      <c r="EC6" s="239">
        <f t="shared" si="0"/>
        <v>10</v>
      </c>
      <c r="ED6" s="239">
        <f t="shared" si="0"/>
        <v>10</v>
      </c>
      <c r="EE6" s="239">
        <f t="shared" si="0"/>
        <v>10</v>
      </c>
      <c r="EF6" s="239">
        <f t="shared" si="0"/>
        <v>10</v>
      </c>
      <c r="EG6" s="239">
        <f t="shared" si="0"/>
        <v>10</v>
      </c>
      <c r="EH6" s="21"/>
    </row>
    <row r="7" spans="1:138" ht="15" customHeight="1">
      <c r="A7" s="21"/>
      <c r="B7" s="21"/>
      <c r="C7" s="62" t="s">
        <v>474</v>
      </c>
      <c r="D7" s="21" t="s">
        <v>77</v>
      </c>
      <c r="E7" s="21"/>
      <c r="F7" s="270">
        <f ca="1">SUM(G7:P7)</f>
        <v>1199.5524327648063</v>
      </c>
      <c r="G7" s="206">
        <f ca="1">SUMIF($R$6:$EG$6,G$6,$R7:$EG7)</f>
        <v>99.999999999999986</v>
      </c>
      <c r="H7" s="206">
        <f t="shared" ref="H7:I7" ca="1" si="1">SUMIF($R$6:$BY$6,H$6,$R7:$BY7)</f>
        <v>103.89999999999999</v>
      </c>
      <c r="I7" s="206">
        <f t="shared" ca="1" si="1"/>
        <v>108.056</v>
      </c>
      <c r="J7" s="206">
        <f t="shared" ref="J7:P7" ca="1" si="2">SUMIF($R$6:$EG$6,J$6,$R7:$EG7)</f>
        <v>112.37823999999999</v>
      </c>
      <c r="K7" s="206">
        <f t="shared" ca="1" si="2"/>
        <v>116.87336959999998</v>
      </c>
      <c r="L7" s="206">
        <f t="shared" ca="1" si="2"/>
        <v>121.54830438400002</v>
      </c>
      <c r="M7" s="206">
        <f t="shared" ca="1" si="2"/>
        <v>126.41023655936004</v>
      </c>
      <c r="N7" s="206">
        <f t="shared" ca="1" si="2"/>
        <v>131.46664602173445</v>
      </c>
      <c r="O7" s="206">
        <f t="shared" ca="1" si="2"/>
        <v>136.7253118626038</v>
      </c>
      <c r="P7" s="206">
        <f t="shared" ca="1" si="2"/>
        <v>142.19432433710793</v>
      </c>
      <c r="Q7" s="21"/>
      <c r="R7" s="206">
        <f ca="1">Workflow!R82</f>
        <v>8.3333333333333339</v>
      </c>
      <c r="S7" s="206">
        <f ca="1">Workflow!S82</f>
        <v>8.3333333333333339</v>
      </c>
      <c r="T7" s="206">
        <f ca="1">Workflow!T82</f>
        <v>8.3333333333333339</v>
      </c>
      <c r="U7" s="206">
        <f ca="1">Workflow!U82</f>
        <v>8.3333333333333339</v>
      </c>
      <c r="V7" s="206">
        <f ca="1">Workflow!V82</f>
        <v>8.3333333333333339</v>
      </c>
      <c r="W7" s="206">
        <f ca="1">Workflow!W82</f>
        <v>8.3333333333333339</v>
      </c>
      <c r="X7" s="206">
        <f ca="1">Workflow!X82</f>
        <v>8.3333333333333339</v>
      </c>
      <c r="Y7" s="206">
        <f ca="1">Workflow!Y82</f>
        <v>8.3333333333333339</v>
      </c>
      <c r="Z7" s="206">
        <f ca="1">Workflow!Z82</f>
        <v>8.3333333333333339</v>
      </c>
      <c r="AA7" s="206">
        <f ca="1">Workflow!AA82</f>
        <v>8.3333333333333339</v>
      </c>
      <c r="AB7" s="206">
        <f ca="1">Workflow!AB82</f>
        <v>8.3333333333333339</v>
      </c>
      <c r="AC7" s="206">
        <f ca="1">Workflow!AC82</f>
        <v>8.3333333333333339</v>
      </c>
      <c r="AD7" s="206">
        <f ca="1">Workflow!AD82</f>
        <v>8.6583333333333332</v>
      </c>
      <c r="AE7" s="206">
        <f ca="1">Workflow!AE82</f>
        <v>8.6583333333333332</v>
      </c>
      <c r="AF7" s="206">
        <f ca="1">Workflow!AF82</f>
        <v>8.6583333333333332</v>
      </c>
      <c r="AG7" s="206">
        <f ca="1">Workflow!AG82</f>
        <v>8.6583333333333332</v>
      </c>
      <c r="AH7" s="206">
        <f ca="1">Workflow!AH82</f>
        <v>8.6583333333333332</v>
      </c>
      <c r="AI7" s="206">
        <f ca="1">Workflow!AI82</f>
        <v>8.6583333333333332</v>
      </c>
      <c r="AJ7" s="206">
        <f ca="1">Workflow!AJ82</f>
        <v>8.6583333333333332</v>
      </c>
      <c r="AK7" s="206">
        <f ca="1">Workflow!AK82</f>
        <v>8.6583333333333332</v>
      </c>
      <c r="AL7" s="206">
        <f ca="1">Workflow!AL82</f>
        <v>8.6583333333333332</v>
      </c>
      <c r="AM7" s="206">
        <f ca="1">Workflow!AM82</f>
        <v>8.6583333333333332</v>
      </c>
      <c r="AN7" s="206">
        <f ca="1">Workflow!AN82</f>
        <v>8.6583333333333332</v>
      </c>
      <c r="AO7" s="206">
        <f ca="1">Workflow!AO82</f>
        <v>8.6583333333333332</v>
      </c>
      <c r="AP7" s="206">
        <f ca="1">Workflow!AP82</f>
        <v>9.004666666666667</v>
      </c>
      <c r="AQ7" s="206">
        <f ca="1">Workflow!AQ82</f>
        <v>9.004666666666667</v>
      </c>
      <c r="AR7" s="206">
        <f ca="1">Workflow!AR82</f>
        <v>9.004666666666667</v>
      </c>
      <c r="AS7" s="206">
        <f ca="1">Workflow!AS82</f>
        <v>9.004666666666667</v>
      </c>
      <c r="AT7" s="206">
        <f ca="1">Workflow!AT82</f>
        <v>9.004666666666667</v>
      </c>
      <c r="AU7" s="206">
        <f ca="1">Workflow!AU82</f>
        <v>9.004666666666667</v>
      </c>
      <c r="AV7" s="206">
        <f ca="1">Workflow!AV82</f>
        <v>9.004666666666667</v>
      </c>
      <c r="AW7" s="206">
        <f ca="1">Workflow!AW82</f>
        <v>9.004666666666667</v>
      </c>
      <c r="AX7" s="206">
        <f ca="1">Workflow!AX82</f>
        <v>9.004666666666667</v>
      </c>
      <c r="AY7" s="206">
        <f ca="1">Workflow!AY82</f>
        <v>9.004666666666667</v>
      </c>
      <c r="AZ7" s="206">
        <f ca="1">Workflow!AZ82</f>
        <v>9.004666666666667</v>
      </c>
      <c r="BA7" s="206">
        <f ca="1">Workflow!BA82</f>
        <v>9.004666666666667</v>
      </c>
      <c r="BB7" s="206">
        <f ca="1">Workflow!BB82</f>
        <v>9.3648533333333344</v>
      </c>
      <c r="BC7" s="206">
        <f ca="1">Workflow!BC82</f>
        <v>9.3648533333333344</v>
      </c>
      <c r="BD7" s="206">
        <f ca="1">Workflow!BD82</f>
        <v>9.3648533333333344</v>
      </c>
      <c r="BE7" s="206">
        <f ca="1">Workflow!BE82</f>
        <v>9.3648533333333344</v>
      </c>
      <c r="BF7" s="206">
        <f ca="1">Workflow!BF82</f>
        <v>9.3648533333333344</v>
      </c>
      <c r="BG7" s="206">
        <f ca="1">Workflow!BG82</f>
        <v>9.3648533333333344</v>
      </c>
      <c r="BH7" s="206">
        <f ca="1">Workflow!BH82</f>
        <v>9.3648533333333344</v>
      </c>
      <c r="BI7" s="206">
        <f ca="1">Workflow!BI82</f>
        <v>9.3648533333333344</v>
      </c>
      <c r="BJ7" s="206">
        <f ca="1">Workflow!BJ82</f>
        <v>9.3648533333333344</v>
      </c>
      <c r="BK7" s="206">
        <f ca="1">Workflow!BK82</f>
        <v>9.3648533333333344</v>
      </c>
      <c r="BL7" s="206">
        <f ca="1">Workflow!BL82</f>
        <v>9.3648533333333344</v>
      </c>
      <c r="BM7" s="206">
        <f ca="1">Workflow!BM82</f>
        <v>9.3648533333333344</v>
      </c>
      <c r="BN7" s="206">
        <f ca="1">Workflow!BN82</f>
        <v>9.7394474666666664</v>
      </c>
      <c r="BO7" s="206">
        <f ca="1">Workflow!BO82</f>
        <v>9.7394474666666664</v>
      </c>
      <c r="BP7" s="206">
        <f ca="1">Workflow!BP82</f>
        <v>9.7394474666666664</v>
      </c>
      <c r="BQ7" s="206">
        <f ca="1">Workflow!BQ82</f>
        <v>9.7394474666666664</v>
      </c>
      <c r="BR7" s="206">
        <f ca="1">Workflow!BR82</f>
        <v>9.7394474666666664</v>
      </c>
      <c r="BS7" s="206">
        <f ca="1">Workflow!BS82</f>
        <v>9.7394474666666664</v>
      </c>
      <c r="BT7" s="206">
        <f ca="1">Workflow!BT82</f>
        <v>9.7394474666666664</v>
      </c>
      <c r="BU7" s="206">
        <f ca="1">Workflow!BU82</f>
        <v>9.7394474666666664</v>
      </c>
      <c r="BV7" s="206">
        <f ca="1">Workflow!BV82</f>
        <v>9.7394474666666664</v>
      </c>
      <c r="BW7" s="206">
        <f ca="1">Workflow!BW82</f>
        <v>9.7394474666666664</v>
      </c>
      <c r="BX7" s="206">
        <f ca="1">Workflow!BX82</f>
        <v>9.7394474666666664</v>
      </c>
      <c r="BY7" s="206">
        <f ca="1">Workflow!BY82</f>
        <v>9.7394474666666664</v>
      </c>
      <c r="BZ7" s="206">
        <f ca="1">Workflow!BZ82</f>
        <v>10.129025365333336</v>
      </c>
      <c r="CA7" s="206">
        <f ca="1">Workflow!CA82</f>
        <v>10.129025365333336</v>
      </c>
      <c r="CB7" s="206">
        <f ca="1">Workflow!CB82</f>
        <v>10.129025365333336</v>
      </c>
      <c r="CC7" s="206">
        <f ca="1">Workflow!CC82</f>
        <v>10.129025365333336</v>
      </c>
      <c r="CD7" s="206">
        <f ca="1">Workflow!CD82</f>
        <v>10.129025365333336</v>
      </c>
      <c r="CE7" s="206">
        <f ca="1">Workflow!CE82</f>
        <v>10.129025365333336</v>
      </c>
      <c r="CF7" s="206">
        <f ca="1">Workflow!CF82</f>
        <v>10.129025365333336</v>
      </c>
      <c r="CG7" s="206">
        <f ca="1">Workflow!CG82</f>
        <v>10.129025365333336</v>
      </c>
      <c r="CH7" s="206">
        <f ca="1">Workflow!CH82</f>
        <v>10.129025365333336</v>
      </c>
      <c r="CI7" s="206">
        <f ca="1">Workflow!CI82</f>
        <v>10.129025365333336</v>
      </c>
      <c r="CJ7" s="206">
        <f ca="1">Workflow!CJ82</f>
        <v>10.129025365333336</v>
      </c>
      <c r="CK7" s="206">
        <f ca="1">Workflow!CK82</f>
        <v>10.129025365333336</v>
      </c>
      <c r="CL7" s="206">
        <f ca="1">Workflow!CL82</f>
        <v>10.534186379946668</v>
      </c>
      <c r="CM7" s="206">
        <f ca="1">Workflow!CM82</f>
        <v>10.534186379946668</v>
      </c>
      <c r="CN7" s="206">
        <f ca="1">Workflow!CN82</f>
        <v>10.534186379946668</v>
      </c>
      <c r="CO7" s="206">
        <f ca="1">Workflow!CO82</f>
        <v>10.534186379946668</v>
      </c>
      <c r="CP7" s="206">
        <f ca="1">Workflow!CP82</f>
        <v>10.534186379946668</v>
      </c>
      <c r="CQ7" s="206">
        <f ca="1">Workflow!CQ82</f>
        <v>10.534186379946668</v>
      </c>
      <c r="CR7" s="206">
        <f ca="1">Workflow!CR82</f>
        <v>10.534186379946668</v>
      </c>
      <c r="CS7" s="206">
        <f ca="1">Workflow!CS82</f>
        <v>10.534186379946668</v>
      </c>
      <c r="CT7" s="206">
        <f ca="1">Workflow!CT82</f>
        <v>10.534186379946668</v>
      </c>
      <c r="CU7" s="206">
        <f ca="1">Workflow!CU82</f>
        <v>10.534186379946668</v>
      </c>
      <c r="CV7" s="206">
        <f ca="1">Workflow!CV82</f>
        <v>10.534186379946668</v>
      </c>
      <c r="CW7" s="206">
        <f ca="1">Workflow!CW82</f>
        <v>10.534186379946668</v>
      </c>
      <c r="CX7" s="206">
        <f ca="1">Workflow!CX82</f>
        <v>10.955553835144535</v>
      </c>
      <c r="CY7" s="206">
        <f ca="1">Workflow!CY82</f>
        <v>10.955553835144535</v>
      </c>
      <c r="CZ7" s="206">
        <f ca="1">Workflow!CZ82</f>
        <v>10.955553835144535</v>
      </c>
      <c r="DA7" s="206">
        <f ca="1">Workflow!DA82</f>
        <v>10.955553835144535</v>
      </c>
      <c r="DB7" s="206">
        <f ca="1">Workflow!DB82</f>
        <v>10.955553835144535</v>
      </c>
      <c r="DC7" s="206">
        <f ca="1">Workflow!DC82</f>
        <v>10.955553835144535</v>
      </c>
      <c r="DD7" s="206">
        <f ca="1">Workflow!DD82</f>
        <v>10.955553835144535</v>
      </c>
      <c r="DE7" s="206">
        <f ca="1">Workflow!DE82</f>
        <v>10.955553835144535</v>
      </c>
      <c r="DF7" s="206">
        <f ca="1">Workflow!DF82</f>
        <v>10.955553835144535</v>
      </c>
      <c r="DG7" s="206">
        <f ca="1">Workflow!DG82</f>
        <v>10.955553835144535</v>
      </c>
      <c r="DH7" s="206">
        <f ca="1">Workflow!DH82</f>
        <v>10.955553835144535</v>
      </c>
      <c r="DI7" s="206">
        <f ca="1">Workflow!DI82</f>
        <v>10.955553835144535</v>
      </c>
      <c r="DJ7" s="206">
        <f ca="1">Workflow!DJ82</f>
        <v>11.393775988550317</v>
      </c>
      <c r="DK7" s="206">
        <f ca="1">Workflow!DK82</f>
        <v>11.393775988550317</v>
      </c>
      <c r="DL7" s="206">
        <f ca="1">Workflow!DL82</f>
        <v>11.393775988550317</v>
      </c>
      <c r="DM7" s="206">
        <f ca="1">Workflow!DM82</f>
        <v>11.393775988550317</v>
      </c>
      <c r="DN7" s="206">
        <f ca="1">Workflow!DN82</f>
        <v>11.393775988550317</v>
      </c>
      <c r="DO7" s="206">
        <f ca="1">Workflow!DO82</f>
        <v>11.393775988550317</v>
      </c>
      <c r="DP7" s="206">
        <f ca="1">Workflow!DP82</f>
        <v>11.393775988550317</v>
      </c>
      <c r="DQ7" s="206">
        <f ca="1">Workflow!DQ82</f>
        <v>11.393775988550317</v>
      </c>
      <c r="DR7" s="206">
        <f ca="1">Workflow!DR82</f>
        <v>11.393775988550317</v>
      </c>
      <c r="DS7" s="206">
        <f ca="1">Workflow!DS82</f>
        <v>11.393775988550317</v>
      </c>
      <c r="DT7" s="206">
        <f ca="1">Workflow!DT82</f>
        <v>11.393775988550317</v>
      </c>
      <c r="DU7" s="206">
        <f ca="1">Workflow!DU82</f>
        <v>11.393775988550317</v>
      </c>
      <c r="DV7" s="206">
        <f ca="1">Workflow!DV82</f>
        <v>11.84952702809233</v>
      </c>
      <c r="DW7" s="206">
        <f ca="1">Workflow!DW82</f>
        <v>11.84952702809233</v>
      </c>
      <c r="DX7" s="206">
        <f ca="1">Workflow!DX82</f>
        <v>11.84952702809233</v>
      </c>
      <c r="DY7" s="206">
        <f ca="1">Workflow!DY82</f>
        <v>11.84952702809233</v>
      </c>
      <c r="DZ7" s="206">
        <f ca="1">Workflow!DZ82</f>
        <v>11.84952702809233</v>
      </c>
      <c r="EA7" s="206">
        <f ca="1">Workflow!EA82</f>
        <v>11.84952702809233</v>
      </c>
      <c r="EB7" s="206">
        <f ca="1">Workflow!EB82</f>
        <v>11.84952702809233</v>
      </c>
      <c r="EC7" s="206">
        <f ca="1">Workflow!EC82</f>
        <v>11.84952702809233</v>
      </c>
      <c r="ED7" s="206">
        <f ca="1">Workflow!ED82</f>
        <v>11.84952702809233</v>
      </c>
      <c r="EE7" s="206">
        <f ca="1">Workflow!EE82</f>
        <v>11.84952702809233</v>
      </c>
      <c r="EF7" s="206">
        <f ca="1">Workflow!EF82</f>
        <v>11.84952702809233</v>
      </c>
      <c r="EG7" s="206">
        <f ca="1">Workflow!EG82</f>
        <v>11.84952702809233</v>
      </c>
      <c r="EH7" s="21"/>
    </row>
    <row r="8" spans="1:138" ht="15" customHeight="1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  <c r="DC8" s="21"/>
      <c r="DD8" s="21"/>
      <c r="DE8" s="21"/>
      <c r="DF8" s="21"/>
      <c r="DG8" s="21"/>
      <c r="DH8" s="21"/>
      <c r="DI8" s="21"/>
      <c r="DJ8" s="21"/>
      <c r="DK8" s="21"/>
      <c r="DL8" s="21"/>
      <c r="DM8" s="21"/>
      <c r="DN8" s="21"/>
      <c r="DO8" s="21"/>
      <c r="DP8" s="21"/>
      <c r="DQ8" s="21"/>
      <c r="DR8" s="21"/>
      <c r="DS8" s="21"/>
      <c r="DT8" s="21"/>
      <c r="DU8" s="21"/>
      <c r="DV8" s="21"/>
      <c r="DW8" s="21"/>
      <c r="DX8" s="21"/>
      <c r="DY8" s="21"/>
      <c r="DZ8" s="21"/>
      <c r="EA8" s="21"/>
      <c r="EB8" s="21"/>
      <c r="EC8" s="21"/>
      <c r="ED8" s="21"/>
      <c r="EE8" s="21"/>
      <c r="EF8" s="21"/>
      <c r="EG8" s="21"/>
      <c r="EH8" s="21"/>
    </row>
    <row r="9" spans="1:138" ht="19.5" customHeight="1">
      <c r="A9" s="21"/>
      <c r="B9" s="271"/>
      <c r="C9" s="272" t="s">
        <v>475</v>
      </c>
      <c r="D9" s="273"/>
      <c r="E9" s="273"/>
      <c r="F9" s="274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  <c r="DC9" s="21"/>
      <c r="DD9" s="21"/>
      <c r="DE9" s="21"/>
      <c r="DF9" s="21"/>
      <c r="DG9" s="21"/>
      <c r="DH9" s="21"/>
      <c r="DI9" s="21"/>
      <c r="DJ9" s="21"/>
      <c r="DK9" s="21"/>
      <c r="DL9" s="21"/>
      <c r="DM9" s="21"/>
      <c r="DN9" s="21"/>
      <c r="DO9" s="21"/>
      <c r="DP9" s="21"/>
      <c r="DQ9" s="21"/>
      <c r="DR9" s="21"/>
      <c r="DS9" s="21"/>
      <c r="DT9" s="21"/>
      <c r="DU9" s="21"/>
      <c r="DV9" s="21"/>
      <c r="DW9" s="21"/>
      <c r="DX9" s="21"/>
      <c r="DY9" s="21"/>
      <c r="DZ9" s="21"/>
      <c r="EA9" s="21"/>
      <c r="EB9" s="21"/>
      <c r="EC9" s="21"/>
      <c r="ED9" s="21"/>
      <c r="EE9" s="21"/>
      <c r="EF9" s="21"/>
      <c r="EG9" s="21"/>
      <c r="EH9" s="21"/>
    </row>
    <row r="10" spans="1:138" ht="7.5" customHeight="1">
      <c r="A10" s="21"/>
      <c r="B10" s="275"/>
      <c r="C10" s="21"/>
      <c r="D10" s="21"/>
      <c r="E10" s="21"/>
      <c r="F10" s="276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  <c r="DC10" s="21"/>
      <c r="DD10" s="21"/>
      <c r="DE10" s="21"/>
      <c r="DF10" s="21"/>
      <c r="DG10" s="21"/>
      <c r="DH10" s="21"/>
      <c r="DI10" s="21"/>
      <c r="DJ10" s="21"/>
      <c r="DK10" s="21"/>
      <c r="DL10" s="21"/>
      <c r="DM10" s="21"/>
      <c r="DN10" s="21"/>
      <c r="DO10" s="21"/>
      <c r="DP10" s="21"/>
      <c r="DQ10" s="21"/>
      <c r="DR10" s="21"/>
      <c r="DS10" s="21"/>
      <c r="DT10" s="21"/>
      <c r="DU10" s="21"/>
      <c r="DV10" s="21"/>
      <c r="DW10" s="21"/>
      <c r="DX10" s="21"/>
      <c r="DY10" s="21"/>
      <c r="DZ10" s="21"/>
      <c r="EA10" s="21"/>
      <c r="EB10" s="21"/>
      <c r="EC10" s="21"/>
      <c r="ED10" s="21"/>
      <c r="EE10" s="21"/>
      <c r="EF10" s="21"/>
      <c r="EG10" s="21"/>
      <c r="EH10" s="21"/>
    </row>
    <row r="11" spans="1:138" ht="24" customHeight="1">
      <c r="A11" s="21"/>
      <c r="B11" s="275"/>
      <c r="C11" s="47" t="s">
        <v>476</v>
      </c>
      <c r="D11" s="21"/>
      <c r="E11" s="21"/>
      <c r="F11" s="277" t="str">
        <f>IF(H2=1,C22,IF(H2=2,C40,IF(H2=3,C54,C64)))</f>
        <v>Модель выхода (экзита)</v>
      </c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  <c r="DC11" s="21"/>
      <c r="DD11" s="21"/>
      <c r="DE11" s="21"/>
      <c r="DF11" s="21"/>
      <c r="DG11" s="21"/>
      <c r="DH11" s="21"/>
      <c r="DI11" s="21"/>
      <c r="DJ11" s="21"/>
      <c r="DK11" s="21"/>
      <c r="DL11" s="21"/>
      <c r="DM11" s="21"/>
      <c r="DN11" s="21"/>
      <c r="DO11" s="21"/>
      <c r="DP11" s="21"/>
      <c r="DQ11" s="21"/>
      <c r="DR11" s="21"/>
      <c r="DS11" s="21"/>
      <c r="DT11" s="21"/>
      <c r="DU11" s="21"/>
      <c r="DV11" s="21"/>
      <c r="DW11" s="21"/>
      <c r="DX11" s="21"/>
      <c r="DY11" s="21"/>
      <c r="DZ11" s="21"/>
      <c r="EA11" s="21"/>
      <c r="EB11" s="21"/>
      <c r="EC11" s="21"/>
      <c r="ED11" s="21"/>
      <c r="EE11" s="21"/>
      <c r="EF11" s="21"/>
      <c r="EG11" s="21"/>
      <c r="EH11" s="21"/>
    </row>
    <row r="12" spans="1:138" ht="18.75" customHeight="1">
      <c r="A12" s="21"/>
      <c r="B12" s="275"/>
      <c r="C12" s="47" t="s">
        <v>477</v>
      </c>
      <c r="D12" s="47" t="s">
        <v>77</v>
      </c>
      <c r="E12" s="47"/>
      <c r="F12" s="278">
        <f ca="1">F7-F13</f>
        <v>1199.5524327648063</v>
      </c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  <c r="DC12" s="21"/>
      <c r="DD12" s="21"/>
      <c r="DE12" s="21"/>
      <c r="DF12" s="21"/>
      <c r="DG12" s="21"/>
      <c r="DH12" s="21"/>
      <c r="DI12" s="21"/>
      <c r="DJ12" s="21"/>
      <c r="DK12" s="21"/>
      <c r="DL12" s="21"/>
      <c r="DM12" s="21"/>
      <c r="DN12" s="21"/>
      <c r="DO12" s="21"/>
      <c r="DP12" s="21"/>
      <c r="DQ12" s="21"/>
      <c r="DR12" s="21"/>
      <c r="DS12" s="21"/>
      <c r="DT12" s="21"/>
      <c r="DU12" s="21"/>
      <c r="DV12" s="21"/>
      <c r="DW12" s="21"/>
      <c r="DX12" s="21"/>
      <c r="DY12" s="21"/>
      <c r="DZ12" s="21"/>
      <c r="EA12" s="21"/>
      <c r="EB12" s="21"/>
      <c r="EC12" s="21"/>
      <c r="ED12" s="21"/>
      <c r="EE12" s="21"/>
      <c r="EF12" s="21"/>
      <c r="EG12" s="21"/>
      <c r="EH12" s="21"/>
    </row>
    <row r="13" spans="1:138" ht="18.75" customHeight="1">
      <c r="A13" s="21"/>
      <c r="B13" s="275"/>
      <c r="C13" s="47" t="s">
        <v>478</v>
      </c>
      <c r="D13" s="47" t="s">
        <v>77</v>
      </c>
      <c r="E13" s="47"/>
      <c r="F13" s="278">
        <f>IF(H2=2,-F43,IF(H2=4,-F73,0))</f>
        <v>0</v>
      </c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  <c r="DC13" s="21"/>
      <c r="DD13" s="21"/>
      <c r="DE13" s="21"/>
      <c r="DF13" s="21"/>
      <c r="DG13" s="21"/>
      <c r="DH13" s="21"/>
      <c r="DI13" s="21"/>
      <c r="DJ13" s="21"/>
      <c r="DK13" s="21"/>
      <c r="DL13" s="21"/>
      <c r="DM13" s="21"/>
      <c r="DN13" s="21"/>
      <c r="DO13" s="21"/>
      <c r="DP13" s="21"/>
      <c r="DQ13" s="21"/>
      <c r="DR13" s="21"/>
      <c r="DS13" s="21"/>
      <c r="DT13" s="21"/>
      <c r="DU13" s="21"/>
      <c r="DV13" s="21"/>
      <c r="DW13" s="21"/>
      <c r="DX13" s="21"/>
      <c r="DY13" s="21"/>
      <c r="DZ13" s="21"/>
      <c r="EA13" s="21"/>
      <c r="EB13" s="21"/>
      <c r="EC13" s="21"/>
      <c r="ED13" s="21"/>
      <c r="EE13" s="21"/>
      <c r="EF13" s="21"/>
      <c r="EG13" s="21"/>
      <c r="EH13" s="21"/>
    </row>
    <row r="14" spans="1:138" ht="18.75" customHeight="1">
      <c r="A14" s="21"/>
      <c r="B14" s="275"/>
      <c r="C14" s="60" t="s">
        <v>272</v>
      </c>
      <c r="D14" s="47" t="s">
        <v>106</v>
      </c>
      <c r="E14" s="47"/>
      <c r="F14" s="279">
        <f>IF(H2=1,Inputs!G257,IF(H2=2,Inputs!G261,IF(H2=3,MAX(Inputs!N4:DJ4)*12,Inputs!G270)))</f>
        <v>60</v>
      </c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  <c r="DC14" s="21"/>
      <c r="DD14" s="21"/>
      <c r="DE14" s="21"/>
      <c r="DF14" s="21"/>
      <c r="DG14" s="21"/>
      <c r="DH14" s="21"/>
      <c r="DI14" s="21"/>
      <c r="DJ14" s="21"/>
      <c r="DK14" s="21"/>
      <c r="DL14" s="21"/>
      <c r="DM14" s="21"/>
      <c r="DN14" s="21"/>
      <c r="DO14" s="21"/>
      <c r="DP14" s="21"/>
      <c r="DQ14" s="21"/>
      <c r="DR14" s="21"/>
      <c r="DS14" s="21"/>
      <c r="DT14" s="21"/>
      <c r="DU14" s="21"/>
      <c r="DV14" s="21"/>
      <c r="DW14" s="21"/>
      <c r="DX14" s="21"/>
      <c r="DY14" s="21"/>
      <c r="DZ14" s="21"/>
      <c r="EA14" s="21"/>
      <c r="EB14" s="21"/>
      <c r="EC14" s="21"/>
      <c r="ED14" s="21"/>
      <c r="EE14" s="21"/>
      <c r="EF14" s="21"/>
      <c r="EG14" s="21"/>
      <c r="EH14" s="21"/>
    </row>
    <row r="15" spans="1:138" ht="18.75" customHeight="1">
      <c r="A15" s="21"/>
      <c r="B15" s="275"/>
      <c r="C15" s="47" t="s">
        <v>479</v>
      </c>
      <c r="D15" s="47" t="s">
        <v>77</v>
      </c>
      <c r="E15" s="47"/>
      <c r="F15" s="279" t="e">
        <f ca="1">IF(H2=1,F24,IF(H2=4,F66,"n/a"))</f>
        <v>#DIV/0!</v>
      </c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  <c r="DC15" s="21"/>
      <c r="DD15" s="21"/>
      <c r="DE15" s="21"/>
      <c r="DF15" s="21"/>
      <c r="DG15" s="21"/>
      <c r="DH15" s="21"/>
      <c r="DI15" s="21"/>
      <c r="DJ15" s="21"/>
      <c r="DK15" s="21"/>
      <c r="DL15" s="21"/>
      <c r="DM15" s="21"/>
      <c r="DN15" s="21"/>
      <c r="DO15" s="21"/>
      <c r="DP15" s="21"/>
      <c r="DQ15" s="21"/>
      <c r="DR15" s="21"/>
      <c r="DS15" s="21"/>
      <c r="DT15" s="21"/>
      <c r="DU15" s="21"/>
      <c r="DV15" s="21"/>
      <c r="DW15" s="21"/>
      <c r="DX15" s="21"/>
      <c r="DY15" s="21"/>
      <c r="DZ15" s="21"/>
      <c r="EA15" s="21"/>
      <c r="EB15" s="21"/>
      <c r="EC15" s="21"/>
      <c r="ED15" s="21"/>
      <c r="EE15" s="21"/>
      <c r="EF15" s="21"/>
      <c r="EG15" s="21"/>
      <c r="EH15" s="21"/>
    </row>
    <row r="16" spans="1:138" ht="18.75" customHeight="1">
      <c r="A16" s="21"/>
      <c r="B16" s="275"/>
      <c r="C16" s="47" t="s">
        <v>480</v>
      </c>
      <c r="D16" s="47" t="s">
        <v>282</v>
      </c>
      <c r="E16" s="47"/>
      <c r="F16" s="280">
        <f>IF(H2=1,F36,IF(H2=3,Inputs!G266,IF(H2=4,'Cash Flow Инвестора'!F85,"n/a")))</f>
        <v>0.21</v>
      </c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  <c r="DC16" s="21"/>
      <c r="DD16" s="21"/>
      <c r="DE16" s="21"/>
      <c r="DF16" s="21"/>
      <c r="DG16" s="21"/>
      <c r="DH16" s="21"/>
      <c r="DI16" s="21"/>
      <c r="DJ16" s="21"/>
      <c r="DK16" s="21"/>
      <c r="DL16" s="21"/>
      <c r="DM16" s="21"/>
      <c r="DN16" s="21"/>
      <c r="DO16" s="21"/>
      <c r="DP16" s="21"/>
      <c r="DQ16" s="21"/>
      <c r="DR16" s="21"/>
      <c r="DS16" s="21"/>
      <c r="DT16" s="21"/>
      <c r="DU16" s="21"/>
      <c r="DV16" s="21"/>
      <c r="DW16" s="21"/>
      <c r="DX16" s="21"/>
      <c r="DY16" s="21"/>
      <c r="DZ16" s="21"/>
      <c r="EA16" s="21"/>
      <c r="EB16" s="21"/>
      <c r="EC16" s="21"/>
      <c r="ED16" s="21"/>
      <c r="EE16" s="21"/>
      <c r="EF16" s="21"/>
      <c r="EG16" s="21"/>
      <c r="EH16" s="21"/>
    </row>
    <row r="17" spans="1:138" ht="18.75" customHeight="1">
      <c r="A17" s="21"/>
      <c r="B17" s="275"/>
      <c r="C17" s="47" t="s">
        <v>276</v>
      </c>
      <c r="D17" s="47" t="s">
        <v>150</v>
      </c>
      <c r="E17" s="47"/>
      <c r="F17" s="280" t="str">
        <f>IF(H2=2,Inputs!G262,IF(H2=4,Inputs!G273,"n/a"))</f>
        <v>n/a</v>
      </c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  <c r="DC17" s="21"/>
      <c r="DD17" s="21"/>
      <c r="DE17" s="21"/>
      <c r="DF17" s="21"/>
      <c r="DG17" s="21"/>
      <c r="DH17" s="21"/>
      <c r="DI17" s="21"/>
      <c r="DJ17" s="21"/>
      <c r="DK17" s="21"/>
      <c r="DL17" s="21"/>
      <c r="DM17" s="21"/>
      <c r="DN17" s="21"/>
      <c r="DO17" s="21"/>
      <c r="DP17" s="21"/>
      <c r="DQ17" s="21"/>
      <c r="DR17" s="21"/>
      <c r="DS17" s="21"/>
      <c r="DT17" s="21"/>
      <c r="DU17" s="21"/>
      <c r="DV17" s="21"/>
      <c r="DW17" s="21"/>
      <c r="DX17" s="21"/>
      <c r="DY17" s="21"/>
      <c r="DZ17" s="21"/>
      <c r="EA17" s="21"/>
      <c r="EB17" s="21"/>
      <c r="EC17" s="21"/>
      <c r="ED17" s="21"/>
      <c r="EE17" s="21"/>
      <c r="EF17" s="21"/>
      <c r="EG17" s="21"/>
      <c r="EH17" s="21"/>
    </row>
    <row r="18" spans="1:138" ht="18.75" customHeight="1">
      <c r="A18" s="21"/>
      <c r="B18" s="275"/>
      <c r="C18" s="281" t="s">
        <v>481</v>
      </c>
      <c r="D18" s="47" t="s">
        <v>150</v>
      </c>
      <c r="E18" s="47"/>
      <c r="F18" s="280">
        <f>IF(H2=1,F33,IF(H2=2,F50,IF(H2=3,F60,F87)))</f>
        <v>0.5</v>
      </c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</row>
    <row r="19" spans="1:138" ht="18.75" customHeight="1">
      <c r="A19" s="21"/>
      <c r="B19" s="275"/>
      <c r="C19" s="281" t="s">
        <v>482</v>
      </c>
      <c r="D19" s="47" t="s">
        <v>73</v>
      </c>
      <c r="E19" s="47"/>
      <c r="F19" s="280" t="e">
        <f ca="1">IF(H2=1,F37,IF(H2=2,F51,IF(H2=3,F61,F88)))</f>
        <v>#VALUE!</v>
      </c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</row>
    <row r="20" spans="1:138" ht="7.5" customHeight="1">
      <c r="A20" s="21"/>
      <c r="B20" s="282"/>
      <c r="C20" s="283"/>
      <c r="D20" s="283"/>
      <c r="E20" s="283"/>
      <c r="F20" s="284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</row>
    <row r="21" spans="1:138" ht="15" customHeight="1">
      <c r="A21" s="21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</row>
    <row r="22" spans="1:138" ht="15" customHeight="1">
      <c r="A22" s="21"/>
      <c r="B22" s="285" t="s">
        <v>270</v>
      </c>
      <c r="C22" s="285" t="s">
        <v>271</v>
      </c>
      <c r="D22" s="286"/>
      <c r="E22" s="286"/>
      <c r="F22" s="287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  <c r="DC22" s="21"/>
      <c r="DD22" s="21"/>
      <c r="DE22" s="21"/>
      <c r="DF22" s="21"/>
      <c r="DG22" s="21"/>
      <c r="DH22" s="21"/>
      <c r="DI22" s="21"/>
      <c r="DJ22" s="21"/>
      <c r="DK22" s="21"/>
      <c r="DL22" s="21"/>
      <c r="DM22" s="21"/>
      <c r="DN22" s="21"/>
      <c r="DO22" s="21"/>
      <c r="DP22" s="21"/>
      <c r="DQ22" s="21"/>
      <c r="DR22" s="21"/>
      <c r="DS22" s="21"/>
      <c r="DT22" s="21"/>
      <c r="DU22" s="21"/>
      <c r="DV22" s="21"/>
      <c r="DW22" s="21"/>
      <c r="DX22" s="21"/>
      <c r="DY22" s="21"/>
      <c r="DZ22" s="21"/>
      <c r="EA22" s="21"/>
      <c r="EB22" s="21"/>
      <c r="EC22" s="21"/>
      <c r="ED22" s="21"/>
      <c r="EE22" s="21"/>
      <c r="EF22" s="21"/>
      <c r="EG22" s="21"/>
      <c r="EH22" s="21"/>
    </row>
    <row r="23" spans="1:138" ht="3.75" customHeight="1">
      <c r="A23" s="21"/>
      <c r="B23" s="288"/>
      <c r="C23" s="288"/>
      <c r="D23" s="237"/>
      <c r="E23" s="121"/>
      <c r="F23" s="289"/>
      <c r="G23" s="121"/>
      <c r="H23" s="121"/>
      <c r="I23" s="121"/>
      <c r="J23" s="121"/>
      <c r="K23" s="121"/>
      <c r="L23" s="121"/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1"/>
      <c r="AJ23" s="121"/>
      <c r="AK23" s="121"/>
      <c r="AL23" s="121"/>
      <c r="AM23" s="121"/>
      <c r="AN23" s="121"/>
      <c r="AO23" s="121"/>
      <c r="AP23" s="121"/>
      <c r="AQ23" s="121"/>
      <c r="AR23" s="121"/>
      <c r="AS23" s="121"/>
      <c r="AT23" s="121"/>
      <c r="AU23" s="121"/>
      <c r="AV23" s="121"/>
      <c r="AW23" s="121"/>
      <c r="AX23" s="121"/>
      <c r="AY23" s="121"/>
      <c r="AZ23" s="121"/>
      <c r="BA23" s="121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21"/>
      <c r="DV23" s="121"/>
      <c r="DW23" s="121"/>
      <c r="DX23" s="121"/>
      <c r="DY23" s="121"/>
      <c r="DZ23" s="121"/>
      <c r="EA23" s="121"/>
      <c r="EB23" s="121"/>
      <c r="EC23" s="121"/>
      <c r="ED23" s="121"/>
      <c r="EE23" s="121"/>
      <c r="EF23" s="121"/>
      <c r="EG23" s="121"/>
      <c r="EH23" s="21"/>
    </row>
    <row r="24" spans="1:138" ht="15" customHeight="1">
      <c r="A24" s="21"/>
      <c r="B24" s="290"/>
      <c r="C24" s="291" t="s">
        <v>483</v>
      </c>
      <c r="D24" s="21" t="s">
        <v>77</v>
      </c>
      <c r="E24" s="21"/>
      <c r="F24" s="292" t="e">
        <f t="shared" ref="F24:P24" ca="1" si="3">AVERAGE(F26:F27)</f>
        <v>#DIV/0!</v>
      </c>
      <c r="G24" s="206">
        <f t="shared" si="3"/>
        <v>0</v>
      </c>
      <c r="H24" s="206">
        <f t="shared" si="3"/>
        <v>0</v>
      </c>
      <c r="I24" s="206">
        <f t="shared" si="3"/>
        <v>0</v>
      </c>
      <c r="J24" s="206">
        <f t="shared" si="3"/>
        <v>0</v>
      </c>
      <c r="K24" s="206" t="e">
        <f t="shared" ca="1" si="3"/>
        <v>#DIV/0!</v>
      </c>
      <c r="L24" s="206">
        <f t="shared" si="3"/>
        <v>0</v>
      </c>
      <c r="M24" s="206">
        <f t="shared" si="3"/>
        <v>0</v>
      </c>
      <c r="N24" s="206">
        <f t="shared" si="3"/>
        <v>0</v>
      </c>
      <c r="O24" s="206">
        <f t="shared" si="3"/>
        <v>0</v>
      </c>
      <c r="P24" s="206">
        <f t="shared" si="3"/>
        <v>0</v>
      </c>
      <c r="Q24" s="21"/>
      <c r="R24" s="206">
        <f t="shared" ref="R24:EG24" si="4">AVERAGE(R26:R27)</f>
        <v>0</v>
      </c>
      <c r="S24" s="206">
        <f t="shared" si="4"/>
        <v>0</v>
      </c>
      <c r="T24" s="206">
        <f t="shared" si="4"/>
        <v>0</v>
      </c>
      <c r="U24" s="206">
        <f t="shared" si="4"/>
        <v>0</v>
      </c>
      <c r="V24" s="206">
        <f t="shared" si="4"/>
        <v>0</v>
      </c>
      <c r="W24" s="206">
        <f t="shared" si="4"/>
        <v>0</v>
      </c>
      <c r="X24" s="206">
        <f t="shared" si="4"/>
        <v>0</v>
      </c>
      <c r="Y24" s="206">
        <f t="shared" si="4"/>
        <v>0</v>
      </c>
      <c r="Z24" s="206">
        <f t="shared" si="4"/>
        <v>0</v>
      </c>
      <c r="AA24" s="206">
        <f t="shared" si="4"/>
        <v>0</v>
      </c>
      <c r="AB24" s="206">
        <f t="shared" si="4"/>
        <v>0</v>
      </c>
      <c r="AC24" s="206">
        <f t="shared" si="4"/>
        <v>0</v>
      </c>
      <c r="AD24" s="206">
        <f t="shared" si="4"/>
        <v>0</v>
      </c>
      <c r="AE24" s="206">
        <f t="shared" si="4"/>
        <v>0</v>
      </c>
      <c r="AF24" s="206">
        <f t="shared" si="4"/>
        <v>0</v>
      </c>
      <c r="AG24" s="206">
        <f t="shared" si="4"/>
        <v>0</v>
      </c>
      <c r="AH24" s="206">
        <f t="shared" si="4"/>
        <v>0</v>
      </c>
      <c r="AI24" s="206">
        <f t="shared" si="4"/>
        <v>0</v>
      </c>
      <c r="AJ24" s="206">
        <f t="shared" si="4"/>
        <v>0</v>
      </c>
      <c r="AK24" s="206">
        <f t="shared" si="4"/>
        <v>0</v>
      </c>
      <c r="AL24" s="206">
        <f t="shared" si="4"/>
        <v>0</v>
      </c>
      <c r="AM24" s="206">
        <f t="shared" si="4"/>
        <v>0</v>
      </c>
      <c r="AN24" s="206">
        <f t="shared" si="4"/>
        <v>0</v>
      </c>
      <c r="AO24" s="206">
        <f t="shared" si="4"/>
        <v>0</v>
      </c>
      <c r="AP24" s="206">
        <f t="shared" si="4"/>
        <v>0</v>
      </c>
      <c r="AQ24" s="206">
        <f t="shared" si="4"/>
        <v>0</v>
      </c>
      <c r="AR24" s="206">
        <f t="shared" si="4"/>
        <v>0</v>
      </c>
      <c r="AS24" s="206">
        <f t="shared" si="4"/>
        <v>0</v>
      </c>
      <c r="AT24" s="206">
        <f t="shared" si="4"/>
        <v>0</v>
      </c>
      <c r="AU24" s="206">
        <f t="shared" si="4"/>
        <v>0</v>
      </c>
      <c r="AV24" s="206">
        <f t="shared" si="4"/>
        <v>0</v>
      </c>
      <c r="AW24" s="206">
        <f t="shared" si="4"/>
        <v>0</v>
      </c>
      <c r="AX24" s="206">
        <f t="shared" si="4"/>
        <v>0</v>
      </c>
      <c r="AY24" s="206">
        <f t="shared" si="4"/>
        <v>0</v>
      </c>
      <c r="AZ24" s="206">
        <f t="shared" si="4"/>
        <v>0</v>
      </c>
      <c r="BA24" s="206">
        <f t="shared" si="4"/>
        <v>0</v>
      </c>
      <c r="BB24" s="206">
        <f t="shared" si="4"/>
        <v>0</v>
      </c>
      <c r="BC24" s="206">
        <f t="shared" si="4"/>
        <v>0</v>
      </c>
      <c r="BD24" s="206">
        <f t="shared" si="4"/>
        <v>0</v>
      </c>
      <c r="BE24" s="206">
        <f t="shared" si="4"/>
        <v>0</v>
      </c>
      <c r="BF24" s="206">
        <f t="shared" si="4"/>
        <v>0</v>
      </c>
      <c r="BG24" s="206">
        <f t="shared" si="4"/>
        <v>0</v>
      </c>
      <c r="BH24" s="206">
        <f t="shared" si="4"/>
        <v>0</v>
      </c>
      <c r="BI24" s="206">
        <f t="shared" si="4"/>
        <v>0</v>
      </c>
      <c r="BJ24" s="206">
        <f t="shared" si="4"/>
        <v>0</v>
      </c>
      <c r="BK24" s="206">
        <f t="shared" si="4"/>
        <v>0</v>
      </c>
      <c r="BL24" s="206">
        <f t="shared" si="4"/>
        <v>0</v>
      </c>
      <c r="BM24" s="206">
        <f t="shared" si="4"/>
        <v>0</v>
      </c>
      <c r="BN24" s="206">
        <f t="shared" si="4"/>
        <v>0</v>
      </c>
      <c r="BO24" s="206">
        <f t="shared" si="4"/>
        <v>0</v>
      </c>
      <c r="BP24" s="206">
        <f t="shared" si="4"/>
        <v>0</v>
      </c>
      <c r="BQ24" s="206">
        <f t="shared" si="4"/>
        <v>0</v>
      </c>
      <c r="BR24" s="206">
        <f t="shared" si="4"/>
        <v>0</v>
      </c>
      <c r="BS24" s="206">
        <f t="shared" si="4"/>
        <v>0</v>
      </c>
      <c r="BT24" s="206">
        <f t="shared" si="4"/>
        <v>0</v>
      </c>
      <c r="BU24" s="206">
        <f t="shared" si="4"/>
        <v>0</v>
      </c>
      <c r="BV24" s="206">
        <f t="shared" si="4"/>
        <v>0</v>
      </c>
      <c r="BW24" s="206">
        <f t="shared" si="4"/>
        <v>0</v>
      </c>
      <c r="BX24" s="206">
        <f t="shared" si="4"/>
        <v>0</v>
      </c>
      <c r="BY24" s="206" t="e">
        <f t="shared" ca="1" si="4"/>
        <v>#DIV/0!</v>
      </c>
      <c r="BZ24" s="206">
        <f t="shared" si="4"/>
        <v>0</v>
      </c>
      <c r="CA24" s="206">
        <f t="shared" si="4"/>
        <v>0</v>
      </c>
      <c r="CB24" s="206">
        <f t="shared" si="4"/>
        <v>0</v>
      </c>
      <c r="CC24" s="206">
        <f t="shared" si="4"/>
        <v>0</v>
      </c>
      <c r="CD24" s="206">
        <f t="shared" si="4"/>
        <v>0</v>
      </c>
      <c r="CE24" s="206">
        <f t="shared" si="4"/>
        <v>0</v>
      </c>
      <c r="CF24" s="206">
        <f t="shared" si="4"/>
        <v>0</v>
      </c>
      <c r="CG24" s="206">
        <f t="shared" si="4"/>
        <v>0</v>
      </c>
      <c r="CH24" s="206">
        <f t="shared" si="4"/>
        <v>0</v>
      </c>
      <c r="CI24" s="206">
        <f t="shared" si="4"/>
        <v>0</v>
      </c>
      <c r="CJ24" s="206">
        <f t="shared" si="4"/>
        <v>0</v>
      </c>
      <c r="CK24" s="206">
        <f t="shared" si="4"/>
        <v>0</v>
      </c>
      <c r="CL24" s="206">
        <f t="shared" si="4"/>
        <v>0</v>
      </c>
      <c r="CM24" s="206">
        <f t="shared" si="4"/>
        <v>0</v>
      </c>
      <c r="CN24" s="206">
        <f t="shared" si="4"/>
        <v>0</v>
      </c>
      <c r="CO24" s="206">
        <f t="shared" si="4"/>
        <v>0</v>
      </c>
      <c r="CP24" s="206">
        <f t="shared" si="4"/>
        <v>0</v>
      </c>
      <c r="CQ24" s="206">
        <f t="shared" si="4"/>
        <v>0</v>
      </c>
      <c r="CR24" s="206">
        <f t="shared" si="4"/>
        <v>0</v>
      </c>
      <c r="CS24" s="206">
        <f t="shared" si="4"/>
        <v>0</v>
      </c>
      <c r="CT24" s="206">
        <f t="shared" si="4"/>
        <v>0</v>
      </c>
      <c r="CU24" s="206">
        <f t="shared" si="4"/>
        <v>0</v>
      </c>
      <c r="CV24" s="206">
        <f t="shared" si="4"/>
        <v>0</v>
      </c>
      <c r="CW24" s="206">
        <f t="shared" si="4"/>
        <v>0</v>
      </c>
      <c r="CX24" s="206">
        <f t="shared" si="4"/>
        <v>0</v>
      </c>
      <c r="CY24" s="206">
        <f t="shared" si="4"/>
        <v>0</v>
      </c>
      <c r="CZ24" s="206">
        <f t="shared" si="4"/>
        <v>0</v>
      </c>
      <c r="DA24" s="206">
        <f t="shared" si="4"/>
        <v>0</v>
      </c>
      <c r="DB24" s="206">
        <f t="shared" si="4"/>
        <v>0</v>
      </c>
      <c r="DC24" s="206">
        <f t="shared" si="4"/>
        <v>0</v>
      </c>
      <c r="DD24" s="206">
        <f t="shared" si="4"/>
        <v>0</v>
      </c>
      <c r="DE24" s="206">
        <f t="shared" si="4"/>
        <v>0</v>
      </c>
      <c r="DF24" s="206">
        <f t="shared" si="4"/>
        <v>0</v>
      </c>
      <c r="DG24" s="206">
        <f t="shared" si="4"/>
        <v>0</v>
      </c>
      <c r="DH24" s="206">
        <f t="shared" si="4"/>
        <v>0</v>
      </c>
      <c r="DI24" s="206">
        <f t="shared" si="4"/>
        <v>0</v>
      </c>
      <c r="DJ24" s="206">
        <f t="shared" si="4"/>
        <v>0</v>
      </c>
      <c r="DK24" s="206">
        <f t="shared" si="4"/>
        <v>0</v>
      </c>
      <c r="DL24" s="206">
        <f t="shared" si="4"/>
        <v>0</v>
      </c>
      <c r="DM24" s="206">
        <f t="shared" si="4"/>
        <v>0</v>
      </c>
      <c r="DN24" s="206">
        <f t="shared" si="4"/>
        <v>0</v>
      </c>
      <c r="DO24" s="206">
        <f t="shared" si="4"/>
        <v>0</v>
      </c>
      <c r="DP24" s="206">
        <f t="shared" si="4"/>
        <v>0</v>
      </c>
      <c r="DQ24" s="206">
        <f t="shared" si="4"/>
        <v>0</v>
      </c>
      <c r="DR24" s="206">
        <f t="shared" si="4"/>
        <v>0</v>
      </c>
      <c r="DS24" s="206">
        <f t="shared" si="4"/>
        <v>0</v>
      </c>
      <c r="DT24" s="206">
        <f t="shared" si="4"/>
        <v>0</v>
      </c>
      <c r="DU24" s="206">
        <f t="shared" si="4"/>
        <v>0</v>
      </c>
      <c r="DV24" s="206">
        <f t="shared" si="4"/>
        <v>0</v>
      </c>
      <c r="DW24" s="206">
        <f t="shared" si="4"/>
        <v>0</v>
      </c>
      <c r="DX24" s="206">
        <f t="shared" si="4"/>
        <v>0</v>
      </c>
      <c r="DY24" s="206">
        <f t="shared" si="4"/>
        <v>0</v>
      </c>
      <c r="DZ24" s="206">
        <f t="shared" si="4"/>
        <v>0</v>
      </c>
      <c r="EA24" s="206">
        <f t="shared" si="4"/>
        <v>0</v>
      </c>
      <c r="EB24" s="206">
        <f t="shared" si="4"/>
        <v>0</v>
      </c>
      <c r="EC24" s="206">
        <f t="shared" si="4"/>
        <v>0</v>
      </c>
      <c r="ED24" s="206">
        <f t="shared" si="4"/>
        <v>0</v>
      </c>
      <c r="EE24" s="206">
        <f t="shared" si="4"/>
        <v>0</v>
      </c>
      <c r="EF24" s="206">
        <f t="shared" si="4"/>
        <v>0</v>
      </c>
      <c r="EG24" s="206">
        <f t="shared" si="4"/>
        <v>0</v>
      </c>
      <c r="EH24" s="21"/>
    </row>
    <row r="25" spans="1:138" ht="15" customHeight="1">
      <c r="A25" s="21"/>
      <c r="B25" s="290"/>
      <c r="C25" s="293" t="s">
        <v>234</v>
      </c>
      <c r="D25" s="21"/>
      <c r="E25" s="21"/>
      <c r="F25" s="294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  <c r="DC25" s="21"/>
      <c r="DD25" s="21"/>
      <c r="DE25" s="21"/>
      <c r="DF25" s="21"/>
      <c r="DG25" s="21"/>
      <c r="DH25" s="21"/>
      <c r="DI25" s="21"/>
      <c r="DJ25" s="21"/>
      <c r="DK25" s="21"/>
      <c r="DL25" s="21"/>
      <c r="DM25" s="21"/>
      <c r="DN25" s="21"/>
      <c r="DO25" s="21"/>
      <c r="DP25" s="21"/>
      <c r="DQ25" s="21"/>
      <c r="DR25" s="21"/>
      <c r="DS25" s="21"/>
      <c r="DT25" s="21"/>
      <c r="DU25" s="21"/>
      <c r="DV25" s="21"/>
      <c r="DW25" s="21"/>
      <c r="DX25" s="21"/>
      <c r="DY25" s="21"/>
      <c r="DZ25" s="21"/>
      <c r="EA25" s="21"/>
      <c r="EB25" s="21"/>
      <c r="EC25" s="21"/>
      <c r="ED25" s="21"/>
      <c r="EE25" s="21"/>
      <c r="EF25" s="21"/>
      <c r="EG25" s="21"/>
      <c r="EH25" s="21"/>
    </row>
    <row r="26" spans="1:138" ht="15" customHeight="1">
      <c r="A26" s="21"/>
      <c r="B26" s="290"/>
      <c r="C26" s="293" t="s">
        <v>484</v>
      </c>
      <c r="D26" s="21" t="s">
        <v>77</v>
      </c>
      <c r="E26" s="21"/>
      <c r="F26" s="292" t="e">
        <f t="shared" ref="F26:F27" ca="1" si="5">SUM(G26:P26)</f>
        <v>#DIV/0!</v>
      </c>
      <c r="G26" s="206">
        <f t="shared" ref="G26:P26" si="6">SUMIF($R$6:$EG$6,G$6,$R26:$EG26)</f>
        <v>0</v>
      </c>
      <c r="H26" s="206">
        <f t="shared" si="6"/>
        <v>0</v>
      </c>
      <c r="I26" s="206">
        <f t="shared" si="6"/>
        <v>0</v>
      </c>
      <c r="J26" s="206">
        <f t="shared" si="6"/>
        <v>0</v>
      </c>
      <c r="K26" s="206" t="e">
        <f t="shared" ca="1" si="6"/>
        <v>#DIV/0!</v>
      </c>
      <c r="L26" s="206">
        <f t="shared" si="6"/>
        <v>0</v>
      </c>
      <c r="M26" s="206">
        <f t="shared" si="6"/>
        <v>0</v>
      </c>
      <c r="N26" s="206">
        <f t="shared" si="6"/>
        <v>0</v>
      </c>
      <c r="O26" s="206">
        <f t="shared" si="6"/>
        <v>0</v>
      </c>
      <c r="P26" s="206">
        <f t="shared" si="6"/>
        <v>0</v>
      </c>
      <c r="Q26" s="21"/>
      <c r="R26" s="206">
        <f>IF(R$4=Inputs!$G$257,SUM(Workflow!Q10)*Inputs!$G$252,0)</f>
        <v>0</v>
      </c>
      <c r="S26" s="206">
        <f>IF(S4=Inputs!$G$257,SUM(Workflow!R10)*Inputs!$G$252,0)</f>
        <v>0</v>
      </c>
      <c r="T26" s="206">
        <f>IF(T4=Inputs!$G$257,SUM(Workflow!R10:S10)*Inputs!$G$252,0)</f>
        <v>0</v>
      </c>
      <c r="U26" s="206">
        <f>IF(U4=Inputs!$G$257,SUM(Workflow!R10:T10)*Inputs!$G$252,0)</f>
        <v>0</v>
      </c>
      <c r="V26" s="206">
        <f>IF(V4=Inputs!$G$257,SUM(Workflow!R10:U10)*Inputs!$G$252,0)</f>
        <v>0</v>
      </c>
      <c r="W26" s="206">
        <f>IF(W4=Inputs!$G$257,SUM(Workflow!R10:V10)*Inputs!$G$252,0)</f>
        <v>0</v>
      </c>
      <c r="X26" s="206">
        <f>IF(X4=Inputs!$G$257,SUM(Workflow!R10:W10)*Inputs!$G$252,0)</f>
        <v>0</v>
      </c>
      <c r="Y26" s="206">
        <f>IF(Y4=Inputs!$G$257,SUM(Workflow!R10:X10)*Inputs!$G$252,0)</f>
        <v>0</v>
      </c>
      <c r="Z26" s="206">
        <f>IF(Z4=Inputs!$G$257,SUM(Workflow!R10:Y10)*Inputs!$G$252,0)</f>
        <v>0</v>
      </c>
      <c r="AA26" s="206">
        <f>IF(AA4=Inputs!$G$257,SUM(Workflow!R10:Z10)*Inputs!$G$252,0)</f>
        <v>0</v>
      </c>
      <c r="AB26" s="206">
        <f>IF(AB4=Inputs!$G$257,SUM(Workflow!R10:AA10)*Inputs!$G$252,0)</f>
        <v>0</v>
      </c>
      <c r="AC26" s="206">
        <f>IF(AC4=Inputs!$G$257,SUM(Workflow!R10:AB10)*Inputs!$G$252,0)</f>
        <v>0</v>
      </c>
      <c r="AD26" s="206">
        <f>IF(AD4=Inputs!$G$257,SUM(Workflow!R10:AC10)*Inputs!$G$252,0)</f>
        <v>0</v>
      </c>
      <c r="AE26" s="206">
        <f>IF(AE4=Inputs!$G$257,SUM(Workflow!S10:AD10)*Inputs!$G$252,0)</f>
        <v>0</v>
      </c>
      <c r="AF26" s="206">
        <f>IF(AF4=Inputs!$G$257,SUM(Workflow!T10:AE10)*Inputs!$G$252,0)</f>
        <v>0</v>
      </c>
      <c r="AG26" s="206">
        <f>IF(AG4=Inputs!$G$257,SUM(Workflow!U10:AF10)*Inputs!$G$252,0)</f>
        <v>0</v>
      </c>
      <c r="AH26" s="206">
        <f>IF(AH4=Inputs!$G$257,SUM(Workflow!V10:AG10)*Inputs!$G$252,0)</f>
        <v>0</v>
      </c>
      <c r="AI26" s="206">
        <f>IF(AI4=Inputs!$G$257,SUM(Workflow!W10:AH10)*Inputs!$G$252,0)</f>
        <v>0</v>
      </c>
      <c r="AJ26" s="206">
        <f>IF(AJ4=Inputs!$G$257,SUM(Workflow!X10:AI10)*Inputs!$G$252,0)</f>
        <v>0</v>
      </c>
      <c r="AK26" s="206">
        <f>IF(AK4=Inputs!$G$257,SUM(Workflow!Y10:AJ10)*Inputs!$G$252,0)</f>
        <v>0</v>
      </c>
      <c r="AL26" s="206">
        <f>IF(AL4=Inputs!$G$257,SUM(Workflow!Z10:AK10)*Inputs!$G$252,0)</f>
        <v>0</v>
      </c>
      <c r="AM26" s="206">
        <f>IF(AM4=Inputs!$G$257,SUM(Workflow!AA10:AL10)*Inputs!$G$252,0)</f>
        <v>0</v>
      </c>
      <c r="AN26" s="206">
        <f>IF(AN4=Inputs!$G$257,SUM(Workflow!AB10:AM10)*Inputs!$G$252,0)</f>
        <v>0</v>
      </c>
      <c r="AO26" s="206">
        <f>IF(AO4=Inputs!$G$257,SUM(Workflow!AC10:AN10)*Inputs!$G$252,0)</f>
        <v>0</v>
      </c>
      <c r="AP26" s="206">
        <f>IF(AP4=Inputs!$G$257,SUM(Workflow!AD10:AO10)*Inputs!$G$252,0)</f>
        <v>0</v>
      </c>
      <c r="AQ26" s="206">
        <f>IF(AQ4=Inputs!$G$257,SUM(Workflow!AE10:AP10)*Inputs!$G$252,0)</f>
        <v>0</v>
      </c>
      <c r="AR26" s="206">
        <f>IF(AR4=Inputs!$G$257,SUM(Workflow!AF10:AQ10)*Inputs!$G$252,0)</f>
        <v>0</v>
      </c>
      <c r="AS26" s="206">
        <f>IF(AS4=Inputs!$G$257,SUM(Workflow!AG10:AR10)*Inputs!$G$252,0)</f>
        <v>0</v>
      </c>
      <c r="AT26" s="206">
        <f>IF(AT4=Inputs!$G$257,SUM(Workflow!AH10:AS10)*Inputs!$G$252,0)</f>
        <v>0</v>
      </c>
      <c r="AU26" s="206">
        <f>IF(AU4=Inputs!$G$257,SUM(Workflow!AI10:AT10)*Inputs!$G$252,0)</f>
        <v>0</v>
      </c>
      <c r="AV26" s="206">
        <f>IF(AV4=Inputs!$G$257,SUM(Workflow!AJ10:AU10)*Inputs!$G$252,0)</f>
        <v>0</v>
      </c>
      <c r="AW26" s="206">
        <f>IF(AW4=Inputs!$G$257,SUM(Workflow!AK10:AV10)*Inputs!$G$252,0)</f>
        <v>0</v>
      </c>
      <c r="AX26" s="206">
        <f>IF(AX4=Inputs!$G$257,SUM(Workflow!AL10:AW10)*Inputs!$G$252,0)</f>
        <v>0</v>
      </c>
      <c r="AY26" s="206">
        <f>IF(AY4=Inputs!$G$257,SUM(Workflow!AM10:AX10)*Inputs!$G$252,0)</f>
        <v>0</v>
      </c>
      <c r="AZ26" s="206">
        <f>IF(AZ4=Inputs!$G$257,SUM(Workflow!AN10:AY10)*Inputs!$G$252,0)</f>
        <v>0</v>
      </c>
      <c r="BA26" s="206">
        <f>IF(BA4=Inputs!$G$257,SUM(Workflow!AO10:AZ10)*Inputs!$G$252,0)</f>
        <v>0</v>
      </c>
      <c r="BB26" s="206">
        <f>IF(BB4=Inputs!$G$257,SUM(Workflow!AP10:BA10)*Inputs!$G$252,0)</f>
        <v>0</v>
      </c>
      <c r="BC26" s="206">
        <f>IF(BC4=Inputs!$G$257,SUM(Workflow!AQ10:BB10)*Inputs!$G$252,0)</f>
        <v>0</v>
      </c>
      <c r="BD26" s="206">
        <f>IF(BD4=Inputs!$G$257,SUM(Workflow!AR10:BC10)*Inputs!$G$252,0)</f>
        <v>0</v>
      </c>
      <c r="BE26" s="206">
        <f>IF(BE4=Inputs!$G$257,SUM(Workflow!AS10:BD10)*Inputs!$G$252,0)</f>
        <v>0</v>
      </c>
      <c r="BF26" s="206">
        <f>IF(BF4=Inputs!$G$257,SUM(Workflow!AT10:BE10)*Inputs!$G$252,0)</f>
        <v>0</v>
      </c>
      <c r="BG26" s="206">
        <f>IF(BG4=Inputs!$G$257,SUM(Workflow!AU10:BF10)*Inputs!$G$252,0)</f>
        <v>0</v>
      </c>
      <c r="BH26" s="206">
        <f>IF(BH4=Inputs!$G$257,SUM(Workflow!AV10:BG10)*Inputs!$G$252,0)</f>
        <v>0</v>
      </c>
      <c r="BI26" s="206">
        <f>IF(BI4=Inputs!$G$257,SUM(Workflow!AW10:BH10)*Inputs!$G$252,0)</f>
        <v>0</v>
      </c>
      <c r="BJ26" s="206">
        <f>IF(BJ4=Inputs!$G$257,SUM(Workflow!AX10:BI10)*Inputs!$G$252,0)</f>
        <v>0</v>
      </c>
      <c r="BK26" s="206">
        <f>IF(BK4=Inputs!$G$257,SUM(Workflow!AY10:BJ10)*Inputs!$G$252,0)</f>
        <v>0</v>
      </c>
      <c r="BL26" s="206">
        <f>IF(BL4=Inputs!$G$257,SUM(Workflow!AZ10:BK10)*Inputs!$G$252,0)</f>
        <v>0</v>
      </c>
      <c r="BM26" s="206">
        <f>IF(BM4=Inputs!$G$257,SUM(Workflow!BA10:BL10)*Inputs!$G$252,0)</f>
        <v>0</v>
      </c>
      <c r="BN26" s="206">
        <f>IF(BN4=Inputs!$G$257,SUM(Workflow!BB10:BM10)*Inputs!$G$252,0)</f>
        <v>0</v>
      </c>
      <c r="BO26" s="206">
        <f>IF(BO4=Inputs!$G$257,SUM(Workflow!BC10:BN10)*Inputs!$G$252,0)</f>
        <v>0</v>
      </c>
      <c r="BP26" s="206">
        <f>IF(BP4=Inputs!$G$257,SUM(Workflow!BD10:BO10)*Inputs!$G$252,0)</f>
        <v>0</v>
      </c>
      <c r="BQ26" s="206">
        <f>IF(BQ4=Inputs!$G$257,SUM(Workflow!BE10:BP10)*Inputs!$G$252,0)</f>
        <v>0</v>
      </c>
      <c r="BR26" s="206">
        <f>IF(BR4=Inputs!$G$257,SUM(Workflow!BF10:BQ10)*Inputs!$G$252,0)</f>
        <v>0</v>
      </c>
      <c r="BS26" s="206">
        <f>IF(BS4=Inputs!$G$257,SUM(Workflow!BG10:BR10)*Inputs!$G$252,0)</f>
        <v>0</v>
      </c>
      <c r="BT26" s="206">
        <f>IF(BT4=Inputs!$G$257,SUM(Workflow!BH10:BS10)*Inputs!$G$252,0)</f>
        <v>0</v>
      </c>
      <c r="BU26" s="206">
        <f>IF(BU4=Inputs!$G$257,SUM(Workflow!BI10:BT10)*Inputs!$G$252,0)</f>
        <v>0</v>
      </c>
      <c r="BV26" s="206">
        <f>IF(BV4=Inputs!$G$257,SUM(Workflow!BJ10:BU10)*Inputs!$G$252,0)</f>
        <v>0</v>
      </c>
      <c r="BW26" s="206">
        <f>IF(BW4=Inputs!$G$257,SUM(Workflow!BK10:BV10)*Inputs!$G$252,0)</f>
        <v>0</v>
      </c>
      <c r="BX26" s="206">
        <f>IF(BX4=Inputs!$G$257,SUM(Workflow!BL10:BW10)*Inputs!$G$252,0)</f>
        <v>0</v>
      </c>
      <c r="BY26" s="206" t="e">
        <f ca="1">IF(BY4=Inputs!$G$257,SUM(Workflow!BM10:BX10)*Inputs!$G$252,0)</f>
        <v>#DIV/0!</v>
      </c>
      <c r="BZ26" s="206">
        <f>IF(BZ4=Inputs!$G$257,SUM(Workflow!BN10:BY10)*Inputs!$G$252,0)</f>
        <v>0</v>
      </c>
      <c r="CA26" s="206">
        <f>IF(CA4=Inputs!$G$257,SUM(Workflow!BO10:BZ10)*Inputs!$G$252,0)</f>
        <v>0</v>
      </c>
      <c r="CB26" s="206">
        <f>IF(CB4=Inputs!$G$257,SUM(Workflow!BP10:CA10)*Inputs!$G$252,0)</f>
        <v>0</v>
      </c>
      <c r="CC26" s="206">
        <f>IF(CC4=Inputs!$G$257,SUM(Workflow!BQ10:CB10)*Inputs!$G$252,0)</f>
        <v>0</v>
      </c>
      <c r="CD26" s="206">
        <f>IF(CD4=Inputs!$G$257,SUM(Workflow!BR10:CC10)*Inputs!$G$252,0)</f>
        <v>0</v>
      </c>
      <c r="CE26" s="206">
        <f>IF(CE4=Inputs!$G$257,SUM(Workflow!BS10:CD10)*Inputs!$G$252,0)</f>
        <v>0</v>
      </c>
      <c r="CF26" s="206">
        <f>IF(CF4=Inputs!$G$257,SUM(Workflow!BT10:CE10)*Inputs!$G$252,0)</f>
        <v>0</v>
      </c>
      <c r="CG26" s="206">
        <f>IF(CG4=Inputs!$G$257,SUM(Workflow!BU10:CF10)*Inputs!$G$252,0)</f>
        <v>0</v>
      </c>
      <c r="CH26" s="206">
        <f>IF(CH4=Inputs!$G$257,SUM(Workflow!BV10:CG10)*Inputs!$G$252,0)</f>
        <v>0</v>
      </c>
      <c r="CI26" s="206">
        <f>IF(CI4=Inputs!$G$257,SUM(Workflow!BW10:CH10)*Inputs!$G$252,0)</f>
        <v>0</v>
      </c>
      <c r="CJ26" s="206">
        <f>IF(CJ4=Inputs!$G$257,SUM(Workflow!BX10:CI10)*Inputs!$G$252,0)</f>
        <v>0</v>
      </c>
      <c r="CK26" s="206">
        <f>IF(CK4=Inputs!$G$257,SUM(Workflow!BY10:CJ10)*Inputs!$G$252,0)</f>
        <v>0</v>
      </c>
      <c r="CL26" s="206">
        <f>IF(CL4=Inputs!$G$257,SUM(Workflow!BZ10:CK10)*Inputs!$G$252,0)</f>
        <v>0</v>
      </c>
      <c r="CM26" s="206">
        <f>IF(CM4=Inputs!$G$257,SUM(Workflow!CA10:CL10)*Inputs!$G$252,0)</f>
        <v>0</v>
      </c>
      <c r="CN26" s="206">
        <f>IF(CN4=Inputs!$G$257,SUM(Workflow!CB10:CM10)*Inputs!$G$252,0)</f>
        <v>0</v>
      </c>
      <c r="CO26" s="206">
        <f>IF(CO4=Inputs!$G$257,SUM(Workflow!CC10:CN10)*Inputs!$G$252,0)</f>
        <v>0</v>
      </c>
      <c r="CP26" s="206">
        <f>IF(CP4=Inputs!$G$257,SUM(Workflow!CD10:CO10)*Inputs!$G$252,0)</f>
        <v>0</v>
      </c>
      <c r="CQ26" s="206">
        <f>IF(CQ4=Inputs!$G$257,SUM(Workflow!CE10:CP10)*Inputs!$G$252,0)</f>
        <v>0</v>
      </c>
      <c r="CR26" s="206">
        <f>IF(CR4=Inputs!$G$257,SUM(Workflow!CF10:CQ10)*Inputs!$G$252,0)</f>
        <v>0</v>
      </c>
      <c r="CS26" s="206">
        <f>IF(CS4=Inputs!$G$257,SUM(Workflow!CG10:CR10)*Inputs!$G$252,0)</f>
        <v>0</v>
      </c>
      <c r="CT26" s="206">
        <f>IF(CT4=Inputs!$G$257,SUM(Workflow!CH10:CS10)*Inputs!$G$252,0)</f>
        <v>0</v>
      </c>
      <c r="CU26" s="206">
        <f>IF(CU4=Inputs!$G$257,SUM(Workflow!CI10:CT10)*Inputs!$G$252,0)</f>
        <v>0</v>
      </c>
      <c r="CV26" s="206">
        <f>IF(CV4=Inputs!$G$257,SUM(Workflow!CJ10:CU10)*Inputs!$G$252,0)</f>
        <v>0</v>
      </c>
      <c r="CW26" s="206">
        <f>IF(CW4=Inputs!$G$257,SUM(Workflow!CK10:CV10)*Inputs!$G$252,0)</f>
        <v>0</v>
      </c>
      <c r="CX26" s="206">
        <f>IF(CX4=Inputs!$G$257,SUM(Workflow!CL10:CW10)*Inputs!$G$252,0)</f>
        <v>0</v>
      </c>
      <c r="CY26" s="206">
        <f>IF(CY4=Inputs!$G$257,SUM(Workflow!CM10:CX10)*Inputs!$G$252,0)</f>
        <v>0</v>
      </c>
      <c r="CZ26" s="206">
        <f>IF(CZ4=Inputs!$G$257,SUM(Workflow!CN10:CY10)*Inputs!$G$252,0)</f>
        <v>0</v>
      </c>
      <c r="DA26" s="206">
        <f>IF(DA4=Inputs!$G$257,SUM(Workflow!CO10:CZ10)*Inputs!$G$252,0)</f>
        <v>0</v>
      </c>
      <c r="DB26" s="206">
        <f>IF(DB4=Inputs!$G$257,SUM(Workflow!CP10:DA10)*Inputs!$G$252,0)</f>
        <v>0</v>
      </c>
      <c r="DC26" s="206">
        <f>IF(DC4=Inputs!$G$257,SUM(Workflow!CQ10:DB10)*Inputs!$G$252,0)</f>
        <v>0</v>
      </c>
      <c r="DD26" s="206">
        <f>IF(DD4=Inputs!$G$257,SUM(Workflow!CR10:DC10)*Inputs!$G$252,0)</f>
        <v>0</v>
      </c>
      <c r="DE26" s="206">
        <f>IF(DE4=Inputs!$G$257,SUM(Workflow!CS10:DD10)*Inputs!$G$252,0)</f>
        <v>0</v>
      </c>
      <c r="DF26" s="206">
        <f>IF(DF4=Inputs!$G$257,SUM(Workflow!CT10:DE10)*Inputs!$G$252,0)</f>
        <v>0</v>
      </c>
      <c r="DG26" s="206">
        <f>IF(DG4=Inputs!$G$257,SUM(Workflow!CU10:DF10)*Inputs!$G$252,0)</f>
        <v>0</v>
      </c>
      <c r="DH26" s="206">
        <f>IF(DH4=Inputs!$G$257,SUM(Workflow!CV10:DG10)*Inputs!$G$252,0)</f>
        <v>0</v>
      </c>
      <c r="DI26" s="206">
        <f>IF(DI4=Inputs!$G$257,SUM(Workflow!CW10:DH10)*Inputs!$G$252,0)</f>
        <v>0</v>
      </c>
      <c r="DJ26" s="206">
        <f>IF(DJ4=Inputs!$G$257,SUM(Workflow!CX10:DI10)*Inputs!$G$252,0)</f>
        <v>0</v>
      </c>
      <c r="DK26" s="206">
        <f>IF(DK4=Inputs!$G$257,SUM(Workflow!CY10:DJ10)*Inputs!$G$252,0)</f>
        <v>0</v>
      </c>
      <c r="DL26" s="206">
        <f>IF(DL4=Inputs!$G$257,SUM(Workflow!CZ10:DK10)*Inputs!$G$252,0)</f>
        <v>0</v>
      </c>
      <c r="DM26" s="206">
        <f>IF(DM4=Inputs!$G$257,SUM(Workflow!DA10:DL10)*Inputs!$G$252,0)</f>
        <v>0</v>
      </c>
      <c r="DN26" s="206">
        <f>IF(DN4=Inputs!$G$257,SUM(Workflow!DB10:DM10)*Inputs!$G$252,0)</f>
        <v>0</v>
      </c>
      <c r="DO26" s="206">
        <f>IF(DO4=Inputs!$G$257,SUM(Workflow!DC10:DN10)*Inputs!$G$252,0)</f>
        <v>0</v>
      </c>
      <c r="DP26" s="206">
        <f>IF(DP4=Inputs!$G$257,SUM(Workflow!DD10:DO10)*Inputs!$G$252,0)</f>
        <v>0</v>
      </c>
      <c r="DQ26" s="206">
        <f>IF(DQ4=Inputs!$G$257,SUM(Workflow!DE10:DP10)*Inputs!$G$252,0)</f>
        <v>0</v>
      </c>
      <c r="DR26" s="206">
        <f>IF(DR4=Inputs!$G$257,SUM(Workflow!DF10:DQ10)*Inputs!$G$252,0)</f>
        <v>0</v>
      </c>
      <c r="DS26" s="206">
        <f>IF(DS4=Inputs!$G$257,SUM(Workflow!DG10:DR10)*Inputs!$G$252,0)</f>
        <v>0</v>
      </c>
      <c r="DT26" s="206">
        <f>IF(DT4=Inputs!$G$257,SUM(Workflow!DH10:DS10)*Inputs!$G$252,0)</f>
        <v>0</v>
      </c>
      <c r="DU26" s="206">
        <f>IF(DU4=Inputs!$G$257,SUM(Workflow!DI10:DT10)*Inputs!$G$252,0)</f>
        <v>0</v>
      </c>
      <c r="DV26" s="206">
        <f>IF(DV4=Inputs!$G$257,SUM(Workflow!DJ10:DU10)*Inputs!$G$252,0)</f>
        <v>0</v>
      </c>
      <c r="DW26" s="206">
        <f>IF(DW4=Inputs!$G$257,SUM(Workflow!DK10:DV10)*Inputs!$G$252,0)</f>
        <v>0</v>
      </c>
      <c r="DX26" s="206">
        <f>IF(DX4=Inputs!$G$257,SUM(Workflow!DL10:DW10)*Inputs!$G$252,0)</f>
        <v>0</v>
      </c>
      <c r="DY26" s="206">
        <f>IF(DY4=Inputs!$G$257,SUM(Workflow!DM10:DX10)*Inputs!$G$252,0)</f>
        <v>0</v>
      </c>
      <c r="DZ26" s="206">
        <f>IF(DZ4=Inputs!$G$257,SUM(Workflow!DN10:DY10)*Inputs!$G$252,0)</f>
        <v>0</v>
      </c>
      <c r="EA26" s="206">
        <f>IF(EA4=Inputs!$G$257,SUM(Workflow!DO10:DZ10)*Inputs!$G$252,0)</f>
        <v>0</v>
      </c>
      <c r="EB26" s="206">
        <f>IF(EB4=Inputs!$G$257,SUM(Workflow!DP10:EA10)*Inputs!$G$252,0)</f>
        <v>0</v>
      </c>
      <c r="EC26" s="206">
        <f>IF(EC4=Inputs!$G$257,SUM(Workflow!DQ10:EB10)*Inputs!$G$252,0)</f>
        <v>0</v>
      </c>
      <c r="ED26" s="206">
        <f>IF(ED4=Inputs!$G$257,SUM(Workflow!DR10:EC10)*Inputs!$G$252,0)</f>
        <v>0</v>
      </c>
      <c r="EE26" s="206">
        <f>IF(EE4=Inputs!$G$257,SUM(Workflow!DS10:ED10)*Inputs!$G$252,0)</f>
        <v>0</v>
      </c>
      <c r="EF26" s="206">
        <f>IF(EF4=Inputs!$G$257,SUM(Workflow!DT10:EE10)*Inputs!$G$252,0)</f>
        <v>0</v>
      </c>
      <c r="EG26" s="206">
        <f>IF(EG4=Inputs!$G$257,SUM(Workflow!DU10:EF10)*Inputs!$G$252,0)</f>
        <v>0</v>
      </c>
      <c r="EH26" s="21"/>
    </row>
    <row r="27" spans="1:138" ht="15" customHeight="1">
      <c r="A27" s="21"/>
      <c r="B27" s="290"/>
      <c r="C27" s="293" t="s">
        <v>485</v>
      </c>
      <c r="D27" s="21" t="s">
        <v>77</v>
      </c>
      <c r="E27" s="21"/>
      <c r="F27" s="292" t="e">
        <f t="shared" ca="1" si="5"/>
        <v>#DIV/0!</v>
      </c>
      <c r="G27" s="206">
        <f t="shared" ref="G27:P27" si="7">SUMIF($R$6:$EG$6,G$6,$R27:$EG27)</f>
        <v>0</v>
      </c>
      <c r="H27" s="206">
        <f t="shared" si="7"/>
        <v>0</v>
      </c>
      <c r="I27" s="206">
        <f t="shared" si="7"/>
        <v>0</v>
      </c>
      <c r="J27" s="206">
        <f t="shared" si="7"/>
        <v>0</v>
      </c>
      <c r="K27" s="206" t="e">
        <f t="shared" ca="1" si="7"/>
        <v>#DIV/0!</v>
      </c>
      <c r="L27" s="206">
        <f t="shared" si="7"/>
        <v>0</v>
      </c>
      <c r="M27" s="206">
        <f t="shared" si="7"/>
        <v>0</v>
      </c>
      <c r="N27" s="206">
        <f t="shared" si="7"/>
        <v>0</v>
      </c>
      <c r="O27" s="206">
        <f t="shared" si="7"/>
        <v>0</v>
      </c>
      <c r="P27" s="206">
        <f t="shared" si="7"/>
        <v>0</v>
      </c>
      <c r="Q27" s="21"/>
      <c r="R27" s="206">
        <f>IF(R$4=Inputs!$G$257,SUM(Workflow!Q45)*Inputs!$G$251,0)</f>
        <v>0</v>
      </c>
      <c r="S27" s="206">
        <f>IF(S4=Inputs!$G$257,SUM(Workflow!R45)*Inputs!$G$251,0)</f>
        <v>0</v>
      </c>
      <c r="T27" s="206">
        <f>IF(T$4=Inputs!$G$257,SUM(Workflow!$R45:S45)*Inputs!$G$251,0)</f>
        <v>0</v>
      </c>
      <c r="U27" s="206">
        <f>IF(U$4=Inputs!$G$257,SUM(Workflow!$R45:T45)*Inputs!$G$251,0)</f>
        <v>0</v>
      </c>
      <c r="V27" s="206">
        <f>IF(V$4=Inputs!$G$257,SUM(Workflow!$R45:U45)*Inputs!$G$251,0)</f>
        <v>0</v>
      </c>
      <c r="W27" s="206">
        <f>IF(W$4=Inputs!$G$257,SUM(Workflow!$R45:V45)*Inputs!$G$251,0)</f>
        <v>0</v>
      </c>
      <c r="X27" s="206">
        <f>IF(X$4=Inputs!$G$257,SUM(Workflow!$R45:W45)*Inputs!$G$251,0)</f>
        <v>0</v>
      </c>
      <c r="Y27" s="206">
        <f>IF(Y$4=Inputs!$G$257,SUM(Workflow!$R45:X45)*Inputs!$G$251,0)</f>
        <v>0</v>
      </c>
      <c r="Z27" s="206">
        <f>IF(Z$4=Inputs!$G$257,SUM(Workflow!$R45:Y45)*Inputs!$G$251,0)</f>
        <v>0</v>
      </c>
      <c r="AA27" s="206">
        <f>IF(AA$4=Inputs!$G$257,SUM(Workflow!$R45:Z45)*Inputs!$G$251,0)</f>
        <v>0</v>
      </c>
      <c r="AB27" s="206">
        <f>IF(AB$4=Inputs!$G$257,SUM(Workflow!$R45:AA45)*Inputs!$G$251,0)</f>
        <v>0</v>
      </c>
      <c r="AC27" s="206">
        <f>IF(AC$4=Inputs!$G$257,SUM(Workflow!$R45:AB45)*Inputs!$G$251,0)</f>
        <v>0</v>
      </c>
      <c r="AD27" s="206">
        <f>IF(AD$4=Inputs!$G$257,SUM(Workflow!$R45:AC45)*Inputs!$G$251,0)</f>
        <v>0</v>
      </c>
      <c r="AE27" s="206">
        <f>IF(AE$4=Inputs!$G$257,SUM(Workflow!S45:AD45)*Inputs!$G$251,0)</f>
        <v>0</v>
      </c>
      <c r="AF27" s="206">
        <f>IF(AF$4=Inputs!$G$257,SUM(Workflow!T45:AE45)*Inputs!$G$251,0)</f>
        <v>0</v>
      </c>
      <c r="AG27" s="206">
        <f>IF(AG$4=Inputs!$G$257,SUM(Workflow!U45:AF45)*Inputs!$G$251,0)</f>
        <v>0</v>
      </c>
      <c r="AH27" s="206">
        <f>IF(AH$4=Inputs!$G$257,SUM(Workflow!V45:AG45)*Inputs!$G$251,0)</f>
        <v>0</v>
      </c>
      <c r="AI27" s="206">
        <f>IF(AI$4=Inputs!$G$257,SUM(Workflow!W45:AH45)*Inputs!$G$251,0)</f>
        <v>0</v>
      </c>
      <c r="AJ27" s="206">
        <f>IF(AJ$4=Inputs!$G$257,SUM(Workflow!X45:AI45)*Inputs!$G$251,0)</f>
        <v>0</v>
      </c>
      <c r="AK27" s="206">
        <f>IF(AK$4=Inputs!$G$257,SUM(Workflow!Y45:AJ45)*Inputs!$G$251,0)</f>
        <v>0</v>
      </c>
      <c r="AL27" s="206">
        <f>IF(AL$4=Inputs!$G$257,SUM(Workflow!Z45:AK45)*Inputs!$G$251,0)</f>
        <v>0</v>
      </c>
      <c r="AM27" s="206">
        <f>IF(AM$4=Inputs!$G$257,SUM(Workflow!AA45:AL45)*Inputs!$G$251,0)</f>
        <v>0</v>
      </c>
      <c r="AN27" s="206">
        <f>IF(AN$4=Inputs!$G$257,SUM(Workflow!AB45:AM45)*Inputs!$G$251,0)</f>
        <v>0</v>
      </c>
      <c r="AO27" s="206">
        <f>IF(AO$4=Inputs!$G$257,SUM(Workflow!AC45:AN45)*Inputs!$G$251,0)</f>
        <v>0</v>
      </c>
      <c r="AP27" s="206">
        <f>IF(AP$4=Inputs!$G$257,SUM(Workflow!AD45:AO45)*Inputs!$G$251,0)</f>
        <v>0</v>
      </c>
      <c r="AQ27" s="206">
        <f>IF(AQ$4=Inputs!$G$257,SUM(Workflow!AE45:AP45)*Inputs!$G$251,0)</f>
        <v>0</v>
      </c>
      <c r="AR27" s="206">
        <f>IF(AR$4=Inputs!$G$257,SUM(Workflow!AF45:AQ45)*Inputs!$G$251,0)</f>
        <v>0</v>
      </c>
      <c r="AS27" s="206">
        <f>IF(AS$4=Inputs!$G$257,SUM(Workflow!AG45:AR45)*Inputs!$G$251,0)</f>
        <v>0</v>
      </c>
      <c r="AT27" s="206">
        <f>IF(AT$4=Inputs!$G$257,SUM(Workflow!AH45:AS45)*Inputs!$G$251,0)</f>
        <v>0</v>
      </c>
      <c r="AU27" s="206">
        <f>IF(AU$4=Inputs!$G$257,SUM(Workflow!AI45:AT45)*Inputs!$G$251,0)</f>
        <v>0</v>
      </c>
      <c r="AV27" s="206">
        <f>IF(AV$4=Inputs!$G$257,SUM(Workflow!AJ45:AU45)*Inputs!$G$251,0)</f>
        <v>0</v>
      </c>
      <c r="AW27" s="206">
        <f>IF(AW$4=Inputs!$G$257,SUM(Workflow!AK45:AV45)*Inputs!$G$251,0)</f>
        <v>0</v>
      </c>
      <c r="AX27" s="206">
        <f>IF(AX$4=Inputs!$G$257,SUM(Workflow!AL45:AW45)*Inputs!$G$251,0)</f>
        <v>0</v>
      </c>
      <c r="AY27" s="206">
        <f>IF(AY$4=Inputs!$G$257,SUM(Workflow!AM45:AX45)*Inputs!$G$251,0)</f>
        <v>0</v>
      </c>
      <c r="AZ27" s="206">
        <f>IF(AZ$4=Inputs!$G$257,SUM(Workflow!AN45:AY45)*Inputs!$G$251,0)</f>
        <v>0</v>
      </c>
      <c r="BA27" s="206">
        <f>IF(BA$4=Inputs!$G$257,SUM(Workflow!AO45:AZ45)*Inputs!$G$251,0)</f>
        <v>0</v>
      </c>
      <c r="BB27" s="206">
        <f>IF(BB$4=Inputs!$G$257,SUM(Workflow!AP45:BA45)*Inputs!$G$251,0)</f>
        <v>0</v>
      </c>
      <c r="BC27" s="206">
        <f>IF(BC$4=Inputs!$G$257,SUM(Workflow!AQ45:BB45)*Inputs!$G$251,0)</f>
        <v>0</v>
      </c>
      <c r="BD27" s="206">
        <f>IF(BD$4=Inputs!$G$257,SUM(Workflow!AR45:BC45)*Inputs!$G$251,0)</f>
        <v>0</v>
      </c>
      <c r="BE27" s="206">
        <f>IF(BE$4=Inputs!$G$257,SUM(Workflow!AS45:BD45)*Inputs!$G$251,0)</f>
        <v>0</v>
      </c>
      <c r="BF27" s="206">
        <f>IF(BF$4=Inputs!$G$257,SUM(Workflow!AT45:BE45)*Inputs!$G$251,0)</f>
        <v>0</v>
      </c>
      <c r="BG27" s="206">
        <f>IF(BG$4=Inputs!$G$257,SUM(Workflow!AU45:BF45)*Inputs!$G$251,0)</f>
        <v>0</v>
      </c>
      <c r="BH27" s="206">
        <f>IF(BH$4=Inputs!$G$257,SUM(Workflow!AV45:BG45)*Inputs!$G$251,0)</f>
        <v>0</v>
      </c>
      <c r="BI27" s="206">
        <f>IF(BI$4=Inputs!$G$257,SUM(Workflow!AW45:BH45)*Inputs!$G$251,0)</f>
        <v>0</v>
      </c>
      <c r="BJ27" s="206">
        <f>IF(BJ$4=Inputs!$G$257,SUM(Workflow!AX45:BI45)*Inputs!$G$251,0)</f>
        <v>0</v>
      </c>
      <c r="BK27" s="206">
        <f>IF(BK$4=Inputs!$G$257,SUM(Workflow!AY45:BJ45)*Inputs!$G$251,0)</f>
        <v>0</v>
      </c>
      <c r="BL27" s="206">
        <f>IF(BL$4=Inputs!$G$257,SUM(Workflow!AZ45:BK45)*Inputs!$G$251,0)</f>
        <v>0</v>
      </c>
      <c r="BM27" s="206">
        <f>IF(BM$4=Inputs!$G$257,SUM(Workflow!BA45:BL45)*Inputs!$G$251,0)</f>
        <v>0</v>
      </c>
      <c r="BN27" s="206">
        <f>IF(BN$4=Inputs!$G$257,SUM(Workflow!BB45:BM45)*Inputs!$G$251,0)</f>
        <v>0</v>
      </c>
      <c r="BO27" s="206">
        <f>IF(BO$4=Inputs!$G$257,SUM(Workflow!BC45:BN45)*Inputs!$G$251,0)</f>
        <v>0</v>
      </c>
      <c r="BP27" s="206">
        <f>IF(BP$4=Inputs!$G$257,SUM(Workflow!BD45:BO45)*Inputs!$G$251,0)</f>
        <v>0</v>
      </c>
      <c r="BQ27" s="206">
        <f>IF(BQ$4=Inputs!$G$257,SUM(Workflow!BE45:BP45)*Inputs!$G$251,0)</f>
        <v>0</v>
      </c>
      <c r="BR27" s="206">
        <f>IF(BR$4=Inputs!$G$257,SUM(Workflow!BF45:BQ45)*Inputs!$G$251,0)</f>
        <v>0</v>
      </c>
      <c r="BS27" s="206">
        <f>IF(BS$4=Inputs!$G$257,SUM(Workflow!BG45:BR45)*Inputs!$G$251,0)</f>
        <v>0</v>
      </c>
      <c r="BT27" s="206">
        <f>IF(BT$4=Inputs!$G$257,SUM(Workflow!BH45:BS45)*Inputs!$G$251,0)</f>
        <v>0</v>
      </c>
      <c r="BU27" s="206">
        <f>IF(BU$4=Inputs!$G$257,SUM(Workflow!BI45:BT45)*Inputs!$G$251,0)</f>
        <v>0</v>
      </c>
      <c r="BV27" s="206">
        <f>IF(BV$4=Inputs!$G$257,SUM(Workflow!BJ45:BU45)*Inputs!$G$251,0)</f>
        <v>0</v>
      </c>
      <c r="BW27" s="206">
        <f>IF(BW$4=Inputs!$G$257,SUM(Workflow!BK45:BV45)*Inputs!$G$251,0)</f>
        <v>0</v>
      </c>
      <c r="BX27" s="206">
        <f>IF(BX$4=Inputs!$G$257,SUM(Workflow!BL45:BW45)*Inputs!$G$251,0)</f>
        <v>0</v>
      </c>
      <c r="BY27" s="206" t="e">
        <f ca="1">IF(BY$4=Inputs!$G$257,SUM(Workflow!BM45:BX45)*Inputs!$G$251,0)</f>
        <v>#DIV/0!</v>
      </c>
      <c r="BZ27" s="206">
        <f>IF(BZ$4=Inputs!$G$257,SUM(Workflow!BN45:BY45)*Inputs!$G$251,0)</f>
        <v>0</v>
      </c>
      <c r="CA27" s="206">
        <f>IF(CA$4=Inputs!$G$257,SUM(Workflow!BO45:BZ45)*Inputs!$G$251,0)</f>
        <v>0</v>
      </c>
      <c r="CB27" s="206">
        <f>IF(CB$4=Inputs!$G$257,SUM(Workflow!BP45:CA45)*Inputs!$G$251,0)</f>
        <v>0</v>
      </c>
      <c r="CC27" s="206">
        <f>IF(CC$4=Inputs!$G$257,SUM(Workflow!BQ45:CB45)*Inputs!$G$251,0)</f>
        <v>0</v>
      </c>
      <c r="CD27" s="206">
        <f>IF(CD$4=Inputs!$G$257,SUM(Workflow!BR45:CC45)*Inputs!$G$251,0)</f>
        <v>0</v>
      </c>
      <c r="CE27" s="206">
        <f>IF(CE$4=Inputs!$G$257,SUM(Workflow!BS45:CD45)*Inputs!$G$251,0)</f>
        <v>0</v>
      </c>
      <c r="CF27" s="206">
        <f>IF(CF$4=Inputs!$G$257,SUM(Workflow!BT45:CE45)*Inputs!$G$251,0)</f>
        <v>0</v>
      </c>
      <c r="CG27" s="206">
        <f>IF(CG$4=Inputs!$G$257,SUM(Workflow!BU45:CF45)*Inputs!$G$251,0)</f>
        <v>0</v>
      </c>
      <c r="CH27" s="206">
        <f>IF(CH$4=Inputs!$G$257,SUM(Workflow!BV45:CG45)*Inputs!$G$251,0)</f>
        <v>0</v>
      </c>
      <c r="CI27" s="206">
        <f>IF(CI$4=Inputs!$G$257,SUM(Workflow!BW45:CH45)*Inputs!$G$251,0)</f>
        <v>0</v>
      </c>
      <c r="CJ27" s="206">
        <f>IF(CJ$4=Inputs!$G$257,SUM(Workflow!BX45:CI45)*Inputs!$G$251,0)</f>
        <v>0</v>
      </c>
      <c r="CK27" s="206">
        <f>IF(CK$4=Inputs!$G$257,SUM(Workflow!BY45:CJ45)*Inputs!$G$251,0)</f>
        <v>0</v>
      </c>
      <c r="CL27" s="206">
        <f>IF(CL$4=Inputs!$G$257,SUM(Workflow!BZ45:CK45)*Inputs!$G$251,0)</f>
        <v>0</v>
      </c>
      <c r="CM27" s="206">
        <f>IF(CM$4=Inputs!$G$257,SUM(Workflow!CA45:CL45)*Inputs!$G$251,0)</f>
        <v>0</v>
      </c>
      <c r="CN27" s="206">
        <f>IF(CN$4=Inputs!$G$257,SUM(Workflow!CB45:CM45)*Inputs!$G$251,0)</f>
        <v>0</v>
      </c>
      <c r="CO27" s="206">
        <f>IF(CO$4=Inputs!$G$257,SUM(Workflow!CC45:CN45)*Inputs!$G$251,0)</f>
        <v>0</v>
      </c>
      <c r="CP27" s="206">
        <f>IF(CP$4=Inputs!$G$257,SUM(Workflow!CD45:CO45)*Inputs!$G$251,0)</f>
        <v>0</v>
      </c>
      <c r="CQ27" s="206">
        <f>IF(CQ$4=Inputs!$G$257,SUM(Workflow!CE45:CP45)*Inputs!$G$251,0)</f>
        <v>0</v>
      </c>
      <c r="CR27" s="206">
        <f>IF(CR$4=Inputs!$G$257,SUM(Workflow!CF45:CQ45)*Inputs!$G$251,0)</f>
        <v>0</v>
      </c>
      <c r="CS27" s="206">
        <f>IF(CS$4=Inputs!$G$257,SUM(Workflow!CG45:CR45)*Inputs!$G$251,0)</f>
        <v>0</v>
      </c>
      <c r="CT27" s="206">
        <f>IF(CT$4=Inputs!$G$257,SUM(Workflow!CH45:CS45)*Inputs!$G$251,0)</f>
        <v>0</v>
      </c>
      <c r="CU27" s="206">
        <f>IF(CU$4=Inputs!$G$257,SUM(Workflow!CI45:CT45)*Inputs!$G$251,0)</f>
        <v>0</v>
      </c>
      <c r="CV27" s="206">
        <f>IF(CV$4=Inputs!$G$257,SUM(Workflow!CJ45:CU45)*Inputs!$G$251,0)</f>
        <v>0</v>
      </c>
      <c r="CW27" s="206">
        <f>IF(CW$4=Inputs!$G$257,SUM(Workflow!CK45:CV45)*Inputs!$G$251,0)</f>
        <v>0</v>
      </c>
      <c r="CX27" s="206">
        <f>IF(CX$4=Inputs!$G$257,SUM(Workflow!CL45:CW45)*Inputs!$G$251,0)</f>
        <v>0</v>
      </c>
      <c r="CY27" s="206">
        <f>IF(CY$4=Inputs!$G$257,SUM(Workflow!CM45:CX45)*Inputs!$G$251,0)</f>
        <v>0</v>
      </c>
      <c r="CZ27" s="206">
        <f>IF(CZ$4=Inputs!$G$257,SUM(Workflow!CN45:CY45)*Inputs!$G$251,0)</f>
        <v>0</v>
      </c>
      <c r="DA27" s="206">
        <f>IF(DA$4=Inputs!$G$257,SUM(Workflow!CO45:CZ45)*Inputs!$G$251,0)</f>
        <v>0</v>
      </c>
      <c r="DB27" s="206">
        <f>IF(DB$4=Inputs!$G$257,SUM(Workflow!CP45:DA45)*Inputs!$G$251,0)</f>
        <v>0</v>
      </c>
      <c r="DC27" s="206">
        <f>IF(DC$4=Inputs!$G$257,SUM(Workflow!CQ45:DB45)*Inputs!$G$251,0)</f>
        <v>0</v>
      </c>
      <c r="DD27" s="206">
        <f>IF(DD$4=Inputs!$G$257,SUM(Workflow!CR45:DC45)*Inputs!$G$251,0)</f>
        <v>0</v>
      </c>
      <c r="DE27" s="206">
        <f>IF(DE$4=Inputs!$G$257,SUM(Workflow!CS45:DD45)*Inputs!$G$251,0)</f>
        <v>0</v>
      </c>
      <c r="DF27" s="206">
        <f>IF(DF$4=Inputs!$G$257,SUM(Workflow!CT45:DE45)*Inputs!$G$251,0)</f>
        <v>0</v>
      </c>
      <c r="DG27" s="206">
        <f>IF(DG$4=Inputs!$G$257,SUM(Workflow!CU45:DF45)*Inputs!$G$251,0)</f>
        <v>0</v>
      </c>
      <c r="DH27" s="206">
        <f>IF(DH$4=Inputs!$G$257,SUM(Workflow!CV45:DG45)*Inputs!$G$251,0)</f>
        <v>0</v>
      </c>
      <c r="DI27" s="206">
        <f>IF(DI$4=Inputs!$G$257,SUM(Workflow!CW45:DH45)*Inputs!$G$251,0)</f>
        <v>0</v>
      </c>
      <c r="DJ27" s="206">
        <f>IF(DJ$4=Inputs!$G$257,SUM(Workflow!CX45:DI45)*Inputs!$G$251,0)</f>
        <v>0</v>
      </c>
      <c r="DK27" s="206">
        <f>IF(DK$4=Inputs!$G$257,SUM(Workflow!CY45:DJ45)*Inputs!$G$251,0)</f>
        <v>0</v>
      </c>
      <c r="DL27" s="206">
        <f>IF(DL$4=Inputs!$G$257,SUM(Workflow!CZ45:DK45)*Inputs!$G$251,0)</f>
        <v>0</v>
      </c>
      <c r="DM27" s="206">
        <f>IF(DM$4=Inputs!$G$257,SUM(Workflow!DA45:DL45)*Inputs!$G$251,0)</f>
        <v>0</v>
      </c>
      <c r="DN27" s="206">
        <f>IF(DN$4=Inputs!$G$257,SUM(Workflow!DB45:DM45)*Inputs!$G$251,0)</f>
        <v>0</v>
      </c>
      <c r="DO27" s="206">
        <f>IF(DO$4=Inputs!$G$257,SUM(Workflow!DC45:DN45)*Inputs!$G$251,0)</f>
        <v>0</v>
      </c>
      <c r="DP27" s="206">
        <f>IF(DP$4=Inputs!$G$257,SUM(Workflow!DD45:DO45)*Inputs!$G$251,0)</f>
        <v>0</v>
      </c>
      <c r="DQ27" s="206">
        <f>IF(DQ$4=Inputs!$G$257,SUM(Workflow!DE45:DP45)*Inputs!$G$251,0)</f>
        <v>0</v>
      </c>
      <c r="DR27" s="206">
        <f>IF(DR$4=Inputs!$G$257,SUM(Workflow!DF45:DQ45)*Inputs!$G$251,0)</f>
        <v>0</v>
      </c>
      <c r="DS27" s="206">
        <f>IF(DS$4=Inputs!$G$257,SUM(Workflow!DG45:DR45)*Inputs!$G$251,0)</f>
        <v>0</v>
      </c>
      <c r="DT27" s="206">
        <f>IF(DT$4=Inputs!$G$257,SUM(Workflow!DH45:DS45)*Inputs!$G$251,0)</f>
        <v>0</v>
      </c>
      <c r="DU27" s="206">
        <f>IF(DU$4=Inputs!$G$257,SUM(Workflow!DI45:DT45)*Inputs!$G$251,0)</f>
        <v>0</v>
      </c>
      <c r="DV27" s="206">
        <f>IF(DV$4=Inputs!$G$257,SUM(Workflow!DJ45:DU45)*Inputs!$G$251,0)</f>
        <v>0</v>
      </c>
      <c r="DW27" s="206">
        <f>IF(DW$4=Inputs!$G$257,SUM(Workflow!DK45:DV45)*Inputs!$G$251,0)</f>
        <v>0</v>
      </c>
      <c r="DX27" s="206">
        <f>IF(DX$4=Inputs!$G$257,SUM(Workflow!DL45:DW45)*Inputs!$G$251,0)</f>
        <v>0</v>
      </c>
      <c r="DY27" s="206">
        <f>IF(DY$4=Inputs!$G$257,SUM(Workflow!DM45:DX45)*Inputs!$G$251,0)</f>
        <v>0</v>
      </c>
      <c r="DZ27" s="206">
        <f>IF(DZ$4=Inputs!$G$257,SUM(Workflow!DN45:DY45)*Inputs!$G$251,0)</f>
        <v>0</v>
      </c>
      <c r="EA27" s="206">
        <f>IF(EA$4=Inputs!$G$257,SUM(Workflow!DO45:DZ45)*Inputs!$G$251,0)</f>
        <v>0</v>
      </c>
      <c r="EB27" s="206">
        <f>IF(EB$4=Inputs!$G$257,SUM(Workflow!DP45:EA45)*Inputs!$G$251,0)</f>
        <v>0</v>
      </c>
      <c r="EC27" s="206">
        <f>IF(EC$4=Inputs!$G$257,SUM(Workflow!DQ45:EB45)*Inputs!$G$251,0)</f>
        <v>0</v>
      </c>
      <c r="ED27" s="206">
        <f>IF(ED$4=Inputs!$G$257,SUM(Workflow!DR45:EC45)*Inputs!$G$251,0)</f>
        <v>0</v>
      </c>
      <c r="EE27" s="206">
        <f>IF(EE$4=Inputs!$G$257,SUM(Workflow!DS45:ED45)*Inputs!$G$251,0)</f>
        <v>0</v>
      </c>
      <c r="EF27" s="206">
        <f>IF(EF$4=Inputs!$G$257,SUM(Workflow!DT45:EE45)*Inputs!$G$251,0)</f>
        <v>0</v>
      </c>
      <c r="EG27" s="206">
        <f>IF(EG$4=Inputs!$G$257,SUM(Workflow!DU45:EF45)*Inputs!$G$251,0)</f>
        <v>0</v>
      </c>
      <c r="EH27" s="21"/>
    </row>
    <row r="28" spans="1:138" ht="15" customHeight="1">
      <c r="A28" s="21"/>
      <c r="B28" s="290"/>
      <c r="C28" s="293"/>
      <c r="D28" s="21"/>
      <c r="E28" s="21"/>
      <c r="F28" s="292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1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  <c r="BR28" s="206"/>
      <c r="BS28" s="206"/>
      <c r="BT28" s="206"/>
      <c r="BU28" s="206"/>
      <c r="BV28" s="206"/>
      <c r="BW28" s="206"/>
      <c r="BX28" s="206"/>
      <c r="BY28" s="206"/>
      <c r="BZ28" s="206"/>
      <c r="CA28" s="206"/>
      <c r="CB28" s="206"/>
      <c r="CC28" s="206"/>
      <c r="CD28" s="206"/>
      <c r="CE28" s="206"/>
      <c r="CF28" s="206"/>
      <c r="CG28" s="206"/>
      <c r="CH28" s="206"/>
      <c r="CI28" s="206"/>
      <c r="CJ28" s="206"/>
      <c r="CK28" s="206"/>
      <c r="CL28" s="206"/>
      <c r="CM28" s="206"/>
      <c r="CN28" s="206"/>
      <c r="CO28" s="206"/>
      <c r="CP28" s="206"/>
      <c r="CQ28" s="206"/>
      <c r="CR28" s="206"/>
      <c r="CS28" s="206"/>
      <c r="CT28" s="206"/>
      <c r="CU28" s="206"/>
      <c r="CV28" s="206"/>
      <c r="CW28" s="206"/>
      <c r="CX28" s="206"/>
      <c r="CY28" s="206"/>
      <c r="CZ28" s="206"/>
      <c r="DA28" s="206"/>
      <c r="DB28" s="206"/>
      <c r="DC28" s="206"/>
      <c r="DD28" s="206"/>
      <c r="DE28" s="206"/>
      <c r="DF28" s="206"/>
      <c r="DG28" s="206"/>
      <c r="DH28" s="206"/>
      <c r="DI28" s="206"/>
      <c r="DJ28" s="206"/>
      <c r="DK28" s="206"/>
      <c r="DL28" s="206"/>
      <c r="DM28" s="206"/>
      <c r="DN28" s="206"/>
      <c r="DO28" s="206"/>
      <c r="DP28" s="206"/>
      <c r="DQ28" s="206"/>
      <c r="DR28" s="206"/>
      <c r="DS28" s="206"/>
      <c r="DT28" s="206"/>
      <c r="DU28" s="206"/>
      <c r="DV28" s="206"/>
      <c r="DW28" s="206"/>
      <c r="DX28" s="206"/>
      <c r="DY28" s="206"/>
      <c r="DZ28" s="206"/>
      <c r="EA28" s="206"/>
      <c r="EB28" s="206"/>
      <c r="EC28" s="206"/>
      <c r="ED28" s="206"/>
      <c r="EE28" s="206"/>
      <c r="EF28" s="206"/>
      <c r="EG28" s="206"/>
      <c r="EH28" s="21"/>
    </row>
    <row r="29" spans="1:138" ht="14.25" customHeight="1">
      <c r="A29" s="62"/>
      <c r="B29" s="295"/>
      <c r="C29" s="295" t="s">
        <v>486</v>
      </c>
      <c r="D29" s="62" t="s">
        <v>77</v>
      </c>
      <c r="E29" s="240"/>
      <c r="F29" s="292" t="e">
        <f t="shared" ref="F29:F31" ca="1" si="8">SUM(G29:P29)</f>
        <v>#DIV/0!</v>
      </c>
      <c r="G29" s="270">
        <f t="shared" ref="G29:P29" ca="1" si="9">SUMIF($R$6:$EG$6,G$6,$R29:$EG29)</f>
        <v>-99.999999999999986</v>
      </c>
      <c r="H29" s="270">
        <f t="shared" ca="1" si="9"/>
        <v>-103.89999999999999</v>
      </c>
      <c r="I29" s="270">
        <f t="shared" ca="1" si="9"/>
        <v>-108.056</v>
      </c>
      <c r="J29" s="270">
        <f t="shared" ca="1" si="9"/>
        <v>-112.37823999999999</v>
      </c>
      <c r="K29" s="270" t="e">
        <f t="shared" ca="1" si="9"/>
        <v>#DIV/0!</v>
      </c>
      <c r="L29" s="270">
        <f t="shared" ca="1" si="9"/>
        <v>-121.54830438400002</v>
      </c>
      <c r="M29" s="270">
        <f t="shared" ca="1" si="9"/>
        <v>-126.41023655936004</v>
      </c>
      <c r="N29" s="270">
        <f t="shared" ca="1" si="9"/>
        <v>-131.46664602173445</v>
      </c>
      <c r="O29" s="270">
        <f t="shared" ca="1" si="9"/>
        <v>-136.7253118626038</v>
      </c>
      <c r="P29" s="270">
        <f t="shared" ca="1" si="9"/>
        <v>-142.19432433710793</v>
      </c>
      <c r="Q29" s="240"/>
      <c r="R29" s="270">
        <f t="shared" ref="R29:EG29" ca="1" si="10">-R7+R24*$F$36</f>
        <v>-8.3333333333333339</v>
      </c>
      <c r="S29" s="270">
        <f t="shared" ca="1" si="10"/>
        <v>-8.3333333333333339</v>
      </c>
      <c r="T29" s="270">
        <f t="shared" ca="1" si="10"/>
        <v>-8.3333333333333339</v>
      </c>
      <c r="U29" s="270">
        <f t="shared" ca="1" si="10"/>
        <v>-8.3333333333333339</v>
      </c>
      <c r="V29" s="270">
        <f t="shared" ca="1" si="10"/>
        <v>-8.3333333333333339</v>
      </c>
      <c r="W29" s="270">
        <f t="shared" ca="1" si="10"/>
        <v>-8.3333333333333339</v>
      </c>
      <c r="X29" s="270">
        <f t="shared" ca="1" si="10"/>
        <v>-8.3333333333333339</v>
      </c>
      <c r="Y29" s="270">
        <f t="shared" ca="1" si="10"/>
        <v>-8.3333333333333339</v>
      </c>
      <c r="Z29" s="270">
        <f t="shared" ca="1" si="10"/>
        <v>-8.3333333333333339</v>
      </c>
      <c r="AA29" s="270">
        <f t="shared" ca="1" si="10"/>
        <v>-8.3333333333333339</v>
      </c>
      <c r="AB29" s="270">
        <f t="shared" ca="1" si="10"/>
        <v>-8.3333333333333339</v>
      </c>
      <c r="AC29" s="270">
        <f t="shared" ca="1" si="10"/>
        <v>-8.3333333333333339</v>
      </c>
      <c r="AD29" s="270">
        <f t="shared" ca="1" si="10"/>
        <v>-8.6583333333333332</v>
      </c>
      <c r="AE29" s="270">
        <f t="shared" ca="1" si="10"/>
        <v>-8.6583333333333332</v>
      </c>
      <c r="AF29" s="270">
        <f t="shared" ca="1" si="10"/>
        <v>-8.6583333333333332</v>
      </c>
      <c r="AG29" s="270">
        <f t="shared" ca="1" si="10"/>
        <v>-8.6583333333333332</v>
      </c>
      <c r="AH29" s="270">
        <f t="shared" ca="1" si="10"/>
        <v>-8.6583333333333332</v>
      </c>
      <c r="AI29" s="270">
        <f t="shared" ca="1" si="10"/>
        <v>-8.6583333333333332</v>
      </c>
      <c r="AJ29" s="270">
        <f t="shared" ca="1" si="10"/>
        <v>-8.6583333333333332</v>
      </c>
      <c r="AK29" s="270">
        <f t="shared" ca="1" si="10"/>
        <v>-8.6583333333333332</v>
      </c>
      <c r="AL29" s="270">
        <f t="shared" ca="1" si="10"/>
        <v>-8.6583333333333332</v>
      </c>
      <c r="AM29" s="270">
        <f t="shared" ca="1" si="10"/>
        <v>-8.6583333333333332</v>
      </c>
      <c r="AN29" s="270">
        <f t="shared" ca="1" si="10"/>
        <v>-8.6583333333333332</v>
      </c>
      <c r="AO29" s="270">
        <f t="shared" ca="1" si="10"/>
        <v>-8.6583333333333332</v>
      </c>
      <c r="AP29" s="270">
        <f t="shared" ca="1" si="10"/>
        <v>-9.004666666666667</v>
      </c>
      <c r="AQ29" s="270">
        <f t="shared" ca="1" si="10"/>
        <v>-9.004666666666667</v>
      </c>
      <c r="AR29" s="270">
        <f t="shared" ca="1" si="10"/>
        <v>-9.004666666666667</v>
      </c>
      <c r="AS29" s="270">
        <f t="shared" ca="1" si="10"/>
        <v>-9.004666666666667</v>
      </c>
      <c r="AT29" s="270">
        <f t="shared" ca="1" si="10"/>
        <v>-9.004666666666667</v>
      </c>
      <c r="AU29" s="270">
        <f t="shared" ca="1" si="10"/>
        <v>-9.004666666666667</v>
      </c>
      <c r="AV29" s="270">
        <f t="shared" ca="1" si="10"/>
        <v>-9.004666666666667</v>
      </c>
      <c r="AW29" s="270">
        <f t="shared" ca="1" si="10"/>
        <v>-9.004666666666667</v>
      </c>
      <c r="AX29" s="270">
        <f t="shared" ca="1" si="10"/>
        <v>-9.004666666666667</v>
      </c>
      <c r="AY29" s="270">
        <f t="shared" ca="1" si="10"/>
        <v>-9.004666666666667</v>
      </c>
      <c r="AZ29" s="270">
        <f t="shared" ca="1" si="10"/>
        <v>-9.004666666666667</v>
      </c>
      <c r="BA29" s="270">
        <f t="shared" ca="1" si="10"/>
        <v>-9.004666666666667</v>
      </c>
      <c r="BB29" s="270">
        <f t="shared" ca="1" si="10"/>
        <v>-9.3648533333333344</v>
      </c>
      <c r="BC29" s="270">
        <f t="shared" ca="1" si="10"/>
        <v>-9.3648533333333344</v>
      </c>
      <c r="BD29" s="270">
        <f t="shared" ca="1" si="10"/>
        <v>-9.3648533333333344</v>
      </c>
      <c r="BE29" s="270">
        <f t="shared" ca="1" si="10"/>
        <v>-9.3648533333333344</v>
      </c>
      <c r="BF29" s="270">
        <f t="shared" ca="1" si="10"/>
        <v>-9.3648533333333344</v>
      </c>
      <c r="BG29" s="270">
        <f t="shared" ca="1" si="10"/>
        <v>-9.3648533333333344</v>
      </c>
      <c r="BH29" s="270">
        <f t="shared" ca="1" si="10"/>
        <v>-9.3648533333333344</v>
      </c>
      <c r="BI29" s="270">
        <f t="shared" ca="1" si="10"/>
        <v>-9.3648533333333344</v>
      </c>
      <c r="BJ29" s="270">
        <f t="shared" ca="1" si="10"/>
        <v>-9.3648533333333344</v>
      </c>
      <c r="BK29" s="270">
        <f t="shared" ca="1" si="10"/>
        <v>-9.3648533333333344</v>
      </c>
      <c r="BL29" s="270">
        <f t="shared" ca="1" si="10"/>
        <v>-9.3648533333333344</v>
      </c>
      <c r="BM29" s="270">
        <f t="shared" ca="1" si="10"/>
        <v>-9.3648533333333344</v>
      </c>
      <c r="BN29" s="270">
        <f t="shared" ca="1" si="10"/>
        <v>-9.7394474666666664</v>
      </c>
      <c r="BO29" s="270">
        <f t="shared" ca="1" si="10"/>
        <v>-9.7394474666666664</v>
      </c>
      <c r="BP29" s="270">
        <f t="shared" ca="1" si="10"/>
        <v>-9.7394474666666664</v>
      </c>
      <c r="BQ29" s="270">
        <f t="shared" ca="1" si="10"/>
        <v>-9.7394474666666664</v>
      </c>
      <c r="BR29" s="270">
        <f t="shared" ca="1" si="10"/>
        <v>-9.7394474666666664</v>
      </c>
      <c r="BS29" s="270">
        <f t="shared" ca="1" si="10"/>
        <v>-9.7394474666666664</v>
      </c>
      <c r="BT29" s="270">
        <f t="shared" ca="1" si="10"/>
        <v>-9.7394474666666664</v>
      </c>
      <c r="BU29" s="270">
        <f t="shared" ca="1" si="10"/>
        <v>-9.7394474666666664</v>
      </c>
      <c r="BV29" s="270">
        <f t="shared" ca="1" si="10"/>
        <v>-9.7394474666666664</v>
      </c>
      <c r="BW29" s="270">
        <f t="shared" ca="1" si="10"/>
        <v>-9.7394474666666664</v>
      </c>
      <c r="BX29" s="270">
        <f t="shared" ca="1" si="10"/>
        <v>-9.7394474666666664</v>
      </c>
      <c r="BY29" s="270" t="e">
        <f t="shared" ca="1" si="10"/>
        <v>#DIV/0!</v>
      </c>
      <c r="BZ29" s="270">
        <f t="shared" ca="1" si="10"/>
        <v>-10.129025365333336</v>
      </c>
      <c r="CA29" s="270">
        <f t="shared" ca="1" si="10"/>
        <v>-10.129025365333336</v>
      </c>
      <c r="CB29" s="270">
        <f t="shared" ca="1" si="10"/>
        <v>-10.129025365333336</v>
      </c>
      <c r="CC29" s="270">
        <f t="shared" ca="1" si="10"/>
        <v>-10.129025365333336</v>
      </c>
      <c r="CD29" s="270">
        <f t="shared" ca="1" si="10"/>
        <v>-10.129025365333336</v>
      </c>
      <c r="CE29" s="270">
        <f t="shared" ca="1" si="10"/>
        <v>-10.129025365333336</v>
      </c>
      <c r="CF29" s="270">
        <f t="shared" ca="1" si="10"/>
        <v>-10.129025365333336</v>
      </c>
      <c r="CG29" s="270">
        <f t="shared" ca="1" si="10"/>
        <v>-10.129025365333336</v>
      </c>
      <c r="CH29" s="270">
        <f t="shared" ca="1" si="10"/>
        <v>-10.129025365333336</v>
      </c>
      <c r="CI29" s="270">
        <f t="shared" ca="1" si="10"/>
        <v>-10.129025365333336</v>
      </c>
      <c r="CJ29" s="270">
        <f t="shared" ca="1" si="10"/>
        <v>-10.129025365333336</v>
      </c>
      <c r="CK29" s="270">
        <f t="shared" ca="1" si="10"/>
        <v>-10.129025365333336</v>
      </c>
      <c r="CL29" s="270">
        <f t="shared" ca="1" si="10"/>
        <v>-10.534186379946668</v>
      </c>
      <c r="CM29" s="270">
        <f t="shared" ca="1" si="10"/>
        <v>-10.534186379946668</v>
      </c>
      <c r="CN29" s="270">
        <f t="shared" ca="1" si="10"/>
        <v>-10.534186379946668</v>
      </c>
      <c r="CO29" s="270">
        <f t="shared" ca="1" si="10"/>
        <v>-10.534186379946668</v>
      </c>
      <c r="CP29" s="270">
        <f t="shared" ca="1" si="10"/>
        <v>-10.534186379946668</v>
      </c>
      <c r="CQ29" s="270">
        <f t="shared" ca="1" si="10"/>
        <v>-10.534186379946668</v>
      </c>
      <c r="CR29" s="270">
        <f t="shared" ca="1" si="10"/>
        <v>-10.534186379946668</v>
      </c>
      <c r="CS29" s="270">
        <f t="shared" ca="1" si="10"/>
        <v>-10.534186379946668</v>
      </c>
      <c r="CT29" s="270">
        <f t="shared" ca="1" si="10"/>
        <v>-10.534186379946668</v>
      </c>
      <c r="CU29" s="270">
        <f t="shared" ca="1" si="10"/>
        <v>-10.534186379946668</v>
      </c>
      <c r="CV29" s="270">
        <f t="shared" ca="1" si="10"/>
        <v>-10.534186379946668</v>
      </c>
      <c r="CW29" s="270">
        <f t="shared" ca="1" si="10"/>
        <v>-10.534186379946668</v>
      </c>
      <c r="CX29" s="270">
        <f t="shared" ca="1" si="10"/>
        <v>-10.955553835144535</v>
      </c>
      <c r="CY29" s="270">
        <f t="shared" ca="1" si="10"/>
        <v>-10.955553835144535</v>
      </c>
      <c r="CZ29" s="270">
        <f t="shared" ca="1" si="10"/>
        <v>-10.955553835144535</v>
      </c>
      <c r="DA29" s="270">
        <f t="shared" ca="1" si="10"/>
        <v>-10.955553835144535</v>
      </c>
      <c r="DB29" s="270">
        <f t="shared" ca="1" si="10"/>
        <v>-10.955553835144535</v>
      </c>
      <c r="DC29" s="270">
        <f t="shared" ca="1" si="10"/>
        <v>-10.955553835144535</v>
      </c>
      <c r="DD29" s="270">
        <f t="shared" ca="1" si="10"/>
        <v>-10.955553835144535</v>
      </c>
      <c r="DE29" s="270">
        <f t="shared" ca="1" si="10"/>
        <v>-10.955553835144535</v>
      </c>
      <c r="DF29" s="270">
        <f t="shared" ca="1" si="10"/>
        <v>-10.955553835144535</v>
      </c>
      <c r="DG29" s="270">
        <f t="shared" ca="1" si="10"/>
        <v>-10.955553835144535</v>
      </c>
      <c r="DH29" s="270">
        <f t="shared" ca="1" si="10"/>
        <v>-10.955553835144535</v>
      </c>
      <c r="DI29" s="270">
        <f t="shared" ca="1" si="10"/>
        <v>-10.955553835144535</v>
      </c>
      <c r="DJ29" s="270">
        <f t="shared" ca="1" si="10"/>
        <v>-11.393775988550317</v>
      </c>
      <c r="DK29" s="270">
        <f t="shared" ca="1" si="10"/>
        <v>-11.393775988550317</v>
      </c>
      <c r="DL29" s="270">
        <f t="shared" ca="1" si="10"/>
        <v>-11.393775988550317</v>
      </c>
      <c r="DM29" s="270">
        <f t="shared" ca="1" si="10"/>
        <v>-11.393775988550317</v>
      </c>
      <c r="DN29" s="270">
        <f t="shared" ca="1" si="10"/>
        <v>-11.393775988550317</v>
      </c>
      <c r="DO29" s="270">
        <f t="shared" ca="1" si="10"/>
        <v>-11.393775988550317</v>
      </c>
      <c r="DP29" s="270">
        <f t="shared" ca="1" si="10"/>
        <v>-11.393775988550317</v>
      </c>
      <c r="DQ29" s="270">
        <f t="shared" ca="1" si="10"/>
        <v>-11.393775988550317</v>
      </c>
      <c r="DR29" s="270">
        <f t="shared" ca="1" si="10"/>
        <v>-11.393775988550317</v>
      </c>
      <c r="DS29" s="270">
        <f t="shared" ca="1" si="10"/>
        <v>-11.393775988550317</v>
      </c>
      <c r="DT29" s="270">
        <f t="shared" ca="1" si="10"/>
        <v>-11.393775988550317</v>
      </c>
      <c r="DU29" s="270">
        <f t="shared" ca="1" si="10"/>
        <v>-11.393775988550317</v>
      </c>
      <c r="DV29" s="270">
        <f t="shared" ca="1" si="10"/>
        <v>-11.84952702809233</v>
      </c>
      <c r="DW29" s="270">
        <f t="shared" ca="1" si="10"/>
        <v>-11.84952702809233</v>
      </c>
      <c r="DX29" s="270">
        <f t="shared" ca="1" si="10"/>
        <v>-11.84952702809233</v>
      </c>
      <c r="DY29" s="270">
        <f t="shared" ca="1" si="10"/>
        <v>-11.84952702809233</v>
      </c>
      <c r="DZ29" s="270">
        <f t="shared" ca="1" si="10"/>
        <v>-11.84952702809233</v>
      </c>
      <c r="EA29" s="270">
        <f t="shared" ca="1" si="10"/>
        <v>-11.84952702809233</v>
      </c>
      <c r="EB29" s="270">
        <f t="shared" ca="1" si="10"/>
        <v>-11.84952702809233</v>
      </c>
      <c r="EC29" s="270">
        <f t="shared" ca="1" si="10"/>
        <v>-11.84952702809233</v>
      </c>
      <c r="ED29" s="270">
        <f t="shared" ca="1" si="10"/>
        <v>-11.84952702809233</v>
      </c>
      <c r="EE29" s="270">
        <f t="shared" ca="1" si="10"/>
        <v>-11.84952702809233</v>
      </c>
      <c r="EF29" s="270">
        <f t="shared" ca="1" si="10"/>
        <v>-11.84952702809233</v>
      </c>
      <c r="EG29" s="270">
        <f t="shared" ca="1" si="10"/>
        <v>-11.84952702809233</v>
      </c>
      <c r="EH29" s="62"/>
    </row>
    <row r="30" spans="1:138" ht="14.25" customHeight="1">
      <c r="A30" s="21"/>
      <c r="B30" s="288"/>
      <c r="C30" s="296" t="s">
        <v>487</v>
      </c>
      <c r="D30" s="21" t="s">
        <v>77</v>
      </c>
      <c r="E30" s="121"/>
      <c r="F30" s="292">
        <f t="shared" ca="1" si="8"/>
        <v>-1199.5524327648063</v>
      </c>
      <c r="G30" s="270">
        <f t="shared" ref="G30:P30" ca="1" si="11">SUMIF($R$6:$EG$6,G$6,$R30:$EG30)</f>
        <v>-99.999999999999986</v>
      </c>
      <c r="H30" s="270">
        <f t="shared" ca="1" si="11"/>
        <v>-103.89999999999999</v>
      </c>
      <c r="I30" s="270">
        <f t="shared" ca="1" si="11"/>
        <v>-108.056</v>
      </c>
      <c r="J30" s="270">
        <f t="shared" ca="1" si="11"/>
        <v>-112.37823999999999</v>
      </c>
      <c r="K30" s="270">
        <f t="shared" ca="1" si="11"/>
        <v>-116.87336959999998</v>
      </c>
      <c r="L30" s="270">
        <f t="shared" ca="1" si="11"/>
        <v>-121.54830438400002</v>
      </c>
      <c r="M30" s="270">
        <f t="shared" ca="1" si="11"/>
        <v>-126.41023655936004</v>
      </c>
      <c r="N30" s="270">
        <f t="shared" ca="1" si="11"/>
        <v>-131.46664602173445</v>
      </c>
      <c r="O30" s="270">
        <f t="shared" ca="1" si="11"/>
        <v>-136.7253118626038</v>
      </c>
      <c r="P30" s="270">
        <f t="shared" ca="1" si="11"/>
        <v>-142.19432433710793</v>
      </c>
      <c r="Q30" s="121"/>
      <c r="R30" s="206">
        <f t="shared" ref="R30:EG30" ca="1" si="12">-R7</f>
        <v>-8.3333333333333339</v>
      </c>
      <c r="S30" s="206">
        <f t="shared" ca="1" si="12"/>
        <v>-8.3333333333333339</v>
      </c>
      <c r="T30" s="206">
        <f t="shared" ca="1" si="12"/>
        <v>-8.3333333333333339</v>
      </c>
      <c r="U30" s="206">
        <f t="shared" ca="1" si="12"/>
        <v>-8.3333333333333339</v>
      </c>
      <c r="V30" s="206">
        <f t="shared" ca="1" si="12"/>
        <v>-8.3333333333333339</v>
      </c>
      <c r="W30" s="206">
        <f t="shared" ca="1" si="12"/>
        <v>-8.3333333333333339</v>
      </c>
      <c r="X30" s="206">
        <f t="shared" ca="1" si="12"/>
        <v>-8.3333333333333339</v>
      </c>
      <c r="Y30" s="206">
        <f t="shared" ca="1" si="12"/>
        <v>-8.3333333333333339</v>
      </c>
      <c r="Z30" s="206">
        <f t="shared" ca="1" si="12"/>
        <v>-8.3333333333333339</v>
      </c>
      <c r="AA30" s="206">
        <f t="shared" ca="1" si="12"/>
        <v>-8.3333333333333339</v>
      </c>
      <c r="AB30" s="206">
        <f t="shared" ca="1" si="12"/>
        <v>-8.3333333333333339</v>
      </c>
      <c r="AC30" s="206">
        <f t="shared" ca="1" si="12"/>
        <v>-8.3333333333333339</v>
      </c>
      <c r="AD30" s="206">
        <f t="shared" ca="1" si="12"/>
        <v>-8.6583333333333332</v>
      </c>
      <c r="AE30" s="206">
        <f t="shared" ca="1" si="12"/>
        <v>-8.6583333333333332</v>
      </c>
      <c r="AF30" s="206">
        <f t="shared" ca="1" si="12"/>
        <v>-8.6583333333333332</v>
      </c>
      <c r="AG30" s="206">
        <f t="shared" ca="1" si="12"/>
        <v>-8.6583333333333332</v>
      </c>
      <c r="AH30" s="206">
        <f t="shared" ca="1" si="12"/>
        <v>-8.6583333333333332</v>
      </c>
      <c r="AI30" s="206">
        <f t="shared" ca="1" si="12"/>
        <v>-8.6583333333333332</v>
      </c>
      <c r="AJ30" s="206">
        <f t="shared" ca="1" si="12"/>
        <v>-8.6583333333333332</v>
      </c>
      <c r="AK30" s="206">
        <f t="shared" ca="1" si="12"/>
        <v>-8.6583333333333332</v>
      </c>
      <c r="AL30" s="206">
        <f t="shared" ca="1" si="12"/>
        <v>-8.6583333333333332</v>
      </c>
      <c r="AM30" s="206">
        <f t="shared" ca="1" si="12"/>
        <v>-8.6583333333333332</v>
      </c>
      <c r="AN30" s="206">
        <f t="shared" ca="1" si="12"/>
        <v>-8.6583333333333332</v>
      </c>
      <c r="AO30" s="206">
        <f t="shared" ca="1" si="12"/>
        <v>-8.6583333333333332</v>
      </c>
      <c r="AP30" s="206">
        <f t="shared" ca="1" si="12"/>
        <v>-9.004666666666667</v>
      </c>
      <c r="AQ30" s="206">
        <f t="shared" ca="1" si="12"/>
        <v>-9.004666666666667</v>
      </c>
      <c r="AR30" s="206">
        <f t="shared" ca="1" si="12"/>
        <v>-9.004666666666667</v>
      </c>
      <c r="AS30" s="206">
        <f t="shared" ca="1" si="12"/>
        <v>-9.004666666666667</v>
      </c>
      <c r="AT30" s="206">
        <f t="shared" ca="1" si="12"/>
        <v>-9.004666666666667</v>
      </c>
      <c r="AU30" s="206">
        <f t="shared" ca="1" si="12"/>
        <v>-9.004666666666667</v>
      </c>
      <c r="AV30" s="206">
        <f t="shared" ca="1" si="12"/>
        <v>-9.004666666666667</v>
      </c>
      <c r="AW30" s="206">
        <f t="shared" ca="1" si="12"/>
        <v>-9.004666666666667</v>
      </c>
      <c r="AX30" s="206">
        <f t="shared" ca="1" si="12"/>
        <v>-9.004666666666667</v>
      </c>
      <c r="AY30" s="206">
        <f t="shared" ca="1" si="12"/>
        <v>-9.004666666666667</v>
      </c>
      <c r="AZ30" s="206">
        <f t="shared" ca="1" si="12"/>
        <v>-9.004666666666667</v>
      </c>
      <c r="BA30" s="206">
        <f t="shared" ca="1" si="12"/>
        <v>-9.004666666666667</v>
      </c>
      <c r="BB30" s="206">
        <f t="shared" ca="1" si="12"/>
        <v>-9.3648533333333344</v>
      </c>
      <c r="BC30" s="206">
        <f t="shared" ca="1" si="12"/>
        <v>-9.3648533333333344</v>
      </c>
      <c r="BD30" s="206">
        <f t="shared" ca="1" si="12"/>
        <v>-9.3648533333333344</v>
      </c>
      <c r="BE30" s="206">
        <f t="shared" ca="1" si="12"/>
        <v>-9.3648533333333344</v>
      </c>
      <c r="BF30" s="206">
        <f t="shared" ca="1" si="12"/>
        <v>-9.3648533333333344</v>
      </c>
      <c r="BG30" s="206">
        <f t="shared" ca="1" si="12"/>
        <v>-9.3648533333333344</v>
      </c>
      <c r="BH30" s="206">
        <f t="shared" ca="1" si="12"/>
        <v>-9.3648533333333344</v>
      </c>
      <c r="BI30" s="206">
        <f t="shared" ca="1" si="12"/>
        <v>-9.3648533333333344</v>
      </c>
      <c r="BJ30" s="206">
        <f t="shared" ca="1" si="12"/>
        <v>-9.3648533333333344</v>
      </c>
      <c r="BK30" s="206">
        <f t="shared" ca="1" si="12"/>
        <v>-9.3648533333333344</v>
      </c>
      <c r="BL30" s="206">
        <f t="shared" ca="1" si="12"/>
        <v>-9.3648533333333344</v>
      </c>
      <c r="BM30" s="206">
        <f t="shared" ca="1" si="12"/>
        <v>-9.3648533333333344</v>
      </c>
      <c r="BN30" s="206">
        <f t="shared" ca="1" si="12"/>
        <v>-9.7394474666666664</v>
      </c>
      <c r="BO30" s="206">
        <f t="shared" ca="1" si="12"/>
        <v>-9.7394474666666664</v>
      </c>
      <c r="BP30" s="206">
        <f t="shared" ca="1" si="12"/>
        <v>-9.7394474666666664</v>
      </c>
      <c r="BQ30" s="206">
        <f t="shared" ca="1" si="12"/>
        <v>-9.7394474666666664</v>
      </c>
      <c r="BR30" s="206">
        <f t="shared" ca="1" si="12"/>
        <v>-9.7394474666666664</v>
      </c>
      <c r="BS30" s="206">
        <f t="shared" ca="1" si="12"/>
        <v>-9.7394474666666664</v>
      </c>
      <c r="BT30" s="206">
        <f t="shared" ca="1" si="12"/>
        <v>-9.7394474666666664</v>
      </c>
      <c r="BU30" s="206">
        <f t="shared" ca="1" si="12"/>
        <v>-9.7394474666666664</v>
      </c>
      <c r="BV30" s="206">
        <f t="shared" ca="1" si="12"/>
        <v>-9.7394474666666664</v>
      </c>
      <c r="BW30" s="206">
        <f t="shared" ca="1" si="12"/>
        <v>-9.7394474666666664</v>
      </c>
      <c r="BX30" s="206">
        <f t="shared" ca="1" si="12"/>
        <v>-9.7394474666666664</v>
      </c>
      <c r="BY30" s="206">
        <f t="shared" ca="1" si="12"/>
        <v>-9.7394474666666664</v>
      </c>
      <c r="BZ30" s="206">
        <f t="shared" ca="1" si="12"/>
        <v>-10.129025365333336</v>
      </c>
      <c r="CA30" s="206">
        <f t="shared" ca="1" si="12"/>
        <v>-10.129025365333336</v>
      </c>
      <c r="CB30" s="206">
        <f t="shared" ca="1" si="12"/>
        <v>-10.129025365333336</v>
      </c>
      <c r="CC30" s="206">
        <f t="shared" ca="1" si="12"/>
        <v>-10.129025365333336</v>
      </c>
      <c r="CD30" s="206">
        <f t="shared" ca="1" si="12"/>
        <v>-10.129025365333336</v>
      </c>
      <c r="CE30" s="206">
        <f t="shared" ca="1" si="12"/>
        <v>-10.129025365333336</v>
      </c>
      <c r="CF30" s="206">
        <f t="shared" ca="1" si="12"/>
        <v>-10.129025365333336</v>
      </c>
      <c r="CG30" s="206">
        <f t="shared" ca="1" si="12"/>
        <v>-10.129025365333336</v>
      </c>
      <c r="CH30" s="206">
        <f t="shared" ca="1" si="12"/>
        <v>-10.129025365333336</v>
      </c>
      <c r="CI30" s="206">
        <f t="shared" ca="1" si="12"/>
        <v>-10.129025365333336</v>
      </c>
      <c r="CJ30" s="206">
        <f t="shared" ca="1" si="12"/>
        <v>-10.129025365333336</v>
      </c>
      <c r="CK30" s="206">
        <f t="shared" ca="1" si="12"/>
        <v>-10.129025365333336</v>
      </c>
      <c r="CL30" s="206">
        <f t="shared" ca="1" si="12"/>
        <v>-10.534186379946668</v>
      </c>
      <c r="CM30" s="206">
        <f t="shared" ca="1" si="12"/>
        <v>-10.534186379946668</v>
      </c>
      <c r="CN30" s="206">
        <f t="shared" ca="1" si="12"/>
        <v>-10.534186379946668</v>
      </c>
      <c r="CO30" s="206">
        <f t="shared" ca="1" si="12"/>
        <v>-10.534186379946668</v>
      </c>
      <c r="CP30" s="206">
        <f t="shared" ca="1" si="12"/>
        <v>-10.534186379946668</v>
      </c>
      <c r="CQ30" s="206">
        <f t="shared" ca="1" si="12"/>
        <v>-10.534186379946668</v>
      </c>
      <c r="CR30" s="206">
        <f t="shared" ca="1" si="12"/>
        <v>-10.534186379946668</v>
      </c>
      <c r="CS30" s="206">
        <f t="shared" ca="1" si="12"/>
        <v>-10.534186379946668</v>
      </c>
      <c r="CT30" s="206">
        <f t="shared" ca="1" si="12"/>
        <v>-10.534186379946668</v>
      </c>
      <c r="CU30" s="206">
        <f t="shared" ca="1" si="12"/>
        <v>-10.534186379946668</v>
      </c>
      <c r="CV30" s="206">
        <f t="shared" ca="1" si="12"/>
        <v>-10.534186379946668</v>
      </c>
      <c r="CW30" s="206">
        <f t="shared" ca="1" si="12"/>
        <v>-10.534186379946668</v>
      </c>
      <c r="CX30" s="206">
        <f t="shared" ca="1" si="12"/>
        <v>-10.955553835144535</v>
      </c>
      <c r="CY30" s="206">
        <f t="shared" ca="1" si="12"/>
        <v>-10.955553835144535</v>
      </c>
      <c r="CZ30" s="206">
        <f t="shared" ca="1" si="12"/>
        <v>-10.955553835144535</v>
      </c>
      <c r="DA30" s="206">
        <f t="shared" ca="1" si="12"/>
        <v>-10.955553835144535</v>
      </c>
      <c r="DB30" s="206">
        <f t="shared" ca="1" si="12"/>
        <v>-10.955553835144535</v>
      </c>
      <c r="DC30" s="206">
        <f t="shared" ca="1" si="12"/>
        <v>-10.955553835144535</v>
      </c>
      <c r="DD30" s="206">
        <f t="shared" ca="1" si="12"/>
        <v>-10.955553835144535</v>
      </c>
      <c r="DE30" s="206">
        <f t="shared" ca="1" si="12"/>
        <v>-10.955553835144535</v>
      </c>
      <c r="DF30" s="206">
        <f t="shared" ca="1" si="12"/>
        <v>-10.955553835144535</v>
      </c>
      <c r="DG30" s="206">
        <f t="shared" ca="1" si="12"/>
        <v>-10.955553835144535</v>
      </c>
      <c r="DH30" s="206">
        <f t="shared" ca="1" si="12"/>
        <v>-10.955553835144535</v>
      </c>
      <c r="DI30" s="206">
        <f t="shared" ca="1" si="12"/>
        <v>-10.955553835144535</v>
      </c>
      <c r="DJ30" s="206">
        <f t="shared" ca="1" si="12"/>
        <v>-11.393775988550317</v>
      </c>
      <c r="DK30" s="206">
        <f t="shared" ca="1" si="12"/>
        <v>-11.393775988550317</v>
      </c>
      <c r="DL30" s="206">
        <f t="shared" ca="1" si="12"/>
        <v>-11.393775988550317</v>
      </c>
      <c r="DM30" s="206">
        <f t="shared" ca="1" si="12"/>
        <v>-11.393775988550317</v>
      </c>
      <c r="DN30" s="206">
        <f t="shared" ca="1" si="12"/>
        <v>-11.393775988550317</v>
      </c>
      <c r="DO30" s="206">
        <f t="shared" ca="1" si="12"/>
        <v>-11.393775988550317</v>
      </c>
      <c r="DP30" s="206">
        <f t="shared" ca="1" si="12"/>
        <v>-11.393775988550317</v>
      </c>
      <c r="DQ30" s="206">
        <f t="shared" ca="1" si="12"/>
        <v>-11.393775988550317</v>
      </c>
      <c r="DR30" s="206">
        <f t="shared" ca="1" si="12"/>
        <v>-11.393775988550317</v>
      </c>
      <c r="DS30" s="206">
        <f t="shared" ca="1" si="12"/>
        <v>-11.393775988550317</v>
      </c>
      <c r="DT30" s="206">
        <f t="shared" ca="1" si="12"/>
        <v>-11.393775988550317</v>
      </c>
      <c r="DU30" s="206">
        <f t="shared" ca="1" si="12"/>
        <v>-11.393775988550317</v>
      </c>
      <c r="DV30" s="206">
        <f t="shared" ca="1" si="12"/>
        <v>-11.84952702809233</v>
      </c>
      <c r="DW30" s="206">
        <f t="shared" ca="1" si="12"/>
        <v>-11.84952702809233</v>
      </c>
      <c r="DX30" s="206">
        <f t="shared" ca="1" si="12"/>
        <v>-11.84952702809233</v>
      </c>
      <c r="DY30" s="206">
        <f t="shared" ca="1" si="12"/>
        <v>-11.84952702809233</v>
      </c>
      <c r="DZ30" s="206">
        <f t="shared" ca="1" si="12"/>
        <v>-11.84952702809233</v>
      </c>
      <c r="EA30" s="206">
        <f t="shared" ca="1" si="12"/>
        <v>-11.84952702809233</v>
      </c>
      <c r="EB30" s="206">
        <f t="shared" ca="1" si="12"/>
        <v>-11.84952702809233</v>
      </c>
      <c r="EC30" s="206">
        <f t="shared" ca="1" si="12"/>
        <v>-11.84952702809233</v>
      </c>
      <c r="ED30" s="206">
        <f t="shared" ca="1" si="12"/>
        <v>-11.84952702809233</v>
      </c>
      <c r="EE30" s="206">
        <f t="shared" ca="1" si="12"/>
        <v>-11.84952702809233</v>
      </c>
      <c r="EF30" s="206">
        <f t="shared" ca="1" si="12"/>
        <v>-11.84952702809233</v>
      </c>
      <c r="EG30" s="206">
        <f t="shared" ca="1" si="12"/>
        <v>-11.84952702809233</v>
      </c>
      <c r="EH30" s="21"/>
    </row>
    <row r="31" spans="1:138" ht="14.25" customHeight="1">
      <c r="A31" s="21"/>
      <c r="B31" s="288"/>
      <c r="C31" s="296" t="s">
        <v>488</v>
      </c>
      <c r="D31" s="21" t="s">
        <v>77</v>
      </c>
      <c r="E31" s="121"/>
      <c r="F31" s="292" t="e">
        <f t="shared" ca="1" si="8"/>
        <v>#DIV/0!</v>
      </c>
      <c r="G31" s="270">
        <f t="shared" ref="G31:P31" si="13">SUMIF($R$6:$EG$6,G$6,$R31:$EG31)</f>
        <v>0</v>
      </c>
      <c r="H31" s="270">
        <f t="shared" si="13"/>
        <v>0</v>
      </c>
      <c r="I31" s="270">
        <f t="shared" si="13"/>
        <v>0</v>
      </c>
      <c r="J31" s="270">
        <f t="shared" si="13"/>
        <v>0</v>
      </c>
      <c r="K31" s="270" t="e">
        <f t="shared" ca="1" si="13"/>
        <v>#DIV/0!</v>
      </c>
      <c r="L31" s="270">
        <f t="shared" si="13"/>
        <v>0</v>
      </c>
      <c r="M31" s="270">
        <f t="shared" si="13"/>
        <v>0</v>
      </c>
      <c r="N31" s="270">
        <f t="shared" si="13"/>
        <v>0</v>
      </c>
      <c r="O31" s="270">
        <f t="shared" si="13"/>
        <v>0</v>
      </c>
      <c r="P31" s="270">
        <f t="shared" si="13"/>
        <v>0</v>
      </c>
      <c r="Q31" s="121"/>
      <c r="R31" s="206">
        <f t="shared" ref="R31:EG31" si="14">R24*$F$36</f>
        <v>0</v>
      </c>
      <c r="S31" s="206">
        <f t="shared" si="14"/>
        <v>0</v>
      </c>
      <c r="T31" s="206">
        <f t="shared" si="14"/>
        <v>0</v>
      </c>
      <c r="U31" s="206">
        <f t="shared" si="14"/>
        <v>0</v>
      </c>
      <c r="V31" s="206">
        <f t="shared" si="14"/>
        <v>0</v>
      </c>
      <c r="W31" s="206">
        <f t="shared" si="14"/>
        <v>0</v>
      </c>
      <c r="X31" s="206">
        <f t="shared" si="14"/>
        <v>0</v>
      </c>
      <c r="Y31" s="206">
        <f t="shared" si="14"/>
        <v>0</v>
      </c>
      <c r="Z31" s="206">
        <f t="shared" si="14"/>
        <v>0</v>
      </c>
      <c r="AA31" s="206">
        <f t="shared" si="14"/>
        <v>0</v>
      </c>
      <c r="AB31" s="206">
        <f t="shared" si="14"/>
        <v>0</v>
      </c>
      <c r="AC31" s="206">
        <f t="shared" si="14"/>
        <v>0</v>
      </c>
      <c r="AD31" s="206">
        <f t="shared" si="14"/>
        <v>0</v>
      </c>
      <c r="AE31" s="206">
        <f t="shared" si="14"/>
        <v>0</v>
      </c>
      <c r="AF31" s="206">
        <f t="shared" si="14"/>
        <v>0</v>
      </c>
      <c r="AG31" s="206">
        <f t="shared" si="14"/>
        <v>0</v>
      </c>
      <c r="AH31" s="206">
        <f t="shared" si="14"/>
        <v>0</v>
      </c>
      <c r="AI31" s="206">
        <f t="shared" si="14"/>
        <v>0</v>
      </c>
      <c r="AJ31" s="206">
        <f t="shared" si="14"/>
        <v>0</v>
      </c>
      <c r="AK31" s="206">
        <f t="shared" si="14"/>
        <v>0</v>
      </c>
      <c r="AL31" s="206">
        <f t="shared" si="14"/>
        <v>0</v>
      </c>
      <c r="AM31" s="206">
        <f t="shared" si="14"/>
        <v>0</v>
      </c>
      <c r="AN31" s="206">
        <f t="shared" si="14"/>
        <v>0</v>
      </c>
      <c r="AO31" s="206">
        <f t="shared" si="14"/>
        <v>0</v>
      </c>
      <c r="AP31" s="206">
        <f t="shared" si="14"/>
        <v>0</v>
      </c>
      <c r="AQ31" s="206">
        <f t="shared" si="14"/>
        <v>0</v>
      </c>
      <c r="AR31" s="206">
        <f t="shared" si="14"/>
        <v>0</v>
      </c>
      <c r="AS31" s="206">
        <f t="shared" si="14"/>
        <v>0</v>
      </c>
      <c r="AT31" s="206">
        <f t="shared" si="14"/>
        <v>0</v>
      </c>
      <c r="AU31" s="206">
        <f t="shared" si="14"/>
        <v>0</v>
      </c>
      <c r="AV31" s="206">
        <f t="shared" si="14"/>
        <v>0</v>
      </c>
      <c r="AW31" s="206">
        <f t="shared" si="14"/>
        <v>0</v>
      </c>
      <c r="AX31" s="206">
        <f t="shared" si="14"/>
        <v>0</v>
      </c>
      <c r="AY31" s="206">
        <f t="shared" si="14"/>
        <v>0</v>
      </c>
      <c r="AZ31" s="206">
        <f t="shared" si="14"/>
        <v>0</v>
      </c>
      <c r="BA31" s="206">
        <f t="shared" si="14"/>
        <v>0</v>
      </c>
      <c r="BB31" s="206">
        <f t="shared" si="14"/>
        <v>0</v>
      </c>
      <c r="BC31" s="206">
        <f t="shared" si="14"/>
        <v>0</v>
      </c>
      <c r="BD31" s="206">
        <f t="shared" si="14"/>
        <v>0</v>
      </c>
      <c r="BE31" s="206">
        <f t="shared" si="14"/>
        <v>0</v>
      </c>
      <c r="BF31" s="206">
        <f t="shared" si="14"/>
        <v>0</v>
      </c>
      <c r="BG31" s="206">
        <f t="shared" si="14"/>
        <v>0</v>
      </c>
      <c r="BH31" s="206">
        <f t="shared" si="14"/>
        <v>0</v>
      </c>
      <c r="BI31" s="206">
        <f t="shared" si="14"/>
        <v>0</v>
      </c>
      <c r="BJ31" s="206">
        <f t="shared" si="14"/>
        <v>0</v>
      </c>
      <c r="BK31" s="206">
        <f t="shared" si="14"/>
        <v>0</v>
      </c>
      <c r="BL31" s="206">
        <f t="shared" si="14"/>
        <v>0</v>
      </c>
      <c r="BM31" s="206">
        <f t="shared" si="14"/>
        <v>0</v>
      </c>
      <c r="BN31" s="206">
        <f t="shared" si="14"/>
        <v>0</v>
      </c>
      <c r="BO31" s="206">
        <f t="shared" si="14"/>
        <v>0</v>
      </c>
      <c r="BP31" s="206">
        <f t="shared" si="14"/>
        <v>0</v>
      </c>
      <c r="BQ31" s="206">
        <f t="shared" si="14"/>
        <v>0</v>
      </c>
      <c r="BR31" s="206">
        <f t="shared" si="14"/>
        <v>0</v>
      </c>
      <c r="BS31" s="206">
        <f t="shared" si="14"/>
        <v>0</v>
      </c>
      <c r="BT31" s="206">
        <f t="shared" si="14"/>
        <v>0</v>
      </c>
      <c r="BU31" s="206">
        <f t="shared" si="14"/>
        <v>0</v>
      </c>
      <c r="BV31" s="206">
        <f t="shared" si="14"/>
        <v>0</v>
      </c>
      <c r="BW31" s="206">
        <f t="shared" si="14"/>
        <v>0</v>
      </c>
      <c r="BX31" s="206">
        <f t="shared" si="14"/>
        <v>0</v>
      </c>
      <c r="BY31" s="206" t="e">
        <f t="shared" ca="1" si="14"/>
        <v>#DIV/0!</v>
      </c>
      <c r="BZ31" s="206">
        <f t="shared" si="14"/>
        <v>0</v>
      </c>
      <c r="CA31" s="206">
        <f t="shared" si="14"/>
        <v>0</v>
      </c>
      <c r="CB31" s="206">
        <f t="shared" si="14"/>
        <v>0</v>
      </c>
      <c r="CC31" s="206">
        <f t="shared" si="14"/>
        <v>0</v>
      </c>
      <c r="CD31" s="206">
        <f t="shared" si="14"/>
        <v>0</v>
      </c>
      <c r="CE31" s="206">
        <f t="shared" si="14"/>
        <v>0</v>
      </c>
      <c r="CF31" s="206">
        <f t="shared" si="14"/>
        <v>0</v>
      </c>
      <c r="CG31" s="206">
        <f t="shared" si="14"/>
        <v>0</v>
      </c>
      <c r="CH31" s="206">
        <f t="shared" si="14"/>
        <v>0</v>
      </c>
      <c r="CI31" s="206">
        <f t="shared" si="14"/>
        <v>0</v>
      </c>
      <c r="CJ31" s="206">
        <f t="shared" si="14"/>
        <v>0</v>
      </c>
      <c r="CK31" s="206">
        <f t="shared" si="14"/>
        <v>0</v>
      </c>
      <c r="CL31" s="206">
        <f t="shared" si="14"/>
        <v>0</v>
      </c>
      <c r="CM31" s="206">
        <f t="shared" si="14"/>
        <v>0</v>
      </c>
      <c r="CN31" s="206">
        <f t="shared" si="14"/>
        <v>0</v>
      </c>
      <c r="CO31" s="206">
        <f t="shared" si="14"/>
        <v>0</v>
      </c>
      <c r="CP31" s="206">
        <f t="shared" si="14"/>
        <v>0</v>
      </c>
      <c r="CQ31" s="206">
        <f t="shared" si="14"/>
        <v>0</v>
      </c>
      <c r="CR31" s="206">
        <f t="shared" si="14"/>
        <v>0</v>
      </c>
      <c r="CS31" s="206">
        <f t="shared" si="14"/>
        <v>0</v>
      </c>
      <c r="CT31" s="206">
        <f t="shared" si="14"/>
        <v>0</v>
      </c>
      <c r="CU31" s="206">
        <f t="shared" si="14"/>
        <v>0</v>
      </c>
      <c r="CV31" s="206">
        <f t="shared" si="14"/>
        <v>0</v>
      </c>
      <c r="CW31" s="206">
        <f t="shared" si="14"/>
        <v>0</v>
      </c>
      <c r="CX31" s="206">
        <f t="shared" si="14"/>
        <v>0</v>
      </c>
      <c r="CY31" s="206">
        <f t="shared" si="14"/>
        <v>0</v>
      </c>
      <c r="CZ31" s="206">
        <f t="shared" si="14"/>
        <v>0</v>
      </c>
      <c r="DA31" s="206">
        <f t="shared" si="14"/>
        <v>0</v>
      </c>
      <c r="DB31" s="206">
        <f t="shared" si="14"/>
        <v>0</v>
      </c>
      <c r="DC31" s="206">
        <f t="shared" si="14"/>
        <v>0</v>
      </c>
      <c r="DD31" s="206">
        <f t="shared" si="14"/>
        <v>0</v>
      </c>
      <c r="DE31" s="206">
        <f t="shared" si="14"/>
        <v>0</v>
      </c>
      <c r="DF31" s="206">
        <f t="shared" si="14"/>
        <v>0</v>
      </c>
      <c r="DG31" s="206">
        <f t="shared" si="14"/>
        <v>0</v>
      </c>
      <c r="DH31" s="206">
        <f t="shared" si="14"/>
        <v>0</v>
      </c>
      <c r="DI31" s="206">
        <f t="shared" si="14"/>
        <v>0</v>
      </c>
      <c r="DJ31" s="206">
        <f t="shared" si="14"/>
        <v>0</v>
      </c>
      <c r="DK31" s="206">
        <f t="shared" si="14"/>
        <v>0</v>
      </c>
      <c r="DL31" s="206">
        <f t="shared" si="14"/>
        <v>0</v>
      </c>
      <c r="DM31" s="206">
        <f t="shared" si="14"/>
        <v>0</v>
      </c>
      <c r="DN31" s="206">
        <f t="shared" si="14"/>
        <v>0</v>
      </c>
      <c r="DO31" s="206">
        <f t="shared" si="14"/>
        <v>0</v>
      </c>
      <c r="DP31" s="206">
        <f t="shared" si="14"/>
        <v>0</v>
      </c>
      <c r="DQ31" s="206">
        <f t="shared" si="14"/>
        <v>0</v>
      </c>
      <c r="DR31" s="206">
        <f t="shared" si="14"/>
        <v>0</v>
      </c>
      <c r="DS31" s="206">
        <f t="shared" si="14"/>
        <v>0</v>
      </c>
      <c r="DT31" s="206">
        <f t="shared" si="14"/>
        <v>0</v>
      </c>
      <c r="DU31" s="206">
        <f t="shared" si="14"/>
        <v>0</v>
      </c>
      <c r="DV31" s="206">
        <f t="shared" si="14"/>
        <v>0</v>
      </c>
      <c r="DW31" s="206">
        <f t="shared" si="14"/>
        <v>0</v>
      </c>
      <c r="DX31" s="206">
        <f t="shared" si="14"/>
        <v>0</v>
      </c>
      <c r="DY31" s="206">
        <f t="shared" si="14"/>
        <v>0</v>
      </c>
      <c r="DZ31" s="206">
        <f t="shared" si="14"/>
        <v>0</v>
      </c>
      <c r="EA31" s="206">
        <f t="shared" si="14"/>
        <v>0</v>
      </c>
      <c r="EB31" s="206">
        <f t="shared" si="14"/>
        <v>0</v>
      </c>
      <c r="EC31" s="206">
        <f t="shared" si="14"/>
        <v>0</v>
      </c>
      <c r="ED31" s="206">
        <f t="shared" si="14"/>
        <v>0</v>
      </c>
      <c r="EE31" s="206">
        <f t="shared" si="14"/>
        <v>0</v>
      </c>
      <c r="EF31" s="206">
        <f t="shared" si="14"/>
        <v>0</v>
      </c>
      <c r="EG31" s="206">
        <f t="shared" si="14"/>
        <v>0</v>
      </c>
      <c r="EH31" s="21"/>
    </row>
    <row r="32" spans="1:138" ht="15" customHeight="1">
      <c r="A32" s="21"/>
      <c r="B32" s="290"/>
      <c r="C32" s="293"/>
      <c r="D32" s="21"/>
      <c r="E32" s="21"/>
      <c r="F32" s="292"/>
      <c r="G32" s="206"/>
      <c r="H32" s="206"/>
      <c r="I32" s="206"/>
      <c r="J32" s="206"/>
      <c r="K32" s="206"/>
      <c r="L32" s="206"/>
      <c r="M32" s="206"/>
      <c r="N32" s="206"/>
      <c r="O32" s="206"/>
      <c r="P32" s="206"/>
      <c r="Q32" s="21"/>
      <c r="R32" s="206"/>
      <c r="S32" s="206"/>
      <c r="T32" s="206"/>
      <c r="U32" s="206"/>
      <c r="V32" s="206"/>
      <c r="W32" s="206"/>
      <c r="X32" s="206"/>
      <c r="Y32" s="206"/>
      <c r="Z32" s="206"/>
      <c r="AA32" s="206"/>
      <c r="AB32" s="206"/>
      <c r="AC32" s="206"/>
      <c r="AD32" s="206"/>
      <c r="AE32" s="206"/>
      <c r="AF32" s="206"/>
      <c r="AG32" s="206"/>
      <c r="AH32" s="206"/>
      <c r="AI32" s="206"/>
      <c r="AJ32" s="206"/>
      <c r="AK32" s="206"/>
      <c r="AL32" s="206"/>
      <c r="AM32" s="206"/>
      <c r="AN32" s="206"/>
      <c r="AO32" s="206"/>
      <c r="AP32" s="206"/>
      <c r="AQ32" s="206"/>
      <c r="AR32" s="206"/>
      <c r="AS32" s="206"/>
      <c r="AT32" s="206"/>
      <c r="AU32" s="206"/>
      <c r="AV32" s="206"/>
      <c r="AW32" s="206"/>
      <c r="AX32" s="206"/>
      <c r="AY32" s="206"/>
      <c r="AZ32" s="206"/>
      <c r="BA32" s="206"/>
      <c r="BB32" s="206"/>
      <c r="BC32" s="206"/>
      <c r="BD32" s="206"/>
      <c r="BE32" s="206"/>
      <c r="BF32" s="206"/>
      <c r="BG32" s="206"/>
      <c r="BH32" s="206"/>
      <c r="BI32" s="206"/>
      <c r="BJ32" s="206"/>
      <c r="BK32" s="206"/>
      <c r="BL32" s="206"/>
      <c r="BM32" s="206"/>
      <c r="BN32" s="206"/>
      <c r="BO32" s="206"/>
      <c r="BP32" s="206"/>
      <c r="BQ32" s="206"/>
      <c r="BR32" s="206"/>
      <c r="BS32" s="206"/>
      <c r="BT32" s="206"/>
      <c r="BU32" s="206"/>
      <c r="BV32" s="206"/>
      <c r="BW32" s="206"/>
      <c r="BX32" s="206"/>
      <c r="BY32" s="206"/>
      <c r="BZ32" s="206"/>
      <c r="CA32" s="206"/>
      <c r="CB32" s="206"/>
      <c r="CC32" s="206"/>
      <c r="CD32" s="206"/>
      <c r="CE32" s="206"/>
      <c r="CF32" s="206"/>
      <c r="CG32" s="206"/>
      <c r="CH32" s="206"/>
      <c r="CI32" s="206"/>
      <c r="CJ32" s="206"/>
      <c r="CK32" s="206"/>
      <c r="CL32" s="206"/>
      <c r="CM32" s="206"/>
      <c r="CN32" s="206"/>
      <c r="CO32" s="206"/>
      <c r="CP32" s="206"/>
      <c r="CQ32" s="206"/>
      <c r="CR32" s="206"/>
      <c r="CS32" s="206"/>
      <c r="CT32" s="206"/>
      <c r="CU32" s="206"/>
      <c r="CV32" s="206"/>
      <c r="CW32" s="206"/>
      <c r="CX32" s="206"/>
      <c r="CY32" s="206"/>
      <c r="CZ32" s="206"/>
      <c r="DA32" s="206"/>
      <c r="DB32" s="206"/>
      <c r="DC32" s="206"/>
      <c r="DD32" s="206"/>
      <c r="DE32" s="206"/>
      <c r="DF32" s="206"/>
      <c r="DG32" s="206"/>
      <c r="DH32" s="206"/>
      <c r="DI32" s="206"/>
      <c r="DJ32" s="206"/>
      <c r="DK32" s="206"/>
      <c r="DL32" s="206"/>
      <c r="DM32" s="206"/>
      <c r="DN32" s="206"/>
      <c r="DO32" s="206"/>
      <c r="DP32" s="206"/>
      <c r="DQ32" s="206"/>
      <c r="DR32" s="206"/>
      <c r="DS32" s="206"/>
      <c r="DT32" s="206"/>
      <c r="DU32" s="206"/>
      <c r="DV32" s="206"/>
      <c r="DW32" s="206"/>
      <c r="DX32" s="206"/>
      <c r="DY32" s="206"/>
      <c r="DZ32" s="206"/>
      <c r="EA32" s="206"/>
      <c r="EB32" s="206"/>
      <c r="EC32" s="206"/>
      <c r="ED32" s="206"/>
      <c r="EE32" s="206"/>
      <c r="EF32" s="206"/>
      <c r="EG32" s="206"/>
      <c r="EH32" s="21"/>
    </row>
    <row r="33" spans="1:138" ht="15" customHeight="1">
      <c r="A33" s="21"/>
      <c r="B33" s="288"/>
      <c r="C33" s="297" t="s">
        <v>489</v>
      </c>
      <c r="D33" s="298" t="s">
        <v>150</v>
      </c>
      <c r="E33" s="240"/>
      <c r="F33" s="299">
        <f>Inputs!G258</f>
        <v>0.5</v>
      </c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  <c r="Y33" s="121"/>
      <c r="Z33" s="121"/>
      <c r="AA33" s="121"/>
      <c r="AB33" s="121"/>
      <c r="AC33" s="121"/>
      <c r="AD33" s="121"/>
      <c r="AE33" s="121"/>
      <c r="AF33" s="121"/>
      <c r="AG33" s="121"/>
      <c r="AH33" s="121"/>
      <c r="AI33" s="121"/>
      <c r="AJ33" s="121"/>
      <c r="AK33" s="121"/>
      <c r="AL33" s="121"/>
      <c r="AM33" s="121"/>
      <c r="AN33" s="121"/>
      <c r="AO33" s="121"/>
      <c r="AP33" s="121"/>
      <c r="AQ33" s="121"/>
      <c r="AR33" s="121"/>
      <c r="AS33" s="121"/>
      <c r="AT33" s="121"/>
      <c r="AU33" s="121"/>
      <c r="AV33" s="121"/>
      <c r="AW33" s="121"/>
      <c r="AX33" s="121"/>
      <c r="AY33" s="121"/>
      <c r="AZ33" s="121"/>
      <c r="BA33" s="121"/>
      <c r="BB33" s="121"/>
      <c r="BC33" s="121"/>
      <c r="BD33" s="121"/>
      <c r="BE33" s="121"/>
      <c r="BF33" s="121"/>
      <c r="BG33" s="121"/>
      <c r="BH33" s="121"/>
      <c r="BI33" s="121"/>
      <c r="BJ33" s="121"/>
      <c r="BK33" s="121"/>
      <c r="BL33" s="121"/>
      <c r="BM33" s="121"/>
      <c r="BN33" s="121"/>
      <c r="BO33" s="121"/>
      <c r="BP33" s="121"/>
      <c r="BQ33" s="121"/>
      <c r="BR33" s="121"/>
      <c r="BS33" s="121"/>
      <c r="BT33" s="121"/>
      <c r="BU33" s="121"/>
      <c r="BV33" s="121"/>
      <c r="BW33" s="121"/>
      <c r="BX33" s="121"/>
      <c r="BY33" s="121"/>
      <c r="BZ33" s="121"/>
      <c r="CA33" s="121"/>
      <c r="CB33" s="121"/>
      <c r="CC33" s="121"/>
      <c r="CD33" s="121"/>
      <c r="CE33" s="121"/>
      <c r="CF33" s="121"/>
      <c r="CG33" s="121"/>
      <c r="CH33" s="121"/>
      <c r="CI33" s="121"/>
      <c r="CJ33" s="121"/>
      <c r="CK33" s="121"/>
      <c r="CL33" s="121"/>
      <c r="CM33" s="121"/>
      <c r="CN33" s="121"/>
      <c r="CO33" s="121"/>
      <c r="CP33" s="121"/>
      <c r="CQ33" s="121"/>
      <c r="CR33" s="121"/>
      <c r="CS33" s="121"/>
      <c r="CT33" s="121"/>
      <c r="CU33" s="121"/>
      <c r="CV33" s="121"/>
      <c r="CW33" s="121"/>
      <c r="CX33" s="121"/>
      <c r="CY33" s="121"/>
      <c r="CZ33" s="121"/>
      <c r="DA33" s="121"/>
      <c r="DB33" s="121"/>
      <c r="DC33" s="121"/>
      <c r="DD33" s="121"/>
      <c r="DE33" s="121"/>
      <c r="DF33" s="121"/>
      <c r="DG33" s="121"/>
      <c r="DH33" s="121"/>
      <c r="DI33" s="121"/>
      <c r="DJ33" s="121"/>
      <c r="DK33" s="121"/>
      <c r="DL33" s="121"/>
      <c r="DM33" s="121"/>
      <c r="DN33" s="121"/>
      <c r="DO33" s="121"/>
      <c r="DP33" s="121"/>
      <c r="DQ33" s="121"/>
      <c r="DR33" s="121"/>
      <c r="DS33" s="121"/>
      <c r="DT33" s="121"/>
      <c r="DU33" s="121"/>
      <c r="DV33" s="121"/>
      <c r="DW33" s="121"/>
      <c r="DX33" s="121"/>
      <c r="DY33" s="121"/>
      <c r="DZ33" s="121"/>
      <c r="EA33" s="121"/>
      <c r="EB33" s="121"/>
      <c r="EC33" s="121"/>
      <c r="ED33" s="121"/>
      <c r="EE33" s="121"/>
      <c r="EF33" s="121"/>
      <c r="EG33" s="121"/>
      <c r="EH33" s="21"/>
    </row>
    <row r="34" spans="1:138" ht="15" customHeight="1">
      <c r="A34" s="21"/>
      <c r="B34" s="288"/>
      <c r="C34" s="296" t="s">
        <v>490</v>
      </c>
      <c r="D34" s="21" t="s">
        <v>77</v>
      </c>
      <c r="E34" s="121"/>
      <c r="F34" s="300" t="e">
        <f ca="1">F36*F24</f>
        <v>#DIV/0!</v>
      </c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  <c r="Y34" s="121"/>
      <c r="Z34" s="121"/>
      <c r="AA34" s="121"/>
      <c r="AB34" s="121"/>
      <c r="AC34" s="121"/>
      <c r="AD34" s="121"/>
      <c r="AE34" s="121"/>
      <c r="AF34" s="121"/>
      <c r="AG34" s="121"/>
      <c r="AH34" s="121"/>
      <c r="AI34" s="121"/>
      <c r="AJ34" s="121"/>
      <c r="AK34" s="121"/>
      <c r="AL34" s="121"/>
      <c r="AM34" s="121"/>
      <c r="AN34" s="121"/>
      <c r="AO34" s="121"/>
      <c r="AP34" s="121"/>
      <c r="AQ34" s="121"/>
      <c r="AR34" s="121"/>
      <c r="AS34" s="121"/>
      <c r="AT34" s="121"/>
      <c r="AU34" s="121"/>
      <c r="AV34" s="121"/>
      <c r="AW34" s="121"/>
      <c r="AX34" s="121"/>
      <c r="AY34" s="121"/>
      <c r="AZ34" s="121"/>
      <c r="BA34" s="121"/>
      <c r="BB34" s="121"/>
      <c r="BC34" s="121"/>
      <c r="BD34" s="121"/>
      <c r="BE34" s="121"/>
      <c r="BF34" s="121"/>
      <c r="BG34" s="121"/>
      <c r="BH34" s="121"/>
      <c r="BI34" s="121"/>
      <c r="BJ34" s="121"/>
      <c r="BK34" s="121"/>
      <c r="BL34" s="121"/>
      <c r="BM34" s="121"/>
      <c r="BN34" s="121"/>
      <c r="BO34" s="121"/>
      <c r="BP34" s="121"/>
      <c r="BQ34" s="121"/>
      <c r="BR34" s="121"/>
      <c r="BS34" s="121"/>
      <c r="BT34" s="121"/>
      <c r="BU34" s="121"/>
      <c r="BV34" s="121"/>
      <c r="BW34" s="121"/>
      <c r="BX34" s="121"/>
      <c r="BY34" s="121"/>
      <c r="BZ34" s="121"/>
      <c r="CA34" s="121"/>
      <c r="CB34" s="121"/>
      <c r="CC34" s="121"/>
      <c r="CD34" s="121"/>
      <c r="CE34" s="121"/>
      <c r="CF34" s="121"/>
      <c r="CG34" s="121"/>
      <c r="CH34" s="121"/>
      <c r="CI34" s="121"/>
      <c r="CJ34" s="121"/>
      <c r="CK34" s="121"/>
      <c r="CL34" s="121"/>
      <c r="CM34" s="121"/>
      <c r="CN34" s="121"/>
      <c r="CO34" s="121"/>
      <c r="CP34" s="121"/>
      <c r="CQ34" s="121"/>
      <c r="CR34" s="121"/>
      <c r="CS34" s="121"/>
      <c r="CT34" s="121"/>
      <c r="CU34" s="121"/>
      <c r="CV34" s="121"/>
      <c r="CW34" s="121"/>
      <c r="CX34" s="121"/>
      <c r="CY34" s="121"/>
      <c r="CZ34" s="121"/>
      <c r="DA34" s="121"/>
      <c r="DB34" s="121"/>
      <c r="DC34" s="121"/>
      <c r="DD34" s="121"/>
      <c r="DE34" s="121"/>
      <c r="DF34" s="121"/>
      <c r="DG34" s="121"/>
      <c r="DH34" s="121"/>
      <c r="DI34" s="121"/>
      <c r="DJ34" s="121"/>
      <c r="DK34" s="121"/>
      <c r="DL34" s="121"/>
      <c r="DM34" s="121"/>
      <c r="DN34" s="121"/>
      <c r="DO34" s="121"/>
      <c r="DP34" s="121"/>
      <c r="DQ34" s="121"/>
      <c r="DR34" s="121"/>
      <c r="DS34" s="121"/>
      <c r="DT34" s="121"/>
      <c r="DU34" s="121"/>
      <c r="DV34" s="121"/>
      <c r="DW34" s="121"/>
      <c r="DX34" s="121"/>
      <c r="DY34" s="121"/>
      <c r="DZ34" s="121"/>
      <c r="EA34" s="121"/>
      <c r="EB34" s="121"/>
      <c r="EC34" s="121"/>
      <c r="ED34" s="121"/>
      <c r="EE34" s="121"/>
      <c r="EF34" s="121"/>
      <c r="EG34" s="121"/>
      <c r="EH34" s="21"/>
    </row>
    <row r="35" spans="1:138" ht="15" customHeight="1">
      <c r="A35" s="21"/>
      <c r="B35" s="288"/>
      <c r="C35" s="297" t="s">
        <v>491</v>
      </c>
      <c r="D35" s="298" t="s">
        <v>492</v>
      </c>
      <c r="E35" s="240"/>
      <c r="F35" s="301" t="e">
        <f ca="1">(F33*F7*(Inputs!G257/12)+F7)/'Cash Flow Инвестора'!F24</f>
        <v>#DIV/0!</v>
      </c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  <c r="Y35" s="121"/>
      <c r="Z35" s="121"/>
      <c r="AA35" s="121"/>
      <c r="AB35" s="121"/>
      <c r="AC35" s="121"/>
      <c r="AD35" s="121"/>
      <c r="AE35" s="121"/>
      <c r="AF35" s="121"/>
      <c r="AG35" s="121"/>
      <c r="AH35" s="121"/>
      <c r="AI35" s="121"/>
      <c r="AJ35" s="121"/>
      <c r="AK35" s="121"/>
      <c r="AL35" s="121"/>
      <c r="AM35" s="121"/>
      <c r="AN35" s="121"/>
      <c r="AO35" s="121"/>
      <c r="AP35" s="121"/>
      <c r="AQ35" s="121"/>
      <c r="AR35" s="121"/>
      <c r="AS35" s="121"/>
      <c r="AT35" s="121"/>
      <c r="AU35" s="121"/>
      <c r="AV35" s="121"/>
      <c r="AW35" s="121"/>
      <c r="AX35" s="121"/>
      <c r="AY35" s="121"/>
      <c r="AZ35" s="121"/>
      <c r="BA35" s="121"/>
      <c r="BB35" s="121"/>
      <c r="BC35" s="121"/>
      <c r="BD35" s="121"/>
      <c r="BE35" s="121"/>
      <c r="BF35" s="121"/>
      <c r="BG35" s="121"/>
      <c r="BH35" s="121"/>
      <c r="BI35" s="121"/>
      <c r="BJ35" s="121"/>
      <c r="BK35" s="121"/>
      <c r="BL35" s="121"/>
      <c r="BM35" s="121"/>
      <c r="BN35" s="121"/>
      <c r="BO35" s="121"/>
      <c r="BP35" s="121"/>
      <c r="BQ35" s="121"/>
      <c r="BR35" s="121"/>
      <c r="BS35" s="121"/>
      <c r="BT35" s="121"/>
      <c r="BU35" s="121"/>
      <c r="BV35" s="121"/>
      <c r="BW35" s="121"/>
      <c r="BX35" s="121"/>
      <c r="BY35" s="121"/>
      <c r="BZ35" s="121"/>
      <c r="CA35" s="121"/>
      <c r="CB35" s="121"/>
      <c r="CC35" s="121"/>
      <c r="CD35" s="121"/>
      <c r="CE35" s="121"/>
      <c r="CF35" s="121"/>
      <c r="CG35" s="121"/>
      <c r="CH35" s="121"/>
      <c r="CI35" s="121"/>
      <c r="CJ35" s="121"/>
      <c r="CK35" s="121"/>
      <c r="CL35" s="121"/>
      <c r="CM35" s="121"/>
      <c r="CN35" s="121"/>
      <c r="CO35" s="121"/>
      <c r="CP35" s="121"/>
      <c r="CQ35" s="121"/>
      <c r="CR35" s="121"/>
      <c r="CS35" s="121"/>
      <c r="CT35" s="121"/>
      <c r="CU35" s="121"/>
      <c r="CV35" s="121"/>
      <c r="CW35" s="121"/>
      <c r="CX35" s="121"/>
      <c r="CY35" s="121"/>
      <c r="CZ35" s="121"/>
      <c r="DA35" s="121"/>
      <c r="DB35" s="121"/>
      <c r="DC35" s="121"/>
      <c r="DD35" s="121"/>
      <c r="DE35" s="121"/>
      <c r="DF35" s="121"/>
      <c r="DG35" s="121"/>
      <c r="DH35" s="121"/>
      <c r="DI35" s="121"/>
      <c r="DJ35" s="121"/>
      <c r="DK35" s="121"/>
      <c r="DL35" s="121"/>
      <c r="DM35" s="121"/>
      <c r="DN35" s="121"/>
      <c r="DO35" s="121"/>
      <c r="DP35" s="121"/>
      <c r="DQ35" s="121"/>
      <c r="DR35" s="121"/>
      <c r="DS35" s="121"/>
      <c r="DT35" s="121"/>
      <c r="DU35" s="121"/>
      <c r="DV35" s="121"/>
      <c r="DW35" s="121"/>
      <c r="DX35" s="121"/>
      <c r="DY35" s="121"/>
      <c r="DZ35" s="121"/>
      <c r="EA35" s="121"/>
      <c r="EB35" s="121"/>
      <c r="EC35" s="121"/>
      <c r="ED35" s="121"/>
      <c r="EE35" s="121"/>
      <c r="EF35" s="121"/>
      <c r="EG35" s="121"/>
      <c r="EH35" s="21"/>
    </row>
    <row r="36" spans="1:138" ht="15" customHeight="1">
      <c r="A36" s="21"/>
      <c r="B36" s="288"/>
      <c r="C36" s="297" t="s">
        <v>493</v>
      </c>
      <c r="D36" s="298" t="s">
        <v>492</v>
      </c>
      <c r="E36" s="240"/>
      <c r="F36" s="302">
        <v>0.21</v>
      </c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21"/>
      <c r="AD36" s="121"/>
      <c r="AE36" s="121"/>
      <c r="AF36" s="121"/>
      <c r="AG36" s="121"/>
      <c r="AH36" s="121"/>
      <c r="AI36" s="121"/>
      <c r="AJ36" s="121"/>
      <c r="AK36" s="121"/>
      <c r="AL36" s="121"/>
      <c r="AM36" s="121"/>
      <c r="AN36" s="121"/>
      <c r="AO36" s="121"/>
      <c r="AP36" s="121"/>
      <c r="AQ36" s="121"/>
      <c r="AR36" s="121"/>
      <c r="AS36" s="121"/>
      <c r="AT36" s="121"/>
      <c r="AU36" s="121"/>
      <c r="AV36" s="121"/>
      <c r="AW36" s="121"/>
      <c r="AX36" s="121"/>
      <c r="AY36" s="121"/>
      <c r="AZ36" s="121"/>
      <c r="BA36" s="121"/>
      <c r="BB36" s="121"/>
      <c r="BC36" s="121"/>
      <c r="BD36" s="121"/>
      <c r="BE36" s="121"/>
      <c r="BF36" s="121"/>
      <c r="BG36" s="121"/>
      <c r="BH36" s="121"/>
      <c r="BI36" s="121"/>
      <c r="BJ36" s="121"/>
      <c r="BK36" s="121"/>
      <c r="BL36" s="121"/>
      <c r="BM36" s="121"/>
      <c r="BN36" s="121"/>
      <c r="BO36" s="121"/>
      <c r="BP36" s="121"/>
      <c r="BQ36" s="121"/>
      <c r="BR36" s="121"/>
      <c r="BS36" s="121"/>
      <c r="BT36" s="121"/>
      <c r="BU36" s="121"/>
      <c r="BV36" s="121"/>
      <c r="BW36" s="121"/>
      <c r="BX36" s="121"/>
      <c r="BY36" s="121"/>
      <c r="BZ36" s="121"/>
      <c r="CA36" s="121"/>
      <c r="CB36" s="121"/>
      <c r="CC36" s="121"/>
      <c r="CD36" s="121"/>
      <c r="CE36" s="121"/>
      <c r="CF36" s="121"/>
      <c r="CG36" s="121"/>
      <c r="CH36" s="121"/>
      <c r="CI36" s="121"/>
      <c r="CJ36" s="121"/>
      <c r="CK36" s="121"/>
      <c r="CL36" s="121"/>
      <c r="CM36" s="121"/>
      <c r="CN36" s="121"/>
      <c r="CO36" s="121"/>
      <c r="CP36" s="121"/>
      <c r="CQ36" s="121"/>
      <c r="CR36" s="121"/>
      <c r="CS36" s="121"/>
      <c r="CT36" s="121"/>
      <c r="CU36" s="121"/>
      <c r="CV36" s="121"/>
      <c r="CW36" s="121"/>
      <c r="CX36" s="121"/>
      <c r="CY36" s="121"/>
      <c r="CZ36" s="121"/>
      <c r="DA36" s="121"/>
      <c r="DB36" s="121"/>
      <c r="DC36" s="121"/>
      <c r="DD36" s="121"/>
      <c r="DE36" s="121"/>
      <c r="DF36" s="121"/>
      <c r="DG36" s="121"/>
      <c r="DH36" s="121"/>
      <c r="DI36" s="121"/>
      <c r="DJ36" s="121"/>
      <c r="DK36" s="121"/>
      <c r="DL36" s="121"/>
      <c r="DM36" s="121"/>
      <c r="DN36" s="121"/>
      <c r="DO36" s="121"/>
      <c r="DP36" s="121"/>
      <c r="DQ36" s="121"/>
      <c r="DR36" s="121"/>
      <c r="DS36" s="121"/>
      <c r="DT36" s="121"/>
      <c r="DU36" s="121"/>
      <c r="DV36" s="121"/>
      <c r="DW36" s="121"/>
      <c r="DX36" s="121"/>
      <c r="DY36" s="121"/>
      <c r="DZ36" s="121"/>
      <c r="EA36" s="121"/>
      <c r="EB36" s="121"/>
      <c r="EC36" s="121"/>
      <c r="ED36" s="121"/>
      <c r="EE36" s="121"/>
      <c r="EF36" s="121"/>
      <c r="EG36" s="121"/>
      <c r="EH36" s="21"/>
    </row>
    <row r="37" spans="1:138" ht="16.5" customHeight="1">
      <c r="A37" s="21"/>
      <c r="B37" s="288"/>
      <c r="C37" s="297" t="s">
        <v>482</v>
      </c>
      <c r="D37" s="298" t="s">
        <v>73</v>
      </c>
      <c r="E37" s="240"/>
      <c r="F37" s="299" t="e">
        <f ca="1">IRR(G29:P29)</f>
        <v>#VALUE!</v>
      </c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121"/>
      <c r="AF37" s="121"/>
      <c r="AG37" s="121"/>
      <c r="AH37" s="121"/>
      <c r="AI37" s="121"/>
      <c r="AJ37" s="121"/>
      <c r="AK37" s="121"/>
      <c r="AL37" s="121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21"/>
      <c r="BD37" s="121"/>
      <c r="BE37" s="121"/>
      <c r="BF37" s="121"/>
      <c r="BG37" s="121"/>
      <c r="BH37" s="121"/>
      <c r="BI37" s="121"/>
      <c r="BJ37" s="121"/>
      <c r="BK37" s="121"/>
      <c r="BL37" s="121"/>
      <c r="BM37" s="121"/>
      <c r="BN37" s="121"/>
      <c r="BO37" s="121"/>
      <c r="BP37" s="121"/>
      <c r="BQ37" s="121"/>
      <c r="BR37" s="121"/>
      <c r="BS37" s="121"/>
      <c r="BT37" s="121"/>
      <c r="BU37" s="121"/>
      <c r="BV37" s="121"/>
      <c r="BW37" s="121"/>
      <c r="BX37" s="121"/>
      <c r="BY37" s="121"/>
      <c r="BZ37" s="121"/>
      <c r="CA37" s="121"/>
      <c r="CB37" s="121"/>
      <c r="CC37" s="121"/>
      <c r="CD37" s="121"/>
      <c r="CE37" s="121"/>
      <c r="CF37" s="121"/>
      <c r="CG37" s="121"/>
      <c r="CH37" s="121"/>
      <c r="CI37" s="121"/>
      <c r="CJ37" s="121"/>
      <c r="CK37" s="121"/>
      <c r="CL37" s="121"/>
      <c r="CM37" s="121"/>
      <c r="CN37" s="121"/>
      <c r="CO37" s="121"/>
      <c r="CP37" s="121"/>
      <c r="CQ37" s="121"/>
      <c r="CR37" s="121"/>
      <c r="CS37" s="121"/>
      <c r="CT37" s="121"/>
      <c r="CU37" s="121"/>
      <c r="CV37" s="121"/>
      <c r="CW37" s="121"/>
      <c r="CX37" s="121"/>
      <c r="CY37" s="121"/>
      <c r="CZ37" s="121"/>
      <c r="DA37" s="121"/>
      <c r="DB37" s="121"/>
      <c r="DC37" s="121"/>
      <c r="DD37" s="121"/>
      <c r="DE37" s="121"/>
      <c r="DF37" s="121"/>
      <c r="DG37" s="121"/>
      <c r="DH37" s="121"/>
      <c r="DI37" s="121"/>
      <c r="DJ37" s="121"/>
      <c r="DK37" s="121"/>
      <c r="DL37" s="121"/>
      <c r="DM37" s="121"/>
      <c r="DN37" s="121"/>
      <c r="DO37" s="121"/>
      <c r="DP37" s="121"/>
      <c r="DQ37" s="121"/>
      <c r="DR37" s="121"/>
      <c r="DS37" s="121"/>
      <c r="DT37" s="121"/>
      <c r="DU37" s="121"/>
      <c r="DV37" s="121"/>
      <c r="DW37" s="121"/>
      <c r="DX37" s="121"/>
      <c r="DY37" s="121"/>
      <c r="DZ37" s="121"/>
      <c r="EA37" s="121"/>
      <c r="EB37" s="121"/>
      <c r="EC37" s="121"/>
      <c r="ED37" s="121"/>
      <c r="EE37" s="121"/>
      <c r="EF37" s="121"/>
      <c r="EG37" s="121"/>
      <c r="EH37" s="21"/>
    </row>
    <row r="38" spans="1:138" ht="10.5" customHeight="1">
      <c r="A38" s="21"/>
      <c r="B38" s="303"/>
      <c r="C38" s="304"/>
      <c r="D38" s="305"/>
      <c r="E38" s="306"/>
      <c r="F38" s="307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121"/>
      <c r="AF38" s="121"/>
      <c r="AG38" s="121"/>
      <c r="AH38" s="121"/>
      <c r="AI38" s="121"/>
      <c r="AJ38" s="121"/>
      <c r="AK38" s="121"/>
      <c r="AL38" s="121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1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21"/>
      <c r="BO38" s="121"/>
      <c r="BP38" s="121"/>
      <c r="BQ38" s="121"/>
      <c r="BR38" s="121"/>
      <c r="BS38" s="121"/>
      <c r="BT38" s="121"/>
      <c r="BU38" s="121"/>
      <c r="BV38" s="121"/>
      <c r="BW38" s="121"/>
      <c r="BX38" s="121"/>
      <c r="BY38" s="121"/>
      <c r="BZ38" s="121"/>
      <c r="CA38" s="121"/>
      <c r="CB38" s="121"/>
      <c r="CC38" s="121"/>
      <c r="CD38" s="121"/>
      <c r="CE38" s="121"/>
      <c r="CF38" s="121"/>
      <c r="CG38" s="121"/>
      <c r="CH38" s="121"/>
      <c r="CI38" s="121"/>
      <c r="CJ38" s="121"/>
      <c r="CK38" s="121"/>
      <c r="CL38" s="121"/>
      <c r="CM38" s="121"/>
      <c r="CN38" s="121"/>
      <c r="CO38" s="121"/>
      <c r="CP38" s="121"/>
      <c r="CQ38" s="121"/>
      <c r="CR38" s="121"/>
      <c r="CS38" s="121"/>
      <c r="CT38" s="121"/>
      <c r="CU38" s="121"/>
      <c r="CV38" s="121"/>
      <c r="CW38" s="121"/>
      <c r="CX38" s="121"/>
      <c r="CY38" s="121"/>
      <c r="CZ38" s="121"/>
      <c r="DA38" s="121"/>
      <c r="DB38" s="121"/>
      <c r="DC38" s="121"/>
      <c r="DD38" s="121"/>
      <c r="DE38" s="121"/>
      <c r="DF38" s="121"/>
      <c r="DG38" s="121"/>
      <c r="DH38" s="121"/>
      <c r="DI38" s="121"/>
      <c r="DJ38" s="121"/>
      <c r="DK38" s="121"/>
      <c r="DL38" s="121"/>
      <c r="DM38" s="121"/>
      <c r="DN38" s="121"/>
      <c r="DO38" s="121"/>
      <c r="DP38" s="121"/>
      <c r="DQ38" s="121"/>
      <c r="DR38" s="121"/>
      <c r="DS38" s="121"/>
      <c r="DT38" s="121"/>
      <c r="DU38" s="121"/>
      <c r="DV38" s="121"/>
      <c r="DW38" s="121"/>
      <c r="DX38" s="121"/>
      <c r="DY38" s="121"/>
      <c r="DZ38" s="121"/>
      <c r="EA38" s="121"/>
      <c r="EB38" s="121"/>
      <c r="EC38" s="121"/>
      <c r="ED38" s="121"/>
      <c r="EE38" s="121"/>
      <c r="EF38" s="121"/>
      <c r="EG38" s="121"/>
      <c r="EH38" s="21"/>
    </row>
    <row r="39" spans="1:138" ht="12.75" customHeight="1">
      <c r="A39" s="21"/>
      <c r="B39" s="121"/>
      <c r="C39" s="121"/>
      <c r="D39" s="237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  <c r="AA39" s="121"/>
      <c r="AB39" s="121"/>
      <c r="AC39" s="121"/>
      <c r="AD39" s="121"/>
      <c r="AE39" s="121"/>
      <c r="AF39" s="121"/>
      <c r="AG39" s="121"/>
      <c r="AH39" s="121"/>
      <c r="AI39" s="121"/>
      <c r="AJ39" s="121"/>
      <c r="AK39" s="121"/>
      <c r="AL39" s="121"/>
      <c r="AM39" s="121"/>
      <c r="AN39" s="121"/>
      <c r="AO39" s="121"/>
      <c r="AP39" s="121"/>
      <c r="AQ39" s="121"/>
      <c r="AR39" s="121"/>
      <c r="AS39" s="121"/>
      <c r="AT39" s="121"/>
      <c r="AU39" s="121"/>
      <c r="AV39" s="121"/>
      <c r="AW39" s="121"/>
      <c r="AX39" s="121"/>
      <c r="AY39" s="121"/>
      <c r="AZ39" s="121"/>
      <c r="BA39" s="121"/>
      <c r="BB39" s="121"/>
      <c r="BC39" s="121"/>
      <c r="BD39" s="121"/>
      <c r="BE39" s="121"/>
      <c r="BF39" s="121"/>
      <c r="BG39" s="121"/>
      <c r="BH39" s="121"/>
      <c r="BI39" s="121"/>
      <c r="BJ39" s="121"/>
      <c r="BK39" s="121"/>
      <c r="BL39" s="121"/>
      <c r="BM39" s="121"/>
      <c r="BN39" s="121"/>
      <c r="BO39" s="121"/>
      <c r="BP39" s="121"/>
      <c r="BQ39" s="121"/>
      <c r="BR39" s="121"/>
      <c r="BS39" s="121"/>
      <c r="BT39" s="121"/>
      <c r="BU39" s="121"/>
      <c r="BV39" s="121"/>
      <c r="BW39" s="121"/>
      <c r="BX39" s="121"/>
      <c r="BY39" s="121"/>
      <c r="BZ39" s="121"/>
      <c r="CA39" s="121"/>
      <c r="CB39" s="121"/>
      <c r="CC39" s="121"/>
      <c r="CD39" s="121"/>
      <c r="CE39" s="121"/>
      <c r="CF39" s="121"/>
      <c r="CG39" s="121"/>
      <c r="CH39" s="121"/>
      <c r="CI39" s="121"/>
      <c r="CJ39" s="121"/>
      <c r="CK39" s="121"/>
      <c r="CL39" s="121"/>
      <c r="CM39" s="121"/>
      <c r="CN39" s="121"/>
      <c r="CO39" s="121"/>
      <c r="CP39" s="121"/>
      <c r="CQ39" s="121"/>
      <c r="CR39" s="121"/>
      <c r="CS39" s="121"/>
      <c r="CT39" s="121"/>
      <c r="CU39" s="121"/>
      <c r="CV39" s="121"/>
      <c r="CW39" s="121"/>
      <c r="CX39" s="121"/>
      <c r="CY39" s="121"/>
      <c r="CZ39" s="121"/>
      <c r="DA39" s="121"/>
      <c r="DB39" s="121"/>
      <c r="DC39" s="121"/>
      <c r="DD39" s="121"/>
      <c r="DE39" s="121"/>
      <c r="DF39" s="121"/>
      <c r="DG39" s="121"/>
      <c r="DH39" s="121"/>
      <c r="DI39" s="121"/>
      <c r="DJ39" s="121"/>
      <c r="DK39" s="121"/>
      <c r="DL39" s="121"/>
      <c r="DM39" s="121"/>
      <c r="DN39" s="121"/>
      <c r="DO39" s="121"/>
      <c r="DP39" s="121"/>
      <c r="DQ39" s="121"/>
      <c r="DR39" s="121"/>
      <c r="DS39" s="121"/>
      <c r="DT39" s="121"/>
      <c r="DU39" s="121"/>
      <c r="DV39" s="121"/>
      <c r="DW39" s="121"/>
      <c r="DX39" s="121"/>
      <c r="DY39" s="121"/>
      <c r="DZ39" s="121"/>
      <c r="EA39" s="121"/>
      <c r="EB39" s="121"/>
      <c r="EC39" s="121"/>
      <c r="ED39" s="121"/>
      <c r="EE39" s="121"/>
      <c r="EF39" s="121"/>
      <c r="EG39" s="121"/>
      <c r="EH39" s="21"/>
    </row>
    <row r="40" spans="1:138" ht="14.25" customHeight="1">
      <c r="A40" s="21"/>
      <c r="B40" s="308" t="s">
        <v>274</v>
      </c>
      <c r="C40" s="309" t="s">
        <v>275</v>
      </c>
      <c r="D40" s="310"/>
      <c r="E40" s="311"/>
      <c r="F40" s="312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21"/>
      <c r="AD40" s="121"/>
      <c r="AE40" s="121"/>
      <c r="AF40" s="121"/>
      <c r="AG40" s="121"/>
      <c r="AH40" s="121"/>
      <c r="AI40" s="121"/>
      <c r="AJ40" s="121"/>
      <c r="AK40" s="121"/>
      <c r="AL40" s="121"/>
      <c r="AM40" s="121"/>
      <c r="AN40" s="121"/>
      <c r="AO40" s="121"/>
      <c r="AP40" s="121"/>
      <c r="AQ40" s="121"/>
      <c r="AR40" s="121"/>
      <c r="AS40" s="121"/>
      <c r="AT40" s="121"/>
      <c r="AU40" s="121"/>
      <c r="AV40" s="121"/>
      <c r="AW40" s="121"/>
      <c r="AX40" s="121"/>
      <c r="AY40" s="121"/>
      <c r="AZ40" s="121"/>
      <c r="BA40" s="121"/>
      <c r="BB40" s="121"/>
      <c r="BC40" s="121"/>
      <c r="BD40" s="121"/>
      <c r="BE40" s="121"/>
      <c r="BF40" s="121"/>
      <c r="BG40" s="121"/>
      <c r="BH40" s="121"/>
      <c r="BI40" s="121"/>
      <c r="BJ40" s="121"/>
      <c r="BK40" s="121"/>
      <c r="BL40" s="121"/>
      <c r="BM40" s="121"/>
      <c r="BN40" s="121"/>
      <c r="BO40" s="121"/>
      <c r="BP40" s="121"/>
      <c r="BQ40" s="121"/>
      <c r="BR40" s="121"/>
      <c r="BS40" s="121"/>
      <c r="BT40" s="121"/>
      <c r="BU40" s="121"/>
      <c r="BV40" s="121"/>
      <c r="BW40" s="121"/>
      <c r="BX40" s="121"/>
      <c r="BY40" s="121"/>
      <c r="BZ40" s="121"/>
      <c r="CA40" s="121"/>
      <c r="CB40" s="121"/>
      <c r="CC40" s="121"/>
      <c r="CD40" s="121"/>
      <c r="CE40" s="121"/>
      <c r="CF40" s="121"/>
      <c r="CG40" s="121"/>
      <c r="CH40" s="121"/>
      <c r="CI40" s="121"/>
      <c r="CJ40" s="121"/>
      <c r="CK40" s="121"/>
      <c r="CL40" s="121"/>
      <c r="CM40" s="121"/>
      <c r="CN40" s="121"/>
      <c r="CO40" s="121"/>
      <c r="CP40" s="121"/>
      <c r="CQ40" s="121"/>
      <c r="CR40" s="121"/>
      <c r="CS40" s="121"/>
      <c r="CT40" s="121"/>
      <c r="CU40" s="121"/>
      <c r="CV40" s="121"/>
      <c r="CW40" s="121"/>
      <c r="CX40" s="121"/>
      <c r="CY40" s="121"/>
      <c r="CZ40" s="121"/>
      <c r="DA40" s="121"/>
      <c r="DB40" s="121"/>
      <c r="DC40" s="121"/>
      <c r="DD40" s="121"/>
      <c r="DE40" s="121"/>
      <c r="DF40" s="121"/>
      <c r="DG40" s="121"/>
      <c r="DH40" s="121"/>
      <c r="DI40" s="121"/>
      <c r="DJ40" s="121"/>
      <c r="DK40" s="121"/>
      <c r="DL40" s="121"/>
      <c r="DM40" s="121"/>
      <c r="DN40" s="121"/>
      <c r="DO40" s="121"/>
      <c r="DP40" s="121"/>
      <c r="DQ40" s="121"/>
      <c r="DR40" s="121"/>
      <c r="DS40" s="121"/>
      <c r="DT40" s="121"/>
      <c r="DU40" s="121"/>
      <c r="DV40" s="121"/>
      <c r="DW40" s="121"/>
      <c r="DX40" s="121"/>
      <c r="DY40" s="121"/>
      <c r="DZ40" s="121"/>
      <c r="EA40" s="121"/>
      <c r="EB40" s="121"/>
      <c r="EC40" s="121"/>
      <c r="ED40" s="121"/>
      <c r="EE40" s="121"/>
      <c r="EF40" s="121"/>
      <c r="EG40" s="121"/>
      <c r="EH40" s="21"/>
    </row>
    <row r="41" spans="1:138" ht="3" customHeight="1">
      <c r="A41" s="21"/>
      <c r="B41" s="288"/>
      <c r="C41" s="121"/>
      <c r="D41" s="237"/>
      <c r="E41" s="121"/>
      <c r="F41" s="289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/>
      <c r="AB41" s="121"/>
      <c r="AC41" s="121"/>
      <c r="AD41" s="121"/>
      <c r="AE41" s="121"/>
      <c r="AF41" s="121"/>
      <c r="AG41" s="121"/>
      <c r="AH41" s="121"/>
      <c r="AI41" s="121"/>
      <c r="AJ41" s="121"/>
      <c r="AK41" s="121"/>
      <c r="AL41" s="121"/>
      <c r="AM41" s="121"/>
      <c r="AN41" s="121"/>
      <c r="AO41" s="121"/>
      <c r="AP41" s="121"/>
      <c r="AQ41" s="121"/>
      <c r="AR41" s="121"/>
      <c r="AS41" s="121"/>
      <c r="AT41" s="121"/>
      <c r="AU41" s="121"/>
      <c r="AV41" s="121"/>
      <c r="AW41" s="121"/>
      <c r="AX41" s="121"/>
      <c r="AY41" s="121"/>
      <c r="AZ41" s="121"/>
      <c r="BA41" s="121"/>
      <c r="BB41" s="121"/>
      <c r="BC41" s="121"/>
      <c r="BD41" s="121"/>
      <c r="BE41" s="121"/>
      <c r="BF41" s="121"/>
      <c r="BG41" s="121"/>
      <c r="BH41" s="121"/>
      <c r="BI41" s="121"/>
      <c r="BJ41" s="121"/>
      <c r="BK41" s="121"/>
      <c r="BL41" s="121"/>
      <c r="BM41" s="121"/>
      <c r="BN41" s="121"/>
      <c r="BO41" s="121"/>
      <c r="BP41" s="121"/>
      <c r="BQ41" s="121"/>
      <c r="BR41" s="121"/>
      <c r="BS41" s="121"/>
      <c r="BT41" s="121"/>
      <c r="BU41" s="121"/>
      <c r="BV41" s="121"/>
      <c r="BW41" s="121"/>
      <c r="BX41" s="121"/>
      <c r="BY41" s="121"/>
      <c r="BZ41" s="121"/>
      <c r="CA41" s="121"/>
      <c r="CB41" s="121"/>
      <c r="CC41" s="121"/>
      <c r="CD41" s="121"/>
      <c r="CE41" s="121"/>
      <c r="CF41" s="121"/>
      <c r="CG41" s="121"/>
      <c r="CH41" s="121"/>
      <c r="CI41" s="121"/>
      <c r="CJ41" s="121"/>
      <c r="CK41" s="121"/>
      <c r="CL41" s="121"/>
      <c r="CM41" s="121"/>
      <c r="CN41" s="121"/>
      <c r="CO41" s="121"/>
      <c r="CP41" s="121"/>
      <c r="CQ41" s="121"/>
      <c r="CR41" s="121"/>
      <c r="CS41" s="121"/>
      <c r="CT41" s="121"/>
      <c r="CU41" s="121"/>
      <c r="CV41" s="121"/>
      <c r="CW41" s="121"/>
      <c r="CX41" s="121"/>
      <c r="CY41" s="121"/>
      <c r="CZ41" s="121"/>
      <c r="DA41" s="121"/>
      <c r="DB41" s="121"/>
      <c r="DC41" s="121"/>
      <c r="DD41" s="121"/>
      <c r="DE41" s="121"/>
      <c r="DF41" s="121"/>
      <c r="DG41" s="121"/>
      <c r="DH41" s="121"/>
      <c r="DI41" s="121"/>
      <c r="DJ41" s="121"/>
      <c r="DK41" s="121"/>
      <c r="DL41" s="121"/>
      <c r="DM41" s="121"/>
      <c r="DN41" s="121"/>
      <c r="DO41" s="121"/>
      <c r="DP41" s="121"/>
      <c r="DQ41" s="121"/>
      <c r="DR41" s="121"/>
      <c r="DS41" s="121"/>
      <c r="DT41" s="121"/>
      <c r="DU41" s="121"/>
      <c r="DV41" s="121"/>
      <c r="DW41" s="121"/>
      <c r="DX41" s="121"/>
      <c r="DY41" s="121"/>
      <c r="DZ41" s="121"/>
      <c r="EA41" s="121"/>
      <c r="EB41" s="121"/>
      <c r="EC41" s="121"/>
      <c r="ED41" s="121"/>
      <c r="EE41" s="121"/>
      <c r="EF41" s="121"/>
      <c r="EG41" s="121"/>
      <c r="EH41" s="21"/>
    </row>
    <row r="42" spans="1:138" ht="15" customHeight="1">
      <c r="A42" s="62"/>
      <c r="B42" s="295"/>
      <c r="C42" s="240" t="s">
        <v>486</v>
      </c>
      <c r="D42" s="62" t="s">
        <v>77</v>
      </c>
      <c r="E42" s="240"/>
      <c r="F42" s="292">
        <f t="shared" ref="F42:F45" ca="1" si="15">SUM(G42:P42)</f>
        <v>-172.67348629871719</v>
      </c>
      <c r="G42" s="270">
        <f t="shared" ref="G42:P42" ca="1" si="16">SUMIF($R$6:$EG$6,G$6,$R42:$EG42)</f>
        <v>-99.999999999999986</v>
      </c>
      <c r="H42" s="270">
        <f t="shared" ca="1" si="16"/>
        <v>-103.89999999999999</v>
      </c>
      <c r="I42" s="270">
        <f t="shared" ca="1" si="16"/>
        <v>-74.695484880167896</v>
      </c>
      <c r="J42" s="270">
        <f t="shared" ca="1" si="16"/>
        <v>-65.79170264392279</v>
      </c>
      <c r="K42" s="270">
        <f t="shared" ca="1" si="16"/>
        <v>-56.554211315922799</v>
      </c>
      <c r="L42" s="270">
        <f t="shared" ca="1" si="16"/>
        <v>630.43811958450669</v>
      </c>
      <c r="M42" s="270">
        <f t="shared" ca="1" si="16"/>
        <v>-111.46833710556211</v>
      </c>
      <c r="N42" s="270">
        <f t="shared" ca="1" si="16"/>
        <v>-107.85126905957583</v>
      </c>
      <c r="O42" s="270">
        <f t="shared" ca="1" si="16"/>
        <v>-97.044710756589268</v>
      </c>
      <c r="P42" s="270">
        <f t="shared" ca="1" si="16"/>
        <v>-85.805890121483245</v>
      </c>
      <c r="Q42" s="240"/>
      <c r="R42" s="270">
        <f t="shared" ref="R42:EG42" ca="1" si="17">SUM(R43:R45)</f>
        <v>-8.3333333333333339</v>
      </c>
      <c r="S42" s="270">
        <f t="shared" ca="1" si="17"/>
        <v>-8.3333333333333339</v>
      </c>
      <c r="T42" s="270">
        <f t="shared" ca="1" si="17"/>
        <v>-8.3333333333333339</v>
      </c>
      <c r="U42" s="270">
        <f t="shared" ca="1" si="17"/>
        <v>-8.3333333333333339</v>
      </c>
      <c r="V42" s="270">
        <f t="shared" ca="1" si="17"/>
        <v>-8.3333333333333339</v>
      </c>
      <c r="W42" s="270">
        <f t="shared" ca="1" si="17"/>
        <v>-8.3333333333333339</v>
      </c>
      <c r="X42" s="270">
        <f t="shared" ca="1" si="17"/>
        <v>-8.3333333333333339</v>
      </c>
      <c r="Y42" s="270">
        <f t="shared" ca="1" si="17"/>
        <v>-8.3333333333333339</v>
      </c>
      <c r="Z42" s="270">
        <f t="shared" ca="1" si="17"/>
        <v>-8.3333333333333339</v>
      </c>
      <c r="AA42" s="270">
        <f t="shared" ca="1" si="17"/>
        <v>-8.3333333333333339</v>
      </c>
      <c r="AB42" s="270">
        <f t="shared" ca="1" si="17"/>
        <v>-8.3333333333333339</v>
      </c>
      <c r="AC42" s="270">
        <f t="shared" ca="1" si="17"/>
        <v>-8.3333333333333339</v>
      </c>
      <c r="AD42" s="270">
        <f t="shared" ca="1" si="17"/>
        <v>-8.6583333333333332</v>
      </c>
      <c r="AE42" s="270">
        <f t="shared" ca="1" si="17"/>
        <v>-8.6583333333333332</v>
      </c>
      <c r="AF42" s="270">
        <f t="shared" ca="1" si="17"/>
        <v>-8.6583333333333332</v>
      </c>
      <c r="AG42" s="270">
        <f t="shared" ca="1" si="17"/>
        <v>-8.6583333333333332</v>
      </c>
      <c r="AH42" s="270">
        <f t="shared" ca="1" si="17"/>
        <v>-8.6583333333333332</v>
      </c>
      <c r="AI42" s="270">
        <f t="shared" ca="1" si="17"/>
        <v>-8.6583333333333332</v>
      </c>
      <c r="AJ42" s="270">
        <f t="shared" ca="1" si="17"/>
        <v>-8.6583333333333332</v>
      </c>
      <c r="AK42" s="270">
        <f t="shared" ca="1" si="17"/>
        <v>-8.6583333333333332</v>
      </c>
      <c r="AL42" s="270">
        <f t="shared" ca="1" si="17"/>
        <v>-8.6583333333333332</v>
      </c>
      <c r="AM42" s="270">
        <f t="shared" ca="1" si="17"/>
        <v>-8.6583333333333332</v>
      </c>
      <c r="AN42" s="270">
        <f t="shared" ca="1" si="17"/>
        <v>-8.6583333333333332</v>
      </c>
      <c r="AO42" s="270">
        <f t="shared" ca="1" si="17"/>
        <v>-8.6583333333333332</v>
      </c>
      <c r="AP42" s="270">
        <f t="shared" ca="1" si="17"/>
        <v>-6.7396611899053722</v>
      </c>
      <c r="AQ42" s="270">
        <f t="shared" ca="1" si="17"/>
        <v>-6.6280354869935625</v>
      </c>
      <c r="AR42" s="270">
        <f t="shared" ca="1" si="17"/>
        <v>-6.5379888203268965</v>
      </c>
      <c r="AS42" s="270">
        <f t="shared" ca="1" si="17"/>
        <v>-6.4479421536602288</v>
      </c>
      <c r="AT42" s="270">
        <f t="shared" ca="1" si="17"/>
        <v>-6.3578954869935629</v>
      </c>
      <c r="AU42" s="270">
        <f t="shared" ca="1" si="17"/>
        <v>-6.2678488203268969</v>
      </c>
      <c r="AV42" s="270">
        <f t="shared" ca="1" si="17"/>
        <v>-6.1778021536602292</v>
      </c>
      <c r="AW42" s="270">
        <f t="shared" ca="1" si="17"/>
        <v>-6.0877554869935633</v>
      </c>
      <c r="AX42" s="270">
        <f t="shared" ca="1" si="17"/>
        <v>-5.9977088203268973</v>
      </c>
      <c r="AY42" s="270">
        <f t="shared" ca="1" si="17"/>
        <v>-5.9076621536602296</v>
      </c>
      <c r="AZ42" s="270">
        <f t="shared" ca="1" si="17"/>
        <v>-5.8176154869935637</v>
      </c>
      <c r="BA42" s="270">
        <f t="shared" ca="1" si="17"/>
        <v>-5.7275688203268977</v>
      </c>
      <c r="BB42" s="270">
        <f t="shared" ca="1" si="17"/>
        <v>-5.9977088203268973</v>
      </c>
      <c r="BC42" s="270">
        <f t="shared" ca="1" si="17"/>
        <v>-5.9040602869935643</v>
      </c>
      <c r="BD42" s="270">
        <f t="shared" ca="1" si="17"/>
        <v>-5.8104117536602313</v>
      </c>
      <c r="BE42" s="270">
        <f t="shared" ca="1" si="17"/>
        <v>-5.7167632203268983</v>
      </c>
      <c r="BF42" s="270">
        <f t="shared" ca="1" si="17"/>
        <v>-5.6231146869935653</v>
      </c>
      <c r="BG42" s="270">
        <f t="shared" ca="1" si="17"/>
        <v>-5.5294661536602323</v>
      </c>
      <c r="BH42" s="270">
        <f t="shared" ca="1" si="17"/>
        <v>-5.4358176203268993</v>
      </c>
      <c r="BI42" s="270">
        <f t="shared" ca="1" si="17"/>
        <v>-5.3421690869935663</v>
      </c>
      <c r="BJ42" s="270">
        <f t="shared" ca="1" si="17"/>
        <v>-5.2485205536602324</v>
      </c>
      <c r="BK42" s="270">
        <f t="shared" ca="1" si="17"/>
        <v>-5.1548720203268994</v>
      </c>
      <c r="BL42" s="270">
        <f t="shared" ca="1" si="17"/>
        <v>-5.0612234869935664</v>
      </c>
      <c r="BM42" s="270">
        <f t="shared" ca="1" si="17"/>
        <v>-4.9675749536602334</v>
      </c>
      <c r="BN42" s="270">
        <f t="shared" ca="1" si="17"/>
        <v>-5.2485205536602324</v>
      </c>
      <c r="BO42" s="270">
        <f t="shared" ca="1" si="17"/>
        <v>-5.151126078993566</v>
      </c>
      <c r="BP42" s="270">
        <f t="shared" ca="1" si="17"/>
        <v>-5.0537316043268996</v>
      </c>
      <c r="BQ42" s="270">
        <f t="shared" ca="1" si="17"/>
        <v>-4.9563371296602323</v>
      </c>
      <c r="BR42" s="270">
        <f t="shared" ca="1" si="17"/>
        <v>-4.8589426549935659</v>
      </c>
      <c r="BS42" s="270">
        <f t="shared" ca="1" si="17"/>
        <v>-4.7615481803268995</v>
      </c>
      <c r="BT42" s="270">
        <f t="shared" ca="1" si="17"/>
        <v>-4.6641537056602331</v>
      </c>
      <c r="BU42" s="270">
        <f t="shared" ca="1" si="17"/>
        <v>-4.5667592309935658</v>
      </c>
      <c r="BV42" s="270">
        <f t="shared" ca="1" si="17"/>
        <v>-4.4693647563268994</v>
      </c>
      <c r="BW42" s="270">
        <f t="shared" ca="1" si="17"/>
        <v>-4.371970281660233</v>
      </c>
      <c r="BX42" s="270">
        <f t="shared" ca="1" si="17"/>
        <v>-4.2745758069935658</v>
      </c>
      <c r="BY42" s="270">
        <f t="shared" ca="1" si="17"/>
        <v>-4.1771813323269003</v>
      </c>
      <c r="BZ42" s="270">
        <f t="shared" ca="1" si="17"/>
        <v>-4.4693647563269021</v>
      </c>
      <c r="CA42" s="270">
        <f t="shared" ca="1" si="17"/>
        <v>-4.3680745026735694</v>
      </c>
      <c r="CB42" s="270">
        <f t="shared" ca="1" si="17"/>
        <v>-4.2667842490202359</v>
      </c>
      <c r="CC42" s="270">
        <f t="shared" ca="1" si="17"/>
        <v>-4.1654939953669032</v>
      </c>
      <c r="CD42" s="270">
        <f t="shared" ca="1" si="17"/>
        <v>-4.0642037417135706</v>
      </c>
      <c r="CE42" s="270">
        <f t="shared" ca="1" si="17"/>
        <v>-3.962913488060237</v>
      </c>
      <c r="CF42" s="270">
        <f t="shared" ca="1" si="17"/>
        <v>-3.8616232344069044</v>
      </c>
      <c r="CG42" s="270">
        <f t="shared" ca="1" si="17"/>
        <v>-3.7603329807535717</v>
      </c>
      <c r="CH42" s="270">
        <f t="shared" ca="1" si="17"/>
        <v>-3.6590427271002381</v>
      </c>
      <c r="CI42" s="270">
        <f t="shared" ca="1" si="17"/>
        <v>-3.5577524734469055</v>
      </c>
      <c r="CJ42" s="270">
        <f t="shared" ca="1" si="17"/>
        <v>-3.4564622197935728</v>
      </c>
      <c r="CK42" s="270">
        <f t="shared" ca="1" si="17"/>
        <v>674.03016795316933</v>
      </c>
      <c r="CL42" s="270">
        <f t="shared" ca="1" si="17"/>
        <v>-3.6590427271002399</v>
      </c>
      <c r="CM42" s="270">
        <f t="shared" ca="1" si="17"/>
        <v>-10.327554262493869</v>
      </c>
      <c r="CN42" s="270">
        <f t="shared" ca="1" si="17"/>
        <v>-10.222212398694403</v>
      </c>
      <c r="CO42" s="270">
        <f t="shared" ca="1" si="17"/>
        <v>-10.116870534894936</v>
      </c>
      <c r="CP42" s="270">
        <f t="shared" ca="1" si="17"/>
        <v>-10.011528671095469</v>
      </c>
      <c r="CQ42" s="270">
        <f t="shared" ca="1" si="17"/>
        <v>-9.9061868072960024</v>
      </c>
      <c r="CR42" s="270">
        <f t="shared" ca="1" si="17"/>
        <v>-9.8008449434965357</v>
      </c>
      <c r="CS42" s="270">
        <f t="shared" ca="1" si="17"/>
        <v>-9.6955030796970689</v>
      </c>
      <c r="CT42" s="270">
        <f t="shared" ca="1" si="17"/>
        <v>-9.5901612158976022</v>
      </c>
      <c r="CU42" s="270">
        <f t="shared" ca="1" si="17"/>
        <v>-9.4848193520981354</v>
      </c>
      <c r="CV42" s="270">
        <f t="shared" ca="1" si="17"/>
        <v>-9.3794774882986687</v>
      </c>
      <c r="CW42" s="270">
        <f t="shared" ca="1" si="17"/>
        <v>-9.2741356244992019</v>
      </c>
      <c r="CX42" s="270">
        <f t="shared" ca="1" si="17"/>
        <v>-9.5901612158976022</v>
      </c>
      <c r="CY42" s="270">
        <f t="shared" ca="1" si="17"/>
        <v>-9.4806056775461567</v>
      </c>
      <c r="CZ42" s="270">
        <f t="shared" ca="1" si="17"/>
        <v>-9.3710501391947112</v>
      </c>
      <c r="DA42" s="270">
        <f t="shared" ca="1" si="17"/>
        <v>-9.2614946008432657</v>
      </c>
      <c r="DB42" s="270">
        <f t="shared" ca="1" si="17"/>
        <v>-9.1519390624918202</v>
      </c>
      <c r="DC42" s="270">
        <f t="shared" ca="1" si="17"/>
        <v>-9.0423835241403747</v>
      </c>
      <c r="DD42" s="270">
        <f t="shared" ca="1" si="17"/>
        <v>-8.9328279857889292</v>
      </c>
      <c r="DE42" s="270">
        <f t="shared" ca="1" si="17"/>
        <v>-8.8232724474374837</v>
      </c>
      <c r="DF42" s="270">
        <f t="shared" ca="1" si="17"/>
        <v>-8.7137169090860382</v>
      </c>
      <c r="DG42" s="270">
        <f t="shared" ca="1" si="17"/>
        <v>-8.6041613707345928</v>
      </c>
      <c r="DH42" s="270">
        <f t="shared" ca="1" si="17"/>
        <v>-8.4946058323831473</v>
      </c>
      <c r="DI42" s="270">
        <f t="shared" ca="1" si="17"/>
        <v>-8.3850502940317035</v>
      </c>
      <c r="DJ42" s="270">
        <f t="shared" ca="1" si="17"/>
        <v>-8.71371690908604</v>
      </c>
      <c r="DK42" s="270">
        <f t="shared" ca="1" si="17"/>
        <v>-8.5997791492005362</v>
      </c>
      <c r="DL42" s="270">
        <f t="shared" ca="1" si="17"/>
        <v>-8.4858413893150324</v>
      </c>
      <c r="DM42" s="270">
        <f t="shared" ca="1" si="17"/>
        <v>-8.3719036294295304</v>
      </c>
      <c r="DN42" s="270">
        <f t="shared" ca="1" si="17"/>
        <v>-8.2579658695440266</v>
      </c>
      <c r="DO42" s="270">
        <f t="shared" ca="1" si="17"/>
        <v>-8.1440281096585228</v>
      </c>
      <c r="DP42" s="270">
        <f t="shared" ca="1" si="17"/>
        <v>-8.0300903497730207</v>
      </c>
      <c r="DQ42" s="270">
        <f t="shared" ca="1" si="17"/>
        <v>-7.9161525898875169</v>
      </c>
      <c r="DR42" s="270">
        <f t="shared" ca="1" si="17"/>
        <v>-7.8022148300020131</v>
      </c>
      <c r="DS42" s="270">
        <f t="shared" ca="1" si="17"/>
        <v>-7.6882770701165111</v>
      </c>
      <c r="DT42" s="270">
        <f t="shared" ca="1" si="17"/>
        <v>-7.5743393102310073</v>
      </c>
      <c r="DU42" s="270">
        <f t="shared" ca="1" si="17"/>
        <v>-7.4604015503455052</v>
      </c>
      <c r="DV42" s="270">
        <f t="shared" ca="1" si="17"/>
        <v>-7.8022148300020149</v>
      </c>
      <c r="DW42" s="270">
        <f t="shared" ca="1" si="17"/>
        <v>-7.6837195597210917</v>
      </c>
      <c r="DX42" s="270">
        <f t="shared" ca="1" si="17"/>
        <v>-7.5652242894401684</v>
      </c>
      <c r="DY42" s="270">
        <f t="shared" ca="1" si="17"/>
        <v>-7.4467290191592452</v>
      </c>
      <c r="DZ42" s="270">
        <f t="shared" ca="1" si="17"/>
        <v>-7.3282337488783211</v>
      </c>
      <c r="EA42" s="270">
        <f t="shared" ca="1" si="17"/>
        <v>-7.2097384785973988</v>
      </c>
      <c r="EB42" s="270">
        <f t="shared" ca="1" si="17"/>
        <v>-7.0912432083164747</v>
      </c>
      <c r="EC42" s="270">
        <f t="shared" ca="1" si="17"/>
        <v>-6.9727479380355524</v>
      </c>
      <c r="ED42" s="270">
        <f t="shared" ca="1" si="17"/>
        <v>-6.8542526677546283</v>
      </c>
      <c r="EE42" s="270">
        <f t="shared" ca="1" si="17"/>
        <v>-6.7357573974737059</v>
      </c>
      <c r="EF42" s="270">
        <f t="shared" ca="1" si="17"/>
        <v>-6.6172621271927818</v>
      </c>
      <c r="EG42" s="270">
        <f t="shared" ca="1" si="17"/>
        <v>-6.4987668569118586</v>
      </c>
      <c r="EH42" s="62"/>
    </row>
    <row r="43" spans="1:138" ht="15" customHeight="1">
      <c r="A43" s="21"/>
      <c r="B43" s="288"/>
      <c r="C43" s="247" t="s">
        <v>494</v>
      </c>
      <c r="D43" s="21" t="s">
        <v>77</v>
      </c>
      <c r="E43" s="121"/>
      <c r="F43" s="292">
        <f t="shared" ca="1" si="15"/>
        <v>-1199.5524327648063</v>
      </c>
      <c r="G43" s="270">
        <f t="shared" ref="G43:P43" ca="1" si="18">SUMIF($R$6:$EG$6,G$6,$R43:$EG43)</f>
        <v>-99.999999999999986</v>
      </c>
      <c r="H43" s="270">
        <f t="shared" ca="1" si="18"/>
        <v>-103.89999999999999</v>
      </c>
      <c r="I43" s="270">
        <f t="shared" ca="1" si="18"/>
        <v>-108.056</v>
      </c>
      <c r="J43" s="270">
        <f t="shared" ca="1" si="18"/>
        <v>-112.37823999999999</v>
      </c>
      <c r="K43" s="270">
        <f t="shared" ca="1" si="18"/>
        <v>-116.87336959999998</v>
      </c>
      <c r="L43" s="270">
        <f t="shared" ca="1" si="18"/>
        <v>-121.54830438400002</v>
      </c>
      <c r="M43" s="270">
        <f t="shared" ca="1" si="18"/>
        <v>-126.41023655936004</v>
      </c>
      <c r="N43" s="270">
        <f t="shared" ca="1" si="18"/>
        <v>-131.46664602173445</v>
      </c>
      <c r="O43" s="270">
        <f t="shared" ca="1" si="18"/>
        <v>-136.7253118626038</v>
      </c>
      <c r="P43" s="270">
        <f t="shared" ca="1" si="18"/>
        <v>-142.19432433710793</v>
      </c>
      <c r="Q43" s="121"/>
      <c r="R43" s="206">
        <f t="shared" ref="R43:EG43" ca="1" si="19">-R7</f>
        <v>-8.3333333333333339</v>
      </c>
      <c r="S43" s="206">
        <f t="shared" ca="1" si="19"/>
        <v>-8.3333333333333339</v>
      </c>
      <c r="T43" s="206">
        <f t="shared" ca="1" si="19"/>
        <v>-8.3333333333333339</v>
      </c>
      <c r="U43" s="206">
        <f t="shared" ca="1" si="19"/>
        <v>-8.3333333333333339</v>
      </c>
      <c r="V43" s="206">
        <f t="shared" ca="1" si="19"/>
        <v>-8.3333333333333339</v>
      </c>
      <c r="W43" s="206">
        <f t="shared" ca="1" si="19"/>
        <v>-8.3333333333333339</v>
      </c>
      <c r="X43" s="206">
        <f t="shared" ca="1" si="19"/>
        <v>-8.3333333333333339</v>
      </c>
      <c r="Y43" s="206">
        <f t="shared" ca="1" si="19"/>
        <v>-8.3333333333333339</v>
      </c>
      <c r="Z43" s="206">
        <f t="shared" ca="1" si="19"/>
        <v>-8.3333333333333339</v>
      </c>
      <c r="AA43" s="206">
        <f t="shared" ca="1" si="19"/>
        <v>-8.3333333333333339</v>
      </c>
      <c r="AB43" s="206">
        <f t="shared" ca="1" si="19"/>
        <v>-8.3333333333333339</v>
      </c>
      <c r="AC43" s="206">
        <f t="shared" ca="1" si="19"/>
        <v>-8.3333333333333339</v>
      </c>
      <c r="AD43" s="206">
        <f t="shared" ca="1" si="19"/>
        <v>-8.6583333333333332</v>
      </c>
      <c r="AE43" s="206">
        <f t="shared" ca="1" si="19"/>
        <v>-8.6583333333333332</v>
      </c>
      <c r="AF43" s="206">
        <f t="shared" ca="1" si="19"/>
        <v>-8.6583333333333332</v>
      </c>
      <c r="AG43" s="206">
        <f t="shared" ca="1" si="19"/>
        <v>-8.6583333333333332</v>
      </c>
      <c r="AH43" s="206">
        <f t="shared" ca="1" si="19"/>
        <v>-8.6583333333333332</v>
      </c>
      <c r="AI43" s="206">
        <f t="shared" ca="1" si="19"/>
        <v>-8.6583333333333332</v>
      </c>
      <c r="AJ43" s="206">
        <f t="shared" ca="1" si="19"/>
        <v>-8.6583333333333332</v>
      </c>
      <c r="AK43" s="206">
        <f t="shared" ca="1" si="19"/>
        <v>-8.6583333333333332</v>
      </c>
      <c r="AL43" s="206">
        <f t="shared" ca="1" si="19"/>
        <v>-8.6583333333333332</v>
      </c>
      <c r="AM43" s="206">
        <f t="shared" ca="1" si="19"/>
        <v>-8.6583333333333332</v>
      </c>
      <c r="AN43" s="206">
        <f t="shared" ca="1" si="19"/>
        <v>-8.6583333333333332</v>
      </c>
      <c r="AO43" s="206">
        <f t="shared" ca="1" si="19"/>
        <v>-8.6583333333333332</v>
      </c>
      <c r="AP43" s="206">
        <f t="shared" ca="1" si="19"/>
        <v>-9.004666666666667</v>
      </c>
      <c r="AQ43" s="206">
        <f t="shared" ca="1" si="19"/>
        <v>-9.004666666666667</v>
      </c>
      <c r="AR43" s="206">
        <f t="shared" ca="1" si="19"/>
        <v>-9.004666666666667</v>
      </c>
      <c r="AS43" s="206">
        <f t="shared" ca="1" si="19"/>
        <v>-9.004666666666667</v>
      </c>
      <c r="AT43" s="206">
        <f t="shared" ca="1" si="19"/>
        <v>-9.004666666666667</v>
      </c>
      <c r="AU43" s="206">
        <f t="shared" ca="1" si="19"/>
        <v>-9.004666666666667</v>
      </c>
      <c r="AV43" s="206">
        <f t="shared" ca="1" si="19"/>
        <v>-9.004666666666667</v>
      </c>
      <c r="AW43" s="206">
        <f t="shared" ca="1" si="19"/>
        <v>-9.004666666666667</v>
      </c>
      <c r="AX43" s="206">
        <f t="shared" ca="1" si="19"/>
        <v>-9.004666666666667</v>
      </c>
      <c r="AY43" s="206">
        <f t="shared" ca="1" si="19"/>
        <v>-9.004666666666667</v>
      </c>
      <c r="AZ43" s="206">
        <f t="shared" ca="1" si="19"/>
        <v>-9.004666666666667</v>
      </c>
      <c r="BA43" s="206">
        <f t="shared" ca="1" si="19"/>
        <v>-9.004666666666667</v>
      </c>
      <c r="BB43" s="206">
        <f t="shared" ca="1" si="19"/>
        <v>-9.3648533333333344</v>
      </c>
      <c r="BC43" s="206">
        <f t="shared" ca="1" si="19"/>
        <v>-9.3648533333333344</v>
      </c>
      <c r="BD43" s="206">
        <f t="shared" ca="1" si="19"/>
        <v>-9.3648533333333344</v>
      </c>
      <c r="BE43" s="206">
        <f t="shared" ca="1" si="19"/>
        <v>-9.3648533333333344</v>
      </c>
      <c r="BF43" s="206">
        <f t="shared" ca="1" si="19"/>
        <v>-9.3648533333333344</v>
      </c>
      <c r="BG43" s="206">
        <f t="shared" ca="1" si="19"/>
        <v>-9.3648533333333344</v>
      </c>
      <c r="BH43" s="206">
        <f t="shared" ca="1" si="19"/>
        <v>-9.3648533333333344</v>
      </c>
      <c r="BI43" s="206">
        <f t="shared" ca="1" si="19"/>
        <v>-9.3648533333333344</v>
      </c>
      <c r="BJ43" s="206">
        <f t="shared" ca="1" si="19"/>
        <v>-9.3648533333333344</v>
      </c>
      <c r="BK43" s="206">
        <f t="shared" ca="1" si="19"/>
        <v>-9.3648533333333344</v>
      </c>
      <c r="BL43" s="206">
        <f t="shared" ca="1" si="19"/>
        <v>-9.3648533333333344</v>
      </c>
      <c r="BM43" s="206">
        <f t="shared" ca="1" si="19"/>
        <v>-9.3648533333333344</v>
      </c>
      <c r="BN43" s="206">
        <f t="shared" ca="1" si="19"/>
        <v>-9.7394474666666664</v>
      </c>
      <c r="BO43" s="206">
        <f t="shared" ca="1" si="19"/>
        <v>-9.7394474666666664</v>
      </c>
      <c r="BP43" s="206">
        <f t="shared" ca="1" si="19"/>
        <v>-9.7394474666666664</v>
      </c>
      <c r="BQ43" s="206">
        <f t="shared" ca="1" si="19"/>
        <v>-9.7394474666666664</v>
      </c>
      <c r="BR43" s="206">
        <f t="shared" ca="1" si="19"/>
        <v>-9.7394474666666664</v>
      </c>
      <c r="BS43" s="206">
        <f t="shared" ca="1" si="19"/>
        <v>-9.7394474666666664</v>
      </c>
      <c r="BT43" s="206">
        <f t="shared" ca="1" si="19"/>
        <v>-9.7394474666666664</v>
      </c>
      <c r="BU43" s="206">
        <f t="shared" ca="1" si="19"/>
        <v>-9.7394474666666664</v>
      </c>
      <c r="BV43" s="206">
        <f t="shared" ca="1" si="19"/>
        <v>-9.7394474666666664</v>
      </c>
      <c r="BW43" s="206">
        <f t="shared" ca="1" si="19"/>
        <v>-9.7394474666666664</v>
      </c>
      <c r="BX43" s="206">
        <f t="shared" ca="1" si="19"/>
        <v>-9.7394474666666664</v>
      </c>
      <c r="BY43" s="206">
        <f t="shared" ca="1" si="19"/>
        <v>-9.7394474666666664</v>
      </c>
      <c r="BZ43" s="206">
        <f t="shared" ca="1" si="19"/>
        <v>-10.129025365333336</v>
      </c>
      <c r="CA43" s="206">
        <f t="shared" ca="1" si="19"/>
        <v>-10.129025365333336</v>
      </c>
      <c r="CB43" s="206">
        <f t="shared" ca="1" si="19"/>
        <v>-10.129025365333336</v>
      </c>
      <c r="CC43" s="206">
        <f t="shared" ca="1" si="19"/>
        <v>-10.129025365333336</v>
      </c>
      <c r="CD43" s="206">
        <f t="shared" ca="1" si="19"/>
        <v>-10.129025365333336</v>
      </c>
      <c r="CE43" s="206">
        <f t="shared" ca="1" si="19"/>
        <v>-10.129025365333336</v>
      </c>
      <c r="CF43" s="206">
        <f t="shared" ca="1" si="19"/>
        <v>-10.129025365333336</v>
      </c>
      <c r="CG43" s="206">
        <f t="shared" ca="1" si="19"/>
        <v>-10.129025365333336</v>
      </c>
      <c r="CH43" s="206">
        <f t="shared" ca="1" si="19"/>
        <v>-10.129025365333336</v>
      </c>
      <c r="CI43" s="206">
        <f t="shared" ca="1" si="19"/>
        <v>-10.129025365333336</v>
      </c>
      <c r="CJ43" s="206">
        <f t="shared" ca="1" si="19"/>
        <v>-10.129025365333336</v>
      </c>
      <c r="CK43" s="206">
        <f t="shared" ca="1" si="19"/>
        <v>-10.129025365333336</v>
      </c>
      <c r="CL43" s="206">
        <f t="shared" ca="1" si="19"/>
        <v>-10.534186379946668</v>
      </c>
      <c r="CM43" s="206">
        <f t="shared" ca="1" si="19"/>
        <v>-10.534186379946668</v>
      </c>
      <c r="CN43" s="206">
        <f t="shared" ca="1" si="19"/>
        <v>-10.534186379946668</v>
      </c>
      <c r="CO43" s="206">
        <f t="shared" ca="1" si="19"/>
        <v>-10.534186379946668</v>
      </c>
      <c r="CP43" s="206">
        <f t="shared" ca="1" si="19"/>
        <v>-10.534186379946668</v>
      </c>
      <c r="CQ43" s="206">
        <f t="shared" ca="1" si="19"/>
        <v>-10.534186379946668</v>
      </c>
      <c r="CR43" s="206">
        <f t="shared" ca="1" si="19"/>
        <v>-10.534186379946668</v>
      </c>
      <c r="CS43" s="206">
        <f t="shared" ca="1" si="19"/>
        <v>-10.534186379946668</v>
      </c>
      <c r="CT43" s="206">
        <f t="shared" ca="1" si="19"/>
        <v>-10.534186379946668</v>
      </c>
      <c r="CU43" s="206">
        <f t="shared" ca="1" si="19"/>
        <v>-10.534186379946668</v>
      </c>
      <c r="CV43" s="206">
        <f t="shared" ca="1" si="19"/>
        <v>-10.534186379946668</v>
      </c>
      <c r="CW43" s="206">
        <f t="shared" ca="1" si="19"/>
        <v>-10.534186379946668</v>
      </c>
      <c r="CX43" s="206">
        <f t="shared" ca="1" si="19"/>
        <v>-10.955553835144535</v>
      </c>
      <c r="CY43" s="206">
        <f t="shared" ca="1" si="19"/>
        <v>-10.955553835144535</v>
      </c>
      <c r="CZ43" s="206">
        <f t="shared" ca="1" si="19"/>
        <v>-10.955553835144535</v>
      </c>
      <c r="DA43" s="206">
        <f t="shared" ca="1" si="19"/>
        <v>-10.955553835144535</v>
      </c>
      <c r="DB43" s="206">
        <f t="shared" ca="1" si="19"/>
        <v>-10.955553835144535</v>
      </c>
      <c r="DC43" s="206">
        <f t="shared" ca="1" si="19"/>
        <v>-10.955553835144535</v>
      </c>
      <c r="DD43" s="206">
        <f t="shared" ca="1" si="19"/>
        <v>-10.955553835144535</v>
      </c>
      <c r="DE43" s="206">
        <f t="shared" ca="1" si="19"/>
        <v>-10.955553835144535</v>
      </c>
      <c r="DF43" s="206">
        <f t="shared" ca="1" si="19"/>
        <v>-10.955553835144535</v>
      </c>
      <c r="DG43" s="206">
        <f t="shared" ca="1" si="19"/>
        <v>-10.955553835144535</v>
      </c>
      <c r="DH43" s="206">
        <f t="shared" ca="1" si="19"/>
        <v>-10.955553835144535</v>
      </c>
      <c r="DI43" s="206">
        <f t="shared" ca="1" si="19"/>
        <v>-10.955553835144535</v>
      </c>
      <c r="DJ43" s="206">
        <f t="shared" ca="1" si="19"/>
        <v>-11.393775988550317</v>
      </c>
      <c r="DK43" s="206">
        <f t="shared" ca="1" si="19"/>
        <v>-11.393775988550317</v>
      </c>
      <c r="DL43" s="206">
        <f t="shared" ca="1" si="19"/>
        <v>-11.393775988550317</v>
      </c>
      <c r="DM43" s="206">
        <f t="shared" ca="1" si="19"/>
        <v>-11.393775988550317</v>
      </c>
      <c r="DN43" s="206">
        <f t="shared" ca="1" si="19"/>
        <v>-11.393775988550317</v>
      </c>
      <c r="DO43" s="206">
        <f t="shared" ca="1" si="19"/>
        <v>-11.393775988550317</v>
      </c>
      <c r="DP43" s="206">
        <f t="shared" ca="1" si="19"/>
        <v>-11.393775988550317</v>
      </c>
      <c r="DQ43" s="206">
        <f t="shared" ca="1" si="19"/>
        <v>-11.393775988550317</v>
      </c>
      <c r="DR43" s="206">
        <f t="shared" ca="1" si="19"/>
        <v>-11.393775988550317</v>
      </c>
      <c r="DS43" s="206">
        <f t="shared" ca="1" si="19"/>
        <v>-11.393775988550317</v>
      </c>
      <c r="DT43" s="206">
        <f t="shared" ca="1" si="19"/>
        <v>-11.393775988550317</v>
      </c>
      <c r="DU43" s="206">
        <f t="shared" ca="1" si="19"/>
        <v>-11.393775988550317</v>
      </c>
      <c r="DV43" s="206">
        <f t="shared" ca="1" si="19"/>
        <v>-11.84952702809233</v>
      </c>
      <c r="DW43" s="206">
        <f t="shared" ca="1" si="19"/>
        <v>-11.84952702809233</v>
      </c>
      <c r="DX43" s="206">
        <f t="shared" ca="1" si="19"/>
        <v>-11.84952702809233</v>
      </c>
      <c r="DY43" s="206">
        <f t="shared" ca="1" si="19"/>
        <v>-11.84952702809233</v>
      </c>
      <c r="DZ43" s="206">
        <f t="shared" ca="1" si="19"/>
        <v>-11.84952702809233</v>
      </c>
      <c r="EA43" s="206">
        <f t="shared" ca="1" si="19"/>
        <v>-11.84952702809233</v>
      </c>
      <c r="EB43" s="206">
        <f t="shared" ca="1" si="19"/>
        <v>-11.84952702809233</v>
      </c>
      <c r="EC43" s="206">
        <f t="shared" ca="1" si="19"/>
        <v>-11.84952702809233</v>
      </c>
      <c r="ED43" s="206">
        <f t="shared" ca="1" si="19"/>
        <v>-11.84952702809233</v>
      </c>
      <c r="EE43" s="206">
        <f t="shared" ca="1" si="19"/>
        <v>-11.84952702809233</v>
      </c>
      <c r="EF43" s="206">
        <f t="shared" ca="1" si="19"/>
        <v>-11.84952702809233</v>
      </c>
      <c r="EG43" s="206">
        <f t="shared" ca="1" si="19"/>
        <v>-11.84952702809233</v>
      </c>
      <c r="EH43" s="21"/>
    </row>
    <row r="44" spans="1:138" ht="15" customHeight="1">
      <c r="A44" s="21"/>
      <c r="B44" s="288"/>
      <c r="C44" s="247" t="s">
        <v>495</v>
      </c>
      <c r="D44" s="21" t="s">
        <v>77</v>
      </c>
      <c r="E44" s="121"/>
      <c r="F44" s="292">
        <f t="shared" ca="1" si="15"/>
        <v>349.49360654677946</v>
      </c>
      <c r="G44" s="270">
        <f t="shared" ref="G44:P44" si="20">SUMIF($R$6:$EG$6,G$6,$R44:$EG44)</f>
        <v>0</v>
      </c>
      <c r="H44" s="270">
        <f t="shared" si="20"/>
        <v>0</v>
      </c>
      <c r="I44" s="270">
        <f t="shared" ca="1" si="20"/>
        <v>33.360515119832101</v>
      </c>
      <c r="J44" s="270">
        <f t="shared" ca="1" si="20"/>
        <v>46.58653735607723</v>
      </c>
      <c r="K44" s="270">
        <f t="shared" ca="1" si="20"/>
        <v>60.319158284077197</v>
      </c>
      <c r="L44" s="270">
        <f t="shared" ca="1" si="20"/>
        <v>74.601084049197183</v>
      </c>
      <c r="M44" s="270">
        <f t="shared" ca="1" si="20"/>
        <v>14.941899453797884</v>
      </c>
      <c r="N44" s="270">
        <f t="shared" ca="1" si="20"/>
        <v>23.615376962158592</v>
      </c>
      <c r="O44" s="270">
        <f t="shared" ca="1" si="20"/>
        <v>39.680601106014542</v>
      </c>
      <c r="P44" s="270">
        <f t="shared" ca="1" si="20"/>
        <v>56.388434215624727</v>
      </c>
      <c r="Q44" s="121"/>
      <c r="R44" s="206">
        <f>IF(R4&gt;=Inputs!$G$263,'Cash Flow Инвестора'!R47,0)</f>
        <v>0</v>
      </c>
      <c r="S44" s="206">
        <f>IF(S4&gt;=Inputs!$G$263,'Cash Flow Инвестора'!S47,0)</f>
        <v>0</v>
      </c>
      <c r="T44" s="206">
        <f>IF(T4&gt;=Inputs!$G$263,'Cash Flow Инвестора'!T47,0)</f>
        <v>0</v>
      </c>
      <c r="U44" s="206">
        <f>IF(U4&gt;=Inputs!$G$263,'Cash Flow Инвестора'!U47,0)</f>
        <v>0</v>
      </c>
      <c r="V44" s="206">
        <f>IF(V4&gt;=Inputs!$G$263,'Cash Flow Инвестора'!V47,0)</f>
        <v>0</v>
      </c>
      <c r="W44" s="206">
        <f>IF(W4&gt;=Inputs!$G$263,'Cash Flow Инвестора'!W47,0)</f>
        <v>0</v>
      </c>
      <c r="X44" s="206">
        <f>IF(X4&gt;=Inputs!$G$263,'Cash Flow Инвестора'!X47,0)</f>
        <v>0</v>
      </c>
      <c r="Y44" s="206">
        <f>IF(Y4&gt;=Inputs!$G$263,'Cash Flow Инвестора'!Y47,0)</f>
        <v>0</v>
      </c>
      <c r="Z44" s="206">
        <f>IF(Z4&gt;=Inputs!$G$263,'Cash Flow Инвестора'!Z47,0)</f>
        <v>0</v>
      </c>
      <c r="AA44" s="206">
        <f>IF(AA4&gt;=Inputs!$G$263,'Cash Flow Инвестора'!AA47,0)</f>
        <v>0</v>
      </c>
      <c r="AB44" s="206">
        <f>IF(AB4&gt;=Inputs!$G$263,'Cash Flow Инвестора'!AB47,0)</f>
        <v>0</v>
      </c>
      <c r="AC44" s="206">
        <f>IF(AC4&gt;=Inputs!$G$263,'Cash Flow Инвестора'!AC47,0)</f>
        <v>0</v>
      </c>
      <c r="AD44" s="206">
        <f>IF(AD4&gt;=Inputs!$G$263,'Cash Flow Инвестора'!AD47,0)</f>
        <v>0</v>
      </c>
      <c r="AE44" s="206">
        <f>IF(AE4&gt;=Inputs!$G$263,'Cash Flow Инвестора'!AE47,0)</f>
        <v>0</v>
      </c>
      <c r="AF44" s="206">
        <f>IF(AF4&gt;=Inputs!$G$263,'Cash Flow Инвестора'!AF47,0)</f>
        <v>0</v>
      </c>
      <c r="AG44" s="206">
        <f>IF(AG4&gt;=Inputs!$G$263,'Cash Flow Инвестора'!AG47,0)</f>
        <v>0</v>
      </c>
      <c r="AH44" s="206">
        <f>IF(AH4&gt;=Inputs!$G$263,'Cash Flow Инвестора'!AH47,0)</f>
        <v>0</v>
      </c>
      <c r="AI44" s="206">
        <f>IF(AI4&gt;=Inputs!$G$263,'Cash Flow Инвестора'!AI47,0)</f>
        <v>0</v>
      </c>
      <c r="AJ44" s="206">
        <f>IF(AJ4&gt;=Inputs!$G$263,'Cash Flow Инвестора'!AJ47,0)</f>
        <v>0</v>
      </c>
      <c r="AK44" s="206">
        <f>IF(AK4&gt;=Inputs!$G$263,'Cash Flow Инвестора'!AK47,0)</f>
        <v>0</v>
      </c>
      <c r="AL44" s="206">
        <f>IF(AL4&gt;=Inputs!$G$263,'Cash Flow Инвестора'!AL47,0)</f>
        <v>0</v>
      </c>
      <c r="AM44" s="206">
        <f>IF(AM4&gt;=Inputs!$G$263,'Cash Flow Инвестора'!AM47,0)</f>
        <v>0</v>
      </c>
      <c r="AN44" s="206">
        <f>IF(AN4&gt;=Inputs!$G$263,'Cash Flow Инвестора'!AN47,0)</f>
        <v>0</v>
      </c>
      <c r="AO44" s="206">
        <f>IF(AO4&gt;=Inputs!$G$263,'Cash Flow Инвестора'!AO47,0)</f>
        <v>0</v>
      </c>
      <c r="AP44" s="206">
        <f ca="1">IF(AP4&gt;=Inputs!$G$263,'Cash Flow Инвестора'!AP47,0)</f>
        <v>2.2650054767612948</v>
      </c>
      <c r="AQ44" s="206">
        <f ca="1">IF(AQ4&gt;=Inputs!$G$263,'Cash Flow Инвестора'!AQ47,0)</f>
        <v>2.3766311796731041</v>
      </c>
      <c r="AR44" s="206">
        <f ca="1">IF(AR4&gt;=Inputs!$G$263,'Cash Flow Инвестора'!AR47,0)</f>
        <v>2.4666778463397709</v>
      </c>
      <c r="AS44" s="206">
        <f ca="1">IF(AS4&gt;=Inputs!$G$263,'Cash Flow Инвестора'!AS47,0)</f>
        <v>2.5567245130064378</v>
      </c>
      <c r="AT44" s="206">
        <f ca="1">IF(AT4&gt;=Inputs!$G$263,'Cash Flow Инвестора'!AT47,0)</f>
        <v>2.6467711796731042</v>
      </c>
      <c r="AU44" s="206">
        <f ca="1">IF(AU4&gt;=Inputs!$G$263,'Cash Flow Инвестора'!AU47,0)</f>
        <v>2.7368178463397705</v>
      </c>
      <c r="AV44" s="206">
        <f ca="1">IF(AV4&gt;=Inputs!$G$263,'Cash Flow Инвестора'!AV47,0)</f>
        <v>2.8268645130064374</v>
      </c>
      <c r="AW44" s="206">
        <f ca="1">IF(AW4&gt;=Inputs!$G$263,'Cash Flow Инвестора'!AW47,0)</f>
        <v>2.9169111796731038</v>
      </c>
      <c r="AX44" s="206">
        <f ca="1">IF(AX4&gt;=Inputs!$G$263,'Cash Flow Инвестора'!AX47,0)</f>
        <v>3.0069578463397701</v>
      </c>
      <c r="AY44" s="206">
        <f ca="1">IF(AY4&gt;=Inputs!$G$263,'Cash Flow Инвестора'!AY47,0)</f>
        <v>3.097004513006437</v>
      </c>
      <c r="AZ44" s="206">
        <f ca="1">IF(AZ4&gt;=Inputs!$G$263,'Cash Flow Инвестора'!AZ47,0)</f>
        <v>3.1870511796731034</v>
      </c>
      <c r="BA44" s="206">
        <f ca="1">IF(BA4&gt;=Inputs!$G$263,'Cash Flow Инвестора'!BA47,0)</f>
        <v>3.2770978463397697</v>
      </c>
      <c r="BB44" s="206">
        <f ca="1">IF(BB4&gt;=Inputs!$G$263,'Cash Flow Инвестора'!BB47,0)</f>
        <v>3.3671445130064366</v>
      </c>
      <c r="BC44" s="206">
        <f ca="1">IF(BC4&gt;=Inputs!$G$263,'Cash Flow Инвестора'!BC47,0)</f>
        <v>3.4607930463397696</v>
      </c>
      <c r="BD44" s="206">
        <f ca="1">IF(BD4&gt;=Inputs!$G$263,'Cash Flow Инвестора'!BD47,0)</f>
        <v>3.5544415796731026</v>
      </c>
      <c r="BE44" s="206">
        <f ca="1">IF(BE4&gt;=Inputs!$G$263,'Cash Flow Инвестора'!BE47,0)</f>
        <v>3.648090113006436</v>
      </c>
      <c r="BF44" s="206">
        <f ca="1">IF(BF4&gt;=Inputs!$G$263,'Cash Flow Инвестора'!BF47,0)</f>
        <v>3.741738646339769</v>
      </c>
      <c r="BG44" s="206">
        <f ca="1">IF(BG4&gt;=Inputs!$G$263,'Cash Flow Инвестора'!BG47,0)</f>
        <v>3.8353871796731021</v>
      </c>
      <c r="BH44" s="206">
        <f ca="1">IF(BH4&gt;=Inputs!$G$263,'Cash Flow Инвестора'!BH47,0)</f>
        <v>3.9290357130064351</v>
      </c>
      <c r="BI44" s="206">
        <f ca="1">IF(BI4&gt;=Inputs!$G$263,'Cash Flow Инвестора'!BI47,0)</f>
        <v>4.0226842463397681</v>
      </c>
      <c r="BJ44" s="206">
        <f ca="1">IF(BJ4&gt;=Inputs!$G$263,'Cash Flow Инвестора'!BJ47,0)</f>
        <v>4.116332779673102</v>
      </c>
      <c r="BK44" s="206">
        <f ca="1">IF(BK4&gt;=Inputs!$G$263,'Cash Flow Инвестора'!BK47,0)</f>
        <v>4.209981313006435</v>
      </c>
      <c r="BL44" s="206">
        <f ca="1">IF(BL4&gt;=Inputs!$G$263,'Cash Flow Инвестора'!BL47,0)</f>
        <v>4.303629846339768</v>
      </c>
      <c r="BM44" s="206">
        <f ca="1">IF(BM4&gt;=Inputs!$G$263,'Cash Flow Инвестора'!BM47,0)</f>
        <v>4.397278379673101</v>
      </c>
      <c r="BN44" s="206">
        <f ca="1">IF(BN4&gt;=Inputs!$G$263,'Cash Flow Инвестора'!BN47,0)</f>
        <v>4.490926913006434</v>
      </c>
      <c r="BO44" s="206">
        <f ca="1">IF(BO4&gt;=Inputs!$G$263,'Cash Flow Инвестора'!BO47,0)</f>
        <v>4.5883213876731004</v>
      </c>
      <c r="BP44" s="206">
        <f ca="1">IF(BP4&gt;=Inputs!$G$263,'Cash Flow Инвестора'!BP47,0)</f>
        <v>4.6857158623397668</v>
      </c>
      <c r="BQ44" s="206">
        <f ca="1">IF(BQ4&gt;=Inputs!$G$263,'Cash Flow Инвестора'!BQ47,0)</f>
        <v>4.7831103370064341</v>
      </c>
      <c r="BR44" s="206">
        <f ca="1">IF(BR4&gt;=Inputs!$G$263,'Cash Flow Инвестора'!BR47,0)</f>
        <v>4.8805048116731005</v>
      </c>
      <c r="BS44" s="206">
        <f ca="1">IF(BS4&gt;=Inputs!$G$263,'Cash Flow Инвестора'!BS47,0)</f>
        <v>4.9778992863397669</v>
      </c>
      <c r="BT44" s="206">
        <f ca="1">IF(BT4&gt;=Inputs!$G$263,'Cash Flow Инвестора'!BT47,0)</f>
        <v>5.0752937610064333</v>
      </c>
      <c r="BU44" s="206">
        <f ca="1">IF(BU4&gt;=Inputs!$G$263,'Cash Flow Инвестора'!BU47,0)</f>
        <v>5.1726882356731005</v>
      </c>
      <c r="BV44" s="206">
        <f ca="1">IF(BV4&gt;=Inputs!$G$263,'Cash Flow Инвестора'!BV47,0)</f>
        <v>5.2700827103397669</v>
      </c>
      <c r="BW44" s="206">
        <f ca="1">IF(BW4&gt;=Inputs!$G$263,'Cash Flow Инвестора'!BW47,0)</f>
        <v>5.3674771850064333</v>
      </c>
      <c r="BX44" s="206">
        <f ca="1">IF(BX4&gt;=Inputs!$G$263,'Cash Flow Инвестора'!BX47,0)</f>
        <v>5.4648716596731006</v>
      </c>
      <c r="BY44" s="206">
        <f ca="1">IF(BY4&gt;=Inputs!$G$263,'Cash Flow Инвестора'!BY47,0)</f>
        <v>5.5622661343397661</v>
      </c>
      <c r="BZ44" s="206">
        <f ca="1">IF(BZ4&gt;=Inputs!$G$263,'Cash Flow Инвестора'!BZ47,0)</f>
        <v>5.6596606090064334</v>
      </c>
      <c r="CA44" s="206">
        <f ca="1">IF(CA4&gt;=Inputs!$G$263,'Cash Flow Инвестора'!CA47,0)</f>
        <v>5.7609508626597661</v>
      </c>
      <c r="CB44" s="206">
        <f ca="1">IF(CB4&gt;=Inputs!$G$263,'Cash Flow Инвестора'!CB47,0)</f>
        <v>5.8622411163130996</v>
      </c>
      <c r="CC44" s="206">
        <f ca="1">IF(CC4&gt;=Inputs!$G$263,'Cash Flow Инвестора'!CC47,0)</f>
        <v>5.9635313699664323</v>
      </c>
      <c r="CD44" s="206">
        <f ca="1">IF(CD4&gt;=Inputs!$G$263,'Cash Flow Инвестора'!CD47,0)</f>
        <v>6.064821623619765</v>
      </c>
      <c r="CE44" s="206">
        <f ca="1">IF(CE4&gt;=Inputs!$G$263,'Cash Flow Инвестора'!CE47,0)</f>
        <v>6.1661118772730985</v>
      </c>
      <c r="CF44" s="206">
        <f ca="1">IF(CF4&gt;=Inputs!$G$263,'Cash Flow Инвестора'!CF47,0)</f>
        <v>6.2674021309264312</v>
      </c>
      <c r="CG44" s="206">
        <f ca="1">IF(CG4&gt;=Inputs!$G$263,'Cash Flow Инвестора'!CG47,0)</f>
        <v>6.3686923845797638</v>
      </c>
      <c r="CH44" s="206">
        <f ca="1">IF(CH4&gt;=Inputs!$G$263,'Cash Flow Инвестора'!CH47,0)</f>
        <v>6.4699826382330974</v>
      </c>
      <c r="CI44" s="206">
        <f ca="1">IF(CI4&gt;=Inputs!$G$263,'Cash Flow Инвестора'!CI47,0)</f>
        <v>6.57127289188643</v>
      </c>
      <c r="CJ44" s="206">
        <f ca="1">IF(CJ4&gt;=Inputs!$G$263,'Cash Flow Инвестора'!CJ47,0)</f>
        <v>6.6725631455397627</v>
      </c>
      <c r="CK44" s="206">
        <f ca="1">IF(CK4&gt;=Inputs!$G$263,'Cash Flow Инвестора'!CK47,0)</f>
        <v>6.7738533991930945</v>
      </c>
      <c r="CL44" s="206">
        <f ca="1">IF(CL4&gt;=Inputs!$G$263,'Cash Flow Инвестора'!CL47,0)</f>
        <v>6.875143652846428</v>
      </c>
      <c r="CM44" s="206">
        <f ca="1">IF(CM4&gt;=Inputs!$G$263,'Cash Flow Инвестора'!CM47,0)</f>
        <v>0.20663211745279908</v>
      </c>
      <c r="CN44" s="206">
        <f ca="1">IF(CN4&gt;=Inputs!$G$263,'Cash Flow Инвестора'!CN47,0)</f>
        <v>0.31197398125226572</v>
      </c>
      <c r="CO44" s="206">
        <f ca="1">IF(CO4&gt;=Inputs!$G$263,'Cash Flow Инвестора'!CO47,0)</f>
        <v>0.41731584505173247</v>
      </c>
      <c r="CP44" s="206">
        <f ca="1">IF(CP4&gt;=Inputs!$G$263,'Cash Flow Инвестора'!CP47,0)</f>
        <v>0.52265770885119911</v>
      </c>
      <c r="CQ44" s="206">
        <f ca="1">IF(CQ4&gt;=Inputs!$G$263,'Cash Flow Инвестора'!CQ47,0)</f>
        <v>0.62799957265066586</v>
      </c>
      <c r="CR44" s="206">
        <f ca="1">IF(CR4&gt;=Inputs!$G$263,'Cash Flow Инвестора'!CR47,0)</f>
        <v>0.73334143645013261</v>
      </c>
      <c r="CS44" s="206">
        <f ca="1">IF(CS4&gt;=Inputs!$G$263,'Cash Flow Инвестора'!CS47,0)</f>
        <v>0.83868330024959936</v>
      </c>
      <c r="CT44" s="206">
        <f ca="1">IF(CT4&gt;=Inputs!$G$263,'Cash Flow Инвестора'!CT47,0)</f>
        <v>0.94402516404906611</v>
      </c>
      <c r="CU44" s="206">
        <f ca="1">IF(CU4&gt;=Inputs!$G$263,'Cash Flow Инвестора'!CU47,0)</f>
        <v>1.0493670278485328</v>
      </c>
      <c r="CV44" s="206">
        <f ca="1">IF(CV4&gt;=Inputs!$G$263,'Cash Flow Инвестора'!CV47,0)</f>
        <v>1.1547088916479995</v>
      </c>
      <c r="CW44" s="206">
        <f ca="1">IF(CW4&gt;=Inputs!$G$263,'Cash Flow Инвестора'!CW47,0)</f>
        <v>1.2600507554474663</v>
      </c>
      <c r="CX44" s="206">
        <f ca="1">IF(CX4&gt;=Inputs!$G$263,'Cash Flow Инвестора'!CX47,0)</f>
        <v>1.365392619246933</v>
      </c>
      <c r="CY44" s="206">
        <f ca="1">IF(CY4&gt;=Inputs!$G$263,'Cash Flow Инвестора'!CY47,0)</f>
        <v>1.4749481575983785</v>
      </c>
      <c r="CZ44" s="206">
        <f ca="1">IF(CZ4&gt;=Inputs!$G$263,'Cash Flow Инвестора'!CZ47,0)</f>
        <v>1.5845036959498238</v>
      </c>
      <c r="DA44" s="206">
        <f ca="1">IF(DA4&gt;=Inputs!$G$263,'Cash Flow Инвестора'!DA47,0)</f>
        <v>1.6940592343012693</v>
      </c>
      <c r="DB44" s="206">
        <f ca="1">IF(DB4&gt;=Inputs!$G$263,'Cash Flow Инвестора'!DB47,0)</f>
        <v>1.8036147726527147</v>
      </c>
      <c r="DC44" s="206">
        <f ca="1">IF(DC4&gt;=Inputs!$G$263,'Cash Flow Инвестора'!DC47,0)</f>
        <v>1.9131703110041602</v>
      </c>
      <c r="DD44" s="206">
        <f ca="1">IF(DD4&gt;=Inputs!$G$263,'Cash Flow Инвестора'!DD47,0)</f>
        <v>2.0227258493556053</v>
      </c>
      <c r="DE44" s="206">
        <f ca="1">IF(DE4&gt;=Inputs!$G$263,'Cash Flow Инвестора'!DE47,0)</f>
        <v>2.1322813877070508</v>
      </c>
      <c r="DF44" s="206">
        <f ca="1">IF(DF4&gt;=Inputs!$G$263,'Cash Flow Инвестора'!DF47,0)</f>
        <v>2.2418369260584963</v>
      </c>
      <c r="DG44" s="206">
        <f ca="1">IF(DG4&gt;=Inputs!$G$263,'Cash Flow Инвестора'!DG47,0)</f>
        <v>2.3513924644099418</v>
      </c>
      <c r="DH44" s="206">
        <f ca="1">IF(DH4&gt;=Inputs!$G$263,'Cash Flow Инвестора'!DH47,0)</f>
        <v>2.4609480027613873</v>
      </c>
      <c r="DI44" s="206">
        <f ca="1">IF(DI4&gt;=Inputs!$G$263,'Cash Flow Инвестора'!DI47,0)</f>
        <v>2.5705035411128323</v>
      </c>
      <c r="DJ44" s="206">
        <f ca="1">IF(DJ4&gt;=Inputs!$G$263,'Cash Flow Инвестора'!DJ47,0)</f>
        <v>2.6800590794642773</v>
      </c>
      <c r="DK44" s="206">
        <f ca="1">IF(DK4&gt;=Inputs!$G$263,'Cash Flow Инвестора'!DK47,0)</f>
        <v>2.7939968393497807</v>
      </c>
      <c r="DL44" s="206">
        <f ca="1">IF(DL4&gt;=Inputs!$G$263,'Cash Flow Инвестора'!DL47,0)</f>
        <v>2.9079345992352841</v>
      </c>
      <c r="DM44" s="206">
        <f ca="1">IF(DM4&gt;=Inputs!$G$263,'Cash Flow Инвестора'!DM47,0)</f>
        <v>3.021872359120787</v>
      </c>
      <c r="DN44" s="206">
        <f ca="1">IF(DN4&gt;=Inputs!$G$263,'Cash Flow Инвестора'!DN47,0)</f>
        <v>3.1358101190062904</v>
      </c>
      <c r="DO44" s="206">
        <f ca="1">IF(DO4&gt;=Inputs!$G$263,'Cash Flow Инвестора'!DO47,0)</f>
        <v>3.2497478788917937</v>
      </c>
      <c r="DP44" s="206">
        <f ca="1">IF(DP4&gt;=Inputs!$G$263,'Cash Flow Инвестора'!DP47,0)</f>
        <v>3.3636856387772966</v>
      </c>
      <c r="DQ44" s="206">
        <f ca="1">IF(DQ4&gt;=Inputs!$G$263,'Cash Flow Инвестора'!DQ47,0)</f>
        <v>3.4776233986628</v>
      </c>
      <c r="DR44" s="206">
        <f ca="1">IF(DR4&gt;=Inputs!$G$263,'Cash Flow Инвестора'!DR47,0)</f>
        <v>3.5915611585483034</v>
      </c>
      <c r="DS44" s="206">
        <f ca="1">IF(DS4&gt;=Inputs!$G$263,'Cash Flow Инвестора'!DS47,0)</f>
        <v>3.7054989184338063</v>
      </c>
      <c r="DT44" s="206">
        <f ca="1">IF(DT4&gt;=Inputs!$G$263,'Cash Flow Инвестора'!DT47,0)</f>
        <v>3.8194366783193097</v>
      </c>
      <c r="DU44" s="206">
        <f ca="1">IF(DU4&gt;=Inputs!$G$263,'Cash Flow Инвестора'!DU47,0)</f>
        <v>3.9333744382048121</v>
      </c>
      <c r="DV44" s="206">
        <f ca="1">IF(DV4&gt;=Inputs!$G$263,'Cash Flow Инвестора'!DV47,0)</f>
        <v>4.0473121980903155</v>
      </c>
      <c r="DW44" s="206">
        <f ca="1">IF(DW4&gt;=Inputs!$G$263,'Cash Flow Инвестора'!DW47,0)</f>
        <v>4.1658074683712387</v>
      </c>
      <c r="DX44" s="206">
        <f ca="1">IF(DX4&gt;=Inputs!$G$263,'Cash Flow Инвестора'!DX47,0)</f>
        <v>4.2843027386521619</v>
      </c>
      <c r="DY44" s="206">
        <f ca="1">IF(DY4&gt;=Inputs!$G$263,'Cash Flow Инвестора'!DY47,0)</f>
        <v>4.4027980089330851</v>
      </c>
      <c r="DZ44" s="206">
        <f ca="1">IF(DZ4&gt;=Inputs!$G$263,'Cash Flow Инвестора'!DZ47,0)</f>
        <v>4.5212932792140093</v>
      </c>
      <c r="EA44" s="206">
        <f ca="1">IF(EA4&gt;=Inputs!$G$263,'Cash Flow Инвестора'!EA47,0)</f>
        <v>4.6397885494949316</v>
      </c>
      <c r="EB44" s="206">
        <f ca="1">IF(EB4&gt;=Inputs!$G$263,'Cash Flow Инвестора'!EB47,0)</f>
        <v>4.7582838197758557</v>
      </c>
      <c r="EC44" s="206">
        <f ca="1">IF(EC4&gt;=Inputs!$G$263,'Cash Flow Инвестора'!EC47,0)</f>
        <v>4.876779090056778</v>
      </c>
      <c r="ED44" s="206">
        <f ca="1">IF(ED4&gt;=Inputs!$G$263,'Cash Flow Инвестора'!ED47,0)</f>
        <v>4.9952743603377021</v>
      </c>
      <c r="EE44" s="206">
        <f ca="1">IF(EE4&gt;=Inputs!$G$263,'Cash Flow Инвестора'!EE47,0)</f>
        <v>5.1137696306186244</v>
      </c>
      <c r="EF44" s="206">
        <f ca="1">IF(EF4&gt;=Inputs!$G$263,'Cash Flow Инвестора'!EF47,0)</f>
        <v>5.2322649008995485</v>
      </c>
      <c r="EG44" s="206">
        <f ca="1">IF(EG4&gt;=Inputs!$G$263,'Cash Flow Инвестора'!EG47,0)</f>
        <v>5.3507601711804718</v>
      </c>
      <c r="EH44" s="21"/>
    </row>
    <row r="45" spans="1:138" ht="15" customHeight="1">
      <c r="A45" s="21"/>
      <c r="B45" s="288"/>
      <c r="C45" s="247" t="s">
        <v>496</v>
      </c>
      <c r="D45" s="21" t="s">
        <v>77</v>
      </c>
      <c r="E45" s="121"/>
      <c r="F45" s="292">
        <f t="shared" ca="1" si="15"/>
        <v>677.38533991930956</v>
      </c>
      <c r="G45" s="270">
        <f t="shared" ref="G45:P45" si="21">SUMIF($R$6:$EG$6,G$6,$R45:$EG45)</f>
        <v>0</v>
      </c>
      <c r="H45" s="270">
        <f t="shared" si="21"/>
        <v>0</v>
      </c>
      <c r="I45" s="270">
        <f t="shared" si="21"/>
        <v>0</v>
      </c>
      <c r="J45" s="270">
        <f t="shared" si="21"/>
        <v>0</v>
      </c>
      <c r="K45" s="270">
        <f t="shared" si="21"/>
        <v>0</v>
      </c>
      <c r="L45" s="270">
        <f t="shared" ca="1" si="21"/>
        <v>677.38533991930956</v>
      </c>
      <c r="M45" s="270">
        <f t="shared" si="21"/>
        <v>0</v>
      </c>
      <c r="N45" s="270">
        <f t="shared" si="21"/>
        <v>0</v>
      </c>
      <c r="O45" s="270">
        <f t="shared" si="21"/>
        <v>0</v>
      </c>
      <c r="P45" s="270">
        <f t="shared" si="21"/>
        <v>0</v>
      </c>
      <c r="Q45" s="121"/>
      <c r="R45" s="206">
        <f>IF(R4=Inputs!$G$261,'Cash Flow Инвестора'!Q48,0)</f>
        <v>0</v>
      </c>
      <c r="S45" s="206">
        <f>IF(S4=Inputs!$G$261,'Cash Flow Инвестора'!R48,0)</f>
        <v>0</v>
      </c>
      <c r="T45" s="206">
        <f>IF(T4=Inputs!$G$261,'Cash Flow Инвестора'!S48,0)</f>
        <v>0</v>
      </c>
      <c r="U45" s="206">
        <f>IF(U4=Inputs!$G$261,'Cash Flow Инвестора'!T48,0)</f>
        <v>0</v>
      </c>
      <c r="V45" s="206">
        <f>IF(V4=Inputs!$G$261,'Cash Flow Инвестора'!U48,0)</f>
        <v>0</v>
      </c>
      <c r="W45" s="206">
        <f>IF(W4=Inputs!$G$261,'Cash Flow Инвестора'!V48,0)</f>
        <v>0</v>
      </c>
      <c r="X45" s="206">
        <f>IF(X4=Inputs!$G$261,'Cash Flow Инвестора'!W48,0)</f>
        <v>0</v>
      </c>
      <c r="Y45" s="206">
        <f>IF(Y4=Inputs!$G$261,'Cash Flow Инвестора'!X48,0)</f>
        <v>0</v>
      </c>
      <c r="Z45" s="206">
        <f>IF(Z4=Inputs!$G$261,'Cash Flow Инвестора'!Y48,0)</f>
        <v>0</v>
      </c>
      <c r="AA45" s="206">
        <f>IF(AA4=Inputs!$G$261,'Cash Flow Инвестора'!Z48,0)</f>
        <v>0</v>
      </c>
      <c r="AB45" s="206">
        <f>IF(AB4=Inputs!$G$261,'Cash Flow Инвестора'!AA48,0)</f>
        <v>0</v>
      </c>
      <c r="AC45" s="206">
        <f>IF(AC4=Inputs!$G$261,'Cash Flow Инвестора'!AB48,0)</f>
        <v>0</v>
      </c>
      <c r="AD45" s="206">
        <f>IF(AD4=Inputs!$G$261,'Cash Flow Инвестора'!AC48,0)</f>
        <v>0</v>
      </c>
      <c r="AE45" s="206">
        <f>IF(AE4=Inputs!$G$261,'Cash Flow Инвестора'!AD48,0)</f>
        <v>0</v>
      </c>
      <c r="AF45" s="206">
        <f>IF(AF4=Inputs!$G$261,'Cash Flow Инвестора'!AE48,0)</f>
        <v>0</v>
      </c>
      <c r="AG45" s="206">
        <f>IF(AG4=Inputs!$G$261,'Cash Flow Инвестора'!AF48,0)</f>
        <v>0</v>
      </c>
      <c r="AH45" s="206">
        <f>IF(AH4=Inputs!$G$261,'Cash Flow Инвестора'!AG48,0)</f>
        <v>0</v>
      </c>
      <c r="AI45" s="206">
        <f>IF(AI4=Inputs!$G$261,'Cash Flow Инвестора'!AH48,0)</f>
        <v>0</v>
      </c>
      <c r="AJ45" s="206">
        <f>IF(AJ4=Inputs!$G$261,'Cash Flow Инвестора'!AI48,0)</f>
        <v>0</v>
      </c>
      <c r="AK45" s="206">
        <f>IF(AK4=Inputs!$G$261,'Cash Flow Инвестора'!AJ48,0)</f>
        <v>0</v>
      </c>
      <c r="AL45" s="206">
        <f>IF(AL4=Inputs!$G$261,'Cash Flow Инвестора'!AK48,0)</f>
        <v>0</v>
      </c>
      <c r="AM45" s="206">
        <f>IF(AM4=Inputs!$G$261,'Cash Flow Инвестора'!AL48,0)</f>
        <v>0</v>
      </c>
      <c r="AN45" s="206">
        <f>IF(AN4=Inputs!$G$261,'Cash Flow Инвестора'!AM48,0)</f>
        <v>0</v>
      </c>
      <c r="AO45" s="206">
        <f>IF(AO4=Inputs!$G$261,'Cash Flow Инвестора'!AN48,0)</f>
        <v>0</v>
      </c>
      <c r="AP45" s="206">
        <f>IF(AP4=Inputs!$G$261,'Cash Flow Инвестора'!AO48,0)</f>
        <v>0</v>
      </c>
      <c r="AQ45" s="206">
        <f>IF(AQ4=Inputs!$G$261,'Cash Flow Инвестора'!AP48,0)</f>
        <v>0</v>
      </c>
      <c r="AR45" s="206">
        <f>IF(AR4=Inputs!$G$261,'Cash Flow Инвестора'!AQ48,0)</f>
        <v>0</v>
      </c>
      <c r="AS45" s="206">
        <f>IF(AS4=Inputs!$G$261,'Cash Flow Инвестора'!AR48,0)</f>
        <v>0</v>
      </c>
      <c r="AT45" s="206">
        <f>IF(AT4=Inputs!$G$261,'Cash Flow Инвестора'!AS48,0)</f>
        <v>0</v>
      </c>
      <c r="AU45" s="206">
        <f>IF(AU4=Inputs!$G$261,'Cash Flow Инвестора'!AT48,0)</f>
        <v>0</v>
      </c>
      <c r="AV45" s="206">
        <f>IF(AV4=Inputs!$G$261,'Cash Flow Инвестора'!AU48,0)</f>
        <v>0</v>
      </c>
      <c r="AW45" s="206">
        <f>IF(AW4=Inputs!$G$261,'Cash Flow Инвестора'!AV48,0)</f>
        <v>0</v>
      </c>
      <c r="AX45" s="206">
        <f>IF(AX4=Inputs!$G$261,'Cash Flow Инвестора'!AW48,0)</f>
        <v>0</v>
      </c>
      <c r="AY45" s="206">
        <f>IF(AY4=Inputs!$G$261,'Cash Flow Инвестора'!AX48,0)</f>
        <v>0</v>
      </c>
      <c r="AZ45" s="206">
        <f>IF(AZ4=Inputs!$G$261,'Cash Flow Инвестора'!AY48,0)</f>
        <v>0</v>
      </c>
      <c r="BA45" s="206">
        <f>IF(BA4=Inputs!$G$261,'Cash Flow Инвестора'!AZ48,0)</f>
        <v>0</v>
      </c>
      <c r="BB45" s="206">
        <f>IF(BB4=Inputs!$G$261,'Cash Flow Инвестора'!BA48,0)</f>
        <v>0</v>
      </c>
      <c r="BC45" s="206">
        <f>IF(BC4=Inputs!$G$261,'Cash Flow Инвестора'!BB48,0)</f>
        <v>0</v>
      </c>
      <c r="BD45" s="206">
        <f>IF(BD4=Inputs!$G$261,'Cash Flow Инвестора'!BC48,0)</f>
        <v>0</v>
      </c>
      <c r="BE45" s="206">
        <f>IF(BE4=Inputs!$G$261,'Cash Flow Инвестора'!BD48,0)</f>
        <v>0</v>
      </c>
      <c r="BF45" s="206">
        <f>IF(BF4=Inputs!$G$261,'Cash Flow Инвестора'!BE48,0)</f>
        <v>0</v>
      </c>
      <c r="BG45" s="206">
        <f>IF(BG4=Inputs!$G$261,'Cash Flow Инвестора'!BF48,0)</f>
        <v>0</v>
      </c>
      <c r="BH45" s="206">
        <f>IF(BH4=Inputs!$G$261,'Cash Flow Инвестора'!BG48,0)</f>
        <v>0</v>
      </c>
      <c r="BI45" s="206">
        <f>IF(BI4=Inputs!$G$261,'Cash Flow Инвестора'!BH48,0)</f>
        <v>0</v>
      </c>
      <c r="BJ45" s="206">
        <f>IF(BJ4=Inputs!$G$261,'Cash Flow Инвестора'!BI48,0)</f>
        <v>0</v>
      </c>
      <c r="BK45" s="206">
        <f>IF(BK4=Inputs!$G$261,'Cash Flow Инвестора'!BJ48,0)</f>
        <v>0</v>
      </c>
      <c r="BL45" s="206">
        <f>IF(BL4=Inputs!$G$261,'Cash Flow Инвестора'!BK48,0)</f>
        <v>0</v>
      </c>
      <c r="BM45" s="206">
        <f>IF(BM4=Inputs!$G$261,'Cash Flow Инвестора'!BL48,0)</f>
        <v>0</v>
      </c>
      <c r="BN45" s="206">
        <f>IF(BN4=Inputs!$G$261,'Cash Flow Инвестора'!BM48,0)</f>
        <v>0</v>
      </c>
      <c r="BO45" s="206">
        <f>IF(BO4=Inputs!$G$261,'Cash Flow Инвестора'!BN48,0)</f>
        <v>0</v>
      </c>
      <c r="BP45" s="206">
        <f>IF(BP4=Inputs!$G$261,'Cash Flow Инвестора'!BO48,0)</f>
        <v>0</v>
      </c>
      <c r="BQ45" s="206">
        <f>IF(BQ4=Inputs!$G$261,'Cash Flow Инвестора'!BP48,0)</f>
        <v>0</v>
      </c>
      <c r="BR45" s="206">
        <f>IF(BR4=Inputs!$G$261,'Cash Flow Инвестора'!BQ48,0)</f>
        <v>0</v>
      </c>
      <c r="BS45" s="206">
        <f>IF(BS4=Inputs!$G$261,'Cash Flow Инвестора'!BR48,0)</f>
        <v>0</v>
      </c>
      <c r="BT45" s="206">
        <f>IF(BT4=Inputs!$G$261,'Cash Flow Инвестора'!BS48,0)</f>
        <v>0</v>
      </c>
      <c r="BU45" s="206">
        <f>IF(BU4=Inputs!$G$261,'Cash Flow Инвестора'!BT48,0)</f>
        <v>0</v>
      </c>
      <c r="BV45" s="206">
        <f>IF(BV4=Inputs!$G$261,'Cash Flow Инвестора'!BU48,0)</f>
        <v>0</v>
      </c>
      <c r="BW45" s="206">
        <f>IF(BW4=Inputs!$G$261,'Cash Flow Инвестора'!BV48,0)</f>
        <v>0</v>
      </c>
      <c r="BX45" s="206">
        <f>IF(BX4=Inputs!$G$261,'Cash Flow Инвестора'!BW48,0)</f>
        <v>0</v>
      </c>
      <c r="BY45" s="206">
        <f>IF(BY4=Inputs!$G$261,'Cash Flow Инвестора'!BX48,0)</f>
        <v>0</v>
      </c>
      <c r="BZ45" s="206">
        <f>IF(BZ4=Inputs!$G$261,'Cash Flow Инвестора'!BY48,0)</f>
        <v>0</v>
      </c>
      <c r="CA45" s="206">
        <f>IF(CA4=Inputs!$G$261,'Cash Flow Инвестора'!BZ48,0)</f>
        <v>0</v>
      </c>
      <c r="CB45" s="206">
        <f>IF(CB4=Inputs!$G$261,'Cash Flow Инвестора'!CA48,0)</f>
        <v>0</v>
      </c>
      <c r="CC45" s="206">
        <f>IF(CC4=Inputs!$G$261,'Cash Flow Инвестора'!CB48,0)</f>
        <v>0</v>
      </c>
      <c r="CD45" s="206">
        <f>IF(CD4=Inputs!$G$261,'Cash Flow Инвестора'!CC48,0)</f>
        <v>0</v>
      </c>
      <c r="CE45" s="206">
        <f>IF(CE4=Inputs!$G$261,'Cash Flow Инвестора'!CD48,0)</f>
        <v>0</v>
      </c>
      <c r="CF45" s="206">
        <f>IF(CF4=Inputs!$G$261,'Cash Flow Инвестора'!CE48,0)</f>
        <v>0</v>
      </c>
      <c r="CG45" s="206">
        <f>IF(CG4=Inputs!$G$261,'Cash Flow Инвестора'!CF48,0)</f>
        <v>0</v>
      </c>
      <c r="CH45" s="206">
        <f>IF(CH4=Inputs!$G$261,'Cash Flow Инвестора'!CG48,0)</f>
        <v>0</v>
      </c>
      <c r="CI45" s="206">
        <f>IF(CI4=Inputs!$G$261,'Cash Flow Инвестора'!CH48,0)</f>
        <v>0</v>
      </c>
      <c r="CJ45" s="206">
        <f>IF(CJ4=Inputs!$G$261,'Cash Flow Инвестора'!CI48,0)</f>
        <v>0</v>
      </c>
      <c r="CK45" s="206">
        <f ca="1">IF(CK4=Inputs!$G$261,'Cash Flow Инвестора'!CJ48,0)</f>
        <v>677.38533991930956</v>
      </c>
      <c r="CL45" s="206">
        <f>IF(CL4=Inputs!$G$261,'Cash Flow Инвестора'!CK48,0)</f>
        <v>0</v>
      </c>
      <c r="CM45" s="206">
        <f>IF(CM4=Inputs!$G$261,'Cash Flow Инвестора'!CL48,0)</f>
        <v>0</v>
      </c>
      <c r="CN45" s="206">
        <f>IF(CN4=Inputs!$G$261,'Cash Flow Инвестора'!CM48,0)</f>
        <v>0</v>
      </c>
      <c r="CO45" s="206">
        <f>IF(CO4=Inputs!$G$261,'Cash Flow Инвестора'!CN48,0)</f>
        <v>0</v>
      </c>
      <c r="CP45" s="206">
        <f>IF(CP4=Inputs!$G$261,'Cash Flow Инвестора'!CO48,0)</f>
        <v>0</v>
      </c>
      <c r="CQ45" s="206">
        <f>IF(CQ4=Inputs!$G$261,'Cash Flow Инвестора'!CP48,0)</f>
        <v>0</v>
      </c>
      <c r="CR45" s="206">
        <f>IF(CR4=Inputs!$G$261,'Cash Flow Инвестора'!CQ48,0)</f>
        <v>0</v>
      </c>
      <c r="CS45" s="206">
        <f>IF(CS4=Inputs!$G$261,'Cash Flow Инвестора'!CR48,0)</f>
        <v>0</v>
      </c>
      <c r="CT45" s="206">
        <f>IF(CT4=Inputs!$G$261,'Cash Flow Инвестора'!CS48,0)</f>
        <v>0</v>
      </c>
      <c r="CU45" s="206">
        <f>IF(CU4=Inputs!$G$261,'Cash Flow Инвестора'!CT48,0)</f>
        <v>0</v>
      </c>
      <c r="CV45" s="206">
        <f>IF(CV4=Inputs!$G$261,'Cash Flow Инвестора'!CU48,0)</f>
        <v>0</v>
      </c>
      <c r="CW45" s="206">
        <f>IF(CW4=Inputs!$G$261,'Cash Flow Инвестора'!CV48,0)</f>
        <v>0</v>
      </c>
      <c r="CX45" s="206">
        <f>IF(CX4=Inputs!$G$261,'Cash Flow Инвестора'!CW48,0)</f>
        <v>0</v>
      </c>
      <c r="CY45" s="206">
        <f>IF(CY4=Inputs!$G$261,'Cash Flow Инвестора'!CX48,0)</f>
        <v>0</v>
      </c>
      <c r="CZ45" s="206">
        <f>IF(CZ4=Inputs!$G$261,'Cash Flow Инвестора'!CY48,0)</f>
        <v>0</v>
      </c>
      <c r="DA45" s="206">
        <f>IF(DA4=Inputs!$G$261,'Cash Flow Инвестора'!CZ48,0)</f>
        <v>0</v>
      </c>
      <c r="DB45" s="206">
        <f>IF(DB4=Inputs!$G$261,'Cash Flow Инвестора'!DA48,0)</f>
        <v>0</v>
      </c>
      <c r="DC45" s="206">
        <f>IF(DC4=Inputs!$G$261,'Cash Flow Инвестора'!DB48,0)</f>
        <v>0</v>
      </c>
      <c r="DD45" s="206">
        <f>IF(DD4=Inputs!$G$261,'Cash Flow Инвестора'!DC48,0)</f>
        <v>0</v>
      </c>
      <c r="DE45" s="206">
        <f>IF(DE4=Inputs!$G$261,'Cash Flow Инвестора'!DD48,0)</f>
        <v>0</v>
      </c>
      <c r="DF45" s="206">
        <f>IF(DF4=Inputs!$G$261,'Cash Flow Инвестора'!DE48,0)</f>
        <v>0</v>
      </c>
      <c r="DG45" s="206">
        <f>IF(DG4=Inputs!$G$261,'Cash Flow Инвестора'!DF48,0)</f>
        <v>0</v>
      </c>
      <c r="DH45" s="206">
        <f>IF(DH4=Inputs!$G$261,'Cash Flow Инвестора'!DG48,0)</f>
        <v>0</v>
      </c>
      <c r="DI45" s="206">
        <f>IF(DI4=Inputs!$G$261,'Cash Flow Инвестора'!DH48,0)</f>
        <v>0</v>
      </c>
      <c r="DJ45" s="206">
        <f>IF(DJ4=Inputs!$G$261,'Cash Flow Инвестора'!DI48,0)</f>
        <v>0</v>
      </c>
      <c r="DK45" s="206">
        <f>IF(DK4=Inputs!$G$261,'Cash Flow Инвестора'!DJ48,0)</f>
        <v>0</v>
      </c>
      <c r="DL45" s="206">
        <f>IF(DL4=Inputs!$G$261,'Cash Flow Инвестора'!DK48,0)</f>
        <v>0</v>
      </c>
      <c r="DM45" s="206">
        <f>IF(DM4=Inputs!$G$261,'Cash Flow Инвестора'!DL48,0)</f>
        <v>0</v>
      </c>
      <c r="DN45" s="206">
        <f>IF(DN4=Inputs!$G$261,'Cash Flow Инвестора'!DM48,0)</f>
        <v>0</v>
      </c>
      <c r="DO45" s="206">
        <f>IF(DO4=Inputs!$G$261,'Cash Flow Инвестора'!DN48,0)</f>
        <v>0</v>
      </c>
      <c r="DP45" s="206">
        <f>IF(DP4=Inputs!$G$261,'Cash Flow Инвестора'!DO48,0)</f>
        <v>0</v>
      </c>
      <c r="DQ45" s="206">
        <f>IF(DQ4=Inputs!$G$261,'Cash Flow Инвестора'!DP48,0)</f>
        <v>0</v>
      </c>
      <c r="DR45" s="206">
        <f>IF(DR4=Inputs!$G$261,'Cash Flow Инвестора'!DQ48,0)</f>
        <v>0</v>
      </c>
      <c r="DS45" s="206">
        <f>IF(DS4=Inputs!$G$261,'Cash Flow Инвестора'!DR48,0)</f>
        <v>0</v>
      </c>
      <c r="DT45" s="206">
        <f>IF(DT4=Inputs!$G$261,'Cash Flow Инвестора'!DS48,0)</f>
        <v>0</v>
      </c>
      <c r="DU45" s="206">
        <f>IF(DU4=Inputs!$G$261,'Cash Flow Инвестора'!DT48,0)</f>
        <v>0</v>
      </c>
      <c r="DV45" s="206">
        <f>IF(DV4=Inputs!$G$261,'Cash Flow Инвестора'!DU48,0)</f>
        <v>0</v>
      </c>
      <c r="DW45" s="206">
        <f>IF(DW4=Inputs!$G$261,'Cash Flow Инвестора'!DV48,0)</f>
        <v>0</v>
      </c>
      <c r="DX45" s="206">
        <f>IF(DX4=Inputs!$G$261,'Cash Flow Инвестора'!DW48,0)</f>
        <v>0</v>
      </c>
      <c r="DY45" s="206">
        <f>IF(DY4=Inputs!$G$261,'Cash Flow Инвестора'!DX48,0)</f>
        <v>0</v>
      </c>
      <c r="DZ45" s="206">
        <f>IF(DZ4=Inputs!$G$261,'Cash Flow Инвестора'!DY48,0)</f>
        <v>0</v>
      </c>
      <c r="EA45" s="206">
        <f>IF(EA4=Inputs!$G$261,'Cash Flow Инвестора'!DZ48,0)</f>
        <v>0</v>
      </c>
      <c r="EB45" s="206">
        <f>IF(EB4=Inputs!$G$261,'Cash Flow Инвестора'!EA48,0)</f>
        <v>0</v>
      </c>
      <c r="EC45" s="206">
        <f>IF(EC4=Inputs!$G$261,'Cash Flow Инвестора'!EB48,0)</f>
        <v>0</v>
      </c>
      <c r="ED45" s="206">
        <f>IF(ED4=Inputs!$G$261,'Cash Flow Инвестора'!EC48,0)</f>
        <v>0</v>
      </c>
      <c r="EE45" s="206">
        <f>IF(EE4=Inputs!$G$261,'Cash Flow Инвестора'!ED48,0)</f>
        <v>0</v>
      </c>
      <c r="EF45" s="206">
        <f>IF(EF4=Inputs!$G$261,'Cash Flow Инвестора'!EE48,0)</f>
        <v>0</v>
      </c>
      <c r="EG45" s="206">
        <f>IF(EG4=Inputs!$G$261,'Cash Flow Инвестора'!EF48,0)</f>
        <v>0</v>
      </c>
      <c r="EH45" s="21"/>
    </row>
    <row r="46" spans="1:138" ht="15" customHeight="1">
      <c r="A46" s="21"/>
      <c r="B46" s="288"/>
      <c r="C46" s="140" t="s">
        <v>399</v>
      </c>
      <c r="D46" s="21"/>
      <c r="E46" s="121"/>
      <c r="F46" s="300"/>
      <c r="G46" s="206"/>
      <c r="H46" s="206"/>
      <c r="I46" s="206"/>
      <c r="J46" s="206"/>
      <c r="K46" s="206"/>
      <c r="L46" s="206"/>
      <c r="M46" s="206"/>
      <c r="N46" s="206"/>
      <c r="O46" s="206"/>
      <c r="P46" s="206"/>
      <c r="Q46" s="121"/>
      <c r="R46" s="206"/>
      <c r="S46" s="206"/>
      <c r="T46" s="206"/>
      <c r="U46" s="206"/>
      <c r="V46" s="206"/>
      <c r="W46" s="206"/>
      <c r="X46" s="206"/>
      <c r="Y46" s="206"/>
      <c r="Z46" s="206"/>
      <c r="AA46" s="206"/>
      <c r="AB46" s="206"/>
      <c r="AC46" s="206"/>
      <c r="AD46" s="206"/>
      <c r="AE46" s="206"/>
      <c r="AF46" s="206"/>
      <c r="AG46" s="206"/>
      <c r="AH46" s="206"/>
      <c r="AI46" s="206"/>
      <c r="AJ46" s="206"/>
      <c r="AK46" s="206"/>
      <c r="AL46" s="206"/>
      <c r="AM46" s="206"/>
      <c r="AN46" s="206"/>
      <c r="AO46" s="206"/>
      <c r="AP46" s="206"/>
      <c r="AQ46" s="206"/>
      <c r="AR46" s="206"/>
      <c r="AS46" s="206"/>
      <c r="AT46" s="206"/>
      <c r="AU46" s="206"/>
      <c r="AV46" s="206"/>
      <c r="AW46" s="206"/>
      <c r="AX46" s="206"/>
      <c r="AY46" s="206"/>
      <c r="AZ46" s="206"/>
      <c r="BA46" s="206"/>
      <c r="BB46" s="206"/>
      <c r="BC46" s="206"/>
      <c r="BD46" s="206"/>
      <c r="BE46" s="206"/>
      <c r="BF46" s="206"/>
      <c r="BG46" s="206"/>
      <c r="BH46" s="206"/>
      <c r="BI46" s="206"/>
      <c r="BJ46" s="206"/>
      <c r="BK46" s="206"/>
      <c r="BL46" s="206"/>
      <c r="BM46" s="206"/>
      <c r="BN46" s="206"/>
      <c r="BO46" s="206"/>
      <c r="BP46" s="206"/>
      <c r="BQ46" s="206"/>
      <c r="BR46" s="206"/>
      <c r="BS46" s="206"/>
      <c r="BT46" s="206"/>
      <c r="BU46" s="206"/>
      <c r="BV46" s="206"/>
      <c r="BW46" s="206"/>
      <c r="BX46" s="206"/>
      <c r="BY46" s="206"/>
      <c r="BZ46" s="206"/>
      <c r="CA46" s="206"/>
      <c r="CB46" s="206"/>
      <c r="CC46" s="206"/>
      <c r="CD46" s="206"/>
      <c r="CE46" s="206"/>
      <c r="CF46" s="206"/>
      <c r="CG46" s="206"/>
      <c r="CH46" s="206"/>
      <c r="CI46" s="206"/>
      <c r="CJ46" s="206"/>
      <c r="CK46" s="206"/>
      <c r="CL46" s="206"/>
      <c r="CM46" s="206"/>
      <c r="CN46" s="206"/>
      <c r="CO46" s="206"/>
      <c r="CP46" s="206"/>
      <c r="CQ46" s="206"/>
      <c r="CR46" s="206"/>
      <c r="CS46" s="206"/>
      <c r="CT46" s="206"/>
      <c r="CU46" s="206"/>
      <c r="CV46" s="206"/>
      <c r="CW46" s="206"/>
      <c r="CX46" s="206"/>
      <c r="CY46" s="206"/>
      <c r="CZ46" s="206"/>
      <c r="DA46" s="206"/>
      <c r="DB46" s="206"/>
      <c r="DC46" s="206"/>
      <c r="DD46" s="206"/>
      <c r="DE46" s="206"/>
      <c r="DF46" s="206"/>
      <c r="DG46" s="206"/>
      <c r="DH46" s="206"/>
      <c r="DI46" s="206"/>
      <c r="DJ46" s="206"/>
      <c r="DK46" s="206"/>
      <c r="DL46" s="206"/>
      <c r="DM46" s="206"/>
      <c r="DN46" s="206"/>
      <c r="DO46" s="206"/>
      <c r="DP46" s="206"/>
      <c r="DQ46" s="206"/>
      <c r="DR46" s="206"/>
      <c r="DS46" s="206"/>
      <c r="DT46" s="206"/>
      <c r="DU46" s="206"/>
      <c r="DV46" s="206"/>
      <c r="DW46" s="206"/>
      <c r="DX46" s="206"/>
      <c r="DY46" s="206"/>
      <c r="DZ46" s="206"/>
      <c r="EA46" s="206"/>
      <c r="EB46" s="206"/>
      <c r="EC46" s="206"/>
      <c r="ED46" s="206"/>
      <c r="EE46" s="206"/>
      <c r="EF46" s="206"/>
      <c r="EG46" s="206"/>
      <c r="EH46" s="21"/>
    </row>
    <row r="47" spans="1:138" ht="13.5" customHeight="1">
      <c r="A47" s="21"/>
      <c r="B47" s="288"/>
      <c r="C47" s="247" t="s">
        <v>497</v>
      </c>
      <c r="D47" s="21" t="s">
        <v>77</v>
      </c>
      <c r="E47" s="121"/>
      <c r="F47" s="292">
        <f t="shared" ref="F47:F48" ca="1" si="22">SUM(G47:P47)</f>
        <v>374.2520578474232</v>
      </c>
      <c r="G47" s="270">
        <f t="shared" ref="G47:P47" ca="1" si="23">SUMIF($R$6:$EG$6,G$6,$R47:$EG47)</f>
        <v>5.6392605233416662</v>
      </c>
      <c r="H47" s="270">
        <f t="shared" ca="1" si="23"/>
        <v>19.119190777302148</v>
      </c>
      <c r="I47" s="270">
        <f t="shared" ca="1" si="23"/>
        <v>33.360515119832101</v>
      </c>
      <c r="J47" s="270">
        <f t="shared" ca="1" si="23"/>
        <v>46.58653735607723</v>
      </c>
      <c r="K47" s="270">
        <f t="shared" ca="1" si="23"/>
        <v>60.319158284077197</v>
      </c>
      <c r="L47" s="270">
        <f t="shared" ca="1" si="23"/>
        <v>74.601084049197183</v>
      </c>
      <c r="M47" s="270">
        <f t="shared" ca="1" si="23"/>
        <v>14.941899453797884</v>
      </c>
      <c r="N47" s="270">
        <f t="shared" ca="1" si="23"/>
        <v>23.615376962158592</v>
      </c>
      <c r="O47" s="270">
        <f t="shared" ca="1" si="23"/>
        <v>39.680601106014542</v>
      </c>
      <c r="P47" s="270">
        <f t="shared" ca="1" si="23"/>
        <v>56.388434215624727</v>
      </c>
      <c r="Q47" s="121"/>
      <c r="R47" s="206">
        <f>Inputs!$G$262*'Cash Flow Инвестора'!Q48/12</f>
        <v>0</v>
      </c>
      <c r="S47" s="206">
        <f ca="1">Inputs!$G$262*'Cash Flow Инвестора'!R48/12</f>
        <v>8.3333333333333329E-2</v>
      </c>
      <c r="T47" s="206">
        <f ca="1">Inputs!$G$262*'Cash Flow Инвестора'!S48/12</f>
        <v>0.16666666666666666</v>
      </c>
      <c r="U47" s="206">
        <f ca="1">Inputs!$G$262*'Cash Flow Инвестора'!T48/12</f>
        <v>0.2508333333333333</v>
      </c>
      <c r="V47" s="206">
        <f ca="1">Inputs!$G$262*'Cash Flow Инвестора'!U48/12</f>
        <v>0.33583333333333326</v>
      </c>
      <c r="W47" s="206">
        <f ca="1">Inputs!$G$262*'Cash Flow Инвестора'!V48/12</f>
        <v>0.42167499999999997</v>
      </c>
      <c r="X47" s="206">
        <f ca="1">Inputs!$G$262*'Cash Flow Инвестора'!W48/12</f>
        <v>0.50836666666666663</v>
      </c>
      <c r="Y47" s="206">
        <f ca="1">Inputs!$G$262*'Cash Flow Инвестора'!X48/12</f>
        <v>0.59591675</v>
      </c>
      <c r="Z47" s="206">
        <f ca="1">Inputs!$G$262*'Cash Flow Инвестора'!Y48/12</f>
        <v>0.68433374999999996</v>
      </c>
      <c r="AA47" s="206">
        <f ca="1">Inputs!$G$262*'Cash Flow Инвестора'!Z48/12</f>
        <v>0.77362625083333325</v>
      </c>
      <c r="AB47" s="206">
        <f ca="1">Inputs!$G$262*'Cash Flow Инвестора'!AA48/12</f>
        <v>0.86380292166666639</v>
      </c>
      <c r="AC47" s="206">
        <f ca="1">Inputs!$G$262*'Cash Flow Инвестора'!AB48/12</f>
        <v>0.95487251750833302</v>
      </c>
      <c r="AD47" s="206">
        <f ca="1">Inputs!$G$262*'Cash Flow Инвестора'!AC48/12</f>
        <v>1.0468438800583331</v>
      </c>
      <c r="AE47" s="206">
        <f ca="1">Inputs!$G$262*'Cash Flow Инвестора'!AD48/12</f>
        <v>1.1429759385667497</v>
      </c>
      <c r="AF47" s="206">
        <f ca="1">Inputs!$G$262*'Cash Flow Инвестора'!AE48/12</f>
        <v>1.2400277107006663</v>
      </c>
      <c r="AG47" s="206">
        <f ca="1">Inputs!$G$262*'Cash Flow Инвестора'!AF48/12</f>
        <v>1.3380408034196674</v>
      </c>
      <c r="AH47" s="206">
        <f ca="1">Inputs!$G$262*'Cash Flow Инвестора'!AG48/12</f>
        <v>1.4370244138600075</v>
      </c>
      <c r="AI47" s="206">
        <f ca="1">Inputs!$G$262*'Cash Flow Инвестора'!AH48/12</f>
        <v>1.5369881552275373</v>
      </c>
      <c r="AJ47" s="206">
        <f ca="1">Inputs!$G$262*'Cash Flow Инвестора'!AI48/12</f>
        <v>1.6379417326994705</v>
      </c>
      <c r="AK47" s="206">
        <f ca="1">Inputs!$G$262*'Cash Flow Инвестора'!AJ48/12</f>
        <v>1.7398949475850793</v>
      </c>
      <c r="AL47" s="206">
        <f ca="1">Inputs!$G$262*'Cash Flow Инвестора'!AK48/12</f>
        <v>1.842857698245407</v>
      </c>
      <c r="AM47" s="206">
        <f ca="1">Inputs!$G$262*'Cash Flow Инвестора'!AL48/12</f>
        <v>1.9468399810545911</v>
      </c>
      <c r="AN47" s="206">
        <f ca="1">Inputs!$G$262*'Cash Flow Инвестора'!AM48/12</f>
        <v>2.0518518913703785</v>
      </c>
      <c r="AO47" s="206">
        <f ca="1">Inputs!$G$262*'Cash Flow Инвестора'!AN48/12</f>
        <v>2.1579036245142578</v>
      </c>
      <c r="AP47" s="206">
        <f ca="1">Inputs!$G$262*'Cash Flow Инвестора'!AO48/12</f>
        <v>2.2650054767612948</v>
      </c>
      <c r="AQ47" s="206">
        <f ca="1">Inputs!$G$262*'Cash Flow Инвестора'!AP48/12</f>
        <v>2.3766311796731041</v>
      </c>
      <c r="AR47" s="206">
        <f ca="1">Inputs!$G$262*'Cash Flow Инвестора'!AQ48/12</f>
        <v>2.4666778463397709</v>
      </c>
      <c r="AS47" s="206">
        <f ca="1">Inputs!$G$262*'Cash Flow Инвестора'!AR48/12</f>
        <v>2.5567245130064378</v>
      </c>
      <c r="AT47" s="206">
        <f ca="1">Inputs!$G$262*'Cash Flow Инвестора'!AS48/12</f>
        <v>2.6467711796731042</v>
      </c>
      <c r="AU47" s="206">
        <f ca="1">Inputs!$G$262*'Cash Flow Инвестора'!AT48/12</f>
        <v>2.7368178463397705</v>
      </c>
      <c r="AV47" s="206">
        <f ca="1">Inputs!$G$262*'Cash Flow Инвестора'!AU48/12</f>
        <v>2.8268645130064374</v>
      </c>
      <c r="AW47" s="206">
        <f ca="1">Inputs!$G$262*'Cash Flow Инвестора'!AV48/12</f>
        <v>2.9169111796731038</v>
      </c>
      <c r="AX47" s="206">
        <f ca="1">Inputs!$G$262*'Cash Flow Инвестора'!AW48/12</f>
        <v>3.0069578463397701</v>
      </c>
      <c r="AY47" s="206">
        <f ca="1">Inputs!$G$262*'Cash Flow Инвестора'!AX48/12</f>
        <v>3.097004513006437</v>
      </c>
      <c r="AZ47" s="206">
        <f ca="1">Inputs!$G$262*'Cash Flow Инвестора'!AY48/12</f>
        <v>3.1870511796731034</v>
      </c>
      <c r="BA47" s="206">
        <f ca="1">Inputs!$G$262*'Cash Flow Инвестора'!AZ48/12</f>
        <v>3.2770978463397697</v>
      </c>
      <c r="BB47" s="206">
        <f ca="1">Inputs!$G$262*'Cash Flow Инвестора'!BA48/12</f>
        <v>3.3671445130064366</v>
      </c>
      <c r="BC47" s="206">
        <f ca="1">Inputs!$G$262*'Cash Flow Инвестора'!BB48/12</f>
        <v>3.4607930463397696</v>
      </c>
      <c r="BD47" s="206">
        <f ca="1">Inputs!$G$262*'Cash Flow Инвестора'!BC48/12</f>
        <v>3.5544415796731026</v>
      </c>
      <c r="BE47" s="206">
        <f ca="1">Inputs!$G$262*'Cash Flow Инвестора'!BD48/12</f>
        <v>3.648090113006436</v>
      </c>
      <c r="BF47" s="206">
        <f ca="1">Inputs!$G$262*'Cash Flow Инвестора'!BE48/12</f>
        <v>3.741738646339769</v>
      </c>
      <c r="BG47" s="206">
        <f ca="1">Inputs!$G$262*'Cash Flow Инвестора'!BF48/12</f>
        <v>3.8353871796731021</v>
      </c>
      <c r="BH47" s="206">
        <f ca="1">Inputs!$G$262*'Cash Flow Инвестора'!BG48/12</f>
        <v>3.9290357130064351</v>
      </c>
      <c r="BI47" s="206">
        <f ca="1">Inputs!$G$262*'Cash Flow Инвестора'!BH48/12</f>
        <v>4.0226842463397681</v>
      </c>
      <c r="BJ47" s="206">
        <f ca="1">Inputs!$G$262*'Cash Flow Инвестора'!BI48/12</f>
        <v>4.116332779673102</v>
      </c>
      <c r="BK47" s="206">
        <f ca="1">Inputs!$G$262*'Cash Flow Инвестора'!BJ48/12</f>
        <v>4.209981313006435</v>
      </c>
      <c r="BL47" s="206">
        <f ca="1">Inputs!$G$262*'Cash Flow Инвестора'!BK48/12</f>
        <v>4.303629846339768</v>
      </c>
      <c r="BM47" s="206">
        <f ca="1">Inputs!$G$262*'Cash Flow Инвестора'!BL48/12</f>
        <v>4.397278379673101</v>
      </c>
      <c r="BN47" s="206">
        <f ca="1">Inputs!$G$262*'Cash Flow Инвестора'!BM48/12</f>
        <v>4.490926913006434</v>
      </c>
      <c r="BO47" s="206">
        <f ca="1">Inputs!$G$262*'Cash Flow Инвестора'!BN48/12</f>
        <v>4.5883213876731004</v>
      </c>
      <c r="BP47" s="206">
        <f ca="1">Inputs!$G$262*'Cash Flow Инвестора'!BO48/12</f>
        <v>4.6857158623397668</v>
      </c>
      <c r="BQ47" s="206">
        <f ca="1">Inputs!$G$262*'Cash Flow Инвестора'!BP48/12</f>
        <v>4.7831103370064341</v>
      </c>
      <c r="BR47" s="206">
        <f ca="1">Inputs!$G$262*'Cash Flow Инвестора'!BQ48/12</f>
        <v>4.8805048116731005</v>
      </c>
      <c r="BS47" s="206">
        <f ca="1">Inputs!$G$262*'Cash Flow Инвестора'!BR48/12</f>
        <v>4.9778992863397669</v>
      </c>
      <c r="BT47" s="206">
        <f ca="1">Inputs!$G$262*'Cash Flow Инвестора'!BS48/12</f>
        <v>5.0752937610064333</v>
      </c>
      <c r="BU47" s="206">
        <f ca="1">Inputs!$G$262*'Cash Flow Инвестора'!BT48/12</f>
        <v>5.1726882356731005</v>
      </c>
      <c r="BV47" s="206">
        <f ca="1">Inputs!$G$262*'Cash Flow Инвестора'!BU48/12</f>
        <v>5.2700827103397669</v>
      </c>
      <c r="BW47" s="206">
        <f ca="1">Inputs!$G$262*'Cash Flow Инвестора'!BV48/12</f>
        <v>5.3674771850064333</v>
      </c>
      <c r="BX47" s="206">
        <f ca="1">Inputs!$G$262*'Cash Flow Инвестора'!BW48/12</f>
        <v>5.4648716596731006</v>
      </c>
      <c r="BY47" s="206">
        <f ca="1">Inputs!$G$262*'Cash Flow Инвестора'!BX48/12</f>
        <v>5.5622661343397661</v>
      </c>
      <c r="BZ47" s="206">
        <f ca="1">Inputs!$G$262*'Cash Flow Инвестора'!BY48/12</f>
        <v>5.6596606090064334</v>
      </c>
      <c r="CA47" s="206">
        <f ca="1">Inputs!$G$262*'Cash Flow Инвестора'!BZ48/12</f>
        <v>5.7609508626597661</v>
      </c>
      <c r="CB47" s="206">
        <f ca="1">Inputs!$G$262*'Cash Flow Инвестора'!CA48/12</f>
        <v>5.8622411163130996</v>
      </c>
      <c r="CC47" s="206">
        <f ca="1">Inputs!$G$262*'Cash Flow Инвестора'!CB48/12</f>
        <v>5.9635313699664323</v>
      </c>
      <c r="CD47" s="206">
        <f ca="1">Inputs!$G$262*'Cash Flow Инвестора'!CC48/12</f>
        <v>6.064821623619765</v>
      </c>
      <c r="CE47" s="206">
        <f ca="1">Inputs!$G$262*'Cash Flow Инвестора'!CD48/12</f>
        <v>6.1661118772730985</v>
      </c>
      <c r="CF47" s="206">
        <f ca="1">Inputs!$G$262*'Cash Flow Инвестора'!CE48/12</f>
        <v>6.2674021309264312</v>
      </c>
      <c r="CG47" s="206">
        <f ca="1">Inputs!$G$262*'Cash Flow Инвестора'!CF48/12</f>
        <v>6.3686923845797638</v>
      </c>
      <c r="CH47" s="206">
        <f ca="1">Inputs!$G$262*'Cash Flow Инвестора'!CG48/12</f>
        <v>6.4699826382330974</v>
      </c>
      <c r="CI47" s="206">
        <f ca="1">Inputs!$G$262*'Cash Flow Инвестора'!CH48/12</f>
        <v>6.57127289188643</v>
      </c>
      <c r="CJ47" s="206">
        <f ca="1">Inputs!$G$262*'Cash Flow Инвестора'!CI48/12</f>
        <v>6.6725631455397627</v>
      </c>
      <c r="CK47" s="206">
        <f ca="1">Inputs!$G$262*'Cash Flow Инвестора'!CJ48/12</f>
        <v>6.7738533991930945</v>
      </c>
      <c r="CL47" s="206">
        <f ca="1">Inputs!$G$262*'Cash Flow Инвестора'!CK48/12</f>
        <v>6.875143652846428</v>
      </c>
      <c r="CM47" s="206">
        <f ca="1">Inputs!$G$262*'Cash Flow Инвестора'!CL48/12</f>
        <v>0.20663211745279908</v>
      </c>
      <c r="CN47" s="206">
        <f ca="1">Inputs!$G$262*'Cash Flow Инвестора'!CM48/12</f>
        <v>0.31197398125226572</v>
      </c>
      <c r="CO47" s="206">
        <f ca="1">Inputs!$G$262*'Cash Flow Инвестора'!CN48/12</f>
        <v>0.41731584505173247</v>
      </c>
      <c r="CP47" s="206">
        <f ca="1">Inputs!$G$262*'Cash Flow Инвестора'!CO48/12</f>
        <v>0.52265770885119911</v>
      </c>
      <c r="CQ47" s="206">
        <f ca="1">Inputs!$G$262*'Cash Flow Инвестора'!CP48/12</f>
        <v>0.62799957265066586</v>
      </c>
      <c r="CR47" s="206">
        <f ca="1">Inputs!$G$262*'Cash Flow Инвестора'!CQ48/12</f>
        <v>0.73334143645013261</v>
      </c>
      <c r="CS47" s="206">
        <f ca="1">Inputs!$G$262*'Cash Flow Инвестора'!CR48/12</f>
        <v>0.83868330024959936</v>
      </c>
      <c r="CT47" s="206">
        <f ca="1">Inputs!$G$262*'Cash Flow Инвестора'!CS48/12</f>
        <v>0.94402516404906611</v>
      </c>
      <c r="CU47" s="206">
        <f ca="1">Inputs!$G$262*'Cash Flow Инвестора'!CT48/12</f>
        <v>1.0493670278485328</v>
      </c>
      <c r="CV47" s="206">
        <f ca="1">Inputs!$G$262*'Cash Flow Инвестора'!CU48/12</f>
        <v>1.1547088916479995</v>
      </c>
      <c r="CW47" s="206">
        <f ca="1">Inputs!$G$262*'Cash Flow Инвестора'!CV48/12</f>
        <v>1.2600507554474663</v>
      </c>
      <c r="CX47" s="206">
        <f ca="1">Inputs!$G$262*'Cash Flow Инвестора'!CW48/12</f>
        <v>1.365392619246933</v>
      </c>
      <c r="CY47" s="206">
        <f ca="1">Inputs!$G$262*'Cash Flow Инвестора'!CX48/12</f>
        <v>1.4749481575983785</v>
      </c>
      <c r="CZ47" s="206">
        <f ca="1">Inputs!$G$262*'Cash Flow Инвестора'!CY48/12</f>
        <v>1.5845036959498238</v>
      </c>
      <c r="DA47" s="206">
        <f ca="1">Inputs!$G$262*'Cash Flow Инвестора'!CZ48/12</f>
        <v>1.6940592343012693</v>
      </c>
      <c r="DB47" s="206">
        <f ca="1">Inputs!$G$262*'Cash Flow Инвестора'!DA48/12</f>
        <v>1.8036147726527147</v>
      </c>
      <c r="DC47" s="206">
        <f ca="1">Inputs!$G$262*'Cash Flow Инвестора'!DB48/12</f>
        <v>1.9131703110041602</v>
      </c>
      <c r="DD47" s="206">
        <f ca="1">Inputs!$G$262*'Cash Flow Инвестора'!DC48/12</f>
        <v>2.0227258493556053</v>
      </c>
      <c r="DE47" s="206">
        <f ca="1">Inputs!$G$262*'Cash Flow Инвестора'!DD48/12</f>
        <v>2.1322813877070508</v>
      </c>
      <c r="DF47" s="206">
        <f ca="1">Inputs!$G$262*'Cash Flow Инвестора'!DE48/12</f>
        <v>2.2418369260584963</v>
      </c>
      <c r="DG47" s="206">
        <f ca="1">Inputs!$G$262*'Cash Flow Инвестора'!DF48/12</f>
        <v>2.3513924644099418</v>
      </c>
      <c r="DH47" s="206">
        <f ca="1">Inputs!$G$262*'Cash Flow Инвестора'!DG48/12</f>
        <v>2.4609480027613873</v>
      </c>
      <c r="DI47" s="206">
        <f ca="1">Inputs!$G$262*'Cash Flow Инвестора'!DH48/12</f>
        <v>2.5705035411128323</v>
      </c>
      <c r="DJ47" s="206">
        <f ca="1">Inputs!$G$262*'Cash Flow Инвестора'!DI48/12</f>
        <v>2.6800590794642773</v>
      </c>
      <c r="DK47" s="206">
        <f ca="1">Inputs!$G$262*'Cash Flow Инвестора'!DJ48/12</f>
        <v>2.7939968393497807</v>
      </c>
      <c r="DL47" s="206">
        <f ca="1">Inputs!$G$262*'Cash Flow Инвестора'!DK48/12</f>
        <v>2.9079345992352841</v>
      </c>
      <c r="DM47" s="206">
        <f ca="1">Inputs!$G$262*'Cash Flow Инвестора'!DL48/12</f>
        <v>3.021872359120787</v>
      </c>
      <c r="DN47" s="206">
        <f ca="1">Inputs!$G$262*'Cash Flow Инвестора'!DM48/12</f>
        <v>3.1358101190062904</v>
      </c>
      <c r="DO47" s="206">
        <f ca="1">Inputs!$G$262*'Cash Flow Инвестора'!DN48/12</f>
        <v>3.2497478788917937</v>
      </c>
      <c r="DP47" s="206">
        <f ca="1">Inputs!$G$262*'Cash Flow Инвестора'!DO48/12</f>
        <v>3.3636856387772966</v>
      </c>
      <c r="DQ47" s="206">
        <f ca="1">Inputs!$G$262*'Cash Flow Инвестора'!DP48/12</f>
        <v>3.4776233986628</v>
      </c>
      <c r="DR47" s="206">
        <f ca="1">Inputs!$G$262*'Cash Flow Инвестора'!DQ48/12</f>
        <v>3.5915611585483034</v>
      </c>
      <c r="DS47" s="206">
        <f ca="1">Inputs!$G$262*'Cash Flow Инвестора'!DR48/12</f>
        <v>3.7054989184338063</v>
      </c>
      <c r="DT47" s="206">
        <f ca="1">Inputs!$G$262*'Cash Flow Инвестора'!DS48/12</f>
        <v>3.8194366783193097</v>
      </c>
      <c r="DU47" s="206">
        <f ca="1">Inputs!$G$262*'Cash Flow Инвестора'!DT48/12</f>
        <v>3.9333744382048121</v>
      </c>
      <c r="DV47" s="206">
        <f ca="1">Inputs!$G$262*'Cash Flow Инвестора'!DU48/12</f>
        <v>4.0473121980903155</v>
      </c>
      <c r="DW47" s="206">
        <f ca="1">Inputs!$G$262*'Cash Flow Инвестора'!DV48/12</f>
        <v>4.1658074683712387</v>
      </c>
      <c r="DX47" s="206">
        <f ca="1">Inputs!$G$262*'Cash Flow Инвестора'!DW48/12</f>
        <v>4.2843027386521619</v>
      </c>
      <c r="DY47" s="206">
        <f ca="1">Inputs!$G$262*'Cash Flow Инвестора'!DX48/12</f>
        <v>4.4027980089330851</v>
      </c>
      <c r="DZ47" s="206">
        <f ca="1">Inputs!$G$262*'Cash Flow Инвестора'!DY48/12</f>
        <v>4.5212932792140093</v>
      </c>
      <c r="EA47" s="206">
        <f ca="1">Inputs!$G$262*'Cash Flow Инвестора'!DZ48/12</f>
        <v>4.6397885494949316</v>
      </c>
      <c r="EB47" s="206">
        <f ca="1">Inputs!$G$262*'Cash Flow Инвестора'!EA48/12</f>
        <v>4.7582838197758557</v>
      </c>
      <c r="EC47" s="206">
        <f ca="1">Inputs!$G$262*'Cash Flow Инвестора'!EB48/12</f>
        <v>4.876779090056778</v>
      </c>
      <c r="ED47" s="206">
        <f ca="1">Inputs!$G$262*'Cash Flow Инвестора'!EC48/12</f>
        <v>4.9952743603377021</v>
      </c>
      <c r="EE47" s="206">
        <f ca="1">Inputs!$G$262*'Cash Flow Инвестора'!ED48/12</f>
        <v>5.1137696306186244</v>
      </c>
      <c r="EF47" s="206">
        <f ca="1">Inputs!$G$262*'Cash Flow Инвестора'!EE48/12</f>
        <v>5.2322649008995485</v>
      </c>
      <c r="EG47" s="206">
        <f ca="1">Inputs!$G$262*'Cash Flow Инвестора'!EF48/12</f>
        <v>5.3507601711804718</v>
      </c>
      <c r="EH47" s="21"/>
    </row>
    <row r="48" spans="1:138" ht="13.5" customHeight="1">
      <c r="A48" s="21"/>
      <c r="B48" s="288"/>
      <c r="C48" s="247" t="s">
        <v>498</v>
      </c>
      <c r="D48" s="21" t="s">
        <v>77</v>
      </c>
      <c r="E48" s="121"/>
      <c r="F48" s="292">
        <f t="shared" ca="1" si="22"/>
        <v>37972.131328888463</v>
      </c>
      <c r="G48" s="270">
        <f t="shared" ref="G48:P48" ca="1" si="24">SUMIF($R$6:$EG$6,G$6,$R48:$EG48)</f>
        <v>668.61044033999985</v>
      </c>
      <c r="H48" s="270">
        <f t="shared" ca="1" si="24"/>
        <v>2033.7352374005109</v>
      </c>
      <c r="I48" s="270">
        <f t="shared" ca="1" si="24"/>
        <v>3446.2654156077251</v>
      </c>
      <c r="J48" s="270">
        <f t="shared" ca="1" si="24"/>
        <v>4771.0319756077215</v>
      </c>
      <c r="K48" s="270">
        <f t="shared" ca="1" si="24"/>
        <v>6148.7891980077202</v>
      </c>
      <c r="L48" s="270">
        <f t="shared" ca="1" si="24"/>
        <v>7581.6567093037165</v>
      </c>
      <c r="M48" s="270">
        <f t="shared" ca="1" si="24"/>
        <v>943.21484201983912</v>
      </c>
      <c r="N48" s="270">
        <f t="shared" ca="1" si="24"/>
        <v>2493.0043422375938</v>
      </c>
      <c r="O48" s="270">
        <f t="shared" ca="1" si="24"/>
        <v>4104.7854224640578</v>
      </c>
      <c r="P48" s="270">
        <f t="shared" ca="1" si="24"/>
        <v>5781.0377458995799</v>
      </c>
      <c r="Q48" s="121"/>
      <c r="R48" s="206">
        <f ca="1">-R43</f>
        <v>8.3333333333333339</v>
      </c>
      <c r="S48" s="206">
        <f t="shared" ref="S48:EG48" ca="1" si="25">R48-S43+R47-R44-R45</f>
        <v>16.666666666666668</v>
      </c>
      <c r="T48" s="206">
        <f t="shared" ca="1" si="25"/>
        <v>25.083333333333332</v>
      </c>
      <c r="U48" s="206">
        <f t="shared" ca="1" si="25"/>
        <v>33.583333333333329</v>
      </c>
      <c r="V48" s="206">
        <f t="shared" ca="1" si="25"/>
        <v>42.167499999999997</v>
      </c>
      <c r="W48" s="206">
        <f t="shared" ca="1" si="25"/>
        <v>50.836666666666666</v>
      </c>
      <c r="X48" s="206">
        <f t="shared" ca="1" si="25"/>
        <v>59.591675000000002</v>
      </c>
      <c r="Y48" s="206">
        <f t="shared" ca="1" si="25"/>
        <v>68.433374999999998</v>
      </c>
      <c r="Z48" s="206">
        <f t="shared" ca="1" si="25"/>
        <v>77.362625083333327</v>
      </c>
      <c r="AA48" s="206">
        <f t="shared" ca="1" si="25"/>
        <v>86.380292166666649</v>
      </c>
      <c r="AB48" s="206">
        <f t="shared" ca="1" si="25"/>
        <v>95.487251750833309</v>
      </c>
      <c r="AC48" s="206">
        <f t="shared" ca="1" si="25"/>
        <v>104.6843880058333</v>
      </c>
      <c r="AD48" s="206">
        <f t="shared" ca="1" si="25"/>
        <v>114.29759385667496</v>
      </c>
      <c r="AE48" s="206">
        <f t="shared" ca="1" si="25"/>
        <v>124.00277107006663</v>
      </c>
      <c r="AF48" s="206">
        <f t="shared" ca="1" si="25"/>
        <v>133.80408034196674</v>
      </c>
      <c r="AG48" s="206">
        <f t="shared" ca="1" si="25"/>
        <v>143.70244138600074</v>
      </c>
      <c r="AH48" s="206">
        <f t="shared" ca="1" si="25"/>
        <v>153.69881552275373</v>
      </c>
      <c r="AI48" s="206">
        <f t="shared" ca="1" si="25"/>
        <v>163.79417326994707</v>
      </c>
      <c r="AJ48" s="206">
        <f t="shared" ca="1" si="25"/>
        <v>173.98949475850793</v>
      </c>
      <c r="AK48" s="206">
        <f t="shared" ca="1" si="25"/>
        <v>184.28576982454072</v>
      </c>
      <c r="AL48" s="206">
        <f t="shared" ca="1" si="25"/>
        <v>194.68399810545912</v>
      </c>
      <c r="AM48" s="206">
        <f t="shared" ca="1" si="25"/>
        <v>205.18518913703787</v>
      </c>
      <c r="AN48" s="206">
        <f t="shared" ca="1" si="25"/>
        <v>215.79036245142578</v>
      </c>
      <c r="AO48" s="206">
        <f t="shared" ca="1" si="25"/>
        <v>226.50054767612949</v>
      </c>
      <c r="AP48" s="206">
        <f t="shared" ca="1" si="25"/>
        <v>237.66311796731043</v>
      </c>
      <c r="AQ48" s="206">
        <f t="shared" ca="1" si="25"/>
        <v>246.66778463397711</v>
      </c>
      <c r="AR48" s="206">
        <f t="shared" ca="1" si="25"/>
        <v>255.67245130064379</v>
      </c>
      <c r="AS48" s="206">
        <f t="shared" ca="1" si="25"/>
        <v>264.67711796731044</v>
      </c>
      <c r="AT48" s="206">
        <f t="shared" ca="1" si="25"/>
        <v>273.68178463397709</v>
      </c>
      <c r="AU48" s="206">
        <f t="shared" ca="1" si="25"/>
        <v>282.68645130064374</v>
      </c>
      <c r="AV48" s="206">
        <f t="shared" ca="1" si="25"/>
        <v>291.69111796731039</v>
      </c>
      <c r="AW48" s="206">
        <f t="shared" ca="1" si="25"/>
        <v>300.69578463397704</v>
      </c>
      <c r="AX48" s="206">
        <f t="shared" ca="1" si="25"/>
        <v>309.70045130064369</v>
      </c>
      <c r="AY48" s="206">
        <f t="shared" ca="1" si="25"/>
        <v>318.70511796731034</v>
      </c>
      <c r="AZ48" s="206">
        <f t="shared" ca="1" si="25"/>
        <v>327.70978463397699</v>
      </c>
      <c r="BA48" s="206">
        <f t="shared" ca="1" si="25"/>
        <v>336.71445130064365</v>
      </c>
      <c r="BB48" s="206">
        <f t="shared" ca="1" si="25"/>
        <v>346.07930463397696</v>
      </c>
      <c r="BC48" s="206">
        <f t="shared" ca="1" si="25"/>
        <v>355.44415796731028</v>
      </c>
      <c r="BD48" s="206">
        <f t="shared" ca="1" si="25"/>
        <v>364.80901130064359</v>
      </c>
      <c r="BE48" s="206">
        <f t="shared" ca="1" si="25"/>
        <v>374.1738646339769</v>
      </c>
      <c r="BF48" s="206">
        <f t="shared" ca="1" si="25"/>
        <v>383.53871796731022</v>
      </c>
      <c r="BG48" s="206">
        <f t="shared" ca="1" si="25"/>
        <v>392.90357130064353</v>
      </c>
      <c r="BH48" s="206">
        <f t="shared" ca="1" si="25"/>
        <v>402.26842463397685</v>
      </c>
      <c r="BI48" s="206">
        <f t="shared" ca="1" si="25"/>
        <v>411.63327796731016</v>
      </c>
      <c r="BJ48" s="206">
        <f t="shared" ca="1" si="25"/>
        <v>420.99813130064348</v>
      </c>
      <c r="BK48" s="206">
        <f t="shared" ca="1" si="25"/>
        <v>430.36298463397679</v>
      </c>
      <c r="BL48" s="206">
        <f t="shared" ca="1" si="25"/>
        <v>439.72783796731011</v>
      </c>
      <c r="BM48" s="206">
        <f t="shared" ca="1" si="25"/>
        <v>449.09269130064342</v>
      </c>
      <c r="BN48" s="206">
        <f t="shared" ca="1" si="25"/>
        <v>458.83213876731008</v>
      </c>
      <c r="BO48" s="206">
        <f t="shared" ca="1" si="25"/>
        <v>468.57158623397675</v>
      </c>
      <c r="BP48" s="206">
        <f t="shared" ca="1" si="25"/>
        <v>478.31103370064341</v>
      </c>
      <c r="BQ48" s="206">
        <f t="shared" ca="1" si="25"/>
        <v>488.05048116731007</v>
      </c>
      <c r="BR48" s="206">
        <f t="shared" ca="1" si="25"/>
        <v>497.78992863397673</v>
      </c>
      <c r="BS48" s="206">
        <f t="shared" ca="1" si="25"/>
        <v>507.52937610064333</v>
      </c>
      <c r="BT48" s="206">
        <f t="shared" ca="1" si="25"/>
        <v>517.26882356731005</v>
      </c>
      <c r="BU48" s="206">
        <f t="shared" ca="1" si="25"/>
        <v>527.00827103397671</v>
      </c>
      <c r="BV48" s="206">
        <f t="shared" ca="1" si="25"/>
        <v>536.74771850064337</v>
      </c>
      <c r="BW48" s="206">
        <f t="shared" ca="1" si="25"/>
        <v>546.48716596731003</v>
      </c>
      <c r="BX48" s="206">
        <f t="shared" ca="1" si="25"/>
        <v>556.22661343397669</v>
      </c>
      <c r="BY48" s="206">
        <f t="shared" ca="1" si="25"/>
        <v>565.96606090064336</v>
      </c>
      <c r="BZ48" s="206">
        <f t="shared" ca="1" si="25"/>
        <v>576.09508626597665</v>
      </c>
      <c r="CA48" s="206">
        <f t="shared" ca="1" si="25"/>
        <v>586.22411163130994</v>
      </c>
      <c r="CB48" s="206">
        <f t="shared" ca="1" si="25"/>
        <v>596.35313699664323</v>
      </c>
      <c r="CC48" s="206">
        <f t="shared" ca="1" si="25"/>
        <v>606.48216236197652</v>
      </c>
      <c r="CD48" s="206">
        <f t="shared" ca="1" si="25"/>
        <v>616.61118772730981</v>
      </c>
      <c r="CE48" s="206">
        <f t="shared" ca="1" si="25"/>
        <v>626.7402130926431</v>
      </c>
      <c r="CF48" s="206">
        <f t="shared" ca="1" si="25"/>
        <v>636.86923845797639</v>
      </c>
      <c r="CG48" s="206">
        <f t="shared" ca="1" si="25"/>
        <v>646.99826382330968</v>
      </c>
      <c r="CH48" s="206">
        <f t="shared" ca="1" si="25"/>
        <v>657.12728918864298</v>
      </c>
      <c r="CI48" s="206">
        <f t="shared" ca="1" si="25"/>
        <v>667.25631455397627</v>
      </c>
      <c r="CJ48" s="206">
        <f t="shared" ca="1" si="25"/>
        <v>677.38533991930956</v>
      </c>
      <c r="CK48" s="206">
        <f t="shared" ca="1" si="25"/>
        <v>687.51436528464285</v>
      </c>
      <c r="CL48" s="206">
        <f t="shared" ca="1" si="25"/>
        <v>20.663211745279909</v>
      </c>
      <c r="CM48" s="206">
        <f t="shared" ca="1" si="25"/>
        <v>31.197398125226574</v>
      </c>
      <c r="CN48" s="206">
        <f t="shared" ca="1" si="25"/>
        <v>41.731584505173245</v>
      </c>
      <c r="CO48" s="206">
        <f t="shared" ca="1" si="25"/>
        <v>52.265770885119913</v>
      </c>
      <c r="CP48" s="206">
        <f t="shared" ca="1" si="25"/>
        <v>62.799957265066581</v>
      </c>
      <c r="CQ48" s="206">
        <f t="shared" ca="1" si="25"/>
        <v>73.334143645013256</v>
      </c>
      <c r="CR48" s="206">
        <f t="shared" ca="1" si="25"/>
        <v>83.868330024959931</v>
      </c>
      <c r="CS48" s="206">
        <f t="shared" ca="1" si="25"/>
        <v>94.402516404906606</v>
      </c>
      <c r="CT48" s="206">
        <f t="shared" ca="1" si="25"/>
        <v>104.93670278485328</v>
      </c>
      <c r="CU48" s="206">
        <f t="shared" ca="1" si="25"/>
        <v>115.47088916479996</v>
      </c>
      <c r="CV48" s="206">
        <f t="shared" ca="1" si="25"/>
        <v>126.00507554474663</v>
      </c>
      <c r="CW48" s="206">
        <f t="shared" ca="1" si="25"/>
        <v>136.53926192469331</v>
      </c>
      <c r="CX48" s="206">
        <f t="shared" ca="1" si="25"/>
        <v>147.49481575983785</v>
      </c>
      <c r="CY48" s="206">
        <f t="shared" ca="1" si="25"/>
        <v>158.45036959498239</v>
      </c>
      <c r="CZ48" s="206">
        <f t="shared" ca="1" si="25"/>
        <v>169.40592343012693</v>
      </c>
      <c r="DA48" s="206">
        <f t="shared" ca="1" si="25"/>
        <v>180.36147726527147</v>
      </c>
      <c r="DB48" s="206">
        <f t="shared" ca="1" si="25"/>
        <v>191.31703110041602</v>
      </c>
      <c r="DC48" s="206">
        <f t="shared" ca="1" si="25"/>
        <v>202.27258493556056</v>
      </c>
      <c r="DD48" s="206">
        <f t="shared" ca="1" si="25"/>
        <v>213.2281387707051</v>
      </c>
      <c r="DE48" s="206">
        <f t="shared" ca="1" si="25"/>
        <v>224.18369260584964</v>
      </c>
      <c r="DF48" s="206">
        <f t="shared" ca="1" si="25"/>
        <v>235.13924644099419</v>
      </c>
      <c r="DG48" s="206">
        <f t="shared" ca="1" si="25"/>
        <v>246.09480027613873</v>
      </c>
      <c r="DH48" s="206">
        <f t="shared" ca="1" si="25"/>
        <v>257.05035411128324</v>
      </c>
      <c r="DI48" s="206">
        <f t="shared" ca="1" si="25"/>
        <v>268.00590794642778</v>
      </c>
      <c r="DJ48" s="206">
        <f t="shared" ca="1" si="25"/>
        <v>279.3996839349781</v>
      </c>
      <c r="DK48" s="206">
        <f t="shared" ca="1" si="25"/>
        <v>290.79345992352842</v>
      </c>
      <c r="DL48" s="206">
        <f t="shared" ca="1" si="25"/>
        <v>302.18723591207873</v>
      </c>
      <c r="DM48" s="206">
        <f t="shared" ca="1" si="25"/>
        <v>313.58101190062905</v>
      </c>
      <c r="DN48" s="206">
        <f t="shared" ca="1" si="25"/>
        <v>324.97478788917937</v>
      </c>
      <c r="DO48" s="206">
        <f t="shared" ca="1" si="25"/>
        <v>336.36856387772968</v>
      </c>
      <c r="DP48" s="206">
        <f t="shared" ca="1" si="25"/>
        <v>347.76233986628</v>
      </c>
      <c r="DQ48" s="206">
        <f t="shared" ca="1" si="25"/>
        <v>359.15611585483032</v>
      </c>
      <c r="DR48" s="206">
        <f t="shared" ca="1" si="25"/>
        <v>370.54989184338064</v>
      </c>
      <c r="DS48" s="206">
        <f t="shared" ca="1" si="25"/>
        <v>381.94366783193095</v>
      </c>
      <c r="DT48" s="206">
        <f t="shared" ca="1" si="25"/>
        <v>393.33744382048127</v>
      </c>
      <c r="DU48" s="206">
        <f t="shared" ca="1" si="25"/>
        <v>404.73121980903159</v>
      </c>
      <c r="DV48" s="206">
        <f t="shared" ca="1" si="25"/>
        <v>416.58074683712391</v>
      </c>
      <c r="DW48" s="206">
        <f t="shared" ca="1" si="25"/>
        <v>428.43027386521624</v>
      </c>
      <c r="DX48" s="206">
        <f t="shared" ca="1" si="25"/>
        <v>440.27980089330856</v>
      </c>
      <c r="DY48" s="206">
        <f t="shared" ca="1" si="25"/>
        <v>452.12932792140089</v>
      </c>
      <c r="DZ48" s="206">
        <f t="shared" ca="1" si="25"/>
        <v>463.97885494949321</v>
      </c>
      <c r="EA48" s="206">
        <f t="shared" ca="1" si="25"/>
        <v>475.82838197758554</v>
      </c>
      <c r="EB48" s="206">
        <f t="shared" ca="1" si="25"/>
        <v>487.67790900567786</v>
      </c>
      <c r="EC48" s="206">
        <f t="shared" ca="1" si="25"/>
        <v>499.52743603377019</v>
      </c>
      <c r="ED48" s="206">
        <f t="shared" ca="1" si="25"/>
        <v>511.37696306186245</v>
      </c>
      <c r="EE48" s="206">
        <f t="shared" ca="1" si="25"/>
        <v>523.22649008995484</v>
      </c>
      <c r="EF48" s="206">
        <f t="shared" ca="1" si="25"/>
        <v>535.07601711804716</v>
      </c>
      <c r="EG48" s="206">
        <f t="shared" ca="1" si="25"/>
        <v>546.92554414613949</v>
      </c>
      <c r="EH48" s="21"/>
    </row>
    <row r="49" spans="1:138" ht="12.75" customHeight="1">
      <c r="A49" s="21"/>
      <c r="B49" s="288"/>
      <c r="C49" s="121"/>
      <c r="D49" s="237"/>
      <c r="E49" s="121"/>
      <c r="F49" s="289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206"/>
      <c r="S49" s="206"/>
      <c r="T49" s="206"/>
      <c r="U49" s="206"/>
      <c r="V49" s="206"/>
      <c r="W49" s="206"/>
      <c r="X49" s="206"/>
      <c r="Y49" s="206"/>
      <c r="Z49" s="206"/>
      <c r="AA49" s="206"/>
      <c r="AB49" s="206"/>
      <c r="AC49" s="206"/>
      <c r="AD49" s="206"/>
      <c r="AE49" s="206"/>
      <c r="AF49" s="206"/>
      <c r="AG49" s="206"/>
      <c r="AH49" s="206"/>
      <c r="AI49" s="206"/>
      <c r="AJ49" s="206"/>
      <c r="AK49" s="206"/>
      <c r="AL49" s="206"/>
      <c r="AM49" s="206"/>
      <c r="AN49" s="206"/>
      <c r="AO49" s="206"/>
      <c r="AP49" s="206"/>
      <c r="AQ49" s="206"/>
      <c r="AR49" s="206"/>
      <c r="AS49" s="206"/>
      <c r="AT49" s="206"/>
      <c r="AU49" s="206"/>
      <c r="AV49" s="206"/>
      <c r="AW49" s="206"/>
      <c r="AX49" s="206"/>
      <c r="AY49" s="206"/>
      <c r="AZ49" s="206"/>
      <c r="BA49" s="206"/>
      <c r="BB49" s="206"/>
      <c r="BC49" s="206"/>
      <c r="BD49" s="206"/>
      <c r="BE49" s="206"/>
      <c r="BF49" s="206"/>
      <c r="BG49" s="206"/>
      <c r="BH49" s="206"/>
      <c r="BI49" s="206"/>
      <c r="BJ49" s="206"/>
      <c r="BK49" s="206"/>
      <c r="BL49" s="206"/>
      <c r="BM49" s="206"/>
      <c r="BN49" s="206"/>
      <c r="BO49" s="206"/>
      <c r="BP49" s="206"/>
      <c r="BQ49" s="206"/>
      <c r="BR49" s="206"/>
      <c r="BS49" s="206"/>
      <c r="BT49" s="206"/>
      <c r="BU49" s="206"/>
      <c r="BV49" s="206"/>
      <c r="BW49" s="206"/>
      <c r="BX49" s="206"/>
      <c r="BY49" s="206"/>
      <c r="BZ49" s="206"/>
      <c r="CA49" s="206"/>
      <c r="CB49" s="206"/>
      <c r="CC49" s="206"/>
      <c r="CD49" s="206"/>
      <c r="CE49" s="206"/>
      <c r="CF49" s="206"/>
      <c r="CG49" s="206"/>
      <c r="CH49" s="206"/>
      <c r="CI49" s="206"/>
      <c r="CJ49" s="206"/>
      <c r="CK49" s="206"/>
      <c r="CL49" s="206"/>
      <c r="CM49" s="206"/>
      <c r="CN49" s="206"/>
      <c r="CO49" s="206"/>
      <c r="CP49" s="206"/>
      <c r="CQ49" s="206"/>
      <c r="CR49" s="206"/>
      <c r="CS49" s="206"/>
      <c r="CT49" s="206"/>
      <c r="CU49" s="206"/>
      <c r="CV49" s="206"/>
      <c r="CW49" s="206"/>
      <c r="CX49" s="206"/>
      <c r="CY49" s="206"/>
      <c r="CZ49" s="206"/>
      <c r="DA49" s="206"/>
      <c r="DB49" s="206"/>
      <c r="DC49" s="206"/>
      <c r="DD49" s="206"/>
      <c r="DE49" s="206"/>
      <c r="DF49" s="206"/>
      <c r="DG49" s="206"/>
      <c r="DH49" s="206"/>
      <c r="DI49" s="206"/>
      <c r="DJ49" s="206"/>
      <c r="DK49" s="206"/>
      <c r="DL49" s="206"/>
      <c r="DM49" s="206"/>
      <c r="DN49" s="206"/>
      <c r="DO49" s="206"/>
      <c r="DP49" s="206"/>
      <c r="DQ49" s="206"/>
      <c r="DR49" s="206"/>
      <c r="DS49" s="206"/>
      <c r="DT49" s="206"/>
      <c r="DU49" s="206"/>
      <c r="DV49" s="206"/>
      <c r="DW49" s="206"/>
      <c r="DX49" s="206"/>
      <c r="DY49" s="206"/>
      <c r="DZ49" s="206"/>
      <c r="EA49" s="206"/>
      <c r="EB49" s="206"/>
      <c r="EC49" s="206"/>
      <c r="ED49" s="206"/>
      <c r="EE49" s="206"/>
      <c r="EF49" s="206"/>
      <c r="EG49" s="206"/>
      <c r="EH49" s="21"/>
    </row>
    <row r="50" spans="1:138" ht="14.25" customHeight="1">
      <c r="A50" s="21"/>
      <c r="B50" s="288"/>
      <c r="C50" s="313" t="s">
        <v>481</v>
      </c>
      <c r="D50" s="298" t="s">
        <v>150</v>
      </c>
      <c r="E50" s="240"/>
      <c r="F50" s="299">
        <f ca="1">F42/F7/Inputs!G261*12</f>
        <v>-2.3991376781078277E-2</v>
      </c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206"/>
      <c r="S50" s="206"/>
      <c r="T50" s="206"/>
      <c r="U50" s="206"/>
      <c r="V50" s="206"/>
      <c r="W50" s="206"/>
      <c r="X50" s="206"/>
      <c r="Y50" s="206"/>
      <c r="Z50" s="206"/>
      <c r="AA50" s="206"/>
      <c r="AB50" s="206"/>
      <c r="AC50" s="206"/>
      <c r="AD50" s="206"/>
      <c r="AE50" s="206"/>
      <c r="AF50" s="206"/>
      <c r="AG50" s="206"/>
      <c r="AH50" s="206"/>
      <c r="AI50" s="206"/>
      <c r="AJ50" s="206"/>
      <c r="AK50" s="206"/>
      <c r="AL50" s="206"/>
      <c r="AM50" s="206"/>
      <c r="AN50" s="206"/>
      <c r="AO50" s="206"/>
      <c r="AP50" s="206"/>
      <c r="AQ50" s="206"/>
      <c r="AR50" s="206"/>
      <c r="AS50" s="206"/>
      <c r="AT50" s="206"/>
      <c r="AU50" s="206"/>
      <c r="AV50" s="206"/>
      <c r="AW50" s="206"/>
      <c r="AX50" s="206"/>
      <c r="AY50" s="206"/>
      <c r="AZ50" s="206"/>
      <c r="BA50" s="206"/>
      <c r="BB50" s="206"/>
      <c r="BC50" s="206"/>
      <c r="BD50" s="206"/>
      <c r="BE50" s="206"/>
      <c r="BF50" s="206"/>
      <c r="BG50" s="206"/>
      <c r="BH50" s="206"/>
      <c r="BI50" s="206"/>
      <c r="BJ50" s="206"/>
      <c r="BK50" s="206"/>
      <c r="BL50" s="206"/>
      <c r="BM50" s="206"/>
      <c r="BN50" s="206"/>
      <c r="BO50" s="206"/>
      <c r="BP50" s="206"/>
      <c r="BQ50" s="206"/>
      <c r="BR50" s="206"/>
      <c r="BS50" s="206"/>
      <c r="BT50" s="206"/>
      <c r="BU50" s="206"/>
      <c r="BV50" s="206"/>
      <c r="BW50" s="206"/>
      <c r="BX50" s="206"/>
      <c r="BY50" s="206"/>
      <c r="BZ50" s="206"/>
      <c r="CA50" s="206"/>
      <c r="CB50" s="206"/>
      <c r="CC50" s="206"/>
      <c r="CD50" s="206"/>
      <c r="CE50" s="206"/>
      <c r="CF50" s="206"/>
      <c r="CG50" s="206"/>
      <c r="CH50" s="206"/>
      <c r="CI50" s="206"/>
      <c r="CJ50" s="206"/>
      <c r="CK50" s="206"/>
      <c r="CL50" s="206"/>
      <c r="CM50" s="206"/>
      <c r="CN50" s="206"/>
      <c r="CO50" s="206"/>
      <c r="CP50" s="206"/>
      <c r="CQ50" s="206"/>
      <c r="CR50" s="206"/>
      <c r="CS50" s="206"/>
      <c r="CT50" s="206"/>
      <c r="CU50" s="206"/>
      <c r="CV50" s="206"/>
      <c r="CW50" s="206"/>
      <c r="CX50" s="206"/>
      <c r="CY50" s="206"/>
      <c r="CZ50" s="206"/>
      <c r="DA50" s="206"/>
      <c r="DB50" s="206"/>
      <c r="DC50" s="206"/>
      <c r="DD50" s="206"/>
      <c r="DE50" s="206"/>
      <c r="DF50" s="206"/>
      <c r="DG50" s="206"/>
      <c r="DH50" s="206"/>
      <c r="DI50" s="206"/>
      <c r="DJ50" s="206"/>
      <c r="DK50" s="206"/>
      <c r="DL50" s="206"/>
      <c r="DM50" s="206"/>
      <c r="DN50" s="206"/>
      <c r="DO50" s="206"/>
      <c r="DP50" s="206"/>
      <c r="DQ50" s="206"/>
      <c r="DR50" s="206"/>
      <c r="DS50" s="206"/>
      <c r="DT50" s="206"/>
      <c r="DU50" s="206"/>
      <c r="DV50" s="206"/>
      <c r="DW50" s="206"/>
      <c r="DX50" s="206"/>
      <c r="DY50" s="206"/>
      <c r="DZ50" s="206"/>
      <c r="EA50" s="206"/>
      <c r="EB50" s="206"/>
      <c r="EC50" s="206"/>
      <c r="ED50" s="206"/>
      <c r="EE50" s="206"/>
      <c r="EF50" s="206"/>
      <c r="EG50" s="206"/>
      <c r="EH50" s="21"/>
    </row>
    <row r="51" spans="1:138" ht="14.25" customHeight="1">
      <c r="A51" s="21"/>
      <c r="B51" s="288"/>
      <c r="C51" s="313" t="s">
        <v>482</v>
      </c>
      <c r="D51" s="298" t="s">
        <v>73</v>
      </c>
      <c r="E51" s="240"/>
      <c r="F51" s="299" t="e">
        <f ca="1">IRR(G42:P42)</f>
        <v>#NUM!</v>
      </c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206"/>
      <c r="S51" s="206"/>
      <c r="T51" s="206"/>
      <c r="U51" s="206"/>
      <c r="V51" s="206"/>
      <c r="W51" s="206"/>
      <c r="X51" s="206"/>
      <c r="Y51" s="206"/>
      <c r="Z51" s="206"/>
      <c r="AA51" s="206"/>
      <c r="AB51" s="206"/>
      <c r="AC51" s="206"/>
      <c r="AD51" s="206"/>
      <c r="AE51" s="206"/>
      <c r="AF51" s="206"/>
      <c r="AG51" s="206"/>
      <c r="AH51" s="206"/>
      <c r="AI51" s="206"/>
      <c r="AJ51" s="206"/>
      <c r="AK51" s="206"/>
      <c r="AL51" s="206"/>
      <c r="AM51" s="206"/>
      <c r="AN51" s="206"/>
      <c r="AO51" s="206"/>
      <c r="AP51" s="206"/>
      <c r="AQ51" s="206"/>
      <c r="AR51" s="206"/>
      <c r="AS51" s="206"/>
      <c r="AT51" s="206"/>
      <c r="AU51" s="206"/>
      <c r="AV51" s="206"/>
      <c r="AW51" s="206"/>
      <c r="AX51" s="206"/>
      <c r="AY51" s="206"/>
      <c r="AZ51" s="206"/>
      <c r="BA51" s="206"/>
      <c r="BB51" s="206"/>
      <c r="BC51" s="206"/>
      <c r="BD51" s="206"/>
      <c r="BE51" s="206"/>
      <c r="BF51" s="206"/>
      <c r="BG51" s="206"/>
      <c r="BH51" s="206"/>
      <c r="BI51" s="206"/>
      <c r="BJ51" s="206"/>
      <c r="BK51" s="206"/>
      <c r="BL51" s="206"/>
      <c r="BM51" s="206"/>
      <c r="BN51" s="206"/>
      <c r="BO51" s="206"/>
      <c r="BP51" s="206"/>
      <c r="BQ51" s="206"/>
      <c r="BR51" s="206"/>
      <c r="BS51" s="206"/>
      <c r="BT51" s="206"/>
      <c r="BU51" s="206"/>
      <c r="BV51" s="206"/>
      <c r="BW51" s="206"/>
      <c r="BX51" s="206"/>
      <c r="BY51" s="206"/>
      <c r="BZ51" s="206"/>
      <c r="CA51" s="206"/>
      <c r="CB51" s="206"/>
      <c r="CC51" s="206"/>
      <c r="CD51" s="206"/>
      <c r="CE51" s="206"/>
      <c r="CF51" s="206"/>
      <c r="CG51" s="206"/>
      <c r="CH51" s="206"/>
      <c r="CI51" s="206"/>
      <c r="CJ51" s="206"/>
      <c r="CK51" s="206"/>
      <c r="CL51" s="206"/>
      <c r="CM51" s="206"/>
      <c r="CN51" s="206"/>
      <c r="CO51" s="206"/>
      <c r="CP51" s="206"/>
      <c r="CQ51" s="206"/>
      <c r="CR51" s="206"/>
      <c r="CS51" s="206"/>
      <c r="CT51" s="206"/>
      <c r="CU51" s="206"/>
      <c r="CV51" s="206"/>
      <c r="CW51" s="206"/>
      <c r="CX51" s="206"/>
      <c r="CY51" s="206"/>
      <c r="CZ51" s="206"/>
      <c r="DA51" s="206"/>
      <c r="DB51" s="206"/>
      <c r="DC51" s="206"/>
      <c r="DD51" s="206"/>
      <c r="DE51" s="206"/>
      <c r="DF51" s="206"/>
      <c r="DG51" s="206"/>
      <c r="DH51" s="206"/>
      <c r="DI51" s="206"/>
      <c r="DJ51" s="206"/>
      <c r="DK51" s="206"/>
      <c r="DL51" s="206"/>
      <c r="DM51" s="206"/>
      <c r="DN51" s="206"/>
      <c r="DO51" s="206"/>
      <c r="DP51" s="206"/>
      <c r="DQ51" s="206"/>
      <c r="DR51" s="206"/>
      <c r="DS51" s="206"/>
      <c r="DT51" s="206"/>
      <c r="DU51" s="206"/>
      <c r="DV51" s="206"/>
      <c r="DW51" s="206"/>
      <c r="DX51" s="206"/>
      <c r="DY51" s="206"/>
      <c r="DZ51" s="206"/>
      <c r="EA51" s="206"/>
      <c r="EB51" s="206"/>
      <c r="EC51" s="206"/>
      <c r="ED51" s="206"/>
      <c r="EE51" s="206"/>
      <c r="EF51" s="206"/>
      <c r="EG51" s="206"/>
      <c r="EH51" s="21"/>
    </row>
    <row r="52" spans="1:138" ht="12.75" customHeight="1">
      <c r="A52" s="21"/>
      <c r="B52" s="303"/>
      <c r="C52" s="306"/>
      <c r="D52" s="305"/>
      <c r="E52" s="306"/>
      <c r="F52" s="314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206"/>
      <c r="S52" s="206"/>
      <c r="T52" s="206"/>
      <c r="U52" s="206"/>
      <c r="V52" s="206"/>
      <c r="W52" s="206"/>
      <c r="X52" s="206"/>
      <c r="Y52" s="206"/>
      <c r="Z52" s="206"/>
      <c r="AA52" s="206"/>
      <c r="AB52" s="206"/>
      <c r="AC52" s="206"/>
      <c r="AD52" s="206"/>
      <c r="AE52" s="206"/>
      <c r="AF52" s="206"/>
      <c r="AG52" s="206"/>
      <c r="AH52" s="206"/>
      <c r="AI52" s="206"/>
      <c r="AJ52" s="206"/>
      <c r="AK52" s="206"/>
      <c r="AL52" s="206"/>
      <c r="AM52" s="206"/>
      <c r="AN52" s="206"/>
      <c r="AO52" s="206"/>
      <c r="AP52" s="206"/>
      <c r="AQ52" s="206"/>
      <c r="AR52" s="206"/>
      <c r="AS52" s="206"/>
      <c r="AT52" s="206"/>
      <c r="AU52" s="206"/>
      <c r="AV52" s="206"/>
      <c r="AW52" s="206"/>
      <c r="AX52" s="206"/>
      <c r="AY52" s="206"/>
      <c r="AZ52" s="206"/>
      <c r="BA52" s="206"/>
      <c r="BB52" s="206"/>
      <c r="BC52" s="206"/>
      <c r="BD52" s="206"/>
      <c r="BE52" s="206"/>
      <c r="BF52" s="206"/>
      <c r="BG52" s="206"/>
      <c r="BH52" s="206"/>
      <c r="BI52" s="206"/>
      <c r="BJ52" s="206"/>
      <c r="BK52" s="206"/>
      <c r="BL52" s="206"/>
      <c r="BM52" s="206"/>
      <c r="BN52" s="206"/>
      <c r="BO52" s="206"/>
      <c r="BP52" s="206"/>
      <c r="BQ52" s="206"/>
      <c r="BR52" s="206"/>
      <c r="BS52" s="206"/>
      <c r="BT52" s="206"/>
      <c r="BU52" s="206"/>
      <c r="BV52" s="206"/>
      <c r="BW52" s="206"/>
      <c r="BX52" s="206"/>
      <c r="BY52" s="206"/>
      <c r="BZ52" s="206"/>
      <c r="CA52" s="206"/>
      <c r="CB52" s="206"/>
      <c r="CC52" s="206"/>
      <c r="CD52" s="206"/>
      <c r="CE52" s="206"/>
      <c r="CF52" s="206"/>
      <c r="CG52" s="206"/>
      <c r="CH52" s="206"/>
      <c r="CI52" s="206"/>
      <c r="CJ52" s="206"/>
      <c r="CK52" s="206"/>
      <c r="CL52" s="206"/>
      <c r="CM52" s="206"/>
      <c r="CN52" s="206"/>
      <c r="CO52" s="206"/>
      <c r="CP52" s="206"/>
      <c r="CQ52" s="206"/>
      <c r="CR52" s="206"/>
      <c r="CS52" s="206"/>
      <c r="CT52" s="206"/>
      <c r="CU52" s="206"/>
      <c r="CV52" s="206"/>
      <c r="CW52" s="206"/>
      <c r="CX52" s="206"/>
      <c r="CY52" s="206"/>
      <c r="CZ52" s="206"/>
      <c r="DA52" s="206"/>
      <c r="DB52" s="206"/>
      <c r="DC52" s="206"/>
      <c r="DD52" s="206"/>
      <c r="DE52" s="206"/>
      <c r="DF52" s="206"/>
      <c r="DG52" s="206"/>
      <c r="DH52" s="206"/>
      <c r="DI52" s="206"/>
      <c r="DJ52" s="206"/>
      <c r="DK52" s="206"/>
      <c r="DL52" s="206"/>
      <c r="DM52" s="206"/>
      <c r="DN52" s="206"/>
      <c r="DO52" s="206"/>
      <c r="DP52" s="206"/>
      <c r="DQ52" s="206"/>
      <c r="DR52" s="206"/>
      <c r="DS52" s="206"/>
      <c r="DT52" s="206"/>
      <c r="DU52" s="206"/>
      <c r="DV52" s="206"/>
      <c r="DW52" s="206"/>
      <c r="DX52" s="206"/>
      <c r="DY52" s="206"/>
      <c r="DZ52" s="206"/>
      <c r="EA52" s="206"/>
      <c r="EB52" s="206"/>
      <c r="EC52" s="206"/>
      <c r="ED52" s="206"/>
      <c r="EE52" s="206"/>
      <c r="EF52" s="206"/>
      <c r="EG52" s="206"/>
      <c r="EH52" s="21"/>
    </row>
    <row r="53" spans="1:138" ht="12.75" customHeight="1">
      <c r="A53" s="21"/>
      <c r="B53" s="121"/>
      <c r="C53" s="121"/>
      <c r="D53" s="237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206"/>
      <c r="S53" s="206"/>
      <c r="T53" s="206"/>
      <c r="U53" s="206"/>
      <c r="V53" s="206"/>
      <c r="W53" s="206"/>
      <c r="X53" s="206"/>
      <c r="Y53" s="206"/>
      <c r="Z53" s="206"/>
      <c r="AA53" s="206"/>
      <c r="AB53" s="206"/>
      <c r="AC53" s="206"/>
      <c r="AD53" s="206"/>
      <c r="AE53" s="206"/>
      <c r="AF53" s="206"/>
      <c r="AG53" s="206"/>
      <c r="AH53" s="206"/>
      <c r="AI53" s="206"/>
      <c r="AJ53" s="206"/>
      <c r="AK53" s="206"/>
      <c r="AL53" s="206"/>
      <c r="AM53" s="206"/>
      <c r="AN53" s="206"/>
      <c r="AO53" s="206"/>
      <c r="AP53" s="206"/>
      <c r="AQ53" s="206"/>
      <c r="AR53" s="206"/>
      <c r="AS53" s="206"/>
      <c r="AT53" s="206"/>
      <c r="AU53" s="206"/>
      <c r="AV53" s="206"/>
      <c r="AW53" s="206"/>
      <c r="AX53" s="206"/>
      <c r="AY53" s="206"/>
      <c r="AZ53" s="206"/>
      <c r="BA53" s="206"/>
      <c r="BB53" s="206"/>
      <c r="BC53" s="206"/>
      <c r="BD53" s="206"/>
      <c r="BE53" s="206"/>
      <c r="BF53" s="206"/>
      <c r="BG53" s="206"/>
      <c r="BH53" s="206"/>
      <c r="BI53" s="206"/>
      <c r="BJ53" s="206"/>
      <c r="BK53" s="206"/>
      <c r="BL53" s="206"/>
      <c r="BM53" s="206"/>
      <c r="BN53" s="206"/>
      <c r="BO53" s="206"/>
      <c r="BP53" s="206"/>
      <c r="BQ53" s="206"/>
      <c r="BR53" s="206"/>
      <c r="BS53" s="206"/>
      <c r="BT53" s="206"/>
      <c r="BU53" s="206"/>
      <c r="BV53" s="206"/>
      <c r="BW53" s="206"/>
      <c r="BX53" s="206"/>
      <c r="BY53" s="206"/>
      <c r="BZ53" s="206"/>
      <c r="CA53" s="206"/>
      <c r="CB53" s="206"/>
      <c r="CC53" s="206"/>
      <c r="CD53" s="206"/>
      <c r="CE53" s="206"/>
      <c r="CF53" s="206"/>
      <c r="CG53" s="206"/>
      <c r="CH53" s="206"/>
      <c r="CI53" s="206"/>
      <c r="CJ53" s="206"/>
      <c r="CK53" s="206"/>
      <c r="CL53" s="206"/>
      <c r="CM53" s="206"/>
      <c r="CN53" s="206"/>
      <c r="CO53" s="206"/>
      <c r="CP53" s="206"/>
      <c r="CQ53" s="206"/>
      <c r="CR53" s="206"/>
      <c r="CS53" s="206"/>
      <c r="CT53" s="206"/>
      <c r="CU53" s="206"/>
      <c r="CV53" s="206"/>
      <c r="CW53" s="206"/>
      <c r="CX53" s="206"/>
      <c r="CY53" s="206"/>
      <c r="CZ53" s="206"/>
      <c r="DA53" s="206"/>
      <c r="DB53" s="206"/>
      <c r="DC53" s="206"/>
      <c r="DD53" s="206"/>
      <c r="DE53" s="206"/>
      <c r="DF53" s="206"/>
      <c r="DG53" s="206"/>
      <c r="DH53" s="206"/>
      <c r="DI53" s="206"/>
      <c r="DJ53" s="206"/>
      <c r="DK53" s="206"/>
      <c r="DL53" s="206"/>
      <c r="DM53" s="206"/>
      <c r="DN53" s="206"/>
      <c r="DO53" s="206"/>
      <c r="DP53" s="206"/>
      <c r="DQ53" s="206"/>
      <c r="DR53" s="206"/>
      <c r="DS53" s="206"/>
      <c r="DT53" s="206"/>
      <c r="DU53" s="206"/>
      <c r="DV53" s="206"/>
      <c r="DW53" s="206"/>
      <c r="DX53" s="206"/>
      <c r="DY53" s="206"/>
      <c r="DZ53" s="206"/>
      <c r="EA53" s="206"/>
      <c r="EB53" s="206"/>
      <c r="EC53" s="206"/>
      <c r="ED53" s="206"/>
      <c r="EE53" s="206"/>
      <c r="EF53" s="206"/>
      <c r="EG53" s="206"/>
      <c r="EH53" s="21"/>
    </row>
    <row r="54" spans="1:138" ht="15" customHeight="1">
      <c r="A54" s="21"/>
      <c r="B54" s="308" t="s">
        <v>279</v>
      </c>
      <c r="C54" s="309" t="s">
        <v>280</v>
      </c>
      <c r="D54" s="310"/>
      <c r="E54" s="311"/>
      <c r="F54" s="312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206"/>
      <c r="S54" s="206"/>
      <c r="T54" s="206"/>
      <c r="U54" s="206"/>
      <c r="V54" s="206"/>
      <c r="W54" s="206"/>
      <c r="X54" s="206"/>
      <c r="Y54" s="206"/>
      <c r="Z54" s="206"/>
      <c r="AA54" s="206"/>
      <c r="AB54" s="206"/>
      <c r="AC54" s="206"/>
      <c r="AD54" s="206"/>
      <c r="AE54" s="206"/>
      <c r="AF54" s="206"/>
      <c r="AG54" s="206"/>
      <c r="AH54" s="206"/>
      <c r="AI54" s="206"/>
      <c r="AJ54" s="206"/>
      <c r="AK54" s="206"/>
      <c r="AL54" s="206"/>
      <c r="AM54" s="206"/>
      <c r="AN54" s="206"/>
      <c r="AO54" s="206"/>
      <c r="AP54" s="206"/>
      <c r="AQ54" s="206"/>
      <c r="AR54" s="206"/>
      <c r="AS54" s="206"/>
      <c r="AT54" s="206"/>
      <c r="AU54" s="206"/>
      <c r="AV54" s="206"/>
      <c r="AW54" s="206"/>
      <c r="AX54" s="206"/>
      <c r="AY54" s="206"/>
      <c r="AZ54" s="206"/>
      <c r="BA54" s="206"/>
      <c r="BB54" s="206"/>
      <c r="BC54" s="206"/>
      <c r="BD54" s="206"/>
      <c r="BE54" s="206"/>
      <c r="BF54" s="206"/>
      <c r="BG54" s="206"/>
      <c r="BH54" s="206"/>
      <c r="BI54" s="206"/>
      <c r="BJ54" s="206"/>
      <c r="BK54" s="206"/>
      <c r="BL54" s="206"/>
      <c r="BM54" s="206"/>
      <c r="BN54" s="206"/>
      <c r="BO54" s="206"/>
      <c r="BP54" s="206"/>
      <c r="BQ54" s="206"/>
      <c r="BR54" s="206"/>
      <c r="BS54" s="206"/>
      <c r="BT54" s="206"/>
      <c r="BU54" s="206"/>
      <c r="BV54" s="206"/>
      <c r="BW54" s="206"/>
      <c r="BX54" s="206"/>
      <c r="BY54" s="206"/>
      <c r="BZ54" s="206"/>
      <c r="CA54" s="206"/>
      <c r="CB54" s="206"/>
      <c r="CC54" s="206"/>
      <c r="CD54" s="206"/>
      <c r="CE54" s="206"/>
      <c r="CF54" s="206"/>
      <c r="CG54" s="206"/>
      <c r="CH54" s="206"/>
      <c r="CI54" s="206"/>
      <c r="CJ54" s="206"/>
      <c r="CK54" s="206"/>
      <c r="CL54" s="206"/>
      <c r="CM54" s="206"/>
      <c r="CN54" s="206"/>
      <c r="CO54" s="206"/>
      <c r="CP54" s="206"/>
      <c r="CQ54" s="206"/>
      <c r="CR54" s="206"/>
      <c r="CS54" s="206"/>
      <c r="CT54" s="206"/>
      <c r="CU54" s="206"/>
      <c r="CV54" s="206"/>
      <c r="CW54" s="206"/>
      <c r="CX54" s="206"/>
      <c r="CY54" s="206"/>
      <c r="CZ54" s="206"/>
      <c r="DA54" s="206"/>
      <c r="DB54" s="206"/>
      <c r="DC54" s="206"/>
      <c r="DD54" s="206"/>
      <c r="DE54" s="206"/>
      <c r="DF54" s="206"/>
      <c r="DG54" s="206"/>
      <c r="DH54" s="206"/>
      <c r="DI54" s="206"/>
      <c r="DJ54" s="206"/>
      <c r="DK54" s="206"/>
      <c r="DL54" s="206"/>
      <c r="DM54" s="206"/>
      <c r="DN54" s="206"/>
      <c r="DO54" s="206"/>
      <c r="DP54" s="206"/>
      <c r="DQ54" s="206"/>
      <c r="DR54" s="206"/>
      <c r="DS54" s="206"/>
      <c r="DT54" s="206"/>
      <c r="DU54" s="206"/>
      <c r="DV54" s="206"/>
      <c r="DW54" s="206"/>
      <c r="DX54" s="206"/>
      <c r="DY54" s="206"/>
      <c r="DZ54" s="206"/>
      <c r="EA54" s="206"/>
      <c r="EB54" s="206"/>
      <c r="EC54" s="206"/>
      <c r="ED54" s="206"/>
      <c r="EE54" s="206"/>
      <c r="EF54" s="206"/>
      <c r="EG54" s="206"/>
      <c r="EH54" s="21"/>
    </row>
    <row r="55" spans="1:138" ht="7.5" customHeight="1">
      <c r="A55" s="21"/>
      <c r="B55" s="288"/>
      <c r="C55" s="121"/>
      <c r="D55" s="237"/>
      <c r="E55" s="121"/>
      <c r="F55" s="289"/>
      <c r="G55" s="121"/>
      <c r="H55" s="121"/>
      <c r="I55" s="121"/>
      <c r="J55" s="121"/>
      <c r="K55" s="121"/>
      <c r="L55" s="121"/>
      <c r="M55" s="121"/>
      <c r="N55" s="121"/>
      <c r="O55" s="121"/>
      <c r="P55" s="121"/>
      <c r="Q55" s="121"/>
      <c r="R55" s="206"/>
      <c r="S55" s="206"/>
      <c r="T55" s="206"/>
      <c r="U55" s="206"/>
      <c r="V55" s="206"/>
      <c r="W55" s="206"/>
      <c r="X55" s="206"/>
      <c r="Y55" s="206"/>
      <c r="Z55" s="206"/>
      <c r="AA55" s="206"/>
      <c r="AB55" s="206"/>
      <c r="AC55" s="206"/>
      <c r="AD55" s="206"/>
      <c r="AE55" s="206"/>
      <c r="AF55" s="206"/>
      <c r="AG55" s="206"/>
      <c r="AH55" s="206"/>
      <c r="AI55" s="206"/>
      <c r="AJ55" s="206"/>
      <c r="AK55" s="206"/>
      <c r="AL55" s="206"/>
      <c r="AM55" s="206"/>
      <c r="AN55" s="206"/>
      <c r="AO55" s="206"/>
      <c r="AP55" s="206"/>
      <c r="AQ55" s="206"/>
      <c r="AR55" s="206"/>
      <c r="AS55" s="206"/>
      <c r="AT55" s="206"/>
      <c r="AU55" s="206"/>
      <c r="AV55" s="206"/>
      <c r="AW55" s="206"/>
      <c r="AX55" s="206"/>
      <c r="AY55" s="206"/>
      <c r="AZ55" s="206"/>
      <c r="BA55" s="206"/>
      <c r="BB55" s="206"/>
      <c r="BC55" s="206"/>
      <c r="BD55" s="206"/>
      <c r="BE55" s="206"/>
      <c r="BF55" s="206"/>
      <c r="BG55" s="206"/>
      <c r="BH55" s="206"/>
      <c r="BI55" s="206"/>
      <c r="BJ55" s="206"/>
      <c r="BK55" s="206"/>
      <c r="BL55" s="206"/>
      <c r="BM55" s="206"/>
      <c r="BN55" s="206"/>
      <c r="BO55" s="206"/>
      <c r="BP55" s="206"/>
      <c r="BQ55" s="206"/>
      <c r="BR55" s="206"/>
      <c r="BS55" s="206"/>
      <c r="BT55" s="206"/>
      <c r="BU55" s="206"/>
      <c r="BV55" s="206"/>
      <c r="BW55" s="206"/>
      <c r="BX55" s="206"/>
      <c r="BY55" s="206"/>
      <c r="BZ55" s="206"/>
      <c r="CA55" s="206"/>
      <c r="CB55" s="206"/>
      <c r="CC55" s="206"/>
      <c r="CD55" s="206"/>
      <c r="CE55" s="206"/>
      <c r="CF55" s="206"/>
      <c r="CG55" s="206"/>
      <c r="CH55" s="206"/>
      <c r="CI55" s="206"/>
      <c r="CJ55" s="206"/>
      <c r="CK55" s="206"/>
      <c r="CL55" s="206"/>
      <c r="CM55" s="206"/>
      <c r="CN55" s="206"/>
      <c r="CO55" s="206"/>
      <c r="CP55" s="206"/>
      <c r="CQ55" s="206"/>
      <c r="CR55" s="206"/>
      <c r="CS55" s="206"/>
      <c r="CT55" s="206"/>
      <c r="CU55" s="206"/>
      <c r="CV55" s="206"/>
      <c r="CW55" s="206"/>
      <c r="CX55" s="206"/>
      <c r="CY55" s="206"/>
      <c r="CZ55" s="206"/>
      <c r="DA55" s="206"/>
      <c r="DB55" s="206"/>
      <c r="DC55" s="206"/>
      <c r="DD55" s="206"/>
      <c r="DE55" s="206"/>
      <c r="DF55" s="206"/>
      <c r="DG55" s="206"/>
      <c r="DH55" s="206"/>
      <c r="DI55" s="206"/>
      <c r="DJ55" s="206"/>
      <c r="DK55" s="206"/>
      <c r="DL55" s="206"/>
      <c r="DM55" s="206"/>
      <c r="DN55" s="206"/>
      <c r="DO55" s="206"/>
      <c r="DP55" s="206"/>
      <c r="DQ55" s="206"/>
      <c r="DR55" s="206"/>
      <c r="DS55" s="206"/>
      <c r="DT55" s="206"/>
      <c r="DU55" s="206"/>
      <c r="DV55" s="206"/>
      <c r="DW55" s="206"/>
      <c r="DX55" s="206"/>
      <c r="DY55" s="206"/>
      <c r="DZ55" s="206"/>
      <c r="EA55" s="206"/>
      <c r="EB55" s="206"/>
      <c r="EC55" s="206"/>
      <c r="ED55" s="206"/>
      <c r="EE55" s="206"/>
      <c r="EF55" s="206"/>
      <c r="EG55" s="206"/>
      <c r="EH55" s="21"/>
    </row>
    <row r="56" spans="1:138" ht="12.75" customHeight="1">
      <c r="A56" s="62"/>
      <c r="B56" s="295"/>
      <c r="C56" s="240" t="s">
        <v>486</v>
      </c>
      <c r="D56" s="62" t="s">
        <v>77</v>
      </c>
      <c r="E56" s="240"/>
      <c r="F56" s="292">
        <f t="shared" ref="F56:F58" ca="1" si="26">SUM(G56:P56)</f>
        <v>-1199.5524327648063</v>
      </c>
      <c r="G56" s="270">
        <f t="shared" ref="G56:P56" ca="1" si="27">SUMIF($R$6:$EG$6,G$6,$R56:$EG56)</f>
        <v>-99.999999999999986</v>
      </c>
      <c r="H56" s="270">
        <f t="shared" ca="1" si="27"/>
        <v>-103.89999999999999</v>
      </c>
      <c r="I56" s="270">
        <f t="shared" ca="1" si="27"/>
        <v>-108.056</v>
      </c>
      <c r="J56" s="270">
        <f t="shared" ca="1" si="27"/>
        <v>-112.37823999999999</v>
      </c>
      <c r="K56" s="270">
        <f t="shared" ca="1" si="27"/>
        <v>-116.87336959999998</v>
      </c>
      <c r="L56" s="270">
        <f t="shared" ca="1" si="27"/>
        <v>-121.54830438400002</v>
      </c>
      <c r="M56" s="270">
        <f t="shared" ca="1" si="27"/>
        <v>-126.41023655936004</v>
      </c>
      <c r="N56" s="270">
        <f t="shared" ca="1" si="27"/>
        <v>-131.46664602173445</v>
      </c>
      <c r="O56" s="270">
        <f t="shared" ca="1" si="27"/>
        <v>-136.7253118626038</v>
      </c>
      <c r="P56" s="270">
        <f t="shared" ca="1" si="27"/>
        <v>-142.19432433710793</v>
      </c>
      <c r="Q56" s="240"/>
      <c r="R56" s="270">
        <f t="shared" ref="R56:EG56" ca="1" si="28">R57+R58</f>
        <v>-8.3333333333333339</v>
      </c>
      <c r="S56" s="270">
        <f t="shared" ca="1" si="28"/>
        <v>-8.3333333333333339</v>
      </c>
      <c r="T56" s="270">
        <f t="shared" ca="1" si="28"/>
        <v>-8.3333333333333339</v>
      </c>
      <c r="U56" s="270">
        <f t="shared" ca="1" si="28"/>
        <v>-8.3333333333333339</v>
      </c>
      <c r="V56" s="270">
        <f t="shared" ca="1" si="28"/>
        <v>-8.3333333333333339</v>
      </c>
      <c r="W56" s="270">
        <f t="shared" ca="1" si="28"/>
        <v>-8.3333333333333339</v>
      </c>
      <c r="X56" s="270">
        <f t="shared" ca="1" si="28"/>
        <v>-8.3333333333333339</v>
      </c>
      <c r="Y56" s="270">
        <f t="shared" ca="1" si="28"/>
        <v>-8.3333333333333339</v>
      </c>
      <c r="Z56" s="270">
        <f t="shared" ca="1" si="28"/>
        <v>-8.3333333333333339</v>
      </c>
      <c r="AA56" s="270">
        <f t="shared" ca="1" si="28"/>
        <v>-8.3333333333333339</v>
      </c>
      <c r="AB56" s="270">
        <f t="shared" ca="1" si="28"/>
        <v>-8.3333333333333339</v>
      </c>
      <c r="AC56" s="270">
        <f t="shared" ca="1" si="28"/>
        <v>-8.3333333333333339</v>
      </c>
      <c r="AD56" s="270">
        <f t="shared" ca="1" si="28"/>
        <v>-8.6583333333333332</v>
      </c>
      <c r="AE56" s="270">
        <f t="shared" ca="1" si="28"/>
        <v>-8.6583333333333332</v>
      </c>
      <c r="AF56" s="270">
        <f t="shared" ca="1" si="28"/>
        <v>-8.6583333333333332</v>
      </c>
      <c r="AG56" s="270">
        <f t="shared" ca="1" si="28"/>
        <v>-8.6583333333333332</v>
      </c>
      <c r="AH56" s="270">
        <f t="shared" ca="1" si="28"/>
        <v>-8.6583333333333332</v>
      </c>
      <c r="AI56" s="270">
        <f t="shared" ca="1" si="28"/>
        <v>-8.6583333333333332</v>
      </c>
      <c r="AJ56" s="270">
        <f t="shared" ca="1" si="28"/>
        <v>-8.6583333333333332</v>
      </c>
      <c r="AK56" s="270">
        <f t="shared" ca="1" si="28"/>
        <v>-8.6583333333333332</v>
      </c>
      <c r="AL56" s="270">
        <f t="shared" ca="1" si="28"/>
        <v>-8.6583333333333332</v>
      </c>
      <c r="AM56" s="270">
        <f t="shared" ca="1" si="28"/>
        <v>-8.6583333333333332</v>
      </c>
      <c r="AN56" s="270">
        <f t="shared" ca="1" si="28"/>
        <v>-8.6583333333333332</v>
      </c>
      <c r="AO56" s="270">
        <f t="shared" ca="1" si="28"/>
        <v>-8.6583333333333332</v>
      </c>
      <c r="AP56" s="270">
        <f t="shared" ca="1" si="28"/>
        <v>-9.004666666666667</v>
      </c>
      <c r="AQ56" s="270">
        <f t="shared" ca="1" si="28"/>
        <v>-9.004666666666667</v>
      </c>
      <c r="AR56" s="270">
        <f t="shared" ca="1" si="28"/>
        <v>-9.004666666666667</v>
      </c>
      <c r="AS56" s="270">
        <f t="shared" ca="1" si="28"/>
        <v>-9.004666666666667</v>
      </c>
      <c r="AT56" s="270">
        <f t="shared" ca="1" si="28"/>
        <v>-9.004666666666667</v>
      </c>
      <c r="AU56" s="270">
        <f t="shared" ca="1" si="28"/>
        <v>-9.004666666666667</v>
      </c>
      <c r="AV56" s="270">
        <f t="shared" ca="1" si="28"/>
        <v>-9.004666666666667</v>
      </c>
      <c r="AW56" s="270">
        <f t="shared" ca="1" si="28"/>
        <v>-9.004666666666667</v>
      </c>
      <c r="AX56" s="270">
        <f t="shared" ca="1" si="28"/>
        <v>-9.004666666666667</v>
      </c>
      <c r="AY56" s="270">
        <f t="shared" ca="1" si="28"/>
        <v>-9.004666666666667</v>
      </c>
      <c r="AZ56" s="270">
        <f t="shared" ca="1" si="28"/>
        <v>-9.004666666666667</v>
      </c>
      <c r="BA56" s="270">
        <f t="shared" ca="1" si="28"/>
        <v>-9.004666666666667</v>
      </c>
      <c r="BB56" s="270">
        <f t="shared" ca="1" si="28"/>
        <v>-9.3648533333333344</v>
      </c>
      <c r="BC56" s="270">
        <f t="shared" ca="1" si="28"/>
        <v>-9.3648533333333344</v>
      </c>
      <c r="BD56" s="270">
        <f t="shared" ca="1" si="28"/>
        <v>-9.3648533333333344</v>
      </c>
      <c r="BE56" s="270">
        <f t="shared" ca="1" si="28"/>
        <v>-9.3648533333333344</v>
      </c>
      <c r="BF56" s="270">
        <f t="shared" ca="1" si="28"/>
        <v>-9.3648533333333344</v>
      </c>
      <c r="BG56" s="270">
        <f t="shared" ca="1" si="28"/>
        <v>-9.3648533333333344</v>
      </c>
      <c r="BH56" s="270">
        <f t="shared" ca="1" si="28"/>
        <v>-9.3648533333333344</v>
      </c>
      <c r="BI56" s="270">
        <f t="shared" ca="1" si="28"/>
        <v>-9.3648533333333344</v>
      </c>
      <c r="BJ56" s="270">
        <f t="shared" ca="1" si="28"/>
        <v>-9.3648533333333344</v>
      </c>
      <c r="BK56" s="270">
        <f t="shared" ca="1" si="28"/>
        <v>-9.3648533333333344</v>
      </c>
      <c r="BL56" s="270">
        <f t="shared" ca="1" si="28"/>
        <v>-9.3648533333333344</v>
      </c>
      <c r="BM56" s="270">
        <f t="shared" ca="1" si="28"/>
        <v>-9.3648533333333344</v>
      </c>
      <c r="BN56" s="270">
        <f t="shared" ca="1" si="28"/>
        <v>-9.7394474666666664</v>
      </c>
      <c r="BO56" s="270">
        <f t="shared" ca="1" si="28"/>
        <v>-9.7394474666666664</v>
      </c>
      <c r="BP56" s="270">
        <f t="shared" ca="1" si="28"/>
        <v>-9.7394474666666664</v>
      </c>
      <c r="BQ56" s="270">
        <f t="shared" ca="1" si="28"/>
        <v>-9.7394474666666664</v>
      </c>
      <c r="BR56" s="270">
        <f t="shared" ca="1" si="28"/>
        <v>-9.7394474666666664</v>
      </c>
      <c r="BS56" s="270">
        <f t="shared" ca="1" si="28"/>
        <v>-9.7394474666666664</v>
      </c>
      <c r="BT56" s="270">
        <f t="shared" ca="1" si="28"/>
        <v>-9.7394474666666664</v>
      </c>
      <c r="BU56" s="270">
        <f t="shared" ca="1" si="28"/>
        <v>-9.7394474666666664</v>
      </c>
      <c r="BV56" s="270">
        <f t="shared" ca="1" si="28"/>
        <v>-9.7394474666666664</v>
      </c>
      <c r="BW56" s="270">
        <f t="shared" ca="1" si="28"/>
        <v>-9.7394474666666664</v>
      </c>
      <c r="BX56" s="270">
        <f t="shared" ca="1" si="28"/>
        <v>-9.7394474666666664</v>
      </c>
      <c r="BY56" s="270">
        <f t="shared" ca="1" si="28"/>
        <v>-9.7394474666666664</v>
      </c>
      <c r="BZ56" s="270">
        <f t="shared" ca="1" si="28"/>
        <v>-10.129025365333336</v>
      </c>
      <c r="CA56" s="270">
        <f t="shared" ca="1" si="28"/>
        <v>-10.129025365333336</v>
      </c>
      <c r="CB56" s="270">
        <f t="shared" ca="1" si="28"/>
        <v>-10.129025365333336</v>
      </c>
      <c r="CC56" s="270">
        <f t="shared" ca="1" si="28"/>
        <v>-10.129025365333336</v>
      </c>
      <c r="CD56" s="270">
        <f t="shared" ca="1" si="28"/>
        <v>-10.129025365333336</v>
      </c>
      <c r="CE56" s="270">
        <f t="shared" ca="1" si="28"/>
        <v>-10.129025365333336</v>
      </c>
      <c r="CF56" s="270">
        <f t="shared" ca="1" si="28"/>
        <v>-10.129025365333336</v>
      </c>
      <c r="CG56" s="270">
        <f t="shared" ca="1" si="28"/>
        <v>-10.129025365333336</v>
      </c>
      <c r="CH56" s="270">
        <f t="shared" ca="1" si="28"/>
        <v>-10.129025365333336</v>
      </c>
      <c r="CI56" s="270">
        <f t="shared" ca="1" si="28"/>
        <v>-10.129025365333336</v>
      </c>
      <c r="CJ56" s="270">
        <f t="shared" ca="1" si="28"/>
        <v>-10.129025365333336</v>
      </c>
      <c r="CK56" s="270">
        <f t="shared" ca="1" si="28"/>
        <v>-10.129025365333336</v>
      </c>
      <c r="CL56" s="270">
        <f t="shared" ca="1" si="28"/>
        <v>-10.534186379946668</v>
      </c>
      <c r="CM56" s="270">
        <f t="shared" ca="1" si="28"/>
        <v>-10.534186379946668</v>
      </c>
      <c r="CN56" s="270">
        <f t="shared" ca="1" si="28"/>
        <v>-10.534186379946668</v>
      </c>
      <c r="CO56" s="270">
        <f t="shared" ca="1" si="28"/>
        <v>-10.534186379946668</v>
      </c>
      <c r="CP56" s="270">
        <f t="shared" ca="1" si="28"/>
        <v>-10.534186379946668</v>
      </c>
      <c r="CQ56" s="270">
        <f t="shared" ca="1" si="28"/>
        <v>-10.534186379946668</v>
      </c>
      <c r="CR56" s="270">
        <f t="shared" ca="1" si="28"/>
        <v>-10.534186379946668</v>
      </c>
      <c r="CS56" s="270">
        <f t="shared" ca="1" si="28"/>
        <v>-10.534186379946668</v>
      </c>
      <c r="CT56" s="270">
        <f t="shared" ca="1" si="28"/>
        <v>-10.534186379946668</v>
      </c>
      <c r="CU56" s="270">
        <f t="shared" ca="1" si="28"/>
        <v>-10.534186379946668</v>
      </c>
      <c r="CV56" s="270">
        <f t="shared" ca="1" si="28"/>
        <v>-10.534186379946668</v>
      </c>
      <c r="CW56" s="270">
        <f t="shared" ca="1" si="28"/>
        <v>-10.534186379946668</v>
      </c>
      <c r="CX56" s="270">
        <f t="shared" ca="1" si="28"/>
        <v>-10.955553835144535</v>
      </c>
      <c r="CY56" s="270">
        <f t="shared" ca="1" si="28"/>
        <v>-10.955553835144535</v>
      </c>
      <c r="CZ56" s="270">
        <f t="shared" ca="1" si="28"/>
        <v>-10.955553835144535</v>
      </c>
      <c r="DA56" s="270">
        <f t="shared" ca="1" si="28"/>
        <v>-10.955553835144535</v>
      </c>
      <c r="DB56" s="270">
        <f t="shared" ca="1" si="28"/>
        <v>-10.955553835144535</v>
      </c>
      <c r="DC56" s="270">
        <f t="shared" ca="1" si="28"/>
        <v>-10.955553835144535</v>
      </c>
      <c r="DD56" s="270">
        <f t="shared" ca="1" si="28"/>
        <v>-10.955553835144535</v>
      </c>
      <c r="DE56" s="270">
        <f t="shared" ca="1" si="28"/>
        <v>-10.955553835144535</v>
      </c>
      <c r="DF56" s="270">
        <f t="shared" ca="1" si="28"/>
        <v>-10.955553835144535</v>
      </c>
      <c r="DG56" s="270">
        <f t="shared" ca="1" si="28"/>
        <v>-10.955553835144535</v>
      </c>
      <c r="DH56" s="270">
        <f t="shared" ca="1" si="28"/>
        <v>-10.955553835144535</v>
      </c>
      <c r="DI56" s="270">
        <f t="shared" ca="1" si="28"/>
        <v>-10.955553835144535</v>
      </c>
      <c r="DJ56" s="270">
        <f t="shared" ca="1" si="28"/>
        <v>-11.393775988550317</v>
      </c>
      <c r="DK56" s="270">
        <f t="shared" ca="1" si="28"/>
        <v>-11.393775988550317</v>
      </c>
      <c r="DL56" s="270">
        <f t="shared" ca="1" si="28"/>
        <v>-11.393775988550317</v>
      </c>
      <c r="DM56" s="270">
        <f t="shared" ca="1" si="28"/>
        <v>-11.393775988550317</v>
      </c>
      <c r="DN56" s="270">
        <f t="shared" ca="1" si="28"/>
        <v>-11.393775988550317</v>
      </c>
      <c r="DO56" s="270">
        <f t="shared" ca="1" si="28"/>
        <v>-11.393775988550317</v>
      </c>
      <c r="DP56" s="270">
        <f t="shared" ca="1" si="28"/>
        <v>-11.393775988550317</v>
      </c>
      <c r="DQ56" s="270">
        <f t="shared" ca="1" si="28"/>
        <v>-11.393775988550317</v>
      </c>
      <c r="DR56" s="270">
        <f t="shared" ca="1" si="28"/>
        <v>-11.393775988550317</v>
      </c>
      <c r="DS56" s="270">
        <f t="shared" ca="1" si="28"/>
        <v>-11.393775988550317</v>
      </c>
      <c r="DT56" s="270">
        <f t="shared" ca="1" si="28"/>
        <v>-11.393775988550317</v>
      </c>
      <c r="DU56" s="270">
        <f t="shared" ca="1" si="28"/>
        <v>-11.393775988550317</v>
      </c>
      <c r="DV56" s="270">
        <f t="shared" ca="1" si="28"/>
        <v>-11.84952702809233</v>
      </c>
      <c r="DW56" s="270">
        <f t="shared" ca="1" si="28"/>
        <v>-11.84952702809233</v>
      </c>
      <c r="DX56" s="270">
        <f t="shared" ca="1" si="28"/>
        <v>-11.84952702809233</v>
      </c>
      <c r="DY56" s="270">
        <f t="shared" ca="1" si="28"/>
        <v>-11.84952702809233</v>
      </c>
      <c r="DZ56" s="270">
        <f t="shared" ca="1" si="28"/>
        <v>-11.84952702809233</v>
      </c>
      <c r="EA56" s="270">
        <f t="shared" ca="1" si="28"/>
        <v>-11.84952702809233</v>
      </c>
      <c r="EB56" s="270">
        <f t="shared" ca="1" si="28"/>
        <v>-11.84952702809233</v>
      </c>
      <c r="EC56" s="270">
        <f t="shared" ca="1" si="28"/>
        <v>-11.84952702809233</v>
      </c>
      <c r="ED56" s="270">
        <f t="shared" ca="1" si="28"/>
        <v>-11.84952702809233</v>
      </c>
      <c r="EE56" s="270">
        <f t="shared" ca="1" si="28"/>
        <v>-11.84952702809233</v>
      </c>
      <c r="EF56" s="270">
        <f t="shared" ca="1" si="28"/>
        <v>-11.84952702809233</v>
      </c>
      <c r="EG56" s="270">
        <f t="shared" ca="1" si="28"/>
        <v>-11.84952702809233</v>
      </c>
      <c r="EH56" s="62"/>
    </row>
    <row r="57" spans="1:138" ht="14.25" customHeight="1">
      <c r="A57" s="21"/>
      <c r="B57" s="288"/>
      <c r="C57" s="247" t="s">
        <v>487</v>
      </c>
      <c r="D57" s="21" t="s">
        <v>77</v>
      </c>
      <c r="E57" s="121"/>
      <c r="F57" s="292">
        <f t="shared" ca="1" si="26"/>
        <v>-1199.5524327648063</v>
      </c>
      <c r="G57" s="270">
        <f t="shared" ref="G57:P57" ca="1" si="29">SUMIF($R$6:$EG$6,G$6,$R57:$EG57)</f>
        <v>-99.999999999999986</v>
      </c>
      <c r="H57" s="270">
        <f t="shared" ca="1" si="29"/>
        <v>-103.89999999999999</v>
      </c>
      <c r="I57" s="270">
        <f t="shared" ca="1" si="29"/>
        <v>-108.056</v>
      </c>
      <c r="J57" s="270">
        <f t="shared" ca="1" si="29"/>
        <v>-112.37823999999999</v>
      </c>
      <c r="K57" s="270">
        <f t="shared" ca="1" si="29"/>
        <v>-116.87336959999998</v>
      </c>
      <c r="L57" s="270">
        <f t="shared" ca="1" si="29"/>
        <v>-121.54830438400002</v>
      </c>
      <c r="M57" s="270">
        <f t="shared" ca="1" si="29"/>
        <v>-126.41023655936004</v>
      </c>
      <c r="N57" s="270">
        <f t="shared" ca="1" si="29"/>
        <v>-131.46664602173445</v>
      </c>
      <c r="O57" s="270">
        <f t="shared" ca="1" si="29"/>
        <v>-136.7253118626038</v>
      </c>
      <c r="P57" s="270">
        <f t="shared" ca="1" si="29"/>
        <v>-142.19432433710793</v>
      </c>
      <c r="Q57" s="121"/>
      <c r="R57" s="206">
        <f t="shared" ref="R57:EG57" ca="1" si="30">-R7</f>
        <v>-8.3333333333333339</v>
      </c>
      <c r="S57" s="206">
        <f t="shared" ca="1" si="30"/>
        <v>-8.3333333333333339</v>
      </c>
      <c r="T57" s="206">
        <f t="shared" ca="1" si="30"/>
        <v>-8.3333333333333339</v>
      </c>
      <c r="U57" s="206">
        <f t="shared" ca="1" si="30"/>
        <v>-8.3333333333333339</v>
      </c>
      <c r="V57" s="206">
        <f t="shared" ca="1" si="30"/>
        <v>-8.3333333333333339</v>
      </c>
      <c r="W57" s="206">
        <f t="shared" ca="1" si="30"/>
        <v>-8.3333333333333339</v>
      </c>
      <c r="X57" s="206">
        <f t="shared" ca="1" si="30"/>
        <v>-8.3333333333333339</v>
      </c>
      <c r="Y57" s="206">
        <f t="shared" ca="1" si="30"/>
        <v>-8.3333333333333339</v>
      </c>
      <c r="Z57" s="206">
        <f t="shared" ca="1" si="30"/>
        <v>-8.3333333333333339</v>
      </c>
      <c r="AA57" s="206">
        <f t="shared" ca="1" si="30"/>
        <v>-8.3333333333333339</v>
      </c>
      <c r="AB57" s="206">
        <f t="shared" ca="1" si="30"/>
        <v>-8.3333333333333339</v>
      </c>
      <c r="AC57" s="206">
        <f t="shared" ca="1" si="30"/>
        <v>-8.3333333333333339</v>
      </c>
      <c r="AD57" s="206">
        <f t="shared" ca="1" si="30"/>
        <v>-8.6583333333333332</v>
      </c>
      <c r="AE57" s="206">
        <f t="shared" ca="1" si="30"/>
        <v>-8.6583333333333332</v>
      </c>
      <c r="AF57" s="206">
        <f t="shared" ca="1" si="30"/>
        <v>-8.6583333333333332</v>
      </c>
      <c r="AG57" s="206">
        <f t="shared" ca="1" si="30"/>
        <v>-8.6583333333333332</v>
      </c>
      <c r="AH57" s="206">
        <f t="shared" ca="1" si="30"/>
        <v>-8.6583333333333332</v>
      </c>
      <c r="AI57" s="206">
        <f t="shared" ca="1" si="30"/>
        <v>-8.6583333333333332</v>
      </c>
      <c r="AJ57" s="206">
        <f t="shared" ca="1" si="30"/>
        <v>-8.6583333333333332</v>
      </c>
      <c r="AK57" s="206">
        <f t="shared" ca="1" si="30"/>
        <v>-8.6583333333333332</v>
      </c>
      <c r="AL57" s="206">
        <f t="shared" ca="1" si="30"/>
        <v>-8.6583333333333332</v>
      </c>
      <c r="AM57" s="206">
        <f t="shared" ca="1" si="30"/>
        <v>-8.6583333333333332</v>
      </c>
      <c r="AN57" s="206">
        <f t="shared" ca="1" si="30"/>
        <v>-8.6583333333333332</v>
      </c>
      <c r="AO57" s="206">
        <f t="shared" ca="1" si="30"/>
        <v>-8.6583333333333332</v>
      </c>
      <c r="AP57" s="206">
        <f t="shared" ca="1" si="30"/>
        <v>-9.004666666666667</v>
      </c>
      <c r="AQ57" s="206">
        <f t="shared" ca="1" si="30"/>
        <v>-9.004666666666667</v>
      </c>
      <c r="AR57" s="206">
        <f t="shared" ca="1" si="30"/>
        <v>-9.004666666666667</v>
      </c>
      <c r="AS57" s="206">
        <f t="shared" ca="1" si="30"/>
        <v>-9.004666666666667</v>
      </c>
      <c r="AT57" s="206">
        <f t="shared" ca="1" si="30"/>
        <v>-9.004666666666667</v>
      </c>
      <c r="AU57" s="206">
        <f t="shared" ca="1" si="30"/>
        <v>-9.004666666666667</v>
      </c>
      <c r="AV57" s="206">
        <f t="shared" ca="1" si="30"/>
        <v>-9.004666666666667</v>
      </c>
      <c r="AW57" s="206">
        <f t="shared" ca="1" si="30"/>
        <v>-9.004666666666667</v>
      </c>
      <c r="AX57" s="206">
        <f t="shared" ca="1" si="30"/>
        <v>-9.004666666666667</v>
      </c>
      <c r="AY57" s="206">
        <f t="shared" ca="1" si="30"/>
        <v>-9.004666666666667</v>
      </c>
      <c r="AZ57" s="206">
        <f t="shared" ca="1" si="30"/>
        <v>-9.004666666666667</v>
      </c>
      <c r="BA57" s="206">
        <f t="shared" ca="1" si="30"/>
        <v>-9.004666666666667</v>
      </c>
      <c r="BB57" s="206">
        <f t="shared" ca="1" si="30"/>
        <v>-9.3648533333333344</v>
      </c>
      <c r="BC57" s="206">
        <f t="shared" ca="1" si="30"/>
        <v>-9.3648533333333344</v>
      </c>
      <c r="BD57" s="206">
        <f t="shared" ca="1" si="30"/>
        <v>-9.3648533333333344</v>
      </c>
      <c r="BE57" s="206">
        <f t="shared" ca="1" si="30"/>
        <v>-9.3648533333333344</v>
      </c>
      <c r="BF57" s="206">
        <f t="shared" ca="1" si="30"/>
        <v>-9.3648533333333344</v>
      </c>
      <c r="BG57" s="206">
        <f t="shared" ca="1" si="30"/>
        <v>-9.3648533333333344</v>
      </c>
      <c r="BH57" s="206">
        <f t="shared" ca="1" si="30"/>
        <v>-9.3648533333333344</v>
      </c>
      <c r="BI57" s="206">
        <f t="shared" ca="1" si="30"/>
        <v>-9.3648533333333344</v>
      </c>
      <c r="BJ57" s="206">
        <f t="shared" ca="1" si="30"/>
        <v>-9.3648533333333344</v>
      </c>
      <c r="BK57" s="206">
        <f t="shared" ca="1" si="30"/>
        <v>-9.3648533333333344</v>
      </c>
      <c r="BL57" s="206">
        <f t="shared" ca="1" si="30"/>
        <v>-9.3648533333333344</v>
      </c>
      <c r="BM57" s="206">
        <f t="shared" ca="1" si="30"/>
        <v>-9.3648533333333344</v>
      </c>
      <c r="BN57" s="206">
        <f t="shared" ca="1" si="30"/>
        <v>-9.7394474666666664</v>
      </c>
      <c r="BO57" s="206">
        <f t="shared" ca="1" si="30"/>
        <v>-9.7394474666666664</v>
      </c>
      <c r="BP57" s="206">
        <f t="shared" ca="1" si="30"/>
        <v>-9.7394474666666664</v>
      </c>
      <c r="BQ57" s="206">
        <f t="shared" ca="1" si="30"/>
        <v>-9.7394474666666664</v>
      </c>
      <c r="BR57" s="206">
        <f t="shared" ca="1" si="30"/>
        <v>-9.7394474666666664</v>
      </c>
      <c r="BS57" s="206">
        <f t="shared" ca="1" si="30"/>
        <v>-9.7394474666666664</v>
      </c>
      <c r="BT57" s="206">
        <f t="shared" ca="1" si="30"/>
        <v>-9.7394474666666664</v>
      </c>
      <c r="BU57" s="206">
        <f t="shared" ca="1" si="30"/>
        <v>-9.7394474666666664</v>
      </c>
      <c r="BV57" s="206">
        <f t="shared" ca="1" si="30"/>
        <v>-9.7394474666666664</v>
      </c>
      <c r="BW57" s="206">
        <f t="shared" ca="1" si="30"/>
        <v>-9.7394474666666664</v>
      </c>
      <c r="BX57" s="206">
        <f t="shared" ca="1" si="30"/>
        <v>-9.7394474666666664</v>
      </c>
      <c r="BY57" s="206">
        <f t="shared" ca="1" si="30"/>
        <v>-9.7394474666666664</v>
      </c>
      <c r="BZ57" s="206">
        <f t="shared" ca="1" si="30"/>
        <v>-10.129025365333336</v>
      </c>
      <c r="CA57" s="206">
        <f t="shared" ca="1" si="30"/>
        <v>-10.129025365333336</v>
      </c>
      <c r="CB57" s="206">
        <f t="shared" ca="1" si="30"/>
        <v>-10.129025365333336</v>
      </c>
      <c r="CC57" s="206">
        <f t="shared" ca="1" si="30"/>
        <v>-10.129025365333336</v>
      </c>
      <c r="CD57" s="206">
        <f t="shared" ca="1" si="30"/>
        <v>-10.129025365333336</v>
      </c>
      <c r="CE57" s="206">
        <f t="shared" ca="1" si="30"/>
        <v>-10.129025365333336</v>
      </c>
      <c r="CF57" s="206">
        <f t="shared" ca="1" si="30"/>
        <v>-10.129025365333336</v>
      </c>
      <c r="CG57" s="206">
        <f t="shared" ca="1" si="30"/>
        <v>-10.129025365333336</v>
      </c>
      <c r="CH57" s="206">
        <f t="shared" ca="1" si="30"/>
        <v>-10.129025365333336</v>
      </c>
      <c r="CI57" s="206">
        <f t="shared" ca="1" si="30"/>
        <v>-10.129025365333336</v>
      </c>
      <c r="CJ57" s="206">
        <f t="shared" ca="1" si="30"/>
        <v>-10.129025365333336</v>
      </c>
      <c r="CK57" s="206">
        <f t="shared" ca="1" si="30"/>
        <v>-10.129025365333336</v>
      </c>
      <c r="CL57" s="206">
        <f t="shared" ca="1" si="30"/>
        <v>-10.534186379946668</v>
      </c>
      <c r="CM57" s="206">
        <f t="shared" ca="1" si="30"/>
        <v>-10.534186379946668</v>
      </c>
      <c r="CN57" s="206">
        <f t="shared" ca="1" si="30"/>
        <v>-10.534186379946668</v>
      </c>
      <c r="CO57" s="206">
        <f t="shared" ca="1" si="30"/>
        <v>-10.534186379946668</v>
      </c>
      <c r="CP57" s="206">
        <f t="shared" ca="1" si="30"/>
        <v>-10.534186379946668</v>
      </c>
      <c r="CQ57" s="206">
        <f t="shared" ca="1" si="30"/>
        <v>-10.534186379946668</v>
      </c>
      <c r="CR57" s="206">
        <f t="shared" ca="1" si="30"/>
        <v>-10.534186379946668</v>
      </c>
      <c r="CS57" s="206">
        <f t="shared" ca="1" si="30"/>
        <v>-10.534186379946668</v>
      </c>
      <c r="CT57" s="206">
        <f t="shared" ca="1" si="30"/>
        <v>-10.534186379946668</v>
      </c>
      <c r="CU57" s="206">
        <f t="shared" ca="1" si="30"/>
        <v>-10.534186379946668</v>
      </c>
      <c r="CV57" s="206">
        <f t="shared" ca="1" si="30"/>
        <v>-10.534186379946668</v>
      </c>
      <c r="CW57" s="206">
        <f t="shared" ca="1" si="30"/>
        <v>-10.534186379946668</v>
      </c>
      <c r="CX57" s="206">
        <f t="shared" ca="1" si="30"/>
        <v>-10.955553835144535</v>
      </c>
      <c r="CY57" s="206">
        <f t="shared" ca="1" si="30"/>
        <v>-10.955553835144535</v>
      </c>
      <c r="CZ57" s="206">
        <f t="shared" ca="1" si="30"/>
        <v>-10.955553835144535</v>
      </c>
      <c r="DA57" s="206">
        <f t="shared" ca="1" si="30"/>
        <v>-10.955553835144535</v>
      </c>
      <c r="DB57" s="206">
        <f t="shared" ca="1" si="30"/>
        <v>-10.955553835144535</v>
      </c>
      <c r="DC57" s="206">
        <f t="shared" ca="1" si="30"/>
        <v>-10.955553835144535</v>
      </c>
      <c r="DD57" s="206">
        <f t="shared" ca="1" si="30"/>
        <v>-10.955553835144535</v>
      </c>
      <c r="DE57" s="206">
        <f t="shared" ca="1" si="30"/>
        <v>-10.955553835144535</v>
      </c>
      <c r="DF57" s="206">
        <f t="shared" ca="1" si="30"/>
        <v>-10.955553835144535</v>
      </c>
      <c r="DG57" s="206">
        <f t="shared" ca="1" si="30"/>
        <v>-10.955553835144535</v>
      </c>
      <c r="DH57" s="206">
        <f t="shared" ca="1" si="30"/>
        <v>-10.955553835144535</v>
      </c>
      <c r="DI57" s="206">
        <f t="shared" ca="1" si="30"/>
        <v>-10.955553835144535</v>
      </c>
      <c r="DJ57" s="206">
        <f t="shared" ca="1" si="30"/>
        <v>-11.393775988550317</v>
      </c>
      <c r="DK57" s="206">
        <f t="shared" ca="1" si="30"/>
        <v>-11.393775988550317</v>
      </c>
      <c r="DL57" s="206">
        <f t="shared" ca="1" si="30"/>
        <v>-11.393775988550317</v>
      </c>
      <c r="DM57" s="206">
        <f t="shared" ca="1" si="30"/>
        <v>-11.393775988550317</v>
      </c>
      <c r="DN57" s="206">
        <f t="shared" ca="1" si="30"/>
        <v>-11.393775988550317</v>
      </c>
      <c r="DO57" s="206">
        <f t="shared" ca="1" si="30"/>
        <v>-11.393775988550317</v>
      </c>
      <c r="DP57" s="206">
        <f t="shared" ca="1" si="30"/>
        <v>-11.393775988550317</v>
      </c>
      <c r="DQ57" s="206">
        <f t="shared" ca="1" si="30"/>
        <v>-11.393775988550317</v>
      </c>
      <c r="DR57" s="206">
        <f t="shared" ca="1" si="30"/>
        <v>-11.393775988550317</v>
      </c>
      <c r="DS57" s="206">
        <f t="shared" ca="1" si="30"/>
        <v>-11.393775988550317</v>
      </c>
      <c r="DT57" s="206">
        <f t="shared" ca="1" si="30"/>
        <v>-11.393775988550317</v>
      </c>
      <c r="DU57" s="206">
        <f t="shared" ca="1" si="30"/>
        <v>-11.393775988550317</v>
      </c>
      <c r="DV57" s="206">
        <f t="shared" ca="1" si="30"/>
        <v>-11.84952702809233</v>
      </c>
      <c r="DW57" s="206">
        <f t="shared" ca="1" si="30"/>
        <v>-11.84952702809233</v>
      </c>
      <c r="DX57" s="206">
        <f t="shared" ca="1" si="30"/>
        <v>-11.84952702809233</v>
      </c>
      <c r="DY57" s="206">
        <f t="shared" ca="1" si="30"/>
        <v>-11.84952702809233</v>
      </c>
      <c r="DZ57" s="206">
        <f t="shared" ca="1" si="30"/>
        <v>-11.84952702809233</v>
      </c>
      <c r="EA57" s="206">
        <f t="shared" ca="1" si="30"/>
        <v>-11.84952702809233</v>
      </c>
      <c r="EB57" s="206">
        <f t="shared" ca="1" si="30"/>
        <v>-11.84952702809233</v>
      </c>
      <c r="EC57" s="206">
        <f t="shared" ca="1" si="30"/>
        <v>-11.84952702809233</v>
      </c>
      <c r="ED57" s="206">
        <f t="shared" ca="1" si="30"/>
        <v>-11.84952702809233</v>
      </c>
      <c r="EE57" s="206">
        <f t="shared" ca="1" si="30"/>
        <v>-11.84952702809233</v>
      </c>
      <c r="EF57" s="206">
        <f t="shared" ca="1" si="30"/>
        <v>-11.84952702809233</v>
      </c>
      <c r="EG57" s="206">
        <f t="shared" ca="1" si="30"/>
        <v>-11.84952702809233</v>
      </c>
      <c r="EH57" s="21"/>
    </row>
    <row r="58" spans="1:138" ht="14.25" customHeight="1">
      <c r="A58" s="21"/>
      <c r="B58" s="288"/>
      <c r="C58" s="247" t="s">
        <v>499</v>
      </c>
      <c r="D58" s="21" t="s">
        <v>77</v>
      </c>
      <c r="E58" s="121"/>
      <c r="F58" s="292">
        <f t="shared" ca="1" si="26"/>
        <v>0</v>
      </c>
      <c r="G58" s="270">
        <f t="shared" ref="G58:P58" ca="1" si="31">SUMIF($R$6:$EG$6,G$6,$R58:$EG58)</f>
        <v>0</v>
      </c>
      <c r="H58" s="270">
        <f t="shared" ca="1" si="31"/>
        <v>0</v>
      </c>
      <c r="I58" s="270">
        <f t="shared" ca="1" si="31"/>
        <v>0</v>
      </c>
      <c r="J58" s="270">
        <f t="shared" ca="1" si="31"/>
        <v>0</v>
      </c>
      <c r="K58" s="270">
        <f t="shared" ca="1" si="31"/>
        <v>0</v>
      </c>
      <c r="L58" s="270">
        <f t="shared" ca="1" si="31"/>
        <v>0</v>
      </c>
      <c r="M58" s="270">
        <f t="shared" ca="1" si="31"/>
        <v>0</v>
      </c>
      <c r="N58" s="270">
        <f t="shared" ca="1" si="31"/>
        <v>0</v>
      </c>
      <c r="O58" s="270">
        <f t="shared" ca="1" si="31"/>
        <v>0</v>
      </c>
      <c r="P58" s="270">
        <f t="shared" ca="1" si="31"/>
        <v>0</v>
      </c>
      <c r="Q58" s="121"/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f ca="1">IF(Workflow!$G55&gt;0,Workflow!$G55*Inputs!$G$266*Inputs!$G$267,0)</f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0</v>
      </c>
      <c r="AM58" s="206">
        <v>0</v>
      </c>
      <c r="AN58" s="206">
        <v>0</v>
      </c>
      <c r="AO58" s="206">
        <f ca="1">IF(Workflow!$H55&gt;0,Workflow!$H55*Inputs!$G$266*Inputs!$G$267,0)</f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  <c r="AU58" s="206">
        <v>0</v>
      </c>
      <c r="AV58" s="206">
        <v>0</v>
      </c>
      <c r="AW58" s="206">
        <v>0</v>
      </c>
      <c r="AX58" s="206">
        <v>0</v>
      </c>
      <c r="AY58" s="206">
        <v>0</v>
      </c>
      <c r="AZ58" s="206">
        <v>0</v>
      </c>
      <c r="BA58" s="206">
        <f ca="1">IF(Workflow!$I55&gt;0,Workflow!$I55*Inputs!$G$266*Inputs!$G$267,0)</f>
        <v>0</v>
      </c>
      <c r="BB58" s="206">
        <v>0</v>
      </c>
      <c r="BC58" s="206">
        <v>0</v>
      </c>
      <c r="BD58" s="206">
        <v>0</v>
      </c>
      <c r="BE58" s="206">
        <v>0</v>
      </c>
      <c r="BF58" s="206">
        <v>0</v>
      </c>
      <c r="BG58" s="206">
        <v>0</v>
      </c>
      <c r="BH58" s="206">
        <v>0</v>
      </c>
      <c r="BI58" s="206">
        <v>0</v>
      </c>
      <c r="BJ58" s="206">
        <v>0</v>
      </c>
      <c r="BK58" s="206">
        <v>0</v>
      </c>
      <c r="BL58" s="206">
        <v>0</v>
      </c>
      <c r="BM58" s="206">
        <f ca="1">IF(Workflow!$J55&gt;0,Workflow!$J55*Inputs!$G$266*Inputs!$G$267,0)</f>
        <v>0</v>
      </c>
      <c r="BN58" s="206">
        <v>0</v>
      </c>
      <c r="BO58" s="206">
        <v>0</v>
      </c>
      <c r="BP58" s="206">
        <v>0</v>
      </c>
      <c r="BQ58" s="206">
        <v>0</v>
      </c>
      <c r="BR58" s="206">
        <v>0</v>
      </c>
      <c r="BS58" s="206">
        <v>0</v>
      </c>
      <c r="BT58" s="206">
        <v>0</v>
      </c>
      <c r="BU58" s="206">
        <v>0</v>
      </c>
      <c r="BV58" s="206">
        <v>0</v>
      </c>
      <c r="BW58" s="206">
        <v>0</v>
      </c>
      <c r="BX58" s="206">
        <v>0</v>
      </c>
      <c r="BY58" s="206">
        <f ca="1">IF(Workflow!$K55&gt;0,Workflow!$K55*Inputs!$G$266*Inputs!$G$267,0)</f>
        <v>0</v>
      </c>
      <c r="BZ58" s="206">
        <v>0</v>
      </c>
      <c r="CA58" s="206">
        <v>0</v>
      </c>
      <c r="CB58" s="206">
        <v>0</v>
      </c>
      <c r="CC58" s="206">
        <v>0</v>
      </c>
      <c r="CD58" s="206">
        <v>0</v>
      </c>
      <c r="CE58" s="206">
        <v>0</v>
      </c>
      <c r="CF58" s="206">
        <v>0</v>
      </c>
      <c r="CG58" s="206">
        <v>0</v>
      </c>
      <c r="CH58" s="206">
        <v>0</v>
      </c>
      <c r="CI58" s="206">
        <v>0</v>
      </c>
      <c r="CJ58" s="206">
        <v>0</v>
      </c>
      <c r="CK58" s="206">
        <f ca="1">IF(Workflow!$L55&gt;0,Workflow!$L55*Inputs!$G$266*Inputs!$G$267,0)</f>
        <v>0</v>
      </c>
      <c r="CL58" s="206">
        <v>0</v>
      </c>
      <c r="CM58" s="206">
        <v>0</v>
      </c>
      <c r="CN58" s="206">
        <v>0</v>
      </c>
      <c r="CO58" s="206">
        <v>0</v>
      </c>
      <c r="CP58" s="206">
        <v>0</v>
      </c>
      <c r="CQ58" s="206">
        <v>0</v>
      </c>
      <c r="CR58" s="206">
        <v>0</v>
      </c>
      <c r="CS58" s="206">
        <v>0</v>
      </c>
      <c r="CT58" s="206">
        <v>0</v>
      </c>
      <c r="CU58" s="206">
        <v>0</v>
      </c>
      <c r="CV58" s="206">
        <v>0</v>
      </c>
      <c r="CW58" s="206">
        <f ca="1">IF(Workflow!$M55&gt;0,Workflow!$M55*Inputs!$G$266*Inputs!$G$267,0)</f>
        <v>0</v>
      </c>
      <c r="CX58" s="206">
        <v>0</v>
      </c>
      <c r="CY58" s="206">
        <v>0</v>
      </c>
      <c r="CZ58" s="206">
        <v>0</v>
      </c>
      <c r="DA58" s="206">
        <v>0</v>
      </c>
      <c r="DB58" s="206">
        <v>0</v>
      </c>
      <c r="DC58" s="206">
        <v>0</v>
      </c>
      <c r="DD58" s="206">
        <v>0</v>
      </c>
      <c r="DE58" s="206">
        <v>0</v>
      </c>
      <c r="DF58" s="206">
        <v>0</v>
      </c>
      <c r="DG58" s="206">
        <v>0</v>
      </c>
      <c r="DH58" s="206">
        <v>0</v>
      </c>
      <c r="DI58" s="206">
        <f ca="1">IF(Workflow!$N55&gt;0,Workflow!$N55*Inputs!$G$266*Inputs!$G$267,0)</f>
        <v>0</v>
      </c>
      <c r="DJ58" s="206">
        <v>0</v>
      </c>
      <c r="DK58" s="206">
        <v>0</v>
      </c>
      <c r="DL58" s="206">
        <v>0</v>
      </c>
      <c r="DM58" s="206">
        <v>0</v>
      </c>
      <c r="DN58" s="206">
        <v>0</v>
      </c>
      <c r="DO58" s="206">
        <v>0</v>
      </c>
      <c r="DP58" s="206">
        <v>0</v>
      </c>
      <c r="DQ58" s="206">
        <v>0</v>
      </c>
      <c r="DR58" s="206">
        <v>0</v>
      </c>
      <c r="DS58" s="206">
        <v>0</v>
      </c>
      <c r="DT58" s="206">
        <v>0</v>
      </c>
      <c r="DU58" s="206">
        <f ca="1">IF(Workflow!$O55&gt;0,Workflow!$O55*Inputs!$G$266*Inputs!$G$267,0)</f>
        <v>0</v>
      </c>
      <c r="DV58" s="206">
        <v>0</v>
      </c>
      <c r="DW58" s="206">
        <v>0</v>
      </c>
      <c r="DX58" s="206">
        <v>0</v>
      </c>
      <c r="DY58" s="206">
        <v>0</v>
      </c>
      <c r="DZ58" s="206">
        <v>0</v>
      </c>
      <c r="EA58" s="206">
        <v>0</v>
      </c>
      <c r="EB58" s="206">
        <v>0</v>
      </c>
      <c r="EC58" s="206">
        <v>0</v>
      </c>
      <c r="ED58" s="206">
        <v>0</v>
      </c>
      <c r="EE58" s="206">
        <v>0</v>
      </c>
      <c r="EF58" s="206">
        <v>0</v>
      </c>
      <c r="EG58" s="206">
        <f ca="1">IF(Workflow!$P55&gt;0,Workflow!$P55*Inputs!$G$266*Inputs!$G$267,0)</f>
        <v>0</v>
      </c>
      <c r="EH58" s="21"/>
    </row>
    <row r="59" spans="1:138" ht="12.75" customHeight="1">
      <c r="A59" s="21"/>
      <c r="B59" s="288"/>
      <c r="C59" s="121"/>
      <c r="D59" s="237"/>
      <c r="E59" s="121"/>
      <c r="F59" s="289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/>
      <c r="AB59" s="121"/>
      <c r="AC59" s="121"/>
      <c r="AD59" s="121"/>
      <c r="AE59" s="121"/>
      <c r="AF59" s="121"/>
      <c r="AG59" s="121"/>
      <c r="AH59" s="121"/>
      <c r="AI59" s="121"/>
      <c r="AJ59" s="121"/>
      <c r="AK59" s="121"/>
      <c r="AL59" s="121"/>
      <c r="AM59" s="121"/>
      <c r="AN59" s="121"/>
      <c r="AO59" s="121"/>
      <c r="AP59" s="121"/>
      <c r="AQ59" s="121"/>
      <c r="AR59" s="121"/>
      <c r="AS59" s="121"/>
      <c r="AT59" s="121"/>
      <c r="AU59" s="121"/>
      <c r="AV59" s="121"/>
      <c r="AW59" s="121"/>
      <c r="AX59" s="121"/>
      <c r="AY59" s="121"/>
      <c r="AZ59" s="121"/>
      <c r="BA59" s="121"/>
      <c r="BB59" s="121"/>
      <c r="BC59" s="121"/>
      <c r="BD59" s="121"/>
      <c r="BE59" s="121"/>
      <c r="BF59" s="121"/>
      <c r="BG59" s="121"/>
      <c r="BH59" s="121"/>
      <c r="BI59" s="121"/>
      <c r="BJ59" s="121"/>
      <c r="BK59" s="121"/>
      <c r="BL59" s="121"/>
      <c r="BM59" s="121"/>
      <c r="BN59" s="121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1"/>
      <c r="CF59" s="121"/>
      <c r="CG59" s="121"/>
      <c r="CH59" s="121"/>
      <c r="CI59" s="121"/>
      <c r="CJ59" s="121"/>
      <c r="CK59" s="121"/>
      <c r="CL59" s="121"/>
      <c r="CM59" s="121"/>
      <c r="CN59" s="121"/>
      <c r="CO59" s="121"/>
      <c r="CP59" s="121"/>
      <c r="CQ59" s="121"/>
      <c r="CR59" s="121"/>
      <c r="CS59" s="121"/>
      <c r="CT59" s="121"/>
      <c r="CU59" s="121"/>
      <c r="CV59" s="121"/>
      <c r="CW59" s="121"/>
      <c r="CX59" s="121"/>
      <c r="CY59" s="121"/>
      <c r="CZ59" s="121"/>
      <c r="DA59" s="121"/>
      <c r="DB59" s="121"/>
      <c r="DC59" s="121"/>
      <c r="DD59" s="121"/>
      <c r="DE59" s="121"/>
      <c r="DF59" s="121"/>
      <c r="DG59" s="121"/>
      <c r="DH59" s="121"/>
      <c r="DI59" s="121"/>
      <c r="DJ59" s="121"/>
      <c r="DK59" s="121"/>
      <c r="DL59" s="121"/>
      <c r="DM59" s="121"/>
      <c r="DN59" s="121"/>
      <c r="DO59" s="121"/>
      <c r="DP59" s="121"/>
      <c r="DQ59" s="121"/>
      <c r="DR59" s="121"/>
      <c r="DS59" s="121"/>
      <c r="DT59" s="121"/>
      <c r="DU59" s="121"/>
      <c r="DV59" s="121"/>
      <c r="DW59" s="121"/>
      <c r="DX59" s="121"/>
      <c r="DY59" s="121"/>
      <c r="DZ59" s="121"/>
      <c r="EA59" s="121"/>
      <c r="EB59" s="121"/>
      <c r="EC59" s="121"/>
      <c r="ED59" s="121"/>
      <c r="EE59" s="121"/>
      <c r="EF59" s="121"/>
      <c r="EG59" s="121"/>
      <c r="EH59" s="21"/>
    </row>
    <row r="60" spans="1:138" ht="14.25" customHeight="1">
      <c r="A60" s="21"/>
      <c r="B60" s="288"/>
      <c r="C60" s="313" t="s">
        <v>481</v>
      </c>
      <c r="D60" s="298" t="s">
        <v>150</v>
      </c>
      <c r="E60" s="240"/>
      <c r="F60" s="299">
        <f ca="1">-F56/F57/MAX(R4:EG4)*12</f>
        <v>-0.1</v>
      </c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  <c r="AA60" s="121"/>
      <c r="AB60" s="121"/>
      <c r="AC60" s="121"/>
      <c r="AD60" s="121"/>
      <c r="AE60" s="121"/>
      <c r="AF60" s="121"/>
      <c r="AG60" s="121"/>
      <c r="AH60" s="121"/>
      <c r="AI60" s="121"/>
      <c r="AJ60" s="121"/>
      <c r="AK60" s="121"/>
      <c r="AL60" s="121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1"/>
      <c r="BA60" s="121"/>
      <c r="BB60" s="121"/>
      <c r="BC60" s="121"/>
      <c r="BD60" s="121"/>
      <c r="BE60" s="121"/>
      <c r="BF60" s="121"/>
      <c r="BG60" s="121"/>
      <c r="BH60" s="121"/>
      <c r="BI60" s="121"/>
      <c r="BJ60" s="121"/>
      <c r="BK60" s="121"/>
      <c r="BL60" s="121"/>
      <c r="BM60" s="121"/>
      <c r="BN60" s="121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1"/>
      <c r="CF60" s="121"/>
      <c r="CG60" s="121"/>
      <c r="CH60" s="121"/>
      <c r="CI60" s="121"/>
      <c r="CJ60" s="121"/>
      <c r="CK60" s="121"/>
      <c r="CL60" s="121"/>
      <c r="CM60" s="121"/>
      <c r="CN60" s="121"/>
      <c r="CO60" s="121"/>
      <c r="CP60" s="121"/>
      <c r="CQ60" s="121"/>
      <c r="CR60" s="121"/>
      <c r="CS60" s="121"/>
      <c r="CT60" s="121"/>
      <c r="CU60" s="121"/>
      <c r="CV60" s="121"/>
      <c r="CW60" s="121"/>
      <c r="CX60" s="121"/>
      <c r="CY60" s="121"/>
      <c r="CZ60" s="121"/>
      <c r="DA60" s="121"/>
      <c r="DB60" s="121"/>
      <c r="DC60" s="121"/>
      <c r="DD60" s="121"/>
      <c r="DE60" s="121"/>
      <c r="DF60" s="121"/>
      <c r="DG60" s="121"/>
      <c r="DH60" s="121"/>
      <c r="DI60" s="121"/>
      <c r="DJ60" s="121"/>
      <c r="DK60" s="121"/>
      <c r="DL60" s="121"/>
      <c r="DM60" s="121"/>
      <c r="DN60" s="121"/>
      <c r="DO60" s="121"/>
      <c r="DP60" s="121"/>
      <c r="DQ60" s="121"/>
      <c r="DR60" s="121"/>
      <c r="DS60" s="121"/>
      <c r="DT60" s="121"/>
      <c r="DU60" s="121"/>
      <c r="DV60" s="121"/>
      <c r="DW60" s="121"/>
      <c r="DX60" s="121"/>
      <c r="DY60" s="121"/>
      <c r="DZ60" s="121"/>
      <c r="EA60" s="121"/>
      <c r="EB60" s="121"/>
      <c r="EC60" s="121"/>
      <c r="ED60" s="121"/>
      <c r="EE60" s="121"/>
      <c r="EF60" s="121"/>
      <c r="EG60" s="121"/>
      <c r="EH60" s="21"/>
    </row>
    <row r="61" spans="1:138" ht="14.25" customHeight="1">
      <c r="A61" s="21"/>
      <c r="B61" s="288"/>
      <c r="C61" s="313" t="s">
        <v>482</v>
      </c>
      <c r="D61" s="298" t="s">
        <v>73</v>
      </c>
      <c r="E61" s="240"/>
      <c r="F61" s="299" t="e">
        <f ca="1">IRR(G56:P56)</f>
        <v>#NUM!</v>
      </c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  <c r="AC61" s="121"/>
      <c r="AD61" s="121"/>
      <c r="AE61" s="121"/>
      <c r="AF61" s="121"/>
      <c r="AG61" s="121"/>
      <c r="AH61" s="121"/>
      <c r="AI61" s="121"/>
      <c r="AJ61" s="121"/>
      <c r="AK61" s="121"/>
      <c r="AL61" s="121"/>
      <c r="AM61" s="121"/>
      <c r="AN61" s="121"/>
      <c r="AO61" s="121"/>
      <c r="AP61" s="121"/>
      <c r="AQ61" s="121"/>
      <c r="AR61" s="121"/>
      <c r="AS61" s="121"/>
      <c r="AT61" s="121"/>
      <c r="AU61" s="121"/>
      <c r="AV61" s="121"/>
      <c r="AW61" s="121"/>
      <c r="AX61" s="121"/>
      <c r="AY61" s="121"/>
      <c r="AZ61" s="121"/>
      <c r="BA61" s="121"/>
      <c r="BB61" s="121"/>
      <c r="BC61" s="121"/>
      <c r="BD61" s="121"/>
      <c r="BE61" s="121"/>
      <c r="BF61" s="121"/>
      <c r="BG61" s="121"/>
      <c r="BH61" s="121"/>
      <c r="BI61" s="121"/>
      <c r="BJ61" s="121"/>
      <c r="BK61" s="121"/>
      <c r="BL61" s="121"/>
      <c r="BM61" s="121"/>
      <c r="BN61" s="121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1"/>
      <c r="CF61" s="121"/>
      <c r="CG61" s="121"/>
      <c r="CH61" s="121"/>
      <c r="CI61" s="121"/>
      <c r="CJ61" s="121"/>
      <c r="CK61" s="121"/>
      <c r="CL61" s="121"/>
      <c r="CM61" s="121"/>
      <c r="CN61" s="121"/>
      <c r="CO61" s="121"/>
      <c r="CP61" s="121"/>
      <c r="CQ61" s="121"/>
      <c r="CR61" s="121"/>
      <c r="CS61" s="121"/>
      <c r="CT61" s="121"/>
      <c r="CU61" s="121"/>
      <c r="CV61" s="121"/>
      <c r="CW61" s="121"/>
      <c r="CX61" s="121"/>
      <c r="CY61" s="121"/>
      <c r="CZ61" s="121"/>
      <c r="DA61" s="121"/>
      <c r="DB61" s="121"/>
      <c r="DC61" s="121"/>
      <c r="DD61" s="121"/>
      <c r="DE61" s="121"/>
      <c r="DF61" s="121"/>
      <c r="DG61" s="121"/>
      <c r="DH61" s="121"/>
      <c r="DI61" s="121"/>
      <c r="DJ61" s="121"/>
      <c r="DK61" s="121"/>
      <c r="DL61" s="121"/>
      <c r="DM61" s="121"/>
      <c r="DN61" s="121"/>
      <c r="DO61" s="121"/>
      <c r="DP61" s="121"/>
      <c r="DQ61" s="121"/>
      <c r="DR61" s="121"/>
      <c r="DS61" s="121"/>
      <c r="DT61" s="121"/>
      <c r="DU61" s="121"/>
      <c r="DV61" s="121"/>
      <c r="DW61" s="121"/>
      <c r="DX61" s="121"/>
      <c r="DY61" s="121"/>
      <c r="DZ61" s="121"/>
      <c r="EA61" s="121"/>
      <c r="EB61" s="121"/>
      <c r="EC61" s="121"/>
      <c r="ED61" s="121"/>
      <c r="EE61" s="121"/>
      <c r="EF61" s="121"/>
      <c r="EG61" s="121"/>
      <c r="EH61" s="21"/>
    </row>
    <row r="62" spans="1:138" ht="9" customHeight="1">
      <c r="A62" s="21"/>
      <c r="B62" s="303"/>
      <c r="C62" s="306"/>
      <c r="D62" s="305"/>
      <c r="E62" s="306"/>
      <c r="F62" s="314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  <c r="AC62" s="121"/>
      <c r="AD62" s="121"/>
      <c r="AE62" s="121"/>
      <c r="AF62" s="121"/>
      <c r="AG62" s="121"/>
      <c r="AH62" s="121"/>
      <c r="AI62" s="121"/>
      <c r="AJ62" s="121"/>
      <c r="AK62" s="121"/>
      <c r="AL62" s="121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1"/>
      <c r="BD62" s="121"/>
      <c r="BE62" s="121"/>
      <c r="BF62" s="121"/>
      <c r="BG62" s="121"/>
      <c r="BH62" s="121"/>
      <c r="BI62" s="121"/>
      <c r="BJ62" s="121"/>
      <c r="BK62" s="121"/>
      <c r="BL62" s="121"/>
      <c r="BM62" s="121"/>
      <c r="BN62" s="121"/>
      <c r="BO62" s="121"/>
      <c r="BP62" s="121"/>
      <c r="BQ62" s="121"/>
      <c r="BR62" s="121"/>
      <c r="BS62" s="121"/>
      <c r="BT62" s="121"/>
      <c r="BU62" s="121"/>
      <c r="BV62" s="121"/>
      <c r="BW62" s="121"/>
      <c r="BX62" s="121"/>
      <c r="BY62" s="121"/>
      <c r="BZ62" s="121"/>
      <c r="CA62" s="121"/>
      <c r="CB62" s="121"/>
      <c r="CC62" s="121"/>
      <c r="CD62" s="121"/>
      <c r="CE62" s="121"/>
      <c r="CF62" s="121"/>
      <c r="CG62" s="121"/>
      <c r="CH62" s="121"/>
      <c r="CI62" s="121"/>
      <c r="CJ62" s="121"/>
      <c r="CK62" s="121"/>
      <c r="CL62" s="121"/>
      <c r="CM62" s="121"/>
      <c r="CN62" s="121"/>
      <c r="CO62" s="121"/>
      <c r="CP62" s="121"/>
      <c r="CQ62" s="121"/>
      <c r="CR62" s="121"/>
      <c r="CS62" s="121"/>
      <c r="CT62" s="121"/>
      <c r="CU62" s="121"/>
      <c r="CV62" s="121"/>
      <c r="CW62" s="121"/>
      <c r="CX62" s="121"/>
      <c r="CY62" s="121"/>
      <c r="CZ62" s="121"/>
      <c r="DA62" s="121"/>
      <c r="DB62" s="121"/>
      <c r="DC62" s="121"/>
      <c r="DD62" s="121"/>
      <c r="DE62" s="121"/>
      <c r="DF62" s="121"/>
      <c r="DG62" s="121"/>
      <c r="DH62" s="121"/>
      <c r="DI62" s="121"/>
      <c r="DJ62" s="121"/>
      <c r="DK62" s="121"/>
      <c r="DL62" s="121"/>
      <c r="DM62" s="121"/>
      <c r="DN62" s="121"/>
      <c r="DO62" s="121"/>
      <c r="DP62" s="121"/>
      <c r="DQ62" s="121"/>
      <c r="DR62" s="121"/>
      <c r="DS62" s="121"/>
      <c r="DT62" s="121"/>
      <c r="DU62" s="121"/>
      <c r="DV62" s="121"/>
      <c r="DW62" s="121"/>
      <c r="DX62" s="121"/>
      <c r="DY62" s="121"/>
      <c r="DZ62" s="121"/>
      <c r="EA62" s="121"/>
      <c r="EB62" s="121"/>
      <c r="EC62" s="121"/>
      <c r="ED62" s="121"/>
      <c r="EE62" s="121"/>
      <c r="EF62" s="121"/>
      <c r="EG62" s="121"/>
      <c r="EH62" s="21"/>
    </row>
    <row r="63" spans="1:138" ht="12.75" customHeight="1">
      <c r="A63" s="21"/>
      <c r="B63" s="121"/>
      <c r="C63" s="121"/>
      <c r="D63" s="237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/>
      <c r="AB63" s="121"/>
      <c r="AC63" s="121"/>
      <c r="AD63" s="121"/>
      <c r="AE63" s="121"/>
      <c r="AF63" s="121"/>
      <c r="AG63" s="121"/>
      <c r="AH63" s="121"/>
      <c r="AI63" s="121"/>
      <c r="AJ63" s="121"/>
      <c r="AK63" s="121"/>
      <c r="AL63" s="121"/>
      <c r="AM63" s="121"/>
      <c r="AN63" s="121"/>
      <c r="AO63" s="121"/>
      <c r="AP63" s="121"/>
      <c r="AQ63" s="121"/>
      <c r="AR63" s="121"/>
      <c r="AS63" s="121"/>
      <c r="AT63" s="121"/>
      <c r="AU63" s="121"/>
      <c r="AV63" s="121"/>
      <c r="AW63" s="121"/>
      <c r="AX63" s="121"/>
      <c r="AY63" s="121"/>
      <c r="AZ63" s="121"/>
      <c r="BA63" s="121"/>
      <c r="BB63" s="121"/>
      <c r="BC63" s="121"/>
      <c r="BD63" s="121"/>
      <c r="BE63" s="121"/>
      <c r="BF63" s="121"/>
      <c r="BG63" s="121"/>
      <c r="BH63" s="121"/>
      <c r="BI63" s="121"/>
      <c r="BJ63" s="121"/>
      <c r="BK63" s="121"/>
      <c r="BL63" s="121"/>
      <c r="BM63" s="121"/>
      <c r="BN63" s="121"/>
      <c r="BO63" s="121"/>
      <c r="BP63" s="121"/>
      <c r="BQ63" s="121"/>
      <c r="BR63" s="121"/>
      <c r="BS63" s="121"/>
      <c r="BT63" s="121"/>
      <c r="BU63" s="121"/>
      <c r="BV63" s="121"/>
      <c r="BW63" s="121"/>
      <c r="BX63" s="121"/>
      <c r="BY63" s="121"/>
      <c r="BZ63" s="121"/>
      <c r="CA63" s="121"/>
      <c r="CB63" s="121"/>
      <c r="CC63" s="121"/>
      <c r="CD63" s="121"/>
      <c r="CE63" s="121"/>
      <c r="CF63" s="121"/>
      <c r="CG63" s="121"/>
      <c r="CH63" s="121"/>
      <c r="CI63" s="121"/>
      <c r="CJ63" s="121"/>
      <c r="CK63" s="121"/>
      <c r="CL63" s="121"/>
      <c r="CM63" s="121"/>
      <c r="CN63" s="121"/>
      <c r="CO63" s="121"/>
      <c r="CP63" s="121"/>
      <c r="CQ63" s="121"/>
      <c r="CR63" s="121"/>
      <c r="CS63" s="121"/>
      <c r="CT63" s="121"/>
      <c r="CU63" s="121"/>
      <c r="CV63" s="121"/>
      <c r="CW63" s="121"/>
      <c r="CX63" s="121"/>
      <c r="CY63" s="121"/>
      <c r="CZ63" s="121"/>
      <c r="DA63" s="121"/>
      <c r="DB63" s="121"/>
      <c r="DC63" s="121"/>
      <c r="DD63" s="121"/>
      <c r="DE63" s="121"/>
      <c r="DF63" s="121"/>
      <c r="DG63" s="121"/>
      <c r="DH63" s="121"/>
      <c r="DI63" s="121"/>
      <c r="DJ63" s="121"/>
      <c r="DK63" s="121"/>
      <c r="DL63" s="121"/>
      <c r="DM63" s="121"/>
      <c r="DN63" s="121"/>
      <c r="DO63" s="121"/>
      <c r="DP63" s="121"/>
      <c r="DQ63" s="121"/>
      <c r="DR63" s="121"/>
      <c r="DS63" s="121"/>
      <c r="DT63" s="121"/>
      <c r="DU63" s="121"/>
      <c r="DV63" s="121"/>
      <c r="DW63" s="121"/>
      <c r="DX63" s="121"/>
      <c r="DY63" s="121"/>
      <c r="DZ63" s="121"/>
      <c r="EA63" s="121"/>
      <c r="EB63" s="121"/>
      <c r="EC63" s="121"/>
      <c r="ED63" s="121"/>
      <c r="EE63" s="121"/>
      <c r="EF63" s="121"/>
      <c r="EG63" s="121"/>
      <c r="EH63" s="21"/>
    </row>
    <row r="64" spans="1:138" ht="14.25" customHeight="1">
      <c r="A64" s="21"/>
      <c r="B64" s="308" t="s">
        <v>284</v>
      </c>
      <c r="C64" s="309" t="s">
        <v>285</v>
      </c>
      <c r="D64" s="310"/>
      <c r="E64" s="311"/>
      <c r="F64" s="312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  <c r="AD64" s="121"/>
      <c r="AE64" s="121"/>
      <c r="AF64" s="121"/>
      <c r="AG64" s="121"/>
      <c r="AH64" s="121"/>
      <c r="AI64" s="121"/>
      <c r="AJ64" s="121"/>
      <c r="AK64" s="121"/>
      <c r="AL64" s="121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1"/>
      <c r="BD64" s="121"/>
      <c r="BE64" s="121"/>
      <c r="BF64" s="121"/>
      <c r="BG64" s="121"/>
      <c r="BH64" s="121"/>
      <c r="BI64" s="121"/>
      <c r="BJ64" s="121"/>
      <c r="BK64" s="121"/>
      <c r="BL64" s="121"/>
      <c r="BM64" s="121"/>
      <c r="BN64" s="121"/>
      <c r="BO64" s="121"/>
      <c r="BP64" s="121"/>
      <c r="BQ64" s="121"/>
      <c r="BR64" s="121"/>
      <c r="BS64" s="121"/>
      <c r="BT64" s="121"/>
      <c r="BU64" s="121"/>
      <c r="BV64" s="121"/>
      <c r="BW64" s="121"/>
      <c r="BX64" s="121"/>
      <c r="BY64" s="121"/>
      <c r="BZ64" s="121"/>
      <c r="CA64" s="121"/>
      <c r="CB64" s="121"/>
      <c r="CC64" s="121"/>
      <c r="CD64" s="121"/>
      <c r="CE64" s="121"/>
      <c r="CF64" s="121"/>
      <c r="CG64" s="121"/>
      <c r="CH64" s="121"/>
      <c r="CI64" s="121"/>
      <c r="CJ64" s="121"/>
      <c r="CK64" s="121"/>
      <c r="CL64" s="121"/>
      <c r="CM64" s="121"/>
      <c r="CN64" s="121"/>
      <c r="CO64" s="121"/>
      <c r="CP64" s="121"/>
      <c r="CQ64" s="121"/>
      <c r="CR64" s="121"/>
      <c r="CS64" s="121"/>
      <c r="CT64" s="121"/>
      <c r="CU64" s="121"/>
      <c r="CV64" s="121"/>
      <c r="CW64" s="121"/>
      <c r="CX64" s="121"/>
      <c r="CY64" s="121"/>
      <c r="CZ64" s="121"/>
      <c r="DA64" s="121"/>
      <c r="DB64" s="121"/>
      <c r="DC64" s="121"/>
      <c r="DD64" s="121"/>
      <c r="DE64" s="121"/>
      <c r="DF64" s="121"/>
      <c r="DG64" s="121"/>
      <c r="DH64" s="121"/>
      <c r="DI64" s="121"/>
      <c r="DJ64" s="121"/>
      <c r="DK64" s="121"/>
      <c r="DL64" s="121"/>
      <c r="DM64" s="121"/>
      <c r="DN64" s="121"/>
      <c r="DO64" s="121"/>
      <c r="DP64" s="121"/>
      <c r="DQ64" s="121"/>
      <c r="DR64" s="121"/>
      <c r="DS64" s="121"/>
      <c r="DT64" s="121"/>
      <c r="DU64" s="121"/>
      <c r="DV64" s="121"/>
      <c r="DW64" s="121"/>
      <c r="DX64" s="121"/>
      <c r="DY64" s="121"/>
      <c r="DZ64" s="121"/>
      <c r="EA64" s="121"/>
      <c r="EB64" s="121"/>
      <c r="EC64" s="121"/>
      <c r="ED64" s="121"/>
      <c r="EE64" s="121"/>
      <c r="EF64" s="121"/>
      <c r="EG64" s="121"/>
      <c r="EH64" s="21"/>
    </row>
    <row r="65" spans="1:138" ht="9" customHeight="1">
      <c r="A65" s="21"/>
      <c r="B65" s="288"/>
      <c r="C65" s="62"/>
      <c r="D65" s="237"/>
      <c r="E65" s="121"/>
      <c r="F65" s="289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  <c r="AC65" s="121"/>
      <c r="AD65" s="121"/>
      <c r="AE65" s="121"/>
      <c r="AF65" s="121"/>
      <c r="AG65" s="121"/>
      <c r="AH65" s="121"/>
      <c r="AI65" s="121"/>
      <c r="AJ65" s="121"/>
      <c r="AK65" s="121"/>
      <c r="AL65" s="121"/>
      <c r="AM65" s="121"/>
      <c r="AN65" s="121"/>
      <c r="AO65" s="121"/>
      <c r="AP65" s="121"/>
      <c r="AQ65" s="121"/>
      <c r="AR65" s="121"/>
      <c r="AS65" s="121"/>
      <c r="AT65" s="121"/>
      <c r="AU65" s="121"/>
      <c r="AV65" s="121"/>
      <c r="AW65" s="121"/>
      <c r="AX65" s="121"/>
      <c r="AY65" s="121"/>
      <c r="AZ65" s="121"/>
      <c r="BA65" s="121"/>
      <c r="BB65" s="121"/>
      <c r="BC65" s="121"/>
      <c r="BD65" s="121"/>
      <c r="BE65" s="121"/>
      <c r="BF65" s="121"/>
      <c r="BG65" s="121"/>
      <c r="BH65" s="121"/>
      <c r="BI65" s="121"/>
      <c r="BJ65" s="121"/>
      <c r="BK65" s="121"/>
      <c r="BL65" s="121"/>
      <c r="BM65" s="121"/>
      <c r="BN65" s="121"/>
      <c r="BO65" s="121"/>
      <c r="BP65" s="121"/>
      <c r="BQ65" s="121"/>
      <c r="BR65" s="121"/>
      <c r="BS65" s="121"/>
      <c r="BT65" s="121"/>
      <c r="BU65" s="121"/>
      <c r="BV65" s="121"/>
      <c r="BW65" s="121"/>
      <c r="BX65" s="121"/>
      <c r="BY65" s="121"/>
      <c r="BZ65" s="121"/>
      <c r="CA65" s="121"/>
      <c r="CB65" s="121"/>
      <c r="CC65" s="121"/>
      <c r="CD65" s="121"/>
      <c r="CE65" s="121"/>
      <c r="CF65" s="121"/>
      <c r="CG65" s="121"/>
      <c r="CH65" s="121"/>
      <c r="CI65" s="121"/>
      <c r="CJ65" s="121"/>
      <c r="CK65" s="121"/>
      <c r="CL65" s="121"/>
      <c r="CM65" s="121"/>
      <c r="CN65" s="121"/>
      <c r="CO65" s="121"/>
      <c r="CP65" s="121"/>
      <c r="CQ65" s="121"/>
      <c r="CR65" s="121"/>
      <c r="CS65" s="121"/>
      <c r="CT65" s="121"/>
      <c r="CU65" s="121"/>
      <c r="CV65" s="121"/>
      <c r="CW65" s="121"/>
      <c r="CX65" s="121"/>
      <c r="CY65" s="121"/>
      <c r="CZ65" s="121"/>
      <c r="DA65" s="121"/>
      <c r="DB65" s="121"/>
      <c r="DC65" s="121"/>
      <c r="DD65" s="121"/>
      <c r="DE65" s="121"/>
      <c r="DF65" s="121"/>
      <c r="DG65" s="121"/>
      <c r="DH65" s="121"/>
      <c r="DI65" s="121"/>
      <c r="DJ65" s="121"/>
      <c r="DK65" s="121"/>
      <c r="DL65" s="121"/>
      <c r="DM65" s="121"/>
      <c r="DN65" s="121"/>
      <c r="DO65" s="121"/>
      <c r="DP65" s="121"/>
      <c r="DQ65" s="121"/>
      <c r="DR65" s="121"/>
      <c r="DS65" s="121"/>
      <c r="DT65" s="121"/>
      <c r="DU65" s="121"/>
      <c r="DV65" s="121"/>
      <c r="DW65" s="121"/>
      <c r="DX65" s="121"/>
      <c r="DY65" s="121"/>
      <c r="DZ65" s="121"/>
      <c r="EA65" s="121"/>
      <c r="EB65" s="121"/>
      <c r="EC65" s="121"/>
      <c r="ED65" s="121"/>
      <c r="EE65" s="121"/>
      <c r="EF65" s="121"/>
      <c r="EG65" s="121"/>
      <c r="EH65" s="21"/>
    </row>
    <row r="66" spans="1:138" ht="15" customHeight="1">
      <c r="A66" s="21"/>
      <c r="B66" s="290"/>
      <c r="C66" s="62" t="s">
        <v>483</v>
      </c>
      <c r="D66" s="21" t="s">
        <v>77</v>
      </c>
      <c r="E66" s="21"/>
      <c r="F66" s="292" t="e">
        <f t="shared" ref="F66:P66" ca="1" si="32">AVERAGE(F68:F69)</f>
        <v>#DIV/0!</v>
      </c>
      <c r="G66" s="270">
        <f t="shared" si="32"/>
        <v>0</v>
      </c>
      <c r="H66" s="270">
        <f t="shared" si="32"/>
        <v>0</v>
      </c>
      <c r="I66" s="270">
        <f t="shared" si="32"/>
        <v>0</v>
      </c>
      <c r="J66" s="270">
        <f t="shared" si="32"/>
        <v>0</v>
      </c>
      <c r="K66" s="270">
        <f t="shared" si="32"/>
        <v>0</v>
      </c>
      <c r="L66" s="270">
        <f t="shared" si="32"/>
        <v>0</v>
      </c>
      <c r="M66" s="270">
        <f t="shared" si="32"/>
        <v>0</v>
      </c>
      <c r="N66" s="270">
        <f t="shared" si="32"/>
        <v>0</v>
      </c>
      <c r="O66" s="270">
        <f t="shared" si="32"/>
        <v>0</v>
      </c>
      <c r="P66" s="270" t="e">
        <f t="shared" ca="1" si="32"/>
        <v>#DIV/0!</v>
      </c>
      <c r="Q66" s="21"/>
      <c r="R66" s="206">
        <f t="shared" ref="R66:EG66" si="33">AVERAGE(R68:R69)</f>
        <v>0</v>
      </c>
      <c r="S66" s="206">
        <f t="shared" si="33"/>
        <v>0</v>
      </c>
      <c r="T66" s="206">
        <f t="shared" si="33"/>
        <v>0</v>
      </c>
      <c r="U66" s="206">
        <f t="shared" si="33"/>
        <v>0</v>
      </c>
      <c r="V66" s="206">
        <f t="shared" si="33"/>
        <v>0</v>
      </c>
      <c r="W66" s="206">
        <f t="shared" si="33"/>
        <v>0</v>
      </c>
      <c r="X66" s="206">
        <f t="shared" si="33"/>
        <v>0</v>
      </c>
      <c r="Y66" s="206">
        <f t="shared" si="33"/>
        <v>0</v>
      </c>
      <c r="Z66" s="206">
        <f t="shared" si="33"/>
        <v>0</v>
      </c>
      <c r="AA66" s="206">
        <f t="shared" si="33"/>
        <v>0</v>
      </c>
      <c r="AB66" s="206">
        <f t="shared" si="33"/>
        <v>0</v>
      </c>
      <c r="AC66" s="206">
        <f t="shared" si="33"/>
        <v>0</v>
      </c>
      <c r="AD66" s="206">
        <f t="shared" si="33"/>
        <v>0</v>
      </c>
      <c r="AE66" s="206">
        <f t="shared" si="33"/>
        <v>0</v>
      </c>
      <c r="AF66" s="206">
        <f t="shared" si="33"/>
        <v>0</v>
      </c>
      <c r="AG66" s="206">
        <f t="shared" si="33"/>
        <v>0</v>
      </c>
      <c r="AH66" s="206">
        <f t="shared" si="33"/>
        <v>0</v>
      </c>
      <c r="AI66" s="206">
        <f t="shared" si="33"/>
        <v>0</v>
      </c>
      <c r="AJ66" s="206">
        <f t="shared" si="33"/>
        <v>0</v>
      </c>
      <c r="AK66" s="206">
        <f t="shared" si="33"/>
        <v>0</v>
      </c>
      <c r="AL66" s="206">
        <f t="shared" si="33"/>
        <v>0</v>
      </c>
      <c r="AM66" s="206">
        <f t="shared" si="33"/>
        <v>0</v>
      </c>
      <c r="AN66" s="206">
        <f t="shared" si="33"/>
        <v>0</v>
      </c>
      <c r="AO66" s="206">
        <f t="shared" si="33"/>
        <v>0</v>
      </c>
      <c r="AP66" s="206">
        <f t="shared" si="33"/>
        <v>0</v>
      </c>
      <c r="AQ66" s="206">
        <f t="shared" si="33"/>
        <v>0</v>
      </c>
      <c r="AR66" s="206">
        <f t="shared" si="33"/>
        <v>0</v>
      </c>
      <c r="AS66" s="206">
        <f t="shared" si="33"/>
        <v>0</v>
      </c>
      <c r="AT66" s="206">
        <f t="shared" si="33"/>
        <v>0</v>
      </c>
      <c r="AU66" s="206">
        <f t="shared" si="33"/>
        <v>0</v>
      </c>
      <c r="AV66" s="206">
        <f t="shared" si="33"/>
        <v>0</v>
      </c>
      <c r="AW66" s="206">
        <f t="shared" si="33"/>
        <v>0</v>
      </c>
      <c r="AX66" s="206">
        <f t="shared" si="33"/>
        <v>0</v>
      </c>
      <c r="AY66" s="206">
        <f t="shared" si="33"/>
        <v>0</v>
      </c>
      <c r="AZ66" s="206">
        <f t="shared" si="33"/>
        <v>0</v>
      </c>
      <c r="BA66" s="206">
        <f t="shared" si="33"/>
        <v>0</v>
      </c>
      <c r="BB66" s="206">
        <f t="shared" si="33"/>
        <v>0</v>
      </c>
      <c r="BC66" s="206">
        <f t="shared" si="33"/>
        <v>0</v>
      </c>
      <c r="BD66" s="206">
        <f t="shared" si="33"/>
        <v>0</v>
      </c>
      <c r="BE66" s="206">
        <f t="shared" si="33"/>
        <v>0</v>
      </c>
      <c r="BF66" s="206">
        <f t="shared" si="33"/>
        <v>0</v>
      </c>
      <c r="BG66" s="206">
        <f t="shared" si="33"/>
        <v>0</v>
      </c>
      <c r="BH66" s="206">
        <f t="shared" si="33"/>
        <v>0</v>
      </c>
      <c r="BI66" s="206">
        <f t="shared" si="33"/>
        <v>0</v>
      </c>
      <c r="BJ66" s="206">
        <f t="shared" si="33"/>
        <v>0</v>
      </c>
      <c r="BK66" s="206">
        <f t="shared" si="33"/>
        <v>0</v>
      </c>
      <c r="BL66" s="206">
        <f t="shared" si="33"/>
        <v>0</v>
      </c>
      <c r="BM66" s="206">
        <f t="shared" si="33"/>
        <v>0</v>
      </c>
      <c r="BN66" s="206">
        <f t="shared" si="33"/>
        <v>0</v>
      </c>
      <c r="BO66" s="206">
        <f t="shared" si="33"/>
        <v>0</v>
      </c>
      <c r="BP66" s="206">
        <f t="shared" si="33"/>
        <v>0</v>
      </c>
      <c r="BQ66" s="206">
        <f t="shared" si="33"/>
        <v>0</v>
      </c>
      <c r="BR66" s="206">
        <f t="shared" si="33"/>
        <v>0</v>
      </c>
      <c r="BS66" s="206">
        <f t="shared" si="33"/>
        <v>0</v>
      </c>
      <c r="BT66" s="206">
        <f t="shared" si="33"/>
        <v>0</v>
      </c>
      <c r="BU66" s="206">
        <f t="shared" si="33"/>
        <v>0</v>
      </c>
      <c r="BV66" s="206">
        <f t="shared" si="33"/>
        <v>0</v>
      </c>
      <c r="BW66" s="206">
        <f t="shared" si="33"/>
        <v>0</v>
      </c>
      <c r="BX66" s="206">
        <f t="shared" si="33"/>
        <v>0</v>
      </c>
      <c r="BY66" s="206">
        <f t="shared" si="33"/>
        <v>0</v>
      </c>
      <c r="BZ66" s="206">
        <f t="shared" si="33"/>
        <v>0</v>
      </c>
      <c r="CA66" s="206">
        <f t="shared" si="33"/>
        <v>0</v>
      </c>
      <c r="CB66" s="206">
        <f t="shared" si="33"/>
        <v>0</v>
      </c>
      <c r="CC66" s="206">
        <f t="shared" si="33"/>
        <v>0</v>
      </c>
      <c r="CD66" s="206">
        <f t="shared" si="33"/>
        <v>0</v>
      </c>
      <c r="CE66" s="206">
        <f t="shared" si="33"/>
        <v>0</v>
      </c>
      <c r="CF66" s="206">
        <f t="shared" si="33"/>
        <v>0</v>
      </c>
      <c r="CG66" s="206">
        <f t="shared" si="33"/>
        <v>0</v>
      </c>
      <c r="CH66" s="206">
        <f t="shared" si="33"/>
        <v>0</v>
      </c>
      <c r="CI66" s="206">
        <f t="shared" si="33"/>
        <v>0</v>
      </c>
      <c r="CJ66" s="206">
        <f t="shared" si="33"/>
        <v>0</v>
      </c>
      <c r="CK66" s="206">
        <f t="shared" si="33"/>
        <v>0</v>
      </c>
      <c r="CL66" s="206">
        <f t="shared" si="33"/>
        <v>0</v>
      </c>
      <c r="CM66" s="206">
        <f t="shared" si="33"/>
        <v>0</v>
      </c>
      <c r="CN66" s="206">
        <f t="shared" si="33"/>
        <v>0</v>
      </c>
      <c r="CO66" s="206">
        <f t="shared" si="33"/>
        <v>0</v>
      </c>
      <c r="CP66" s="206">
        <f t="shared" si="33"/>
        <v>0</v>
      </c>
      <c r="CQ66" s="206">
        <f t="shared" si="33"/>
        <v>0</v>
      </c>
      <c r="CR66" s="206">
        <f t="shared" si="33"/>
        <v>0</v>
      </c>
      <c r="CS66" s="206">
        <f t="shared" si="33"/>
        <v>0</v>
      </c>
      <c r="CT66" s="206">
        <f t="shared" si="33"/>
        <v>0</v>
      </c>
      <c r="CU66" s="206">
        <f t="shared" si="33"/>
        <v>0</v>
      </c>
      <c r="CV66" s="206">
        <f t="shared" si="33"/>
        <v>0</v>
      </c>
      <c r="CW66" s="206">
        <f t="shared" si="33"/>
        <v>0</v>
      </c>
      <c r="CX66" s="206">
        <f t="shared" si="33"/>
        <v>0</v>
      </c>
      <c r="CY66" s="206">
        <f t="shared" si="33"/>
        <v>0</v>
      </c>
      <c r="CZ66" s="206">
        <f t="shared" si="33"/>
        <v>0</v>
      </c>
      <c r="DA66" s="206">
        <f t="shared" si="33"/>
        <v>0</v>
      </c>
      <c r="DB66" s="206">
        <f t="shared" si="33"/>
        <v>0</v>
      </c>
      <c r="DC66" s="206">
        <f t="shared" si="33"/>
        <v>0</v>
      </c>
      <c r="DD66" s="206">
        <f t="shared" si="33"/>
        <v>0</v>
      </c>
      <c r="DE66" s="206">
        <f t="shared" si="33"/>
        <v>0</v>
      </c>
      <c r="DF66" s="206">
        <f t="shared" si="33"/>
        <v>0</v>
      </c>
      <c r="DG66" s="206">
        <f t="shared" si="33"/>
        <v>0</v>
      </c>
      <c r="DH66" s="206">
        <f t="shared" si="33"/>
        <v>0</v>
      </c>
      <c r="DI66" s="206">
        <f t="shared" si="33"/>
        <v>0</v>
      </c>
      <c r="DJ66" s="206">
        <f t="shared" si="33"/>
        <v>0</v>
      </c>
      <c r="DK66" s="206">
        <f t="shared" si="33"/>
        <v>0</v>
      </c>
      <c r="DL66" s="206">
        <f t="shared" si="33"/>
        <v>0</v>
      </c>
      <c r="DM66" s="206">
        <f t="shared" si="33"/>
        <v>0</v>
      </c>
      <c r="DN66" s="206">
        <f t="shared" si="33"/>
        <v>0</v>
      </c>
      <c r="DO66" s="206">
        <f t="shared" si="33"/>
        <v>0</v>
      </c>
      <c r="DP66" s="206">
        <f t="shared" si="33"/>
        <v>0</v>
      </c>
      <c r="DQ66" s="206">
        <f t="shared" si="33"/>
        <v>0</v>
      </c>
      <c r="DR66" s="206">
        <f t="shared" si="33"/>
        <v>0</v>
      </c>
      <c r="DS66" s="206">
        <f t="shared" si="33"/>
        <v>0</v>
      </c>
      <c r="DT66" s="206">
        <f t="shared" si="33"/>
        <v>0</v>
      </c>
      <c r="DU66" s="206">
        <f t="shared" si="33"/>
        <v>0</v>
      </c>
      <c r="DV66" s="206">
        <f t="shared" si="33"/>
        <v>0</v>
      </c>
      <c r="DW66" s="206">
        <f t="shared" si="33"/>
        <v>0</v>
      </c>
      <c r="DX66" s="206">
        <f t="shared" si="33"/>
        <v>0</v>
      </c>
      <c r="DY66" s="206">
        <f t="shared" si="33"/>
        <v>0</v>
      </c>
      <c r="DZ66" s="206">
        <f t="shared" si="33"/>
        <v>0</v>
      </c>
      <c r="EA66" s="206">
        <f t="shared" si="33"/>
        <v>0</v>
      </c>
      <c r="EB66" s="206">
        <f t="shared" si="33"/>
        <v>0</v>
      </c>
      <c r="EC66" s="206">
        <f t="shared" si="33"/>
        <v>0</v>
      </c>
      <c r="ED66" s="206">
        <f t="shared" si="33"/>
        <v>0</v>
      </c>
      <c r="EE66" s="206">
        <f t="shared" si="33"/>
        <v>0</v>
      </c>
      <c r="EF66" s="206">
        <f t="shared" si="33"/>
        <v>0</v>
      </c>
      <c r="EG66" s="206" t="e">
        <f t="shared" ca="1" si="33"/>
        <v>#DIV/0!</v>
      </c>
      <c r="EH66" s="21"/>
    </row>
    <row r="67" spans="1:138" ht="15" customHeight="1">
      <c r="A67" s="21"/>
      <c r="B67" s="290"/>
      <c r="C67" s="64" t="s">
        <v>234</v>
      </c>
      <c r="D67" s="21"/>
      <c r="E67" s="21"/>
      <c r="F67" s="294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  <c r="DC67" s="21"/>
      <c r="DD67" s="21"/>
      <c r="DE67" s="21"/>
      <c r="DF67" s="21"/>
      <c r="DG67" s="21"/>
      <c r="DH67" s="21"/>
      <c r="DI67" s="21"/>
      <c r="DJ67" s="21"/>
      <c r="DK67" s="21"/>
      <c r="DL67" s="21"/>
      <c r="DM67" s="21"/>
      <c r="DN67" s="21"/>
      <c r="DO67" s="21"/>
      <c r="DP67" s="21"/>
      <c r="DQ67" s="21"/>
      <c r="DR67" s="21"/>
      <c r="DS67" s="21"/>
      <c r="DT67" s="21"/>
      <c r="DU67" s="21"/>
      <c r="DV67" s="21"/>
      <c r="DW67" s="21"/>
      <c r="DX67" s="21"/>
      <c r="DY67" s="21"/>
      <c r="DZ67" s="21"/>
      <c r="EA67" s="21"/>
      <c r="EB67" s="21"/>
      <c r="EC67" s="21"/>
      <c r="ED67" s="21"/>
      <c r="EE67" s="21"/>
      <c r="EF67" s="21"/>
      <c r="EG67" s="21"/>
      <c r="EH67" s="21"/>
    </row>
    <row r="68" spans="1:138" ht="15" customHeight="1">
      <c r="A68" s="21"/>
      <c r="B68" s="290"/>
      <c r="C68" s="64" t="s">
        <v>484</v>
      </c>
      <c r="D68" s="21" t="s">
        <v>77</v>
      </c>
      <c r="E68" s="21"/>
      <c r="F68" s="292" t="e">
        <f t="shared" ref="F68:F69" ca="1" si="34">SUM(G68:P68)</f>
        <v>#DIV/0!</v>
      </c>
      <c r="G68" s="206">
        <f t="shared" ref="G68:P68" si="35">SUMIF($R$6:$EG$6,G$6,$R68:$EG68)</f>
        <v>0</v>
      </c>
      <c r="H68" s="206">
        <f t="shared" si="35"/>
        <v>0</v>
      </c>
      <c r="I68" s="206">
        <f t="shared" si="35"/>
        <v>0</v>
      </c>
      <c r="J68" s="206">
        <f t="shared" si="35"/>
        <v>0</v>
      </c>
      <c r="K68" s="206">
        <f t="shared" si="35"/>
        <v>0</v>
      </c>
      <c r="L68" s="206">
        <f t="shared" si="35"/>
        <v>0</v>
      </c>
      <c r="M68" s="206">
        <f t="shared" si="35"/>
        <v>0</v>
      </c>
      <c r="N68" s="206">
        <f t="shared" si="35"/>
        <v>0</v>
      </c>
      <c r="O68" s="206">
        <f t="shared" si="35"/>
        <v>0</v>
      </c>
      <c r="P68" s="206" t="e">
        <f t="shared" ca="1" si="35"/>
        <v>#DIV/0!</v>
      </c>
      <c r="Q68" s="21"/>
      <c r="R68" s="206">
        <f>IF(R$4=Inputs!$G$270,SUM(Workflow!Q10)*Inputs!$G$252,0)</f>
        <v>0</v>
      </c>
      <c r="S68" s="206">
        <f>IF(S4=Inputs!$G$270,SUM(Workflow!$R10:R10)*Inputs!$G$252,0)</f>
        <v>0</v>
      </c>
      <c r="T68" s="206">
        <f>IF(T4=Inputs!$G$270,SUM(Workflow!$R10:S10)*Inputs!$G$252,0)</f>
        <v>0</v>
      </c>
      <c r="U68" s="206">
        <f>IF(U4=Inputs!$G$270,SUM(Workflow!$R10:T10)*Inputs!$G$252,0)</f>
        <v>0</v>
      </c>
      <c r="V68" s="206">
        <f>IF(V4=Inputs!$G$270,SUM(Workflow!$R10:U10)*Inputs!$G$252,0)</f>
        <v>0</v>
      </c>
      <c r="W68" s="206">
        <f>IF(W4=Inputs!$G$270,SUM(Workflow!$R10:V10)*Inputs!$G$252,0)</f>
        <v>0</v>
      </c>
      <c r="X68" s="206">
        <f>IF(X4=Inputs!$G$270,SUM(Workflow!$R10:W10)*Inputs!$G$252,0)</f>
        <v>0</v>
      </c>
      <c r="Y68" s="206">
        <f>IF(Y4=Inputs!$G$270,SUM(Workflow!$R10:X10)*Inputs!$G$252,0)</f>
        <v>0</v>
      </c>
      <c r="Z68" s="206">
        <f>IF(Z4=Inputs!$G$270,SUM(Workflow!$R10:Y10)*Inputs!$G$252,0)</f>
        <v>0</v>
      </c>
      <c r="AA68" s="206">
        <f>IF(AA4=Inputs!$G$270,SUM(Workflow!$R10:Z10)*Inputs!$G$252,0)</f>
        <v>0</v>
      </c>
      <c r="AB68" s="206">
        <f>IF(AB4=Inputs!$G$270,SUM(Workflow!$R10:AA10)*Inputs!$G$252,0)</f>
        <v>0</v>
      </c>
      <c r="AC68" s="206">
        <f>IF(AC4=Inputs!$G$270,SUM(Workflow!$R10:AB10)*Inputs!$G$252,0)</f>
        <v>0</v>
      </c>
      <c r="AD68" s="206">
        <f>IF(AD4=Inputs!$G$270,SUM(Workflow!$R10:AC10)*Inputs!$G$252,0)</f>
        <v>0</v>
      </c>
      <c r="AE68" s="206">
        <f>IF(AE4=Inputs!$G$270,SUM(Workflow!S10:AD10)*Inputs!$G$252,0)</f>
        <v>0</v>
      </c>
      <c r="AF68" s="206">
        <f>IF(AF4=Inputs!$G$270,SUM(Workflow!T10:AE10)*Inputs!$G$252,0)</f>
        <v>0</v>
      </c>
      <c r="AG68" s="206">
        <f>IF(AG4=Inputs!$G$270,SUM(Workflow!U10:AF10)*Inputs!$G$252,0)</f>
        <v>0</v>
      </c>
      <c r="AH68" s="206">
        <f>IF(AH4=Inputs!$G$270,SUM(Workflow!V10:AG10)*Inputs!$G$252,0)</f>
        <v>0</v>
      </c>
      <c r="AI68" s="206">
        <f>IF(AI4=Inputs!$G$270,SUM(Workflow!W10:AH10)*Inputs!$G$252,0)</f>
        <v>0</v>
      </c>
      <c r="AJ68" s="206">
        <f>IF(AJ4=Inputs!$G$270,SUM(Workflow!X10:AI10)*Inputs!$G$252,0)</f>
        <v>0</v>
      </c>
      <c r="AK68" s="206">
        <f>IF(AK4=Inputs!$G$270,SUM(Workflow!Y10:AJ10)*Inputs!$G$252,0)</f>
        <v>0</v>
      </c>
      <c r="AL68" s="206">
        <f>IF(AL4=Inputs!$G$270,SUM(Workflow!Z10:AK10)*Inputs!$G$252,0)</f>
        <v>0</v>
      </c>
      <c r="AM68" s="206">
        <f>IF(AM4=Inputs!$G$270,SUM(Workflow!AA10:AL10)*Inputs!$G$252,0)</f>
        <v>0</v>
      </c>
      <c r="AN68" s="206">
        <f>IF(AN4=Inputs!$G$270,SUM(Workflow!AB10:AM10)*Inputs!$G$252,0)</f>
        <v>0</v>
      </c>
      <c r="AO68" s="206">
        <f>IF(AO4=Inputs!$G$270,SUM(Workflow!AC10:AN10)*Inputs!$G$252,0)</f>
        <v>0</v>
      </c>
      <c r="AP68" s="206">
        <f>IF(AP4=Inputs!$G$270,SUM(Workflow!AD10:AO10)*Inputs!$G$252,0)</f>
        <v>0</v>
      </c>
      <c r="AQ68" s="206">
        <f>IF(AQ4=Inputs!$G$270,SUM(Workflow!AE10:AP10)*Inputs!$G$252,0)</f>
        <v>0</v>
      </c>
      <c r="AR68" s="206">
        <f>IF(AR4=Inputs!$G$270,SUM(Workflow!AF10:AQ10)*Inputs!$G$252,0)</f>
        <v>0</v>
      </c>
      <c r="AS68" s="206">
        <f>IF(AS4=Inputs!$G$270,SUM(Workflow!AG10:AR10)*Inputs!$G$252,0)</f>
        <v>0</v>
      </c>
      <c r="AT68" s="206">
        <f>IF(AT4=Inputs!$G$270,SUM(Workflow!AH10:AS10)*Inputs!$G$252,0)</f>
        <v>0</v>
      </c>
      <c r="AU68" s="206">
        <f>IF(AU4=Inputs!$G$270,SUM(Workflow!AI10:AT10)*Inputs!$G$252,0)</f>
        <v>0</v>
      </c>
      <c r="AV68" s="206">
        <f>IF(AV4=Inputs!$G$270,SUM(Workflow!AJ10:AU10)*Inputs!$G$252,0)</f>
        <v>0</v>
      </c>
      <c r="AW68" s="206">
        <f>IF(AW4=Inputs!$G$270,SUM(Workflow!AK10:AV10)*Inputs!$G$252,0)</f>
        <v>0</v>
      </c>
      <c r="AX68" s="206">
        <f>IF(AX4=Inputs!$G$270,SUM(Workflow!AL10:AW10)*Inputs!$G$252,0)</f>
        <v>0</v>
      </c>
      <c r="AY68" s="206">
        <f>IF(AY4=Inputs!$G$270,SUM(Workflow!AM10:AX10)*Inputs!$G$252,0)</f>
        <v>0</v>
      </c>
      <c r="AZ68" s="206">
        <f>IF(AZ4=Inputs!$G$270,SUM(Workflow!AN10:AY10)*Inputs!$G$252,0)</f>
        <v>0</v>
      </c>
      <c r="BA68" s="206">
        <f>IF(BA4=Inputs!$G$270,SUM(Workflow!AO10:AZ10)*Inputs!$G$252,0)</f>
        <v>0</v>
      </c>
      <c r="BB68" s="206">
        <f>IF(BB4=Inputs!$G$270,SUM(Workflow!AP10:BA10)*Inputs!$G$252,0)</f>
        <v>0</v>
      </c>
      <c r="BC68" s="206">
        <f>IF(BC4=Inputs!$G$270,SUM(Workflow!AQ10:BB10)*Inputs!$G$252,0)</f>
        <v>0</v>
      </c>
      <c r="BD68" s="206">
        <f>IF(BD4=Inputs!$G$270,SUM(Workflow!AR10:BC10)*Inputs!$G$252,0)</f>
        <v>0</v>
      </c>
      <c r="BE68" s="206">
        <f>IF(BE4=Inputs!$G$270,SUM(Workflow!AS10:BD10)*Inputs!$G$252,0)</f>
        <v>0</v>
      </c>
      <c r="BF68" s="206">
        <f>IF(BF4=Inputs!$G$270,SUM(Workflow!AT10:BE10)*Inputs!$G$252,0)</f>
        <v>0</v>
      </c>
      <c r="BG68" s="206">
        <f>IF(BG4=Inputs!$G$270,SUM(Workflow!AU10:BF10)*Inputs!$G$252,0)</f>
        <v>0</v>
      </c>
      <c r="BH68" s="206">
        <f>IF(BH4=Inputs!$G$270,SUM(Workflow!AV10:BG10)*Inputs!$G$252,0)</f>
        <v>0</v>
      </c>
      <c r="BI68" s="206">
        <f>IF(BI4=Inputs!$G$270,SUM(Workflow!AW10:BH10)*Inputs!$G$252,0)</f>
        <v>0</v>
      </c>
      <c r="BJ68" s="206">
        <f>IF(BJ4=Inputs!$G$270,SUM(Workflow!AX10:BI10)*Inputs!$G$252,0)</f>
        <v>0</v>
      </c>
      <c r="BK68" s="206">
        <f>IF(BK4=Inputs!$G$270,SUM(Workflow!AY10:BJ10)*Inputs!$G$252,0)</f>
        <v>0</v>
      </c>
      <c r="BL68" s="206">
        <f>IF(BL4=Inputs!$G$270,SUM(Workflow!AZ10:BK10)*Inputs!$G$252,0)</f>
        <v>0</v>
      </c>
      <c r="BM68" s="206">
        <f>IF(BM4=Inputs!$G$270,SUM(Workflow!BA10:BL10)*Inputs!$G$252,0)</f>
        <v>0</v>
      </c>
      <c r="BN68" s="206">
        <f>IF(BN4=Inputs!$G$270,SUM(Workflow!BB10:BM10)*Inputs!$G$252,0)</f>
        <v>0</v>
      </c>
      <c r="BO68" s="206">
        <f>IF(BO4=Inputs!$G$270,SUM(Workflow!BC10:BN10)*Inputs!$G$252,0)</f>
        <v>0</v>
      </c>
      <c r="BP68" s="206">
        <f>IF(BP4=Inputs!$G$270,SUM(Workflow!BD10:BO10)*Inputs!$G$252,0)</f>
        <v>0</v>
      </c>
      <c r="BQ68" s="206">
        <f>IF(BQ4=Inputs!$G$270,SUM(Workflow!BE10:BP10)*Inputs!$G$252,0)</f>
        <v>0</v>
      </c>
      <c r="BR68" s="206">
        <f>IF(BR4=Inputs!$G$270,SUM(Workflow!BF10:BQ10)*Inputs!$G$252,0)</f>
        <v>0</v>
      </c>
      <c r="BS68" s="206">
        <f>IF(BS4=Inputs!$G$270,SUM(Workflow!BG10:BR10)*Inputs!$G$252,0)</f>
        <v>0</v>
      </c>
      <c r="BT68" s="206">
        <f>IF(BT4=Inputs!$G$270,SUM(Workflow!BH10:BS10)*Inputs!$G$252,0)</f>
        <v>0</v>
      </c>
      <c r="BU68" s="206">
        <f>IF(BU4=Inputs!$G$270,SUM(Workflow!BI10:BT10)*Inputs!$G$252,0)</f>
        <v>0</v>
      </c>
      <c r="BV68" s="206">
        <f>IF(BV4=Inputs!$G$270,SUM(Workflow!BJ10:BU10)*Inputs!$G$252,0)</f>
        <v>0</v>
      </c>
      <c r="BW68" s="206">
        <f>IF(BW4=Inputs!$G$270,SUM(Workflow!BK10:BV10)*Inputs!$G$252,0)</f>
        <v>0</v>
      </c>
      <c r="BX68" s="206">
        <f>IF(BX4=Inputs!$G$270,SUM(Workflow!BL10:BW10)*Inputs!$G$252,0)</f>
        <v>0</v>
      </c>
      <c r="BY68" s="206">
        <f>IF(BY4=Inputs!$G$270,SUM(Workflow!BM10:BX10)*Inputs!$G$252,0)</f>
        <v>0</v>
      </c>
      <c r="BZ68" s="206">
        <f>IF(BZ4=Inputs!$G$270,SUM(Workflow!BN10:BY10)*Inputs!$G$252,0)</f>
        <v>0</v>
      </c>
      <c r="CA68" s="206">
        <f>IF(CA4=Inputs!$G$270,SUM(Workflow!BO10:BZ10)*Inputs!$G$252,0)</f>
        <v>0</v>
      </c>
      <c r="CB68" s="206">
        <f>IF(CB4=Inputs!$G$270,SUM(Workflow!BP10:CA10)*Inputs!$G$252,0)</f>
        <v>0</v>
      </c>
      <c r="CC68" s="206">
        <f>IF(CC4=Inputs!$G$270,SUM(Workflow!BQ10:CB10)*Inputs!$G$252,0)</f>
        <v>0</v>
      </c>
      <c r="CD68" s="206">
        <f>IF(CD4=Inputs!$G$270,SUM(Workflow!BR10:CC10)*Inputs!$G$252,0)</f>
        <v>0</v>
      </c>
      <c r="CE68" s="206">
        <f>IF(CE4=Inputs!$G$270,SUM(Workflow!BS10:CD10)*Inputs!$G$252,0)</f>
        <v>0</v>
      </c>
      <c r="CF68" s="206">
        <f>IF(CF4=Inputs!$G$270,SUM(Workflow!BT10:CE10)*Inputs!$G$252,0)</f>
        <v>0</v>
      </c>
      <c r="CG68" s="206">
        <f>IF(CG4=Inputs!$G$270,SUM(Workflow!BU10:CF10)*Inputs!$G$252,0)</f>
        <v>0</v>
      </c>
      <c r="CH68" s="206">
        <f>IF(CH4=Inputs!$G$270,SUM(Workflow!BV10:CG10)*Inputs!$G$252,0)</f>
        <v>0</v>
      </c>
      <c r="CI68" s="206">
        <f>IF(CI4=Inputs!$G$270,SUM(Workflow!BW10:CH10)*Inputs!$G$252,0)</f>
        <v>0</v>
      </c>
      <c r="CJ68" s="206">
        <f>IF(CJ4=Inputs!$G$270,SUM(Workflow!BX10:CI10)*Inputs!$G$252,0)</f>
        <v>0</v>
      </c>
      <c r="CK68" s="206">
        <f>IF(CK4=Inputs!$G$270,SUM(Workflow!BY10:CJ10)*Inputs!$G$252,0)</f>
        <v>0</v>
      </c>
      <c r="CL68" s="206">
        <f>IF(CL4=Inputs!$G$270,SUM(Workflow!BZ10:CK10)*Inputs!$G$252,0)</f>
        <v>0</v>
      </c>
      <c r="CM68" s="206">
        <f>IF(CM4=Inputs!$G$270,SUM(Workflow!CA10:CL10)*Inputs!$G$252,0)</f>
        <v>0</v>
      </c>
      <c r="CN68" s="206">
        <f>IF(CN4=Inputs!$G$270,SUM(Workflow!CB10:CM10)*Inputs!$G$252,0)</f>
        <v>0</v>
      </c>
      <c r="CO68" s="206">
        <f>IF(CO4=Inputs!$G$270,SUM(Workflow!CC10:CN10)*Inputs!$G$252,0)</f>
        <v>0</v>
      </c>
      <c r="CP68" s="206">
        <f>IF(CP4=Inputs!$G$270,SUM(Workflow!CD10:CO10)*Inputs!$G$252,0)</f>
        <v>0</v>
      </c>
      <c r="CQ68" s="206">
        <f>IF(CQ4=Inputs!$G$270,SUM(Workflow!CE10:CP10)*Inputs!$G$252,0)</f>
        <v>0</v>
      </c>
      <c r="CR68" s="206">
        <f>IF(CR4=Inputs!$G$270,SUM(Workflow!CF10:CQ10)*Inputs!$G$252,0)</f>
        <v>0</v>
      </c>
      <c r="CS68" s="206">
        <f>IF(CS4=Inputs!$G$270,SUM(Workflow!CG10:CR10)*Inputs!$G$252,0)</f>
        <v>0</v>
      </c>
      <c r="CT68" s="206">
        <f>IF(CT4=Inputs!$G$270,SUM(Workflow!CH10:CS10)*Inputs!$G$252,0)</f>
        <v>0</v>
      </c>
      <c r="CU68" s="206">
        <f>IF(CU4=Inputs!$G$270,SUM(Workflow!CI10:CT10)*Inputs!$G$252,0)</f>
        <v>0</v>
      </c>
      <c r="CV68" s="206">
        <f>IF(CV4=Inputs!$G$270,SUM(Workflow!CJ10:CU10)*Inputs!$G$252,0)</f>
        <v>0</v>
      </c>
      <c r="CW68" s="206">
        <f>IF(CW4=Inputs!$G$270,SUM(Workflow!CK10:CV10)*Inputs!$G$252,0)</f>
        <v>0</v>
      </c>
      <c r="CX68" s="206">
        <f>IF(CX4=Inputs!$G$270,SUM(Workflow!CL10:CW10)*Inputs!$G$252,0)</f>
        <v>0</v>
      </c>
      <c r="CY68" s="206">
        <f>IF(CY4=Inputs!$G$270,SUM(Workflow!CM10:CX10)*Inputs!$G$252,0)</f>
        <v>0</v>
      </c>
      <c r="CZ68" s="206">
        <f>IF(CZ4=Inputs!$G$270,SUM(Workflow!CN10:CY10)*Inputs!$G$252,0)</f>
        <v>0</v>
      </c>
      <c r="DA68" s="206">
        <f>IF(DA4=Inputs!$G$270,SUM(Workflow!CO10:CZ10)*Inputs!$G$252,0)</f>
        <v>0</v>
      </c>
      <c r="DB68" s="206">
        <f>IF(DB4=Inputs!$G$270,SUM(Workflow!CP10:DA10)*Inputs!$G$252,0)</f>
        <v>0</v>
      </c>
      <c r="DC68" s="206">
        <f>IF(DC4=Inputs!$G$270,SUM(Workflow!CQ10:DB10)*Inputs!$G$252,0)</f>
        <v>0</v>
      </c>
      <c r="DD68" s="206">
        <f>IF(DD4=Inputs!$G$270,SUM(Workflow!CR10:DC10)*Inputs!$G$252,0)</f>
        <v>0</v>
      </c>
      <c r="DE68" s="206">
        <f>IF(DE4=Inputs!$G$270,SUM(Workflow!CS10:DD10)*Inputs!$G$252,0)</f>
        <v>0</v>
      </c>
      <c r="DF68" s="206">
        <f>IF(DF4=Inputs!$G$270,SUM(Workflow!CT10:DE10)*Inputs!$G$252,0)</f>
        <v>0</v>
      </c>
      <c r="DG68" s="206">
        <f>IF(DG4=Inputs!$G$270,SUM(Workflow!CU10:DF10)*Inputs!$G$252,0)</f>
        <v>0</v>
      </c>
      <c r="DH68" s="206">
        <f>IF(DH4=Inputs!$G$270,SUM(Workflow!CV10:DG10)*Inputs!$G$252,0)</f>
        <v>0</v>
      </c>
      <c r="DI68" s="206">
        <f>IF(DI4=Inputs!$G$270,SUM(Workflow!CW10:DH10)*Inputs!$G$252,0)</f>
        <v>0</v>
      </c>
      <c r="DJ68" s="206">
        <f>IF(DJ4=Inputs!$G$270,SUM(Workflow!CX10:DI10)*Inputs!$G$252,0)</f>
        <v>0</v>
      </c>
      <c r="DK68" s="206">
        <f>IF(DK4=Inputs!$G$270,SUM(Workflow!CY10:DJ10)*Inputs!$G$252,0)</f>
        <v>0</v>
      </c>
      <c r="DL68" s="206">
        <f>IF(DL4=Inputs!$G$270,SUM(Workflow!CZ10:DK10)*Inputs!$G$252,0)</f>
        <v>0</v>
      </c>
      <c r="DM68" s="206">
        <f>IF(DM4=Inputs!$G$270,SUM(Workflow!DA10:DL10)*Inputs!$G$252,0)</f>
        <v>0</v>
      </c>
      <c r="DN68" s="206">
        <f>IF(DN4=Inputs!$G$270,SUM(Workflow!DB10:DM10)*Inputs!$G$252,0)</f>
        <v>0</v>
      </c>
      <c r="DO68" s="206">
        <f>IF(DO4=Inputs!$G$270,SUM(Workflow!DC10:DN10)*Inputs!$G$252,0)</f>
        <v>0</v>
      </c>
      <c r="DP68" s="206">
        <f>IF(DP4=Inputs!$G$270,SUM(Workflow!DD10:DO10)*Inputs!$G$252,0)</f>
        <v>0</v>
      </c>
      <c r="DQ68" s="206">
        <f>IF(DQ4=Inputs!$G$270,SUM(Workflow!DE10:DP10)*Inputs!$G$252,0)</f>
        <v>0</v>
      </c>
      <c r="DR68" s="206">
        <f>IF(DR4=Inputs!$G$270,SUM(Workflow!DF10:DQ10)*Inputs!$G$252,0)</f>
        <v>0</v>
      </c>
      <c r="DS68" s="206">
        <f>IF(DS4=Inputs!$G$270,SUM(Workflow!DG10:DR10)*Inputs!$G$252,0)</f>
        <v>0</v>
      </c>
      <c r="DT68" s="206">
        <f>IF(DT4=Inputs!$G$270,SUM(Workflow!DH10:DS10)*Inputs!$G$252,0)</f>
        <v>0</v>
      </c>
      <c r="DU68" s="206">
        <f>IF(DU4=Inputs!$G$270,SUM(Workflow!DI10:DT10)*Inputs!$G$252,0)</f>
        <v>0</v>
      </c>
      <c r="DV68" s="206">
        <f>IF(DV4=Inputs!$G$270,SUM(Workflow!DJ10:DU10)*Inputs!$G$252,0)</f>
        <v>0</v>
      </c>
      <c r="DW68" s="206">
        <f>IF(DW4=Inputs!$G$270,SUM(Workflow!DK10:DV10)*Inputs!$G$252,0)</f>
        <v>0</v>
      </c>
      <c r="DX68" s="206">
        <f>IF(DX4=Inputs!$G$270,SUM(Workflow!DL10:DW10)*Inputs!$G$252,0)</f>
        <v>0</v>
      </c>
      <c r="DY68" s="206">
        <f>IF(DY4=Inputs!$G$270,SUM(Workflow!DM10:DX10)*Inputs!$G$252,0)</f>
        <v>0</v>
      </c>
      <c r="DZ68" s="206">
        <f>IF(DZ4=Inputs!$G$270,SUM(Workflow!DN10:DY10)*Inputs!$G$252,0)</f>
        <v>0</v>
      </c>
      <c r="EA68" s="206">
        <f>IF(EA4=Inputs!$G$270,SUM(Workflow!DO10:DZ10)*Inputs!$G$252,0)</f>
        <v>0</v>
      </c>
      <c r="EB68" s="206">
        <f>IF(EB4=Inputs!$G$270,SUM(Workflow!DP10:EA10)*Inputs!$G$252,0)</f>
        <v>0</v>
      </c>
      <c r="EC68" s="206">
        <f>IF(EC4=Inputs!$G$270,SUM(Workflow!DQ10:EB10)*Inputs!$G$252,0)</f>
        <v>0</v>
      </c>
      <c r="ED68" s="206">
        <f>IF(ED4=Inputs!$G$270,SUM(Workflow!DR10:EC10)*Inputs!$G$252,0)</f>
        <v>0</v>
      </c>
      <c r="EE68" s="206">
        <f>IF(EE4=Inputs!$G$270,SUM(Workflow!DS10:ED10)*Inputs!$G$252,0)</f>
        <v>0</v>
      </c>
      <c r="EF68" s="206">
        <f>IF(EF4=Inputs!$G$270,SUM(Workflow!DT10:EE10)*Inputs!$G$252,0)</f>
        <v>0</v>
      </c>
      <c r="EG68" s="206" t="e">
        <f ca="1">IF(EG4=Inputs!$G$270,SUM(Workflow!DU10:EF10)*Inputs!$G$252,0)</f>
        <v>#DIV/0!</v>
      </c>
      <c r="EH68" s="21"/>
    </row>
    <row r="69" spans="1:138" ht="15" customHeight="1">
      <c r="A69" s="21"/>
      <c r="B69" s="290"/>
      <c r="C69" s="64" t="s">
        <v>485</v>
      </c>
      <c r="D69" s="21" t="s">
        <v>77</v>
      </c>
      <c r="E69" s="21"/>
      <c r="F69" s="292" t="e">
        <f t="shared" ca="1" si="34"/>
        <v>#DIV/0!</v>
      </c>
      <c r="G69" s="206">
        <f t="shared" ref="G69:P69" si="36">SUMIF($R$6:$EG$6,G$6,$R69:$EG69)</f>
        <v>0</v>
      </c>
      <c r="H69" s="206">
        <f t="shared" si="36"/>
        <v>0</v>
      </c>
      <c r="I69" s="206">
        <f t="shared" si="36"/>
        <v>0</v>
      </c>
      <c r="J69" s="206">
        <f t="shared" si="36"/>
        <v>0</v>
      </c>
      <c r="K69" s="206">
        <f t="shared" si="36"/>
        <v>0</v>
      </c>
      <c r="L69" s="206">
        <f t="shared" si="36"/>
        <v>0</v>
      </c>
      <c r="M69" s="206">
        <f t="shared" si="36"/>
        <v>0</v>
      </c>
      <c r="N69" s="206">
        <f t="shared" si="36"/>
        <v>0</v>
      </c>
      <c r="O69" s="206">
        <f t="shared" si="36"/>
        <v>0</v>
      </c>
      <c r="P69" s="206" t="e">
        <f t="shared" ca="1" si="36"/>
        <v>#DIV/0!</v>
      </c>
      <c r="Q69" s="21"/>
      <c r="R69" s="206">
        <f>IF(R$4=Inputs!$G$270,SUM(Workflow!Q45)*Inputs!$G$251,0)</f>
        <v>0</v>
      </c>
      <c r="S69" s="206">
        <f>IF(S4=Inputs!$G$270,SUM(Workflow!$R45:R45)*Inputs!$G$251,0)</f>
        <v>0</v>
      </c>
      <c r="T69" s="206">
        <f>IF(T4=Inputs!$G$270,SUM(Workflow!$R45:S45)*Inputs!$G$251,0)</f>
        <v>0</v>
      </c>
      <c r="U69" s="206">
        <f>IF(U4=Inputs!$G$270,SUM(Workflow!$R45:T45)*Inputs!$G$251,0)</f>
        <v>0</v>
      </c>
      <c r="V69" s="206">
        <f>IF(V4=Inputs!$G$270,SUM(Workflow!$R45:U45)*Inputs!$G$251,0)</f>
        <v>0</v>
      </c>
      <c r="W69" s="206">
        <f>IF(W4=Inputs!$G$270,SUM(Workflow!$R45:V45)*Inputs!$G$251,0)</f>
        <v>0</v>
      </c>
      <c r="X69" s="206">
        <f>IF(X4=Inputs!$G$270,SUM(Workflow!$R45:W45)*Inputs!$G$251,0)</f>
        <v>0</v>
      </c>
      <c r="Y69" s="206">
        <f>IF(Y4=Inputs!$G$270,SUM(Workflow!$R45:X45)*Inputs!$G$251,0)</f>
        <v>0</v>
      </c>
      <c r="Z69" s="206">
        <f>IF(Z4=Inputs!$G$270,SUM(Workflow!$R45:Y45)*Inputs!$G$251,0)</f>
        <v>0</v>
      </c>
      <c r="AA69" s="206">
        <f>IF(AA4=Inputs!$G$270,SUM(Workflow!$R45:Z45)*Inputs!$G$251,0)</f>
        <v>0</v>
      </c>
      <c r="AB69" s="206">
        <f>IF(AB4=Inputs!$G$270,SUM(Workflow!$R45:AA45)*Inputs!$G$251,0)</f>
        <v>0</v>
      </c>
      <c r="AC69" s="206">
        <f>IF(AC4=Inputs!$G$270,SUM(Workflow!$R45:AB45)*Inputs!$G$251,0)</f>
        <v>0</v>
      </c>
      <c r="AD69" s="206">
        <f>IF(AD4=Inputs!$G$270,SUM(Workflow!$R45:AC45)*Inputs!$G$251,0)</f>
        <v>0</v>
      </c>
      <c r="AE69" s="206">
        <f>IF(AE4=Inputs!$G$270,SUM(Workflow!S45:AD45)*Inputs!$G$251,0)</f>
        <v>0</v>
      </c>
      <c r="AF69" s="206">
        <f>IF(AF4=Inputs!$G$270,SUM(Workflow!T45:AE45)*Inputs!$G$251,0)</f>
        <v>0</v>
      </c>
      <c r="AG69" s="206">
        <f>IF(AG4=Inputs!$G$270,SUM(Workflow!U45:AF45)*Inputs!$G$251,0)</f>
        <v>0</v>
      </c>
      <c r="AH69" s="206">
        <f>IF(AH4=Inputs!$G$270,SUM(Workflow!V45:AG45)*Inputs!$G$251,0)</f>
        <v>0</v>
      </c>
      <c r="AI69" s="206">
        <f>IF(AI4=Inputs!$G$270,SUM(Workflow!W45:AH45)*Inputs!$G$251,0)</f>
        <v>0</v>
      </c>
      <c r="AJ69" s="206">
        <f>IF(AJ4=Inputs!$G$270,SUM(Workflow!X45:AI45)*Inputs!$G$251,0)</f>
        <v>0</v>
      </c>
      <c r="AK69" s="206">
        <f>IF(AK4=Inputs!$G$270,SUM(Workflow!Y45:AJ45)*Inputs!$G$251,0)</f>
        <v>0</v>
      </c>
      <c r="AL69" s="206">
        <f>IF(AL4=Inputs!$G$270,SUM(Workflow!Z45:AK45)*Inputs!$G$251,0)</f>
        <v>0</v>
      </c>
      <c r="AM69" s="206">
        <f>IF(AM4=Inputs!$G$270,SUM(Workflow!AA45:AL45)*Inputs!$G$251,0)</f>
        <v>0</v>
      </c>
      <c r="AN69" s="206">
        <f>IF(AN4=Inputs!$G$270,SUM(Workflow!AB45:AM45)*Inputs!$G$251,0)</f>
        <v>0</v>
      </c>
      <c r="AO69" s="206">
        <f>IF(AO4=Inputs!$G$270,SUM(Workflow!AC45:AN45)*Inputs!$G$251,0)</f>
        <v>0</v>
      </c>
      <c r="AP69" s="206">
        <f>IF(AP4=Inputs!$G$270,SUM(Workflow!AD45:AO45)*Inputs!$G$251,0)</f>
        <v>0</v>
      </c>
      <c r="AQ69" s="206">
        <f>IF(AQ4=Inputs!$G$270,SUM(Workflow!AE45:AP45)*Inputs!$G$251,0)</f>
        <v>0</v>
      </c>
      <c r="AR69" s="206">
        <f>IF(AR4=Inputs!$G$270,SUM(Workflow!AF45:AQ45)*Inputs!$G$251,0)</f>
        <v>0</v>
      </c>
      <c r="AS69" s="206">
        <f>IF(AS4=Inputs!$G$270,SUM(Workflow!AG45:AR45)*Inputs!$G$251,0)</f>
        <v>0</v>
      </c>
      <c r="AT69" s="206">
        <f>IF(AT4=Inputs!$G$270,SUM(Workflow!AH45:AS45)*Inputs!$G$251,0)</f>
        <v>0</v>
      </c>
      <c r="AU69" s="206">
        <f>IF(AU4=Inputs!$G$270,SUM(Workflow!AI45:AT45)*Inputs!$G$251,0)</f>
        <v>0</v>
      </c>
      <c r="AV69" s="206">
        <f>IF(AV4=Inputs!$G$270,SUM(Workflow!AJ45:AU45)*Inputs!$G$251,0)</f>
        <v>0</v>
      </c>
      <c r="AW69" s="206">
        <f>IF(AW4=Inputs!$G$270,SUM(Workflow!AK45:AV45)*Inputs!$G$251,0)</f>
        <v>0</v>
      </c>
      <c r="AX69" s="206">
        <f>IF(AX4=Inputs!$G$270,SUM(Workflow!AL45:AW45)*Inputs!$G$251,0)</f>
        <v>0</v>
      </c>
      <c r="AY69" s="206">
        <f>IF(AY4=Inputs!$G$270,SUM(Workflow!AM45:AX45)*Inputs!$G$251,0)</f>
        <v>0</v>
      </c>
      <c r="AZ69" s="206">
        <f>IF(AZ4=Inputs!$G$270,SUM(Workflow!AN45:AY45)*Inputs!$G$251,0)</f>
        <v>0</v>
      </c>
      <c r="BA69" s="206">
        <f>IF(BA4=Inputs!$G$270,SUM(Workflow!AO45:AZ45)*Inputs!$G$251,0)</f>
        <v>0</v>
      </c>
      <c r="BB69" s="206">
        <f>IF(BB4=Inputs!$G$270,SUM(Workflow!AP45:BA45)*Inputs!$G$251,0)</f>
        <v>0</v>
      </c>
      <c r="BC69" s="206">
        <f>IF(BC4=Inputs!$G$270,SUM(Workflow!AQ45:BB45)*Inputs!$G$251,0)</f>
        <v>0</v>
      </c>
      <c r="BD69" s="206">
        <f>IF(BD4=Inputs!$G$270,SUM(Workflow!AR45:BC45)*Inputs!$G$251,0)</f>
        <v>0</v>
      </c>
      <c r="BE69" s="206">
        <f>IF(BE4=Inputs!$G$270,SUM(Workflow!AS45:BD45)*Inputs!$G$251,0)</f>
        <v>0</v>
      </c>
      <c r="BF69" s="206">
        <f>IF(BF4=Inputs!$G$270,SUM(Workflow!AT45:BE45)*Inputs!$G$251,0)</f>
        <v>0</v>
      </c>
      <c r="BG69" s="206">
        <f>IF(BG4=Inputs!$G$270,SUM(Workflow!AU45:BF45)*Inputs!$G$251,0)</f>
        <v>0</v>
      </c>
      <c r="BH69" s="206">
        <f>IF(BH4=Inputs!$G$270,SUM(Workflow!AV45:BG45)*Inputs!$G$251,0)</f>
        <v>0</v>
      </c>
      <c r="BI69" s="206">
        <f>IF(BI4=Inputs!$G$270,SUM(Workflow!AW45:BH45)*Inputs!$G$251,0)</f>
        <v>0</v>
      </c>
      <c r="BJ69" s="206">
        <f>IF(BJ4=Inputs!$G$270,SUM(Workflow!AX45:BI45)*Inputs!$G$251,0)</f>
        <v>0</v>
      </c>
      <c r="BK69" s="206">
        <f>IF(BK4=Inputs!$G$270,SUM(Workflow!AY45:BJ45)*Inputs!$G$251,0)</f>
        <v>0</v>
      </c>
      <c r="BL69" s="206">
        <f>IF(BL4=Inputs!$G$270,SUM(Workflow!AZ45:BK45)*Inputs!$G$251,0)</f>
        <v>0</v>
      </c>
      <c r="BM69" s="206">
        <f>IF(BM4=Inputs!$G$270,SUM(Workflow!BA45:BL45)*Inputs!$G$251,0)</f>
        <v>0</v>
      </c>
      <c r="BN69" s="206">
        <f>IF(BN4=Inputs!$G$270,SUM(Workflow!BB45:BM45)*Inputs!$G$251,0)</f>
        <v>0</v>
      </c>
      <c r="BO69" s="206">
        <f>IF(BO4=Inputs!$G$270,SUM(Workflow!BC45:BN45)*Inputs!$G$251,0)</f>
        <v>0</v>
      </c>
      <c r="BP69" s="206">
        <f>IF(BP4=Inputs!$G$270,SUM(Workflow!BD45:BO45)*Inputs!$G$251,0)</f>
        <v>0</v>
      </c>
      <c r="BQ69" s="206">
        <f>IF(BQ4=Inputs!$G$270,SUM(Workflow!BE45:BP45)*Inputs!$G$251,0)</f>
        <v>0</v>
      </c>
      <c r="BR69" s="206">
        <f>IF(BR4=Inputs!$G$270,SUM(Workflow!BF45:BQ45)*Inputs!$G$251,0)</f>
        <v>0</v>
      </c>
      <c r="BS69" s="206">
        <f>IF(BS4=Inputs!$G$270,SUM(Workflow!BG45:BR45)*Inputs!$G$251,0)</f>
        <v>0</v>
      </c>
      <c r="BT69" s="206">
        <f>IF(BT4=Inputs!$G$270,SUM(Workflow!BH45:BS45)*Inputs!$G$251,0)</f>
        <v>0</v>
      </c>
      <c r="BU69" s="206">
        <f>IF(BU4=Inputs!$G$270,SUM(Workflow!BI45:BT45)*Inputs!$G$251,0)</f>
        <v>0</v>
      </c>
      <c r="BV69" s="206">
        <f>IF(BV4=Inputs!$G$270,SUM(Workflow!BJ45:BU45)*Inputs!$G$251,0)</f>
        <v>0</v>
      </c>
      <c r="BW69" s="206">
        <f>IF(BW4=Inputs!$G$270,SUM(Workflow!BK45:BV45)*Inputs!$G$251,0)</f>
        <v>0</v>
      </c>
      <c r="BX69" s="206">
        <f>IF(BX4=Inputs!$G$270,SUM(Workflow!BL45:BW45)*Inputs!$G$251,0)</f>
        <v>0</v>
      </c>
      <c r="BY69" s="206">
        <f>IF(BY4=Inputs!$G$270,SUM(Workflow!BM45:BX45)*Inputs!$G$251,0)</f>
        <v>0</v>
      </c>
      <c r="BZ69" s="206">
        <f>IF(BZ4=Inputs!$G$270,SUM(Workflow!BN45:BY45)*Inputs!$G$251,0)</f>
        <v>0</v>
      </c>
      <c r="CA69" s="206">
        <f>IF(CA4=Inputs!$G$270,SUM(Workflow!BO45:BZ45)*Inputs!$G$251,0)</f>
        <v>0</v>
      </c>
      <c r="CB69" s="206">
        <f>IF(CB4=Inputs!$G$270,SUM(Workflow!BP45:CA45)*Inputs!$G$251,0)</f>
        <v>0</v>
      </c>
      <c r="CC69" s="206">
        <f>IF(CC4=Inputs!$G$270,SUM(Workflow!BQ45:CB45)*Inputs!$G$251,0)</f>
        <v>0</v>
      </c>
      <c r="CD69" s="206">
        <f>IF(CD4=Inputs!$G$270,SUM(Workflow!BR45:CC45)*Inputs!$G$251,0)</f>
        <v>0</v>
      </c>
      <c r="CE69" s="206">
        <f>IF(CE4=Inputs!$G$270,SUM(Workflow!BS45:CD45)*Inputs!$G$251,0)</f>
        <v>0</v>
      </c>
      <c r="CF69" s="206">
        <f>IF(CF4=Inputs!$G$270,SUM(Workflow!BT45:CE45)*Inputs!$G$251,0)</f>
        <v>0</v>
      </c>
      <c r="CG69" s="206">
        <f>IF(CG4=Inputs!$G$270,SUM(Workflow!BU45:CF45)*Inputs!$G$251,0)</f>
        <v>0</v>
      </c>
      <c r="CH69" s="206">
        <f>IF(CH4=Inputs!$G$270,SUM(Workflow!BV45:CG45)*Inputs!$G$251,0)</f>
        <v>0</v>
      </c>
      <c r="CI69" s="206">
        <f>IF(CI4=Inputs!$G$270,SUM(Workflow!BW45:CH45)*Inputs!$G$251,0)</f>
        <v>0</v>
      </c>
      <c r="CJ69" s="206">
        <f>IF(CJ4=Inputs!$G$270,SUM(Workflow!BX45:CI45)*Inputs!$G$251,0)</f>
        <v>0</v>
      </c>
      <c r="CK69" s="206">
        <f>IF(CK4=Inputs!$G$270,SUM(Workflow!BY45:CJ45)*Inputs!$G$251,0)</f>
        <v>0</v>
      </c>
      <c r="CL69" s="206">
        <f>IF(CL4=Inputs!$G$270,SUM(Workflow!BZ45:CK45)*Inputs!$G$251,0)</f>
        <v>0</v>
      </c>
      <c r="CM69" s="206">
        <f>IF(CM4=Inputs!$G$270,SUM(Workflow!CA45:CL45)*Inputs!$G$251,0)</f>
        <v>0</v>
      </c>
      <c r="CN69" s="206">
        <f>IF(CN4=Inputs!$G$270,SUM(Workflow!CB45:CM45)*Inputs!$G$251,0)</f>
        <v>0</v>
      </c>
      <c r="CO69" s="206">
        <f>IF(CO4=Inputs!$G$270,SUM(Workflow!CC45:CN45)*Inputs!$G$251,0)</f>
        <v>0</v>
      </c>
      <c r="CP69" s="206">
        <f>IF(CP4=Inputs!$G$270,SUM(Workflow!CD45:CO45)*Inputs!$G$251,0)</f>
        <v>0</v>
      </c>
      <c r="CQ69" s="206">
        <f>IF(CQ4=Inputs!$G$270,SUM(Workflow!CE45:CP45)*Inputs!$G$251,0)</f>
        <v>0</v>
      </c>
      <c r="CR69" s="206">
        <f>IF(CR4=Inputs!$G$270,SUM(Workflow!CF45:CQ45)*Inputs!$G$251,0)</f>
        <v>0</v>
      </c>
      <c r="CS69" s="206">
        <f>IF(CS4=Inputs!$G$270,SUM(Workflow!CG45:CR45)*Inputs!$G$251,0)</f>
        <v>0</v>
      </c>
      <c r="CT69" s="206">
        <f>IF(CT4=Inputs!$G$270,SUM(Workflow!CH45:CS45)*Inputs!$G$251,0)</f>
        <v>0</v>
      </c>
      <c r="CU69" s="206">
        <f>IF(CU4=Inputs!$G$270,SUM(Workflow!CI45:CT45)*Inputs!$G$251,0)</f>
        <v>0</v>
      </c>
      <c r="CV69" s="206">
        <f>IF(CV4=Inputs!$G$270,SUM(Workflow!CJ45:CU45)*Inputs!$G$251,0)</f>
        <v>0</v>
      </c>
      <c r="CW69" s="206">
        <f>IF(CW4=Inputs!$G$270,SUM(Workflow!CK45:CV45)*Inputs!$G$251,0)</f>
        <v>0</v>
      </c>
      <c r="CX69" s="206">
        <f>IF(CX4=Inputs!$G$270,SUM(Workflow!CL45:CW45)*Inputs!$G$251,0)</f>
        <v>0</v>
      </c>
      <c r="CY69" s="206">
        <f>IF(CY4=Inputs!$G$270,SUM(Workflow!CM45:CX45)*Inputs!$G$251,0)</f>
        <v>0</v>
      </c>
      <c r="CZ69" s="206">
        <f>IF(CZ4=Inputs!$G$270,SUM(Workflow!CN45:CY45)*Inputs!$G$251,0)</f>
        <v>0</v>
      </c>
      <c r="DA69" s="206">
        <f>IF(DA4=Inputs!$G$270,SUM(Workflow!CO45:CZ45)*Inputs!$G$251,0)</f>
        <v>0</v>
      </c>
      <c r="DB69" s="206">
        <f>IF(DB4=Inputs!$G$270,SUM(Workflow!CP45:DA45)*Inputs!$G$251,0)</f>
        <v>0</v>
      </c>
      <c r="DC69" s="206">
        <f>IF(DC4=Inputs!$G$270,SUM(Workflow!CQ45:DB45)*Inputs!$G$251,0)</f>
        <v>0</v>
      </c>
      <c r="DD69" s="206">
        <f>IF(DD4=Inputs!$G$270,SUM(Workflow!CR45:DC45)*Inputs!$G$251,0)</f>
        <v>0</v>
      </c>
      <c r="DE69" s="206">
        <f>IF(DE4=Inputs!$G$270,SUM(Workflow!CS45:DD45)*Inputs!$G$251,0)</f>
        <v>0</v>
      </c>
      <c r="DF69" s="206">
        <f>IF(DF4=Inputs!$G$270,SUM(Workflow!CT45:DE45)*Inputs!$G$251,0)</f>
        <v>0</v>
      </c>
      <c r="DG69" s="206">
        <f>IF(DG4=Inputs!$G$270,SUM(Workflow!CU45:DF45)*Inputs!$G$251,0)</f>
        <v>0</v>
      </c>
      <c r="DH69" s="206">
        <f>IF(DH4=Inputs!$G$270,SUM(Workflow!CV45:DG45)*Inputs!$G$251,0)</f>
        <v>0</v>
      </c>
      <c r="DI69" s="206">
        <f>IF(DI4=Inputs!$G$270,SUM(Workflow!CW45:DH45)*Inputs!$G$251,0)</f>
        <v>0</v>
      </c>
      <c r="DJ69" s="206">
        <f>IF(DJ4=Inputs!$G$270,SUM(Workflow!CX45:DI45)*Inputs!$G$251,0)</f>
        <v>0</v>
      </c>
      <c r="DK69" s="206">
        <f>IF(DK4=Inputs!$G$270,SUM(Workflow!CY45:DJ45)*Inputs!$G$251,0)</f>
        <v>0</v>
      </c>
      <c r="DL69" s="206">
        <f>IF(DL4=Inputs!$G$270,SUM(Workflow!CZ45:DK45)*Inputs!$G$251,0)</f>
        <v>0</v>
      </c>
      <c r="DM69" s="206">
        <f>IF(DM4=Inputs!$G$270,SUM(Workflow!DA45:DL45)*Inputs!$G$251,0)</f>
        <v>0</v>
      </c>
      <c r="DN69" s="206">
        <f>IF(DN4=Inputs!$G$270,SUM(Workflow!DB45:DM45)*Inputs!$G$251,0)</f>
        <v>0</v>
      </c>
      <c r="DO69" s="206">
        <f>IF(DO4=Inputs!$G$270,SUM(Workflow!DC45:DN45)*Inputs!$G$251,0)</f>
        <v>0</v>
      </c>
      <c r="DP69" s="206">
        <f>IF(DP4=Inputs!$G$270,SUM(Workflow!DD45:DO45)*Inputs!$G$251,0)</f>
        <v>0</v>
      </c>
      <c r="DQ69" s="206">
        <f>IF(DQ4=Inputs!$G$270,SUM(Workflow!DE45:DP45)*Inputs!$G$251,0)</f>
        <v>0</v>
      </c>
      <c r="DR69" s="206">
        <f>IF(DR4=Inputs!$G$270,SUM(Workflow!DF45:DQ45)*Inputs!$G$251,0)</f>
        <v>0</v>
      </c>
      <c r="DS69" s="206">
        <f>IF(DS4=Inputs!$G$270,SUM(Workflow!DG45:DR45)*Inputs!$G$251,0)</f>
        <v>0</v>
      </c>
      <c r="DT69" s="206">
        <f>IF(DT4=Inputs!$G$270,SUM(Workflow!DH45:DS45)*Inputs!$G$251,0)</f>
        <v>0</v>
      </c>
      <c r="DU69" s="206">
        <f>IF(DU4=Inputs!$G$270,SUM(Workflow!DI45:DT45)*Inputs!$G$251,0)</f>
        <v>0</v>
      </c>
      <c r="DV69" s="206">
        <f>IF(DV4=Inputs!$G$270,SUM(Workflow!DJ45:DU45)*Inputs!$G$251,0)</f>
        <v>0</v>
      </c>
      <c r="DW69" s="206">
        <f>IF(DW4=Inputs!$G$270,SUM(Workflow!DK45:DV45)*Inputs!$G$251,0)</f>
        <v>0</v>
      </c>
      <c r="DX69" s="206">
        <f>IF(DX4=Inputs!$G$270,SUM(Workflow!DL45:DW45)*Inputs!$G$251,0)</f>
        <v>0</v>
      </c>
      <c r="DY69" s="206">
        <f>IF(DY4=Inputs!$G$270,SUM(Workflow!DM45:DX45)*Inputs!$G$251,0)</f>
        <v>0</v>
      </c>
      <c r="DZ69" s="206">
        <f>IF(DZ4=Inputs!$G$270,SUM(Workflow!DN45:DY45)*Inputs!$G$251,0)</f>
        <v>0</v>
      </c>
      <c r="EA69" s="206">
        <f>IF(EA4=Inputs!$G$270,SUM(Workflow!DO45:DZ45)*Inputs!$G$251,0)</f>
        <v>0</v>
      </c>
      <c r="EB69" s="206">
        <f>IF(EB4=Inputs!$G$270,SUM(Workflow!DP45:EA45)*Inputs!$G$251,0)</f>
        <v>0</v>
      </c>
      <c r="EC69" s="206">
        <f>IF(EC4=Inputs!$G$270,SUM(Workflow!DQ45:EB45)*Inputs!$G$251,0)</f>
        <v>0</v>
      </c>
      <c r="ED69" s="206">
        <f>IF(ED4=Inputs!$G$270,SUM(Workflow!DR45:EC45)*Inputs!$G$251,0)</f>
        <v>0</v>
      </c>
      <c r="EE69" s="206">
        <f>IF(EE4=Inputs!$G$270,SUM(Workflow!DS45:ED45)*Inputs!$G$251,0)</f>
        <v>0</v>
      </c>
      <c r="EF69" s="206">
        <f>IF(EF4=Inputs!$G$270,SUM(Workflow!DT45:EE45)*Inputs!$G$251,0)</f>
        <v>0</v>
      </c>
      <c r="EG69" s="206" t="e">
        <f ca="1">IF(EG4=Inputs!$G$270,SUM(Workflow!DU45:EF45)*Inputs!$G$251,0)</f>
        <v>#DIV/0!</v>
      </c>
      <c r="EH69" s="21"/>
    </row>
    <row r="70" spans="1:138" ht="13.5" customHeight="1">
      <c r="A70" s="21"/>
      <c r="B70" s="288"/>
      <c r="C70" s="62"/>
      <c r="D70" s="237"/>
      <c r="E70" s="121"/>
      <c r="F70" s="289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121"/>
      <c r="AF70" s="121"/>
      <c r="AG70" s="121"/>
      <c r="AH70" s="121"/>
      <c r="AI70" s="121"/>
      <c r="AJ70" s="121"/>
      <c r="AK70" s="121"/>
      <c r="AL70" s="121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1"/>
      <c r="BD70" s="121"/>
      <c r="BE70" s="121"/>
      <c r="BF70" s="121"/>
      <c r="BG70" s="121"/>
      <c r="BH70" s="121"/>
      <c r="BI70" s="121"/>
      <c r="BJ70" s="121"/>
      <c r="BK70" s="121"/>
      <c r="BL70" s="121"/>
      <c r="BM70" s="121"/>
      <c r="BN70" s="121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1"/>
      <c r="CF70" s="121"/>
      <c r="CG70" s="121"/>
      <c r="CH70" s="121"/>
      <c r="CI70" s="121"/>
      <c r="CJ70" s="121"/>
      <c r="CK70" s="121"/>
      <c r="CL70" s="121"/>
      <c r="CM70" s="121"/>
      <c r="CN70" s="121"/>
      <c r="CO70" s="121"/>
      <c r="CP70" s="121"/>
      <c r="CQ70" s="121"/>
      <c r="CR70" s="121"/>
      <c r="CS70" s="121"/>
      <c r="CT70" s="121"/>
      <c r="CU70" s="121"/>
      <c r="CV70" s="121"/>
      <c r="CW70" s="121"/>
      <c r="CX70" s="121"/>
      <c r="CY70" s="121"/>
      <c r="CZ70" s="121"/>
      <c r="DA70" s="121"/>
      <c r="DB70" s="121"/>
      <c r="DC70" s="121"/>
      <c r="DD70" s="121"/>
      <c r="DE70" s="121"/>
      <c r="DF70" s="121"/>
      <c r="DG70" s="121"/>
      <c r="DH70" s="121"/>
      <c r="DI70" s="121"/>
      <c r="DJ70" s="121"/>
      <c r="DK70" s="121"/>
      <c r="DL70" s="121"/>
      <c r="DM70" s="121"/>
      <c r="DN70" s="121"/>
      <c r="DO70" s="121"/>
      <c r="DP70" s="121"/>
      <c r="DQ70" s="121"/>
      <c r="DR70" s="121"/>
      <c r="DS70" s="121"/>
      <c r="DT70" s="121"/>
      <c r="DU70" s="121"/>
      <c r="DV70" s="121"/>
      <c r="DW70" s="121"/>
      <c r="DX70" s="121"/>
      <c r="DY70" s="121"/>
      <c r="DZ70" s="121"/>
      <c r="EA70" s="121"/>
      <c r="EB70" s="121"/>
      <c r="EC70" s="121"/>
      <c r="ED70" s="121"/>
      <c r="EE70" s="121"/>
      <c r="EF70" s="121"/>
      <c r="EG70" s="121"/>
      <c r="EH70" s="21"/>
    </row>
    <row r="71" spans="1:138" ht="15" customHeight="1">
      <c r="A71" s="21"/>
      <c r="B71" s="288"/>
      <c r="C71" s="240" t="s">
        <v>486</v>
      </c>
      <c r="D71" s="62" t="s">
        <v>77</v>
      </c>
      <c r="E71" s="121"/>
      <c r="F71" s="292" t="e">
        <f ca="1">SUM(G71:P71)</f>
        <v>#DIV/0!</v>
      </c>
      <c r="G71" s="270" t="e">
        <f t="shared" ref="G71:P71" ca="1" si="37">SUMIF($R$6:$EG$6,G$6,$R71:$EG71)</f>
        <v>#DIV/0!</v>
      </c>
      <c r="H71" s="270" t="e">
        <f t="shared" ca="1" si="37"/>
        <v>#DIV/0!</v>
      </c>
      <c r="I71" s="270" t="e">
        <f t="shared" ca="1" si="37"/>
        <v>#DIV/0!</v>
      </c>
      <c r="J71" s="270" t="e">
        <f t="shared" ca="1" si="37"/>
        <v>#DIV/0!</v>
      </c>
      <c r="K71" s="270" t="e">
        <f t="shared" ca="1" si="37"/>
        <v>#DIV/0!</v>
      </c>
      <c r="L71" s="270" t="e">
        <f t="shared" ca="1" si="37"/>
        <v>#DIV/0!</v>
      </c>
      <c r="M71" s="270" t="e">
        <f t="shared" ca="1" si="37"/>
        <v>#DIV/0!</v>
      </c>
      <c r="N71" s="270" t="e">
        <f t="shared" ca="1" si="37"/>
        <v>#DIV/0!</v>
      </c>
      <c r="O71" s="270" t="e">
        <f t="shared" ca="1" si="37"/>
        <v>#DIV/0!</v>
      </c>
      <c r="P71" s="270" t="e">
        <f t="shared" ca="1" si="37"/>
        <v>#DIV/0!</v>
      </c>
      <c r="Q71" s="121"/>
      <c r="R71" s="270" t="e">
        <f t="shared" ref="R71:EG71" ca="1" si="38">SUM(R72:R76)</f>
        <v>#DIV/0!</v>
      </c>
      <c r="S71" s="270" t="e">
        <f t="shared" ca="1" si="38"/>
        <v>#DIV/0!</v>
      </c>
      <c r="T71" s="270" t="e">
        <f t="shared" ca="1" si="38"/>
        <v>#DIV/0!</v>
      </c>
      <c r="U71" s="270" t="e">
        <f t="shared" ca="1" si="38"/>
        <v>#DIV/0!</v>
      </c>
      <c r="V71" s="270" t="e">
        <f t="shared" ca="1" si="38"/>
        <v>#DIV/0!</v>
      </c>
      <c r="W71" s="270" t="e">
        <f t="shared" ca="1" si="38"/>
        <v>#DIV/0!</v>
      </c>
      <c r="X71" s="270" t="e">
        <f t="shared" ca="1" si="38"/>
        <v>#DIV/0!</v>
      </c>
      <c r="Y71" s="270" t="e">
        <f t="shared" ca="1" si="38"/>
        <v>#DIV/0!</v>
      </c>
      <c r="Z71" s="270" t="e">
        <f t="shared" ca="1" si="38"/>
        <v>#DIV/0!</v>
      </c>
      <c r="AA71" s="270" t="e">
        <f t="shared" ca="1" si="38"/>
        <v>#DIV/0!</v>
      </c>
      <c r="AB71" s="270" t="e">
        <f t="shared" ca="1" si="38"/>
        <v>#DIV/0!</v>
      </c>
      <c r="AC71" s="270" t="e">
        <f t="shared" ca="1" si="38"/>
        <v>#DIV/0!</v>
      </c>
      <c r="AD71" s="270" t="e">
        <f t="shared" ca="1" si="38"/>
        <v>#DIV/0!</v>
      </c>
      <c r="AE71" s="270" t="e">
        <f t="shared" ca="1" si="38"/>
        <v>#DIV/0!</v>
      </c>
      <c r="AF71" s="270" t="e">
        <f t="shared" ca="1" si="38"/>
        <v>#DIV/0!</v>
      </c>
      <c r="AG71" s="270" t="e">
        <f t="shared" ca="1" si="38"/>
        <v>#DIV/0!</v>
      </c>
      <c r="AH71" s="270" t="e">
        <f t="shared" ca="1" si="38"/>
        <v>#DIV/0!</v>
      </c>
      <c r="AI71" s="270" t="e">
        <f t="shared" ca="1" si="38"/>
        <v>#DIV/0!</v>
      </c>
      <c r="AJ71" s="270" t="e">
        <f t="shared" ca="1" si="38"/>
        <v>#DIV/0!</v>
      </c>
      <c r="AK71" s="270" t="e">
        <f t="shared" ca="1" si="38"/>
        <v>#DIV/0!</v>
      </c>
      <c r="AL71" s="270" t="e">
        <f t="shared" ca="1" si="38"/>
        <v>#DIV/0!</v>
      </c>
      <c r="AM71" s="270" t="e">
        <f t="shared" ca="1" si="38"/>
        <v>#DIV/0!</v>
      </c>
      <c r="AN71" s="270" t="e">
        <f t="shared" ca="1" si="38"/>
        <v>#DIV/0!</v>
      </c>
      <c r="AO71" s="270" t="e">
        <f t="shared" ca="1" si="38"/>
        <v>#DIV/0!</v>
      </c>
      <c r="AP71" s="270" t="e">
        <f t="shared" ca="1" si="38"/>
        <v>#DIV/0!</v>
      </c>
      <c r="AQ71" s="270" t="e">
        <f t="shared" ca="1" si="38"/>
        <v>#DIV/0!</v>
      </c>
      <c r="AR71" s="270" t="e">
        <f t="shared" ca="1" si="38"/>
        <v>#DIV/0!</v>
      </c>
      <c r="AS71" s="270" t="e">
        <f t="shared" ca="1" si="38"/>
        <v>#DIV/0!</v>
      </c>
      <c r="AT71" s="270" t="e">
        <f t="shared" ca="1" si="38"/>
        <v>#DIV/0!</v>
      </c>
      <c r="AU71" s="270" t="e">
        <f t="shared" ca="1" si="38"/>
        <v>#DIV/0!</v>
      </c>
      <c r="AV71" s="270" t="e">
        <f t="shared" ca="1" si="38"/>
        <v>#DIV/0!</v>
      </c>
      <c r="AW71" s="270" t="e">
        <f t="shared" ca="1" si="38"/>
        <v>#DIV/0!</v>
      </c>
      <c r="AX71" s="270" t="e">
        <f t="shared" ca="1" si="38"/>
        <v>#DIV/0!</v>
      </c>
      <c r="AY71" s="270" t="e">
        <f t="shared" ca="1" si="38"/>
        <v>#DIV/0!</v>
      </c>
      <c r="AZ71" s="270" t="e">
        <f t="shared" ca="1" si="38"/>
        <v>#DIV/0!</v>
      </c>
      <c r="BA71" s="270" t="e">
        <f t="shared" ca="1" si="38"/>
        <v>#DIV/0!</v>
      </c>
      <c r="BB71" s="270" t="e">
        <f t="shared" ca="1" si="38"/>
        <v>#DIV/0!</v>
      </c>
      <c r="BC71" s="270" t="e">
        <f t="shared" ca="1" si="38"/>
        <v>#DIV/0!</v>
      </c>
      <c r="BD71" s="270" t="e">
        <f t="shared" ca="1" si="38"/>
        <v>#DIV/0!</v>
      </c>
      <c r="BE71" s="270" t="e">
        <f t="shared" ca="1" si="38"/>
        <v>#DIV/0!</v>
      </c>
      <c r="BF71" s="270" t="e">
        <f t="shared" ca="1" si="38"/>
        <v>#DIV/0!</v>
      </c>
      <c r="BG71" s="270" t="e">
        <f t="shared" ca="1" si="38"/>
        <v>#DIV/0!</v>
      </c>
      <c r="BH71" s="270" t="e">
        <f t="shared" ca="1" si="38"/>
        <v>#DIV/0!</v>
      </c>
      <c r="BI71" s="270" t="e">
        <f t="shared" ca="1" si="38"/>
        <v>#DIV/0!</v>
      </c>
      <c r="BJ71" s="270" t="e">
        <f t="shared" ca="1" si="38"/>
        <v>#DIV/0!</v>
      </c>
      <c r="BK71" s="270" t="e">
        <f t="shared" ca="1" si="38"/>
        <v>#DIV/0!</v>
      </c>
      <c r="BL71" s="270" t="e">
        <f t="shared" ca="1" si="38"/>
        <v>#DIV/0!</v>
      </c>
      <c r="BM71" s="270" t="e">
        <f t="shared" ca="1" si="38"/>
        <v>#DIV/0!</v>
      </c>
      <c r="BN71" s="270" t="e">
        <f t="shared" ca="1" si="38"/>
        <v>#DIV/0!</v>
      </c>
      <c r="BO71" s="270" t="e">
        <f t="shared" ca="1" si="38"/>
        <v>#DIV/0!</v>
      </c>
      <c r="BP71" s="270" t="e">
        <f t="shared" ca="1" si="38"/>
        <v>#DIV/0!</v>
      </c>
      <c r="BQ71" s="270" t="e">
        <f t="shared" ca="1" si="38"/>
        <v>#DIV/0!</v>
      </c>
      <c r="BR71" s="270" t="e">
        <f t="shared" ca="1" si="38"/>
        <v>#DIV/0!</v>
      </c>
      <c r="BS71" s="270" t="e">
        <f t="shared" ca="1" si="38"/>
        <v>#DIV/0!</v>
      </c>
      <c r="BT71" s="270" t="e">
        <f t="shared" ca="1" si="38"/>
        <v>#DIV/0!</v>
      </c>
      <c r="BU71" s="270" t="e">
        <f t="shared" ca="1" si="38"/>
        <v>#DIV/0!</v>
      </c>
      <c r="BV71" s="270" t="e">
        <f t="shared" ca="1" si="38"/>
        <v>#DIV/0!</v>
      </c>
      <c r="BW71" s="270" t="e">
        <f t="shared" ca="1" si="38"/>
        <v>#DIV/0!</v>
      </c>
      <c r="BX71" s="270" t="e">
        <f t="shared" ca="1" si="38"/>
        <v>#DIV/0!</v>
      </c>
      <c r="BY71" s="270" t="e">
        <f t="shared" ca="1" si="38"/>
        <v>#DIV/0!</v>
      </c>
      <c r="BZ71" s="270" t="e">
        <f t="shared" ca="1" si="38"/>
        <v>#DIV/0!</v>
      </c>
      <c r="CA71" s="270" t="e">
        <f t="shared" ca="1" si="38"/>
        <v>#DIV/0!</v>
      </c>
      <c r="CB71" s="270" t="e">
        <f t="shared" ca="1" si="38"/>
        <v>#DIV/0!</v>
      </c>
      <c r="CC71" s="270" t="e">
        <f t="shared" ca="1" si="38"/>
        <v>#DIV/0!</v>
      </c>
      <c r="CD71" s="270" t="e">
        <f t="shared" ca="1" si="38"/>
        <v>#DIV/0!</v>
      </c>
      <c r="CE71" s="270" t="e">
        <f t="shared" ca="1" si="38"/>
        <v>#DIV/0!</v>
      </c>
      <c r="CF71" s="270" t="e">
        <f t="shared" ca="1" si="38"/>
        <v>#DIV/0!</v>
      </c>
      <c r="CG71" s="270" t="e">
        <f t="shared" ca="1" si="38"/>
        <v>#DIV/0!</v>
      </c>
      <c r="CH71" s="270" t="e">
        <f t="shared" ca="1" si="38"/>
        <v>#DIV/0!</v>
      </c>
      <c r="CI71" s="270" t="e">
        <f t="shared" ca="1" si="38"/>
        <v>#DIV/0!</v>
      </c>
      <c r="CJ71" s="270" t="e">
        <f t="shared" ca="1" si="38"/>
        <v>#DIV/0!</v>
      </c>
      <c r="CK71" s="270" t="e">
        <f t="shared" ca="1" si="38"/>
        <v>#DIV/0!</v>
      </c>
      <c r="CL71" s="270" t="e">
        <f t="shared" ca="1" si="38"/>
        <v>#DIV/0!</v>
      </c>
      <c r="CM71" s="270" t="e">
        <f t="shared" ca="1" si="38"/>
        <v>#DIV/0!</v>
      </c>
      <c r="CN71" s="270" t="e">
        <f t="shared" ca="1" si="38"/>
        <v>#DIV/0!</v>
      </c>
      <c r="CO71" s="270" t="e">
        <f t="shared" ca="1" si="38"/>
        <v>#DIV/0!</v>
      </c>
      <c r="CP71" s="270" t="e">
        <f t="shared" ca="1" si="38"/>
        <v>#DIV/0!</v>
      </c>
      <c r="CQ71" s="270" t="e">
        <f t="shared" ca="1" si="38"/>
        <v>#DIV/0!</v>
      </c>
      <c r="CR71" s="270" t="e">
        <f t="shared" ca="1" si="38"/>
        <v>#DIV/0!</v>
      </c>
      <c r="CS71" s="270" t="e">
        <f t="shared" ca="1" si="38"/>
        <v>#DIV/0!</v>
      </c>
      <c r="CT71" s="270" t="e">
        <f t="shared" ca="1" si="38"/>
        <v>#DIV/0!</v>
      </c>
      <c r="CU71" s="270" t="e">
        <f t="shared" ca="1" si="38"/>
        <v>#DIV/0!</v>
      </c>
      <c r="CV71" s="270" t="e">
        <f t="shared" ca="1" si="38"/>
        <v>#DIV/0!</v>
      </c>
      <c r="CW71" s="270" t="e">
        <f t="shared" ca="1" si="38"/>
        <v>#DIV/0!</v>
      </c>
      <c r="CX71" s="270" t="e">
        <f t="shared" ca="1" si="38"/>
        <v>#DIV/0!</v>
      </c>
      <c r="CY71" s="270" t="e">
        <f t="shared" ca="1" si="38"/>
        <v>#DIV/0!</v>
      </c>
      <c r="CZ71" s="270" t="e">
        <f t="shared" ca="1" si="38"/>
        <v>#DIV/0!</v>
      </c>
      <c r="DA71" s="270" t="e">
        <f t="shared" ca="1" si="38"/>
        <v>#DIV/0!</v>
      </c>
      <c r="DB71" s="270" t="e">
        <f t="shared" ca="1" si="38"/>
        <v>#DIV/0!</v>
      </c>
      <c r="DC71" s="270" t="e">
        <f t="shared" ca="1" si="38"/>
        <v>#DIV/0!</v>
      </c>
      <c r="DD71" s="270" t="e">
        <f t="shared" ca="1" si="38"/>
        <v>#DIV/0!</v>
      </c>
      <c r="DE71" s="270" t="e">
        <f t="shared" ca="1" si="38"/>
        <v>#DIV/0!</v>
      </c>
      <c r="DF71" s="270" t="e">
        <f t="shared" ca="1" si="38"/>
        <v>#DIV/0!</v>
      </c>
      <c r="DG71" s="270" t="e">
        <f t="shared" ca="1" si="38"/>
        <v>#DIV/0!</v>
      </c>
      <c r="DH71" s="270" t="e">
        <f t="shared" ca="1" si="38"/>
        <v>#DIV/0!</v>
      </c>
      <c r="DI71" s="270" t="e">
        <f t="shared" ca="1" si="38"/>
        <v>#DIV/0!</v>
      </c>
      <c r="DJ71" s="270" t="e">
        <f t="shared" ca="1" si="38"/>
        <v>#DIV/0!</v>
      </c>
      <c r="DK71" s="270" t="e">
        <f t="shared" ca="1" si="38"/>
        <v>#DIV/0!</v>
      </c>
      <c r="DL71" s="270" t="e">
        <f t="shared" ca="1" si="38"/>
        <v>#DIV/0!</v>
      </c>
      <c r="DM71" s="270" t="e">
        <f t="shared" ca="1" si="38"/>
        <v>#DIV/0!</v>
      </c>
      <c r="DN71" s="270" t="e">
        <f t="shared" ca="1" si="38"/>
        <v>#DIV/0!</v>
      </c>
      <c r="DO71" s="270" t="e">
        <f t="shared" ca="1" si="38"/>
        <v>#DIV/0!</v>
      </c>
      <c r="DP71" s="270" t="e">
        <f t="shared" ca="1" si="38"/>
        <v>#DIV/0!</v>
      </c>
      <c r="DQ71" s="270" t="e">
        <f t="shared" ca="1" si="38"/>
        <v>#DIV/0!</v>
      </c>
      <c r="DR71" s="270" t="e">
        <f t="shared" ca="1" si="38"/>
        <v>#DIV/0!</v>
      </c>
      <c r="DS71" s="270" t="e">
        <f t="shared" ca="1" si="38"/>
        <v>#DIV/0!</v>
      </c>
      <c r="DT71" s="270" t="e">
        <f t="shared" ca="1" si="38"/>
        <v>#DIV/0!</v>
      </c>
      <c r="DU71" s="270" t="e">
        <f t="shared" ca="1" si="38"/>
        <v>#DIV/0!</v>
      </c>
      <c r="DV71" s="270" t="e">
        <f t="shared" ca="1" si="38"/>
        <v>#DIV/0!</v>
      </c>
      <c r="DW71" s="270" t="e">
        <f t="shared" ca="1" si="38"/>
        <v>#DIV/0!</v>
      </c>
      <c r="DX71" s="270" t="e">
        <f t="shared" ca="1" si="38"/>
        <v>#DIV/0!</v>
      </c>
      <c r="DY71" s="270" t="e">
        <f t="shared" ca="1" si="38"/>
        <v>#DIV/0!</v>
      </c>
      <c r="DZ71" s="270" t="e">
        <f t="shared" ca="1" si="38"/>
        <v>#DIV/0!</v>
      </c>
      <c r="EA71" s="270" t="e">
        <f t="shared" ca="1" si="38"/>
        <v>#DIV/0!</v>
      </c>
      <c r="EB71" s="270" t="e">
        <f t="shared" ca="1" si="38"/>
        <v>#DIV/0!</v>
      </c>
      <c r="EC71" s="270" t="e">
        <f t="shared" ca="1" si="38"/>
        <v>#DIV/0!</v>
      </c>
      <c r="ED71" s="270" t="e">
        <f t="shared" ca="1" si="38"/>
        <v>#DIV/0!</v>
      </c>
      <c r="EE71" s="270" t="e">
        <f t="shared" ca="1" si="38"/>
        <v>#DIV/0!</v>
      </c>
      <c r="EF71" s="270" t="e">
        <f t="shared" ca="1" si="38"/>
        <v>#DIV/0!</v>
      </c>
      <c r="EG71" s="270" t="e">
        <f t="shared" ca="1" si="38"/>
        <v>#DIV/0!</v>
      </c>
      <c r="EH71" s="21"/>
    </row>
    <row r="72" spans="1:138" ht="15" customHeight="1">
      <c r="A72" s="21"/>
      <c r="B72" s="288"/>
      <c r="C72" s="247" t="s">
        <v>487</v>
      </c>
      <c r="D72" s="21" t="s">
        <v>77</v>
      </c>
      <c r="E72" s="121"/>
      <c r="F72" s="300">
        <f t="shared" ref="F72:F76" ca="1" si="39">SUM(G72:P72)</f>
        <v>-719.73145965888375</v>
      </c>
      <c r="G72" s="206">
        <f t="shared" ref="G72:P72" ca="1" si="40">SUMIF($R$6:$EG$6,G$6,$R72:$EG72)</f>
        <v>-60</v>
      </c>
      <c r="H72" s="206">
        <f t="shared" ca="1" si="40"/>
        <v>-62.339999999999996</v>
      </c>
      <c r="I72" s="206">
        <f t="shared" ca="1" si="40"/>
        <v>-64.833600000000004</v>
      </c>
      <c r="J72" s="206">
        <f t="shared" ca="1" si="40"/>
        <v>-67.426944000000006</v>
      </c>
      <c r="K72" s="206">
        <f t="shared" ca="1" si="40"/>
        <v>-70.124021759999991</v>
      </c>
      <c r="L72" s="206">
        <f t="shared" ca="1" si="40"/>
        <v>-72.928982630400014</v>
      </c>
      <c r="M72" s="206">
        <f t="shared" ca="1" si="40"/>
        <v>-75.846141935616004</v>
      </c>
      <c r="N72" s="206">
        <f t="shared" ca="1" si="40"/>
        <v>-78.879987613040655</v>
      </c>
      <c r="O72" s="206">
        <f t="shared" ca="1" si="40"/>
        <v>-82.035187117562302</v>
      </c>
      <c r="P72" s="206">
        <f t="shared" ca="1" si="40"/>
        <v>-85.316594602264786</v>
      </c>
      <c r="Q72" s="121"/>
      <c r="R72" s="206">
        <f ca="1">-R7*(1-Inputs!$G$272)</f>
        <v>-5</v>
      </c>
      <c r="S72" s="206">
        <f ca="1">-S7*(1-Inputs!$G$272)</f>
        <v>-5</v>
      </c>
      <c r="T72" s="206">
        <f ca="1">-T7*(1-Inputs!$G$272)</f>
        <v>-5</v>
      </c>
      <c r="U72" s="206">
        <f ca="1">-U7*(1-Inputs!$G$272)</f>
        <v>-5</v>
      </c>
      <c r="V72" s="206">
        <f ca="1">-V7*(1-Inputs!$G$272)</f>
        <v>-5</v>
      </c>
      <c r="W72" s="206">
        <f ca="1">-W7*(1-Inputs!$G$272)</f>
        <v>-5</v>
      </c>
      <c r="X72" s="206">
        <f ca="1">-X7*(1-Inputs!$G$272)</f>
        <v>-5</v>
      </c>
      <c r="Y72" s="206">
        <f ca="1">-Y7*(1-Inputs!$G$272)</f>
        <v>-5</v>
      </c>
      <c r="Z72" s="206">
        <f ca="1">-Z7*(1-Inputs!$G$272)</f>
        <v>-5</v>
      </c>
      <c r="AA72" s="206">
        <f ca="1">-AA7*(1-Inputs!$G$272)</f>
        <v>-5</v>
      </c>
      <c r="AB72" s="206">
        <f ca="1">-AB7*(1-Inputs!$G$272)</f>
        <v>-5</v>
      </c>
      <c r="AC72" s="206">
        <f ca="1">-AC7*(1-Inputs!$G$272)</f>
        <v>-5</v>
      </c>
      <c r="AD72" s="206">
        <f ca="1">-AD7*(1-Inputs!$G$272)</f>
        <v>-5.1949999999999994</v>
      </c>
      <c r="AE72" s="206">
        <f ca="1">-AE7*(1-Inputs!$G$272)</f>
        <v>-5.1949999999999994</v>
      </c>
      <c r="AF72" s="206">
        <f ca="1">-AF7*(1-Inputs!$G$272)</f>
        <v>-5.1949999999999994</v>
      </c>
      <c r="AG72" s="206">
        <f ca="1">-AG7*(1-Inputs!$G$272)</f>
        <v>-5.1949999999999994</v>
      </c>
      <c r="AH72" s="206">
        <f ca="1">-AH7*(1-Inputs!$G$272)</f>
        <v>-5.1949999999999994</v>
      </c>
      <c r="AI72" s="206">
        <f ca="1">-AI7*(1-Inputs!$G$272)</f>
        <v>-5.1949999999999994</v>
      </c>
      <c r="AJ72" s="206">
        <f ca="1">-AJ7*(1-Inputs!$G$272)</f>
        <v>-5.1949999999999994</v>
      </c>
      <c r="AK72" s="206">
        <f ca="1">-AK7*(1-Inputs!$G$272)</f>
        <v>-5.1949999999999994</v>
      </c>
      <c r="AL72" s="206">
        <f ca="1">-AL7*(1-Inputs!$G$272)</f>
        <v>-5.1949999999999994</v>
      </c>
      <c r="AM72" s="206">
        <f ca="1">-AM7*(1-Inputs!$G$272)</f>
        <v>-5.1949999999999994</v>
      </c>
      <c r="AN72" s="206">
        <f ca="1">-AN7*(1-Inputs!$G$272)</f>
        <v>-5.1949999999999994</v>
      </c>
      <c r="AO72" s="206">
        <f ca="1">-AO7*(1-Inputs!$G$272)</f>
        <v>-5.1949999999999994</v>
      </c>
      <c r="AP72" s="206">
        <f ca="1">-AP7*(1-Inputs!$G$272)</f>
        <v>-5.4028</v>
      </c>
      <c r="AQ72" s="206">
        <f ca="1">-AQ7*(1-Inputs!$G$272)</f>
        <v>-5.4028</v>
      </c>
      <c r="AR72" s="206">
        <f ca="1">-AR7*(1-Inputs!$G$272)</f>
        <v>-5.4028</v>
      </c>
      <c r="AS72" s="206">
        <f ca="1">-AS7*(1-Inputs!$G$272)</f>
        <v>-5.4028</v>
      </c>
      <c r="AT72" s="206">
        <f ca="1">-AT7*(1-Inputs!$G$272)</f>
        <v>-5.4028</v>
      </c>
      <c r="AU72" s="206">
        <f ca="1">-AU7*(1-Inputs!$G$272)</f>
        <v>-5.4028</v>
      </c>
      <c r="AV72" s="206">
        <f ca="1">-AV7*(1-Inputs!$G$272)</f>
        <v>-5.4028</v>
      </c>
      <c r="AW72" s="206">
        <f ca="1">-AW7*(1-Inputs!$G$272)</f>
        <v>-5.4028</v>
      </c>
      <c r="AX72" s="206">
        <f ca="1">-AX7*(1-Inputs!$G$272)</f>
        <v>-5.4028</v>
      </c>
      <c r="AY72" s="206">
        <f ca="1">-AY7*(1-Inputs!$G$272)</f>
        <v>-5.4028</v>
      </c>
      <c r="AZ72" s="206">
        <f ca="1">-AZ7*(1-Inputs!$G$272)</f>
        <v>-5.4028</v>
      </c>
      <c r="BA72" s="206">
        <f ca="1">-BA7*(1-Inputs!$G$272)</f>
        <v>-5.4028</v>
      </c>
      <c r="BB72" s="206">
        <f ca="1">-BB7*(1-Inputs!$G$272)</f>
        <v>-5.6189120000000008</v>
      </c>
      <c r="BC72" s="206">
        <f ca="1">-BC7*(1-Inputs!$G$272)</f>
        <v>-5.6189120000000008</v>
      </c>
      <c r="BD72" s="206">
        <f ca="1">-BD7*(1-Inputs!$G$272)</f>
        <v>-5.6189120000000008</v>
      </c>
      <c r="BE72" s="206">
        <f ca="1">-BE7*(1-Inputs!$G$272)</f>
        <v>-5.6189120000000008</v>
      </c>
      <c r="BF72" s="206">
        <f ca="1">-BF7*(1-Inputs!$G$272)</f>
        <v>-5.6189120000000008</v>
      </c>
      <c r="BG72" s="206">
        <f ca="1">-BG7*(1-Inputs!$G$272)</f>
        <v>-5.6189120000000008</v>
      </c>
      <c r="BH72" s="206">
        <f ca="1">-BH7*(1-Inputs!$G$272)</f>
        <v>-5.6189120000000008</v>
      </c>
      <c r="BI72" s="206">
        <f ca="1">-BI7*(1-Inputs!$G$272)</f>
        <v>-5.6189120000000008</v>
      </c>
      <c r="BJ72" s="206">
        <f ca="1">-BJ7*(1-Inputs!$G$272)</f>
        <v>-5.6189120000000008</v>
      </c>
      <c r="BK72" s="206">
        <f ca="1">-BK7*(1-Inputs!$G$272)</f>
        <v>-5.6189120000000008</v>
      </c>
      <c r="BL72" s="206">
        <f ca="1">-BL7*(1-Inputs!$G$272)</f>
        <v>-5.6189120000000008</v>
      </c>
      <c r="BM72" s="206">
        <f ca="1">-BM7*(1-Inputs!$G$272)</f>
        <v>-5.6189120000000008</v>
      </c>
      <c r="BN72" s="206">
        <f ca="1">-BN7*(1-Inputs!$G$272)</f>
        <v>-5.8436684799999998</v>
      </c>
      <c r="BO72" s="206">
        <f ca="1">-BO7*(1-Inputs!$G$272)</f>
        <v>-5.8436684799999998</v>
      </c>
      <c r="BP72" s="206">
        <f ca="1">-BP7*(1-Inputs!$G$272)</f>
        <v>-5.8436684799999998</v>
      </c>
      <c r="BQ72" s="206">
        <f ca="1">-BQ7*(1-Inputs!$G$272)</f>
        <v>-5.8436684799999998</v>
      </c>
      <c r="BR72" s="206">
        <f ca="1">-BR7*(1-Inputs!$G$272)</f>
        <v>-5.8436684799999998</v>
      </c>
      <c r="BS72" s="206">
        <f ca="1">-BS7*(1-Inputs!$G$272)</f>
        <v>-5.8436684799999998</v>
      </c>
      <c r="BT72" s="206">
        <f ca="1">-BT7*(1-Inputs!$G$272)</f>
        <v>-5.8436684799999998</v>
      </c>
      <c r="BU72" s="206">
        <f ca="1">-BU7*(1-Inputs!$G$272)</f>
        <v>-5.8436684799999998</v>
      </c>
      <c r="BV72" s="206">
        <f ca="1">-BV7*(1-Inputs!$G$272)</f>
        <v>-5.8436684799999998</v>
      </c>
      <c r="BW72" s="206">
        <f ca="1">-BW7*(1-Inputs!$G$272)</f>
        <v>-5.8436684799999998</v>
      </c>
      <c r="BX72" s="206">
        <f ca="1">-BX7*(1-Inputs!$G$272)</f>
        <v>-5.8436684799999998</v>
      </c>
      <c r="BY72" s="206">
        <f ca="1">-BY7*(1-Inputs!$G$272)</f>
        <v>-5.8436684799999998</v>
      </c>
      <c r="BZ72" s="206">
        <f ca="1">-BZ7*(1-Inputs!$G$272)</f>
        <v>-6.0774152192000015</v>
      </c>
      <c r="CA72" s="206">
        <f ca="1">-CA7*(1-Inputs!$G$272)</f>
        <v>-6.0774152192000015</v>
      </c>
      <c r="CB72" s="206">
        <f ca="1">-CB7*(1-Inputs!$G$272)</f>
        <v>-6.0774152192000015</v>
      </c>
      <c r="CC72" s="206">
        <f ca="1">-CC7*(1-Inputs!$G$272)</f>
        <v>-6.0774152192000015</v>
      </c>
      <c r="CD72" s="206">
        <f ca="1">-CD7*(1-Inputs!$G$272)</f>
        <v>-6.0774152192000015</v>
      </c>
      <c r="CE72" s="206">
        <f ca="1">-CE7*(1-Inputs!$G$272)</f>
        <v>-6.0774152192000015</v>
      </c>
      <c r="CF72" s="206">
        <f ca="1">-CF7*(1-Inputs!$G$272)</f>
        <v>-6.0774152192000015</v>
      </c>
      <c r="CG72" s="206">
        <f ca="1">-CG7*(1-Inputs!$G$272)</f>
        <v>-6.0774152192000015</v>
      </c>
      <c r="CH72" s="206">
        <f ca="1">-CH7*(1-Inputs!$G$272)</f>
        <v>-6.0774152192000015</v>
      </c>
      <c r="CI72" s="206">
        <f ca="1">-CI7*(1-Inputs!$G$272)</f>
        <v>-6.0774152192000015</v>
      </c>
      <c r="CJ72" s="206">
        <f ca="1">-CJ7*(1-Inputs!$G$272)</f>
        <v>-6.0774152192000015</v>
      </c>
      <c r="CK72" s="206">
        <f ca="1">-CK7*(1-Inputs!$G$272)</f>
        <v>-6.0774152192000015</v>
      </c>
      <c r="CL72" s="206">
        <f ca="1">-CL7*(1-Inputs!$G$272)</f>
        <v>-6.3205118279680006</v>
      </c>
      <c r="CM72" s="206">
        <f ca="1">-CM7*(1-Inputs!$G$272)</f>
        <v>-6.3205118279680006</v>
      </c>
      <c r="CN72" s="206">
        <f ca="1">-CN7*(1-Inputs!$G$272)</f>
        <v>-6.3205118279680006</v>
      </c>
      <c r="CO72" s="206">
        <f ca="1">-CO7*(1-Inputs!$G$272)</f>
        <v>-6.3205118279680006</v>
      </c>
      <c r="CP72" s="206">
        <f ca="1">-CP7*(1-Inputs!$G$272)</f>
        <v>-6.3205118279680006</v>
      </c>
      <c r="CQ72" s="206">
        <f ca="1">-CQ7*(1-Inputs!$G$272)</f>
        <v>-6.3205118279680006</v>
      </c>
      <c r="CR72" s="206">
        <f ca="1">-CR7*(1-Inputs!$G$272)</f>
        <v>-6.3205118279680006</v>
      </c>
      <c r="CS72" s="206">
        <f ca="1">-CS7*(1-Inputs!$G$272)</f>
        <v>-6.3205118279680006</v>
      </c>
      <c r="CT72" s="206">
        <f ca="1">-CT7*(1-Inputs!$G$272)</f>
        <v>-6.3205118279680006</v>
      </c>
      <c r="CU72" s="206">
        <f ca="1">-CU7*(1-Inputs!$G$272)</f>
        <v>-6.3205118279680006</v>
      </c>
      <c r="CV72" s="206">
        <f ca="1">-CV7*(1-Inputs!$G$272)</f>
        <v>-6.3205118279680006</v>
      </c>
      <c r="CW72" s="206">
        <f ca="1">-CW7*(1-Inputs!$G$272)</f>
        <v>-6.3205118279680006</v>
      </c>
      <c r="CX72" s="206">
        <f ca="1">-CX7*(1-Inputs!$G$272)</f>
        <v>-6.5733323010867206</v>
      </c>
      <c r="CY72" s="206">
        <f ca="1">-CY7*(1-Inputs!$G$272)</f>
        <v>-6.5733323010867206</v>
      </c>
      <c r="CZ72" s="206">
        <f ca="1">-CZ7*(1-Inputs!$G$272)</f>
        <v>-6.5733323010867206</v>
      </c>
      <c r="DA72" s="206">
        <f ca="1">-DA7*(1-Inputs!$G$272)</f>
        <v>-6.5733323010867206</v>
      </c>
      <c r="DB72" s="206">
        <f ca="1">-DB7*(1-Inputs!$G$272)</f>
        <v>-6.5733323010867206</v>
      </c>
      <c r="DC72" s="206">
        <f ca="1">-DC7*(1-Inputs!$G$272)</f>
        <v>-6.5733323010867206</v>
      </c>
      <c r="DD72" s="206">
        <f ca="1">-DD7*(1-Inputs!$G$272)</f>
        <v>-6.5733323010867206</v>
      </c>
      <c r="DE72" s="206">
        <f ca="1">-DE7*(1-Inputs!$G$272)</f>
        <v>-6.5733323010867206</v>
      </c>
      <c r="DF72" s="206">
        <f ca="1">-DF7*(1-Inputs!$G$272)</f>
        <v>-6.5733323010867206</v>
      </c>
      <c r="DG72" s="206">
        <f ca="1">-DG7*(1-Inputs!$G$272)</f>
        <v>-6.5733323010867206</v>
      </c>
      <c r="DH72" s="206">
        <f ca="1">-DH7*(1-Inputs!$G$272)</f>
        <v>-6.5733323010867206</v>
      </c>
      <c r="DI72" s="206">
        <f ca="1">-DI7*(1-Inputs!$G$272)</f>
        <v>-6.5733323010867206</v>
      </c>
      <c r="DJ72" s="206">
        <f ca="1">-DJ7*(1-Inputs!$G$272)</f>
        <v>-6.8362655931301903</v>
      </c>
      <c r="DK72" s="206">
        <f ca="1">-DK7*(1-Inputs!$G$272)</f>
        <v>-6.8362655931301903</v>
      </c>
      <c r="DL72" s="206">
        <f ca="1">-DL7*(1-Inputs!$G$272)</f>
        <v>-6.8362655931301903</v>
      </c>
      <c r="DM72" s="206">
        <f ca="1">-DM7*(1-Inputs!$G$272)</f>
        <v>-6.8362655931301903</v>
      </c>
      <c r="DN72" s="206">
        <f ca="1">-DN7*(1-Inputs!$G$272)</f>
        <v>-6.8362655931301903</v>
      </c>
      <c r="DO72" s="206">
        <f ca="1">-DO7*(1-Inputs!$G$272)</f>
        <v>-6.8362655931301903</v>
      </c>
      <c r="DP72" s="206">
        <f ca="1">-DP7*(1-Inputs!$G$272)</f>
        <v>-6.8362655931301903</v>
      </c>
      <c r="DQ72" s="206">
        <f ca="1">-DQ7*(1-Inputs!$G$272)</f>
        <v>-6.8362655931301903</v>
      </c>
      <c r="DR72" s="206">
        <f ca="1">-DR7*(1-Inputs!$G$272)</f>
        <v>-6.8362655931301903</v>
      </c>
      <c r="DS72" s="206">
        <f ca="1">-DS7*(1-Inputs!$G$272)</f>
        <v>-6.8362655931301903</v>
      </c>
      <c r="DT72" s="206">
        <f ca="1">-DT7*(1-Inputs!$G$272)</f>
        <v>-6.8362655931301903</v>
      </c>
      <c r="DU72" s="206">
        <f ca="1">-DU7*(1-Inputs!$G$272)</f>
        <v>-6.8362655931301903</v>
      </c>
      <c r="DV72" s="206">
        <f ca="1">-DV7*(1-Inputs!$G$272)</f>
        <v>-7.1097162168553982</v>
      </c>
      <c r="DW72" s="206">
        <f ca="1">-DW7*(1-Inputs!$G$272)</f>
        <v>-7.1097162168553982</v>
      </c>
      <c r="DX72" s="206">
        <f ca="1">-DX7*(1-Inputs!$G$272)</f>
        <v>-7.1097162168553982</v>
      </c>
      <c r="DY72" s="206">
        <f ca="1">-DY7*(1-Inputs!$G$272)</f>
        <v>-7.1097162168553982</v>
      </c>
      <c r="DZ72" s="206">
        <f ca="1">-DZ7*(1-Inputs!$G$272)</f>
        <v>-7.1097162168553982</v>
      </c>
      <c r="EA72" s="206">
        <f ca="1">-EA7*(1-Inputs!$G$272)</f>
        <v>-7.1097162168553982</v>
      </c>
      <c r="EB72" s="206">
        <f ca="1">-EB7*(1-Inputs!$G$272)</f>
        <v>-7.1097162168553982</v>
      </c>
      <c r="EC72" s="206">
        <f ca="1">-EC7*(1-Inputs!$G$272)</f>
        <v>-7.1097162168553982</v>
      </c>
      <c r="ED72" s="206">
        <f ca="1">-ED7*(1-Inputs!$G$272)</f>
        <v>-7.1097162168553982</v>
      </c>
      <c r="EE72" s="206">
        <f ca="1">-EE7*(1-Inputs!$G$272)</f>
        <v>-7.1097162168553982</v>
      </c>
      <c r="EF72" s="206">
        <f ca="1">-EF7*(1-Inputs!$G$272)</f>
        <v>-7.1097162168553982</v>
      </c>
      <c r="EG72" s="206">
        <f ca="1">-EG7*(1-Inputs!$G$272)</f>
        <v>-7.1097162168553982</v>
      </c>
      <c r="EH72" s="21"/>
    </row>
    <row r="73" spans="1:138" ht="15" customHeight="1">
      <c r="A73" s="21"/>
      <c r="B73" s="288"/>
      <c r="C73" s="247" t="s">
        <v>494</v>
      </c>
      <c r="D73" s="21" t="s">
        <v>77</v>
      </c>
      <c r="E73" s="121"/>
      <c r="F73" s="300">
        <f t="shared" ca="1" si="39"/>
        <v>-479.82097310592258</v>
      </c>
      <c r="G73" s="206">
        <f t="shared" ref="G73:P73" ca="1" si="41">SUMIF($R$6:$EG$6,G$6,$R73:$EG73)</f>
        <v>-40.000000000000021</v>
      </c>
      <c r="H73" s="206">
        <f t="shared" ca="1" si="41"/>
        <v>-41.56</v>
      </c>
      <c r="I73" s="206">
        <f t="shared" ca="1" si="41"/>
        <v>-43.2224</v>
      </c>
      <c r="J73" s="206">
        <f t="shared" ca="1" si="41"/>
        <v>-44.951296000000006</v>
      </c>
      <c r="K73" s="206">
        <f t="shared" ca="1" si="41"/>
        <v>-46.749347840000013</v>
      </c>
      <c r="L73" s="206">
        <f t="shared" ca="1" si="41"/>
        <v>-48.619321753600012</v>
      </c>
      <c r="M73" s="206">
        <f t="shared" ca="1" si="41"/>
        <v>-50.564094623744019</v>
      </c>
      <c r="N73" s="206">
        <f t="shared" ca="1" si="41"/>
        <v>-52.586658408693758</v>
      </c>
      <c r="O73" s="206">
        <f t="shared" ca="1" si="41"/>
        <v>-54.690124745041508</v>
      </c>
      <c r="P73" s="206">
        <f t="shared" ca="1" si="41"/>
        <v>-56.8777297348432</v>
      </c>
      <c r="Q73" s="121"/>
      <c r="R73" s="206">
        <f t="shared" ref="R73:EG73" ca="1" si="42">-R7-R72</f>
        <v>-3.3333333333333339</v>
      </c>
      <c r="S73" s="206">
        <f t="shared" ca="1" si="42"/>
        <v>-3.3333333333333339</v>
      </c>
      <c r="T73" s="206">
        <f t="shared" ca="1" si="42"/>
        <v>-3.3333333333333339</v>
      </c>
      <c r="U73" s="206">
        <f t="shared" ca="1" si="42"/>
        <v>-3.3333333333333339</v>
      </c>
      <c r="V73" s="206">
        <f t="shared" ca="1" si="42"/>
        <v>-3.3333333333333339</v>
      </c>
      <c r="W73" s="206">
        <f t="shared" ca="1" si="42"/>
        <v>-3.3333333333333339</v>
      </c>
      <c r="X73" s="206">
        <f t="shared" ca="1" si="42"/>
        <v>-3.3333333333333339</v>
      </c>
      <c r="Y73" s="206">
        <f t="shared" ca="1" si="42"/>
        <v>-3.3333333333333339</v>
      </c>
      <c r="Z73" s="206">
        <f t="shared" ca="1" si="42"/>
        <v>-3.3333333333333339</v>
      </c>
      <c r="AA73" s="206">
        <f t="shared" ca="1" si="42"/>
        <v>-3.3333333333333339</v>
      </c>
      <c r="AB73" s="206">
        <f t="shared" ca="1" si="42"/>
        <v>-3.3333333333333339</v>
      </c>
      <c r="AC73" s="206">
        <f t="shared" ca="1" si="42"/>
        <v>-3.3333333333333339</v>
      </c>
      <c r="AD73" s="206">
        <f t="shared" ca="1" si="42"/>
        <v>-3.4633333333333338</v>
      </c>
      <c r="AE73" s="206">
        <f t="shared" ca="1" si="42"/>
        <v>-3.4633333333333338</v>
      </c>
      <c r="AF73" s="206">
        <f t="shared" ca="1" si="42"/>
        <v>-3.4633333333333338</v>
      </c>
      <c r="AG73" s="206">
        <f t="shared" ca="1" si="42"/>
        <v>-3.4633333333333338</v>
      </c>
      <c r="AH73" s="206">
        <f t="shared" ca="1" si="42"/>
        <v>-3.4633333333333338</v>
      </c>
      <c r="AI73" s="206">
        <f t="shared" ca="1" si="42"/>
        <v>-3.4633333333333338</v>
      </c>
      <c r="AJ73" s="206">
        <f t="shared" ca="1" si="42"/>
        <v>-3.4633333333333338</v>
      </c>
      <c r="AK73" s="206">
        <f t="shared" ca="1" si="42"/>
        <v>-3.4633333333333338</v>
      </c>
      <c r="AL73" s="206">
        <f t="shared" ca="1" si="42"/>
        <v>-3.4633333333333338</v>
      </c>
      <c r="AM73" s="206">
        <f t="shared" ca="1" si="42"/>
        <v>-3.4633333333333338</v>
      </c>
      <c r="AN73" s="206">
        <f t="shared" ca="1" si="42"/>
        <v>-3.4633333333333338</v>
      </c>
      <c r="AO73" s="206">
        <f t="shared" ca="1" si="42"/>
        <v>-3.4633333333333338</v>
      </c>
      <c r="AP73" s="206">
        <f t="shared" ca="1" si="42"/>
        <v>-3.601866666666667</v>
      </c>
      <c r="AQ73" s="206">
        <f t="shared" ca="1" si="42"/>
        <v>-3.601866666666667</v>
      </c>
      <c r="AR73" s="206">
        <f t="shared" ca="1" si="42"/>
        <v>-3.601866666666667</v>
      </c>
      <c r="AS73" s="206">
        <f t="shared" ca="1" si="42"/>
        <v>-3.601866666666667</v>
      </c>
      <c r="AT73" s="206">
        <f t="shared" ca="1" si="42"/>
        <v>-3.601866666666667</v>
      </c>
      <c r="AU73" s="206">
        <f t="shared" ca="1" si="42"/>
        <v>-3.601866666666667</v>
      </c>
      <c r="AV73" s="206">
        <f t="shared" ca="1" si="42"/>
        <v>-3.601866666666667</v>
      </c>
      <c r="AW73" s="206">
        <f t="shared" ca="1" si="42"/>
        <v>-3.601866666666667</v>
      </c>
      <c r="AX73" s="206">
        <f t="shared" ca="1" si="42"/>
        <v>-3.601866666666667</v>
      </c>
      <c r="AY73" s="206">
        <f t="shared" ca="1" si="42"/>
        <v>-3.601866666666667</v>
      </c>
      <c r="AZ73" s="206">
        <f t="shared" ca="1" si="42"/>
        <v>-3.601866666666667</v>
      </c>
      <c r="BA73" s="206">
        <f t="shared" ca="1" si="42"/>
        <v>-3.601866666666667</v>
      </c>
      <c r="BB73" s="206">
        <f t="shared" ca="1" si="42"/>
        <v>-3.7459413333333336</v>
      </c>
      <c r="BC73" s="206">
        <f t="shared" ca="1" si="42"/>
        <v>-3.7459413333333336</v>
      </c>
      <c r="BD73" s="206">
        <f t="shared" ca="1" si="42"/>
        <v>-3.7459413333333336</v>
      </c>
      <c r="BE73" s="206">
        <f t="shared" ca="1" si="42"/>
        <v>-3.7459413333333336</v>
      </c>
      <c r="BF73" s="206">
        <f t="shared" ca="1" si="42"/>
        <v>-3.7459413333333336</v>
      </c>
      <c r="BG73" s="206">
        <f t="shared" ca="1" si="42"/>
        <v>-3.7459413333333336</v>
      </c>
      <c r="BH73" s="206">
        <f t="shared" ca="1" si="42"/>
        <v>-3.7459413333333336</v>
      </c>
      <c r="BI73" s="206">
        <f t="shared" ca="1" si="42"/>
        <v>-3.7459413333333336</v>
      </c>
      <c r="BJ73" s="206">
        <f t="shared" ca="1" si="42"/>
        <v>-3.7459413333333336</v>
      </c>
      <c r="BK73" s="206">
        <f t="shared" ca="1" si="42"/>
        <v>-3.7459413333333336</v>
      </c>
      <c r="BL73" s="206">
        <f t="shared" ca="1" si="42"/>
        <v>-3.7459413333333336</v>
      </c>
      <c r="BM73" s="206">
        <f t="shared" ca="1" si="42"/>
        <v>-3.7459413333333336</v>
      </c>
      <c r="BN73" s="206">
        <f t="shared" ca="1" si="42"/>
        <v>-3.8957789866666666</v>
      </c>
      <c r="BO73" s="206">
        <f t="shared" ca="1" si="42"/>
        <v>-3.8957789866666666</v>
      </c>
      <c r="BP73" s="206">
        <f t="shared" ca="1" si="42"/>
        <v>-3.8957789866666666</v>
      </c>
      <c r="BQ73" s="206">
        <f t="shared" ca="1" si="42"/>
        <v>-3.8957789866666666</v>
      </c>
      <c r="BR73" s="206">
        <f t="shared" ca="1" si="42"/>
        <v>-3.8957789866666666</v>
      </c>
      <c r="BS73" s="206">
        <f t="shared" ca="1" si="42"/>
        <v>-3.8957789866666666</v>
      </c>
      <c r="BT73" s="206">
        <f t="shared" ca="1" si="42"/>
        <v>-3.8957789866666666</v>
      </c>
      <c r="BU73" s="206">
        <f t="shared" ca="1" si="42"/>
        <v>-3.8957789866666666</v>
      </c>
      <c r="BV73" s="206">
        <f t="shared" ca="1" si="42"/>
        <v>-3.8957789866666666</v>
      </c>
      <c r="BW73" s="206">
        <f t="shared" ca="1" si="42"/>
        <v>-3.8957789866666666</v>
      </c>
      <c r="BX73" s="206">
        <f t="shared" ca="1" si="42"/>
        <v>-3.8957789866666666</v>
      </c>
      <c r="BY73" s="206">
        <f t="shared" ca="1" si="42"/>
        <v>-3.8957789866666666</v>
      </c>
      <c r="BZ73" s="206">
        <f t="shared" ca="1" si="42"/>
        <v>-4.051610146133334</v>
      </c>
      <c r="CA73" s="206">
        <f t="shared" ca="1" si="42"/>
        <v>-4.051610146133334</v>
      </c>
      <c r="CB73" s="206">
        <f t="shared" ca="1" si="42"/>
        <v>-4.051610146133334</v>
      </c>
      <c r="CC73" s="206">
        <f t="shared" ca="1" si="42"/>
        <v>-4.051610146133334</v>
      </c>
      <c r="CD73" s="206">
        <f t="shared" ca="1" si="42"/>
        <v>-4.051610146133334</v>
      </c>
      <c r="CE73" s="206">
        <f t="shared" ca="1" si="42"/>
        <v>-4.051610146133334</v>
      </c>
      <c r="CF73" s="206">
        <f t="shared" ca="1" si="42"/>
        <v>-4.051610146133334</v>
      </c>
      <c r="CG73" s="206">
        <f t="shared" ca="1" si="42"/>
        <v>-4.051610146133334</v>
      </c>
      <c r="CH73" s="206">
        <f t="shared" ca="1" si="42"/>
        <v>-4.051610146133334</v>
      </c>
      <c r="CI73" s="206">
        <f t="shared" ca="1" si="42"/>
        <v>-4.051610146133334</v>
      </c>
      <c r="CJ73" s="206">
        <f t="shared" ca="1" si="42"/>
        <v>-4.051610146133334</v>
      </c>
      <c r="CK73" s="206">
        <f t="shared" ca="1" si="42"/>
        <v>-4.051610146133334</v>
      </c>
      <c r="CL73" s="206">
        <f t="shared" ca="1" si="42"/>
        <v>-4.2136745519786674</v>
      </c>
      <c r="CM73" s="206">
        <f t="shared" ca="1" si="42"/>
        <v>-4.2136745519786674</v>
      </c>
      <c r="CN73" s="206">
        <f t="shared" ca="1" si="42"/>
        <v>-4.2136745519786674</v>
      </c>
      <c r="CO73" s="206">
        <f t="shared" ca="1" si="42"/>
        <v>-4.2136745519786674</v>
      </c>
      <c r="CP73" s="206">
        <f t="shared" ca="1" si="42"/>
        <v>-4.2136745519786674</v>
      </c>
      <c r="CQ73" s="206">
        <f t="shared" ca="1" si="42"/>
        <v>-4.2136745519786674</v>
      </c>
      <c r="CR73" s="206">
        <f t="shared" ca="1" si="42"/>
        <v>-4.2136745519786674</v>
      </c>
      <c r="CS73" s="206">
        <f t="shared" ca="1" si="42"/>
        <v>-4.2136745519786674</v>
      </c>
      <c r="CT73" s="206">
        <f t="shared" ca="1" si="42"/>
        <v>-4.2136745519786674</v>
      </c>
      <c r="CU73" s="206">
        <f t="shared" ca="1" si="42"/>
        <v>-4.2136745519786674</v>
      </c>
      <c r="CV73" s="206">
        <f t="shared" ca="1" si="42"/>
        <v>-4.2136745519786674</v>
      </c>
      <c r="CW73" s="206">
        <f t="shared" ca="1" si="42"/>
        <v>-4.2136745519786674</v>
      </c>
      <c r="CX73" s="206">
        <f t="shared" ca="1" si="42"/>
        <v>-4.3822215340578143</v>
      </c>
      <c r="CY73" s="206">
        <f t="shared" ca="1" si="42"/>
        <v>-4.3822215340578143</v>
      </c>
      <c r="CZ73" s="206">
        <f t="shared" ca="1" si="42"/>
        <v>-4.3822215340578143</v>
      </c>
      <c r="DA73" s="206">
        <f t="shared" ca="1" si="42"/>
        <v>-4.3822215340578143</v>
      </c>
      <c r="DB73" s="206">
        <f t="shared" ca="1" si="42"/>
        <v>-4.3822215340578143</v>
      </c>
      <c r="DC73" s="206">
        <f t="shared" ca="1" si="42"/>
        <v>-4.3822215340578143</v>
      </c>
      <c r="DD73" s="206">
        <f t="shared" ca="1" si="42"/>
        <v>-4.3822215340578143</v>
      </c>
      <c r="DE73" s="206">
        <f t="shared" ca="1" si="42"/>
        <v>-4.3822215340578143</v>
      </c>
      <c r="DF73" s="206">
        <f t="shared" ca="1" si="42"/>
        <v>-4.3822215340578143</v>
      </c>
      <c r="DG73" s="206">
        <f t="shared" ca="1" si="42"/>
        <v>-4.3822215340578143</v>
      </c>
      <c r="DH73" s="206">
        <f t="shared" ca="1" si="42"/>
        <v>-4.3822215340578143</v>
      </c>
      <c r="DI73" s="206">
        <f t="shared" ca="1" si="42"/>
        <v>-4.3822215340578143</v>
      </c>
      <c r="DJ73" s="206">
        <f t="shared" ca="1" si="42"/>
        <v>-4.5575103954201266</v>
      </c>
      <c r="DK73" s="206">
        <f t="shared" ca="1" si="42"/>
        <v>-4.5575103954201266</v>
      </c>
      <c r="DL73" s="206">
        <f t="shared" ca="1" si="42"/>
        <v>-4.5575103954201266</v>
      </c>
      <c r="DM73" s="206">
        <f t="shared" ca="1" si="42"/>
        <v>-4.5575103954201266</v>
      </c>
      <c r="DN73" s="206">
        <f t="shared" ca="1" si="42"/>
        <v>-4.5575103954201266</v>
      </c>
      <c r="DO73" s="206">
        <f t="shared" ca="1" si="42"/>
        <v>-4.5575103954201266</v>
      </c>
      <c r="DP73" s="206">
        <f t="shared" ca="1" si="42"/>
        <v>-4.5575103954201266</v>
      </c>
      <c r="DQ73" s="206">
        <f t="shared" ca="1" si="42"/>
        <v>-4.5575103954201266</v>
      </c>
      <c r="DR73" s="206">
        <f t="shared" ca="1" si="42"/>
        <v>-4.5575103954201266</v>
      </c>
      <c r="DS73" s="206">
        <f t="shared" ca="1" si="42"/>
        <v>-4.5575103954201266</v>
      </c>
      <c r="DT73" s="206">
        <f t="shared" ca="1" si="42"/>
        <v>-4.5575103954201266</v>
      </c>
      <c r="DU73" s="206">
        <f t="shared" ca="1" si="42"/>
        <v>-4.5575103954201266</v>
      </c>
      <c r="DV73" s="206">
        <f t="shared" ca="1" si="42"/>
        <v>-4.7398108112369322</v>
      </c>
      <c r="DW73" s="206">
        <f t="shared" ca="1" si="42"/>
        <v>-4.7398108112369322</v>
      </c>
      <c r="DX73" s="206">
        <f t="shared" ca="1" si="42"/>
        <v>-4.7398108112369322</v>
      </c>
      <c r="DY73" s="206">
        <f t="shared" ca="1" si="42"/>
        <v>-4.7398108112369322</v>
      </c>
      <c r="DZ73" s="206">
        <f t="shared" ca="1" si="42"/>
        <v>-4.7398108112369322</v>
      </c>
      <c r="EA73" s="206">
        <f t="shared" ca="1" si="42"/>
        <v>-4.7398108112369322</v>
      </c>
      <c r="EB73" s="206">
        <f t="shared" ca="1" si="42"/>
        <v>-4.7398108112369322</v>
      </c>
      <c r="EC73" s="206">
        <f t="shared" ca="1" si="42"/>
        <v>-4.7398108112369322</v>
      </c>
      <c r="ED73" s="206">
        <f t="shared" ca="1" si="42"/>
        <v>-4.7398108112369322</v>
      </c>
      <c r="EE73" s="206">
        <f t="shared" ca="1" si="42"/>
        <v>-4.7398108112369322</v>
      </c>
      <c r="EF73" s="206">
        <f t="shared" ca="1" si="42"/>
        <v>-4.7398108112369322</v>
      </c>
      <c r="EG73" s="206">
        <f t="shared" ca="1" si="42"/>
        <v>-4.7398108112369322</v>
      </c>
      <c r="EH73" s="21"/>
    </row>
    <row r="74" spans="1:138" ht="15" customHeight="1">
      <c r="A74" s="21"/>
      <c r="B74" s="288"/>
      <c r="C74" s="247" t="s">
        <v>488</v>
      </c>
      <c r="D74" s="21" t="s">
        <v>77</v>
      </c>
      <c r="E74" s="121"/>
      <c r="F74" s="300" t="e">
        <f t="shared" ca="1" si="39"/>
        <v>#DIV/0!</v>
      </c>
      <c r="G74" s="206" t="e">
        <f ca="1">SUMIF($R$6:$EG$6,G$6,$R74:$EG74)</f>
        <v>#DIV/0!</v>
      </c>
      <c r="H74" s="206" t="e">
        <f t="shared" ref="H74:P74" ca="1" si="43">SUMIF($R$6:$EG$6,H$6,$R74:$EG74)</f>
        <v>#DIV/0!</v>
      </c>
      <c r="I74" s="206" t="e">
        <f t="shared" ca="1" si="43"/>
        <v>#DIV/0!</v>
      </c>
      <c r="J74" s="206" t="e">
        <f t="shared" ca="1" si="43"/>
        <v>#DIV/0!</v>
      </c>
      <c r="K74" s="206" t="e">
        <f t="shared" ca="1" si="43"/>
        <v>#DIV/0!</v>
      </c>
      <c r="L74" s="206" t="e">
        <f t="shared" ca="1" si="43"/>
        <v>#DIV/0!</v>
      </c>
      <c r="M74" s="206" t="e">
        <f t="shared" ca="1" si="43"/>
        <v>#DIV/0!</v>
      </c>
      <c r="N74" s="206" t="e">
        <f t="shared" ca="1" si="43"/>
        <v>#DIV/0!</v>
      </c>
      <c r="O74" s="206" t="e">
        <f t="shared" ca="1" si="43"/>
        <v>#DIV/0!</v>
      </c>
      <c r="P74" s="206" t="e">
        <f t="shared" ca="1" si="43"/>
        <v>#DIV/0!</v>
      </c>
      <c r="Q74" s="121"/>
      <c r="R74" s="206" t="e">
        <f t="shared" ref="R74:EG74" ca="1" si="44">R66*$F$85</f>
        <v>#DIV/0!</v>
      </c>
      <c r="S74" s="206" t="e">
        <f t="shared" ca="1" si="44"/>
        <v>#DIV/0!</v>
      </c>
      <c r="T74" s="206" t="e">
        <f t="shared" ca="1" si="44"/>
        <v>#DIV/0!</v>
      </c>
      <c r="U74" s="206" t="e">
        <f t="shared" ca="1" si="44"/>
        <v>#DIV/0!</v>
      </c>
      <c r="V74" s="206" t="e">
        <f t="shared" ca="1" si="44"/>
        <v>#DIV/0!</v>
      </c>
      <c r="W74" s="206" t="e">
        <f t="shared" ca="1" si="44"/>
        <v>#DIV/0!</v>
      </c>
      <c r="X74" s="206" t="e">
        <f t="shared" ca="1" si="44"/>
        <v>#DIV/0!</v>
      </c>
      <c r="Y74" s="206" t="e">
        <f t="shared" ca="1" si="44"/>
        <v>#DIV/0!</v>
      </c>
      <c r="Z74" s="206" t="e">
        <f t="shared" ca="1" si="44"/>
        <v>#DIV/0!</v>
      </c>
      <c r="AA74" s="206" t="e">
        <f t="shared" ca="1" si="44"/>
        <v>#DIV/0!</v>
      </c>
      <c r="AB74" s="206" t="e">
        <f t="shared" ca="1" si="44"/>
        <v>#DIV/0!</v>
      </c>
      <c r="AC74" s="206" t="e">
        <f t="shared" ca="1" si="44"/>
        <v>#DIV/0!</v>
      </c>
      <c r="AD74" s="206" t="e">
        <f t="shared" ca="1" si="44"/>
        <v>#DIV/0!</v>
      </c>
      <c r="AE74" s="206" t="e">
        <f t="shared" ca="1" si="44"/>
        <v>#DIV/0!</v>
      </c>
      <c r="AF74" s="206" t="e">
        <f t="shared" ca="1" si="44"/>
        <v>#DIV/0!</v>
      </c>
      <c r="AG74" s="206" t="e">
        <f t="shared" ca="1" si="44"/>
        <v>#DIV/0!</v>
      </c>
      <c r="AH74" s="206" t="e">
        <f t="shared" ca="1" si="44"/>
        <v>#DIV/0!</v>
      </c>
      <c r="AI74" s="206" t="e">
        <f t="shared" ca="1" si="44"/>
        <v>#DIV/0!</v>
      </c>
      <c r="AJ74" s="206" t="e">
        <f t="shared" ca="1" si="44"/>
        <v>#DIV/0!</v>
      </c>
      <c r="AK74" s="206" t="e">
        <f t="shared" ca="1" si="44"/>
        <v>#DIV/0!</v>
      </c>
      <c r="AL74" s="206" t="e">
        <f t="shared" ca="1" si="44"/>
        <v>#DIV/0!</v>
      </c>
      <c r="AM74" s="206" t="e">
        <f t="shared" ca="1" si="44"/>
        <v>#DIV/0!</v>
      </c>
      <c r="AN74" s="206" t="e">
        <f t="shared" ca="1" si="44"/>
        <v>#DIV/0!</v>
      </c>
      <c r="AO74" s="206" t="e">
        <f t="shared" ca="1" si="44"/>
        <v>#DIV/0!</v>
      </c>
      <c r="AP74" s="206" t="e">
        <f t="shared" ca="1" si="44"/>
        <v>#DIV/0!</v>
      </c>
      <c r="AQ74" s="206" t="e">
        <f t="shared" ca="1" si="44"/>
        <v>#DIV/0!</v>
      </c>
      <c r="AR74" s="206" t="e">
        <f t="shared" ca="1" si="44"/>
        <v>#DIV/0!</v>
      </c>
      <c r="AS74" s="206" t="e">
        <f t="shared" ca="1" si="44"/>
        <v>#DIV/0!</v>
      </c>
      <c r="AT74" s="206" t="e">
        <f t="shared" ca="1" si="44"/>
        <v>#DIV/0!</v>
      </c>
      <c r="AU74" s="206" t="e">
        <f t="shared" ca="1" si="44"/>
        <v>#DIV/0!</v>
      </c>
      <c r="AV74" s="206" t="e">
        <f t="shared" ca="1" si="44"/>
        <v>#DIV/0!</v>
      </c>
      <c r="AW74" s="206" t="e">
        <f t="shared" ca="1" si="44"/>
        <v>#DIV/0!</v>
      </c>
      <c r="AX74" s="206" t="e">
        <f t="shared" ca="1" si="44"/>
        <v>#DIV/0!</v>
      </c>
      <c r="AY74" s="206" t="e">
        <f t="shared" ca="1" si="44"/>
        <v>#DIV/0!</v>
      </c>
      <c r="AZ74" s="206" t="e">
        <f t="shared" ca="1" si="44"/>
        <v>#DIV/0!</v>
      </c>
      <c r="BA74" s="206" t="e">
        <f t="shared" ca="1" si="44"/>
        <v>#DIV/0!</v>
      </c>
      <c r="BB74" s="206" t="e">
        <f t="shared" ca="1" si="44"/>
        <v>#DIV/0!</v>
      </c>
      <c r="BC74" s="206" t="e">
        <f t="shared" ca="1" si="44"/>
        <v>#DIV/0!</v>
      </c>
      <c r="BD74" s="206" t="e">
        <f t="shared" ca="1" si="44"/>
        <v>#DIV/0!</v>
      </c>
      <c r="BE74" s="206" t="e">
        <f t="shared" ca="1" si="44"/>
        <v>#DIV/0!</v>
      </c>
      <c r="BF74" s="206" t="e">
        <f t="shared" ca="1" si="44"/>
        <v>#DIV/0!</v>
      </c>
      <c r="BG74" s="206" t="e">
        <f t="shared" ca="1" si="44"/>
        <v>#DIV/0!</v>
      </c>
      <c r="BH74" s="206" t="e">
        <f t="shared" ca="1" si="44"/>
        <v>#DIV/0!</v>
      </c>
      <c r="BI74" s="206" t="e">
        <f t="shared" ca="1" si="44"/>
        <v>#DIV/0!</v>
      </c>
      <c r="BJ74" s="206" t="e">
        <f t="shared" ca="1" si="44"/>
        <v>#DIV/0!</v>
      </c>
      <c r="BK74" s="206" t="e">
        <f t="shared" ca="1" si="44"/>
        <v>#DIV/0!</v>
      </c>
      <c r="BL74" s="206" t="e">
        <f t="shared" ca="1" si="44"/>
        <v>#DIV/0!</v>
      </c>
      <c r="BM74" s="206" t="e">
        <f t="shared" ca="1" si="44"/>
        <v>#DIV/0!</v>
      </c>
      <c r="BN74" s="206" t="e">
        <f t="shared" ca="1" si="44"/>
        <v>#DIV/0!</v>
      </c>
      <c r="BO74" s="206" t="e">
        <f t="shared" ca="1" si="44"/>
        <v>#DIV/0!</v>
      </c>
      <c r="BP74" s="206" t="e">
        <f t="shared" ca="1" si="44"/>
        <v>#DIV/0!</v>
      </c>
      <c r="BQ74" s="206" t="e">
        <f t="shared" ca="1" si="44"/>
        <v>#DIV/0!</v>
      </c>
      <c r="BR74" s="206" t="e">
        <f t="shared" ca="1" si="44"/>
        <v>#DIV/0!</v>
      </c>
      <c r="BS74" s="206" t="e">
        <f t="shared" ca="1" si="44"/>
        <v>#DIV/0!</v>
      </c>
      <c r="BT74" s="206" t="e">
        <f t="shared" ca="1" si="44"/>
        <v>#DIV/0!</v>
      </c>
      <c r="BU74" s="206" t="e">
        <f t="shared" ca="1" si="44"/>
        <v>#DIV/0!</v>
      </c>
      <c r="BV74" s="206" t="e">
        <f t="shared" ca="1" si="44"/>
        <v>#DIV/0!</v>
      </c>
      <c r="BW74" s="206" t="e">
        <f t="shared" ca="1" si="44"/>
        <v>#DIV/0!</v>
      </c>
      <c r="BX74" s="206" t="e">
        <f t="shared" ca="1" si="44"/>
        <v>#DIV/0!</v>
      </c>
      <c r="BY74" s="206" t="e">
        <f t="shared" ca="1" si="44"/>
        <v>#DIV/0!</v>
      </c>
      <c r="BZ74" s="206" t="e">
        <f t="shared" ca="1" si="44"/>
        <v>#DIV/0!</v>
      </c>
      <c r="CA74" s="206" t="e">
        <f t="shared" ca="1" si="44"/>
        <v>#DIV/0!</v>
      </c>
      <c r="CB74" s="206" t="e">
        <f t="shared" ca="1" si="44"/>
        <v>#DIV/0!</v>
      </c>
      <c r="CC74" s="206" t="e">
        <f t="shared" ca="1" si="44"/>
        <v>#DIV/0!</v>
      </c>
      <c r="CD74" s="206" t="e">
        <f t="shared" ca="1" si="44"/>
        <v>#DIV/0!</v>
      </c>
      <c r="CE74" s="206" t="e">
        <f t="shared" ca="1" si="44"/>
        <v>#DIV/0!</v>
      </c>
      <c r="CF74" s="206" t="e">
        <f t="shared" ca="1" si="44"/>
        <v>#DIV/0!</v>
      </c>
      <c r="CG74" s="206" t="e">
        <f t="shared" ca="1" si="44"/>
        <v>#DIV/0!</v>
      </c>
      <c r="CH74" s="206" t="e">
        <f t="shared" ca="1" si="44"/>
        <v>#DIV/0!</v>
      </c>
      <c r="CI74" s="206" t="e">
        <f t="shared" ca="1" si="44"/>
        <v>#DIV/0!</v>
      </c>
      <c r="CJ74" s="206" t="e">
        <f t="shared" ca="1" si="44"/>
        <v>#DIV/0!</v>
      </c>
      <c r="CK74" s="206" t="e">
        <f t="shared" ca="1" si="44"/>
        <v>#DIV/0!</v>
      </c>
      <c r="CL74" s="206" t="e">
        <f t="shared" ca="1" si="44"/>
        <v>#DIV/0!</v>
      </c>
      <c r="CM74" s="206" t="e">
        <f t="shared" ca="1" si="44"/>
        <v>#DIV/0!</v>
      </c>
      <c r="CN74" s="206" t="e">
        <f t="shared" ca="1" si="44"/>
        <v>#DIV/0!</v>
      </c>
      <c r="CO74" s="206" t="e">
        <f t="shared" ca="1" si="44"/>
        <v>#DIV/0!</v>
      </c>
      <c r="CP74" s="206" t="e">
        <f t="shared" ca="1" si="44"/>
        <v>#DIV/0!</v>
      </c>
      <c r="CQ74" s="206" t="e">
        <f t="shared" ca="1" si="44"/>
        <v>#DIV/0!</v>
      </c>
      <c r="CR74" s="206" t="e">
        <f t="shared" ca="1" si="44"/>
        <v>#DIV/0!</v>
      </c>
      <c r="CS74" s="206" t="e">
        <f t="shared" ca="1" si="44"/>
        <v>#DIV/0!</v>
      </c>
      <c r="CT74" s="206" t="e">
        <f t="shared" ca="1" si="44"/>
        <v>#DIV/0!</v>
      </c>
      <c r="CU74" s="206" t="e">
        <f t="shared" ca="1" si="44"/>
        <v>#DIV/0!</v>
      </c>
      <c r="CV74" s="206" t="e">
        <f t="shared" ca="1" si="44"/>
        <v>#DIV/0!</v>
      </c>
      <c r="CW74" s="206" t="e">
        <f t="shared" ca="1" si="44"/>
        <v>#DIV/0!</v>
      </c>
      <c r="CX74" s="206" t="e">
        <f t="shared" ca="1" si="44"/>
        <v>#DIV/0!</v>
      </c>
      <c r="CY74" s="206" t="e">
        <f t="shared" ca="1" si="44"/>
        <v>#DIV/0!</v>
      </c>
      <c r="CZ74" s="206" t="e">
        <f t="shared" ca="1" si="44"/>
        <v>#DIV/0!</v>
      </c>
      <c r="DA74" s="206" t="e">
        <f t="shared" ca="1" si="44"/>
        <v>#DIV/0!</v>
      </c>
      <c r="DB74" s="206" t="e">
        <f t="shared" ca="1" si="44"/>
        <v>#DIV/0!</v>
      </c>
      <c r="DC74" s="206" t="e">
        <f t="shared" ca="1" si="44"/>
        <v>#DIV/0!</v>
      </c>
      <c r="DD74" s="206" t="e">
        <f t="shared" ca="1" si="44"/>
        <v>#DIV/0!</v>
      </c>
      <c r="DE74" s="206" t="e">
        <f t="shared" ca="1" si="44"/>
        <v>#DIV/0!</v>
      </c>
      <c r="DF74" s="206" t="e">
        <f t="shared" ca="1" si="44"/>
        <v>#DIV/0!</v>
      </c>
      <c r="DG74" s="206" t="e">
        <f t="shared" ca="1" si="44"/>
        <v>#DIV/0!</v>
      </c>
      <c r="DH74" s="206" t="e">
        <f t="shared" ca="1" si="44"/>
        <v>#DIV/0!</v>
      </c>
      <c r="DI74" s="206" t="e">
        <f t="shared" ca="1" si="44"/>
        <v>#DIV/0!</v>
      </c>
      <c r="DJ74" s="206" t="e">
        <f t="shared" ca="1" si="44"/>
        <v>#DIV/0!</v>
      </c>
      <c r="DK74" s="206" t="e">
        <f t="shared" ca="1" si="44"/>
        <v>#DIV/0!</v>
      </c>
      <c r="DL74" s="206" t="e">
        <f t="shared" ca="1" si="44"/>
        <v>#DIV/0!</v>
      </c>
      <c r="DM74" s="206" t="e">
        <f t="shared" ca="1" si="44"/>
        <v>#DIV/0!</v>
      </c>
      <c r="DN74" s="206" t="e">
        <f t="shared" ca="1" si="44"/>
        <v>#DIV/0!</v>
      </c>
      <c r="DO74" s="206" t="e">
        <f t="shared" ca="1" si="44"/>
        <v>#DIV/0!</v>
      </c>
      <c r="DP74" s="206" t="e">
        <f t="shared" ca="1" si="44"/>
        <v>#DIV/0!</v>
      </c>
      <c r="DQ74" s="206" t="e">
        <f t="shared" ca="1" si="44"/>
        <v>#DIV/0!</v>
      </c>
      <c r="DR74" s="206" t="e">
        <f t="shared" ca="1" si="44"/>
        <v>#DIV/0!</v>
      </c>
      <c r="DS74" s="206" t="e">
        <f t="shared" ca="1" si="44"/>
        <v>#DIV/0!</v>
      </c>
      <c r="DT74" s="206" t="e">
        <f t="shared" ca="1" si="44"/>
        <v>#DIV/0!</v>
      </c>
      <c r="DU74" s="206" t="e">
        <f t="shared" ca="1" si="44"/>
        <v>#DIV/0!</v>
      </c>
      <c r="DV74" s="206" t="e">
        <f t="shared" ca="1" si="44"/>
        <v>#DIV/0!</v>
      </c>
      <c r="DW74" s="206" t="e">
        <f t="shared" ca="1" si="44"/>
        <v>#DIV/0!</v>
      </c>
      <c r="DX74" s="206" t="e">
        <f t="shared" ca="1" si="44"/>
        <v>#DIV/0!</v>
      </c>
      <c r="DY74" s="206" t="e">
        <f t="shared" ca="1" si="44"/>
        <v>#DIV/0!</v>
      </c>
      <c r="DZ74" s="206" t="e">
        <f t="shared" ca="1" si="44"/>
        <v>#DIV/0!</v>
      </c>
      <c r="EA74" s="206" t="e">
        <f t="shared" ca="1" si="44"/>
        <v>#DIV/0!</v>
      </c>
      <c r="EB74" s="206" t="e">
        <f t="shared" ca="1" si="44"/>
        <v>#DIV/0!</v>
      </c>
      <c r="EC74" s="206" t="e">
        <f t="shared" ca="1" si="44"/>
        <v>#DIV/0!</v>
      </c>
      <c r="ED74" s="206" t="e">
        <f t="shared" ca="1" si="44"/>
        <v>#DIV/0!</v>
      </c>
      <c r="EE74" s="206" t="e">
        <f t="shared" ca="1" si="44"/>
        <v>#DIV/0!</v>
      </c>
      <c r="EF74" s="206" t="e">
        <f t="shared" ca="1" si="44"/>
        <v>#DIV/0!</v>
      </c>
      <c r="EG74" s="206" t="e">
        <f t="shared" ca="1" si="44"/>
        <v>#DIV/0!</v>
      </c>
      <c r="EH74" s="21"/>
    </row>
    <row r="75" spans="1:138" ht="15" customHeight="1">
      <c r="A75" s="21"/>
      <c r="B75" s="288"/>
      <c r="C75" s="247" t="s">
        <v>495</v>
      </c>
      <c r="D75" s="21" t="s">
        <v>77</v>
      </c>
      <c r="E75" s="121"/>
      <c r="F75" s="300">
        <f t="shared" ca="1" si="39"/>
        <v>581.24196669597541</v>
      </c>
      <c r="G75" s="206">
        <f t="shared" ref="G75:P75" si="45">SUMIF($R$6:$EG$6,G$6,$R75:$EG75)</f>
        <v>0</v>
      </c>
      <c r="H75" s="206">
        <f t="shared" si="45"/>
        <v>0</v>
      </c>
      <c r="I75" s="206">
        <f t="shared" ca="1" si="45"/>
        <v>30.865540487990415</v>
      </c>
      <c r="J75" s="206">
        <f t="shared" ca="1" si="45"/>
        <v>41.911103780130894</v>
      </c>
      <c r="K75" s="206">
        <f t="shared" ca="1" si="45"/>
        <v>53.354954553464211</v>
      </c>
      <c r="L75" s="206">
        <f t="shared" ca="1" si="45"/>
        <v>65.256559357730879</v>
      </c>
      <c r="M75" s="206">
        <f t="shared" ca="1" si="45"/>
        <v>77.634228354168201</v>
      </c>
      <c r="N75" s="206">
        <f t="shared" ca="1" si="45"/>
        <v>90.507004110463029</v>
      </c>
      <c r="O75" s="206">
        <f t="shared" ca="1" si="45"/>
        <v>103.89469089700964</v>
      </c>
      <c r="P75" s="206">
        <f t="shared" ca="1" si="45"/>
        <v>117.81788515501812</v>
      </c>
      <c r="Q75" s="121"/>
      <c r="R75" s="206">
        <f>IF(R4&gt;=Inputs!$G$274,R79,0)</f>
        <v>0</v>
      </c>
      <c r="S75" s="206">
        <f>IF(S4&gt;=Inputs!$G$274,S79,0)</f>
        <v>0</v>
      </c>
      <c r="T75" s="206">
        <f>IF(T4&gt;=Inputs!$G$274,T79,0)</f>
        <v>0</v>
      </c>
      <c r="U75" s="206">
        <f>IF(U4&gt;=Inputs!$G$274,U79,0)</f>
        <v>0</v>
      </c>
      <c r="V75" s="206">
        <f>IF(V4&gt;=Inputs!$G$274,V79,0)</f>
        <v>0</v>
      </c>
      <c r="W75" s="206">
        <f>IF(W4&gt;=Inputs!$G$274,W79,0)</f>
        <v>0</v>
      </c>
      <c r="X75" s="206">
        <f>IF(X4&gt;=Inputs!$G$274,X79,0)</f>
        <v>0</v>
      </c>
      <c r="Y75" s="206">
        <f>IF(Y4&gt;=Inputs!$G$274,Y79,0)</f>
        <v>0</v>
      </c>
      <c r="Z75" s="206">
        <f>IF(Z4&gt;=Inputs!$G$274,Z79,0)</f>
        <v>0</v>
      </c>
      <c r="AA75" s="206">
        <f>IF(AA4&gt;=Inputs!$G$274,AA79,0)</f>
        <v>0</v>
      </c>
      <c r="AB75" s="206">
        <f>IF(AB4&gt;=Inputs!$G$274,AB79,0)</f>
        <v>0</v>
      </c>
      <c r="AC75" s="206">
        <f>IF(AC4&gt;=Inputs!$G$274,AC79,0)</f>
        <v>0</v>
      </c>
      <c r="AD75" s="206">
        <f>IF(AD4&gt;=Inputs!$G$274,AD79,0)</f>
        <v>0</v>
      </c>
      <c r="AE75" s="206">
        <f>IF(AE4&gt;=Inputs!$G$274,AE79,0)</f>
        <v>0</v>
      </c>
      <c r="AF75" s="206">
        <f>IF(AF4&gt;=Inputs!$G$274,AF79,0)</f>
        <v>0</v>
      </c>
      <c r="AG75" s="206">
        <f>IF(AG4&gt;=Inputs!$G$274,AG79,0)</f>
        <v>0</v>
      </c>
      <c r="AH75" s="206">
        <f>IF(AH4&gt;=Inputs!$G$274,AH79,0)</f>
        <v>0</v>
      </c>
      <c r="AI75" s="206">
        <f>IF(AI4&gt;=Inputs!$G$274,AI79,0)</f>
        <v>0</v>
      </c>
      <c r="AJ75" s="206">
        <f>IF(AJ4&gt;=Inputs!$G$274,AJ79,0)</f>
        <v>0</v>
      </c>
      <c r="AK75" s="206">
        <f>IF(AK4&gt;=Inputs!$G$274,AK79,0)</f>
        <v>0</v>
      </c>
      <c r="AL75" s="206">
        <f>IF(AL4&gt;=Inputs!$G$274,AL79,0)</f>
        <v>0</v>
      </c>
      <c r="AM75" s="206">
        <f>IF(AM4&gt;=Inputs!$G$274,AM79,0)</f>
        <v>0</v>
      </c>
      <c r="AN75" s="206">
        <f>IF(AN4&gt;=Inputs!$G$274,AN79,0)</f>
        <v>0</v>
      </c>
      <c r="AO75" s="206">
        <f>IF(AO4&gt;=Inputs!$G$274,AO79,0)</f>
        <v>0</v>
      </c>
      <c r="AP75" s="206">
        <f ca="1">IF(AP4&gt;=Inputs!$G$274,AP79,0)</f>
        <v>2.1210422450926374</v>
      </c>
      <c r="AQ75" s="206">
        <f ca="1">IF(AQ4&gt;=Inputs!$G$274,AQ79,0)</f>
        <v>2.2379417594553535</v>
      </c>
      <c r="AR75" s="206">
        <f ca="1">IF(AR4&gt;=Inputs!$G$274,AR79,0)</f>
        <v>2.3129806483442423</v>
      </c>
      <c r="AS75" s="206">
        <f ca="1">IF(AS4&gt;=Inputs!$G$274,AS79,0)</f>
        <v>2.3880195372331312</v>
      </c>
      <c r="AT75" s="206">
        <f ca="1">IF(AT4&gt;=Inputs!$G$274,AT79,0)</f>
        <v>2.4630584261220201</v>
      </c>
      <c r="AU75" s="206">
        <f ca="1">IF(AU4&gt;=Inputs!$G$274,AU79,0)</f>
        <v>2.538097315010909</v>
      </c>
      <c r="AV75" s="206">
        <f ca="1">IF(AV4&gt;=Inputs!$G$274,AV79,0)</f>
        <v>2.6131362038997978</v>
      </c>
      <c r="AW75" s="206">
        <f ca="1">IF(AW4&gt;=Inputs!$G$274,AW79,0)</f>
        <v>2.6881750927886867</v>
      </c>
      <c r="AX75" s="206">
        <f ca="1">IF(AX4&gt;=Inputs!$G$274,AX79,0)</f>
        <v>2.7632139816775756</v>
      </c>
      <c r="AY75" s="206">
        <f ca="1">IF(AY4&gt;=Inputs!$G$274,AY79,0)</f>
        <v>2.8382528705664645</v>
      </c>
      <c r="AZ75" s="206">
        <f ca="1">IF(AZ4&gt;=Inputs!$G$274,AZ79,0)</f>
        <v>2.9132917594553533</v>
      </c>
      <c r="BA75" s="206">
        <f ca="1">IF(BA4&gt;=Inputs!$G$274,BA79,0)</f>
        <v>2.9883306483442422</v>
      </c>
      <c r="BB75" s="206">
        <f ca="1">IF(BB4&gt;=Inputs!$G$274,BB79,0)</f>
        <v>3.0633695372331311</v>
      </c>
      <c r="BC75" s="206">
        <f ca="1">IF(BC4&gt;=Inputs!$G$274,BC79,0)</f>
        <v>3.1414099816775756</v>
      </c>
      <c r="BD75" s="206">
        <f ca="1">IF(BD4&gt;=Inputs!$G$274,BD79,0)</f>
        <v>3.2194504261220196</v>
      </c>
      <c r="BE75" s="206">
        <f ca="1">IF(BE4&gt;=Inputs!$G$274,BE79,0)</f>
        <v>3.2974908705664636</v>
      </c>
      <c r="BF75" s="206">
        <f ca="1">IF(BF4&gt;=Inputs!$G$274,BF79,0)</f>
        <v>3.3755313150109081</v>
      </c>
      <c r="BG75" s="206">
        <f ca="1">IF(BG4&gt;=Inputs!$G$274,BG79,0)</f>
        <v>3.4535717594553521</v>
      </c>
      <c r="BH75" s="206">
        <f ca="1">IF(BH4&gt;=Inputs!$G$274,BH79,0)</f>
        <v>3.5316122038997961</v>
      </c>
      <c r="BI75" s="206">
        <f ca="1">IF(BI4&gt;=Inputs!$G$274,BI79,0)</f>
        <v>3.6096526483442406</v>
      </c>
      <c r="BJ75" s="206">
        <f ca="1">IF(BJ4&gt;=Inputs!$G$274,BJ79,0)</f>
        <v>3.6876930927886846</v>
      </c>
      <c r="BK75" s="206">
        <f ca="1">IF(BK4&gt;=Inputs!$G$274,BK79,0)</f>
        <v>3.7657335372331286</v>
      </c>
      <c r="BL75" s="206">
        <f ca="1">IF(BL4&gt;=Inputs!$G$274,BL79,0)</f>
        <v>3.8437739816775731</v>
      </c>
      <c r="BM75" s="206">
        <f ca="1">IF(BM4&gt;=Inputs!$G$274,BM79,0)</f>
        <v>3.9218144261220171</v>
      </c>
      <c r="BN75" s="206">
        <f ca="1">IF(BN4&gt;=Inputs!$G$274,BN79,0)</f>
        <v>3.9998548705664612</v>
      </c>
      <c r="BO75" s="206">
        <f ca="1">IF(BO4&gt;=Inputs!$G$274,BO79,0)</f>
        <v>4.0810169327886836</v>
      </c>
      <c r="BP75" s="206">
        <f ca="1">IF(BP4&gt;=Inputs!$G$274,BP79,0)</f>
        <v>4.1621789950109056</v>
      </c>
      <c r="BQ75" s="206">
        <f ca="1">IF(BQ4&gt;=Inputs!$G$274,BQ79,0)</f>
        <v>4.2433410572331285</v>
      </c>
      <c r="BR75" s="206">
        <f ca="1">IF(BR4&gt;=Inputs!$G$274,BR79,0)</f>
        <v>4.3245031194553505</v>
      </c>
      <c r="BS75" s="206">
        <f ca="1">IF(BS4&gt;=Inputs!$G$274,BS79,0)</f>
        <v>4.4056651816775725</v>
      </c>
      <c r="BT75" s="206">
        <f ca="1">IF(BT4&gt;=Inputs!$G$274,BT79,0)</f>
        <v>4.4868272438997954</v>
      </c>
      <c r="BU75" s="206">
        <f ca="1">IF(BU4&gt;=Inputs!$G$274,BU79,0)</f>
        <v>4.5679893061220174</v>
      </c>
      <c r="BV75" s="206">
        <f ca="1">IF(BV4&gt;=Inputs!$G$274,BV79,0)</f>
        <v>4.6491513683442394</v>
      </c>
      <c r="BW75" s="206">
        <f ca="1">IF(BW4&gt;=Inputs!$G$274,BW79,0)</f>
        <v>4.7303134305664623</v>
      </c>
      <c r="BX75" s="206">
        <f ca="1">IF(BX4&gt;=Inputs!$G$274,BX79,0)</f>
        <v>4.8114754927886842</v>
      </c>
      <c r="BY75" s="206">
        <f ca="1">IF(BY4&gt;=Inputs!$G$274,BY79,0)</f>
        <v>4.8926375550109062</v>
      </c>
      <c r="BZ75" s="206">
        <f ca="1">IF(BZ4&gt;=Inputs!$G$274,BZ79,0)</f>
        <v>4.9737996172331291</v>
      </c>
      <c r="CA75" s="206">
        <f ca="1">IF(CA4&gt;=Inputs!$G$274,CA79,0)</f>
        <v>5.0582081619442398</v>
      </c>
      <c r="CB75" s="206">
        <f ca="1">IF(CB4&gt;=Inputs!$G$274,CB79,0)</f>
        <v>5.1426167066553505</v>
      </c>
      <c r="CC75" s="206">
        <f ca="1">IF(CC4&gt;=Inputs!$G$274,CC79,0)</f>
        <v>5.2270252513664621</v>
      </c>
      <c r="CD75" s="206">
        <f ca="1">IF(CD4&gt;=Inputs!$G$274,CD79,0)</f>
        <v>5.3114337960775728</v>
      </c>
      <c r="CE75" s="206">
        <f ca="1">IF(CE4&gt;=Inputs!$G$274,CE79,0)</f>
        <v>5.3958423407886835</v>
      </c>
      <c r="CF75" s="206">
        <f ca="1">IF(CF4&gt;=Inputs!$G$274,CF79,0)</f>
        <v>5.4802508854997951</v>
      </c>
      <c r="CG75" s="206">
        <f ca="1">IF(CG4&gt;=Inputs!$G$274,CG79,0)</f>
        <v>5.5646594302109058</v>
      </c>
      <c r="CH75" s="206">
        <f ca="1">IF(CH4&gt;=Inputs!$G$274,CH79,0)</f>
        <v>5.6490679749220165</v>
      </c>
      <c r="CI75" s="206">
        <f ca="1">IF(CI4&gt;=Inputs!$G$274,CI79,0)</f>
        <v>5.7334765196331281</v>
      </c>
      <c r="CJ75" s="206">
        <f ca="1">IF(CJ4&gt;=Inputs!$G$274,CJ79,0)</f>
        <v>5.8178850643442388</v>
      </c>
      <c r="CK75" s="206">
        <f ca="1">IF(CK4&gt;=Inputs!$G$274,CK79,0)</f>
        <v>5.9022936090553495</v>
      </c>
      <c r="CL75" s="206">
        <f ca="1">IF(CL4&gt;=Inputs!$G$274,CL79,0)</f>
        <v>5.9867021537664611</v>
      </c>
      <c r="CM75" s="206">
        <f ca="1">IF(CM4&gt;=Inputs!$G$274,CM79,0)</f>
        <v>6.0744870402660167</v>
      </c>
      <c r="CN75" s="206">
        <f ca="1">IF(CN4&gt;=Inputs!$G$274,CN79,0)</f>
        <v>6.1622719267655723</v>
      </c>
      <c r="CO75" s="206">
        <f ca="1">IF(CO4&gt;=Inputs!$G$274,CO79,0)</f>
        <v>6.250056813265128</v>
      </c>
      <c r="CP75" s="206">
        <f ca="1">IF(CP4&gt;=Inputs!$G$274,CP79,0)</f>
        <v>6.3378416997646836</v>
      </c>
      <c r="CQ75" s="206">
        <f ca="1">IF(CQ4&gt;=Inputs!$G$274,CQ79,0)</f>
        <v>6.4256265862642392</v>
      </c>
      <c r="CR75" s="206">
        <f ca="1">IF(CR4&gt;=Inputs!$G$274,CR79,0)</f>
        <v>6.5134114727637948</v>
      </c>
      <c r="CS75" s="206">
        <f ca="1">IF(CS4&gt;=Inputs!$G$274,CS79,0)</f>
        <v>6.6011963592633505</v>
      </c>
      <c r="CT75" s="206">
        <f ca="1">IF(CT4&gt;=Inputs!$G$274,CT79,0)</f>
        <v>6.6889812457629061</v>
      </c>
      <c r="CU75" s="206">
        <f ca="1">IF(CU4&gt;=Inputs!$G$274,CU79,0)</f>
        <v>6.7767661322624617</v>
      </c>
      <c r="CV75" s="206">
        <f ca="1">IF(CV4&gt;=Inputs!$G$274,CV79,0)</f>
        <v>6.8645510187620173</v>
      </c>
      <c r="CW75" s="206">
        <f ca="1">IF(CW4&gt;=Inputs!$G$274,CW79,0)</f>
        <v>6.952335905261573</v>
      </c>
      <c r="CX75" s="206">
        <f ca="1">IF(CX4&gt;=Inputs!$G$274,CX79,0)</f>
        <v>7.0401207917611286</v>
      </c>
      <c r="CY75" s="206">
        <f ca="1">IF(CY4&gt;=Inputs!$G$274,CY79,0)</f>
        <v>7.1314170737206659</v>
      </c>
      <c r="CZ75" s="206">
        <f ca="1">IF(CZ4&gt;=Inputs!$G$274,CZ79,0)</f>
        <v>7.2227133556802032</v>
      </c>
      <c r="DA75" s="206">
        <f ca="1">IF(DA4&gt;=Inputs!$G$274,DA79,0)</f>
        <v>7.3140096376397414</v>
      </c>
      <c r="DB75" s="206">
        <f ca="1">IF(DB4&gt;=Inputs!$G$274,DB79,0)</f>
        <v>7.4053059195992788</v>
      </c>
      <c r="DC75" s="206">
        <f ca="1">IF(DC4&gt;=Inputs!$G$274,DC79,0)</f>
        <v>7.4966022015588161</v>
      </c>
      <c r="DD75" s="206">
        <f ca="1">IF(DD4&gt;=Inputs!$G$274,DD79,0)</f>
        <v>7.5878984835183543</v>
      </c>
      <c r="DE75" s="206">
        <f ca="1">IF(DE4&gt;=Inputs!$G$274,DE79,0)</f>
        <v>7.6791947654778916</v>
      </c>
      <c r="DF75" s="206">
        <f ca="1">IF(DF4&gt;=Inputs!$G$274,DF79,0)</f>
        <v>7.7704910474374289</v>
      </c>
      <c r="DG75" s="206">
        <f ca="1">IF(DG4&gt;=Inputs!$G$274,DG79,0)</f>
        <v>7.8617873293969671</v>
      </c>
      <c r="DH75" s="206">
        <f ca="1">IF(DH4&gt;=Inputs!$G$274,DH79,0)</f>
        <v>7.9530836113565044</v>
      </c>
      <c r="DI75" s="206">
        <f ca="1">IF(DI4&gt;=Inputs!$G$274,DI79,0)</f>
        <v>8.0443798933160426</v>
      </c>
      <c r="DJ75" s="206">
        <f ca="1">IF(DJ4&gt;=Inputs!$G$274,DJ79,0)</f>
        <v>8.1356761752755791</v>
      </c>
      <c r="DK75" s="206">
        <f ca="1">IF(DK4&gt;=Inputs!$G$274,DK79,0)</f>
        <v>8.2306243085134998</v>
      </c>
      <c r="DL75" s="206">
        <f ca="1">IF(DL4&gt;=Inputs!$G$274,DL79,0)</f>
        <v>8.3255724417514188</v>
      </c>
      <c r="DM75" s="206">
        <f ca="1">IF(DM4&gt;=Inputs!$G$274,DM79,0)</f>
        <v>8.4205205749893377</v>
      </c>
      <c r="DN75" s="206">
        <f ca="1">IF(DN4&gt;=Inputs!$G$274,DN79,0)</f>
        <v>8.5154687082272584</v>
      </c>
      <c r="DO75" s="206">
        <f ca="1">IF(DO4&gt;=Inputs!$G$274,DO79,0)</f>
        <v>8.6104168414651774</v>
      </c>
      <c r="DP75" s="206">
        <f ca="1">IF(DP4&gt;=Inputs!$G$274,DP79,0)</f>
        <v>8.7053649747030963</v>
      </c>
      <c r="DQ75" s="206">
        <f ca="1">IF(DQ4&gt;=Inputs!$G$274,DQ79,0)</f>
        <v>8.8003131079410171</v>
      </c>
      <c r="DR75" s="206">
        <f ca="1">IF(DR4&gt;=Inputs!$G$274,DR79,0)</f>
        <v>8.895261241178936</v>
      </c>
      <c r="DS75" s="206">
        <f ca="1">IF(DS4&gt;=Inputs!$G$274,DS79,0)</f>
        <v>8.990209374416855</v>
      </c>
      <c r="DT75" s="206">
        <f ca="1">IF(DT4&gt;=Inputs!$G$274,DT79,0)</f>
        <v>9.0851575076547757</v>
      </c>
      <c r="DU75" s="206">
        <f ca="1">IF(DU4&gt;=Inputs!$G$274,DU79,0)</f>
        <v>9.1801056408926947</v>
      </c>
      <c r="DV75" s="206">
        <f ca="1">IF(DV4&gt;=Inputs!$G$274,DV79,0)</f>
        <v>9.2750537741306136</v>
      </c>
      <c r="DW75" s="206">
        <f ca="1">IF(DW4&gt;=Inputs!$G$274,DW79,0)</f>
        <v>9.3737998326980492</v>
      </c>
      <c r="DX75" s="206">
        <f ca="1">IF(DX4&gt;=Inputs!$G$274,DX79,0)</f>
        <v>9.4725458912654847</v>
      </c>
      <c r="DY75" s="206">
        <f ca="1">IF(DY4&gt;=Inputs!$G$274,DY79,0)</f>
        <v>9.5712919498329203</v>
      </c>
      <c r="DZ75" s="206">
        <f ca="1">IF(DZ4&gt;=Inputs!$G$274,DZ79,0)</f>
        <v>9.6700380084003559</v>
      </c>
      <c r="EA75" s="206">
        <f ca="1">IF(EA4&gt;=Inputs!$G$274,EA79,0)</f>
        <v>9.7687840669677914</v>
      </c>
      <c r="EB75" s="206">
        <f ca="1">IF(EB4&gt;=Inputs!$G$274,EB79,0)</f>
        <v>9.867530125535227</v>
      </c>
      <c r="EC75" s="206">
        <f ca="1">IF(EC4&gt;=Inputs!$G$274,EC79,0)</f>
        <v>9.9662761841026626</v>
      </c>
      <c r="ED75" s="206">
        <f ca="1">IF(ED4&gt;=Inputs!$G$274,ED79,0)</f>
        <v>10.065022242670098</v>
      </c>
      <c r="EE75" s="206">
        <f ca="1">IF(EE4&gt;=Inputs!$G$274,EE79,0)</f>
        <v>10.163768301237534</v>
      </c>
      <c r="EF75" s="206">
        <f ca="1">IF(EF4&gt;=Inputs!$G$274,EF79,0)</f>
        <v>10.262514359804969</v>
      </c>
      <c r="EG75" s="206">
        <f ca="1">IF(EG4&gt;=Inputs!$G$274,EG79,0)</f>
        <v>10.361260418372405</v>
      </c>
      <c r="EH75" s="21"/>
    </row>
    <row r="76" spans="1:138" ht="15" customHeight="1">
      <c r="A76" s="21"/>
      <c r="B76" s="288"/>
      <c r="C76" s="247" t="s">
        <v>496</v>
      </c>
      <c r="D76" s="21" t="s">
        <v>77</v>
      </c>
      <c r="E76" s="121"/>
      <c r="F76" s="300">
        <f t="shared" ca="1" si="39"/>
        <v>497.34050008187546</v>
      </c>
      <c r="G76" s="206">
        <f t="shared" ref="G76:P76" si="46">SUMIF($R$6:$EG$6,G$6,$R76:$EG76)</f>
        <v>0</v>
      </c>
      <c r="H76" s="206">
        <f t="shared" si="46"/>
        <v>0</v>
      </c>
      <c r="I76" s="206">
        <f t="shared" si="46"/>
        <v>0</v>
      </c>
      <c r="J76" s="206">
        <f t="shared" si="46"/>
        <v>0</v>
      </c>
      <c r="K76" s="206">
        <f t="shared" si="46"/>
        <v>0</v>
      </c>
      <c r="L76" s="206">
        <f t="shared" si="46"/>
        <v>0</v>
      </c>
      <c r="M76" s="206">
        <f t="shared" si="46"/>
        <v>0</v>
      </c>
      <c r="N76" s="206">
        <f t="shared" si="46"/>
        <v>0</v>
      </c>
      <c r="O76" s="206">
        <f t="shared" si="46"/>
        <v>0</v>
      </c>
      <c r="P76" s="206">
        <f t="shared" ca="1" si="46"/>
        <v>497.34050008187546</v>
      </c>
      <c r="Q76" s="121"/>
      <c r="R76" s="206">
        <f>IF(R4=Inputs!$G$270,'Cash Flow Инвестора'!Q80,0)</f>
        <v>0</v>
      </c>
      <c r="S76" s="206">
        <f>IF(S4=Inputs!$G$270,'Cash Flow Инвестора'!R80,0)</f>
        <v>0</v>
      </c>
      <c r="T76" s="206">
        <f>IF(T4=Inputs!$G$270,'Cash Flow Инвестора'!S80,0)</f>
        <v>0</v>
      </c>
      <c r="U76" s="206">
        <f>IF(U4=Inputs!$G$270,'Cash Flow Инвестора'!T80,0)</f>
        <v>0</v>
      </c>
      <c r="V76" s="206">
        <f>IF(V4=Inputs!$G$270,'Cash Flow Инвестора'!U80,0)</f>
        <v>0</v>
      </c>
      <c r="W76" s="206">
        <f>IF(W4=Inputs!$G$270,'Cash Flow Инвестора'!V80,0)</f>
        <v>0</v>
      </c>
      <c r="X76" s="206">
        <f>IF(X4=Inputs!$G$270,'Cash Flow Инвестора'!W80,0)</f>
        <v>0</v>
      </c>
      <c r="Y76" s="206">
        <f>IF(Y4=Inputs!$G$270,'Cash Flow Инвестора'!X80,0)</f>
        <v>0</v>
      </c>
      <c r="Z76" s="206">
        <f>IF(Z4=Inputs!$G$270,'Cash Flow Инвестора'!Y80,0)</f>
        <v>0</v>
      </c>
      <c r="AA76" s="206">
        <f>IF(AA4=Inputs!$G$270,'Cash Flow Инвестора'!Z80,0)</f>
        <v>0</v>
      </c>
      <c r="AB76" s="206">
        <f>IF(AB4=Inputs!$G$270,'Cash Flow Инвестора'!AA80,0)</f>
        <v>0</v>
      </c>
      <c r="AC76" s="206">
        <f>IF(AC4=Inputs!$G$270,'Cash Flow Инвестора'!AB80,0)</f>
        <v>0</v>
      </c>
      <c r="AD76" s="206">
        <f>IF(AD4=Inputs!$G$270,'Cash Flow Инвестора'!AC80,0)</f>
        <v>0</v>
      </c>
      <c r="AE76" s="206">
        <f>IF(AE4=Inputs!$G$270,'Cash Flow Инвестора'!AD80,0)</f>
        <v>0</v>
      </c>
      <c r="AF76" s="206">
        <f>IF(AF4=Inputs!$G$270,'Cash Flow Инвестора'!AE80,0)</f>
        <v>0</v>
      </c>
      <c r="AG76" s="206">
        <f>IF(AG4=Inputs!$G$270,'Cash Flow Инвестора'!AF80,0)</f>
        <v>0</v>
      </c>
      <c r="AH76" s="206">
        <f>IF(AH4=Inputs!$G$270,'Cash Flow Инвестора'!AG80,0)</f>
        <v>0</v>
      </c>
      <c r="AI76" s="206">
        <f>IF(AI4=Inputs!$G$270,'Cash Flow Инвестора'!AH80,0)</f>
        <v>0</v>
      </c>
      <c r="AJ76" s="206">
        <f>IF(AJ4=Inputs!$G$270,'Cash Flow Инвестора'!AI80,0)</f>
        <v>0</v>
      </c>
      <c r="AK76" s="206">
        <f>IF(AK4=Inputs!$G$270,'Cash Flow Инвестора'!AJ80,0)</f>
        <v>0</v>
      </c>
      <c r="AL76" s="206">
        <f>IF(AL4=Inputs!$G$270,'Cash Flow Инвестора'!AK80,0)</f>
        <v>0</v>
      </c>
      <c r="AM76" s="206">
        <f>IF(AM4=Inputs!$G$270,'Cash Flow Инвестора'!AL80,0)</f>
        <v>0</v>
      </c>
      <c r="AN76" s="206">
        <f>IF(AN4=Inputs!$G$270,'Cash Flow Инвестора'!AM80,0)</f>
        <v>0</v>
      </c>
      <c r="AO76" s="206">
        <f>IF(AO4=Inputs!$G$270,'Cash Flow Инвестора'!AN80,0)</f>
        <v>0</v>
      </c>
      <c r="AP76" s="206">
        <f>IF(AP4=Inputs!$G$270,'Cash Flow Инвестора'!AO80,0)</f>
        <v>0</v>
      </c>
      <c r="AQ76" s="206">
        <f>IF(AQ4=Inputs!$G$270,'Cash Flow Инвестора'!AP80,0)</f>
        <v>0</v>
      </c>
      <c r="AR76" s="206">
        <f>IF(AR4=Inputs!$G$270,'Cash Flow Инвестора'!AQ80,0)</f>
        <v>0</v>
      </c>
      <c r="AS76" s="206">
        <f>IF(AS4=Inputs!$G$270,'Cash Flow Инвестора'!AR80,0)</f>
        <v>0</v>
      </c>
      <c r="AT76" s="206">
        <f>IF(AT4=Inputs!$G$270,'Cash Flow Инвестора'!AS80,0)</f>
        <v>0</v>
      </c>
      <c r="AU76" s="206">
        <f>IF(AU4=Inputs!$G$270,'Cash Flow Инвестора'!AT80,0)</f>
        <v>0</v>
      </c>
      <c r="AV76" s="206">
        <f>IF(AV4=Inputs!$G$270,'Cash Flow Инвестора'!AU80,0)</f>
        <v>0</v>
      </c>
      <c r="AW76" s="206">
        <f>IF(AW4=Inputs!$G$270,'Cash Flow Инвестора'!AV80,0)</f>
        <v>0</v>
      </c>
      <c r="AX76" s="206">
        <f>IF(AX4=Inputs!$G$270,'Cash Flow Инвестора'!AW80,0)</f>
        <v>0</v>
      </c>
      <c r="AY76" s="206">
        <f>IF(AY4=Inputs!$G$270,'Cash Flow Инвестора'!AX80,0)</f>
        <v>0</v>
      </c>
      <c r="AZ76" s="206">
        <f>IF(AZ4=Inputs!$G$270,'Cash Flow Инвестора'!AY80,0)</f>
        <v>0</v>
      </c>
      <c r="BA76" s="206">
        <f>IF(BA4=Inputs!$G$270,'Cash Flow Инвестора'!AZ80,0)</f>
        <v>0</v>
      </c>
      <c r="BB76" s="206">
        <f>IF(BB4=Inputs!$G$270,'Cash Flow Инвестора'!BA80,0)</f>
        <v>0</v>
      </c>
      <c r="BC76" s="206">
        <f>IF(BC4=Inputs!$G$270,'Cash Flow Инвестора'!BB80,0)</f>
        <v>0</v>
      </c>
      <c r="BD76" s="206">
        <f>IF(BD4=Inputs!$G$270,'Cash Flow Инвестора'!BC80,0)</f>
        <v>0</v>
      </c>
      <c r="BE76" s="206">
        <f>IF(BE4=Inputs!$G$270,'Cash Flow Инвестора'!BD80,0)</f>
        <v>0</v>
      </c>
      <c r="BF76" s="206">
        <f>IF(BF4=Inputs!$G$270,'Cash Flow Инвестора'!BE80,0)</f>
        <v>0</v>
      </c>
      <c r="BG76" s="206">
        <f>IF(BG4=Inputs!$G$270,'Cash Flow Инвестора'!BF80,0)</f>
        <v>0</v>
      </c>
      <c r="BH76" s="206">
        <f>IF(BH4=Inputs!$G$270,'Cash Flow Инвестора'!BG80,0)</f>
        <v>0</v>
      </c>
      <c r="BI76" s="206">
        <f>IF(BI4=Inputs!$G$270,'Cash Flow Инвестора'!BH80,0)</f>
        <v>0</v>
      </c>
      <c r="BJ76" s="206">
        <f>IF(BJ4=Inputs!$G$270,'Cash Flow Инвестора'!BI80,0)</f>
        <v>0</v>
      </c>
      <c r="BK76" s="206">
        <f>IF(BK4=Inputs!$G$270,'Cash Flow Инвестора'!BJ80,0)</f>
        <v>0</v>
      </c>
      <c r="BL76" s="206">
        <f>IF(BL4=Inputs!$G$270,'Cash Flow Инвестора'!BK80,0)</f>
        <v>0</v>
      </c>
      <c r="BM76" s="206">
        <f>IF(BM4=Inputs!$G$270,'Cash Flow Инвестора'!BL80,0)</f>
        <v>0</v>
      </c>
      <c r="BN76" s="206">
        <f>IF(BN4=Inputs!$G$270,'Cash Flow Инвестора'!BM80,0)</f>
        <v>0</v>
      </c>
      <c r="BO76" s="206">
        <f>IF(BO4=Inputs!$G$270,'Cash Flow Инвестора'!BN80,0)</f>
        <v>0</v>
      </c>
      <c r="BP76" s="206">
        <f>IF(BP4=Inputs!$G$270,'Cash Flow Инвестора'!BO80,0)</f>
        <v>0</v>
      </c>
      <c r="BQ76" s="206">
        <f>IF(BQ4=Inputs!$G$270,'Cash Flow Инвестора'!BP80,0)</f>
        <v>0</v>
      </c>
      <c r="BR76" s="206">
        <f>IF(BR4=Inputs!$G$270,'Cash Flow Инвестора'!BQ80,0)</f>
        <v>0</v>
      </c>
      <c r="BS76" s="206">
        <f>IF(BS4=Inputs!$G$270,'Cash Flow Инвестора'!BR80,0)</f>
        <v>0</v>
      </c>
      <c r="BT76" s="206">
        <f>IF(BT4=Inputs!$G$270,'Cash Flow Инвестора'!BS80,0)</f>
        <v>0</v>
      </c>
      <c r="BU76" s="206">
        <f>IF(BU4=Inputs!$G$270,'Cash Flow Инвестора'!BT80,0)</f>
        <v>0</v>
      </c>
      <c r="BV76" s="206">
        <f>IF(BV4=Inputs!$G$270,'Cash Flow Инвестора'!BU80,0)</f>
        <v>0</v>
      </c>
      <c r="BW76" s="206">
        <f>IF(BW4=Inputs!$G$270,'Cash Flow Инвестора'!BV80,0)</f>
        <v>0</v>
      </c>
      <c r="BX76" s="206">
        <f>IF(BX4=Inputs!$G$270,'Cash Flow Инвестора'!BW80,0)</f>
        <v>0</v>
      </c>
      <c r="BY76" s="206">
        <f>IF(BY4=Inputs!$G$270,'Cash Flow Инвестора'!BX80,0)</f>
        <v>0</v>
      </c>
      <c r="BZ76" s="206">
        <f>IF(BZ4=Inputs!$G$270,'Cash Flow Инвестора'!BY80,0)</f>
        <v>0</v>
      </c>
      <c r="CA76" s="206">
        <f>IF(CA4=Inputs!$G$270,'Cash Flow Инвестора'!BZ80,0)</f>
        <v>0</v>
      </c>
      <c r="CB76" s="206">
        <f>IF(CB4=Inputs!$G$270,'Cash Flow Инвестора'!CA80,0)</f>
        <v>0</v>
      </c>
      <c r="CC76" s="206">
        <f>IF(CC4=Inputs!$G$270,'Cash Flow Инвестора'!CB80,0)</f>
        <v>0</v>
      </c>
      <c r="CD76" s="206">
        <f>IF(CD4=Inputs!$G$270,'Cash Flow Инвестора'!CC80,0)</f>
        <v>0</v>
      </c>
      <c r="CE76" s="206">
        <f>IF(CE4=Inputs!$G$270,'Cash Flow Инвестора'!CD80,0)</f>
        <v>0</v>
      </c>
      <c r="CF76" s="206">
        <f>IF(CF4=Inputs!$G$270,'Cash Flow Инвестора'!CE80,0)</f>
        <v>0</v>
      </c>
      <c r="CG76" s="206">
        <f>IF(CG4=Inputs!$G$270,'Cash Flow Инвестора'!CF80,0)</f>
        <v>0</v>
      </c>
      <c r="CH76" s="206">
        <f>IF(CH4=Inputs!$G$270,'Cash Flow Инвестора'!CG80,0)</f>
        <v>0</v>
      </c>
      <c r="CI76" s="206">
        <f>IF(CI4=Inputs!$G$270,'Cash Flow Инвестора'!CH80,0)</f>
        <v>0</v>
      </c>
      <c r="CJ76" s="206">
        <f>IF(CJ4=Inputs!$G$270,'Cash Flow Инвестора'!CI80,0)</f>
        <v>0</v>
      </c>
      <c r="CK76" s="206">
        <f>IF(CK4=Inputs!$G$270,'Cash Flow Инвестора'!CJ80,0)</f>
        <v>0</v>
      </c>
      <c r="CL76" s="206">
        <f>IF(CL4=Inputs!$G$270,'Cash Flow Инвестора'!CK80,0)</f>
        <v>0</v>
      </c>
      <c r="CM76" s="206">
        <f>IF(CM4=Inputs!$G$270,'Cash Flow Инвестора'!CL80,0)</f>
        <v>0</v>
      </c>
      <c r="CN76" s="206">
        <f>IF(CN4=Inputs!$G$270,'Cash Flow Инвестора'!CM80,0)</f>
        <v>0</v>
      </c>
      <c r="CO76" s="206">
        <f>IF(CO4=Inputs!$G$270,'Cash Flow Инвестора'!CN80,0)</f>
        <v>0</v>
      </c>
      <c r="CP76" s="206">
        <f>IF(CP4=Inputs!$G$270,'Cash Flow Инвестора'!CO80,0)</f>
        <v>0</v>
      </c>
      <c r="CQ76" s="206">
        <f>IF(CQ4=Inputs!$G$270,'Cash Flow Инвестора'!CP80,0)</f>
        <v>0</v>
      </c>
      <c r="CR76" s="206">
        <f>IF(CR4=Inputs!$G$270,'Cash Flow Инвестора'!CQ80,0)</f>
        <v>0</v>
      </c>
      <c r="CS76" s="206">
        <f>IF(CS4=Inputs!$G$270,'Cash Flow Инвестора'!CR80,0)</f>
        <v>0</v>
      </c>
      <c r="CT76" s="206">
        <f>IF(CT4=Inputs!$G$270,'Cash Flow Инвестора'!CS80,0)</f>
        <v>0</v>
      </c>
      <c r="CU76" s="206">
        <f>IF(CU4=Inputs!$G$270,'Cash Flow Инвестора'!CT80,0)</f>
        <v>0</v>
      </c>
      <c r="CV76" s="206">
        <f>IF(CV4=Inputs!$G$270,'Cash Flow Инвестора'!CU80,0)</f>
        <v>0</v>
      </c>
      <c r="CW76" s="206">
        <f>IF(CW4=Inputs!$G$270,'Cash Flow Инвестора'!CV80,0)</f>
        <v>0</v>
      </c>
      <c r="CX76" s="206">
        <f>IF(CX4=Inputs!$G$270,'Cash Flow Инвестора'!CW80,0)</f>
        <v>0</v>
      </c>
      <c r="CY76" s="206">
        <f>IF(CY4=Inputs!$G$270,'Cash Flow Инвестора'!CX80,0)</f>
        <v>0</v>
      </c>
      <c r="CZ76" s="206">
        <f>IF(CZ4=Inputs!$G$270,'Cash Flow Инвестора'!CY80,0)</f>
        <v>0</v>
      </c>
      <c r="DA76" s="206">
        <f>IF(DA4=Inputs!$G$270,'Cash Flow Инвестора'!CZ80,0)</f>
        <v>0</v>
      </c>
      <c r="DB76" s="206">
        <f>IF(DB4=Inputs!$G$270,'Cash Flow Инвестора'!DA80,0)</f>
        <v>0</v>
      </c>
      <c r="DC76" s="206">
        <f>IF(DC4=Inputs!$G$270,'Cash Flow Инвестора'!DB80,0)</f>
        <v>0</v>
      </c>
      <c r="DD76" s="206">
        <f>IF(DD4=Inputs!$G$270,'Cash Flow Инвестора'!DC80,0)</f>
        <v>0</v>
      </c>
      <c r="DE76" s="206">
        <f>IF(DE4=Inputs!$G$270,'Cash Flow Инвестора'!DD80,0)</f>
        <v>0</v>
      </c>
      <c r="DF76" s="206">
        <f>IF(DF4=Inputs!$G$270,'Cash Flow Инвестора'!DE80,0)</f>
        <v>0</v>
      </c>
      <c r="DG76" s="206">
        <f>IF(DG4=Inputs!$G$270,'Cash Flow Инвестора'!DF80,0)</f>
        <v>0</v>
      </c>
      <c r="DH76" s="206">
        <f>IF(DH4=Inputs!$G$270,'Cash Flow Инвестора'!DG80,0)</f>
        <v>0</v>
      </c>
      <c r="DI76" s="206">
        <f>IF(DI4=Inputs!$G$270,'Cash Flow Инвестора'!DH80,0)</f>
        <v>0</v>
      </c>
      <c r="DJ76" s="206">
        <f>IF(DJ4=Inputs!$G$270,'Cash Flow Инвестора'!DI80,0)</f>
        <v>0</v>
      </c>
      <c r="DK76" s="206">
        <f>IF(DK4=Inputs!$G$270,'Cash Flow Инвестора'!DJ80,0)</f>
        <v>0</v>
      </c>
      <c r="DL76" s="206">
        <f>IF(DL4=Inputs!$G$270,'Cash Flow Инвестора'!DK80,0)</f>
        <v>0</v>
      </c>
      <c r="DM76" s="206">
        <f>IF(DM4=Inputs!$G$270,'Cash Flow Инвестора'!DL80,0)</f>
        <v>0</v>
      </c>
      <c r="DN76" s="206">
        <f>IF(DN4=Inputs!$G$270,'Cash Flow Инвестора'!DM80,0)</f>
        <v>0</v>
      </c>
      <c r="DO76" s="206">
        <f>IF(DO4=Inputs!$G$270,'Cash Flow Инвестора'!DN80,0)</f>
        <v>0</v>
      </c>
      <c r="DP76" s="206">
        <f>IF(DP4=Inputs!$G$270,'Cash Flow Инвестора'!DO80,0)</f>
        <v>0</v>
      </c>
      <c r="DQ76" s="206">
        <f>IF(DQ4=Inputs!$G$270,'Cash Flow Инвестора'!DP80,0)</f>
        <v>0</v>
      </c>
      <c r="DR76" s="206">
        <f>IF(DR4=Inputs!$G$270,'Cash Flow Инвестора'!DQ80,0)</f>
        <v>0</v>
      </c>
      <c r="DS76" s="206">
        <f>IF(DS4=Inputs!$G$270,'Cash Flow Инвестора'!DR80,0)</f>
        <v>0</v>
      </c>
      <c r="DT76" s="206">
        <f>IF(DT4=Inputs!$G$270,'Cash Flow Инвестора'!DS80,0)</f>
        <v>0</v>
      </c>
      <c r="DU76" s="206">
        <f>IF(DU4=Inputs!$G$270,'Cash Flow Инвестора'!DT80,0)</f>
        <v>0</v>
      </c>
      <c r="DV76" s="206">
        <f>IF(DV4=Inputs!$G$270,'Cash Flow Инвестора'!DU80,0)</f>
        <v>0</v>
      </c>
      <c r="DW76" s="206">
        <f>IF(DW4=Inputs!$G$270,'Cash Flow Инвестора'!DV80,0)</f>
        <v>0</v>
      </c>
      <c r="DX76" s="206">
        <f>IF(DX4=Inputs!$G$270,'Cash Flow Инвестора'!DW80,0)</f>
        <v>0</v>
      </c>
      <c r="DY76" s="206">
        <f>IF(DY4=Inputs!$G$270,'Cash Flow Инвестора'!DX80,0)</f>
        <v>0</v>
      </c>
      <c r="DZ76" s="206">
        <f>IF(DZ4=Inputs!$G$270,'Cash Flow Инвестора'!DY80,0)</f>
        <v>0</v>
      </c>
      <c r="EA76" s="206">
        <f>IF(EA4=Inputs!$G$270,'Cash Flow Инвестора'!DZ80,0)</f>
        <v>0</v>
      </c>
      <c r="EB76" s="206">
        <f>IF(EB4=Inputs!$G$270,'Cash Flow Инвестора'!EA80,0)</f>
        <v>0</v>
      </c>
      <c r="EC76" s="206">
        <f>IF(EC4=Inputs!$G$270,'Cash Flow Инвестора'!EB80,0)</f>
        <v>0</v>
      </c>
      <c r="ED76" s="206">
        <f>IF(ED4=Inputs!$G$270,'Cash Flow Инвестора'!EC80,0)</f>
        <v>0</v>
      </c>
      <c r="EE76" s="206">
        <f>IF(EE4=Inputs!$G$270,'Cash Flow Инвестора'!ED80,0)</f>
        <v>0</v>
      </c>
      <c r="EF76" s="206">
        <f>IF(EF4=Inputs!$G$270,'Cash Flow Инвестора'!EE80,0)</f>
        <v>0</v>
      </c>
      <c r="EG76" s="206">
        <f ca="1">IF(EG4=Inputs!$G$270,'Cash Flow Инвестора'!EF80,0)</f>
        <v>497.34050008187546</v>
      </c>
      <c r="EH76" s="21"/>
    </row>
    <row r="77" spans="1:138" ht="15" customHeight="1">
      <c r="A77" s="21"/>
      <c r="B77" s="288"/>
      <c r="C77" s="121"/>
      <c r="D77" s="237"/>
      <c r="E77" s="121"/>
      <c r="F77" s="289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121"/>
      <c r="AF77" s="121"/>
      <c r="AG77" s="121"/>
      <c r="AH77" s="121"/>
      <c r="AI77" s="121"/>
      <c r="AJ77" s="121"/>
      <c r="AK77" s="121"/>
      <c r="AL77" s="121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1"/>
      <c r="BD77" s="121"/>
      <c r="BE77" s="121"/>
      <c r="BF77" s="121"/>
      <c r="BG77" s="121"/>
      <c r="BH77" s="121"/>
      <c r="BI77" s="121"/>
      <c r="BJ77" s="121"/>
      <c r="BK77" s="121"/>
      <c r="BL77" s="121"/>
      <c r="BM77" s="121"/>
      <c r="BN77" s="121"/>
      <c r="BO77" s="121"/>
      <c r="BP77" s="121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1"/>
      <c r="CF77" s="121"/>
      <c r="CG77" s="121"/>
      <c r="CH77" s="121"/>
      <c r="CI77" s="121"/>
      <c r="CJ77" s="121"/>
      <c r="CK77" s="121"/>
      <c r="CL77" s="121"/>
      <c r="CM77" s="121"/>
      <c r="CN77" s="121"/>
      <c r="CO77" s="121"/>
      <c r="CP77" s="121"/>
      <c r="CQ77" s="121"/>
      <c r="CR77" s="121"/>
      <c r="CS77" s="121"/>
      <c r="CT77" s="121"/>
      <c r="CU77" s="121"/>
      <c r="CV77" s="121"/>
      <c r="CW77" s="121"/>
      <c r="CX77" s="121"/>
      <c r="CY77" s="121"/>
      <c r="CZ77" s="121"/>
      <c r="DA77" s="121"/>
      <c r="DB77" s="121"/>
      <c r="DC77" s="121"/>
      <c r="DD77" s="121"/>
      <c r="DE77" s="121"/>
      <c r="DF77" s="121"/>
      <c r="DG77" s="121"/>
      <c r="DH77" s="121"/>
      <c r="DI77" s="121"/>
      <c r="DJ77" s="121"/>
      <c r="DK77" s="121"/>
      <c r="DL77" s="121"/>
      <c r="DM77" s="121"/>
      <c r="DN77" s="121"/>
      <c r="DO77" s="121"/>
      <c r="DP77" s="121"/>
      <c r="DQ77" s="121"/>
      <c r="DR77" s="121"/>
      <c r="DS77" s="121"/>
      <c r="DT77" s="121"/>
      <c r="DU77" s="121"/>
      <c r="DV77" s="121"/>
      <c r="DW77" s="121"/>
      <c r="DX77" s="121"/>
      <c r="DY77" s="121"/>
      <c r="DZ77" s="121"/>
      <c r="EA77" s="121"/>
      <c r="EB77" s="121"/>
      <c r="EC77" s="121"/>
      <c r="ED77" s="121"/>
      <c r="EE77" s="121"/>
      <c r="EF77" s="121"/>
      <c r="EG77" s="121"/>
      <c r="EH77" s="21"/>
    </row>
    <row r="78" spans="1:138" ht="15" customHeight="1">
      <c r="A78" s="21"/>
      <c r="B78" s="288"/>
      <c r="C78" s="140" t="s">
        <v>399</v>
      </c>
      <c r="D78" s="237"/>
      <c r="E78" s="121"/>
      <c r="F78" s="289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121"/>
      <c r="AF78" s="121"/>
      <c r="AG78" s="121"/>
      <c r="AH78" s="121"/>
      <c r="AI78" s="121"/>
      <c r="AJ78" s="121"/>
      <c r="AK78" s="121"/>
      <c r="AL78" s="121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1"/>
      <c r="BD78" s="121"/>
      <c r="BE78" s="121"/>
      <c r="BF78" s="121"/>
      <c r="BG78" s="121"/>
      <c r="BH78" s="121"/>
      <c r="BI78" s="121"/>
      <c r="BJ78" s="121"/>
      <c r="BK78" s="121"/>
      <c r="BL78" s="121"/>
      <c r="BM78" s="121"/>
      <c r="BN78" s="121"/>
      <c r="BO78" s="121"/>
      <c r="BP78" s="121"/>
      <c r="BQ78" s="121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1"/>
      <c r="CF78" s="121"/>
      <c r="CG78" s="121"/>
      <c r="CH78" s="121"/>
      <c r="CI78" s="121"/>
      <c r="CJ78" s="121"/>
      <c r="CK78" s="121"/>
      <c r="CL78" s="121"/>
      <c r="CM78" s="121"/>
      <c r="CN78" s="121"/>
      <c r="CO78" s="121"/>
      <c r="CP78" s="121"/>
      <c r="CQ78" s="121"/>
      <c r="CR78" s="121"/>
      <c r="CS78" s="121"/>
      <c r="CT78" s="121"/>
      <c r="CU78" s="121"/>
      <c r="CV78" s="121"/>
      <c r="CW78" s="121"/>
      <c r="CX78" s="121"/>
      <c r="CY78" s="121"/>
      <c r="CZ78" s="121"/>
      <c r="DA78" s="121"/>
      <c r="DB78" s="121"/>
      <c r="DC78" s="121"/>
      <c r="DD78" s="121"/>
      <c r="DE78" s="121"/>
      <c r="DF78" s="121"/>
      <c r="DG78" s="121"/>
      <c r="DH78" s="121"/>
      <c r="DI78" s="121"/>
      <c r="DJ78" s="121"/>
      <c r="DK78" s="121"/>
      <c r="DL78" s="121"/>
      <c r="DM78" s="121"/>
      <c r="DN78" s="121"/>
      <c r="DO78" s="121"/>
      <c r="DP78" s="121"/>
      <c r="DQ78" s="121"/>
      <c r="DR78" s="121"/>
      <c r="DS78" s="121"/>
      <c r="DT78" s="121"/>
      <c r="DU78" s="121"/>
      <c r="DV78" s="121"/>
      <c r="DW78" s="121"/>
      <c r="DX78" s="121"/>
      <c r="DY78" s="121"/>
      <c r="DZ78" s="121"/>
      <c r="EA78" s="121"/>
      <c r="EB78" s="121"/>
      <c r="EC78" s="121"/>
      <c r="ED78" s="121"/>
      <c r="EE78" s="121"/>
      <c r="EF78" s="121"/>
      <c r="EG78" s="121"/>
      <c r="EH78" s="21"/>
    </row>
    <row r="79" spans="1:138" ht="15" customHeight="1">
      <c r="A79" s="21"/>
      <c r="B79" s="288"/>
      <c r="C79" s="247" t="s">
        <v>497</v>
      </c>
      <c r="D79" s="21" t="s">
        <v>77</v>
      </c>
      <c r="E79" s="121"/>
      <c r="F79" s="300">
        <f ca="1">SUM(G79:P79)</f>
        <v>603.50130448316554</v>
      </c>
      <c r="G79" s="206">
        <f t="shared" ref="G79:P79" ca="1" si="47">SUMIF($R$6:$EG$6,G$6,$R79:$EG79)</f>
        <v>4.913490399357169</v>
      </c>
      <c r="H79" s="206">
        <f t="shared" ca="1" si="47"/>
        <v>17.345847387833054</v>
      </c>
      <c r="I79" s="206">
        <f t="shared" ca="1" si="47"/>
        <v>30.865540487990415</v>
      </c>
      <c r="J79" s="206">
        <f t="shared" ca="1" si="47"/>
        <v>41.911103780130894</v>
      </c>
      <c r="K79" s="206">
        <f t="shared" ca="1" si="47"/>
        <v>53.354954553464211</v>
      </c>
      <c r="L79" s="206">
        <f t="shared" ca="1" si="47"/>
        <v>65.256559357730879</v>
      </c>
      <c r="M79" s="206">
        <f t="shared" ca="1" si="47"/>
        <v>77.634228354168201</v>
      </c>
      <c r="N79" s="206">
        <f t="shared" ca="1" si="47"/>
        <v>90.507004110463029</v>
      </c>
      <c r="O79" s="206">
        <f t="shared" ca="1" si="47"/>
        <v>103.89469089700964</v>
      </c>
      <c r="P79" s="206">
        <f t="shared" ca="1" si="47"/>
        <v>117.81788515501812</v>
      </c>
      <c r="Q79" s="121"/>
      <c r="R79" s="206">
        <f ca="1">Inputs!$G$273*'Cash Flow Инвестора'!R80/12</f>
        <v>6.9444444444444461E-2</v>
      </c>
      <c r="S79" s="206">
        <f ca="1">Inputs!$G$273*'Cash Flow Инвестора'!R80/12</f>
        <v>6.9444444444444461E-2</v>
      </c>
      <c r="T79" s="206">
        <f ca="1">Inputs!$G$273*'Cash Flow Инвестора'!S80/12</f>
        <v>0.14033564814814817</v>
      </c>
      <c r="U79" s="206">
        <f ca="1">Inputs!$G$273*'Cash Flow Инвестора'!T80/12</f>
        <v>0.21122685185185189</v>
      </c>
      <c r="V79" s="206">
        <f ca="1">Inputs!$G$273*'Cash Flow Инвестора'!U80/12</f>
        <v>0.28359495563271614</v>
      </c>
      <c r="W79" s="206">
        <f ca="1">Inputs!$G$273*'Cash Flow Инвестора'!V80/12</f>
        <v>0.35743995949074087</v>
      </c>
      <c r="X79" s="206">
        <f ca="1">Inputs!$G$273*'Cash Flow Инвестора'!W80/12</f>
        <v>0.4327926321775335</v>
      </c>
      <c r="Y79" s="206">
        <f ca="1">Inputs!$G$273*'Cash Flow Инвестора'!X80/12</f>
        <v>0.50968374244470172</v>
      </c>
      <c r="Z79" s="206">
        <f ca="1">Inputs!$G$273*'Cash Flow Инвестора'!Y80/12</f>
        <v>0.58814470005951158</v>
      </c>
      <c r="AA79" s="206">
        <f ca="1">Inputs!$G$273*'Cash Flow Инвестора'!Z80/12</f>
        <v>0.66820755580488722</v>
      </c>
      <c r="AB79" s="206">
        <f ca="1">Inputs!$G$273*'Cash Flow Инвестора'!AA80/12</f>
        <v>0.74990501483390481</v>
      </c>
      <c r="AC79" s="206">
        <f ca="1">Inputs!$G$273*'Cash Flow Инвестора'!AB80/12</f>
        <v>0.83327045002428457</v>
      </c>
      <c r="AD79" s="206">
        <f ca="1">Inputs!$G$273*'Cash Flow Инвестора'!AC80/12</f>
        <v>0.91833791561110212</v>
      </c>
      <c r="AE79" s="206">
        <f ca="1">Inputs!$G$273*'Cash Flow Инвестора'!AD80/12</f>
        <v>1.0078504944310525</v>
      </c>
      <c r="AF79" s="206">
        <f ca="1">Inputs!$G$273*'Cash Flow Инвестора'!AE80/12</f>
        <v>1.0991353121173948</v>
      </c>
      <c r="AG79" s="206">
        <f ca="1">Inputs!$G$273*'Cash Flow Инвестора'!AF80/12</f>
        <v>1.1922849751958196</v>
      </c>
      <c r="AH79" s="206">
        <f ca="1">Inputs!$G$273*'Cash Flow Инвестора'!AG80/12</f>
        <v>1.2873364053093763</v>
      </c>
      <c r="AI79" s="206">
        <f ca="1">Inputs!$G$273*'Cash Flow Инвестора'!AH80/12</f>
        <v>1.3843284534037339</v>
      </c>
      <c r="AJ79" s="206">
        <f ca="1">Inputs!$G$273*'Cash Flow Инвестора'!AI80/12</f>
        <v>1.4833007396254569</v>
      </c>
      <c r="AK79" s="206">
        <f ca="1">Inputs!$G$273*'Cash Flow Инвестора'!AJ80/12</f>
        <v>1.5842936935158127</v>
      </c>
      <c r="AL79" s="206">
        <f ca="1">Inputs!$G$273*'Cash Flow Инвестора'!AK80/12</f>
        <v>1.6873485700357878</v>
      </c>
      <c r="AM79" s="206">
        <f ca="1">Inputs!$G$273*'Cash Flow Инвестора'!AL80/12</f>
        <v>1.7925074664284786</v>
      </c>
      <c r="AN79" s="206">
        <f ca="1">Inputs!$G$273*'Cash Flow Инвестора'!AM80/12</f>
        <v>1.8998133394153356</v>
      </c>
      <c r="AO79" s="206">
        <f ca="1">Inputs!$G$273*'Cash Flow Инвестора'!AN80/12</f>
        <v>2.0093100227437066</v>
      </c>
      <c r="AP79" s="206">
        <f ca="1">Inputs!$G$273*'Cash Flow Инвестора'!AO80/12</f>
        <v>2.1210422450926374</v>
      </c>
      <c r="AQ79" s="206">
        <f ca="1">Inputs!$G$273*'Cash Flow Инвестора'!AP80/12</f>
        <v>2.2379417594553535</v>
      </c>
      <c r="AR79" s="206">
        <f ca="1">Inputs!$G$273*'Cash Flow Инвестора'!AQ80/12</f>
        <v>2.3129806483442423</v>
      </c>
      <c r="AS79" s="206">
        <f ca="1">Inputs!$G$273*'Cash Flow Инвестора'!AR80/12</f>
        <v>2.3880195372331312</v>
      </c>
      <c r="AT79" s="206">
        <f ca="1">Inputs!$G$273*'Cash Flow Инвестора'!AS80/12</f>
        <v>2.4630584261220201</v>
      </c>
      <c r="AU79" s="206">
        <f ca="1">Inputs!$G$273*'Cash Flow Инвестора'!AT80/12</f>
        <v>2.538097315010909</v>
      </c>
      <c r="AV79" s="206">
        <f ca="1">Inputs!$G$273*'Cash Flow Инвестора'!AU80/12</f>
        <v>2.6131362038997978</v>
      </c>
      <c r="AW79" s="206">
        <f ca="1">Inputs!$G$273*'Cash Flow Инвестора'!AV80/12</f>
        <v>2.6881750927886867</v>
      </c>
      <c r="AX79" s="206">
        <f ca="1">Inputs!$G$273*'Cash Flow Инвестора'!AW80/12</f>
        <v>2.7632139816775756</v>
      </c>
      <c r="AY79" s="206">
        <f ca="1">Inputs!$G$273*'Cash Flow Инвестора'!AX80/12</f>
        <v>2.8382528705664645</v>
      </c>
      <c r="AZ79" s="206">
        <f ca="1">Inputs!$G$273*'Cash Flow Инвестора'!AY80/12</f>
        <v>2.9132917594553533</v>
      </c>
      <c r="BA79" s="206">
        <f ca="1">Inputs!$G$273*'Cash Flow Инвестора'!AZ80/12</f>
        <v>2.9883306483442422</v>
      </c>
      <c r="BB79" s="206">
        <f ca="1">Inputs!$G$273*'Cash Flow Инвестора'!BA80/12</f>
        <v>3.0633695372331311</v>
      </c>
      <c r="BC79" s="206">
        <f ca="1">Inputs!$G$273*'Cash Flow Инвестора'!BB80/12</f>
        <v>3.1414099816775756</v>
      </c>
      <c r="BD79" s="206">
        <f ca="1">Inputs!$G$273*'Cash Flow Инвестора'!BC80/12</f>
        <v>3.2194504261220196</v>
      </c>
      <c r="BE79" s="206">
        <f ca="1">Inputs!$G$273*'Cash Flow Инвестора'!BD80/12</f>
        <v>3.2974908705664636</v>
      </c>
      <c r="BF79" s="206">
        <f ca="1">Inputs!$G$273*'Cash Flow Инвестора'!BE80/12</f>
        <v>3.3755313150109081</v>
      </c>
      <c r="BG79" s="206">
        <f ca="1">Inputs!$G$273*'Cash Flow Инвестора'!BF80/12</f>
        <v>3.4535717594553521</v>
      </c>
      <c r="BH79" s="206">
        <f ca="1">Inputs!$G$273*'Cash Flow Инвестора'!BG80/12</f>
        <v>3.5316122038997961</v>
      </c>
      <c r="BI79" s="206">
        <f ca="1">Inputs!$G$273*'Cash Flow Инвестора'!BH80/12</f>
        <v>3.6096526483442406</v>
      </c>
      <c r="BJ79" s="206">
        <f ca="1">Inputs!$G$273*'Cash Flow Инвестора'!BI80/12</f>
        <v>3.6876930927886846</v>
      </c>
      <c r="BK79" s="206">
        <f ca="1">Inputs!$G$273*'Cash Flow Инвестора'!BJ80/12</f>
        <v>3.7657335372331286</v>
      </c>
      <c r="BL79" s="206">
        <f ca="1">Inputs!$G$273*'Cash Flow Инвестора'!BK80/12</f>
        <v>3.8437739816775731</v>
      </c>
      <c r="BM79" s="206">
        <f ca="1">Inputs!$G$273*'Cash Flow Инвестора'!BL80/12</f>
        <v>3.9218144261220171</v>
      </c>
      <c r="BN79" s="206">
        <f ca="1">Inputs!$G$273*'Cash Flow Инвестора'!BM80/12</f>
        <v>3.9998548705664612</v>
      </c>
      <c r="BO79" s="206">
        <f ca="1">Inputs!$G$273*'Cash Flow Инвестора'!BN80/12</f>
        <v>4.0810169327886836</v>
      </c>
      <c r="BP79" s="206">
        <f ca="1">Inputs!$G$273*'Cash Flow Инвестора'!BO80/12</f>
        <v>4.1621789950109056</v>
      </c>
      <c r="BQ79" s="206">
        <f ca="1">Inputs!$G$273*'Cash Flow Инвестора'!BP80/12</f>
        <v>4.2433410572331285</v>
      </c>
      <c r="BR79" s="206">
        <f ca="1">Inputs!$G$273*'Cash Flow Инвестора'!BQ80/12</f>
        <v>4.3245031194553505</v>
      </c>
      <c r="BS79" s="206">
        <f ca="1">Inputs!$G$273*'Cash Flow Инвестора'!BR80/12</f>
        <v>4.4056651816775725</v>
      </c>
      <c r="BT79" s="206">
        <f ca="1">Inputs!$G$273*'Cash Flow Инвестора'!BS80/12</f>
        <v>4.4868272438997954</v>
      </c>
      <c r="BU79" s="206">
        <f ca="1">Inputs!$G$273*'Cash Flow Инвестора'!BT80/12</f>
        <v>4.5679893061220174</v>
      </c>
      <c r="BV79" s="206">
        <f ca="1">Inputs!$G$273*'Cash Flow Инвестора'!BU80/12</f>
        <v>4.6491513683442394</v>
      </c>
      <c r="BW79" s="206">
        <f ca="1">Inputs!$G$273*'Cash Flow Инвестора'!BV80/12</f>
        <v>4.7303134305664623</v>
      </c>
      <c r="BX79" s="206">
        <f ca="1">Inputs!$G$273*'Cash Flow Инвестора'!BW80/12</f>
        <v>4.8114754927886842</v>
      </c>
      <c r="BY79" s="206">
        <f ca="1">Inputs!$G$273*'Cash Flow Инвестора'!BX80/12</f>
        <v>4.8926375550109062</v>
      </c>
      <c r="BZ79" s="206">
        <f ca="1">Inputs!$G$273*'Cash Flow Инвестора'!BY80/12</f>
        <v>4.9737996172331291</v>
      </c>
      <c r="CA79" s="206">
        <f ca="1">Inputs!$G$273*'Cash Flow Инвестора'!BZ80/12</f>
        <v>5.0582081619442398</v>
      </c>
      <c r="CB79" s="206">
        <f ca="1">Inputs!$G$273*'Cash Flow Инвестора'!CA80/12</f>
        <v>5.1426167066553505</v>
      </c>
      <c r="CC79" s="206">
        <f ca="1">Inputs!$G$273*'Cash Flow Инвестора'!CB80/12</f>
        <v>5.2270252513664621</v>
      </c>
      <c r="CD79" s="206">
        <f ca="1">Inputs!$G$273*'Cash Flow Инвестора'!CC80/12</f>
        <v>5.3114337960775728</v>
      </c>
      <c r="CE79" s="206">
        <f ca="1">Inputs!$G$273*'Cash Flow Инвестора'!CD80/12</f>
        <v>5.3958423407886835</v>
      </c>
      <c r="CF79" s="206">
        <f ca="1">Inputs!$G$273*'Cash Flow Инвестора'!CE80/12</f>
        <v>5.4802508854997951</v>
      </c>
      <c r="CG79" s="206">
        <f ca="1">Inputs!$G$273*'Cash Flow Инвестора'!CF80/12</f>
        <v>5.5646594302109058</v>
      </c>
      <c r="CH79" s="206">
        <f ca="1">Inputs!$G$273*'Cash Flow Инвестора'!CG80/12</f>
        <v>5.6490679749220165</v>
      </c>
      <c r="CI79" s="206">
        <f ca="1">Inputs!$G$273*'Cash Flow Инвестора'!CH80/12</f>
        <v>5.7334765196331281</v>
      </c>
      <c r="CJ79" s="206">
        <f ca="1">Inputs!$G$273*'Cash Flow Инвестора'!CI80/12</f>
        <v>5.8178850643442388</v>
      </c>
      <c r="CK79" s="206">
        <f ca="1">Inputs!$G$273*'Cash Flow Инвестора'!CJ80/12</f>
        <v>5.9022936090553495</v>
      </c>
      <c r="CL79" s="206">
        <f ca="1">Inputs!$G$273*'Cash Flow Инвестора'!CK80/12</f>
        <v>5.9867021537664611</v>
      </c>
      <c r="CM79" s="206">
        <f ca="1">Inputs!$G$273*'Cash Flow Инвестора'!CL80/12</f>
        <v>6.0744870402660167</v>
      </c>
      <c r="CN79" s="206">
        <f ca="1">Inputs!$G$273*'Cash Flow Инвестора'!CM80/12</f>
        <v>6.1622719267655723</v>
      </c>
      <c r="CO79" s="206">
        <f ca="1">Inputs!$G$273*'Cash Flow Инвестора'!CN80/12</f>
        <v>6.250056813265128</v>
      </c>
      <c r="CP79" s="206">
        <f ca="1">Inputs!$G$273*'Cash Flow Инвестора'!CO80/12</f>
        <v>6.3378416997646836</v>
      </c>
      <c r="CQ79" s="206">
        <f ca="1">Inputs!$G$273*'Cash Flow Инвестора'!CP80/12</f>
        <v>6.4256265862642392</v>
      </c>
      <c r="CR79" s="206">
        <f ca="1">Inputs!$G$273*'Cash Flow Инвестора'!CQ80/12</f>
        <v>6.5134114727637948</v>
      </c>
      <c r="CS79" s="206">
        <f ca="1">Inputs!$G$273*'Cash Flow Инвестора'!CR80/12</f>
        <v>6.6011963592633505</v>
      </c>
      <c r="CT79" s="206">
        <f ca="1">Inputs!$G$273*'Cash Flow Инвестора'!CS80/12</f>
        <v>6.6889812457629061</v>
      </c>
      <c r="CU79" s="206">
        <f ca="1">Inputs!$G$273*'Cash Flow Инвестора'!CT80/12</f>
        <v>6.7767661322624617</v>
      </c>
      <c r="CV79" s="206">
        <f ca="1">Inputs!$G$273*'Cash Flow Инвестора'!CU80/12</f>
        <v>6.8645510187620173</v>
      </c>
      <c r="CW79" s="206">
        <f ca="1">Inputs!$G$273*'Cash Flow Инвестора'!CV80/12</f>
        <v>6.952335905261573</v>
      </c>
      <c r="CX79" s="206">
        <f ca="1">Inputs!$G$273*'Cash Flow Инвестора'!CW80/12</f>
        <v>7.0401207917611286</v>
      </c>
      <c r="CY79" s="206">
        <f ca="1">Inputs!$G$273*'Cash Flow Инвестора'!CX80/12</f>
        <v>7.1314170737206659</v>
      </c>
      <c r="CZ79" s="206">
        <f ca="1">Inputs!$G$273*'Cash Flow Инвестора'!CY80/12</f>
        <v>7.2227133556802032</v>
      </c>
      <c r="DA79" s="206">
        <f ca="1">Inputs!$G$273*'Cash Flow Инвестора'!CZ80/12</f>
        <v>7.3140096376397414</v>
      </c>
      <c r="DB79" s="206">
        <f ca="1">Inputs!$G$273*'Cash Flow Инвестора'!DA80/12</f>
        <v>7.4053059195992788</v>
      </c>
      <c r="DC79" s="206">
        <f ca="1">Inputs!$G$273*'Cash Flow Инвестора'!DB80/12</f>
        <v>7.4966022015588161</v>
      </c>
      <c r="DD79" s="206">
        <f ca="1">Inputs!$G$273*'Cash Flow Инвестора'!DC80/12</f>
        <v>7.5878984835183543</v>
      </c>
      <c r="DE79" s="206">
        <f ca="1">Inputs!$G$273*'Cash Flow Инвестора'!DD80/12</f>
        <v>7.6791947654778916</v>
      </c>
      <c r="DF79" s="206">
        <f ca="1">Inputs!$G$273*'Cash Flow Инвестора'!DE80/12</f>
        <v>7.7704910474374289</v>
      </c>
      <c r="DG79" s="206">
        <f ca="1">Inputs!$G$273*'Cash Flow Инвестора'!DF80/12</f>
        <v>7.8617873293969671</v>
      </c>
      <c r="DH79" s="206">
        <f ca="1">Inputs!$G$273*'Cash Flow Инвестора'!DG80/12</f>
        <v>7.9530836113565044</v>
      </c>
      <c r="DI79" s="206">
        <f ca="1">Inputs!$G$273*'Cash Flow Инвестора'!DH80/12</f>
        <v>8.0443798933160426</v>
      </c>
      <c r="DJ79" s="206">
        <f ca="1">Inputs!$G$273*'Cash Flow Инвестора'!DI80/12</f>
        <v>8.1356761752755791</v>
      </c>
      <c r="DK79" s="206">
        <f ca="1">Inputs!$G$273*'Cash Flow Инвестора'!DJ80/12</f>
        <v>8.2306243085134998</v>
      </c>
      <c r="DL79" s="206">
        <f ca="1">Inputs!$G$273*'Cash Flow Инвестора'!DK80/12</f>
        <v>8.3255724417514188</v>
      </c>
      <c r="DM79" s="206">
        <f ca="1">Inputs!$G$273*'Cash Flow Инвестора'!DL80/12</f>
        <v>8.4205205749893377</v>
      </c>
      <c r="DN79" s="206">
        <f ca="1">Inputs!$G$273*'Cash Flow Инвестора'!DM80/12</f>
        <v>8.5154687082272584</v>
      </c>
      <c r="DO79" s="206">
        <f ca="1">Inputs!$G$273*'Cash Flow Инвестора'!DN80/12</f>
        <v>8.6104168414651774</v>
      </c>
      <c r="DP79" s="206">
        <f ca="1">Inputs!$G$273*'Cash Flow Инвестора'!DO80/12</f>
        <v>8.7053649747030963</v>
      </c>
      <c r="DQ79" s="206">
        <f ca="1">Inputs!$G$273*'Cash Flow Инвестора'!DP80/12</f>
        <v>8.8003131079410171</v>
      </c>
      <c r="DR79" s="206">
        <f ca="1">Inputs!$G$273*'Cash Flow Инвестора'!DQ80/12</f>
        <v>8.895261241178936</v>
      </c>
      <c r="DS79" s="206">
        <f ca="1">Inputs!$G$273*'Cash Flow Инвестора'!DR80/12</f>
        <v>8.990209374416855</v>
      </c>
      <c r="DT79" s="206">
        <f ca="1">Inputs!$G$273*'Cash Flow Инвестора'!DS80/12</f>
        <v>9.0851575076547757</v>
      </c>
      <c r="DU79" s="206">
        <f ca="1">Inputs!$G$273*'Cash Flow Инвестора'!DT80/12</f>
        <v>9.1801056408926947</v>
      </c>
      <c r="DV79" s="206">
        <f ca="1">Inputs!$G$273*'Cash Flow Инвестора'!DU80/12</f>
        <v>9.2750537741306136</v>
      </c>
      <c r="DW79" s="206">
        <f ca="1">Inputs!$G$273*'Cash Flow Инвестора'!DV80/12</f>
        <v>9.3737998326980492</v>
      </c>
      <c r="DX79" s="206">
        <f ca="1">Inputs!$G$273*'Cash Flow Инвестора'!DW80/12</f>
        <v>9.4725458912654847</v>
      </c>
      <c r="DY79" s="206">
        <f ca="1">Inputs!$G$273*'Cash Flow Инвестора'!DX80/12</f>
        <v>9.5712919498329203</v>
      </c>
      <c r="DZ79" s="206">
        <f ca="1">Inputs!$G$273*'Cash Flow Инвестора'!DY80/12</f>
        <v>9.6700380084003559</v>
      </c>
      <c r="EA79" s="206">
        <f ca="1">Inputs!$G$273*'Cash Flow Инвестора'!DZ80/12</f>
        <v>9.7687840669677914</v>
      </c>
      <c r="EB79" s="206">
        <f ca="1">Inputs!$G$273*'Cash Flow Инвестора'!EA80/12</f>
        <v>9.867530125535227</v>
      </c>
      <c r="EC79" s="206">
        <f ca="1">Inputs!$G$273*'Cash Flow Инвестора'!EB80/12</f>
        <v>9.9662761841026626</v>
      </c>
      <c r="ED79" s="206">
        <f ca="1">Inputs!$G$273*'Cash Flow Инвестора'!EC80/12</f>
        <v>10.065022242670098</v>
      </c>
      <c r="EE79" s="206">
        <f ca="1">Inputs!$G$273*'Cash Flow Инвестора'!ED80/12</f>
        <v>10.163768301237534</v>
      </c>
      <c r="EF79" s="206">
        <f ca="1">Inputs!$G$273*'Cash Flow Инвестора'!EE80/12</f>
        <v>10.262514359804969</v>
      </c>
      <c r="EG79" s="206">
        <f ca="1">Inputs!$G$273*'Cash Flow Инвестора'!EF80/12</f>
        <v>10.361260418372405</v>
      </c>
      <c r="EH79" s="21"/>
    </row>
    <row r="80" spans="1:138" ht="15" customHeight="1">
      <c r="A80" s="21"/>
      <c r="B80" s="288"/>
      <c r="C80" s="247" t="s">
        <v>498</v>
      </c>
      <c r="D80" s="21" t="s">
        <v>77</v>
      </c>
      <c r="E80" s="121"/>
      <c r="F80" s="300"/>
      <c r="G80" s="206"/>
      <c r="H80" s="206"/>
      <c r="I80" s="206"/>
      <c r="J80" s="206"/>
      <c r="K80" s="206"/>
      <c r="L80" s="206"/>
      <c r="M80" s="206"/>
      <c r="N80" s="206"/>
      <c r="O80" s="206"/>
      <c r="P80" s="206"/>
      <c r="Q80" s="121"/>
      <c r="R80" s="206">
        <f t="shared" ref="R80:EG80" ca="1" si="48">Q80-R73+Q79-Q75-Q76</f>
        <v>3.3333333333333339</v>
      </c>
      <c r="S80" s="206">
        <f t="shared" ca="1" si="48"/>
        <v>6.7361111111111125</v>
      </c>
      <c r="T80" s="206">
        <f t="shared" ca="1" si="48"/>
        <v>10.138888888888891</v>
      </c>
      <c r="U80" s="206">
        <f t="shared" ca="1" si="48"/>
        <v>13.612557870370374</v>
      </c>
      <c r="V80" s="206">
        <f t="shared" ca="1" si="48"/>
        <v>17.157118055555561</v>
      </c>
      <c r="W80" s="206">
        <f t="shared" ca="1" si="48"/>
        <v>20.774046344521608</v>
      </c>
      <c r="X80" s="206">
        <f t="shared" ca="1" si="48"/>
        <v>24.464819637345684</v>
      </c>
      <c r="Y80" s="206">
        <f t="shared" ca="1" si="48"/>
        <v>28.230945602856554</v>
      </c>
      <c r="Z80" s="206">
        <f t="shared" ca="1" si="48"/>
        <v>32.073962678634587</v>
      </c>
      <c r="AA80" s="206">
        <f t="shared" ca="1" si="48"/>
        <v>35.995440712027431</v>
      </c>
      <c r="AB80" s="206">
        <f t="shared" ca="1" si="48"/>
        <v>39.996981601165658</v>
      </c>
      <c r="AC80" s="206">
        <f t="shared" ca="1" si="48"/>
        <v>44.0802199493329</v>
      </c>
      <c r="AD80" s="206">
        <f t="shared" ca="1" si="48"/>
        <v>48.376823732690518</v>
      </c>
      <c r="AE80" s="206">
        <f t="shared" ca="1" si="48"/>
        <v>52.758494981634954</v>
      </c>
      <c r="AF80" s="206">
        <f t="shared" ca="1" si="48"/>
        <v>57.229678809399338</v>
      </c>
      <c r="AG80" s="206">
        <f t="shared" ca="1" si="48"/>
        <v>61.792147454850067</v>
      </c>
      <c r="AH80" s="206">
        <f t="shared" ca="1" si="48"/>
        <v>66.447765763379223</v>
      </c>
      <c r="AI80" s="206">
        <f t="shared" ca="1" si="48"/>
        <v>71.198435502021937</v>
      </c>
      <c r="AJ80" s="206">
        <f t="shared" ca="1" si="48"/>
        <v>76.046097288759015</v>
      </c>
      <c r="AK80" s="206">
        <f t="shared" ca="1" si="48"/>
        <v>80.992731361717816</v>
      </c>
      <c r="AL80" s="206">
        <f t="shared" ca="1" si="48"/>
        <v>86.040358388566972</v>
      </c>
      <c r="AM80" s="206">
        <f t="shared" ca="1" si="48"/>
        <v>91.191040291936105</v>
      </c>
      <c r="AN80" s="206">
        <f t="shared" ca="1" si="48"/>
        <v>96.446881091697918</v>
      </c>
      <c r="AO80" s="206">
        <f t="shared" ca="1" si="48"/>
        <v>101.81002776444659</v>
      </c>
      <c r="AP80" s="206">
        <f t="shared" ca="1" si="48"/>
        <v>107.42120445385696</v>
      </c>
      <c r="AQ80" s="206">
        <f t="shared" ca="1" si="48"/>
        <v>111.02307112052362</v>
      </c>
      <c r="AR80" s="206">
        <f t="shared" ca="1" si="48"/>
        <v>114.62493778719029</v>
      </c>
      <c r="AS80" s="206">
        <f t="shared" ca="1" si="48"/>
        <v>118.22680445385696</v>
      </c>
      <c r="AT80" s="206">
        <f t="shared" ca="1" si="48"/>
        <v>121.82867112052362</v>
      </c>
      <c r="AU80" s="206">
        <f t="shared" ca="1" si="48"/>
        <v>125.43053778719029</v>
      </c>
      <c r="AV80" s="206">
        <f t="shared" ca="1" si="48"/>
        <v>129.03240445385697</v>
      </c>
      <c r="AW80" s="206">
        <f t="shared" ca="1" si="48"/>
        <v>132.63427112052364</v>
      </c>
      <c r="AX80" s="206">
        <f t="shared" ca="1" si="48"/>
        <v>136.2361377871903</v>
      </c>
      <c r="AY80" s="206">
        <f t="shared" ca="1" si="48"/>
        <v>139.83800445385697</v>
      </c>
      <c r="AZ80" s="206">
        <f t="shared" ca="1" si="48"/>
        <v>143.43987112052363</v>
      </c>
      <c r="BA80" s="206">
        <f t="shared" ca="1" si="48"/>
        <v>147.0417377871903</v>
      </c>
      <c r="BB80" s="206">
        <f t="shared" ca="1" si="48"/>
        <v>150.78767912052362</v>
      </c>
      <c r="BC80" s="206">
        <f t="shared" ca="1" si="48"/>
        <v>154.53362045385694</v>
      </c>
      <c r="BD80" s="206">
        <f t="shared" ca="1" si="48"/>
        <v>158.27956178719026</v>
      </c>
      <c r="BE80" s="206">
        <f t="shared" ca="1" si="48"/>
        <v>162.02550312052358</v>
      </c>
      <c r="BF80" s="206">
        <f t="shared" ca="1" si="48"/>
        <v>165.7714444538569</v>
      </c>
      <c r="BG80" s="206">
        <f t="shared" ca="1" si="48"/>
        <v>169.51738578719022</v>
      </c>
      <c r="BH80" s="206">
        <f t="shared" ca="1" si="48"/>
        <v>173.26332712052354</v>
      </c>
      <c r="BI80" s="206">
        <f t="shared" ca="1" si="48"/>
        <v>177.00926845385686</v>
      </c>
      <c r="BJ80" s="206">
        <f t="shared" ca="1" si="48"/>
        <v>180.75520978719018</v>
      </c>
      <c r="BK80" s="206">
        <f t="shared" ca="1" si="48"/>
        <v>184.5011511205235</v>
      </c>
      <c r="BL80" s="206">
        <f t="shared" ca="1" si="48"/>
        <v>188.24709245385682</v>
      </c>
      <c r="BM80" s="206">
        <f t="shared" ca="1" si="48"/>
        <v>191.99303378719014</v>
      </c>
      <c r="BN80" s="206">
        <f t="shared" ca="1" si="48"/>
        <v>195.88881277385681</v>
      </c>
      <c r="BO80" s="206">
        <f t="shared" ca="1" si="48"/>
        <v>199.78459176052348</v>
      </c>
      <c r="BP80" s="206">
        <f t="shared" ca="1" si="48"/>
        <v>203.68037074719015</v>
      </c>
      <c r="BQ80" s="206">
        <f t="shared" ca="1" si="48"/>
        <v>207.57614973385682</v>
      </c>
      <c r="BR80" s="206">
        <f t="shared" ca="1" si="48"/>
        <v>211.47192872052349</v>
      </c>
      <c r="BS80" s="206">
        <f t="shared" ca="1" si="48"/>
        <v>215.36770770719016</v>
      </c>
      <c r="BT80" s="206">
        <f t="shared" ca="1" si="48"/>
        <v>219.26348669385683</v>
      </c>
      <c r="BU80" s="206">
        <f t="shared" ca="1" si="48"/>
        <v>223.1592656805235</v>
      </c>
      <c r="BV80" s="206">
        <f t="shared" ca="1" si="48"/>
        <v>227.05504466719017</v>
      </c>
      <c r="BW80" s="206">
        <f t="shared" ca="1" si="48"/>
        <v>230.95082365385684</v>
      </c>
      <c r="BX80" s="206">
        <f t="shared" ca="1" si="48"/>
        <v>234.84660264052351</v>
      </c>
      <c r="BY80" s="206">
        <f t="shared" ca="1" si="48"/>
        <v>238.74238162719018</v>
      </c>
      <c r="BZ80" s="206">
        <f t="shared" ca="1" si="48"/>
        <v>242.79399177332351</v>
      </c>
      <c r="CA80" s="206">
        <f t="shared" ca="1" si="48"/>
        <v>246.84560191945684</v>
      </c>
      <c r="CB80" s="206">
        <f t="shared" ca="1" si="48"/>
        <v>250.89721206559017</v>
      </c>
      <c r="CC80" s="206">
        <f t="shared" ca="1" si="48"/>
        <v>254.9488222117235</v>
      </c>
      <c r="CD80" s="206">
        <f t="shared" ca="1" si="48"/>
        <v>259.00043235785682</v>
      </c>
      <c r="CE80" s="206">
        <f t="shared" ca="1" si="48"/>
        <v>263.05204250399015</v>
      </c>
      <c r="CF80" s="206">
        <f t="shared" ca="1" si="48"/>
        <v>267.10365265012348</v>
      </c>
      <c r="CG80" s="206">
        <f t="shared" ca="1" si="48"/>
        <v>271.15526279625681</v>
      </c>
      <c r="CH80" s="206">
        <f t="shared" ca="1" si="48"/>
        <v>275.20687294239013</v>
      </c>
      <c r="CI80" s="206">
        <f t="shared" ca="1" si="48"/>
        <v>279.25848308852346</v>
      </c>
      <c r="CJ80" s="206">
        <f t="shared" ca="1" si="48"/>
        <v>283.31009323465679</v>
      </c>
      <c r="CK80" s="206">
        <f t="shared" ca="1" si="48"/>
        <v>287.36170338079012</v>
      </c>
      <c r="CL80" s="206">
        <f t="shared" ca="1" si="48"/>
        <v>291.57537793276879</v>
      </c>
      <c r="CM80" s="206">
        <f t="shared" ca="1" si="48"/>
        <v>295.78905248474746</v>
      </c>
      <c r="CN80" s="206">
        <f t="shared" ca="1" si="48"/>
        <v>300.00272703672613</v>
      </c>
      <c r="CO80" s="206">
        <f t="shared" ca="1" si="48"/>
        <v>304.2164015887048</v>
      </c>
      <c r="CP80" s="206">
        <f t="shared" ca="1" si="48"/>
        <v>308.43007614068347</v>
      </c>
      <c r="CQ80" s="206">
        <f t="shared" ca="1" si="48"/>
        <v>312.64375069266214</v>
      </c>
      <c r="CR80" s="206">
        <f t="shared" ca="1" si="48"/>
        <v>316.85742524464081</v>
      </c>
      <c r="CS80" s="206">
        <f t="shared" ca="1" si="48"/>
        <v>321.07109979661948</v>
      </c>
      <c r="CT80" s="206">
        <f t="shared" ca="1" si="48"/>
        <v>325.28477434859815</v>
      </c>
      <c r="CU80" s="206">
        <f t="shared" ca="1" si="48"/>
        <v>329.49844890057682</v>
      </c>
      <c r="CV80" s="206">
        <f t="shared" ca="1" si="48"/>
        <v>333.71212345255549</v>
      </c>
      <c r="CW80" s="206">
        <f t="shared" ca="1" si="48"/>
        <v>337.92579800453416</v>
      </c>
      <c r="CX80" s="206">
        <f t="shared" ca="1" si="48"/>
        <v>342.30801953859196</v>
      </c>
      <c r="CY80" s="206">
        <f t="shared" ca="1" si="48"/>
        <v>346.69024107264977</v>
      </c>
      <c r="CZ80" s="206">
        <f t="shared" ca="1" si="48"/>
        <v>351.07246260670757</v>
      </c>
      <c r="DA80" s="206">
        <f t="shared" ca="1" si="48"/>
        <v>355.45468414076538</v>
      </c>
      <c r="DB80" s="206">
        <f t="shared" ca="1" si="48"/>
        <v>359.83690567482319</v>
      </c>
      <c r="DC80" s="206">
        <f t="shared" ca="1" si="48"/>
        <v>364.21912720888099</v>
      </c>
      <c r="DD80" s="206">
        <f t="shared" ca="1" si="48"/>
        <v>368.6013487429388</v>
      </c>
      <c r="DE80" s="206">
        <f t="shared" ca="1" si="48"/>
        <v>372.9835702769966</v>
      </c>
      <c r="DF80" s="206">
        <f t="shared" ca="1" si="48"/>
        <v>377.36579181105441</v>
      </c>
      <c r="DG80" s="206">
        <f t="shared" ca="1" si="48"/>
        <v>381.74801334511221</v>
      </c>
      <c r="DH80" s="206">
        <f t="shared" ca="1" si="48"/>
        <v>386.13023487917002</v>
      </c>
      <c r="DI80" s="206">
        <f t="shared" ca="1" si="48"/>
        <v>390.51245641322782</v>
      </c>
      <c r="DJ80" s="206">
        <f t="shared" ca="1" si="48"/>
        <v>395.06996680864796</v>
      </c>
      <c r="DK80" s="206">
        <f t="shared" ca="1" si="48"/>
        <v>399.6274772040681</v>
      </c>
      <c r="DL80" s="206">
        <f t="shared" ca="1" si="48"/>
        <v>404.18498759948824</v>
      </c>
      <c r="DM80" s="206">
        <f t="shared" ca="1" si="48"/>
        <v>408.74249799490838</v>
      </c>
      <c r="DN80" s="206">
        <f t="shared" ca="1" si="48"/>
        <v>413.30000839032851</v>
      </c>
      <c r="DO80" s="206">
        <f t="shared" ca="1" si="48"/>
        <v>417.85751878574865</v>
      </c>
      <c r="DP80" s="206">
        <f t="shared" ca="1" si="48"/>
        <v>422.41502918116879</v>
      </c>
      <c r="DQ80" s="206">
        <f t="shared" ca="1" si="48"/>
        <v>426.97253957658893</v>
      </c>
      <c r="DR80" s="206">
        <f t="shared" ca="1" si="48"/>
        <v>431.53004997200907</v>
      </c>
      <c r="DS80" s="206">
        <f t="shared" ca="1" si="48"/>
        <v>436.08756036742921</v>
      </c>
      <c r="DT80" s="206">
        <f t="shared" ca="1" si="48"/>
        <v>440.64507076284934</v>
      </c>
      <c r="DU80" s="206">
        <f t="shared" ca="1" si="48"/>
        <v>445.20258115826948</v>
      </c>
      <c r="DV80" s="206">
        <f t="shared" ca="1" si="48"/>
        <v>449.94239196950639</v>
      </c>
      <c r="DW80" s="206">
        <f t="shared" ca="1" si="48"/>
        <v>454.6822027807433</v>
      </c>
      <c r="DX80" s="206">
        <f t="shared" ca="1" si="48"/>
        <v>459.4220135919802</v>
      </c>
      <c r="DY80" s="206">
        <f t="shared" ca="1" si="48"/>
        <v>464.16182440321711</v>
      </c>
      <c r="DZ80" s="206">
        <f t="shared" ca="1" si="48"/>
        <v>468.90163521445402</v>
      </c>
      <c r="EA80" s="206">
        <f t="shared" ca="1" si="48"/>
        <v>473.64144602569093</v>
      </c>
      <c r="EB80" s="206">
        <f t="shared" ca="1" si="48"/>
        <v>478.38125683692783</v>
      </c>
      <c r="EC80" s="206">
        <f t="shared" ca="1" si="48"/>
        <v>483.12106764816474</v>
      </c>
      <c r="ED80" s="206">
        <f t="shared" ca="1" si="48"/>
        <v>487.86087845940165</v>
      </c>
      <c r="EE80" s="206">
        <f t="shared" ca="1" si="48"/>
        <v>492.60068927063855</v>
      </c>
      <c r="EF80" s="206">
        <f t="shared" ca="1" si="48"/>
        <v>497.34050008187546</v>
      </c>
      <c r="EG80" s="206">
        <f t="shared" ca="1" si="48"/>
        <v>502.08031089311237</v>
      </c>
      <c r="EH80" s="21"/>
    </row>
    <row r="81" spans="1:138" ht="15" customHeight="1">
      <c r="A81" s="21"/>
      <c r="B81" s="288"/>
      <c r="C81" s="121"/>
      <c r="D81" s="237"/>
      <c r="E81" s="121"/>
      <c r="F81" s="289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121"/>
      <c r="AF81" s="121"/>
      <c r="AG81" s="12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1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1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1"/>
      <c r="CF81" s="121"/>
      <c r="CG81" s="121"/>
      <c r="CH81" s="121"/>
      <c r="CI81" s="121"/>
      <c r="CJ81" s="121"/>
      <c r="CK81" s="121"/>
      <c r="CL81" s="121"/>
      <c r="CM81" s="121"/>
      <c r="CN81" s="121"/>
      <c r="CO81" s="121"/>
      <c r="CP81" s="121"/>
      <c r="CQ81" s="121"/>
      <c r="CR81" s="121"/>
      <c r="CS81" s="121"/>
      <c r="CT81" s="121"/>
      <c r="CU81" s="121"/>
      <c r="CV81" s="121"/>
      <c r="CW81" s="121"/>
      <c r="CX81" s="121"/>
      <c r="CY81" s="121"/>
      <c r="CZ81" s="121"/>
      <c r="DA81" s="121"/>
      <c r="DB81" s="121"/>
      <c r="DC81" s="121"/>
      <c r="DD81" s="121"/>
      <c r="DE81" s="121"/>
      <c r="DF81" s="121"/>
      <c r="DG81" s="121"/>
      <c r="DH81" s="121"/>
      <c r="DI81" s="121"/>
      <c r="DJ81" s="121"/>
      <c r="DK81" s="121"/>
      <c r="DL81" s="121"/>
      <c r="DM81" s="121"/>
      <c r="DN81" s="121"/>
      <c r="DO81" s="121"/>
      <c r="DP81" s="121"/>
      <c r="DQ81" s="121"/>
      <c r="DR81" s="121"/>
      <c r="DS81" s="121"/>
      <c r="DT81" s="121"/>
      <c r="DU81" s="121"/>
      <c r="DV81" s="121"/>
      <c r="DW81" s="121"/>
      <c r="DX81" s="121"/>
      <c r="DY81" s="121"/>
      <c r="DZ81" s="121"/>
      <c r="EA81" s="121"/>
      <c r="EB81" s="121"/>
      <c r="EC81" s="121"/>
      <c r="ED81" s="121"/>
      <c r="EE81" s="121"/>
      <c r="EF81" s="121"/>
      <c r="EG81" s="121"/>
      <c r="EH81" s="21"/>
    </row>
    <row r="82" spans="1:138" ht="15" customHeight="1">
      <c r="A82" s="21"/>
      <c r="B82" s="288"/>
      <c r="C82" s="140" t="s">
        <v>399</v>
      </c>
      <c r="D82" s="237"/>
      <c r="E82" s="121"/>
      <c r="F82" s="289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121"/>
      <c r="AF82" s="121"/>
      <c r="AG82" s="121"/>
      <c r="AH82" s="121"/>
      <c r="AI82" s="121"/>
      <c r="AJ82" s="121"/>
      <c r="AK82" s="121"/>
      <c r="AL82" s="121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1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1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1"/>
      <c r="CF82" s="121"/>
      <c r="CG82" s="121"/>
      <c r="CH82" s="121"/>
      <c r="CI82" s="121"/>
      <c r="CJ82" s="121"/>
      <c r="CK82" s="121"/>
      <c r="CL82" s="121"/>
      <c r="CM82" s="121"/>
      <c r="CN82" s="121"/>
      <c r="CO82" s="121"/>
      <c r="CP82" s="121"/>
      <c r="CQ82" s="121"/>
      <c r="CR82" s="121"/>
      <c r="CS82" s="121"/>
      <c r="CT82" s="121"/>
      <c r="CU82" s="121"/>
      <c r="CV82" s="121"/>
      <c r="CW82" s="121"/>
      <c r="CX82" s="121"/>
      <c r="CY82" s="121"/>
      <c r="CZ82" s="121"/>
      <c r="DA82" s="121"/>
      <c r="DB82" s="121"/>
      <c r="DC82" s="121"/>
      <c r="DD82" s="121"/>
      <c r="DE82" s="121"/>
      <c r="DF82" s="121"/>
      <c r="DG82" s="121"/>
      <c r="DH82" s="121"/>
      <c r="DI82" s="121"/>
      <c r="DJ82" s="121"/>
      <c r="DK82" s="121"/>
      <c r="DL82" s="121"/>
      <c r="DM82" s="121"/>
      <c r="DN82" s="121"/>
      <c r="DO82" s="121"/>
      <c r="DP82" s="121"/>
      <c r="DQ82" s="121"/>
      <c r="DR82" s="121"/>
      <c r="DS82" s="121"/>
      <c r="DT82" s="121"/>
      <c r="DU82" s="121"/>
      <c r="DV82" s="121"/>
      <c r="DW82" s="121"/>
      <c r="DX82" s="121"/>
      <c r="DY82" s="121"/>
      <c r="DZ82" s="121"/>
      <c r="EA82" s="121"/>
      <c r="EB82" s="121"/>
      <c r="EC82" s="121"/>
      <c r="ED82" s="121"/>
      <c r="EE82" s="121"/>
      <c r="EF82" s="121"/>
      <c r="EG82" s="121"/>
      <c r="EH82" s="21"/>
    </row>
    <row r="83" spans="1:138" ht="15" customHeight="1">
      <c r="A83" s="21"/>
      <c r="B83" s="288"/>
      <c r="C83" s="247" t="s">
        <v>489</v>
      </c>
      <c r="D83" s="237" t="s">
        <v>150</v>
      </c>
      <c r="E83" s="121"/>
      <c r="F83" s="315">
        <f>Inputs!G271</f>
        <v>0.5</v>
      </c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121"/>
      <c r="AF83" s="121"/>
      <c r="AG83" s="121"/>
      <c r="AH83" s="121"/>
      <c r="AI83" s="121"/>
      <c r="AJ83" s="121"/>
      <c r="AK83" s="121"/>
      <c r="AL83" s="121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1"/>
      <c r="BD83" s="121"/>
      <c r="BE83" s="121"/>
      <c r="BF83" s="121"/>
      <c r="BG83" s="121"/>
      <c r="BH83" s="121"/>
      <c r="BI83" s="121"/>
      <c r="BJ83" s="121"/>
      <c r="BK83" s="121"/>
      <c r="BL83" s="121"/>
      <c r="BM83" s="121"/>
      <c r="BN83" s="121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1"/>
      <c r="CF83" s="121"/>
      <c r="CG83" s="121"/>
      <c r="CH83" s="121"/>
      <c r="CI83" s="121"/>
      <c r="CJ83" s="121"/>
      <c r="CK83" s="121"/>
      <c r="CL83" s="121"/>
      <c r="CM83" s="121"/>
      <c r="CN83" s="121"/>
      <c r="CO83" s="121"/>
      <c r="CP83" s="121"/>
      <c r="CQ83" s="121"/>
      <c r="CR83" s="121"/>
      <c r="CS83" s="121"/>
      <c r="CT83" s="121"/>
      <c r="CU83" s="121"/>
      <c r="CV83" s="121"/>
      <c r="CW83" s="121"/>
      <c r="CX83" s="121"/>
      <c r="CY83" s="121"/>
      <c r="CZ83" s="121"/>
      <c r="DA83" s="121"/>
      <c r="DB83" s="121"/>
      <c r="DC83" s="121"/>
      <c r="DD83" s="121"/>
      <c r="DE83" s="121"/>
      <c r="DF83" s="121"/>
      <c r="DG83" s="121"/>
      <c r="DH83" s="121"/>
      <c r="DI83" s="121"/>
      <c r="DJ83" s="121"/>
      <c r="DK83" s="121"/>
      <c r="DL83" s="121"/>
      <c r="DM83" s="121"/>
      <c r="DN83" s="121"/>
      <c r="DO83" s="121"/>
      <c r="DP83" s="121"/>
      <c r="DQ83" s="121"/>
      <c r="DR83" s="121"/>
      <c r="DS83" s="121"/>
      <c r="DT83" s="121"/>
      <c r="DU83" s="121"/>
      <c r="DV83" s="121"/>
      <c r="DW83" s="121"/>
      <c r="DX83" s="121"/>
      <c r="DY83" s="121"/>
      <c r="DZ83" s="121"/>
      <c r="EA83" s="121"/>
      <c r="EB83" s="121"/>
      <c r="EC83" s="121"/>
      <c r="ED83" s="121"/>
      <c r="EE83" s="121"/>
      <c r="EF83" s="121"/>
      <c r="EG83" s="121"/>
      <c r="EH83" s="21"/>
    </row>
    <row r="84" spans="1:138" ht="15" customHeight="1">
      <c r="A84" s="21"/>
      <c r="B84" s="288"/>
      <c r="C84" s="247" t="s">
        <v>490</v>
      </c>
      <c r="D84" s="21" t="s">
        <v>77</v>
      </c>
      <c r="E84" s="121"/>
      <c r="F84" s="300">
        <f ca="1">F83*-F72*Inputs!G270/12</f>
        <v>3598.6572982944185</v>
      </c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121"/>
      <c r="AF84" s="121"/>
      <c r="AG84" s="121"/>
      <c r="AH84" s="121"/>
      <c r="AI84" s="121"/>
      <c r="AJ84" s="121"/>
      <c r="AK84" s="121"/>
      <c r="AL84" s="121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1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1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1"/>
      <c r="CF84" s="121"/>
      <c r="CG84" s="121"/>
      <c r="CH84" s="121"/>
      <c r="CI84" s="121"/>
      <c r="CJ84" s="121"/>
      <c r="CK84" s="121"/>
      <c r="CL84" s="121"/>
      <c r="CM84" s="121"/>
      <c r="CN84" s="121"/>
      <c r="CO84" s="121"/>
      <c r="CP84" s="121"/>
      <c r="CQ84" s="121"/>
      <c r="CR84" s="121"/>
      <c r="CS84" s="121"/>
      <c r="CT84" s="121"/>
      <c r="CU84" s="121"/>
      <c r="CV84" s="121"/>
      <c r="CW84" s="121"/>
      <c r="CX84" s="121"/>
      <c r="CY84" s="121"/>
      <c r="CZ84" s="121"/>
      <c r="DA84" s="121"/>
      <c r="DB84" s="121"/>
      <c r="DC84" s="121"/>
      <c r="DD84" s="121"/>
      <c r="DE84" s="121"/>
      <c r="DF84" s="121"/>
      <c r="DG84" s="121"/>
      <c r="DH84" s="121"/>
      <c r="DI84" s="121"/>
      <c r="DJ84" s="121"/>
      <c r="DK84" s="121"/>
      <c r="DL84" s="121"/>
      <c r="DM84" s="121"/>
      <c r="DN84" s="121"/>
      <c r="DO84" s="121"/>
      <c r="DP84" s="121"/>
      <c r="DQ84" s="121"/>
      <c r="DR84" s="121"/>
      <c r="DS84" s="121"/>
      <c r="DT84" s="121"/>
      <c r="DU84" s="121"/>
      <c r="DV84" s="121"/>
      <c r="DW84" s="121"/>
      <c r="DX84" s="121"/>
      <c r="DY84" s="121"/>
      <c r="DZ84" s="121"/>
      <c r="EA84" s="121"/>
      <c r="EB84" s="121"/>
      <c r="EC84" s="121"/>
      <c r="ED84" s="121"/>
      <c r="EE84" s="121"/>
      <c r="EF84" s="121"/>
      <c r="EG84" s="121"/>
      <c r="EH84" s="21"/>
    </row>
    <row r="85" spans="1:138" ht="15" customHeight="1">
      <c r="A85" s="21"/>
      <c r="B85" s="288"/>
      <c r="C85" s="247" t="s">
        <v>491</v>
      </c>
      <c r="D85" s="237" t="s">
        <v>492</v>
      </c>
      <c r="E85" s="121"/>
      <c r="F85" s="316" t="e">
        <f ca="1">F84/F66</f>
        <v>#DIV/0!</v>
      </c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121"/>
      <c r="AF85" s="121"/>
      <c r="AG85" s="121"/>
      <c r="AH85" s="121"/>
      <c r="AI85" s="121"/>
      <c r="AJ85" s="121"/>
      <c r="AK85" s="121"/>
      <c r="AL85" s="121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1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1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1"/>
      <c r="CF85" s="121"/>
      <c r="CG85" s="121"/>
      <c r="CH85" s="121"/>
      <c r="CI85" s="121"/>
      <c r="CJ85" s="121"/>
      <c r="CK85" s="121"/>
      <c r="CL85" s="121"/>
      <c r="CM85" s="121"/>
      <c r="CN85" s="121"/>
      <c r="CO85" s="121"/>
      <c r="CP85" s="121"/>
      <c r="CQ85" s="121"/>
      <c r="CR85" s="121"/>
      <c r="CS85" s="121"/>
      <c r="CT85" s="121"/>
      <c r="CU85" s="121"/>
      <c r="CV85" s="121"/>
      <c r="CW85" s="121"/>
      <c r="CX85" s="121"/>
      <c r="CY85" s="121"/>
      <c r="CZ85" s="121"/>
      <c r="DA85" s="121"/>
      <c r="DB85" s="121"/>
      <c r="DC85" s="121"/>
      <c r="DD85" s="121"/>
      <c r="DE85" s="121"/>
      <c r="DF85" s="121"/>
      <c r="DG85" s="121"/>
      <c r="DH85" s="121"/>
      <c r="DI85" s="121"/>
      <c r="DJ85" s="121"/>
      <c r="DK85" s="121"/>
      <c r="DL85" s="121"/>
      <c r="DM85" s="121"/>
      <c r="DN85" s="121"/>
      <c r="DO85" s="121"/>
      <c r="DP85" s="121"/>
      <c r="DQ85" s="121"/>
      <c r="DR85" s="121"/>
      <c r="DS85" s="121"/>
      <c r="DT85" s="121"/>
      <c r="DU85" s="121"/>
      <c r="DV85" s="121"/>
      <c r="DW85" s="121"/>
      <c r="DX85" s="121"/>
      <c r="DY85" s="121"/>
      <c r="DZ85" s="121"/>
      <c r="EA85" s="121"/>
      <c r="EB85" s="121"/>
      <c r="EC85" s="121"/>
      <c r="ED85" s="121"/>
      <c r="EE85" s="121"/>
      <c r="EF85" s="121"/>
      <c r="EG85" s="121"/>
      <c r="EH85" s="21"/>
    </row>
    <row r="86" spans="1:138" ht="15" customHeight="1">
      <c r="A86" s="21"/>
      <c r="B86" s="288"/>
      <c r="C86" s="121"/>
      <c r="D86" s="237"/>
      <c r="E86" s="121"/>
      <c r="F86" s="289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1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1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1"/>
      <c r="CF86" s="121"/>
      <c r="CG86" s="121"/>
      <c r="CH86" s="121"/>
      <c r="CI86" s="121"/>
      <c r="CJ86" s="121"/>
      <c r="CK86" s="121"/>
      <c r="CL86" s="121"/>
      <c r="CM86" s="121"/>
      <c r="CN86" s="121"/>
      <c r="CO86" s="121"/>
      <c r="CP86" s="121"/>
      <c r="CQ86" s="121"/>
      <c r="CR86" s="121"/>
      <c r="CS86" s="121"/>
      <c r="CT86" s="121"/>
      <c r="CU86" s="121"/>
      <c r="CV86" s="121"/>
      <c r="CW86" s="121"/>
      <c r="CX86" s="121"/>
      <c r="CY86" s="121"/>
      <c r="CZ86" s="121"/>
      <c r="DA86" s="121"/>
      <c r="DB86" s="121"/>
      <c r="DC86" s="121"/>
      <c r="DD86" s="121"/>
      <c r="DE86" s="121"/>
      <c r="DF86" s="121"/>
      <c r="DG86" s="121"/>
      <c r="DH86" s="121"/>
      <c r="DI86" s="121"/>
      <c r="DJ86" s="121"/>
      <c r="DK86" s="121"/>
      <c r="DL86" s="121"/>
      <c r="DM86" s="121"/>
      <c r="DN86" s="121"/>
      <c r="DO86" s="121"/>
      <c r="DP86" s="121"/>
      <c r="DQ86" s="121"/>
      <c r="DR86" s="121"/>
      <c r="DS86" s="121"/>
      <c r="DT86" s="121"/>
      <c r="DU86" s="121"/>
      <c r="DV86" s="121"/>
      <c r="DW86" s="121"/>
      <c r="DX86" s="121"/>
      <c r="DY86" s="121"/>
      <c r="DZ86" s="121"/>
      <c r="EA86" s="121"/>
      <c r="EB86" s="121"/>
      <c r="EC86" s="121"/>
      <c r="ED86" s="121"/>
      <c r="EE86" s="121"/>
      <c r="EF86" s="121"/>
      <c r="EG86" s="121"/>
      <c r="EH86" s="21"/>
    </row>
    <row r="87" spans="1:138" ht="15" customHeight="1">
      <c r="A87" s="21"/>
      <c r="B87" s="288"/>
      <c r="C87" s="313" t="s">
        <v>481</v>
      </c>
      <c r="D87" s="298" t="s">
        <v>150</v>
      </c>
      <c r="E87" s="240"/>
      <c r="F87" s="299" t="e">
        <f ca="1">F71/(-F72-F73)/Inputs!G270*12</f>
        <v>#DIV/0!</v>
      </c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1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1"/>
      <c r="CF87" s="121"/>
      <c r="CG87" s="121"/>
      <c r="CH87" s="121"/>
      <c r="CI87" s="121"/>
      <c r="CJ87" s="121"/>
      <c r="CK87" s="121"/>
      <c r="CL87" s="121"/>
      <c r="CM87" s="121"/>
      <c r="CN87" s="121"/>
      <c r="CO87" s="121"/>
      <c r="CP87" s="121"/>
      <c r="CQ87" s="121"/>
      <c r="CR87" s="121"/>
      <c r="CS87" s="121"/>
      <c r="CT87" s="121"/>
      <c r="CU87" s="121"/>
      <c r="CV87" s="121"/>
      <c r="CW87" s="121"/>
      <c r="CX87" s="121"/>
      <c r="CY87" s="121"/>
      <c r="CZ87" s="121"/>
      <c r="DA87" s="121"/>
      <c r="DB87" s="121"/>
      <c r="DC87" s="121"/>
      <c r="DD87" s="121"/>
      <c r="DE87" s="121"/>
      <c r="DF87" s="121"/>
      <c r="DG87" s="121"/>
      <c r="DH87" s="121"/>
      <c r="DI87" s="121"/>
      <c r="DJ87" s="121"/>
      <c r="DK87" s="121"/>
      <c r="DL87" s="121"/>
      <c r="DM87" s="121"/>
      <c r="DN87" s="121"/>
      <c r="DO87" s="121"/>
      <c r="DP87" s="121"/>
      <c r="DQ87" s="121"/>
      <c r="DR87" s="121"/>
      <c r="DS87" s="121"/>
      <c r="DT87" s="121"/>
      <c r="DU87" s="121"/>
      <c r="DV87" s="121"/>
      <c r="DW87" s="121"/>
      <c r="DX87" s="121"/>
      <c r="DY87" s="121"/>
      <c r="DZ87" s="121"/>
      <c r="EA87" s="121"/>
      <c r="EB87" s="121"/>
      <c r="EC87" s="121"/>
      <c r="ED87" s="121"/>
      <c r="EE87" s="121"/>
      <c r="EF87" s="121"/>
      <c r="EG87" s="121"/>
      <c r="EH87" s="21"/>
    </row>
    <row r="88" spans="1:138" ht="15" customHeight="1">
      <c r="A88" s="21"/>
      <c r="B88" s="288"/>
      <c r="C88" s="313" t="s">
        <v>482</v>
      </c>
      <c r="D88" s="298" t="s">
        <v>73</v>
      </c>
      <c r="E88" s="240"/>
      <c r="F88" s="299" t="e">
        <f ca="1">IRR(G71:P71)</f>
        <v>#VALUE!</v>
      </c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121"/>
      <c r="AF88" s="121"/>
      <c r="AG88" s="121"/>
      <c r="AH88" s="121"/>
      <c r="AI88" s="121"/>
      <c r="AJ88" s="121"/>
      <c r="AK88" s="121"/>
      <c r="AL88" s="121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1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1"/>
      <c r="BO88" s="121"/>
      <c r="BP88" s="121"/>
      <c r="BQ88" s="121"/>
      <c r="BR88" s="121"/>
      <c r="BS88" s="121"/>
      <c r="BT88" s="121"/>
      <c r="BU88" s="121"/>
      <c r="BV88" s="121"/>
      <c r="BW88" s="121"/>
      <c r="BX88" s="121"/>
      <c r="BY88" s="121"/>
      <c r="BZ88" s="121"/>
      <c r="CA88" s="121"/>
      <c r="CB88" s="121"/>
      <c r="CC88" s="121"/>
      <c r="CD88" s="121"/>
      <c r="CE88" s="121"/>
      <c r="CF88" s="121"/>
      <c r="CG88" s="121"/>
      <c r="CH88" s="121"/>
      <c r="CI88" s="121"/>
      <c r="CJ88" s="121"/>
      <c r="CK88" s="121"/>
      <c r="CL88" s="121"/>
      <c r="CM88" s="121"/>
      <c r="CN88" s="121"/>
      <c r="CO88" s="121"/>
      <c r="CP88" s="121"/>
      <c r="CQ88" s="121"/>
      <c r="CR88" s="121"/>
      <c r="CS88" s="121"/>
      <c r="CT88" s="121"/>
      <c r="CU88" s="121"/>
      <c r="CV88" s="121"/>
      <c r="CW88" s="121"/>
      <c r="CX88" s="121"/>
      <c r="CY88" s="121"/>
      <c r="CZ88" s="121"/>
      <c r="DA88" s="121"/>
      <c r="DB88" s="121"/>
      <c r="DC88" s="121"/>
      <c r="DD88" s="121"/>
      <c r="DE88" s="121"/>
      <c r="DF88" s="121"/>
      <c r="DG88" s="121"/>
      <c r="DH88" s="121"/>
      <c r="DI88" s="121"/>
      <c r="DJ88" s="121"/>
      <c r="DK88" s="121"/>
      <c r="DL88" s="121"/>
      <c r="DM88" s="121"/>
      <c r="DN88" s="121"/>
      <c r="DO88" s="121"/>
      <c r="DP88" s="121"/>
      <c r="DQ88" s="121"/>
      <c r="DR88" s="121"/>
      <c r="DS88" s="121"/>
      <c r="DT88" s="121"/>
      <c r="DU88" s="121"/>
      <c r="DV88" s="121"/>
      <c r="DW88" s="121"/>
      <c r="DX88" s="121"/>
      <c r="DY88" s="121"/>
      <c r="DZ88" s="121"/>
      <c r="EA88" s="121"/>
      <c r="EB88" s="121"/>
      <c r="EC88" s="121"/>
      <c r="ED88" s="121"/>
      <c r="EE88" s="121"/>
      <c r="EF88" s="121"/>
      <c r="EG88" s="121"/>
      <c r="EH88" s="21"/>
    </row>
    <row r="89" spans="1:138" ht="9" customHeight="1">
      <c r="A89" s="21"/>
      <c r="B89" s="303"/>
      <c r="C89" s="306"/>
      <c r="D89" s="305"/>
      <c r="E89" s="306"/>
      <c r="F89" s="314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121"/>
      <c r="AF89" s="121"/>
      <c r="AG89" s="121"/>
      <c r="AH89" s="121"/>
      <c r="AI89" s="121"/>
      <c r="AJ89" s="121"/>
      <c r="AK89" s="121"/>
      <c r="AL89" s="121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1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1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1"/>
      <c r="CF89" s="121"/>
      <c r="CG89" s="121"/>
      <c r="CH89" s="121"/>
      <c r="CI89" s="121"/>
      <c r="CJ89" s="121"/>
      <c r="CK89" s="121"/>
      <c r="CL89" s="121"/>
      <c r="CM89" s="121"/>
      <c r="CN89" s="121"/>
      <c r="CO89" s="121"/>
      <c r="CP89" s="121"/>
      <c r="CQ89" s="121"/>
      <c r="CR89" s="121"/>
      <c r="CS89" s="121"/>
      <c r="CT89" s="121"/>
      <c r="CU89" s="121"/>
      <c r="CV89" s="121"/>
      <c r="CW89" s="121"/>
      <c r="CX89" s="121"/>
      <c r="CY89" s="121"/>
      <c r="CZ89" s="121"/>
      <c r="DA89" s="121"/>
      <c r="DB89" s="121"/>
      <c r="DC89" s="121"/>
      <c r="DD89" s="121"/>
      <c r="DE89" s="121"/>
      <c r="DF89" s="121"/>
      <c r="DG89" s="121"/>
      <c r="DH89" s="121"/>
      <c r="DI89" s="121"/>
      <c r="DJ89" s="121"/>
      <c r="DK89" s="121"/>
      <c r="DL89" s="121"/>
      <c r="DM89" s="121"/>
      <c r="DN89" s="121"/>
      <c r="DO89" s="121"/>
      <c r="DP89" s="121"/>
      <c r="DQ89" s="121"/>
      <c r="DR89" s="121"/>
      <c r="DS89" s="121"/>
      <c r="DT89" s="121"/>
      <c r="DU89" s="121"/>
      <c r="DV89" s="121"/>
      <c r="DW89" s="121"/>
      <c r="DX89" s="121"/>
      <c r="DY89" s="121"/>
      <c r="DZ89" s="121"/>
      <c r="EA89" s="121"/>
      <c r="EB89" s="121"/>
      <c r="EC89" s="121"/>
      <c r="ED89" s="121"/>
      <c r="EE89" s="121"/>
      <c r="EF89" s="121"/>
      <c r="EG89" s="121"/>
      <c r="EH89" s="21"/>
    </row>
    <row r="90" spans="1:138" ht="12.75" customHeight="1">
      <c r="A90" s="21"/>
      <c r="B90" s="121"/>
      <c r="C90" s="121"/>
      <c r="D90" s="237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121"/>
      <c r="AF90" s="121"/>
      <c r="AG90" s="121"/>
      <c r="AH90" s="121"/>
      <c r="AI90" s="121"/>
      <c r="AJ90" s="121"/>
      <c r="AK90" s="121"/>
      <c r="AL90" s="121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1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1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1"/>
      <c r="CF90" s="121"/>
      <c r="CG90" s="121"/>
      <c r="CH90" s="121"/>
      <c r="CI90" s="121"/>
      <c r="CJ90" s="121"/>
      <c r="CK90" s="121"/>
      <c r="CL90" s="121"/>
      <c r="CM90" s="121"/>
      <c r="CN90" s="121"/>
      <c r="CO90" s="121"/>
      <c r="CP90" s="121"/>
      <c r="CQ90" s="121"/>
      <c r="CR90" s="121"/>
      <c r="CS90" s="121"/>
      <c r="CT90" s="121"/>
      <c r="CU90" s="121"/>
      <c r="CV90" s="121"/>
      <c r="CW90" s="121"/>
      <c r="CX90" s="121"/>
      <c r="CY90" s="121"/>
      <c r="CZ90" s="121"/>
      <c r="DA90" s="121"/>
      <c r="DB90" s="121"/>
      <c r="DC90" s="121"/>
      <c r="DD90" s="121"/>
      <c r="DE90" s="121"/>
      <c r="DF90" s="121"/>
      <c r="DG90" s="121"/>
      <c r="DH90" s="121"/>
      <c r="DI90" s="121"/>
      <c r="DJ90" s="121"/>
      <c r="DK90" s="121"/>
      <c r="DL90" s="121"/>
      <c r="DM90" s="121"/>
      <c r="DN90" s="121"/>
      <c r="DO90" s="121"/>
      <c r="DP90" s="121"/>
      <c r="DQ90" s="121"/>
      <c r="DR90" s="121"/>
      <c r="DS90" s="121"/>
      <c r="DT90" s="121"/>
      <c r="DU90" s="121"/>
      <c r="DV90" s="121"/>
      <c r="DW90" s="121"/>
      <c r="DX90" s="121"/>
      <c r="DY90" s="121"/>
      <c r="DZ90" s="121"/>
      <c r="EA90" s="121"/>
      <c r="EB90" s="121"/>
      <c r="EC90" s="121"/>
      <c r="ED90" s="121"/>
      <c r="EE90" s="121"/>
      <c r="EF90" s="121"/>
      <c r="EG90" s="121"/>
      <c r="EH90" s="21"/>
    </row>
    <row r="91" spans="1:138" ht="12.75" customHeight="1">
      <c r="A91" s="21"/>
      <c r="B91" s="121"/>
      <c r="C91" s="121"/>
      <c r="D91" s="237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121"/>
      <c r="AF91" s="121"/>
      <c r="AG91" s="121"/>
      <c r="AH91" s="121"/>
      <c r="AI91" s="121"/>
      <c r="AJ91" s="121"/>
      <c r="AK91" s="121"/>
      <c r="AL91" s="121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1"/>
      <c r="BD91" s="121"/>
      <c r="BE91" s="121"/>
      <c r="BF91" s="121"/>
      <c r="BG91" s="121"/>
      <c r="BH91" s="121"/>
      <c r="BI91" s="121"/>
      <c r="BJ91" s="121"/>
      <c r="BK91" s="121"/>
      <c r="BL91" s="121"/>
      <c r="BM91" s="121"/>
      <c r="BN91" s="121"/>
      <c r="BO91" s="121"/>
      <c r="BP91" s="121"/>
      <c r="BQ91" s="121"/>
      <c r="BR91" s="121"/>
      <c r="BS91" s="121"/>
      <c r="BT91" s="121"/>
      <c r="BU91" s="121"/>
      <c r="BV91" s="121"/>
      <c r="BW91" s="121"/>
      <c r="BX91" s="121"/>
      <c r="BY91" s="121"/>
      <c r="BZ91" s="121"/>
      <c r="CA91" s="121"/>
      <c r="CB91" s="121"/>
      <c r="CC91" s="121"/>
      <c r="CD91" s="121"/>
      <c r="CE91" s="121"/>
      <c r="CF91" s="121"/>
      <c r="CG91" s="121"/>
      <c r="CH91" s="121"/>
      <c r="CI91" s="121"/>
      <c r="CJ91" s="121"/>
      <c r="CK91" s="121"/>
      <c r="CL91" s="121"/>
      <c r="CM91" s="121"/>
      <c r="CN91" s="121"/>
      <c r="CO91" s="121"/>
      <c r="CP91" s="121"/>
      <c r="CQ91" s="121"/>
      <c r="CR91" s="121"/>
      <c r="CS91" s="121"/>
      <c r="CT91" s="121"/>
      <c r="CU91" s="121"/>
      <c r="CV91" s="121"/>
      <c r="CW91" s="121"/>
      <c r="CX91" s="121"/>
      <c r="CY91" s="121"/>
      <c r="CZ91" s="121"/>
      <c r="DA91" s="121"/>
      <c r="DB91" s="121"/>
      <c r="DC91" s="121"/>
      <c r="DD91" s="121"/>
      <c r="DE91" s="121"/>
      <c r="DF91" s="121"/>
      <c r="DG91" s="121"/>
      <c r="DH91" s="121"/>
      <c r="DI91" s="121"/>
      <c r="DJ91" s="121"/>
      <c r="DK91" s="121"/>
      <c r="DL91" s="121"/>
      <c r="DM91" s="121"/>
      <c r="DN91" s="121"/>
      <c r="DO91" s="121"/>
      <c r="DP91" s="121"/>
      <c r="DQ91" s="121"/>
      <c r="DR91" s="121"/>
      <c r="DS91" s="121"/>
      <c r="DT91" s="121"/>
      <c r="DU91" s="121"/>
      <c r="DV91" s="121"/>
      <c r="DW91" s="121"/>
      <c r="DX91" s="121"/>
      <c r="DY91" s="121"/>
      <c r="DZ91" s="121"/>
      <c r="EA91" s="121"/>
      <c r="EB91" s="121"/>
      <c r="EC91" s="121"/>
      <c r="ED91" s="121"/>
      <c r="EE91" s="121"/>
      <c r="EF91" s="121"/>
      <c r="EG91" s="121"/>
      <c r="EH91" s="21"/>
    </row>
    <row r="92" spans="1:138" ht="12.75" customHeight="1">
      <c r="A92" s="21"/>
      <c r="B92" s="121"/>
      <c r="C92" s="121"/>
      <c r="D92" s="237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121"/>
      <c r="AF92" s="121"/>
      <c r="AG92" s="121"/>
      <c r="AH92" s="121"/>
      <c r="AI92" s="121"/>
      <c r="AJ92" s="121"/>
      <c r="AK92" s="121"/>
      <c r="AL92" s="121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1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1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1"/>
      <c r="CF92" s="121"/>
      <c r="CG92" s="121"/>
      <c r="CH92" s="121"/>
      <c r="CI92" s="121"/>
      <c r="CJ92" s="121"/>
      <c r="CK92" s="121"/>
      <c r="CL92" s="121"/>
      <c r="CM92" s="121"/>
      <c r="CN92" s="121"/>
      <c r="CO92" s="121"/>
      <c r="CP92" s="121"/>
      <c r="CQ92" s="121"/>
      <c r="CR92" s="121"/>
      <c r="CS92" s="121"/>
      <c r="CT92" s="121"/>
      <c r="CU92" s="121"/>
      <c r="CV92" s="121"/>
      <c r="CW92" s="121"/>
      <c r="CX92" s="121"/>
      <c r="CY92" s="121"/>
      <c r="CZ92" s="121"/>
      <c r="DA92" s="121"/>
      <c r="DB92" s="121"/>
      <c r="DC92" s="121"/>
      <c r="DD92" s="121"/>
      <c r="DE92" s="121"/>
      <c r="DF92" s="121"/>
      <c r="DG92" s="121"/>
      <c r="DH92" s="121"/>
      <c r="DI92" s="121"/>
      <c r="DJ92" s="121"/>
      <c r="DK92" s="121"/>
      <c r="DL92" s="121"/>
      <c r="DM92" s="121"/>
      <c r="DN92" s="121"/>
      <c r="DO92" s="121"/>
      <c r="DP92" s="121"/>
      <c r="DQ92" s="121"/>
      <c r="DR92" s="121"/>
      <c r="DS92" s="121"/>
      <c r="DT92" s="121"/>
      <c r="DU92" s="121"/>
      <c r="DV92" s="121"/>
      <c r="DW92" s="121"/>
      <c r="DX92" s="121"/>
      <c r="DY92" s="121"/>
      <c r="DZ92" s="121"/>
      <c r="EA92" s="121"/>
      <c r="EB92" s="121"/>
      <c r="EC92" s="121"/>
      <c r="ED92" s="121"/>
      <c r="EE92" s="121"/>
      <c r="EF92" s="121"/>
      <c r="EG92" s="121"/>
      <c r="EH92" s="21"/>
    </row>
    <row r="93" spans="1:138" ht="12.75" customHeight="1">
      <c r="A93" s="21"/>
      <c r="B93" s="121"/>
      <c r="C93" s="121"/>
      <c r="D93" s="237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121"/>
      <c r="AF93" s="121"/>
      <c r="AG93" s="121"/>
      <c r="AH93" s="121"/>
      <c r="AI93" s="121"/>
      <c r="AJ93" s="121"/>
      <c r="AK93" s="121"/>
      <c r="AL93" s="121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1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1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1"/>
      <c r="CF93" s="121"/>
      <c r="CG93" s="121"/>
      <c r="CH93" s="121"/>
      <c r="CI93" s="121"/>
      <c r="CJ93" s="121"/>
      <c r="CK93" s="121"/>
      <c r="CL93" s="121"/>
      <c r="CM93" s="121"/>
      <c r="CN93" s="121"/>
      <c r="CO93" s="121"/>
      <c r="CP93" s="121"/>
      <c r="CQ93" s="121"/>
      <c r="CR93" s="121"/>
      <c r="CS93" s="121"/>
      <c r="CT93" s="121"/>
      <c r="CU93" s="121"/>
      <c r="CV93" s="121"/>
      <c r="CW93" s="121"/>
      <c r="CX93" s="121"/>
      <c r="CY93" s="121"/>
      <c r="CZ93" s="121"/>
      <c r="DA93" s="121"/>
      <c r="DB93" s="121"/>
      <c r="DC93" s="121"/>
      <c r="DD93" s="121"/>
      <c r="DE93" s="121"/>
      <c r="DF93" s="121"/>
      <c r="DG93" s="121"/>
      <c r="DH93" s="121"/>
      <c r="DI93" s="121"/>
      <c r="DJ93" s="121"/>
      <c r="DK93" s="121"/>
      <c r="DL93" s="121"/>
      <c r="DM93" s="121"/>
      <c r="DN93" s="121"/>
      <c r="DO93" s="121"/>
      <c r="DP93" s="121"/>
      <c r="DQ93" s="121"/>
      <c r="DR93" s="121"/>
      <c r="DS93" s="121"/>
      <c r="DT93" s="121"/>
      <c r="DU93" s="121"/>
      <c r="DV93" s="121"/>
      <c r="DW93" s="121"/>
      <c r="DX93" s="121"/>
      <c r="DY93" s="121"/>
      <c r="DZ93" s="121"/>
      <c r="EA93" s="121"/>
      <c r="EB93" s="121"/>
      <c r="EC93" s="121"/>
      <c r="ED93" s="121"/>
      <c r="EE93" s="121"/>
      <c r="EF93" s="121"/>
      <c r="EG93" s="121"/>
      <c r="EH93" s="21"/>
    </row>
    <row r="94" spans="1:138" ht="12.75" customHeight="1">
      <c r="A94" s="21"/>
      <c r="B94" s="121"/>
      <c r="C94" s="121"/>
      <c r="D94" s="237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121"/>
      <c r="AF94" s="121"/>
      <c r="AG94" s="121"/>
      <c r="AH94" s="121"/>
      <c r="AI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1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1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1"/>
      <c r="CF94" s="121"/>
      <c r="CG94" s="121"/>
      <c r="CH94" s="121"/>
      <c r="CI94" s="121"/>
      <c r="CJ94" s="121"/>
      <c r="CK94" s="121"/>
      <c r="CL94" s="121"/>
      <c r="CM94" s="121"/>
      <c r="CN94" s="121"/>
      <c r="CO94" s="121"/>
      <c r="CP94" s="121"/>
      <c r="CQ94" s="121"/>
      <c r="CR94" s="121"/>
      <c r="CS94" s="121"/>
      <c r="CT94" s="121"/>
      <c r="CU94" s="121"/>
      <c r="CV94" s="121"/>
      <c r="CW94" s="121"/>
      <c r="CX94" s="121"/>
      <c r="CY94" s="121"/>
      <c r="CZ94" s="121"/>
      <c r="DA94" s="121"/>
      <c r="DB94" s="121"/>
      <c r="DC94" s="121"/>
      <c r="DD94" s="121"/>
      <c r="DE94" s="121"/>
      <c r="DF94" s="121"/>
      <c r="DG94" s="121"/>
      <c r="DH94" s="121"/>
      <c r="DI94" s="121"/>
      <c r="DJ94" s="121"/>
      <c r="DK94" s="121"/>
      <c r="DL94" s="121"/>
      <c r="DM94" s="121"/>
      <c r="DN94" s="121"/>
      <c r="DO94" s="121"/>
      <c r="DP94" s="121"/>
      <c r="DQ94" s="121"/>
      <c r="DR94" s="121"/>
      <c r="DS94" s="121"/>
      <c r="DT94" s="121"/>
      <c r="DU94" s="121"/>
      <c r="DV94" s="121"/>
      <c r="DW94" s="121"/>
      <c r="DX94" s="121"/>
      <c r="DY94" s="121"/>
      <c r="DZ94" s="121"/>
      <c r="EA94" s="121"/>
      <c r="EB94" s="121"/>
      <c r="EC94" s="121"/>
      <c r="ED94" s="121"/>
      <c r="EE94" s="121"/>
      <c r="EF94" s="121"/>
      <c r="EG94" s="121"/>
      <c r="EH94" s="21"/>
    </row>
    <row r="95" spans="1:138" ht="12.75" customHeight="1">
      <c r="A95" s="21"/>
      <c r="B95" s="121"/>
      <c r="C95" s="121"/>
      <c r="D95" s="237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121"/>
      <c r="AF95" s="121"/>
      <c r="AG95" s="121"/>
      <c r="AH95" s="121"/>
      <c r="AI95" s="121"/>
      <c r="AJ95" s="121"/>
      <c r="AK95" s="121"/>
      <c r="AL95" s="121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1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1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1"/>
      <c r="CF95" s="121"/>
      <c r="CG95" s="121"/>
      <c r="CH95" s="121"/>
      <c r="CI95" s="121"/>
      <c r="CJ95" s="121"/>
      <c r="CK95" s="121"/>
      <c r="CL95" s="121"/>
      <c r="CM95" s="121"/>
      <c r="CN95" s="121"/>
      <c r="CO95" s="121"/>
      <c r="CP95" s="121"/>
      <c r="CQ95" s="121"/>
      <c r="CR95" s="121"/>
      <c r="CS95" s="121"/>
      <c r="CT95" s="121"/>
      <c r="CU95" s="121"/>
      <c r="CV95" s="121"/>
      <c r="CW95" s="121"/>
      <c r="CX95" s="121"/>
      <c r="CY95" s="121"/>
      <c r="CZ95" s="121"/>
      <c r="DA95" s="121"/>
      <c r="DB95" s="121"/>
      <c r="DC95" s="121"/>
      <c r="DD95" s="121"/>
      <c r="DE95" s="121"/>
      <c r="DF95" s="121"/>
      <c r="DG95" s="121"/>
      <c r="DH95" s="121"/>
      <c r="DI95" s="121"/>
      <c r="DJ95" s="121"/>
      <c r="DK95" s="121"/>
      <c r="DL95" s="121"/>
      <c r="DM95" s="121"/>
      <c r="DN95" s="121"/>
      <c r="DO95" s="121"/>
      <c r="DP95" s="121"/>
      <c r="DQ95" s="121"/>
      <c r="DR95" s="121"/>
      <c r="DS95" s="121"/>
      <c r="DT95" s="121"/>
      <c r="DU95" s="121"/>
      <c r="DV95" s="121"/>
      <c r="DW95" s="121"/>
      <c r="DX95" s="121"/>
      <c r="DY95" s="121"/>
      <c r="DZ95" s="121"/>
      <c r="EA95" s="121"/>
      <c r="EB95" s="121"/>
      <c r="EC95" s="121"/>
      <c r="ED95" s="121"/>
      <c r="EE95" s="121"/>
      <c r="EF95" s="121"/>
      <c r="EG95" s="121"/>
      <c r="EH95" s="21"/>
    </row>
    <row r="96" spans="1:138" ht="12.75" customHeight="1">
      <c r="A96" s="21"/>
      <c r="B96" s="121"/>
      <c r="C96" s="121"/>
      <c r="D96" s="237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121"/>
      <c r="AF96" s="121"/>
      <c r="AG96" s="121"/>
      <c r="AH96" s="121"/>
      <c r="AI96" s="121"/>
      <c r="AJ96" s="121"/>
      <c r="AK96" s="121"/>
      <c r="AL96" s="121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1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1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1"/>
      <c r="CF96" s="121"/>
      <c r="CG96" s="121"/>
      <c r="CH96" s="121"/>
      <c r="CI96" s="121"/>
      <c r="CJ96" s="121"/>
      <c r="CK96" s="121"/>
      <c r="CL96" s="121"/>
      <c r="CM96" s="121"/>
      <c r="CN96" s="121"/>
      <c r="CO96" s="121"/>
      <c r="CP96" s="121"/>
      <c r="CQ96" s="121"/>
      <c r="CR96" s="121"/>
      <c r="CS96" s="121"/>
      <c r="CT96" s="121"/>
      <c r="CU96" s="121"/>
      <c r="CV96" s="121"/>
      <c r="CW96" s="121"/>
      <c r="CX96" s="121"/>
      <c r="CY96" s="121"/>
      <c r="CZ96" s="121"/>
      <c r="DA96" s="121"/>
      <c r="DB96" s="121"/>
      <c r="DC96" s="121"/>
      <c r="DD96" s="121"/>
      <c r="DE96" s="121"/>
      <c r="DF96" s="121"/>
      <c r="DG96" s="121"/>
      <c r="DH96" s="121"/>
      <c r="DI96" s="121"/>
      <c r="DJ96" s="121"/>
      <c r="DK96" s="121"/>
      <c r="DL96" s="121"/>
      <c r="DM96" s="121"/>
      <c r="DN96" s="121"/>
      <c r="DO96" s="121"/>
      <c r="DP96" s="121"/>
      <c r="DQ96" s="121"/>
      <c r="DR96" s="121"/>
      <c r="DS96" s="121"/>
      <c r="DT96" s="121"/>
      <c r="DU96" s="121"/>
      <c r="DV96" s="121"/>
      <c r="DW96" s="121"/>
      <c r="DX96" s="121"/>
      <c r="DY96" s="121"/>
      <c r="DZ96" s="121"/>
      <c r="EA96" s="121"/>
      <c r="EB96" s="121"/>
      <c r="EC96" s="121"/>
      <c r="ED96" s="121"/>
      <c r="EE96" s="121"/>
      <c r="EF96" s="121"/>
      <c r="EG96" s="121"/>
      <c r="EH96" s="21"/>
    </row>
    <row r="97" spans="1:138" ht="12.75" customHeight="1">
      <c r="A97" s="21"/>
      <c r="B97" s="121"/>
      <c r="C97" s="121"/>
      <c r="D97" s="237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121"/>
      <c r="AF97" s="121"/>
      <c r="AG97" s="121"/>
      <c r="AH97" s="121"/>
      <c r="AI97" s="121"/>
      <c r="AJ97" s="121"/>
      <c r="AK97" s="121"/>
      <c r="AL97" s="121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1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1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1"/>
      <c r="CF97" s="121"/>
      <c r="CG97" s="121"/>
      <c r="CH97" s="121"/>
      <c r="CI97" s="121"/>
      <c r="CJ97" s="121"/>
      <c r="CK97" s="121"/>
      <c r="CL97" s="121"/>
      <c r="CM97" s="121"/>
      <c r="CN97" s="121"/>
      <c r="CO97" s="121"/>
      <c r="CP97" s="121"/>
      <c r="CQ97" s="121"/>
      <c r="CR97" s="121"/>
      <c r="CS97" s="121"/>
      <c r="CT97" s="121"/>
      <c r="CU97" s="121"/>
      <c r="CV97" s="121"/>
      <c r="CW97" s="121"/>
      <c r="CX97" s="121"/>
      <c r="CY97" s="121"/>
      <c r="CZ97" s="121"/>
      <c r="DA97" s="121"/>
      <c r="DB97" s="121"/>
      <c r="DC97" s="121"/>
      <c r="DD97" s="121"/>
      <c r="DE97" s="121"/>
      <c r="DF97" s="121"/>
      <c r="DG97" s="121"/>
      <c r="DH97" s="121"/>
      <c r="DI97" s="121"/>
      <c r="DJ97" s="121"/>
      <c r="DK97" s="121"/>
      <c r="DL97" s="121"/>
      <c r="DM97" s="121"/>
      <c r="DN97" s="121"/>
      <c r="DO97" s="121"/>
      <c r="DP97" s="121"/>
      <c r="DQ97" s="121"/>
      <c r="DR97" s="121"/>
      <c r="DS97" s="121"/>
      <c r="DT97" s="121"/>
      <c r="DU97" s="121"/>
      <c r="DV97" s="121"/>
      <c r="DW97" s="121"/>
      <c r="DX97" s="121"/>
      <c r="DY97" s="121"/>
      <c r="DZ97" s="121"/>
      <c r="EA97" s="121"/>
      <c r="EB97" s="121"/>
      <c r="EC97" s="121"/>
      <c r="ED97" s="121"/>
      <c r="EE97" s="121"/>
      <c r="EF97" s="121"/>
      <c r="EG97" s="121"/>
      <c r="EH97" s="21"/>
    </row>
    <row r="98" spans="1:138" ht="12.75" customHeight="1">
      <c r="A98" s="21"/>
      <c r="B98" s="121"/>
      <c r="C98" s="121"/>
      <c r="D98" s="237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121"/>
      <c r="AF98" s="121"/>
      <c r="AG98" s="121"/>
      <c r="AH98" s="121"/>
      <c r="AI98" s="121"/>
      <c r="AJ98" s="121"/>
      <c r="AK98" s="121"/>
      <c r="AL98" s="121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1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1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1"/>
      <c r="CF98" s="121"/>
      <c r="CG98" s="121"/>
      <c r="CH98" s="121"/>
      <c r="CI98" s="121"/>
      <c r="CJ98" s="121"/>
      <c r="CK98" s="121"/>
      <c r="CL98" s="121"/>
      <c r="CM98" s="121"/>
      <c r="CN98" s="121"/>
      <c r="CO98" s="121"/>
      <c r="CP98" s="121"/>
      <c r="CQ98" s="121"/>
      <c r="CR98" s="121"/>
      <c r="CS98" s="121"/>
      <c r="CT98" s="121"/>
      <c r="CU98" s="121"/>
      <c r="CV98" s="121"/>
      <c r="CW98" s="121"/>
      <c r="CX98" s="121"/>
      <c r="CY98" s="121"/>
      <c r="CZ98" s="121"/>
      <c r="DA98" s="121"/>
      <c r="DB98" s="121"/>
      <c r="DC98" s="121"/>
      <c r="DD98" s="121"/>
      <c r="DE98" s="121"/>
      <c r="DF98" s="121"/>
      <c r="DG98" s="121"/>
      <c r="DH98" s="121"/>
      <c r="DI98" s="121"/>
      <c r="DJ98" s="121"/>
      <c r="DK98" s="121"/>
      <c r="DL98" s="121"/>
      <c r="DM98" s="121"/>
      <c r="DN98" s="121"/>
      <c r="DO98" s="121"/>
      <c r="DP98" s="121"/>
      <c r="DQ98" s="121"/>
      <c r="DR98" s="121"/>
      <c r="DS98" s="121"/>
      <c r="DT98" s="121"/>
      <c r="DU98" s="121"/>
      <c r="DV98" s="121"/>
      <c r="DW98" s="121"/>
      <c r="DX98" s="121"/>
      <c r="DY98" s="121"/>
      <c r="DZ98" s="121"/>
      <c r="EA98" s="121"/>
      <c r="EB98" s="121"/>
      <c r="EC98" s="121"/>
      <c r="ED98" s="121"/>
      <c r="EE98" s="121"/>
      <c r="EF98" s="121"/>
      <c r="EG98" s="121"/>
      <c r="EH98" s="21"/>
    </row>
    <row r="99" spans="1:138" ht="12.75" customHeight="1">
      <c r="A99" s="21"/>
      <c r="B99" s="121"/>
      <c r="C99" s="121"/>
      <c r="D99" s="237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121"/>
      <c r="AF99" s="121"/>
      <c r="AG99" s="121"/>
      <c r="AH99" s="121"/>
      <c r="AI99" s="121"/>
      <c r="AJ99" s="121"/>
      <c r="AK99" s="121"/>
      <c r="AL99" s="121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1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1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1"/>
      <c r="CF99" s="121"/>
      <c r="CG99" s="121"/>
      <c r="CH99" s="121"/>
      <c r="CI99" s="121"/>
      <c r="CJ99" s="121"/>
      <c r="CK99" s="121"/>
      <c r="CL99" s="121"/>
      <c r="CM99" s="121"/>
      <c r="CN99" s="121"/>
      <c r="CO99" s="121"/>
      <c r="CP99" s="121"/>
      <c r="CQ99" s="121"/>
      <c r="CR99" s="121"/>
      <c r="CS99" s="121"/>
      <c r="CT99" s="121"/>
      <c r="CU99" s="121"/>
      <c r="CV99" s="121"/>
      <c r="CW99" s="121"/>
      <c r="CX99" s="121"/>
      <c r="CY99" s="121"/>
      <c r="CZ99" s="121"/>
      <c r="DA99" s="121"/>
      <c r="DB99" s="121"/>
      <c r="DC99" s="121"/>
      <c r="DD99" s="121"/>
      <c r="DE99" s="121"/>
      <c r="DF99" s="121"/>
      <c r="DG99" s="121"/>
      <c r="DH99" s="121"/>
      <c r="DI99" s="121"/>
      <c r="DJ99" s="121"/>
      <c r="DK99" s="121"/>
      <c r="DL99" s="121"/>
      <c r="DM99" s="121"/>
      <c r="DN99" s="121"/>
      <c r="DO99" s="121"/>
      <c r="DP99" s="121"/>
      <c r="DQ99" s="121"/>
      <c r="DR99" s="121"/>
      <c r="DS99" s="121"/>
      <c r="DT99" s="121"/>
      <c r="DU99" s="121"/>
      <c r="DV99" s="121"/>
      <c r="DW99" s="121"/>
      <c r="DX99" s="121"/>
      <c r="DY99" s="121"/>
      <c r="DZ99" s="121"/>
      <c r="EA99" s="121"/>
      <c r="EB99" s="121"/>
      <c r="EC99" s="121"/>
      <c r="ED99" s="121"/>
      <c r="EE99" s="121"/>
      <c r="EF99" s="121"/>
      <c r="EG99" s="121"/>
      <c r="EH99" s="21"/>
    </row>
    <row r="100" spans="1:138" ht="12.75" customHeight="1">
      <c r="A100" s="21"/>
      <c r="B100" s="121"/>
      <c r="C100" s="121"/>
      <c r="D100" s="237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1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1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1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1"/>
      <c r="CF100" s="121"/>
      <c r="CG100" s="121"/>
      <c r="CH100" s="121"/>
      <c r="CI100" s="121"/>
      <c r="CJ100" s="121"/>
      <c r="CK100" s="121"/>
      <c r="CL100" s="121"/>
      <c r="CM100" s="121"/>
      <c r="CN100" s="121"/>
      <c r="CO100" s="121"/>
      <c r="CP100" s="121"/>
      <c r="CQ100" s="121"/>
      <c r="CR100" s="121"/>
      <c r="CS100" s="121"/>
      <c r="CT100" s="121"/>
      <c r="CU100" s="121"/>
      <c r="CV100" s="121"/>
      <c r="CW100" s="121"/>
      <c r="CX100" s="121"/>
      <c r="CY100" s="121"/>
      <c r="CZ100" s="121"/>
      <c r="DA100" s="121"/>
      <c r="DB100" s="121"/>
      <c r="DC100" s="121"/>
      <c r="DD100" s="121"/>
      <c r="DE100" s="121"/>
      <c r="DF100" s="121"/>
      <c r="DG100" s="121"/>
      <c r="DH100" s="121"/>
      <c r="DI100" s="121"/>
      <c r="DJ100" s="121"/>
      <c r="DK100" s="121"/>
      <c r="DL100" s="121"/>
      <c r="DM100" s="121"/>
      <c r="DN100" s="121"/>
      <c r="DO100" s="121"/>
      <c r="DP100" s="121"/>
      <c r="DQ100" s="121"/>
      <c r="DR100" s="121"/>
      <c r="DS100" s="121"/>
      <c r="DT100" s="121"/>
      <c r="DU100" s="121"/>
      <c r="DV100" s="121"/>
      <c r="DW100" s="121"/>
      <c r="DX100" s="121"/>
      <c r="DY100" s="121"/>
      <c r="DZ100" s="121"/>
      <c r="EA100" s="121"/>
      <c r="EB100" s="121"/>
      <c r="EC100" s="121"/>
      <c r="ED100" s="121"/>
      <c r="EE100" s="121"/>
      <c r="EF100" s="121"/>
      <c r="EG100" s="121"/>
      <c r="EH100" s="21"/>
    </row>
    <row r="101" spans="1:138" ht="12.75" customHeight="1">
      <c r="A101" s="21"/>
      <c r="B101" s="121"/>
      <c r="C101" s="121"/>
      <c r="D101" s="237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1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1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1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1"/>
      <c r="CF101" s="121"/>
      <c r="CG101" s="121"/>
      <c r="CH101" s="121"/>
      <c r="CI101" s="121"/>
      <c r="CJ101" s="121"/>
      <c r="CK101" s="121"/>
      <c r="CL101" s="121"/>
      <c r="CM101" s="121"/>
      <c r="CN101" s="121"/>
      <c r="CO101" s="121"/>
      <c r="CP101" s="121"/>
      <c r="CQ101" s="121"/>
      <c r="CR101" s="121"/>
      <c r="CS101" s="121"/>
      <c r="CT101" s="121"/>
      <c r="CU101" s="121"/>
      <c r="CV101" s="121"/>
      <c r="CW101" s="121"/>
      <c r="CX101" s="121"/>
      <c r="CY101" s="121"/>
      <c r="CZ101" s="121"/>
      <c r="DA101" s="121"/>
      <c r="DB101" s="121"/>
      <c r="DC101" s="121"/>
      <c r="DD101" s="121"/>
      <c r="DE101" s="121"/>
      <c r="DF101" s="121"/>
      <c r="DG101" s="121"/>
      <c r="DH101" s="121"/>
      <c r="DI101" s="121"/>
      <c r="DJ101" s="121"/>
      <c r="DK101" s="121"/>
      <c r="DL101" s="121"/>
      <c r="DM101" s="121"/>
      <c r="DN101" s="121"/>
      <c r="DO101" s="121"/>
      <c r="DP101" s="121"/>
      <c r="DQ101" s="121"/>
      <c r="DR101" s="121"/>
      <c r="DS101" s="121"/>
      <c r="DT101" s="121"/>
      <c r="DU101" s="121"/>
      <c r="DV101" s="121"/>
      <c r="DW101" s="121"/>
      <c r="DX101" s="121"/>
      <c r="DY101" s="121"/>
      <c r="DZ101" s="121"/>
      <c r="EA101" s="121"/>
      <c r="EB101" s="121"/>
      <c r="EC101" s="121"/>
      <c r="ED101" s="121"/>
      <c r="EE101" s="121"/>
      <c r="EF101" s="121"/>
      <c r="EG101" s="121"/>
      <c r="EH101" s="21"/>
    </row>
    <row r="102" spans="1:138" ht="12.75" customHeight="1">
      <c r="A102" s="21"/>
      <c r="B102" s="121"/>
      <c r="C102" s="121"/>
      <c r="D102" s="237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1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1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1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1"/>
      <c r="CF102" s="121"/>
      <c r="CG102" s="121"/>
      <c r="CH102" s="121"/>
      <c r="CI102" s="121"/>
      <c r="CJ102" s="121"/>
      <c r="CK102" s="121"/>
      <c r="CL102" s="121"/>
      <c r="CM102" s="121"/>
      <c r="CN102" s="121"/>
      <c r="CO102" s="121"/>
      <c r="CP102" s="121"/>
      <c r="CQ102" s="121"/>
      <c r="CR102" s="121"/>
      <c r="CS102" s="121"/>
      <c r="CT102" s="121"/>
      <c r="CU102" s="121"/>
      <c r="CV102" s="121"/>
      <c r="CW102" s="121"/>
      <c r="CX102" s="121"/>
      <c r="CY102" s="121"/>
      <c r="CZ102" s="121"/>
      <c r="DA102" s="121"/>
      <c r="DB102" s="121"/>
      <c r="DC102" s="121"/>
      <c r="DD102" s="121"/>
      <c r="DE102" s="121"/>
      <c r="DF102" s="121"/>
      <c r="DG102" s="121"/>
      <c r="DH102" s="121"/>
      <c r="DI102" s="121"/>
      <c r="DJ102" s="121"/>
      <c r="DK102" s="121"/>
      <c r="DL102" s="121"/>
      <c r="DM102" s="121"/>
      <c r="DN102" s="121"/>
      <c r="DO102" s="121"/>
      <c r="DP102" s="121"/>
      <c r="DQ102" s="121"/>
      <c r="DR102" s="121"/>
      <c r="DS102" s="121"/>
      <c r="DT102" s="121"/>
      <c r="DU102" s="121"/>
      <c r="DV102" s="121"/>
      <c r="DW102" s="121"/>
      <c r="DX102" s="121"/>
      <c r="DY102" s="121"/>
      <c r="DZ102" s="121"/>
      <c r="EA102" s="121"/>
      <c r="EB102" s="121"/>
      <c r="EC102" s="121"/>
      <c r="ED102" s="121"/>
      <c r="EE102" s="121"/>
      <c r="EF102" s="121"/>
      <c r="EG102" s="121"/>
      <c r="EH102" s="21"/>
    </row>
    <row r="103" spans="1:138" ht="12.75" customHeight="1">
      <c r="A103" s="21"/>
      <c r="B103" s="121"/>
      <c r="C103" s="121"/>
      <c r="D103" s="237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1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1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1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1"/>
      <c r="CF103" s="121"/>
      <c r="CG103" s="121"/>
      <c r="CH103" s="121"/>
      <c r="CI103" s="121"/>
      <c r="CJ103" s="121"/>
      <c r="CK103" s="121"/>
      <c r="CL103" s="121"/>
      <c r="CM103" s="121"/>
      <c r="CN103" s="121"/>
      <c r="CO103" s="121"/>
      <c r="CP103" s="121"/>
      <c r="CQ103" s="121"/>
      <c r="CR103" s="121"/>
      <c r="CS103" s="121"/>
      <c r="CT103" s="121"/>
      <c r="CU103" s="121"/>
      <c r="CV103" s="121"/>
      <c r="CW103" s="121"/>
      <c r="CX103" s="121"/>
      <c r="CY103" s="121"/>
      <c r="CZ103" s="121"/>
      <c r="DA103" s="121"/>
      <c r="DB103" s="121"/>
      <c r="DC103" s="121"/>
      <c r="DD103" s="121"/>
      <c r="DE103" s="121"/>
      <c r="DF103" s="121"/>
      <c r="DG103" s="121"/>
      <c r="DH103" s="121"/>
      <c r="DI103" s="121"/>
      <c r="DJ103" s="121"/>
      <c r="DK103" s="121"/>
      <c r="DL103" s="121"/>
      <c r="DM103" s="121"/>
      <c r="DN103" s="121"/>
      <c r="DO103" s="121"/>
      <c r="DP103" s="121"/>
      <c r="DQ103" s="121"/>
      <c r="DR103" s="121"/>
      <c r="DS103" s="121"/>
      <c r="DT103" s="121"/>
      <c r="DU103" s="121"/>
      <c r="DV103" s="121"/>
      <c r="DW103" s="121"/>
      <c r="DX103" s="121"/>
      <c r="DY103" s="121"/>
      <c r="DZ103" s="121"/>
      <c r="EA103" s="121"/>
      <c r="EB103" s="121"/>
      <c r="EC103" s="121"/>
      <c r="ED103" s="121"/>
      <c r="EE103" s="121"/>
      <c r="EF103" s="121"/>
      <c r="EG103" s="121"/>
      <c r="EH103" s="21"/>
    </row>
    <row r="104" spans="1:138" ht="12.75" customHeight="1">
      <c r="A104" s="21"/>
      <c r="B104" s="121"/>
      <c r="C104" s="121"/>
      <c r="D104" s="237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1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1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1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1"/>
      <c r="CF104" s="121"/>
      <c r="CG104" s="121"/>
      <c r="CH104" s="121"/>
      <c r="CI104" s="121"/>
      <c r="CJ104" s="121"/>
      <c r="CK104" s="121"/>
      <c r="CL104" s="121"/>
      <c r="CM104" s="121"/>
      <c r="CN104" s="121"/>
      <c r="CO104" s="121"/>
      <c r="CP104" s="121"/>
      <c r="CQ104" s="121"/>
      <c r="CR104" s="121"/>
      <c r="CS104" s="121"/>
      <c r="CT104" s="121"/>
      <c r="CU104" s="121"/>
      <c r="CV104" s="121"/>
      <c r="CW104" s="121"/>
      <c r="CX104" s="121"/>
      <c r="CY104" s="121"/>
      <c r="CZ104" s="121"/>
      <c r="DA104" s="121"/>
      <c r="DB104" s="121"/>
      <c r="DC104" s="121"/>
      <c r="DD104" s="121"/>
      <c r="DE104" s="121"/>
      <c r="DF104" s="121"/>
      <c r="DG104" s="121"/>
      <c r="DH104" s="121"/>
      <c r="DI104" s="121"/>
      <c r="DJ104" s="121"/>
      <c r="DK104" s="121"/>
      <c r="DL104" s="121"/>
      <c r="DM104" s="121"/>
      <c r="DN104" s="121"/>
      <c r="DO104" s="121"/>
      <c r="DP104" s="121"/>
      <c r="DQ104" s="121"/>
      <c r="DR104" s="121"/>
      <c r="DS104" s="121"/>
      <c r="DT104" s="121"/>
      <c r="DU104" s="121"/>
      <c r="DV104" s="121"/>
      <c r="DW104" s="121"/>
      <c r="DX104" s="121"/>
      <c r="DY104" s="121"/>
      <c r="DZ104" s="121"/>
      <c r="EA104" s="121"/>
      <c r="EB104" s="121"/>
      <c r="EC104" s="121"/>
      <c r="ED104" s="121"/>
      <c r="EE104" s="121"/>
      <c r="EF104" s="121"/>
      <c r="EG104" s="121"/>
      <c r="EH104" s="21"/>
    </row>
    <row r="105" spans="1:138" ht="12.75" customHeight="1">
      <c r="A105" s="21"/>
      <c r="B105" s="121"/>
      <c r="C105" s="121"/>
      <c r="D105" s="237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1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1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1"/>
      <c r="CF105" s="121"/>
      <c r="CG105" s="121"/>
      <c r="CH105" s="121"/>
      <c r="CI105" s="121"/>
      <c r="CJ105" s="121"/>
      <c r="CK105" s="121"/>
      <c r="CL105" s="121"/>
      <c r="CM105" s="121"/>
      <c r="CN105" s="121"/>
      <c r="CO105" s="121"/>
      <c r="CP105" s="121"/>
      <c r="CQ105" s="121"/>
      <c r="CR105" s="121"/>
      <c r="CS105" s="121"/>
      <c r="CT105" s="121"/>
      <c r="CU105" s="121"/>
      <c r="CV105" s="121"/>
      <c r="CW105" s="121"/>
      <c r="CX105" s="121"/>
      <c r="CY105" s="121"/>
      <c r="CZ105" s="121"/>
      <c r="DA105" s="121"/>
      <c r="DB105" s="121"/>
      <c r="DC105" s="121"/>
      <c r="DD105" s="121"/>
      <c r="DE105" s="121"/>
      <c r="DF105" s="121"/>
      <c r="DG105" s="121"/>
      <c r="DH105" s="121"/>
      <c r="DI105" s="121"/>
      <c r="DJ105" s="121"/>
      <c r="DK105" s="121"/>
      <c r="DL105" s="121"/>
      <c r="DM105" s="121"/>
      <c r="DN105" s="121"/>
      <c r="DO105" s="121"/>
      <c r="DP105" s="121"/>
      <c r="DQ105" s="121"/>
      <c r="DR105" s="121"/>
      <c r="DS105" s="121"/>
      <c r="DT105" s="121"/>
      <c r="DU105" s="121"/>
      <c r="DV105" s="121"/>
      <c r="DW105" s="121"/>
      <c r="DX105" s="121"/>
      <c r="DY105" s="121"/>
      <c r="DZ105" s="121"/>
      <c r="EA105" s="121"/>
      <c r="EB105" s="121"/>
      <c r="EC105" s="121"/>
      <c r="ED105" s="121"/>
      <c r="EE105" s="121"/>
      <c r="EF105" s="121"/>
      <c r="EG105" s="121"/>
      <c r="EH105" s="21"/>
    </row>
    <row r="106" spans="1:138" ht="12.75" customHeight="1">
      <c r="A106" s="21"/>
      <c r="B106" s="121"/>
      <c r="C106" s="121"/>
      <c r="D106" s="237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1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1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1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1"/>
      <c r="CF106" s="121"/>
      <c r="CG106" s="121"/>
      <c r="CH106" s="121"/>
      <c r="CI106" s="121"/>
      <c r="CJ106" s="121"/>
      <c r="CK106" s="121"/>
      <c r="CL106" s="121"/>
      <c r="CM106" s="121"/>
      <c r="CN106" s="121"/>
      <c r="CO106" s="121"/>
      <c r="CP106" s="121"/>
      <c r="CQ106" s="121"/>
      <c r="CR106" s="121"/>
      <c r="CS106" s="121"/>
      <c r="CT106" s="121"/>
      <c r="CU106" s="121"/>
      <c r="CV106" s="121"/>
      <c r="CW106" s="121"/>
      <c r="CX106" s="121"/>
      <c r="CY106" s="121"/>
      <c r="CZ106" s="121"/>
      <c r="DA106" s="121"/>
      <c r="DB106" s="121"/>
      <c r="DC106" s="121"/>
      <c r="DD106" s="121"/>
      <c r="DE106" s="121"/>
      <c r="DF106" s="121"/>
      <c r="DG106" s="121"/>
      <c r="DH106" s="121"/>
      <c r="DI106" s="121"/>
      <c r="DJ106" s="121"/>
      <c r="DK106" s="121"/>
      <c r="DL106" s="121"/>
      <c r="DM106" s="121"/>
      <c r="DN106" s="121"/>
      <c r="DO106" s="121"/>
      <c r="DP106" s="121"/>
      <c r="DQ106" s="121"/>
      <c r="DR106" s="121"/>
      <c r="DS106" s="121"/>
      <c r="DT106" s="121"/>
      <c r="DU106" s="121"/>
      <c r="DV106" s="121"/>
      <c r="DW106" s="121"/>
      <c r="DX106" s="121"/>
      <c r="DY106" s="121"/>
      <c r="DZ106" s="121"/>
      <c r="EA106" s="121"/>
      <c r="EB106" s="121"/>
      <c r="EC106" s="121"/>
      <c r="ED106" s="121"/>
      <c r="EE106" s="121"/>
      <c r="EF106" s="121"/>
      <c r="EG106" s="121"/>
      <c r="EH106" s="21"/>
    </row>
    <row r="107" spans="1:138" ht="12.75" customHeight="1">
      <c r="A107" s="21"/>
      <c r="B107" s="121"/>
      <c r="C107" s="121"/>
      <c r="D107" s="237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1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1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1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1"/>
      <c r="CF107" s="121"/>
      <c r="CG107" s="121"/>
      <c r="CH107" s="121"/>
      <c r="CI107" s="121"/>
      <c r="CJ107" s="121"/>
      <c r="CK107" s="121"/>
      <c r="CL107" s="121"/>
      <c r="CM107" s="121"/>
      <c r="CN107" s="121"/>
      <c r="CO107" s="121"/>
      <c r="CP107" s="121"/>
      <c r="CQ107" s="121"/>
      <c r="CR107" s="121"/>
      <c r="CS107" s="121"/>
      <c r="CT107" s="121"/>
      <c r="CU107" s="121"/>
      <c r="CV107" s="121"/>
      <c r="CW107" s="121"/>
      <c r="CX107" s="121"/>
      <c r="CY107" s="121"/>
      <c r="CZ107" s="121"/>
      <c r="DA107" s="121"/>
      <c r="DB107" s="121"/>
      <c r="DC107" s="121"/>
      <c r="DD107" s="121"/>
      <c r="DE107" s="121"/>
      <c r="DF107" s="121"/>
      <c r="DG107" s="121"/>
      <c r="DH107" s="121"/>
      <c r="DI107" s="121"/>
      <c r="DJ107" s="121"/>
      <c r="DK107" s="121"/>
      <c r="DL107" s="121"/>
      <c r="DM107" s="121"/>
      <c r="DN107" s="121"/>
      <c r="DO107" s="121"/>
      <c r="DP107" s="121"/>
      <c r="DQ107" s="121"/>
      <c r="DR107" s="121"/>
      <c r="DS107" s="121"/>
      <c r="DT107" s="121"/>
      <c r="DU107" s="121"/>
      <c r="DV107" s="121"/>
      <c r="DW107" s="121"/>
      <c r="DX107" s="121"/>
      <c r="DY107" s="121"/>
      <c r="DZ107" s="121"/>
      <c r="EA107" s="121"/>
      <c r="EB107" s="121"/>
      <c r="EC107" s="121"/>
      <c r="ED107" s="121"/>
      <c r="EE107" s="121"/>
      <c r="EF107" s="121"/>
      <c r="EG107" s="121"/>
      <c r="EH107" s="21"/>
    </row>
    <row r="108" spans="1:138" ht="12.75" customHeight="1">
      <c r="A108" s="21"/>
      <c r="B108" s="121"/>
      <c r="C108" s="121"/>
      <c r="D108" s="237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1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1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1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1"/>
      <c r="CF108" s="121"/>
      <c r="CG108" s="121"/>
      <c r="CH108" s="121"/>
      <c r="CI108" s="121"/>
      <c r="CJ108" s="121"/>
      <c r="CK108" s="121"/>
      <c r="CL108" s="121"/>
      <c r="CM108" s="121"/>
      <c r="CN108" s="121"/>
      <c r="CO108" s="121"/>
      <c r="CP108" s="121"/>
      <c r="CQ108" s="121"/>
      <c r="CR108" s="121"/>
      <c r="CS108" s="121"/>
      <c r="CT108" s="121"/>
      <c r="CU108" s="121"/>
      <c r="CV108" s="121"/>
      <c r="CW108" s="121"/>
      <c r="CX108" s="121"/>
      <c r="CY108" s="121"/>
      <c r="CZ108" s="121"/>
      <c r="DA108" s="121"/>
      <c r="DB108" s="121"/>
      <c r="DC108" s="121"/>
      <c r="DD108" s="121"/>
      <c r="DE108" s="121"/>
      <c r="DF108" s="121"/>
      <c r="DG108" s="121"/>
      <c r="DH108" s="121"/>
      <c r="DI108" s="121"/>
      <c r="DJ108" s="121"/>
      <c r="DK108" s="121"/>
      <c r="DL108" s="121"/>
      <c r="DM108" s="121"/>
      <c r="DN108" s="121"/>
      <c r="DO108" s="121"/>
      <c r="DP108" s="121"/>
      <c r="DQ108" s="121"/>
      <c r="DR108" s="121"/>
      <c r="DS108" s="121"/>
      <c r="DT108" s="121"/>
      <c r="DU108" s="121"/>
      <c r="DV108" s="121"/>
      <c r="DW108" s="121"/>
      <c r="DX108" s="121"/>
      <c r="DY108" s="121"/>
      <c r="DZ108" s="121"/>
      <c r="EA108" s="121"/>
      <c r="EB108" s="121"/>
      <c r="EC108" s="121"/>
      <c r="ED108" s="121"/>
      <c r="EE108" s="121"/>
      <c r="EF108" s="121"/>
      <c r="EG108" s="121"/>
      <c r="EH108" s="21"/>
    </row>
    <row r="109" spans="1:138" ht="12.75" customHeight="1">
      <c r="A109" s="21"/>
      <c r="B109" s="121"/>
      <c r="C109" s="121"/>
      <c r="D109" s="237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1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1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1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1"/>
      <c r="CF109" s="121"/>
      <c r="CG109" s="121"/>
      <c r="CH109" s="121"/>
      <c r="CI109" s="121"/>
      <c r="CJ109" s="121"/>
      <c r="CK109" s="121"/>
      <c r="CL109" s="121"/>
      <c r="CM109" s="121"/>
      <c r="CN109" s="121"/>
      <c r="CO109" s="121"/>
      <c r="CP109" s="121"/>
      <c r="CQ109" s="121"/>
      <c r="CR109" s="121"/>
      <c r="CS109" s="121"/>
      <c r="CT109" s="121"/>
      <c r="CU109" s="121"/>
      <c r="CV109" s="121"/>
      <c r="CW109" s="121"/>
      <c r="CX109" s="121"/>
      <c r="CY109" s="121"/>
      <c r="CZ109" s="121"/>
      <c r="DA109" s="121"/>
      <c r="DB109" s="121"/>
      <c r="DC109" s="121"/>
      <c r="DD109" s="121"/>
      <c r="DE109" s="121"/>
      <c r="DF109" s="121"/>
      <c r="DG109" s="121"/>
      <c r="DH109" s="121"/>
      <c r="DI109" s="121"/>
      <c r="DJ109" s="121"/>
      <c r="DK109" s="121"/>
      <c r="DL109" s="121"/>
      <c r="DM109" s="121"/>
      <c r="DN109" s="121"/>
      <c r="DO109" s="121"/>
      <c r="DP109" s="121"/>
      <c r="DQ109" s="121"/>
      <c r="DR109" s="121"/>
      <c r="DS109" s="121"/>
      <c r="DT109" s="121"/>
      <c r="DU109" s="121"/>
      <c r="DV109" s="121"/>
      <c r="DW109" s="121"/>
      <c r="DX109" s="121"/>
      <c r="DY109" s="121"/>
      <c r="DZ109" s="121"/>
      <c r="EA109" s="121"/>
      <c r="EB109" s="121"/>
      <c r="EC109" s="121"/>
      <c r="ED109" s="121"/>
      <c r="EE109" s="121"/>
      <c r="EF109" s="121"/>
      <c r="EG109" s="121"/>
      <c r="EH109" s="21"/>
    </row>
    <row r="110" spans="1:138" ht="12.75" customHeight="1">
      <c r="A110" s="21"/>
      <c r="B110" s="121"/>
      <c r="C110" s="121"/>
      <c r="D110" s="237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1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1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1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1"/>
      <c r="CF110" s="121"/>
      <c r="CG110" s="121"/>
      <c r="CH110" s="121"/>
      <c r="CI110" s="121"/>
      <c r="CJ110" s="121"/>
      <c r="CK110" s="121"/>
      <c r="CL110" s="121"/>
      <c r="CM110" s="121"/>
      <c r="CN110" s="121"/>
      <c r="CO110" s="121"/>
      <c r="CP110" s="121"/>
      <c r="CQ110" s="121"/>
      <c r="CR110" s="121"/>
      <c r="CS110" s="121"/>
      <c r="CT110" s="121"/>
      <c r="CU110" s="121"/>
      <c r="CV110" s="121"/>
      <c r="CW110" s="121"/>
      <c r="CX110" s="121"/>
      <c r="CY110" s="121"/>
      <c r="CZ110" s="121"/>
      <c r="DA110" s="121"/>
      <c r="DB110" s="121"/>
      <c r="DC110" s="121"/>
      <c r="DD110" s="121"/>
      <c r="DE110" s="121"/>
      <c r="DF110" s="121"/>
      <c r="DG110" s="121"/>
      <c r="DH110" s="121"/>
      <c r="DI110" s="121"/>
      <c r="DJ110" s="121"/>
      <c r="DK110" s="121"/>
      <c r="DL110" s="121"/>
      <c r="DM110" s="121"/>
      <c r="DN110" s="121"/>
      <c r="DO110" s="121"/>
      <c r="DP110" s="121"/>
      <c r="DQ110" s="121"/>
      <c r="DR110" s="121"/>
      <c r="DS110" s="121"/>
      <c r="DT110" s="121"/>
      <c r="DU110" s="121"/>
      <c r="DV110" s="121"/>
      <c r="DW110" s="121"/>
      <c r="DX110" s="121"/>
      <c r="DY110" s="121"/>
      <c r="DZ110" s="121"/>
      <c r="EA110" s="121"/>
      <c r="EB110" s="121"/>
      <c r="EC110" s="121"/>
      <c r="ED110" s="121"/>
      <c r="EE110" s="121"/>
      <c r="EF110" s="121"/>
      <c r="EG110" s="121"/>
      <c r="EH110" s="21"/>
    </row>
    <row r="111" spans="1:138" ht="12.75" customHeight="1">
      <c r="A111" s="21"/>
      <c r="B111" s="121"/>
      <c r="C111" s="121"/>
      <c r="D111" s="237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1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1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1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1"/>
      <c r="CF111" s="121"/>
      <c r="CG111" s="121"/>
      <c r="CH111" s="121"/>
      <c r="CI111" s="121"/>
      <c r="CJ111" s="121"/>
      <c r="CK111" s="121"/>
      <c r="CL111" s="121"/>
      <c r="CM111" s="121"/>
      <c r="CN111" s="121"/>
      <c r="CO111" s="121"/>
      <c r="CP111" s="121"/>
      <c r="CQ111" s="121"/>
      <c r="CR111" s="121"/>
      <c r="CS111" s="121"/>
      <c r="CT111" s="121"/>
      <c r="CU111" s="121"/>
      <c r="CV111" s="121"/>
      <c r="CW111" s="121"/>
      <c r="CX111" s="121"/>
      <c r="CY111" s="121"/>
      <c r="CZ111" s="121"/>
      <c r="DA111" s="121"/>
      <c r="DB111" s="121"/>
      <c r="DC111" s="121"/>
      <c r="DD111" s="121"/>
      <c r="DE111" s="121"/>
      <c r="DF111" s="121"/>
      <c r="DG111" s="121"/>
      <c r="DH111" s="121"/>
      <c r="DI111" s="121"/>
      <c r="DJ111" s="121"/>
      <c r="DK111" s="121"/>
      <c r="DL111" s="121"/>
      <c r="DM111" s="121"/>
      <c r="DN111" s="121"/>
      <c r="DO111" s="121"/>
      <c r="DP111" s="121"/>
      <c r="DQ111" s="121"/>
      <c r="DR111" s="121"/>
      <c r="DS111" s="121"/>
      <c r="DT111" s="121"/>
      <c r="DU111" s="121"/>
      <c r="DV111" s="121"/>
      <c r="DW111" s="121"/>
      <c r="DX111" s="121"/>
      <c r="DY111" s="121"/>
      <c r="DZ111" s="121"/>
      <c r="EA111" s="121"/>
      <c r="EB111" s="121"/>
      <c r="EC111" s="121"/>
      <c r="ED111" s="121"/>
      <c r="EE111" s="121"/>
      <c r="EF111" s="121"/>
      <c r="EG111" s="121"/>
      <c r="EH111" s="21"/>
    </row>
    <row r="112" spans="1:138" ht="12.75" customHeight="1">
      <c r="A112" s="21"/>
      <c r="B112" s="121"/>
      <c r="C112" s="121"/>
      <c r="D112" s="237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1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1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1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1"/>
      <c r="CF112" s="121"/>
      <c r="CG112" s="121"/>
      <c r="CH112" s="121"/>
      <c r="CI112" s="121"/>
      <c r="CJ112" s="121"/>
      <c r="CK112" s="121"/>
      <c r="CL112" s="121"/>
      <c r="CM112" s="121"/>
      <c r="CN112" s="121"/>
      <c r="CO112" s="121"/>
      <c r="CP112" s="121"/>
      <c r="CQ112" s="121"/>
      <c r="CR112" s="121"/>
      <c r="CS112" s="121"/>
      <c r="CT112" s="121"/>
      <c r="CU112" s="121"/>
      <c r="CV112" s="121"/>
      <c r="CW112" s="121"/>
      <c r="CX112" s="121"/>
      <c r="CY112" s="121"/>
      <c r="CZ112" s="121"/>
      <c r="DA112" s="121"/>
      <c r="DB112" s="121"/>
      <c r="DC112" s="121"/>
      <c r="DD112" s="121"/>
      <c r="DE112" s="121"/>
      <c r="DF112" s="121"/>
      <c r="DG112" s="121"/>
      <c r="DH112" s="121"/>
      <c r="DI112" s="121"/>
      <c r="DJ112" s="121"/>
      <c r="DK112" s="121"/>
      <c r="DL112" s="121"/>
      <c r="DM112" s="121"/>
      <c r="DN112" s="121"/>
      <c r="DO112" s="121"/>
      <c r="DP112" s="121"/>
      <c r="DQ112" s="121"/>
      <c r="DR112" s="121"/>
      <c r="DS112" s="121"/>
      <c r="DT112" s="121"/>
      <c r="DU112" s="121"/>
      <c r="DV112" s="121"/>
      <c r="DW112" s="121"/>
      <c r="DX112" s="121"/>
      <c r="DY112" s="121"/>
      <c r="DZ112" s="121"/>
      <c r="EA112" s="121"/>
      <c r="EB112" s="121"/>
      <c r="EC112" s="121"/>
      <c r="ED112" s="121"/>
      <c r="EE112" s="121"/>
      <c r="EF112" s="121"/>
      <c r="EG112" s="121"/>
      <c r="EH112" s="21"/>
    </row>
    <row r="113" spans="1:138" ht="12.75" customHeight="1">
      <c r="A113" s="21"/>
      <c r="B113" s="121"/>
      <c r="C113" s="121"/>
      <c r="D113" s="237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1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1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1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1"/>
      <c r="CC113" s="121"/>
      <c r="CD113" s="121"/>
      <c r="CE113" s="121"/>
      <c r="CF113" s="121"/>
      <c r="CG113" s="121"/>
      <c r="CH113" s="121"/>
      <c r="CI113" s="121"/>
      <c r="CJ113" s="121"/>
      <c r="CK113" s="121"/>
      <c r="CL113" s="121"/>
      <c r="CM113" s="121"/>
      <c r="CN113" s="121"/>
      <c r="CO113" s="121"/>
      <c r="CP113" s="121"/>
      <c r="CQ113" s="121"/>
      <c r="CR113" s="121"/>
      <c r="CS113" s="121"/>
      <c r="CT113" s="121"/>
      <c r="CU113" s="121"/>
      <c r="CV113" s="121"/>
      <c r="CW113" s="121"/>
      <c r="CX113" s="121"/>
      <c r="CY113" s="121"/>
      <c r="CZ113" s="121"/>
      <c r="DA113" s="121"/>
      <c r="DB113" s="121"/>
      <c r="DC113" s="121"/>
      <c r="DD113" s="121"/>
      <c r="DE113" s="121"/>
      <c r="DF113" s="121"/>
      <c r="DG113" s="121"/>
      <c r="DH113" s="121"/>
      <c r="DI113" s="121"/>
      <c r="DJ113" s="121"/>
      <c r="DK113" s="121"/>
      <c r="DL113" s="121"/>
      <c r="DM113" s="121"/>
      <c r="DN113" s="121"/>
      <c r="DO113" s="121"/>
      <c r="DP113" s="121"/>
      <c r="DQ113" s="121"/>
      <c r="DR113" s="121"/>
      <c r="DS113" s="121"/>
      <c r="DT113" s="121"/>
      <c r="DU113" s="121"/>
      <c r="DV113" s="121"/>
      <c r="DW113" s="121"/>
      <c r="DX113" s="121"/>
      <c r="DY113" s="121"/>
      <c r="DZ113" s="121"/>
      <c r="EA113" s="121"/>
      <c r="EB113" s="121"/>
      <c r="EC113" s="121"/>
      <c r="ED113" s="121"/>
      <c r="EE113" s="121"/>
      <c r="EF113" s="121"/>
      <c r="EG113" s="121"/>
      <c r="EH113" s="21"/>
    </row>
    <row r="114" spans="1:138" ht="12.75" customHeight="1">
      <c r="A114" s="21"/>
      <c r="B114" s="121"/>
      <c r="C114" s="121"/>
      <c r="D114" s="237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1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1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1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121"/>
      <c r="CA114" s="121"/>
      <c r="CB114" s="121"/>
      <c r="CC114" s="121"/>
      <c r="CD114" s="121"/>
      <c r="CE114" s="121"/>
      <c r="CF114" s="121"/>
      <c r="CG114" s="121"/>
      <c r="CH114" s="121"/>
      <c r="CI114" s="121"/>
      <c r="CJ114" s="121"/>
      <c r="CK114" s="121"/>
      <c r="CL114" s="121"/>
      <c r="CM114" s="121"/>
      <c r="CN114" s="121"/>
      <c r="CO114" s="121"/>
      <c r="CP114" s="121"/>
      <c r="CQ114" s="121"/>
      <c r="CR114" s="121"/>
      <c r="CS114" s="121"/>
      <c r="CT114" s="121"/>
      <c r="CU114" s="121"/>
      <c r="CV114" s="121"/>
      <c r="CW114" s="121"/>
      <c r="CX114" s="121"/>
      <c r="CY114" s="121"/>
      <c r="CZ114" s="121"/>
      <c r="DA114" s="121"/>
      <c r="DB114" s="121"/>
      <c r="DC114" s="121"/>
      <c r="DD114" s="121"/>
      <c r="DE114" s="121"/>
      <c r="DF114" s="121"/>
      <c r="DG114" s="121"/>
      <c r="DH114" s="121"/>
      <c r="DI114" s="121"/>
      <c r="DJ114" s="121"/>
      <c r="DK114" s="121"/>
      <c r="DL114" s="121"/>
      <c r="DM114" s="121"/>
      <c r="DN114" s="121"/>
      <c r="DO114" s="121"/>
      <c r="DP114" s="121"/>
      <c r="DQ114" s="121"/>
      <c r="DR114" s="121"/>
      <c r="DS114" s="121"/>
      <c r="DT114" s="121"/>
      <c r="DU114" s="121"/>
      <c r="DV114" s="121"/>
      <c r="DW114" s="121"/>
      <c r="DX114" s="121"/>
      <c r="DY114" s="121"/>
      <c r="DZ114" s="121"/>
      <c r="EA114" s="121"/>
      <c r="EB114" s="121"/>
      <c r="EC114" s="121"/>
      <c r="ED114" s="121"/>
      <c r="EE114" s="121"/>
      <c r="EF114" s="121"/>
      <c r="EG114" s="121"/>
      <c r="EH114" s="21"/>
    </row>
    <row r="115" spans="1:138" ht="12.75" customHeight="1">
      <c r="A115" s="21"/>
      <c r="B115" s="121"/>
      <c r="C115" s="121"/>
      <c r="D115" s="237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1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1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1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121"/>
      <c r="CA115" s="121"/>
      <c r="CB115" s="121"/>
      <c r="CC115" s="121"/>
      <c r="CD115" s="121"/>
      <c r="CE115" s="121"/>
      <c r="CF115" s="121"/>
      <c r="CG115" s="121"/>
      <c r="CH115" s="121"/>
      <c r="CI115" s="121"/>
      <c r="CJ115" s="121"/>
      <c r="CK115" s="121"/>
      <c r="CL115" s="121"/>
      <c r="CM115" s="121"/>
      <c r="CN115" s="121"/>
      <c r="CO115" s="121"/>
      <c r="CP115" s="121"/>
      <c r="CQ115" s="121"/>
      <c r="CR115" s="121"/>
      <c r="CS115" s="121"/>
      <c r="CT115" s="121"/>
      <c r="CU115" s="121"/>
      <c r="CV115" s="121"/>
      <c r="CW115" s="121"/>
      <c r="CX115" s="121"/>
      <c r="CY115" s="121"/>
      <c r="CZ115" s="121"/>
      <c r="DA115" s="121"/>
      <c r="DB115" s="121"/>
      <c r="DC115" s="121"/>
      <c r="DD115" s="121"/>
      <c r="DE115" s="121"/>
      <c r="DF115" s="121"/>
      <c r="DG115" s="121"/>
      <c r="DH115" s="121"/>
      <c r="DI115" s="121"/>
      <c r="DJ115" s="121"/>
      <c r="DK115" s="121"/>
      <c r="DL115" s="121"/>
      <c r="DM115" s="121"/>
      <c r="DN115" s="121"/>
      <c r="DO115" s="121"/>
      <c r="DP115" s="121"/>
      <c r="DQ115" s="121"/>
      <c r="DR115" s="121"/>
      <c r="DS115" s="121"/>
      <c r="DT115" s="121"/>
      <c r="DU115" s="121"/>
      <c r="DV115" s="121"/>
      <c r="DW115" s="121"/>
      <c r="DX115" s="121"/>
      <c r="DY115" s="121"/>
      <c r="DZ115" s="121"/>
      <c r="EA115" s="121"/>
      <c r="EB115" s="121"/>
      <c r="EC115" s="121"/>
      <c r="ED115" s="121"/>
      <c r="EE115" s="121"/>
      <c r="EF115" s="121"/>
      <c r="EG115" s="121"/>
      <c r="EH115" s="21"/>
    </row>
    <row r="116" spans="1:138" ht="12.75" customHeight="1">
      <c r="A116" s="21"/>
      <c r="B116" s="121"/>
      <c r="C116" s="121"/>
      <c r="D116" s="237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1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1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1"/>
      <c r="CF116" s="121"/>
      <c r="CG116" s="121"/>
      <c r="CH116" s="121"/>
      <c r="CI116" s="121"/>
      <c r="CJ116" s="121"/>
      <c r="CK116" s="121"/>
      <c r="CL116" s="121"/>
      <c r="CM116" s="121"/>
      <c r="CN116" s="121"/>
      <c r="CO116" s="121"/>
      <c r="CP116" s="121"/>
      <c r="CQ116" s="121"/>
      <c r="CR116" s="121"/>
      <c r="CS116" s="121"/>
      <c r="CT116" s="121"/>
      <c r="CU116" s="121"/>
      <c r="CV116" s="121"/>
      <c r="CW116" s="121"/>
      <c r="CX116" s="121"/>
      <c r="CY116" s="121"/>
      <c r="CZ116" s="121"/>
      <c r="DA116" s="121"/>
      <c r="DB116" s="121"/>
      <c r="DC116" s="121"/>
      <c r="DD116" s="121"/>
      <c r="DE116" s="121"/>
      <c r="DF116" s="121"/>
      <c r="DG116" s="121"/>
      <c r="DH116" s="121"/>
      <c r="DI116" s="121"/>
      <c r="DJ116" s="121"/>
      <c r="DK116" s="121"/>
      <c r="DL116" s="121"/>
      <c r="DM116" s="121"/>
      <c r="DN116" s="121"/>
      <c r="DO116" s="121"/>
      <c r="DP116" s="121"/>
      <c r="DQ116" s="121"/>
      <c r="DR116" s="121"/>
      <c r="DS116" s="121"/>
      <c r="DT116" s="121"/>
      <c r="DU116" s="121"/>
      <c r="DV116" s="121"/>
      <c r="DW116" s="121"/>
      <c r="DX116" s="121"/>
      <c r="DY116" s="121"/>
      <c r="DZ116" s="121"/>
      <c r="EA116" s="121"/>
      <c r="EB116" s="121"/>
      <c r="EC116" s="121"/>
      <c r="ED116" s="121"/>
      <c r="EE116" s="121"/>
      <c r="EF116" s="121"/>
      <c r="EG116" s="121"/>
      <c r="EH116" s="21"/>
    </row>
    <row r="117" spans="1:138" ht="12.75" customHeight="1">
      <c r="A117" s="21"/>
      <c r="B117" s="121"/>
      <c r="C117" s="121"/>
      <c r="D117" s="237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1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1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1"/>
      <c r="BO117" s="121"/>
      <c r="BP117" s="121"/>
      <c r="BQ117" s="121"/>
      <c r="BR117" s="121"/>
      <c r="BS117" s="121"/>
      <c r="BT117" s="121"/>
      <c r="BU117" s="121"/>
      <c r="BV117" s="121"/>
      <c r="BW117" s="121"/>
      <c r="BX117" s="121"/>
      <c r="BY117" s="121"/>
      <c r="BZ117" s="121"/>
      <c r="CA117" s="121"/>
      <c r="CB117" s="121"/>
      <c r="CC117" s="121"/>
      <c r="CD117" s="121"/>
      <c r="CE117" s="121"/>
      <c r="CF117" s="121"/>
      <c r="CG117" s="121"/>
      <c r="CH117" s="121"/>
      <c r="CI117" s="121"/>
      <c r="CJ117" s="121"/>
      <c r="CK117" s="121"/>
      <c r="CL117" s="121"/>
      <c r="CM117" s="121"/>
      <c r="CN117" s="121"/>
      <c r="CO117" s="121"/>
      <c r="CP117" s="121"/>
      <c r="CQ117" s="121"/>
      <c r="CR117" s="121"/>
      <c r="CS117" s="121"/>
      <c r="CT117" s="121"/>
      <c r="CU117" s="121"/>
      <c r="CV117" s="121"/>
      <c r="CW117" s="121"/>
      <c r="CX117" s="121"/>
      <c r="CY117" s="121"/>
      <c r="CZ117" s="121"/>
      <c r="DA117" s="121"/>
      <c r="DB117" s="121"/>
      <c r="DC117" s="121"/>
      <c r="DD117" s="121"/>
      <c r="DE117" s="121"/>
      <c r="DF117" s="121"/>
      <c r="DG117" s="121"/>
      <c r="DH117" s="121"/>
      <c r="DI117" s="121"/>
      <c r="DJ117" s="121"/>
      <c r="DK117" s="121"/>
      <c r="DL117" s="121"/>
      <c r="DM117" s="121"/>
      <c r="DN117" s="121"/>
      <c r="DO117" s="121"/>
      <c r="DP117" s="121"/>
      <c r="DQ117" s="121"/>
      <c r="DR117" s="121"/>
      <c r="DS117" s="121"/>
      <c r="DT117" s="121"/>
      <c r="DU117" s="121"/>
      <c r="DV117" s="121"/>
      <c r="DW117" s="121"/>
      <c r="DX117" s="121"/>
      <c r="DY117" s="121"/>
      <c r="DZ117" s="121"/>
      <c r="EA117" s="121"/>
      <c r="EB117" s="121"/>
      <c r="EC117" s="121"/>
      <c r="ED117" s="121"/>
      <c r="EE117" s="121"/>
      <c r="EF117" s="121"/>
      <c r="EG117" s="121"/>
      <c r="EH117" s="21"/>
    </row>
    <row r="118" spans="1:138" ht="12.75" customHeight="1">
      <c r="A118" s="21"/>
      <c r="B118" s="121"/>
      <c r="C118" s="121"/>
      <c r="D118" s="237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1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1"/>
      <c r="BD118" s="121"/>
      <c r="BE118" s="121"/>
      <c r="BF118" s="121"/>
      <c r="BG118" s="121"/>
      <c r="BH118" s="121"/>
      <c r="BI118" s="121"/>
      <c r="BJ118" s="121"/>
      <c r="BK118" s="121"/>
      <c r="BL118" s="121"/>
      <c r="BM118" s="121"/>
      <c r="BN118" s="121"/>
      <c r="BO118" s="121"/>
      <c r="BP118" s="121"/>
      <c r="BQ118" s="121"/>
      <c r="BR118" s="121"/>
      <c r="BS118" s="121"/>
      <c r="BT118" s="121"/>
      <c r="BU118" s="121"/>
      <c r="BV118" s="121"/>
      <c r="BW118" s="121"/>
      <c r="BX118" s="121"/>
      <c r="BY118" s="121"/>
      <c r="BZ118" s="121"/>
      <c r="CA118" s="121"/>
      <c r="CB118" s="121"/>
      <c r="CC118" s="121"/>
      <c r="CD118" s="121"/>
      <c r="CE118" s="121"/>
      <c r="CF118" s="121"/>
      <c r="CG118" s="121"/>
      <c r="CH118" s="121"/>
      <c r="CI118" s="121"/>
      <c r="CJ118" s="121"/>
      <c r="CK118" s="121"/>
      <c r="CL118" s="121"/>
      <c r="CM118" s="121"/>
      <c r="CN118" s="121"/>
      <c r="CO118" s="121"/>
      <c r="CP118" s="121"/>
      <c r="CQ118" s="121"/>
      <c r="CR118" s="121"/>
      <c r="CS118" s="121"/>
      <c r="CT118" s="121"/>
      <c r="CU118" s="121"/>
      <c r="CV118" s="121"/>
      <c r="CW118" s="121"/>
      <c r="CX118" s="121"/>
      <c r="CY118" s="121"/>
      <c r="CZ118" s="121"/>
      <c r="DA118" s="121"/>
      <c r="DB118" s="121"/>
      <c r="DC118" s="121"/>
      <c r="DD118" s="121"/>
      <c r="DE118" s="121"/>
      <c r="DF118" s="121"/>
      <c r="DG118" s="121"/>
      <c r="DH118" s="121"/>
      <c r="DI118" s="121"/>
      <c r="DJ118" s="121"/>
      <c r="DK118" s="121"/>
      <c r="DL118" s="121"/>
      <c r="DM118" s="121"/>
      <c r="DN118" s="121"/>
      <c r="DO118" s="121"/>
      <c r="DP118" s="121"/>
      <c r="DQ118" s="121"/>
      <c r="DR118" s="121"/>
      <c r="DS118" s="121"/>
      <c r="DT118" s="121"/>
      <c r="DU118" s="121"/>
      <c r="DV118" s="121"/>
      <c r="DW118" s="121"/>
      <c r="DX118" s="121"/>
      <c r="DY118" s="121"/>
      <c r="DZ118" s="121"/>
      <c r="EA118" s="121"/>
      <c r="EB118" s="121"/>
      <c r="EC118" s="121"/>
      <c r="ED118" s="121"/>
      <c r="EE118" s="121"/>
      <c r="EF118" s="121"/>
      <c r="EG118" s="121"/>
      <c r="EH118" s="21"/>
    </row>
    <row r="119" spans="1:138" ht="12.75" customHeight="1">
      <c r="A119" s="21"/>
      <c r="B119" s="121"/>
      <c r="C119" s="121"/>
      <c r="D119" s="237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1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1"/>
      <c r="BD119" s="121"/>
      <c r="BE119" s="121"/>
      <c r="BF119" s="121"/>
      <c r="BG119" s="121"/>
      <c r="BH119" s="121"/>
      <c r="BI119" s="121"/>
      <c r="BJ119" s="121"/>
      <c r="BK119" s="121"/>
      <c r="BL119" s="121"/>
      <c r="BM119" s="121"/>
      <c r="BN119" s="121"/>
      <c r="BO119" s="121"/>
      <c r="BP119" s="121"/>
      <c r="BQ119" s="121"/>
      <c r="BR119" s="121"/>
      <c r="BS119" s="121"/>
      <c r="BT119" s="121"/>
      <c r="BU119" s="121"/>
      <c r="BV119" s="121"/>
      <c r="BW119" s="121"/>
      <c r="BX119" s="121"/>
      <c r="BY119" s="121"/>
      <c r="BZ119" s="121"/>
      <c r="CA119" s="121"/>
      <c r="CB119" s="121"/>
      <c r="CC119" s="121"/>
      <c r="CD119" s="121"/>
      <c r="CE119" s="121"/>
      <c r="CF119" s="121"/>
      <c r="CG119" s="121"/>
      <c r="CH119" s="121"/>
      <c r="CI119" s="121"/>
      <c r="CJ119" s="121"/>
      <c r="CK119" s="121"/>
      <c r="CL119" s="121"/>
      <c r="CM119" s="121"/>
      <c r="CN119" s="121"/>
      <c r="CO119" s="121"/>
      <c r="CP119" s="121"/>
      <c r="CQ119" s="121"/>
      <c r="CR119" s="121"/>
      <c r="CS119" s="121"/>
      <c r="CT119" s="121"/>
      <c r="CU119" s="121"/>
      <c r="CV119" s="121"/>
      <c r="CW119" s="121"/>
      <c r="CX119" s="121"/>
      <c r="CY119" s="121"/>
      <c r="CZ119" s="121"/>
      <c r="DA119" s="121"/>
      <c r="DB119" s="121"/>
      <c r="DC119" s="121"/>
      <c r="DD119" s="121"/>
      <c r="DE119" s="121"/>
      <c r="DF119" s="121"/>
      <c r="DG119" s="121"/>
      <c r="DH119" s="121"/>
      <c r="DI119" s="121"/>
      <c r="DJ119" s="121"/>
      <c r="DK119" s="121"/>
      <c r="DL119" s="121"/>
      <c r="DM119" s="121"/>
      <c r="DN119" s="121"/>
      <c r="DO119" s="121"/>
      <c r="DP119" s="121"/>
      <c r="DQ119" s="121"/>
      <c r="DR119" s="121"/>
      <c r="DS119" s="121"/>
      <c r="DT119" s="121"/>
      <c r="DU119" s="121"/>
      <c r="DV119" s="121"/>
      <c r="DW119" s="121"/>
      <c r="DX119" s="121"/>
      <c r="DY119" s="121"/>
      <c r="DZ119" s="121"/>
      <c r="EA119" s="121"/>
      <c r="EB119" s="121"/>
      <c r="EC119" s="121"/>
      <c r="ED119" s="121"/>
      <c r="EE119" s="121"/>
      <c r="EF119" s="121"/>
      <c r="EG119" s="121"/>
      <c r="EH119" s="21"/>
    </row>
    <row r="120" spans="1:138" ht="12.75" customHeight="1">
      <c r="A120" s="21"/>
      <c r="B120" s="121"/>
      <c r="C120" s="121"/>
      <c r="D120" s="237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1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1"/>
      <c r="BD120" s="121"/>
      <c r="BE120" s="121"/>
      <c r="BF120" s="121"/>
      <c r="BG120" s="121"/>
      <c r="BH120" s="121"/>
      <c r="BI120" s="121"/>
      <c r="BJ120" s="121"/>
      <c r="BK120" s="121"/>
      <c r="BL120" s="121"/>
      <c r="BM120" s="121"/>
      <c r="BN120" s="121"/>
      <c r="BO120" s="121"/>
      <c r="BP120" s="121"/>
      <c r="BQ120" s="121"/>
      <c r="BR120" s="121"/>
      <c r="BS120" s="121"/>
      <c r="BT120" s="121"/>
      <c r="BU120" s="121"/>
      <c r="BV120" s="121"/>
      <c r="BW120" s="121"/>
      <c r="BX120" s="121"/>
      <c r="BY120" s="121"/>
      <c r="BZ120" s="121"/>
      <c r="CA120" s="121"/>
      <c r="CB120" s="121"/>
      <c r="CC120" s="121"/>
      <c r="CD120" s="121"/>
      <c r="CE120" s="121"/>
      <c r="CF120" s="121"/>
      <c r="CG120" s="121"/>
      <c r="CH120" s="121"/>
      <c r="CI120" s="121"/>
      <c r="CJ120" s="121"/>
      <c r="CK120" s="121"/>
      <c r="CL120" s="121"/>
      <c r="CM120" s="121"/>
      <c r="CN120" s="121"/>
      <c r="CO120" s="121"/>
      <c r="CP120" s="121"/>
      <c r="CQ120" s="121"/>
      <c r="CR120" s="121"/>
      <c r="CS120" s="121"/>
      <c r="CT120" s="121"/>
      <c r="CU120" s="121"/>
      <c r="CV120" s="121"/>
      <c r="CW120" s="121"/>
      <c r="CX120" s="121"/>
      <c r="CY120" s="121"/>
      <c r="CZ120" s="121"/>
      <c r="DA120" s="121"/>
      <c r="DB120" s="121"/>
      <c r="DC120" s="121"/>
      <c r="DD120" s="121"/>
      <c r="DE120" s="121"/>
      <c r="DF120" s="121"/>
      <c r="DG120" s="121"/>
      <c r="DH120" s="121"/>
      <c r="DI120" s="121"/>
      <c r="DJ120" s="121"/>
      <c r="DK120" s="121"/>
      <c r="DL120" s="121"/>
      <c r="DM120" s="121"/>
      <c r="DN120" s="121"/>
      <c r="DO120" s="121"/>
      <c r="DP120" s="121"/>
      <c r="DQ120" s="121"/>
      <c r="DR120" s="121"/>
      <c r="DS120" s="121"/>
      <c r="DT120" s="121"/>
      <c r="DU120" s="121"/>
      <c r="DV120" s="121"/>
      <c r="DW120" s="121"/>
      <c r="DX120" s="121"/>
      <c r="DY120" s="121"/>
      <c r="DZ120" s="121"/>
      <c r="EA120" s="121"/>
      <c r="EB120" s="121"/>
      <c r="EC120" s="121"/>
      <c r="ED120" s="121"/>
      <c r="EE120" s="121"/>
      <c r="EF120" s="121"/>
      <c r="EG120" s="121"/>
      <c r="EH120" s="21"/>
    </row>
    <row r="121" spans="1:138" ht="12.75" customHeight="1">
      <c r="A121" s="21"/>
      <c r="B121" s="121"/>
      <c r="C121" s="121"/>
      <c r="D121" s="237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1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1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1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121"/>
      <c r="CE121" s="121"/>
      <c r="CF121" s="121"/>
      <c r="CG121" s="121"/>
      <c r="CH121" s="121"/>
      <c r="CI121" s="121"/>
      <c r="CJ121" s="121"/>
      <c r="CK121" s="121"/>
      <c r="CL121" s="121"/>
      <c r="CM121" s="121"/>
      <c r="CN121" s="121"/>
      <c r="CO121" s="121"/>
      <c r="CP121" s="121"/>
      <c r="CQ121" s="121"/>
      <c r="CR121" s="121"/>
      <c r="CS121" s="121"/>
      <c r="CT121" s="121"/>
      <c r="CU121" s="121"/>
      <c r="CV121" s="121"/>
      <c r="CW121" s="121"/>
      <c r="CX121" s="121"/>
      <c r="CY121" s="121"/>
      <c r="CZ121" s="121"/>
      <c r="DA121" s="121"/>
      <c r="DB121" s="121"/>
      <c r="DC121" s="121"/>
      <c r="DD121" s="121"/>
      <c r="DE121" s="121"/>
      <c r="DF121" s="121"/>
      <c r="DG121" s="121"/>
      <c r="DH121" s="121"/>
      <c r="DI121" s="121"/>
      <c r="DJ121" s="121"/>
      <c r="DK121" s="121"/>
      <c r="DL121" s="121"/>
      <c r="DM121" s="121"/>
      <c r="DN121" s="121"/>
      <c r="DO121" s="121"/>
      <c r="DP121" s="121"/>
      <c r="DQ121" s="121"/>
      <c r="DR121" s="121"/>
      <c r="DS121" s="121"/>
      <c r="DT121" s="121"/>
      <c r="DU121" s="121"/>
      <c r="DV121" s="121"/>
      <c r="DW121" s="121"/>
      <c r="DX121" s="121"/>
      <c r="DY121" s="121"/>
      <c r="DZ121" s="121"/>
      <c r="EA121" s="121"/>
      <c r="EB121" s="121"/>
      <c r="EC121" s="121"/>
      <c r="ED121" s="121"/>
      <c r="EE121" s="121"/>
      <c r="EF121" s="121"/>
      <c r="EG121" s="121"/>
      <c r="EH121" s="21"/>
    </row>
    <row r="122" spans="1:138" ht="12.75" customHeight="1">
      <c r="A122" s="21"/>
      <c r="B122" s="121"/>
      <c r="C122" s="121"/>
      <c r="D122" s="237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1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1"/>
      <c r="BD122" s="121"/>
      <c r="BE122" s="121"/>
      <c r="BF122" s="121"/>
      <c r="BG122" s="121"/>
      <c r="BH122" s="121"/>
      <c r="BI122" s="121"/>
      <c r="BJ122" s="121"/>
      <c r="BK122" s="121"/>
      <c r="BL122" s="121"/>
      <c r="BM122" s="121"/>
      <c r="BN122" s="121"/>
      <c r="BO122" s="121"/>
      <c r="BP122" s="121"/>
      <c r="BQ122" s="121"/>
      <c r="BR122" s="121"/>
      <c r="BS122" s="121"/>
      <c r="BT122" s="121"/>
      <c r="BU122" s="121"/>
      <c r="BV122" s="121"/>
      <c r="BW122" s="121"/>
      <c r="BX122" s="121"/>
      <c r="BY122" s="121"/>
      <c r="BZ122" s="121"/>
      <c r="CA122" s="121"/>
      <c r="CB122" s="121"/>
      <c r="CC122" s="121"/>
      <c r="CD122" s="121"/>
      <c r="CE122" s="121"/>
      <c r="CF122" s="121"/>
      <c r="CG122" s="121"/>
      <c r="CH122" s="121"/>
      <c r="CI122" s="121"/>
      <c r="CJ122" s="121"/>
      <c r="CK122" s="121"/>
      <c r="CL122" s="121"/>
      <c r="CM122" s="121"/>
      <c r="CN122" s="121"/>
      <c r="CO122" s="121"/>
      <c r="CP122" s="121"/>
      <c r="CQ122" s="121"/>
      <c r="CR122" s="121"/>
      <c r="CS122" s="121"/>
      <c r="CT122" s="121"/>
      <c r="CU122" s="121"/>
      <c r="CV122" s="121"/>
      <c r="CW122" s="121"/>
      <c r="CX122" s="121"/>
      <c r="CY122" s="121"/>
      <c r="CZ122" s="121"/>
      <c r="DA122" s="121"/>
      <c r="DB122" s="121"/>
      <c r="DC122" s="121"/>
      <c r="DD122" s="121"/>
      <c r="DE122" s="121"/>
      <c r="DF122" s="121"/>
      <c r="DG122" s="121"/>
      <c r="DH122" s="121"/>
      <c r="DI122" s="121"/>
      <c r="DJ122" s="121"/>
      <c r="DK122" s="121"/>
      <c r="DL122" s="121"/>
      <c r="DM122" s="121"/>
      <c r="DN122" s="121"/>
      <c r="DO122" s="121"/>
      <c r="DP122" s="121"/>
      <c r="DQ122" s="121"/>
      <c r="DR122" s="121"/>
      <c r="DS122" s="121"/>
      <c r="DT122" s="121"/>
      <c r="DU122" s="121"/>
      <c r="DV122" s="121"/>
      <c r="DW122" s="121"/>
      <c r="DX122" s="121"/>
      <c r="DY122" s="121"/>
      <c r="DZ122" s="121"/>
      <c r="EA122" s="121"/>
      <c r="EB122" s="121"/>
      <c r="EC122" s="121"/>
      <c r="ED122" s="121"/>
      <c r="EE122" s="121"/>
      <c r="EF122" s="121"/>
      <c r="EG122" s="121"/>
      <c r="EH122" s="21"/>
    </row>
    <row r="123" spans="1:138" ht="12.75" customHeight="1">
      <c r="A123" s="21"/>
      <c r="B123" s="121"/>
      <c r="C123" s="121"/>
      <c r="D123" s="237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1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1"/>
      <c r="BD123" s="121"/>
      <c r="BE123" s="121"/>
      <c r="BF123" s="121"/>
      <c r="BG123" s="121"/>
      <c r="BH123" s="121"/>
      <c r="BI123" s="121"/>
      <c r="BJ123" s="121"/>
      <c r="BK123" s="121"/>
      <c r="BL123" s="121"/>
      <c r="BM123" s="121"/>
      <c r="BN123" s="121"/>
      <c r="BO123" s="121"/>
      <c r="BP123" s="121"/>
      <c r="BQ123" s="121"/>
      <c r="BR123" s="121"/>
      <c r="BS123" s="121"/>
      <c r="BT123" s="121"/>
      <c r="BU123" s="121"/>
      <c r="BV123" s="121"/>
      <c r="BW123" s="121"/>
      <c r="BX123" s="121"/>
      <c r="BY123" s="121"/>
      <c r="BZ123" s="121"/>
      <c r="CA123" s="121"/>
      <c r="CB123" s="121"/>
      <c r="CC123" s="121"/>
      <c r="CD123" s="121"/>
      <c r="CE123" s="121"/>
      <c r="CF123" s="121"/>
      <c r="CG123" s="121"/>
      <c r="CH123" s="121"/>
      <c r="CI123" s="121"/>
      <c r="CJ123" s="121"/>
      <c r="CK123" s="121"/>
      <c r="CL123" s="121"/>
      <c r="CM123" s="121"/>
      <c r="CN123" s="121"/>
      <c r="CO123" s="121"/>
      <c r="CP123" s="121"/>
      <c r="CQ123" s="121"/>
      <c r="CR123" s="121"/>
      <c r="CS123" s="121"/>
      <c r="CT123" s="121"/>
      <c r="CU123" s="121"/>
      <c r="CV123" s="121"/>
      <c r="CW123" s="121"/>
      <c r="CX123" s="121"/>
      <c r="CY123" s="121"/>
      <c r="CZ123" s="121"/>
      <c r="DA123" s="121"/>
      <c r="DB123" s="121"/>
      <c r="DC123" s="121"/>
      <c r="DD123" s="121"/>
      <c r="DE123" s="121"/>
      <c r="DF123" s="121"/>
      <c r="DG123" s="121"/>
      <c r="DH123" s="121"/>
      <c r="DI123" s="121"/>
      <c r="DJ123" s="121"/>
      <c r="DK123" s="121"/>
      <c r="DL123" s="121"/>
      <c r="DM123" s="121"/>
      <c r="DN123" s="121"/>
      <c r="DO123" s="121"/>
      <c r="DP123" s="121"/>
      <c r="DQ123" s="121"/>
      <c r="DR123" s="121"/>
      <c r="DS123" s="121"/>
      <c r="DT123" s="121"/>
      <c r="DU123" s="121"/>
      <c r="DV123" s="121"/>
      <c r="DW123" s="121"/>
      <c r="DX123" s="121"/>
      <c r="DY123" s="121"/>
      <c r="DZ123" s="121"/>
      <c r="EA123" s="121"/>
      <c r="EB123" s="121"/>
      <c r="EC123" s="121"/>
      <c r="ED123" s="121"/>
      <c r="EE123" s="121"/>
      <c r="EF123" s="121"/>
      <c r="EG123" s="121"/>
      <c r="EH123" s="21"/>
    </row>
    <row r="124" spans="1:138" ht="12.75" customHeight="1">
      <c r="A124" s="21"/>
      <c r="B124" s="121"/>
      <c r="C124" s="121"/>
      <c r="D124" s="237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1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1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1"/>
      <c r="BO124" s="121"/>
      <c r="BP124" s="121"/>
      <c r="BQ124" s="121"/>
      <c r="BR124" s="121"/>
      <c r="BS124" s="121"/>
      <c r="BT124" s="121"/>
      <c r="BU124" s="121"/>
      <c r="BV124" s="121"/>
      <c r="BW124" s="121"/>
      <c r="BX124" s="121"/>
      <c r="BY124" s="121"/>
      <c r="BZ124" s="121"/>
      <c r="CA124" s="121"/>
      <c r="CB124" s="121"/>
      <c r="CC124" s="121"/>
      <c r="CD124" s="121"/>
      <c r="CE124" s="121"/>
      <c r="CF124" s="121"/>
      <c r="CG124" s="121"/>
      <c r="CH124" s="121"/>
      <c r="CI124" s="121"/>
      <c r="CJ124" s="121"/>
      <c r="CK124" s="121"/>
      <c r="CL124" s="121"/>
      <c r="CM124" s="121"/>
      <c r="CN124" s="121"/>
      <c r="CO124" s="121"/>
      <c r="CP124" s="121"/>
      <c r="CQ124" s="121"/>
      <c r="CR124" s="121"/>
      <c r="CS124" s="121"/>
      <c r="CT124" s="121"/>
      <c r="CU124" s="121"/>
      <c r="CV124" s="121"/>
      <c r="CW124" s="121"/>
      <c r="CX124" s="121"/>
      <c r="CY124" s="121"/>
      <c r="CZ124" s="121"/>
      <c r="DA124" s="121"/>
      <c r="DB124" s="121"/>
      <c r="DC124" s="121"/>
      <c r="DD124" s="121"/>
      <c r="DE124" s="121"/>
      <c r="DF124" s="121"/>
      <c r="DG124" s="121"/>
      <c r="DH124" s="121"/>
      <c r="DI124" s="121"/>
      <c r="DJ124" s="121"/>
      <c r="DK124" s="121"/>
      <c r="DL124" s="121"/>
      <c r="DM124" s="121"/>
      <c r="DN124" s="121"/>
      <c r="DO124" s="121"/>
      <c r="DP124" s="121"/>
      <c r="DQ124" s="121"/>
      <c r="DR124" s="121"/>
      <c r="DS124" s="121"/>
      <c r="DT124" s="121"/>
      <c r="DU124" s="121"/>
      <c r="DV124" s="121"/>
      <c r="DW124" s="121"/>
      <c r="DX124" s="121"/>
      <c r="DY124" s="121"/>
      <c r="DZ124" s="121"/>
      <c r="EA124" s="121"/>
      <c r="EB124" s="121"/>
      <c r="EC124" s="121"/>
      <c r="ED124" s="121"/>
      <c r="EE124" s="121"/>
      <c r="EF124" s="121"/>
      <c r="EG124" s="121"/>
      <c r="EH124" s="21"/>
    </row>
    <row r="125" spans="1:138" ht="12.75" customHeight="1">
      <c r="A125" s="21"/>
      <c r="B125" s="121"/>
      <c r="C125" s="121"/>
      <c r="D125" s="237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1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1"/>
      <c r="BD125" s="121"/>
      <c r="BE125" s="121"/>
      <c r="BF125" s="121"/>
      <c r="BG125" s="121"/>
      <c r="BH125" s="121"/>
      <c r="BI125" s="121"/>
      <c r="BJ125" s="121"/>
      <c r="BK125" s="121"/>
      <c r="BL125" s="121"/>
      <c r="BM125" s="121"/>
      <c r="BN125" s="121"/>
      <c r="BO125" s="121"/>
      <c r="BP125" s="121"/>
      <c r="BQ125" s="121"/>
      <c r="BR125" s="121"/>
      <c r="BS125" s="121"/>
      <c r="BT125" s="121"/>
      <c r="BU125" s="121"/>
      <c r="BV125" s="121"/>
      <c r="BW125" s="121"/>
      <c r="BX125" s="121"/>
      <c r="BY125" s="121"/>
      <c r="BZ125" s="121"/>
      <c r="CA125" s="121"/>
      <c r="CB125" s="121"/>
      <c r="CC125" s="121"/>
      <c r="CD125" s="121"/>
      <c r="CE125" s="121"/>
      <c r="CF125" s="121"/>
      <c r="CG125" s="121"/>
      <c r="CH125" s="121"/>
      <c r="CI125" s="121"/>
      <c r="CJ125" s="121"/>
      <c r="CK125" s="121"/>
      <c r="CL125" s="121"/>
      <c r="CM125" s="121"/>
      <c r="CN125" s="121"/>
      <c r="CO125" s="121"/>
      <c r="CP125" s="121"/>
      <c r="CQ125" s="121"/>
      <c r="CR125" s="121"/>
      <c r="CS125" s="121"/>
      <c r="CT125" s="121"/>
      <c r="CU125" s="121"/>
      <c r="CV125" s="121"/>
      <c r="CW125" s="121"/>
      <c r="CX125" s="121"/>
      <c r="CY125" s="121"/>
      <c r="CZ125" s="121"/>
      <c r="DA125" s="121"/>
      <c r="DB125" s="121"/>
      <c r="DC125" s="121"/>
      <c r="DD125" s="121"/>
      <c r="DE125" s="121"/>
      <c r="DF125" s="121"/>
      <c r="DG125" s="121"/>
      <c r="DH125" s="121"/>
      <c r="DI125" s="121"/>
      <c r="DJ125" s="121"/>
      <c r="DK125" s="121"/>
      <c r="DL125" s="121"/>
      <c r="DM125" s="121"/>
      <c r="DN125" s="121"/>
      <c r="DO125" s="121"/>
      <c r="DP125" s="121"/>
      <c r="DQ125" s="121"/>
      <c r="DR125" s="121"/>
      <c r="DS125" s="121"/>
      <c r="DT125" s="121"/>
      <c r="DU125" s="121"/>
      <c r="DV125" s="121"/>
      <c r="DW125" s="121"/>
      <c r="DX125" s="121"/>
      <c r="DY125" s="121"/>
      <c r="DZ125" s="121"/>
      <c r="EA125" s="121"/>
      <c r="EB125" s="121"/>
      <c r="EC125" s="121"/>
      <c r="ED125" s="121"/>
      <c r="EE125" s="121"/>
      <c r="EF125" s="121"/>
      <c r="EG125" s="121"/>
      <c r="EH125" s="21"/>
    </row>
    <row r="126" spans="1:138" ht="12.75" customHeight="1">
      <c r="A126" s="21"/>
      <c r="B126" s="121"/>
      <c r="C126" s="121"/>
      <c r="D126" s="237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1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1"/>
      <c r="BD126" s="121"/>
      <c r="BE126" s="121"/>
      <c r="BF126" s="121"/>
      <c r="BG126" s="121"/>
      <c r="BH126" s="121"/>
      <c r="BI126" s="121"/>
      <c r="BJ126" s="121"/>
      <c r="BK126" s="121"/>
      <c r="BL126" s="121"/>
      <c r="BM126" s="121"/>
      <c r="BN126" s="121"/>
      <c r="BO126" s="121"/>
      <c r="BP126" s="121"/>
      <c r="BQ126" s="121"/>
      <c r="BR126" s="121"/>
      <c r="BS126" s="121"/>
      <c r="BT126" s="121"/>
      <c r="BU126" s="121"/>
      <c r="BV126" s="121"/>
      <c r="BW126" s="121"/>
      <c r="BX126" s="121"/>
      <c r="BY126" s="121"/>
      <c r="BZ126" s="121"/>
      <c r="CA126" s="121"/>
      <c r="CB126" s="121"/>
      <c r="CC126" s="121"/>
      <c r="CD126" s="121"/>
      <c r="CE126" s="121"/>
      <c r="CF126" s="121"/>
      <c r="CG126" s="121"/>
      <c r="CH126" s="121"/>
      <c r="CI126" s="121"/>
      <c r="CJ126" s="121"/>
      <c r="CK126" s="121"/>
      <c r="CL126" s="121"/>
      <c r="CM126" s="121"/>
      <c r="CN126" s="121"/>
      <c r="CO126" s="121"/>
      <c r="CP126" s="121"/>
      <c r="CQ126" s="121"/>
      <c r="CR126" s="121"/>
      <c r="CS126" s="121"/>
      <c r="CT126" s="121"/>
      <c r="CU126" s="121"/>
      <c r="CV126" s="121"/>
      <c r="CW126" s="121"/>
      <c r="CX126" s="121"/>
      <c r="CY126" s="121"/>
      <c r="CZ126" s="121"/>
      <c r="DA126" s="121"/>
      <c r="DB126" s="121"/>
      <c r="DC126" s="121"/>
      <c r="DD126" s="121"/>
      <c r="DE126" s="121"/>
      <c r="DF126" s="121"/>
      <c r="DG126" s="121"/>
      <c r="DH126" s="121"/>
      <c r="DI126" s="121"/>
      <c r="DJ126" s="121"/>
      <c r="DK126" s="121"/>
      <c r="DL126" s="121"/>
      <c r="DM126" s="121"/>
      <c r="DN126" s="121"/>
      <c r="DO126" s="121"/>
      <c r="DP126" s="121"/>
      <c r="DQ126" s="121"/>
      <c r="DR126" s="121"/>
      <c r="DS126" s="121"/>
      <c r="DT126" s="121"/>
      <c r="DU126" s="121"/>
      <c r="DV126" s="121"/>
      <c r="DW126" s="121"/>
      <c r="DX126" s="121"/>
      <c r="DY126" s="121"/>
      <c r="DZ126" s="121"/>
      <c r="EA126" s="121"/>
      <c r="EB126" s="121"/>
      <c r="EC126" s="121"/>
      <c r="ED126" s="121"/>
      <c r="EE126" s="121"/>
      <c r="EF126" s="121"/>
      <c r="EG126" s="121"/>
      <c r="EH126" s="21"/>
    </row>
    <row r="127" spans="1:138" ht="12.75" customHeight="1">
      <c r="A127" s="21"/>
      <c r="B127" s="121"/>
      <c r="C127" s="121"/>
      <c r="D127" s="237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1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1"/>
      <c r="BD127" s="121"/>
      <c r="BE127" s="121"/>
      <c r="BF127" s="121"/>
      <c r="BG127" s="121"/>
      <c r="BH127" s="121"/>
      <c r="BI127" s="121"/>
      <c r="BJ127" s="121"/>
      <c r="BK127" s="121"/>
      <c r="BL127" s="121"/>
      <c r="BM127" s="121"/>
      <c r="BN127" s="121"/>
      <c r="BO127" s="121"/>
      <c r="BP127" s="121"/>
      <c r="BQ127" s="121"/>
      <c r="BR127" s="121"/>
      <c r="BS127" s="121"/>
      <c r="BT127" s="121"/>
      <c r="BU127" s="121"/>
      <c r="BV127" s="121"/>
      <c r="BW127" s="121"/>
      <c r="BX127" s="121"/>
      <c r="BY127" s="121"/>
      <c r="BZ127" s="121"/>
      <c r="CA127" s="121"/>
      <c r="CB127" s="121"/>
      <c r="CC127" s="121"/>
      <c r="CD127" s="121"/>
      <c r="CE127" s="121"/>
      <c r="CF127" s="121"/>
      <c r="CG127" s="121"/>
      <c r="CH127" s="121"/>
      <c r="CI127" s="121"/>
      <c r="CJ127" s="121"/>
      <c r="CK127" s="121"/>
      <c r="CL127" s="121"/>
      <c r="CM127" s="121"/>
      <c r="CN127" s="121"/>
      <c r="CO127" s="121"/>
      <c r="CP127" s="121"/>
      <c r="CQ127" s="121"/>
      <c r="CR127" s="121"/>
      <c r="CS127" s="121"/>
      <c r="CT127" s="121"/>
      <c r="CU127" s="121"/>
      <c r="CV127" s="121"/>
      <c r="CW127" s="121"/>
      <c r="CX127" s="121"/>
      <c r="CY127" s="121"/>
      <c r="CZ127" s="121"/>
      <c r="DA127" s="121"/>
      <c r="DB127" s="121"/>
      <c r="DC127" s="121"/>
      <c r="DD127" s="121"/>
      <c r="DE127" s="121"/>
      <c r="DF127" s="121"/>
      <c r="DG127" s="121"/>
      <c r="DH127" s="121"/>
      <c r="DI127" s="121"/>
      <c r="DJ127" s="121"/>
      <c r="DK127" s="121"/>
      <c r="DL127" s="121"/>
      <c r="DM127" s="121"/>
      <c r="DN127" s="121"/>
      <c r="DO127" s="121"/>
      <c r="DP127" s="121"/>
      <c r="DQ127" s="121"/>
      <c r="DR127" s="121"/>
      <c r="DS127" s="121"/>
      <c r="DT127" s="121"/>
      <c r="DU127" s="121"/>
      <c r="DV127" s="121"/>
      <c r="DW127" s="121"/>
      <c r="DX127" s="121"/>
      <c r="DY127" s="121"/>
      <c r="DZ127" s="121"/>
      <c r="EA127" s="121"/>
      <c r="EB127" s="121"/>
      <c r="EC127" s="121"/>
      <c r="ED127" s="121"/>
      <c r="EE127" s="121"/>
      <c r="EF127" s="121"/>
      <c r="EG127" s="121"/>
      <c r="EH127" s="21"/>
    </row>
    <row r="128" spans="1:138" ht="12.75" customHeight="1">
      <c r="A128" s="21"/>
      <c r="B128" s="121"/>
      <c r="C128" s="121"/>
      <c r="D128" s="237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1"/>
      <c r="BD128" s="121"/>
      <c r="BE128" s="121"/>
      <c r="BF128" s="121"/>
      <c r="BG128" s="121"/>
      <c r="BH128" s="121"/>
      <c r="BI128" s="121"/>
      <c r="BJ128" s="121"/>
      <c r="BK128" s="121"/>
      <c r="BL128" s="121"/>
      <c r="BM128" s="121"/>
      <c r="BN128" s="121"/>
      <c r="BO128" s="121"/>
      <c r="BP128" s="121"/>
      <c r="BQ128" s="121"/>
      <c r="BR128" s="121"/>
      <c r="BS128" s="121"/>
      <c r="BT128" s="121"/>
      <c r="BU128" s="121"/>
      <c r="BV128" s="121"/>
      <c r="BW128" s="121"/>
      <c r="BX128" s="121"/>
      <c r="BY128" s="121"/>
      <c r="BZ128" s="121"/>
      <c r="CA128" s="121"/>
      <c r="CB128" s="121"/>
      <c r="CC128" s="121"/>
      <c r="CD128" s="121"/>
      <c r="CE128" s="121"/>
      <c r="CF128" s="121"/>
      <c r="CG128" s="121"/>
      <c r="CH128" s="121"/>
      <c r="CI128" s="121"/>
      <c r="CJ128" s="121"/>
      <c r="CK128" s="121"/>
      <c r="CL128" s="121"/>
      <c r="CM128" s="121"/>
      <c r="CN128" s="121"/>
      <c r="CO128" s="121"/>
      <c r="CP128" s="121"/>
      <c r="CQ128" s="121"/>
      <c r="CR128" s="121"/>
      <c r="CS128" s="121"/>
      <c r="CT128" s="121"/>
      <c r="CU128" s="121"/>
      <c r="CV128" s="121"/>
      <c r="CW128" s="121"/>
      <c r="CX128" s="121"/>
      <c r="CY128" s="121"/>
      <c r="CZ128" s="121"/>
      <c r="DA128" s="121"/>
      <c r="DB128" s="121"/>
      <c r="DC128" s="121"/>
      <c r="DD128" s="121"/>
      <c r="DE128" s="121"/>
      <c r="DF128" s="121"/>
      <c r="DG128" s="121"/>
      <c r="DH128" s="121"/>
      <c r="DI128" s="121"/>
      <c r="DJ128" s="121"/>
      <c r="DK128" s="121"/>
      <c r="DL128" s="121"/>
      <c r="DM128" s="121"/>
      <c r="DN128" s="121"/>
      <c r="DO128" s="121"/>
      <c r="DP128" s="121"/>
      <c r="DQ128" s="121"/>
      <c r="DR128" s="121"/>
      <c r="DS128" s="121"/>
      <c r="DT128" s="121"/>
      <c r="DU128" s="121"/>
      <c r="DV128" s="121"/>
      <c r="DW128" s="121"/>
      <c r="DX128" s="121"/>
      <c r="DY128" s="121"/>
      <c r="DZ128" s="121"/>
      <c r="EA128" s="121"/>
      <c r="EB128" s="121"/>
      <c r="EC128" s="121"/>
      <c r="ED128" s="121"/>
      <c r="EE128" s="121"/>
      <c r="EF128" s="121"/>
      <c r="EG128" s="121"/>
      <c r="EH128" s="21"/>
    </row>
    <row r="129" spans="1:138" ht="12.75" customHeight="1">
      <c r="A129" s="21"/>
      <c r="B129" s="121"/>
      <c r="C129" s="121"/>
      <c r="D129" s="237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1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1"/>
      <c r="BD129" s="121"/>
      <c r="BE129" s="121"/>
      <c r="BF129" s="121"/>
      <c r="BG129" s="121"/>
      <c r="BH129" s="121"/>
      <c r="BI129" s="121"/>
      <c r="BJ129" s="121"/>
      <c r="BK129" s="121"/>
      <c r="BL129" s="121"/>
      <c r="BM129" s="121"/>
      <c r="BN129" s="121"/>
      <c r="BO129" s="121"/>
      <c r="BP129" s="121"/>
      <c r="BQ129" s="121"/>
      <c r="BR129" s="121"/>
      <c r="BS129" s="121"/>
      <c r="BT129" s="121"/>
      <c r="BU129" s="121"/>
      <c r="BV129" s="121"/>
      <c r="BW129" s="121"/>
      <c r="BX129" s="121"/>
      <c r="BY129" s="121"/>
      <c r="BZ129" s="121"/>
      <c r="CA129" s="121"/>
      <c r="CB129" s="121"/>
      <c r="CC129" s="121"/>
      <c r="CD129" s="121"/>
      <c r="CE129" s="121"/>
      <c r="CF129" s="121"/>
      <c r="CG129" s="121"/>
      <c r="CH129" s="121"/>
      <c r="CI129" s="121"/>
      <c r="CJ129" s="121"/>
      <c r="CK129" s="121"/>
      <c r="CL129" s="121"/>
      <c r="CM129" s="121"/>
      <c r="CN129" s="121"/>
      <c r="CO129" s="121"/>
      <c r="CP129" s="121"/>
      <c r="CQ129" s="121"/>
      <c r="CR129" s="121"/>
      <c r="CS129" s="121"/>
      <c r="CT129" s="121"/>
      <c r="CU129" s="121"/>
      <c r="CV129" s="121"/>
      <c r="CW129" s="121"/>
      <c r="CX129" s="121"/>
      <c r="CY129" s="121"/>
      <c r="CZ129" s="121"/>
      <c r="DA129" s="121"/>
      <c r="DB129" s="121"/>
      <c r="DC129" s="121"/>
      <c r="DD129" s="121"/>
      <c r="DE129" s="121"/>
      <c r="DF129" s="121"/>
      <c r="DG129" s="121"/>
      <c r="DH129" s="121"/>
      <c r="DI129" s="121"/>
      <c r="DJ129" s="121"/>
      <c r="DK129" s="121"/>
      <c r="DL129" s="121"/>
      <c r="DM129" s="121"/>
      <c r="DN129" s="121"/>
      <c r="DO129" s="121"/>
      <c r="DP129" s="121"/>
      <c r="DQ129" s="121"/>
      <c r="DR129" s="121"/>
      <c r="DS129" s="121"/>
      <c r="DT129" s="121"/>
      <c r="DU129" s="121"/>
      <c r="DV129" s="121"/>
      <c r="DW129" s="121"/>
      <c r="DX129" s="121"/>
      <c r="DY129" s="121"/>
      <c r="DZ129" s="121"/>
      <c r="EA129" s="121"/>
      <c r="EB129" s="121"/>
      <c r="EC129" s="121"/>
      <c r="ED129" s="121"/>
      <c r="EE129" s="121"/>
      <c r="EF129" s="121"/>
      <c r="EG129" s="121"/>
      <c r="EH129" s="21"/>
    </row>
    <row r="130" spans="1:138" ht="12.75" customHeight="1">
      <c r="A130" s="21"/>
      <c r="B130" s="121"/>
      <c r="C130" s="121"/>
      <c r="D130" s="237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1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1"/>
      <c r="BD130" s="121"/>
      <c r="BE130" s="121"/>
      <c r="BF130" s="121"/>
      <c r="BG130" s="121"/>
      <c r="BH130" s="121"/>
      <c r="BI130" s="121"/>
      <c r="BJ130" s="121"/>
      <c r="BK130" s="121"/>
      <c r="BL130" s="121"/>
      <c r="BM130" s="121"/>
      <c r="BN130" s="121"/>
      <c r="BO130" s="121"/>
      <c r="BP130" s="121"/>
      <c r="BQ130" s="121"/>
      <c r="BR130" s="121"/>
      <c r="BS130" s="121"/>
      <c r="BT130" s="121"/>
      <c r="BU130" s="121"/>
      <c r="BV130" s="121"/>
      <c r="BW130" s="121"/>
      <c r="BX130" s="121"/>
      <c r="BY130" s="121"/>
      <c r="BZ130" s="121"/>
      <c r="CA130" s="121"/>
      <c r="CB130" s="121"/>
      <c r="CC130" s="121"/>
      <c r="CD130" s="121"/>
      <c r="CE130" s="121"/>
      <c r="CF130" s="121"/>
      <c r="CG130" s="121"/>
      <c r="CH130" s="121"/>
      <c r="CI130" s="121"/>
      <c r="CJ130" s="121"/>
      <c r="CK130" s="121"/>
      <c r="CL130" s="121"/>
      <c r="CM130" s="121"/>
      <c r="CN130" s="121"/>
      <c r="CO130" s="121"/>
      <c r="CP130" s="121"/>
      <c r="CQ130" s="121"/>
      <c r="CR130" s="121"/>
      <c r="CS130" s="121"/>
      <c r="CT130" s="121"/>
      <c r="CU130" s="121"/>
      <c r="CV130" s="121"/>
      <c r="CW130" s="121"/>
      <c r="CX130" s="121"/>
      <c r="CY130" s="121"/>
      <c r="CZ130" s="121"/>
      <c r="DA130" s="121"/>
      <c r="DB130" s="121"/>
      <c r="DC130" s="121"/>
      <c r="DD130" s="121"/>
      <c r="DE130" s="121"/>
      <c r="DF130" s="121"/>
      <c r="DG130" s="121"/>
      <c r="DH130" s="121"/>
      <c r="DI130" s="121"/>
      <c r="DJ130" s="121"/>
      <c r="DK130" s="121"/>
      <c r="DL130" s="121"/>
      <c r="DM130" s="121"/>
      <c r="DN130" s="121"/>
      <c r="DO130" s="121"/>
      <c r="DP130" s="121"/>
      <c r="DQ130" s="121"/>
      <c r="DR130" s="121"/>
      <c r="DS130" s="121"/>
      <c r="DT130" s="121"/>
      <c r="DU130" s="121"/>
      <c r="DV130" s="121"/>
      <c r="DW130" s="121"/>
      <c r="DX130" s="121"/>
      <c r="DY130" s="121"/>
      <c r="DZ130" s="121"/>
      <c r="EA130" s="121"/>
      <c r="EB130" s="121"/>
      <c r="EC130" s="121"/>
      <c r="ED130" s="121"/>
      <c r="EE130" s="121"/>
      <c r="EF130" s="121"/>
      <c r="EG130" s="121"/>
      <c r="EH130" s="21"/>
    </row>
    <row r="131" spans="1:138" ht="12.75" customHeight="1">
      <c r="A131" s="21"/>
      <c r="B131" s="121"/>
      <c r="C131" s="121"/>
      <c r="D131" s="237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1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1"/>
      <c r="BD131" s="121"/>
      <c r="BE131" s="121"/>
      <c r="BF131" s="121"/>
      <c r="BG131" s="121"/>
      <c r="BH131" s="121"/>
      <c r="BI131" s="121"/>
      <c r="BJ131" s="121"/>
      <c r="BK131" s="121"/>
      <c r="BL131" s="121"/>
      <c r="BM131" s="121"/>
      <c r="BN131" s="121"/>
      <c r="BO131" s="121"/>
      <c r="BP131" s="121"/>
      <c r="BQ131" s="121"/>
      <c r="BR131" s="121"/>
      <c r="BS131" s="121"/>
      <c r="BT131" s="121"/>
      <c r="BU131" s="121"/>
      <c r="BV131" s="121"/>
      <c r="BW131" s="121"/>
      <c r="BX131" s="121"/>
      <c r="BY131" s="121"/>
      <c r="BZ131" s="121"/>
      <c r="CA131" s="121"/>
      <c r="CB131" s="121"/>
      <c r="CC131" s="121"/>
      <c r="CD131" s="121"/>
      <c r="CE131" s="121"/>
      <c r="CF131" s="121"/>
      <c r="CG131" s="121"/>
      <c r="CH131" s="121"/>
      <c r="CI131" s="121"/>
      <c r="CJ131" s="121"/>
      <c r="CK131" s="121"/>
      <c r="CL131" s="121"/>
      <c r="CM131" s="121"/>
      <c r="CN131" s="121"/>
      <c r="CO131" s="121"/>
      <c r="CP131" s="121"/>
      <c r="CQ131" s="121"/>
      <c r="CR131" s="121"/>
      <c r="CS131" s="121"/>
      <c r="CT131" s="121"/>
      <c r="CU131" s="121"/>
      <c r="CV131" s="121"/>
      <c r="CW131" s="121"/>
      <c r="CX131" s="121"/>
      <c r="CY131" s="121"/>
      <c r="CZ131" s="121"/>
      <c r="DA131" s="121"/>
      <c r="DB131" s="121"/>
      <c r="DC131" s="121"/>
      <c r="DD131" s="121"/>
      <c r="DE131" s="121"/>
      <c r="DF131" s="121"/>
      <c r="DG131" s="121"/>
      <c r="DH131" s="121"/>
      <c r="DI131" s="121"/>
      <c r="DJ131" s="121"/>
      <c r="DK131" s="121"/>
      <c r="DL131" s="121"/>
      <c r="DM131" s="121"/>
      <c r="DN131" s="121"/>
      <c r="DO131" s="121"/>
      <c r="DP131" s="121"/>
      <c r="DQ131" s="121"/>
      <c r="DR131" s="121"/>
      <c r="DS131" s="121"/>
      <c r="DT131" s="121"/>
      <c r="DU131" s="121"/>
      <c r="DV131" s="121"/>
      <c r="DW131" s="121"/>
      <c r="DX131" s="121"/>
      <c r="DY131" s="121"/>
      <c r="DZ131" s="121"/>
      <c r="EA131" s="121"/>
      <c r="EB131" s="121"/>
      <c r="EC131" s="121"/>
      <c r="ED131" s="121"/>
      <c r="EE131" s="121"/>
      <c r="EF131" s="121"/>
      <c r="EG131" s="121"/>
      <c r="EH131" s="21"/>
    </row>
    <row r="132" spans="1:138" ht="12.75" customHeight="1">
      <c r="A132" s="21"/>
      <c r="B132" s="121"/>
      <c r="C132" s="121"/>
      <c r="D132" s="237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1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1"/>
      <c r="BD132" s="121"/>
      <c r="BE132" s="121"/>
      <c r="BF132" s="121"/>
      <c r="BG132" s="121"/>
      <c r="BH132" s="121"/>
      <c r="BI132" s="121"/>
      <c r="BJ132" s="121"/>
      <c r="BK132" s="121"/>
      <c r="BL132" s="121"/>
      <c r="BM132" s="121"/>
      <c r="BN132" s="121"/>
      <c r="BO132" s="121"/>
      <c r="BP132" s="121"/>
      <c r="BQ132" s="121"/>
      <c r="BR132" s="121"/>
      <c r="BS132" s="121"/>
      <c r="BT132" s="121"/>
      <c r="BU132" s="121"/>
      <c r="BV132" s="121"/>
      <c r="BW132" s="121"/>
      <c r="BX132" s="121"/>
      <c r="BY132" s="121"/>
      <c r="BZ132" s="121"/>
      <c r="CA132" s="121"/>
      <c r="CB132" s="121"/>
      <c r="CC132" s="121"/>
      <c r="CD132" s="121"/>
      <c r="CE132" s="121"/>
      <c r="CF132" s="121"/>
      <c r="CG132" s="121"/>
      <c r="CH132" s="121"/>
      <c r="CI132" s="121"/>
      <c r="CJ132" s="121"/>
      <c r="CK132" s="121"/>
      <c r="CL132" s="121"/>
      <c r="CM132" s="121"/>
      <c r="CN132" s="121"/>
      <c r="CO132" s="121"/>
      <c r="CP132" s="121"/>
      <c r="CQ132" s="121"/>
      <c r="CR132" s="121"/>
      <c r="CS132" s="121"/>
      <c r="CT132" s="121"/>
      <c r="CU132" s="121"/>
      <c r="CV132" s="121"/>
      <c r="CW132" s="121"/>
      <c r="CX132" s="121"/>
      <c r="CY132" s="121"/>
      <c r="CZ132" s="121"/>
      <c r="DA132" s="121"/>
      <c r="DB132" s="121"/>
      <c r="DC132" s="121"/>
      <c r="DD132" s="121"/>
      <c r="DE132" s="121"/>
      <c r="DF132" s="121"/>
      <c r="DG132" s="121"/>
      <c r="DH132" s="121"/>
      <c r="DI132" s="121"/>
      <c r="DJ132" s="121"/>
      <c r="DK132" s="121"/>
      <c r="DL132" s="121"/>
      <c r="DM132" s="121"/>
      <c r="DN132" s="121"/>
      <c r="DO132" s="121"/>
      <c r="DP132" s="121"/>
      <c r="DQ132" s="121"/>
      <c r="DR132" s="121"/>
      <c r="DS132" s="121"/>
      <c r="DT132" s="121"/>
      <c r="DU132" s="121"/>
      <c r="DV132" s="121"/>
      <c r="DW132" s="121"/>
      <c r="DX132" s="121"/>
      <c r="DY132" s="121"/>
      <c r="DZ132" s="121"/>
      <c r="EA132" s="121"/>
      <c r="EB132" s="121"/>
      <c r="EC132" s="121"/>
      <c r="ED132" s="121"/>
      <c r="EE132" s="121"/>
      <c r="EF132" s="121"/>
      <c r="EG132" s="121"/>
      <c r="EH132" s="21"/>
    </row>
    <row r="133" spans="1:138" ht="12.75" customHeight="1">
      <c r="A133" s="21"/>
      <c r="B133" s="121"/>
      <c r="C133" s="121"/>
      <c r="D133" s="237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1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1"/>
      <c r="BD133" s="121"/>
      <c r="BE133" s="121"/>
      <c r="BF133" s="121"/>
      <c r="BG133" s="121"/>
      <c r="BH133" s="121"/>
      <c r="BI133" s="121"/>
      <c r="BJ133" s="121"/>
      <c r="BK133" s="121"/>
      <c r="BL133" s="121"/>
      <c r="BM133" s="121"/>
      <c r="BN133" s="121"/>
      <c r="BO133" s="121"/>
      <c r="BP133" s="121"/>
      <c r="BQ133" s="121"/>
      <c r="BR133" s="121"/>
      <c r="BS133" s="121"/>
      <c r="BT133" s="121"/>
      <c r="BU133" s="121"/>
      <c r="BV133" s="121"/>
      <c r="BW133" s="121"/>
      <c r="BX133" s="121"/>
      <c r="BY133" s="121"/>
      <c r="BZ133" s="121"/>
      <c r="CA133" s="121"/>
      <c r="CB133" s="121"/>
      <c r="CC133" s="121"/>
      <c r="CD133" s="121"/>
      <c r="CE133" s="121"/>
      <c r="CF133" s="121"/>
      <c r="CG133" s="121"/>
      <c r="CH133" s="121"/>
      <c r="CI133" s="121"/>
      <c r="CJ133" s="121"/>
      <c r="CK133" s="121"/>
      <c r="CL133" s="121"/>
      <c r="CM133" s="121"/>
      <c r="CN133" s="121"/>
      <c r="CO133" s="121"/>
      <c r="CP133" s="121"/>
      <c r="CQ133" s="121"/>
      <c r="CR133" s="121"/>
      <c r="CS133" s="121"/>
      <c r="CT133" s="121"/>
      <c r="CU133" s="121"/>
      <c r="CV133" s="121"/>
      <c r="CW133" s="121"/>
      <c r="CX133" s="121"/>
      <c r="CY133" s="121"/>
      <c r="CZ133" s="121"/>
      <c r="DA133" s="121"/>
      <c r="DB133" s="121"/>
      <c r="DC133" s="121"/>
      <c r="DD133" s="121"/>
      <c r="DE133" s="121"/>
      <c r="DF133" s="121"/>
      <c r="DG133" s="121"/>
      <c r="DH133" s="121"/>
      <c r="DI133" s="121"/>
      <c r="DJ133" s="121"/>
      <c r="DK133" s="121"/>
      <c r="DL133" s="121"/>
      <c r="DM133" s="121"/>
      <c r="DN133" s="121"/>
      <c r="DO133" s="121"/>
      <c r="DP133" s="121"/>
      <c r="DQ133" s="121"/>
      <c r="DR133" s="121"/>
      <c r="DS133" s="121"/>
      <c r="DT133" s="121"/>
      <c r="DU133" s="121"/>
      <c r="DV133" s="121"/>
      <c r="DW133" s="121"/>
      <c r="DX133" s="121"/>
      <c r="DY133" s="121"/>
      <c r="DZ133" s="121"/>
      <c r="EA133" s="121"/>
      <c r="EB133" s="121"/>
      <c r="EC133" s="121"/>
      <c r="ED133" s="121"/>
      <c r="EE133" s="121"/>
      <c r="EF133" s="121"/>
      <c r="EG133" s="121"/>
      <c r="EH133" s="21"/>
    </row>
    <row r="134" spans="1:138" ht="12.75" customHeight="1">
      <c r="A134" s="21"/>
      <c r="B134" s="121"/>
      <c r="C134" s="121"/>
      <c r="D134" s="237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1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1"/>
      <c r="BD134" s="121"/>
      <c r="BE134" s="121"/>
      <c r="BF134" s="121"/>
      <c r="BG134" s="121"/>
      <c r="BH134" s="121"/>
      <c r="BI134" s="121"/>
      <c r="BJ134" s="121"/>
      <c r="BK134" s="121"/>
      <c r="BL134" s="121"/>
      <c r="BM134" s="121"/>
      <c r="BN134" s="121"/>
      <c r="BO134" s="121"/>
      <c r="BP134" s="121"/>
      <c r="BQ134" s="121"/>
      <c r="BR134" s="121"/>
      <c r="BS134" s="121"/>
      <c r="BT134" s="121"/>
      <c r="BU134" s="121"/>
      <c r="BV134" s="121"/>
      <c r="BW134" s="121"/>
      <c r="BX134" s="121"/>
      <c r="BY134" s="121"/>
      <c r="BZ134" s="121"/>
      <c r="CA134" s="121"/>
      <c r="CB134" s="121"/>
      <c r="CC134" s="121"/>
      <c r="CD134" s="121"/>
      <c r="CE134" s="121"/>
      <c r="CF134" s="121"/>
      <c r="CG134" s="121"/>
      <c r="CH134" s="121"/>
      <c r="CI134" s="121"/>
      <c r="CJ134" s="121"/>
      <c r="CK134" s="121"/>
      <c r="CL134" s="121"/>
      <c r="CM134" s="121"/>
      <c r="CN134" s="121"/>
      <c r="CO134" s="121"/>
      <c r="CP134" s="121"/>
      <c r="CQ134" s="121"/>
      <c r="CR134" s="121"/>
      <c r="CS134" s="121"/>
      <c r="CT134" s="121"/>
      <c r="CU134" s="121"/>
      <c r="CV134" s="121"/>
      <c r="CW134" s="121"/>
      <c r="CX134" s="121"/>
      <c r="CY134" s="121"/>
      <c r="CZ134" s="121"/>
      <c r="DA134" s="121"/>
      <c r="DB134" s="121"/>
      <c r="DC134" s="121"/>
      <c r="DD134" s="121"/>
      <c r="DE134" s="121"/>
      <c r="DF134" s="121"/>
      <c r="DG134" s="121"/>
      <c r="DH134" s="121"/>
      <c r="DI134" s="121"/>
      <c r="DJ134" s="121"/>
      <c r="DK134" s="121"/>
      <c r="DL134" s="121"/>
      <c r="DM134" s="121"/>
      <c r="DN134" s="121"/>
      <c r="DO134" s="121"/>
      <c r="DP134" s="121"/>
      <c r="DQ134" s="121"/>
      <c r="DR134" s="121"/>
      <c r="DS134" s="121"/>
      <c r="DT134" s="121"/>
      <c r="DU134" s="121"/>
      <c r="DV134" s="121"/>
      <c r="DW134" s="121"/>
      <c r="DX134" s="121"/>
      <c r="DY134" s="121"/>
      <c r="DZ134" s="121"/>
      <c r="EA134" s="121"/>
      <c r="EB134" s="121"/>
      <c r="EC134" s="121"/>
      <c r="ED134" s="121"/>
      <c r="EE134" s="121"/>
      <c r="EF134" s="121"/>
      <c r="EG134" s="121"/>
      <c r="EH134" s="21"/>
    </row>
    <row r="135" spans="1:138" ht="12.75" customHeight="1">
      <c r="A135" s="21"/>
      <c r="B135" s="121"/>
      <c r="C135" s="121"/>
      <c r="D135" s="237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1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1"/>
      <c r="BD135" s="121"/>
      <c r="BE135" s="121"/>
      <c r="BF135" s="121"/>
      <c r="BG135" s="121"/>
      <c r="BH135" s="121"/>
      <c r="BI135" s="121"/>
      <c r="BJ135" s="121"/>
      <c r="BK135" s="121"/>
      <c r="BL135" s="121"/>
      <c r="BM135" s="121"/>
      <c r="BN135" s="121"/>
      <c r="BO135" s="121"/>
      <c r="BP135" s="121"/>
      <c r="BQ135" s="121"/>
      <c r="BR135" s="121"/>
      <c r="BS135" s="121"/>
      <c r="BT135" s="121"/>
      <c r="BU135" s="121"/>
      <c r="BV135" s="121"/>
      <c r="BW135" s="121"/>
      <c r="BX135" s="121"/>
      <c r="BY135" s="121"/>
      <c r="BZ135" s="121"/>
      <c r="CA135" s="121"/>
      <c r="CB135" s="121"/>
      <c r="CC135" s="121"/>
      <c r="CD135" s="121"/>
      <c r="CE135" s="121"/>
      <c r="CF135" s="121"/>
      <c r="CG135" s="121"/>
      <c r="CH135" s="121"/>
      <c r="CI135" s="121"/>
      <c r="CJ135" s="121"/>
      <c r="CK135" s="121"/>
      <c r="CL135" s="121"/>
      <c r="CM135" s="121"/>
      <c r="CN135" s="121"/>
      <c r="CO135" s="121"/>
      <c r="CP135" s="121"/>
      <c r="CQ135" s="121"/>
      <c r="CR135" s="121"/>
      <c r="CS135" s="121"/>
      <c r="CT135" s="121"/>
      <c r="CU135" s="121"/>
      <c r="CV135" s="121"/>
      <c r="CW135" s="121"/>
      <c r="CX135" s="121"/>
      <c r="CY135" s="121"/>
      <c r="CZ135" s="121"/>
      <c r="DA135" s="121"/>
      <c r="DB135" s="121"/>
      <c r="DC135" s="121"/>
      <c r="DD135" s="121"/>
      <c r="DE135" s="121"/>
      <c r="DF135" s="121"/>
      <c r="DG135" s="121"/>
      <c r="DH135" s="121"/>
      <c r="DI135" s="121"/>
      <c r="DJ135" s="121"/>
      <c r="DK135" s="121"/>
      <c r="DL135" s="121"/>
      <c r="DM135" s="121"/>
      <c r="DN135" s="121"/>
      <c r="DO135" s="121"/>
      <c r="DP135" s="121"/>
      <c r="DQ135" s="121"/>
      <c r="DR135" s="121"/>
      <c r="DS135" s="121"/>
      <c r="DT135" s="121"/>
      <c r="DU135" s="121"/>
      <c r="DV135" s="121"/>
      <c r="DW135" s="121"/>
      <c r="DX135" s="121"/>
      <c r="DY135" s="121"/>
      <c r="DZ135" s="121"/>
      <c r="EA135" s="121"/>
      <c r="EB135" s="121"/>
      <c r="EC135" s="121"/>
      <c r="ED135" s="121"/>
      <c r="EE135" s="121"/>
      <c r="EF135" s="121"/>
      <c r="EG135" s="121"/>
      <c r="EH135" s="21"/>
    </row>
    <row r="136" spans="1:138" ht="12.75" customHeight="1">
      <c r="A136" s="21"/>
      <c r="B136" s="121"/>
      <c r="C136" s="121"/>
      <c r="D136" s="237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1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1"/>
      <c r="BD136" s="121"/>
      <c r="BE136" s="121"/>
      <c r="BF136" s="121"/>
      <c r="BG136" s="121"/>
      <c r="BH136" s="121"/>
      <c r="BI136" s="121"/>
      <c r="BJ136" s="121"/>
      <c r="BK136" s="121"/>
      <c r="BL136" s="121"/>
      <c r="BM136" s="121"/>
      <c r="BN136" s="121"/>
      <c r="BO136" s="121"/>
      <c r="BP136" s="121"/>
      <c r="BQ136" s="121"/>
      <c r="BR136" s="121"/>
      <c r="BS136" s="121"/>
      <c r="BT136" s="121"/>
      <c r="BU136" s="121"/>
      <c r="BV136" s="121"/>
      <c r="BW136" s="121"/>
      <c r="BX136" s="121"/>
      <c r="BY136" s="121"/>
      <c r="BZ136" s="121"/>
      <c r="CA136" s="121"/>
      <c r="CB136" s="121"/>
      <c r="CC136" s="121"/>
      <c r="CD136" s="121"/>
      <c r="CE136" s="121"/>
      <c r="CF136" s="121"/>
      <c r="CG136" s="121"/>
      <c r="CH136" s="121"/>
      <c r="CI136" s="121"/>
      <c r="CJ136" s="121"/>
      <c r="CK136" s="121"/>
      <c r="CL136" s="121"/>
      <c r="CM136" s="121"/>
      <c r="CN136" s="121"/>
      <c r="CO136" s="121"/>
      <c r="CP136" s="121"/>
      <c r="CQ136" s="121"/>
      <c r="CR136" s="121"/>
      <c r="CS136" s="121"/>
      <c r="CT136" s="121"/>
      <c r="CU136" s="121"/>
      <c r="CV136" s="121"/>
      <c r="CW136" s="121"/>
      <c r="CX136" s="121"/>
      <c r="CY136" s="121"/>
      <c r="CZ136" s="121"/>
      <c r="DA136" s="121"/>
      <c r="DB136" s="121"/>
      <c r="DC136" s="121"/>
      <c r="DD136" s="121"/>
      <c r="DE136" s="121"/>
      <c r="DF136" s="121"/>
      <c r="DG136" s="121"/>
      <c r="DH136" s="121"/>
      <c r="DI136" s="121"/>
      <c r="DJ136" s="121"/>
      <c r="DK136" s="121"/>
      <c r="DL136" s="121"/>
      <c r="DM136" s="121"/>
      <c r="DN136" s="121"/>
      <c r="DO136" s="121"/>
      <c r="DP136" s="121"/>
      <c r="DQ136" s="121"/>
      <c r="DR136" s="121"/>
      <c r="DS136" s="121"/>
      <c r="DT136" s="121"/>
      <c r="DU136" s="121"/>
      <c r="DV136" s="121"/>
      <c r="DW136" s="121"/>
      <c r="DX136" s="121"/>
      <c r="DY136" s="121"/>
      <c r="DZ136" s="121"/>
      <c r="EA136" s="121"/>
      <c r="EB136" s="121"/>
      <c r="EC136" s="121"/>
      <c r="ED136" s="121"/>
      <c r="EE136" s="121"/>
      <c r="EF136" s="121"/>
      <c r="EG136" s="121"/>
      <c r="EH136" s="21"/>
    </row>
    <row r="137" spans="1:138" ht="12.75" customHeight="1">
      <c r="A137" s="21"/>
      <c r="B137" s="121"/>
      <c r="C137" s="121"/>
      <c r="D137" s="237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1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1"/>
      <c r="BD137" s="121"/>
      <c r="BE137" s="121"/>
      <c r="BF137" s="121"/>
      <c r="BG137" s="121"/>
      <c r="BH137" s="121"/>
      <c r="BI137" s="121"/>
      <c r="BJ137" s="121"/>
      <c r="BK137" s="121"/>
      <c r="BL137" s="121"/>
      <c r="BM137" s="121"/>
      <c r="BN137" s="121"/>
      <c r="BO137" s="121"/>
      <c r="BP137" s="121"/>
      <c r="BQ137" s="121"/>
      <c r="BR137" s="121"/>
      <c r="BS137" s="121"/>
      <c r="BT137" s="121"/>
      <c r="BU137" s="121"/>
      <c r="BV137" s="121"/>
      <c r="BW137" s="121"/>
      <c r="BX137" s="121"/>
      <c r="BY137" s="121"/>
      <c r="BZ137" s="121"/>
      <c r="CA137" s="121"/>
      <c r="CB137" s="121"/>
      <c r="CC137" s="121"/>
      <c r="CD137" s="121"/>
      <c r="CE137" s="121"/>
      <c r="CF137" s="121"/>
      <c r="CG137" s="121"/>
      <c r="CH137" s="121"/>
      <c r="CI137" s="121"/>
      <c r="CJ137" s="121"/>
      <c r="CK137" s="121"/>
      <c r="CL137" s="121"/>
      <c r="CM137" s="121"/>
      <c r="CN137" s="121"/>
      <c r="CO137" s="121"/>
      <c r="CP137" s="121"/>
      <c r="CQ137" s="121"/>
      <c r="CR137" s="121"/>
      <c r="CS137" s="121"/>
      <c r="CT137" s="121"/>
      <c r="CU137" s="121"/>
      <c r="CV137" s="121"/>
      <c r="CW137" s="121"/>
      <c r="CX137" s="121"/>
      <c r="CY137" s="121"/>
      <c r="CZ137" s="121"/>
      <c r="DA137" s="121"/>
      <c r="DB137" s="121"/>
      <c r="DC137" s="121"/>
      <c r="DD137" s="121"/>
      <c r="DE137" s="121"/>
      <c r="DF137" s="121"/>
      <c r="DG137" s="121"/>
      <c r="DH137" s="121"/>
      <c r="DI137" s="121"/>
      <c r="DJ137" s="121"/>
      <c r="DK137" s="121"/>
      <c r="DL137" s="121"/>
      <c r="DM137" s="121"/>
      <c r="DN137" s="121"/>
      <c r="DO137" s="121"/>
      <c r="DP137" s="121"/>
      <c r="DQ137" s="121"/>
      <c r="DR137" s="121"/>
      <c r="DS137" s="121"/>
      <c r="DT137" s="121"/>
      <c r="DU137" s="121"/>
      <c r="DV137" s="121"/>
      <c r="DW137" s="121"/>
      <c r="DX137" s="121"/>
      <c r="DY137" s="121"/>
      <c r="DZ137" s="121"/>
      <c r="EA137" s="121"/>
      <c r="EB137" s="121"/>
      <c r="EC137" s="121"/>
      <c r="ED137" s="121"/>
      <c r="EE137" s="121"/>
      <c r="EF137" s="121"/>
      <c r="EG137" s="121"/>
      <c r="EH137" s="21"/>
    </row>
    <row r="138" spans="1:138" ht="12.75" customHeight="1">
      <c r="A138" s="21"/>
      <c r="B138" s="121"/>
      <c r="C138" s="121"/>
      <c r="D138" s="237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1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1"/>
      <c r="BD138" s="121"/>
      <c r="BE138" s="121"/>
      <c r="BF138" s="121"/>
      <c r="BG138" s="121"/>
      <c r="BH138" s="121"/>
      <c r="BI138" s="121"/>
      <c r="BJ138" s="121"/>
      <c r="BK138" s="121"/>
      <c r="BL138" s="121"/>
      <c r="BM138" s="121"/>
      <c r="BN138" s="121"/>
      <c r="BO138" s="121"/>
      <c r="BP138" s="121"/>
      <c r="BQ138" s="121"/>
      <c r="BR138" s="121"/>
      <c r="BS138" s="121"/>
      <c r="BT138" s="121"/>
      <c r="BU138" s="121"/>
      <c r="BV138" s="121"/>
      <c r="BW138" s="121"/>
      <c r="BX138" s="121"/>
      <c r="BY138" s="121"/>
      <c r="BZ138" s="121"/>
      <c r="CA138" s="121"/>
      <c r="CB138" s="121"/>
      <c r="CC138" s="121"/>
      <c r="CD138" s="121"/>
      <c r="CE138" s="121"/>
      <c r="CF138" s="121"/>
      <c r="CG138" s="121"/>
      <c r="CH138" s="121"/>
      <c r="CI138" s="121"/>
      <c r="CJ138" s="121"/>
      <c r="CK138" s="121"/>
      <c r="CL138" s="121"/>
      <c r="CM138" s="121"/>
      <c r="CN138" s="121"/>
      <c r="CO138" s="121"/>
      <c r="CP138" s="121"/>
      <c r="CQ138" s="121"/>
      <c r="CR138" s="121"/>
      <c r="CS138" s="121"/>
      <c r="CT138" s="121"/>
      <c r="CU138" s="121"/>
      <c r="CV138" s="121"/>
      <c r="CW138" s="121"/>
      <c r="CX138" s="121"/>
      <c r="CY138" s="121"/>
      <c r="CZ138" s="121"/>
      <c r="DA138" s="121"/>
      <c r="DB138" s="121"/>
      <c r="DC138" s="121"/>
      <c r="DD138" s="121"/>
      <c r="DE138" s="121"/>
      <c r="DF138" s="121"/>
      <c r="DG138" s="121"/>
      <c r="DH138" s="121"/>
      <c r="DI138" s="121"/>
      <c r="DJ138" s="121"/>
      <c r="DK138" s="121"/>
      <c r="DL138" s="121"/>
      <c r="DM138" s="121"/>
      <c r="DN138" s="121"/>
      <c r="DO138" s="121"/>
      <c r="DP138" s="121"/>
      <c r="DQ138" s="121"/>
      <c r="DR138" s="121"/>
      <c r="DS138" s="121"/>
      <c r="DT138" s="121"/>
      <c r="DU138" s="121"/>
      <c r="DV138" s="121"/>
      <c r="DW138" s="121"/>
      <c r="DX138" s="121"/>
      <c r="DY138" s="121"/>
      <c r="DZ138" s="121"/>
      <c r="EA138" s="121"/>
      <c r="EB138" s="121"/>
      <c r="EC138" s="121"/>
      <c r="ED138" s="121"/>
      <c r="EE138" s="121"/>
      <c r="EF138" s="121"/>
      <c r="EG138" s="121"/>
      <c r="EH138" s="21"/>
    </row>
    <row r="139" spans="1:138" ht="12.75" customHeight="1">
      <c r="A139" s="21"/>
      <c r="B139" s="121"/>
      <c r="C139" s="121"/>
      <c r="D139" s="237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1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1"/>
      <c r="BO139" s="121"/>
      <c r="BP139" s="121"/>
      <c r="BQ139" s="121"/>
      <c r="BR139" s="121"/>
      <c r="BS139" s="121"/>
      <c r="BT139" s="121"/>
      <c r="BU139" s="121"/>
      <c r="BV139" s="121"/>
      <c r="BW139" s="121"/>
      <c r="BX139" s="121"/>
      <c r="BY139" s="121"/>
      <c r="BZ139" s="121"/>
      <c r="CA139" s="121"/>
      <c r="CB139" s="121"/>
      <c r="CC139" s="121"/>
      <c r="CD139" s="121"/>
      <c r="CE139" s="121"/>
      <c r="CF139" s="121"/>
      <c r="CG139" s="121"/>
      <c r="CH139" s="121"/>
      <c r="CI139" s="121"/>
      <c r="CJ139" s="121"/>
      <c r="CK139" s="121"/>
      <c r="CL139" s="121"/>
      <c r="CM139" s="121"/>
      <c r="CN139" s="121"/>
      <c r="CO139" s="121"/>
      <c r="CP139" s="121"/>
      <c r="CQ139" s="121"/>
      <c r="CR139" s="121"/>
      <c r="CS139" s="121"/>
      <c r="CT139" s="121"/>
      <c r="CU139" s="121"/>
      <c r="CV139" s="121"/>
      <c r="CW139" s="121"/>
      <c r="CX139" s="121"/>
      <c r="CY139" s="121"/>
      <c r="CZ139" s="121"/>
      <c r="DA139" s="121"/>
      <c r="DB139" s="121"/>
      <c r="DC139" s="121"/>
      <c r="DD139" s="121"/>
      <c r="DE139" s="121"/>
      <c r="DF139" s="121"/>
      <c r="DG139" s="121"/>
      <c r="DH139" s="121"/>
      <c r="DI139" s="121"/>
      <c r="DJ139" s="121"/>
      <c r="DK139" s="121"/>
      <c r="DL139" s="121"/>
      <c r="DM139" s="121"/>
      <c r="DN139" s="121"/>
      <c r="DO139" s="121"/>
      <c r="DP139" s="121"/>
      <c r="DQ139" s="121"/>
      <c r="DR139" s="121"/>
      <c r="DS139" s="121"/>
      <c r="DT139" s="121"/>
      <c r="DU139" s="121"/>
      <c r="DV139" s="121"/>
      <c r="DW139" s="121"/>
      <c r="DX139" s="121"/>
      <c r="DY139" s="121"/>
      <c r="DZ139" s="121"/>
      <c r="EA139" s="121"/>
      <c r="EB139" s="121"/>
      <c r="EC139" s="121"/>
      <c r="ED139" s="121"/>
      <c r="EE139" s="121"/>
      <c r="EF139" s="121"/>
      <c r="EG139" s="121"/>
      <c r="EH139" s="21"/>
    </row>
    <row r="140" spans="1:138" ht="12.75" customHeight="1">
      <c r="A140" s="21"/>
      <c r="B140" s="121"/>
      <c r="C140" s="121"/>
      <c r="D140" s="237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1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1"/>
      <c r="BD140" s="121"/>
      <c r="BE140" s="121"/>
      <c r="BF140" s="121"/>
      <c r="BG140" s="121"/>
      <c r="BH140" s="121"/>
      <c r="BI140" s="121"/>
      <c r="BJ140" s="121"/>
      <c r="BK140" s="121"/>
      <c r="BL140" s="121"/>
      <c r="BM140" s="121"/>
      <c r="BN140" s="121"/>
      <c r="BO140" s="121"/>
      <c r="BP140" s="121"/>
      <c r="BQ140" s="121"/>
      <c r="BR140" s="121"/>
      <c r="BS140" s="121"/>
      <c r="BT140" s="121"/>
      <c r="BU140" s="121"/>
      <c r="BV140" s="121"/>
      <c r="BW140" s="121"/>
      <c r="BX140" s="121"/>
      <c r="BY140" s="121"/>
      <c r="BZ140" s="121"/>
      <c r="CA140" s="121"/>
      <c r="CB140" s="121"/>
      <c r="CC140" s="121"/>
      <c r="CD140" s="121"/>
      <c r="CE140" s="121"/>
      <c r="CF140" s="121"/>
      <c r="CG140" s="121"/>
      <c r="CH140" s="121"/>
      <c r="CI140" s="121"/>
      <c r="CJ140" s="121"/>
      <c r="CK140" s="121"/>
      <c r="CL140" s="121"/>
      <c r="CM140" s="121"/>
      <c r="CN140" s="121"/>
      <c r="CO140" s="121"/>
      <c r="CP140" s="121"/>
      <c r="CQ140" s="121"/>
      <c r="CR140" s="121"/>
      <c r="CS140" s="121"/>
      <c r="CT140" s="121"/>
      <c r="CU140" s="121"/>
      <c r="CV140" s="121"/>
      <c r="CW140" s="121"/>
      <c r="CX140" s="121"/>
      <c r="CY140" s="121"/>
      <c r="CZ140" s="121"/>
      <c r="DA140" s="121"/>
      <c r="DB140" s="121"/>
      <c r="DC140" s="121"/>
      <c r="DD140" s="121"/>
      <c r="DE140" s="121"/>
      <c r="DF140" s="121"/>
      <c r="DG140" s="121"/>
      <c r="DH140" s="121"/>
      <c r="DI140" s="121"/>
      <c r="DJ140" s="121"/>
      <c r="DK140" s="121"/>
      <c r="DL140" s="121"/>
      <c r="DM140" s="121"/>
      <c r="DN140" s="121"/>
      <c r="DO140" s="121"/>
      <c r="DP140" s="121"/>
      <c r="DQ140" s="121"/>
      <c r="DR140" s="121"/>
      <c r="DS140" s="121"/>
      <c r="DT140" s="121"/>
      <c r="DU140" s="121"/>
      <c r="DV140" s="121"/>
      <c r="DW140" s="121"/>
      <c r="DX140" s="121"/>
      <c r="DY140" s="121"/>
      <c r="DZ140" s="121"/>
      <c r="EA140" s="121"/>
      <c r="EB140" s="121"/>
      <c r="EC140" s="121"/>
      <c r="ED140" s="121"/>
      <c r="EE140" s="121"/>
      <c r="EF140" s="121"/>
      <c r="EG140" s="121"/>
      <c r="EH140" s="21"/>
    </row>
    <row r="141" spans="1:138" ht="12.75" customHeight="1">
      <c r="A141" s="21"/>
      <c r="B141" s="121"/>
      <c r="C141" s="121"/>
      <c r="D141" s="237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1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1"/>
      <c r="BD141" s="121"/>
      <c r="BE141" s="121"/>
      <c r="BF141" s="121"/>
      <c r="BG141" s="121"/>
      <c r="BH141" s="121"/>
      <c r="BI141" s="121"/>
      <c r="BJ141" s="121"/>
      <c r="BK141" s="121"/>
      <c r="BL141" s="121"/>
      <c r="BM141" s="121"/>
      <c r="BN141" s="121"/>
      <c r="BO141" s="121"/>
      <c r="BP141" s="121"/>
      <c r="BQ141" s="121"/>
      <c r="BR141" s="121"/>
      <c r="BS141" s="121"/>
      <c r="BT141" s="121"/>
      <c r="BU141" s="121"/>
      <c r="BV141" s="121"/>
      <c r="BW141" s="121"/>
      <c r="BX141" s="121"/>
      <c r="BY141" s="121"/>
      <c r="BZ141" s="121"/>
      <c r="CA141" s="121"/>
      <c r="CB141" s="121"/>
      <c r="CC141" s="121"/>
      <c r="CD141" s="121"/>
      <c r="CE141" s="121"/>
      <c r="CF141" s="121"/>
      <c r="CG141" s="121"/>
      <c r="CH141" s="121"/>
      <c r="CI141" s="121"/>
      <c r="CJ141" s="121"/>
      <c r="CK141" s="121"/>
      <c r="CL141" s="121"/>
      <c r="CM141" s="121"/>
      <c r="CN141" s="121"/>
      <c r="CO141" s="121"/>
      <c r="CP141" s="121"/>
      <c r="CQ141" s="121"/>
      <c r="CR141" s="121"/>
      <c r="CS141" s="121"/>
      <c r="CT141" s="121"/>
      <c r="CU141" s="121"/>
      <c r="CV141" s="121"/>
      <c r="CW141" s="121"/>
      <c r="CX141" s="121"/>
      <c r="CY141" s="121"/>
      <c r="CZ141" s="121"/>
      <c r="DA141" s="121"/>
      <c r="DB141" s="121"/>
      <c r="DC141" s="121"/>
      <c r="DD141" s="121"/>
      <c r="DE141" s="121"/>
      <c r="DF141" s="121"/>
      <c r="DG141" s="121"/>
      <c r="DH141" s="121"/>
      <c r="DI141" s="121"/>
      <c r="DJ141" s="121"/>
      <c r="DK141" s="121"/>
      <c r="DL141" s="121"/>
      <c r="DM141" s="121"/>
      <c r="DN141" s="121"/>
      <c r="DO141" s="121"/>
      <c r="DP141" s="121"/>
      <c r="DQ141" s="121"/>
      <c r="DR141" s="121"/>
      <c r="DS141" s="121"/>
      <c r="DT141" s="121"/>
      <c r="DU141" s="121"/>
      <c r="DV141" s="121"/>
      <c r="DW141" s="121"/>
      <c r="DX141" s="121"/>
      <c r="DY141" s="121"/>
      <c r="DZ141" s="121"/>
      <c r="EA141" s="121"/>
      <c r="EB141" s="121"/>
      <c r="EC141" s="121"/>
      <c r="ED141" s="121"/>
      <c r="EE141" s="121"/>
      <c r="EF141" s="121"/>
      <c r="EG141" s="121"/>
      <c r="EH141" s="21"/>
    </row>
    <row r="142" spans="1:138" ht="12.75" customHeight="1">
      <c r="A142" s="21"/>
      <c r="B142" s="121"/>
      <c r="C142" s="121"/>
      <c r="D142" s="237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1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1"/>
      <c r="BD142" s="121"/>
      <c r="BE142" s="121"/>
      <c r="BF142" s="121"/>
      <c r="BG142" s="121"/>
      <c r="BH142" s="121"/>
      <c r="BI142" s="121"/>
      <c r="BJ142" s="121"/>
      <c r="BK142" s="121"/>
      <c r="BL142" s="121"/>
      <c r="BM142" s="121"/>
      <c r="BN142" s="121"/>
      <c r="BO142" s="121"/>
      <c r="BP142" s="121"/>
      <c r="BQ142" s="121"/>
      <c r="BR142" s="121"/>
      <c r="BS142" s="121"/>
      <c r="BT142" s="121"/>
      <c r="BU142" s="121"/>
      <c r="BV142" s="121"/>
      <c r="BW142" s="121"/>
      <c r="BX142" s="121"/>
      <c r="BY142" s="121"/>
      <c r="BZ142" s="121"/>
      <c r="CA142" s="121"/>
      <c r="CB142" s="121"/>
      <c r="CC142" s="121"/>
      <c r="CD142" s="121"/>
      <c r="CE142" s="121"/>
      <c r="CF142" s="121"/>
      <c r="CG142" s="121"/>
      <c r="CH142" s="121"/>
      <c r="CI142" s="121"/>
      <c r="CJ142" s="121"/>
      <c r="CK142" s="121"/>
      <c r="CL142" s="121"/>
      <c r="CM142" s="121"/>
      <c r="CN142" s="121"/>
      <c r="CO142" s="121"/>
      <c r="CP142" s="121"/>
      <c r="CQ142" s="121"/>
      <c r="CR142" s="121"/>
      <c r="CS142" s="121"/>
      <c r="CT142" s="121"/>
      <c r="CU142" s="121"/>
      <c r="CV142" s="121"/>
      <c r="CW142" s="121"/>
      <c r="CX142" s="121"/>
      <c r="CY142" s="121"/>
      <c r="CZ142" s="121"/>
      <c r="DA142" s="121"/>
      <c r="DB142" s="121"/>
      <c r="DC142" s="121"/>
      <c r="DD142" s="121"/>
      <c r="DE142" s="121"/>
      <c r="DF142" s="121"/>
      <c r="DG142" s="121"/>
      <c r="DH142" s="121"/>
      <c r="DI142" s="121"/>
      <c r="DJ142" s="121"/>
      <c r="DK142" s="121"/>
      <c r="DL142" s="121"/>
      <c r="DM142" s="121"/>
      <c r="DN142" s="121"/>
      <c r="DO142" s="121"/>
      <c r="DP142" s="121"/>
      <c r="DQ142" s="121"/>
      <c r="DR142" s="121"/>
      <c r="DS142" s="121"/>
      <c r="DT142" s="121"/>
      <c r="DU142" s="121"/>
      <c r="DV142" s="121"/>
      <c r="DW142" s="121"/>
      <c r="DX142" s="121"/>
      <c r="DY142" s="121"/>
      <c r="DZ142" s="121"/>
      <c r="EA142" s="121"/>
      <c r="EB142" s="121"/>
      <c r="EC142" s="121"/>
      <c r="ED142" s="121"/>
      <c r="EE142" s="121"/>
      <c r="EF142" s="121"/>
      <c r="EG142" s="121"/>
      <c r="EH142" s="21"/>
    </row>
    <row r="143" spans="1:138" ht="12.75" customHeight="1">
      <c r="A143" s="21"/>
      <c r="B143" s="121"/>
      <c r="C143" s="121"/>
      <c r="D143" s="237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1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1"/>
      <c r="BD143" s="121"/>
      <c r="BE143" s="121"/>
      <c r="BF143" s="121"/>
      <c r="BG143" s="121"/>
      <c r="BH143" s="121"/>
      <c r="BI143" s="121"/>
      <c r="BJ143" s="121"/>
      <c r="BK143" s="121"/>
      <c r="BL143" s="121"/>
      <c r="BM143" s="121"/>
      <c r="BN143" s="121"/>
      <c r="BO143" s="121"/>
      <c r="BP143" s="121"/>
      <c r="BQ143" s="121"/>
      <c r="BR143" s="121"/>
      <c r="BS143" s="121"/>
      <c r="BT143" s="121"/>
      <c r="BU143" s="121"/>
      <c r="BV143" s="121"/>
      <c r="BW143" s="121"/>
      <c r="BX143" s="121"/>
      <c r="BY143" s="121"/>
      <c r="BZ143" s="121"/>
      <c r="CA143" s="121"/>
      <c r="CB143" s="121"/>
      <c r="CC143" s="121"/>
      <c r="CD143" s="121"/>
      <c r="CE143" s="121"/>
      <c r="CF143" s="121"/>
      <c r="CG143" s="121"/>
      <c r="CH143" s="121"/>
      <c r="CI143" s="121"/>
      <c r="CJ143" s="121"/>
      <c r="CK143" s="121"/>
      <c r="CL143" s="121"/>
      <c r="CM143" s="121"/>
      <c r="CN143" s="121"/>
      <c r="CO143" s="121"/>
      <c r="CP143" s="121"/>
      <c r="CQ143" s="121"/>
      <c r="CR143" s="121"/>
      <c r="CS143" s="121"/>
      <c r="CT143" s="121"/>
      <c r="CU143" s="121"/>
      <c r="CV143" s="121"/>
      <c r="CW143" s="121"/>
      <c r="CX143" s="121"/>
      <c r="CY143" s="121"/>
      <c r="CZ143" s="121"/>
      <c r="DA143" s="121"/>
      <c r="DB143" s="121"/>
      <c r="DC143" s="121"/>
      <c r="DD143" s="121"/>
      <c r="DE143" s="121"/>
      <c r="DF143" s="121"/>
      <c r="DG143" s="121"/>
      <c r="DH143" s="121"/>
      <c r="DI143" s="121"/>
      <c r="DJ143" s="121"/>
      <c r="DK143" s="121"/>
      <c r="DL143" s="121"/>
      <c r="DM143" s="121"/>
      <c r="DN143" s="121"/>
      <c r="DO143" s="121"/>
      <c r="DP143" s="121"/>
      <c r="DQ143" s="121"/>
      <c r="DR143" s="121"/>
      <c r="DS143" s="121"/>
      <c r="DT143" s="121"/>
      <c r="DU143" s="121"/>
      <c r="DV143" s="121"/>
      <c r="DW143" s="121"/>
      <c r="DX143" s="121"/>
      <c r="DY143" s="121"/>
      <c r="DZ143" s="121"/>
      <c r="EA143" s="121"/>
      <c r="EB143" s="121"/>
      <c r="EC143" s="121"/>
      <c r="ED143" s="121"/>
      <c r="EE143" s="121"/>
      <c r="EF143" s="121"/>
      <c r="EG143" s="121"/>
      <c r="EH143" s="21"/>
    </row>
    <row r="144" spans="1:138" ht="12.75" customHeight="1">
      <c r="A144" s="21"/>
      <c r="B144" s="121"/>
      <c r="C144" s="121"/>
      <c r="D144" s="237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1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1"/>
      <c r="BD144" s="121"/>
      <c r="BE144" s="121"/>
      <c r="BF144" s="121"/>
      <c r="BG144" s="121"/>
      <c r="BH144" s="121"/>
      <c r="BI144" s="121"/>
      <c r="BJ144" s="121"/>
      <c r="BK144" s="121"/>
      <c r="BL144" s="121"/>
      <c r="BM144" s="121"/>
      <c r="BN144" s="121"/>
      <c r="BO144" s="121"/>
      <c r="BP144" s="121"/>
      <c r="BQ144" s="121"/>
      <c r="BR144" s="121"/>
      <c r="BS144" s="121"/>
      <c r="BT144" s="121"/>
      <c r="BU144" s="121"/>
      <c r="BV144" s="121"/>
      <c r="BW144" s="121"/>
      <c r="BX144" s="121"/>
      <c r="BY144" s="121"/>
      <c r="BZ144" s="121"/>
      <c r="CA144" s="121"/>
      <c r="CB144" s="121"/>
      <c r="CC144" s="121"/>
      <c r="CD144" s="121"/>
      <c r="CE144" s="121"/>
      <c r="CF144" s="121"/>
      <c r="CG144" s="121"/>
      <c r="CH144" s="121"/>
      <c r="CI144" s="121"/>
      <c r="CJ144" s="121"/>
      <c r="CK144" s="121"/>
      <c r="CL144" s="121"/>
      <c r="CM144" s="121"/>
      <c r="CN144" s="121"/>
      <c r="CO144" s="121"/>
      <c r="CP144" s="121"/>
      <c r="CQ144" s="121"/>
      <c r="CR144" s="121"/>
      <c r="CS144" s="121"/>
      <c r="CT144" s="121"/>
      <c r="CU144" s="121"/>
      <c r="CV144" s="121"/>
      <c r="CW144" s="121"/>
      <c r="CX144" s="121"/>
      <c r="CY144" s="121"/>
      <c r="CZ144" s="121"/>
      <c r="DA144" s="121"/>
      <c r="DB144" s="121"/>
      <c r="DC144" s="121"/>
      <c r="DD144" s="121"/>
      <c r="DE144" s="121"/>
      <c r="DF144" s="121"/>
      <c r="DG144" s="121"/>
      <c r="DH144" s="121"/>
      <c r="DI144" s="121"/>
      <c r="DJ144" s="121"/>
      <c r="DK144" s="121"/>
      <c r="DL144" s="121"/>
      <c r="DM144" s="121"/>
      <c r="DN144" s="121"/>
      <c r="DO144" s="121"/>
      <c r="DP144" s="121"/>
      <c r="DQ144" s="121"/>
      <c r="DR144" s="121"/>
      <c r="DS144" s="121"/>
      <c r="DT144" s="121"/>
      <c r="DU144" s="121"/>
      <c r="DV144" s="121"/>
      <c r="DW144" s="121"/>
      <c r="DX144" s="121"/>
      <c r="DY144" s="121"/>
      <c r="DZ144" s="121"/>
      <c r="EA144" s="121"/>
      <c r="EB144" s="121"/>
      <c r="EC144" s="121"/>
      <c r="ED144" s="121"/>
      <c r="EE144" s="121"/>
      <c r="EF144" s="121"/>
      <c r="EG144" s="121"/>
      <c r="EH144" s="21"/>
    </row>
    <row r="145" spans="1:138" ht="12.75" customHeight="1">
      <c r="A145" s="21"/>
      <c r="B145" s="121"/>
      <c r="C145" s="121"/>
      <c r="D145" s="237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1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1"/>
      <c r="BD145" s="121"/>
      <c r="BE145" s="121"/>
      <c r="BF145" s="121"/>
      <c r="BG145" s="121"/>
      <c r="BH145" s="121"/>
      <c r="BI145" s="121"/>
      <c r="BJ145" s="121"/>
      <c r="BK145" s="121"/>
      <c r="BL145" s="121"/>
      <c r="BM145" s="121"/>
      <c r="BN145" s="121"/>
      <c r="BO145" s="121"/>
      <c r="BP145" s="121"/>
      <c r="BQ145" s="121"/>
      <c r="BR145" s="121"/>
      <c r="BS145" s="121"/>
      <c r="BT145" s="121"/>
      <c r="BU145" s="121"/>
      <c r="BV145" s="121"/>
      <c r="BW145" s="121"/>
      <c r="BX145" s="121"/>
      <c r="BY145" s="121"/>
      <c r="BZ145" s="121"/>
      <c r="CA145" s="121"/>
      <c r="CB145" s="121"/>
      <c r="CC145" s="121"/>
      <c r="CD145" s="121"/>
      <c r="CE145" s="121"/>
      <c r="CF145" s="121"/>
      <c r="CG145" s="121"/>
      <c r="CH145" s="121"/>
      <c r="CI145" s="121"/>
      <c r="CJ145" s="121"/>
      <c r="CK145" s="121"/>
      <c r="CL145" s="121"/>
      <c r="CM145" s="121"/>
      <c r="CN145" s="121"/>
      <c r="CO145" s="121"/>
      <c r="CP145" s="121"/>
      <c r="CQ145" s="121"/>
      <c r="CR145" s="121"/>
      <c r="CS145" s="121"/>
      <c r="CT145" s="121"/>
      <c r="CU145" s="121"/>
      <c r="CV145" s="121"/>
      <c r="CW145" s="121"/>
      <c r="CX145" s="121"/>
      <c r="CY145" s="121"/>
      <c r="CZ145" s="121"/>
      <c r="DA145" s="121"/>
      <c r="DB145" s="121"/>
      <c r="DC145" s="121"/>
      <c r="DD145" s="121"/>
      <c r="DE145" s="121"/>
      <c r="DF145" s="121"/>
      <c r="DG145" s="121"/>
      <c r="DH145" s="121"/>
      <c r="DI145" s="121"/>
      <c r="DJ145" s="121"/>
      <c r="DK145" s="121"/>
      <c r="DL145" s="121"/>
      <c r="DM145" s="121"/>
      <c r="DN145" s="121"/>
      <c r="DO145" s="121"/>
      <c r="DP145" s="121"/>
      <c r="DQ145" s="121"/>
      <c r="DR145" s="121"/>
      <c r="DS145" s="121"/>
      <c r="DT145" s="121"/>
      <c r="DU145" s="121"/>
      <c r="DV145" s="121"/>
      <c r="DW145" s="121"/>
      <c r="DX145" s="121"/>
      <c r="DY145" s="121"/>
      <c r="DZ145" s="121"/>
      <c r="EA145" s="121"/>
      <c r="EB145" s="121"/>
      <c r="EC145" s="121"/>
      <c r="ED145" s="121"/>
      <c r="EE145" s="121"/>
      <c r="EF145" s="121"/>
      <c r="EG145" s="121"/>
      <c r="EH145" s="21"/>
    </row>
    <row r="146" spans="1:138" ht="12.75" customHeight="1">
      <c r="A146" s="21"/>
      <c r="B146" s="121"/>
      <c r="C146" s="121"/>
      <c r="D146" s="237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1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1"/>
      <c r="BD146" s="121"/>
      <c r="BE146" s="121"/>
      <c r="BF146" s="121"/>
      <c r="BG146" s="121"/>
      <c r="BH146" s="121"/>
      <c r="BI146" s="121"/>
      <c r="BJ146" s="121"/>
      <c r="BK146" s="121"/>
      <c r="BL146" s="121"/>
      <c r="BM146" s="121"/>
      <c r="BN146" s="121"/>
      <c r="BO146" s="121"/>
      <c r="BP146" s="121"/>
      <c r="BQ146" s="121"/>
      <c r="BR146" s="121"/>
      <c r="BS146" s="121"/>
      <c r="BT146" s="121"/>
      <c r="BU146" s="121"/>
      <c r="BV146" s="121"/>
      <c r="BW146" s="121"/>
      <c r="BX146" s="121"/>
      <c r="BY146" s="121"/>
      <c r="BZ146" s="121"/>
      <c r="CA146" s="121"/>
      <c r="CB146" s="121"/>
      <c r="CC146" s="121"/>
      <c r="CD146" s="121"/>
      <c r="CE146" s="121"/>
      <c r="CF146" s="121"/>
      <c r="CG146" s="121"/>
      <c r="CH146" s="121"/>
      <c r="CI146" s="121"/>
      <c r="CJ146" s="121"/>
      <c r="CK146" s="121"/>
      <c r="CL146" s="121"/>
      <c r="CM146" s="121"/>
      <c r="CN146" s="121"/>
      <c r="CO146" s="121"/>
      <c r="CP146" s="121"/>
      <c r="CQ146" s="121"/>
      <c r="CR146" s="121"/>
      <c r="CS146" s="121"/>
      <c r="CT146" s="121"/>
      <c r="CU146" s="121"/>
      <c r="CV146" s="121"/>
      <c r="CW146" s="121"/>
      <c r="CX146" s="121"/>
      <c r="CY146" s="121"/>
      <c r="CZ146" s="121"/>
      <c r="DA146" s="121"/>
      <c r="DB146" s="121"/>
      <c r="DC146" s="121"/>
      <c r="DD146" s="121"/>
      <c r="DE146" s="121"/>
      <c r="DF146" s="121"/>
      <c r="DG146" s="121"/>
      <c r="DH146" s="121"/>
      <c r="DI146" s="121"/>
      <c r="DJ146" s="121"/>
      <c r="DK146" s="121"/>
      <c r="DL146" s="121"/>
      <c r="DM146" s="121"/>
      <c r="DN146" s="121"/>
      <c r="DO146" s="121"/>
      <c r="DP146" s="121"/>
      <c r="DQ146" s="121"/>
      <c r="DR146" s="121"/>
      <c r="DS146" s="121"/>
      <c r="DT146" s="121"/>
      <c r="DU146" s="121"/>
      <c r="DV146" s="121"/>
      <c r="DW146" s="121"/>
      <c r="DX146" s="121"/>
      <c r="DY146" s="121"/>
      <c r="DZ146" s="121"/>
      <c r="EA146" s="121"/>
      <c r="EB146" s="121"/>
      <c r="EC146" s="121"/>
      <c r="ED146" s="121"/>
      <c r="EE146" s="121"/>
      <c r="EF146" s="121"/>
      <c r="EG146" s="121"/>
      <c r="EH146" s="21"/>
    </row>
    <row r="147" spans="1:138" ht="12.75" customHeight="1">
      <c r="A147" s="21"/>
      <c r="B147" s="121"/>
      <c r="C147" s="121"/>
      <c r="D147" s="237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1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1"/>
      <c r="BD147" s="121"/>
      <c r="BE147" s="121"/>
      <c r="BF147" s="121"/>
      <c r="BG147" s="121"/>
      <c r="BH147" s="121"/>
      <c r="BI147" s="121"/>
      <c r="BJ147" s="121"/>
      <c r="BK147" s="121"/>
      <c r="BL147" s="121"/>
      <c r="BM147" s="121"/>
      <c r="BN147" s="121"/>
      <c r="BO147" s="121"/>
      <c r="BP147" s="121"/>
      <c r="BQ147" s="121"/>
      <c r="BR147" s="121"/>
      <c r="BS147" s="121"/>
      <c r="BT147" s="121"/>
      <c r="BU147" s="121"/>
      <c r="BV147" s="121"/>
      <c r="BW147" s="121"/>
      <c r="BX147" s="121"/>
      <c r="BY147" s="121"/>
      <c r="BZ147" s="121"/>
      <c r="CA147" s="121"/>
      <c r="CB147" s="121"/>
      <c r="CC147" s="121"/>
      <c r="CD147" s="121"/>
      <c r="CE147" s="121"/>
      <c r="CF147" s="121"/>
      <c r="CG147" s="121"/>
      <c r="CH147" s="121"/>
      <c r="CI147" s="121"/>
      <c r="CJ147" s="121"/>
      <c r="CK147" s="121"/>
      <c r="CL147" s="121"/>
      <c r="CM147" s="121"/>
      <c r="CN147" s="121"/>
      <c r="CO147" s="121"/>
      <c r="CP147" s="121"/>
      <c r="CQ147" s="121"/>
      <c r="CR147" s="121"/>
      <c r="CS147" s="121"/>
      <c r="CT147" s="121"/>
      <c r="CU147" s="121"/>
      <c r="CV147" s="121"/>
      <c r="CW147" s="121"/>
      <c r="CX147" s="121"/>
      <c r="CY147" s="121"/>
      <c r="CZ147" s="121"/>
      <c r="DA147" s="121"/>
      <c r="DB147" s="121"/>
      <c r="DC147" s="121"/>
      <c r="DD147" s="121"/>
      <c r="DE147" s="121"/>
      <c r="DF147" s="121"/>
      <c r="DG147" s="121"/>
      <c r="DH147" s="121"/>
      <c r="DI147" s="121"/>
      <c r="DJ147" s="121"/>
      <c r="DK147" s="121"/>
      <c r="DL147" s="121"/>
      <c r="DM147" s="121"/>
      <c r="DN147" s="121"/>
      <c r="DO147" s="121"/>
      <c r="DP147" s="121"/>
      <c r="DQ147" s="121"/>
      <c r="DR147" s="121"/>
      <c r="DS147" s="121"/>
      <c r="DT147" s="121"/>
      <c r="DU147" s="121"/>
      <c r="DV147" s="121"/>
      <c r="DW147" s="121"/>
      <c r="DX147" s="121"/>
      <c r="DY147" s="121"/>
      <c r="DZ147" s="121"/>
      <c r="EA147" s="121"/>
      <c r="EB147" s="121"/>
      <c r="EC147" s="121"/>
      <c r="ED147" s="121"/>
      <c r="EE147" s="121"/>
      <c r="EF147" s="121"/>
      <c r="EG147" s="121"/>
      <c r="EH147" s="21"/>
    </row>
    <row r="148" spans="1:138" ht="12.75" customHeight="1">
      <c r="A148" s="21"/>
      <c r="B148" s="121"/>
      <c r="C148" s="121"/>
      <c r="D148" s="237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1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1"/>
      <c r="BD148" s="121"/>
      <c r="BE148" s="121"/>
      <c r="BF148" s="121"/>
      <c r="BG148" s="121"/>
      <c r="BH148" s="121"/>
      <c r="BI148" s="121"/>
      <c r="BJ148" s="121"/>
      <c r="BK148" s="121"/>
      <c r="BL148" s="121"/>
      <c r="BM148" s="121"/>
      <c r="BN148" s="121"/>
      <c r="BO148" s="121"/>
      <c r="BP148" s="121"/>
      <c r="BQ148" s="121"/>
      <c r="BR148" s="121"/>
      <c r="BS148" s="121"/>
      <c r="BT148" s="121"/>
      <c r="BU148" s="121"/>
      <c r="BV148" s="121"/>
      <c r="BW148" s="121"/>
      <c r="BX148" s="121"/>
      <c r="BY148" s="121"/>
      <c r="BZ148" s="121"/>
      <c r="CA148" s="121"/>
      <c r="CB148" s="121"/>
      <c r="CC148" s="121"/>
      <c r="CD148" s="121"/>
      <c r="CE148" s="121"/>
      <c r="CF148" s="121"/>
      <c r="CG148" s="121"/>
      <c r="CH148" s="121"/>
      <c r="CI148" s="121"/>
      <c r="CJ148" s="121"/>
      <c r="CK148" s="121"/>
      <c r="CL148" s="121"/>
      <c r="CM148" s="121"/>
      <c r="CN148" s="121"/>
      <c r="CO148" s="121"/>
      <c r="CP148" s="121"/>
      <c r="CQ148" s="121"/>
      <c r="CR148" s="121"/>
      <c r="CS148" s="121"/>
      <c r="CT148" s="121"/>
      <c r="CU148" s="121"/>
      <c r="CV148" s="121"/>
      <c r="CW148" s="121"/>
      <c r="CX148" s="121"/>
      <c r="CY148" s="121"/>
      <c r="CZ148" s="121"/>
      <c r="DA148" s="121"/>
      <c r="DB148" s="121"/>
      <c r="DC148" s="121"/>
      <c r="DD148" s="121"/>
      <c r="DE148" s="121"/>
      <c r="DF148" s="121"/>
      <c r="DG148" s="121"/>
      <c r="DH148" s="121"/>
      <c r="DI148" s="121"/>
      <c r="DJ148" s="121"/>
      <c r="DK148" s="121"/>
      <c r="DL148" s="121"/>
      <c r="DM148" s="121"/>
      <c r="DN148" s="121"/>
      <c r="DO148" s="121"/>
      <c r="DP148" s="121"/>
      <c r="DQ148" s="121"/>
      <c r="DR148" s="121"/>
      <c r="DS148" s="121"/>
      <c r="DT148" s="121"/>
      <c r="DU148" s="121"/>
      <c r="DV148" s="121"/>
      <c r="DW148" s="121"/>
      <c r="DX148" s="121"/>
      <c r="DY148" s="121"/>
      <c r="DZ148" s="121"/>
      <c r="EA148" s="121"/>
      <c r="EB148" s="121"/>
      <c r="EC148" s="121"/>
      <c r="ED148" s="121"/>
      <c r="EE148" s="121"/>
      <c r="EF148" s="121"/>
      <c r="EG148" s="121"/>
      <c r="EH148" s="21"/>
    </row>
    <row r="149" spans="1:138" ht="12.75" customHeight="1">
      <c r="A149" s="21"/>
      <c r="B149" s="121"/>
      <c r="C149" s="121"/>
      <c r="D149" s="237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1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1"/>
      <c r="BD149" s="121"/>
      <c r="BE149" s="121"/>
      <c r="BF149" s="121"/>
      <c r="BG149" s="121"/>
      <c r="BH149" s="121"/>
      <c r="BI149" s="121"/>
      <c r="BJ149" s="121"/>
      <c r="BK149" s="121"/>
      <c r="BL149" s="121"/>
      <c r="BM149" s="121"/>
      <c r="BN149" s="121"/>
      <c r="BO149" s="121"/>
      <c r="BP149" s="121"/>
      <c r="BQ149" s="121"/>
      <c r="BR149" s="121"/>
      <c r="BS149" s="121"/>
      <c r="BT149" s="121"/>
      <c r="BU149" s="121"/>
      <c r="BV149" s="121"/>
      <c r="BW149" s="121"/>
      <c r="BX149" s="121"/>
      <c r="BY149" s="121"/>
      <c r="BZ149" s="121"/>
      <c r="CA149" s="121"/>
      <c r="CB149" s="121"/>
      <c r="CC149" s="121"/>
      <c r="CD149" s="121"/>
      <c r="CE149" s="121"/>
      <c r="CF149" s="121"/>
      <c r="CG149" s="121"/>
      <c r="CH149" s="121"/>
      <c r="CI149" s="121"/>
      <c r="CJ149" s="121"/>
      <c r="CK149" s="121"/>
      <c r="CL149" s="121"/>
      <c r="CM149" s="121"/>
      <c r="CN149" s="121"/>
      <c r="CO149" s="121"/>
      <c r="CP149" s="121"/>
      <c r="CQ149" s="121"/>
      <c r="CR149" s="121"/>
      <c r="CS149" s="121"/>
      <c r="CT149" s="121"/>
      <c r="CU149" s="121"/>
      <c r="CV149" s="121"/>
      <c r="CW149" s="121"/>
      <c r="CX149" s="121"/>
      <c r="CY149" s="121"/>
      <c r="CZ149" s="121"/>
      <c r="DA149" s="121"/>
      <c r="DB149" s="121"/>
      <c r="DC149" s="121"/>
      <c r="DD149" s="121"/>
      <c r="DE149" s="121"/>
      <c r="DF149" s="121"/>
      <c r="DG149" s="121"/>
      <c r="DH149" s="121"/>
      <c r="DI149" s="121"/>
      <c r="DJ149" s="121"/>
      <c r="DK149" s="121"/>
      <c r="DL149" s="121"/>
      <c r="DM149" s="121"/>
      <c r="DN149" s="121"/>
      <c r="DO149" s="121"/>
      <c r="DP149" s="121"/>
      <c r="DQ149" s="121"/>
      <c r="DR149" s="121"/>
      <c r="DS149" s="121"/>
      <c r="DT149" s="121"/>
      <c r="DU149" s="121"/>
      <c r="DV149" s="121"/>
      <c r="DW149" s="121"/>
      <c r="DX149" s="121"/>
      <c r="DY149" s="121"/>
      <c r="DZ149" s="121"/>
      <c r="EA149" s="121"/>
      <c r="EB149" s="121"/>
      <c r="EC149" s="121"/>
      <c r="ED149" s="121"/>
      <c r="EE149" s="121"/>
      <c r="EF149" s="121"/>
      <c r="EG149" s="121"/>
      <c r="EH149" s="21"/>
    </row>
    <row r="150" spans="1:138" ht="12.75" customHeight="1">
      <c r="A150" s="21"/>
      <c r="B150" s="121"/>
      <c r="C150" s="121"/>
      <c r="D150" s="237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1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1"/>
      <c r="BD150" s="121"/>
      <c r="BE150" s="121"/>
      <c r="BF150" s="121"/>
      <c r="BG150" s="121"/>
      <c r="BH150" s="121"/>
      <c r="BI150" s="121"/>
      <c r="BJ150" s="121"/>
      <c r="BK150" s="121"/>
      <c r="BL150" s="121"/>
      <c r="BM150" s="121"/>
      <c r="BN150" s="121"/>
      <c r="BO150" s="121"/>
      <c r="BP150" s="121"/>
      <c r="BQ150" s="121"/>
      <c r="BR150" s="121"/>
      <c r="BS150" s="121"/>
      <c r="BT150" s="121"/>
      <c r="BU150" s="121"/>
      <c r="BV150" s="121"/>
      <c r="BW150" s="121"/>
      <c r="BX150" s="121"/>
      <c r="BY150" s="121"/>
      <c r="BZ150" s="121"/>
      <c r="CA150" s="121"/>
      <c r="CB150" s="121"/>
      <c r="CC150" s="121"/>
      <c r="CD150" s="121"/>
      <c r="CE150" s="121"/>
      <c r="CF150" s="121"/>
      <c r="CG150" s="121"/>
      <c r="CH150" s="121"/>
      <c r="CI150" s="121"/>
      <c r="CJ150" s="121"/>
      <c r="CK150" s="121"/>
      <c r="CL150" s="121"/>
      <c r="CM150" s="121"/>
      <c r="CN150" s="121"/>
      <c r="CO150" s="121"/>
      <c r="CP150" s="121"/>
      <c r="CQ150" s="121"/>
      <c r="CR150" s="121"/>
      <c r="CS150" s="121"/>
      <c r="CT150" s="121"/>
      <c r="CU150" s="121"/>
      <c r="CV150" s="121"/>
      <c r="CW150" s="121"/>
      <c r="CX150" s="121"/>
      <c r="CY150" s="121"/>
      <c r="CZ150" s="121"/>
      <c r="DA150" s="121"/>
      <c r="DB150" s="121"/>
      <c r="DC150" s="121"/>
      <c r="DD150" s="121"/>
      <c r="DE150" s="121"/>
      <c r="DF150" s="121"/>
      <c r="DG150" s="121"/>
      <c r="DH150" s="121"/>
      <c r="DI150" s="121"/>
      <c r="DJ150" s="121"/>
      <c r="DK150" s="121"/>
      <c r="DL150" s="121"/>
      <c r="DM150" s="121"/>
      <c r="DN150" s="121"/>
      <c r="DO150" s="121"/>
      <c r="DP150" s="121"/>
      <c r="DQ150" s="121"/>
      <c r="DR150" s="121"/>
      <c r="DS150" s="121"/>
      <c r="DT150" s="121"/>
      <c r="DU150" s="121"/>
      <c r="DV150" s="121"/>
      <c r="DW150" s="121"/>
      <c r="DX150" s="121"/>
      <c r="DY150" s="121"/>
      <c r="DZ150" s="121"/>
      <c r="EA150" s="121"/>
      <c r="EB150" s="121"/>
      <c r="EC150" s="121"/>
      <c r="ED150" s="121"/>
      <c r="EE150" s="121"/>
      <c r="EF150" s="121"/>
      <c r="EG150" s="121"/>
      <c r="EH150" s="21"/>
    </row>
    <row r="151" spans="1:138" ht="12.75" customHeight="1">
      <c r="A151" s="21"/>
      <c r="B151" s="121"/>
      <c r="C151" s="121"/>
      <c r="D151" s="237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1"/>
      <c r="BD151" s="121"/>
      <c r="BE151" s="121"/>
      <c r="BF151" s="121"/>
      <c r="BG151" s="121"/>
      <c r="BH151" s="121"/>
      <c r="BI151" s="121"/>
      <c r="BJ151" s="121"/>
      <c r="BK151" s="121"/>
      <c r="BL151" s="121"/>
      <c r="BM151" s="121"/>
      <c r="BN151" s="121"/>
      <c r="BO151" s="121"/>
      <c r="BP151" s="121"/>
      <c r="BQ151" s="121"/>
      <c r="BR151" s="121"/>
      <c r="BS151" s="121"/>
      <c r="BT151" s="121"/>
      <c r="BU151" s="121"/>
      <c r="BV151" s="121"/>
      <c r="BW151" s="121"/>
      <c r="BX151" s="121"/>
      <c r="BY151" s="121"/>
      <c r="BZ151" s="121"/>
      <c r="CA151" s="121"/>
      <c r="CB151" s="121"/>
      <c r="CC151" s="121"/>
      <c r="CD151" s="121"/>
      <c r="CE151" s="121"/>
      <c r="CF151" s="121"/>
      <c r="CG151" s="121"/>
      <c r="CH151" s="121"/>
      <c r="CI151" s="121"/>
      <c r="CJ151" s="121"/>
      <c r="CK151" s="121"/>
      <c r="CL151" s="121"/>
      <c r="CM151" s="121"/>
      <c r="CN151" s="121"/>
      <c r="CO151" s="121"/>
      <c r="CP151" s="121"/>
      <c r="CQ151" s="121"/>
      <c r="CR151" s="121"/>
      <c r="CS151" s="121"/>
      <c r="CT151" s="121"/>
      <c r="CU151" s="121"/>
      <c r="CV151" s="121"/>
      <c r="CW151" s="121"/>
      <c r="CX151" s="121"/>
      <c r="CY151" s="121"/>
      <c r="CZ151" s="121"/>
      <c r="DA151" s="121"/>
      <c r="DB151" s="121"/>
      <c r="DC151" s="121"/>
      <c r="DD151" s="121"/>
      <c r="DE151" s="121"/>
      <c r="DF151" s="121"/>
      <c r="DG151" s="121"/>
      <c r="DH151" s="121"/>
      <c r="DI151" s="121"/>
      <c r="DJ151" s="121"/>
      <c r="DK151" s="121"/>
      <c r="DL151" s="121"/>
      <c r="DM151" s="121"/>
      <c r="DN151" s="121"/>
      <c r="DO151" s="121"/>
      <c r="DP151" s="121"/>
      <c r="DQ151" s="121"/>
      <c r="DR151" s="121"/>
      <c r="DS151" s="121"/>
      <c r="DT151" s="121"/>
      <c r="DU151" s="121"/>
      <c r="DV151" s="121"/>
      <c r="DW151" s="121"/>
      <c r="DX151" s="121"/>
      <c r="DY151" s="121"/>
      <c r="DZ151" s="121"/>
      <c r="EA151" s="121"/>
      <c r="EB151" s="121"/>
      <c r="EC151" s="121"/>
      <c r="ED151" s="121"/>
      <c r="EE151" s="121"/>
      <c r="EF151" s="121"/>
      <c r="EG151" s="121"/>
      <c r="EH151" s="21"/>
    </row>
    <row r="152" spans="1:138" ht="12.75" customHeight="1">
      <c r="A152" s="21"/>
      <c r="B152" s="121"/>
      <c r="C152" s="121"/>
      <c r="D152" s="237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1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1"/>
      <c r="BD152" s="121"/>
      <c r="BE152" s="121"/>
      <c r="BF152" s="121"/>
      <c r="BG152" s="121"/>
      <c r="BH152" s="121"/>
      <c r="BI152" s="121"/>
      <c r="BJ152" s="121"/>
      <c r="BK152" s="121"/>
      <c r="BL152" s="121"/>
      <c r="BM152" s="121"/>
      <c r="BN152" s="121"/>
      <c r="BO152" s="121"/>
      <c r="BP152" s="121"/>
      <c r="BQ152" s="121"/>
      <c r="BR152" s="121"/>
      <c r="BS152" s="121"/>
      <c r="BT152" s="121"/>
      <c r="BU152" s="121"/>
      <c r="BV152" s="121"/>
      <c r="BW152" s="121"/>
      <c r="BX152" s="121"/>
      <c r="BY152" s="121"/>
      <c r="BZ152" s="121"/>
      <c r="CA152" s="121"/>
      <c r="CB152" s="121"/>
      <c r="CC152" s="121"/>
      <c r="CD152" s="121"/>
      <c r="CE152" s="121"/>
      <c r="CF152" s="121"/>
      <c r="CG152" s="121"/>
      <c r="CH152" s="121"/>
      <c r="CI152" s="121"/>
      <c r="CJ152" s="121"/>
      <c r="CK152" s="121"/>
      <c r="CL152" s="121"/>
      <c r="CM152" s="121"/>
      <c r="CN152" s="121"/>
      <c r="CO152" s="121"/>
      <c r="CP152" s="121"/>
      <c r="CQ152" s="121"/>
      <c r="CR152" s="121"/>
      <c r="CS152" s="121"/>
      <c r="CT152" s="121"/>
      <c r="CU152" s="121"/>
      <c r="CV152" s="121"/>
      <c r="CW152" s="121"/>
      <c r="CX152" s="121"/>
      <c r="CY152" s="121"/>
      <c r="CZ152" s="121"/>
      <c r="DA152" s="121"/>
      <c r="DB152" s="121"/>
      <c r="DC152" s="121"/>
      <c r="DD152" s="121"/>
      <c r="DE152" s="121"/>
      <c r="DF152" s="121"/>
      <c r="DG152" s="121"/>
      <c r="DH152" s="121"/>
      <c r="DI152" s="121"/>
      <c r="DJ152" s="121"/>
      <c r="DK152" s="121"/>
      <c r="DL152" s="121"/>
      <c r="DM152" s="121"/>
      <c r="DN152" s="121"/>
      <c r="DO152" s="121"/>
      <c r="DP152" s="121"/>
      <c r="DQ152" s="121"/>
      <c r="DR152" s="121"/>
      <c r="DS152" s="121"/>
      <c r="DT152" s="121"/>
      <c r="DU152" s="121"/>
      <c r="DV152" s="121"/>
      <c r="DW152" s="121"/>
      <c r="DX152" s="121"/>
      <c r="DY152" s="121"/>
      <c r="DZ152" s="121"/>
      <c r="EA152" s="121"/>
      <c r="EB152" s="121"/>
      <c r="EC152" s="121"/>
      <c r="ED152" s="121"/>
      <c r="EE152" s="121"/>
      <c r="EF152" s="121"/>
      <c r="EG152" s="121"/>
      <c r="EH152" s="21"/>
    </row>
    <row r="153" spans="1:138" ht="12.75" customHeight="1">
      <c r="A153" s="21"/>
      <c r="B153" s="121"/>
      <c r="C153" s="121"/>
      <c r="D153" s="237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1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1"/>
      <c r="BD153" s="121"/>
      <c r="BE153" s="121"/>
      <c r="BF153" s="121"/>
      <c r="BG153" s="121"/>
      <c r="BH153" s="121"/>
      <c r="BI153" s="121"/>
      <c r="BJ153" s="121"/>
      <c r="BK153" s="121"/>
      <c r="BL153" s="121"/>
      <c r="BM153" s="121"/>
      <c r="BN153" s="121"/>
      <c r="BO153" s="121"/>
      <c r="BP153" s="121"/>
      <c r="BQ153" s="121"/>
      <c r="BR153" s="121"/>
      <c r="BS153" s="121"/>
      <c r="BT153" s="121"/>
      <c r="BU153" s="121"/>
      <c r="BV153" s="121"/>
      <c r="BW153" s="121"/>
      <c r="BX153" s="121"/>
      <c r="BY153" s="121"/>
      <c r="BZ153" s="121"/>
      <c r="CA153" s="121"/>
      <c r="CB153" s="121"/>
      <c r="CC153" s="121"/>
      <c r="CD153" s="121"/>
      <c r="CE153" s="121"/>
      <c r="CF153" s="121"/>
      <c r="CG153" s="121"/>
      <c r="CH153" s="121"/>
      <c r="CI153" s="121"/>
      <c r="CJ153" s="121"/>
      <c r="CK153" s="121"/>
      <c r="CL153" s="121"/>
      <c r="CM153" s="121"/>
      <c r="CN153" s="121"/>
      <c r="CO153" s="121"/>
      <c r="CP153" s="121"/>
      <c r="CQ153" s="121"/>
      <c r="CR153" s="121"/>
      <c r="CS153" s="121"/>
      <c r="CT153" s="121"/>
      <c r="CU153" s="121"/>
      <c r="CV153" s="121"/>
      <c r="CW153" s="121"/>
      <c r="CX153" s="121"/>
      <c r="CY153" s="121"/>
      <c r="CZ153" s="121"/>
      <c r="DA153" s="121"/>
      <c r="DB153" s="121"/>
      <c r="DC153" s="121"/>
      <c r="DD153" s="121"/>
      <c r="DE153" s="121"/>
      <c r="DF153" s="121"/>
      <c r="DG153" s="121"/>
      <c r="DH153" s="121"/>
      <c r="DI153" s="121"/>
      <c r="DJ153" s="121"/>
      <c r="DK153" s="121"/>
      <c r="DL153" s="121"/>
      <c r="DM153" s="121"/>
      <c r="DN153" s="121"/>
      <c r="DO153" s="121"/>
      <c r="DP153" s="121"/>
      <c r="DQ153" s="121"/>
      <c r="DR153" s="121"/>
      <c r="DS153" s="121"/>
      <c r="DT153" s="121"/>
      <c r="DU153" s="121"/>
      <c r="DV153" s="121"/>
      <c r="DW153" s="121"/>
      <c r="DX153" s="121"/>
      <c r="DY153" s="121"/>
      <c r="DZ153" s="121"/>
      <c r="EA153" s="121"/>
      <c r="EB153" s="121"/>
      <c r="EC153" s="121"/>
      <c r="ED153" s="121"/>
      <c r="EE153" s="121"/>
      <c r="EF153" s="121"/>
      <c r="EG153" s="121"/>
      <c r="EH153" s="21"/>
    </row>
    <row r="154" spans="1:138" ht="12.75" customHeight="1">
      <c r="A154" s="21"/>
      <c r="B154" s="121"/>
      <c r="C154" s="121"/>
      <c r="D154" s="237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1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1"/>
      <c r="BD154" s="121"/>
      <c r="BE154" s="121"/>
      <c r="BF154" s="121"/>
      <c r="BG154" s="121"/>
      <c r="BH154" s="121"/>
      <c r="BI154" s="121"/>
      <c r="BJ154" s="121"/>
      <c r="BK154" s="121"/>
      <c r="BL154" s="121"/>
      <c r="BM154" s="121"/>
      <c r="BN154" s="121"/>
      <c r="BO154" s="121"/>
      <c r="BP154" s="121"/>
      <c r="BQ154" s="121"/>
      <c r="BR154" s="121"/>
      <c r="BS154" s="121"/>
      <c r="BT154" s="121"/>
      <c r="BU154" s="121"/>
      <c r="BV154" s="121"/>
      <c r="BW154" s="121"/>
      <c r="BX154" s="121"/>
      <c r="BY154" s="121"/>
      <c r="BZ154" s="121"/>
      <c r="CA154" s="121"/>
      <c r="CB154" s="121"/>
      <c r="CC154" s="121"/>
      <c r="CD154" s="121"/>
      <c r="CE154" s="121"/>
      <c r="CF154" s="121"/>
      <c r="CG154" s="121"/>
      <c r="CH154" s="121"/>
      <c r="CI154" s="121"/>
      <c r="CJ154" s="121"/>
      <c r="CK154" s="121"/>
      <c r="CL154" s="121"/>
      <c r="CM154" s="121"/>
      <c r="CN154" s="121"/>
      <c r="CO154" s="121"/>
      <c r="CP154" s="121"/>
      <c r="CQ154" s="121"/>
      <c r="CR154" s="121"/>
      <c r="CS154" s="121"/>
      <c r="CT154" s="121"/>
      <c r="CU154" s="121"/>
      <c r="CV154" s="121"/>
      <c r="CW154" s="121"/>
      <c r="CX154" s="121"/>
      <c r="CY154" s="121"/>
      <c r="CZ154" s="121"/>
      <c r="DA154" s="121"/>
      <c r="DB154" s="121"/>
      <c r="DC154" s="121"/>
      <c r="DD154" s="121"/>
      <c r="DE154" s="121"/>
      <c r="DF154" s="121"/>
      <c r="DG154" s="121"/>
      <c r="DH154" s="121"/>
      <c r="DI154" s="121"/>
      <c r="DJ154" s="121"/>
      <c r="DK154" s="121"/>
      <c r="DL154" s="121"/>
      <c r="DM154" s="121"/>
      <c r="DN154" s="121"/>
      <c r="DO154" s="121"/>
      <c r="DP154" s="121"/>
      <c r="DQ154" s="121"/>
      <c r="DR154" s="121"/>
      <c r="DS154" s="121"/>
      <c r="DT154" s="121"/>
      <c r="DU154" s="121"/>
      <c r="DV154" s="121"/>
      <c r="DW154" s="121"/>
      <c r="DX154" s="121"/>
      <c r="DY154" s="121"/>
      <c r="DZ154" s="121"/>
      <c r="EA154" s="121"/>
      <c r="EB154" s="121"/>
      <c r="EC154" s="121"/>
      <c r="ED154" s="121"/>
      <c r="EE154" s="121"/>
      <c r="EF154" s="121"/>
      <c r="EG154" s="121"/>
      <c r="EH154" s="21"/>
    </row>
    <row r="155" spans="1:138" ht="12.75" customHeight="1">
      <c r="A155" s="21"/>
      <c r="B155" s="121"/>
      <c r="C155" s="121"/>
      <c r="D155" s="237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1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1"/>
      <c r="BD155" s="121"/>
      <c r="BE155" s="121"/>
      <c r="BF155" s="121"/>
      <c r="BG155" s="121"/>
      <c r="BH155" s="121"/>
      <c r="BI155" s="121"/>
      <c r="BJ155" s="121"/>
      <c r="BK155" s="121"/>
      <c r="BL155" s="121"/>
      <c r="BM155" s="121"/>
      <c r="BN155" s="121"/>
      <c r="BO155" s="121"/>
      <c r="BP155" s="121"/>
      <c r="BQ155" s="121"/>
      <c r="BR155" s="121"/>
      <c r="BS155" s="121"/>
      <c r="BT155" s="121"/>
      <c r="BU155" s="121"/>
      <c r="BV155" s="121"/>
      <c r="BW155" s="121"/>
      <c r="BX155" s="121"/>
      <c r="BY155" s="121"/>
      <c r="BZ155" s="121"/>
      <c r="CA155" s="121"/>
      <c r="CB155" s="121"/>
      <c r="CC155" s="121"/>
      <c r="CD155" s="121"/>
      <c r="CE155" s="121"/>
      <c r="CF155" s="121"/>
      <c r="CG155" s="121"/>
      <c r="CH155" s="121"/>
      <c r="CI155" s="121"/>
      <c r="CJ155" s="121"/>
      <c r="CK155" s="121"/>
      <c r="CL155" s="121"/>
      <c r="CM155" s="121"/>
      <c r="CN155" s="121"/>
      <c r="CO155" s="121"/>
      <c r="CP155" s="121"/>
      <c r="CQ155" s="121"/>
      <c r="CR155" s="121"/>
      <c r="CS155" s="121"/>
      <c r="CT155" s="121"/>
      <c r="CU155" s="121"/>
      <c r="CV155" s="121"/>
      <c r="CW155" s="121"/>
      <c r="CX155" s="121"/>
      <c r="CY155" s="121"/>
      <c r="CZ155" s="121"/>
      <c r="DA155" s="121"/>
      <c r="DB155" s="121"/>
      <c r="DC155" s="121"/>
      <c r="DD155" s="121"/>
      <c r="DE155" s="121"/>
      <c r="DF155" s="121"/>
      <c r="DG155" s="121"/>
      <c r="DH155" s="121"/>
      <c r="DI155" s="121"/>
      <c r="DJ155" s="121"/>
      <c r="DK155" s="121"/>
      <c r="DL155" s="121"/>
      <c r="DM155" s="121"/>
      <c r="DN155" s="121"/>
      <c r="DO155" s="121"/>
      <c r="DP155" s="121"/>
      <c r="DQ155" s="121"/>
      <c r="DR155" s="121"/>
      <c r="DS155" s="121"/>
      <c r="DT155" s="121"/>
      <c r="DU155" s="121"/>
      <c r="DV155" s="121"/>
      <c r="DW155" s="121"/>
      <c r="DX155" s="121"/>
      <c r="DY155" s="121"/>
      <c r="DZ155" s="121"/>
      <c r="EA155" s="121"/>
      <c r="EB155" s="121"/>
      <c r="EC155" s="121"/>
      <c r="ED155" s="121"/>
      <c r="EE155" s="121"/>
      <c r="EF155" s="121"/>
      <c r="EG155" s="121"/>
      <c r="EH155" s="21"/>
    </row>
    <row r="156" spans="1:138" ht="12.75" customHeight="1">
      <c r="A156" s="21"/>
      <c r="B156" s="121"/>
      <c r="C156" s="121"/>
      <c r="D156" s="237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1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1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1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1"/>
      <c r="CF156" s="121"/>
      <c r="CG156" s="121"/>
      <c r="CH156" s="121"/>
      <c r="CI156" s="121"/>
      <c r="CJ156" s="121"/>
      <c r="CK156" s="121"/>
      <c r="CL156" s="121"/>
      <c r="CM156" s="121"/>
      <c r="CN156" s="121"/>
      <c r="CO156" s="121"/>
      <c r="CP156" s="121"/>
      <c r="CQ156" s="121"/>
      <c r="CR156" s="121"/>
      <c r="CS156" s="121"/>
      <c r="CT156" s="121"/>
      <c r="CU156" s="121"/>
      <c r="CV156" s="121"/>
      <c r="CW156" s="121"/>
      <c r="CX156" s="121"/>
      <c r="CY156" s="121"/>
      <c r="CZ156" s="121"/>
      <c r="DA156" s="121"/>
      <c r="DB156" s="121"/>
      <c r="DC156" s="121"/>
      <c r="DD156" s="121"/>
      <c r="DE156" s="121"/>
      <c r="DF156" s="121"/>
      <c r="DG156" s="121"/>
      <c r="DH156" s="121"/>
      <c r="DI156" s="121"/>
      <c r="DJ156" s="121"/>
      <c r="DK156" s="121"/>
      <c r="DL156" s="121"/>
      <c r="DM156" s="121"/>
      <c r="DN156" s="121"/>
      <c r="DO156" s="121"/>
      <c r="DP156" s="121"/>
      <c r="DQ156" s="121"/>
      <c r="DR156" s="121"/>
      <c r="DS156" s="121"/>
      <c r="DT156" s="121"/>
      <c r="DU156" s="121"/>
      <c r="DV156" s="121"/>
      <c r="DW156" s="121"/>
      <c r="DX156" s="121"/>
      <c r="DY156" s="121"/>
      <c r="DZ156" s="121"/>
      <c r="EA156" s="121"/>
      <c r="EB156" s="121"/>
      <c r="EC156" s="121"/>
      <c r="ED156" s="121"/>
      <c r="EE156" s="121"/>
      <c r="EF156" s="121"/>
      <c r="EG156" s="121"/>
      <c r="EH156" s="21"/>
    </row>
    <row r="157" spans="1:138" ht="12.75" customHeight="1">
      <c r="A157" s="21"/>
      <c r="B157" s="121"/>
      <c r="C157" s="121"/>
      <c r="D157" s="237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1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1"/>
      <c r="BD157" s="121"/>
      <c r="BE157" s="121"/>
      <c r="BF157" s="121"/>
      <c r="BG157" s="121"/>
      <c r="BH157" s="121"/>
      <c r="BI157" s="121"/>
      <c r="BJ157" s="121"/>
      <c r="BK157" s="121"/>
      <c r="BL157" s="121"/>
      <c r="BM157" s="121"/>
      <c r="BN157" s="121"/>
      <c r="BO157" s="121"/>
      <c r="BP157" s="121"/>
      <c r="BQ157" s="121"/>
      <c r="BR157" s="121"/>
      <c r="BS157" s="121"/>
      <c r="BT157" s="121"/>
      <c r="BU157" s="121"/>
      <c r="BV157" s="121"/>
      <c r="BW157" s="121"/>
      <c r="BX157" s="121"/>
      <c r="BY157" s="121"/>
      <c r="BZ157" s="121"/>
      <c r="CA157" s="121"/>
      <c r="CB157" s="121"/>
      <c r="CC157" s="121"/>
      <c r="CD157" s="121"/>
      <c r="CE157" s="121"/>
      <c r="CF157" s="121"/>
      <c r="CG157" s="121"/>
      <c r="CH157" s="121"/>
      <c r="CI157" s="121"/>
      <c r="CJ157" s="121"/>
      <c r="CK157" s="121"/>
      <c r="CL157" s="121"/>
      <c r="CM157" s="121"/>
      <c r="CN157" s="121"/>
      <c r="CO157" s="121"/>
      <c r="CP157" s="121"/>
      <c r="CQ157" s="121"/>
      <c r="CR157" s="121"/>
      <c r="CS157" s="121"/>
      <c r="CT157" s="121"/>
      <c r="CU157" s="121"/>
      <c r="CV157" s="121"/>
      <c r="CW157" s="121"/>
      <c r="CX157" s="121"/>
      <c r="CY157" s="121"/>
      <c r="CZ157" s="121"/>
      <c r="DA157" s="121"/>
      <c r="DB157" s="121"/>
      <c r="DC157" s="121"/>
      <c r="DD157" s="121"/>
      <c r="DE157" s="121"/>
      <c r="DF157" s="121"/>
      <c r="DG157" s="121"/>
      <c r="DH157" s="121"/>
      <c r="DI157" s="121"/>
      <c r="DJ157" s="121"/>
      <c r="DK157" s="121"/>
      <c r="DL157" s="121"/>
      <c r="DM157" s="121"/>
      <c r="DN157" s="121"/>
      <c r="DO157" s="121"/>
      <c r="DP157" s="121"/>
      <c r="DQ157" s="121"/>
      <c r="DR157" s="121"/>
      <c r="DS157" s="121"/>
      <c r="DT157" s="121"/>
      <c r="DU157" s="121"/>
      <c r="DV157" s="121"/>
      <c r="DW157" s="121"/>
      <c r="DX157" s="121"/>
      <c r="DY157" s="121"/>
      <c r="DZ157" s="121"/>
      <c r="EA157" s="121"/>
      <c r="EB157" s="121"/>
      <c r="EC157" s="121"/>
      <c r="ED157" s="121"/>
      <c r="EE157" s="121"/>
      <c r="EF157" s="121"/>
      <c r="EG157" s="121"/>
      <c r="EH157" s="21"/>
    </row>
    <row r="158" spans="1:138" ht="12.75" customHeight="1">
      <c r="A158" s="21"/>
      <c r="B158" s="121"/>
      <c r="C158" s="121"/>
      <c r="D158" s="237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1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1"/>
      <c r="BD158" s="121"/>
      <c r="BE158" s="121"/>
      <c r="BF158" s="121"/>
      <c r="BG158" s="121"/>
      <c r="BH158" s="121"/>
      <c r="BI158" s="121"/>
      <c r="BJ158" s="121"/>
      <c r="BK158" s="121"/>
      <c r="BL158" s="121"/>
      <c r="BM158" s="121"/>
      <c r="BN158" s="121"/>
      <c r="BO158" s="121"/>
      <c r="BP158" s="121"/>
      <c r="BQ158" s="121"/>
      <c r="BR158" s="121"/>
      <c r="BS158" s="121"/>
      <c r="BT158" s="121"/>
      <c r="BU158" s="121"/>
      <c r="BV158" s="121"/>
      <c r="BW158" s="121"/>
      <c r="BX158" s="121"/>
      <c r="BY158" s="121"/>
      <c r="BZ158" s="121"/>
      <c r="CA158" s="121"/>
      <c r="CB158" s="121"/>
      <c r="CC158" s="121"/>
      <c r="CD158" s="121"/>
      <c r="CE158" s="121"/>
      <c r="CF158" s="121"/>
      <c r="CG158" s="121"/>
      <c r="CH158" s="121"/>
      <c r="CI158" s="121"/>
      <c r="CJ158" s="121"/>
      <c r="CK158" s="121"/>
      <c r="CL158" s="121"/>
      <c r="CM158" s="121"/>
      <c r="CN158" s="121"/>
      <c r="CO158" s="121"/>
      <c r="CP158" s="121"/>
      <c r="CQ158" s="121"/>
      <c r="CR158" s="121"/>
      <c r="CS158" s="121"/>
      <c r="CT158" s="121"/>
      <c r="CU158" s="121"/>
      <c r="CV158" s="121"/>
      <c r="CW158" s="121"/>
      <c r="CX158" s="121"/>
      <c r="CY158" s="121"/>
      <c r="CZ158" s="121"/>
      <c r="DA158" s="121"/>
      <c r="DB158" s="121"/>
      <c r="DC158" s="121"/>
      <c r="DD158" s="121"/>
      <c r="DE158" s="121"/>
      <c r="DF158" s="121"/>
      <c r="DG158" s="121"/>
      <c r="DH158" s="121"/>
      <c r="DI158" s="121"/>
      <c r="DJ158" s="121"/>
      <c r="DK158" s="121"/>
      <c r="DL158" s="121"/>
      <c r="DM158" s="121"/>
      <c r="DN158" s="121"/>
      <c r="DO158" s="121"/>
      <c r="DP158" s="121"/>
      <c r="DQ158" s="121"/>
      <c r="DR158" s="121"/>
      <c r="DS158" s="121"/>
      <c r="DT158" s="121"/>
      <c r="DU158" s="121"/>
      <c r="DV158" s="121"/>
      <c r="DW158" s="121"/>
      <c r="DX158" s="121"/>
      <c r="DY158" s="121"/>
      <c r="DZ158" s="121"/>
      <c r="EA158" s="121"/>
      <c r="EB158" s="121"/>
      <c r="EC158" s="121"/>
      <c r="ED158" s="121"/>
      <c r="EE158" s="121"/>
      <c r="EF158" s="121"/>
      <c r="EG158" s="121"/>
      <c r="EH158" s="21"/>
    </row>
    <row r="159" spans="1:138" ht="12.75" customHeight="1">
      <c r="A159" s="21"/>
      <c r="B159" s="121"/>
      <c r="C159" s="121"/>
      <c r="D159" s="237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1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1"/>
      <c r="BD159" s="121"/>
      <c r="BE159" s="121"/>
      <c r="BF159" s="121"/>
      <c r="BG159" s="121"/>
      <c r="BH159" s="121"/>
      <c r="BI159" s="121"/>
      <c r="BJ159" s="121"/>
      <c r="BK159" s="121"/>
      <c r="BL159" s="121"/>
      <c r="BM159" s="121"/>
      <c r="BN159" s="121"/>
      <c r="BO159" s="121"/>
      <c r="BP159" s="121"/>
      <c r="BQ159" s="121"/>
      <c r="BR159" s="121"/>
      <c r="BS159" s="121"/>
      <c r="BT159" s="121"/>
      <c r="BU159" s="121"/>
      <c r="BV159" s="121"/>
      <c r="BW159" s="121"/>
      <c r="BX159" s="121"/>
      <c r="BY159" s="121"/>
      <c r="BZ159" s="121"/>
      <c r="CA159" s="121"/>
      <c r="CB159" s="121"/>
      <c r="CC159" s="121"/>
      <c r="CD159" s="121"/>
      <c r="CE159" s="121"/>
      <c r="CF159" s="121"/>
      <c r="CG159" s="121"/>
      <c r="CH159" s="121"/>
      <c r="CI159" s="121"/>
      <c r="CJ159" s="121"/>
      <c r="CK159" s="121"/>
      <c r="CL159" s="121"/>
      <c r="CM159" s="121"/>
      <c r="CN159" s="121"/>
      <c r="CO159" s="121"/>
      <c r="CP159" s="121"/>
      <c r="CQ159" s="121"/>
      <c r="CR159" s="121"/>
      <c r="CS159" s="121"/>
      <c r="CT159" s="121"/>
      <c r="CU159" s="121"/>
      <c r="CV159" s="121"/>
      <c r="CW159" s="121"/>
      <c r="CX159" s="121"/>
      <c r="CY159" s="121"/>
      <c r="CZ159" s="121"/>
      <c r="DA159" s="121"/>
      <c r="DB159" s="121"/>
      <c r="DC159" s="121"/>
      <c r="DD159" s="121"/>
      <c r="DE159" s="121"/>
      <c r="DF159" s="121"/>
      <c r="DG159" s="121"/>
      <c r="DH159" s="121"/>
      <c r="DI159" s="121"/>
      <c r="DJ159" s="121"/>
      <c r="DK159" s="121"/>
      <c r="DL159" s="121"/>
      <c r="DM159" s="121"/>
      <c r="DN159" s="121"/>
      <c r="DO159" s="121"/>
      <c r="DP159" s="121"/>
      <c r="DQ159" s="121"/>
      <c r="DR159" s="121"/>
      <c r="DS159" s="121"/>
      <c r="DT159" s="121"/>
      <c r="DU159" s="121"/>
      <c r="DV159" s="121"/>
      <c r="DW159" s="121"/>
      <c r="DX159" s="121"/>
      <c r="DY159" s="121"/>
      <c r="DZ159" s="121"/>
      <c r="EA159" s="121"/>
      <c r="EB159" s="121"/>
      <c r="EC159" s="121"/>
      <c r="ED159" s="121"/>
      <c r="EE159" s="121"/>
      <c r="EF159" s="121"/>
      <c r="EG159" s="121"/>
      <c r="EH159" s="21"/>
    </row>
    <row r="160" spans="1:138" ht="12.75" customHeight="1">
      <c r="A160" s="21"/>
      <c r="B160" s="121"/>
      <c r="C160" s="121"/>
      <c r="D160" s="237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1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1"/>
      <c r="BD160" s="121"/>
      <c r="BE160" s="121"/>
      <c r="BF160" s="121"/>
      <c r="BG160" s="121"/>
      <c r="BH160" s="121"/>
      <c r="BI160" s="121"/>
      <c r="BJ160" s="121"/>
      <c r="BK160" s="121"/>
      <c r="BL160" s="121"/>
      <c r="BM160" s="121"/>
      <c r="BN160" s="121"/>
      <c r="BO160" s="121"/>
      <c r="BP160" s="121"/>
      <c r="BQ160" s="121"/>
      <c r="BR160" s="121"/>
      <c r="BS160" s="121"/>
      <c r="BT160" s="121"/>
      <c r="BU160" s="121"/>
      <c r="BV160" s="121"/>
      <c r="BW160" s="121"/>
      <c r="BX160" s="121"/>
      <c r="BY160" s="121"/>
      <c r="BZ160" s="121"/>
      <c r="CA160" s="121"/>
      <c r="CB160" s="121"/>
      <c r="CC160" s="121"/>
      <c r="CD160" s="121"/>
      <c r="CE160" s="121"/>
      <c r="CF160" s="121"/>
      <c r="CG160" s="121"/>
      <c r="CH160" s="121"/>
      <c r="CI160" s="121"/>
      <c r="CJ160" s="121"/>
      <c r="CK160" s="121"/>
      <c r="CL160" s="121"/>
      <c r="CM160" s="121"/>
      <c r="CN160" s="121"/>
      <c r="CO160" s="121"/>
      <c r="CP160" s="121"/>
      <c r="CQ160" s="121"/>
      <c r="CR160" s="121"/>
      <c r="CS160" s="121"/>
      <c r="CT160" s="121"/>
      <c r="CU160" s="121"/>
      <c r="CV160" s="121"/>
      <c r="CW160" s="121"/>
      <c r="CX160" s="121"/>
      <c r="CY160" s="121"/>
      <c r="CZ160" s="121"/>
      <c r="DA160" s="121"/>
      <c r="DB160" s="121"/>
      <c r="DC160" s="121"/>
      <c r="DD160" s="121"/>
      <c r="DE160" s="121"/>
      <c r="DF160" s="121"/>
      <c r="DG160" s="121"/>
      <c r="DH160" s="121"/>
      <c r="DI160" s="121"/>
      <c r="DJ160" s="121"/>
      <c r="DK160" s="121"/>
      <c r="DL160" s="121"/>
      <c r="DM160" s="121"/>
      <c r="DN160" s="121"/>
      <c r="DO160" s="121"/>
      <c r="DP160" s="121"/>
      <c r="DQ160" s="121"/>
      <c r="DR160" s="121"/>
      <c r="DS160" s="121"/>
      <c r="DT160" s="121"/>
      <c r="DU160" s="121"/>
      <c r="DV160" s="121"/>
      <c r="DW160" s="121"/>
      <c r="DX160" s="121"/>
      <c r="DY160" s="121"/>
      <c r="DZ160" s="121"/>
      <c r="EA160" s="121"/>
      <c r="EB160" s="121"/>
      <c r="EC160" s="121"/>
      <c r="ED160" s="121"/>
      <c r="EE160" s="121"/>
      <c r="EF160" s="121"/>
      <c r="EG160" s="121"/>
      <c r="EH160" s="21"/>
    </row>
    <row r="161" spans="1:138" ht="12.75" customHeight="1">
      <c r="A161" s="21"/>
      <c r="B161" s="121"/>
      <c r="C161" s="121"/>
      <c r="D161" s="237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1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1"/>
      <c r="BD161" s="121"/>
      <c r="BE161" s="121"/>
      <c r="BF161" s="121"/>
      <c r="BG161" s="121"/>
      <c r="BH161" s="121"/>
      <c r="BI161" s="121"/>
      <c r="BJ161" s="121"/>
      <c r="BK161" s="121"/>
      <c r="BL161" s="121"/>
      <c r="BM161" s="121"/>
      <c r="BN161" s="121"/>
      <c r="BO161" s="121"/>
      <c r="BP161" s="121"/>
      <c r="BQ161" s="121"/>
      <c r="BR161" s="121"/>
      <c r="BS161" s="121"/>
      <c r="BT161" s="121"/>
      <c r="BU161" s="121"/>
      <c r="BV161" s="121"/>
      <c r="BW161" s="121"/>
      <c r="BX161" s="121"/>
      <c r="BY161" s="121"/>
      <c r="BZ161" s="121"/>
      <c r="CA161" s="121"/>
      <c r="CB161" s="121"/>
      <c r="CC161" s="121"/>
      <c r="CD161" s="121"/>
      <c r="CE161" s="121"/>
      <c r="CF161" s="121"/>
      <c r="CG161" s="121"/>
      <c r="CH161" s="121"/>
      <c r="CI161" s="121"/>
      <c r="CJ161" s="121"/>
      <c r="CK161" s="121"/>
      <c r="CL161" s="121"/>
      <c r="CM161" s="121"/>
      <c r="CN161" s="121"/>
      <c r="CO161" s="121"/>
      <c r="CP161" s="121"/>
      <c r="CQ161" s="121"/>
      <c r="CR161" s="121"/>
      <c r="CS161" s="121"/>
      <c r="CT161" s="121"/>
      <c r="CU161" s="121"/>
      <c r="CV161" s="121"/>
      <c r="CW161" s="121"/>
      <c r="CX161" s="121"/>
      <c r="CY161" s="121"/>
      <c r="CZ161" s="121"/>
      <c r="DA161" s="121"/>
      <c r="DB161" s="121"/>
      <c r="DC161" s="121"/>
      <c r="DD161" s="121"/>
      <c r="DE161" s="121"/>
      <c r="DF161" s="121"/>
      <c r="DG161" s="121"/>
      <c r="DH161" s="121"/>
      <c r="DI161" s="121"/>
      <c r="DJ161" s="121"/>
      <c r="DK161" s="121"/>
      <c r="DL161" s="121"/>
      <c r="DM161" s="121"/>
      <c r="DN161" s="121"/>
      <c r="DO161" s="121"/>
      <c r="DP161" s="121"/>
      <c r="DQ161" s="121"/>
      <c r="DR161" s="121"/>
      <c r="DS161" s="121"/>
      <c r="DT161" s="121"/>
      <c r="DU161" s="121"/>
      <c r="DV161" s="121"/>
      <c r="DW161" s="121"/>
      <c r="DX161" s="121"/>
      <c r="DY161" s="121"/>
      <c r="DZ161" s="121"/>
      <c r="EA161" s="121"/>
      <c r="EB161" s="121"/>
      <c r="EC161" s="121"/>
      <c r="ED161" s="121"/>
      <c r="EE161" s="121"/>
      <c r="EF161" s="121"/>
      <c r="EG161" s="121"/>
      <c r="EH161" s="21"/>
    </row>
    <row r="162" spans="1:138" ht="12.75" customHeight="1">
      <c r="A162" s="21"/>
      <c r="B162" s="121"/>
      <c r="C162" s="121"/>
      <c r="D162" s="237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1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1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1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1"/>
      <c r="CF162" s="121"/>
      <c r="CG162" s="121"/>
      <c r="CH162" s="121"/>
      <c r="CI162" s="121"/>
      <c r="CJ162" s="121"/>
      <c r="CK162" s="121"/>
      <c r="CL162" s="121"/>
      <c r="CM162" s="121"/>
      <c r="CN162" s="121"/>
      <c r="CO162" s="121"/>
      <c r="CP162" s="121"/>
      <c r="CQ162" s="121"/>
      <c r="CR162" s="121"/>
      <c r="CS162" s="121"/>
      <c r="CT162" s="121"/>
      <c r="CU162" s="121"/>
      <c r="CV162" s="121"/>
      <c r="CW162" s="121"/>
      <c r="CX162" s="121"/>
      <c r="CY162" s="121"/>
      <c r="CZ162" s="121"/>
      <c r="DA162" s="121"/>
      <c r="DB162" s="121"/>
      <c r="DC162" s="121"/>
      <c r="DD162" s="121"/>
      <c r="DE162" s="121"/>
      <c r="DF162" s="121"/>
      <c r="DG162" s="121"/>
      <c r="DH162" s="121"/>
      <c r="DI162" s="121"/>
      <c r="DJ162" s="121"/>
      <c r="DK162" s="121"/>
      <c r="DL162" s="121"/>
      <c r="DM162" s="121"/>
      <c r="DN162" s="121"/>
      <c r="DO162" s="121"/>
      <c r="DP162" s="121"/>
      <c r="DQ162" s="121"/>
      <c r="DR162" s="121"/>
      <c r="DS162" s="121"/>
      <c r="DT162" s="121"/>
      <c r="DU162" s="121"/>
      <c r="DV162" s="121"/>
      <c r="DW162" s="121"/>
      <c r="DX162" s="121"/>
      <c r="DY162" s="121"/>
      <c r="DZ162" s="121"/>
      <c r="EA162" s="121"/>
      <c r="EB162" s="121"/>
      <c r="EC162" s="121"/>
      <c r="ED162" s="121"/>
      <c r="EE162" s="121"/>
      <c r="EF162" s="121"/>
      <c r="EG162" s="121"/>
      <c r="EH162" s="21"/>
    </row>
    <row r="163" spans="1:138" ht="12.75" customHeight="1">
      <c r="A163" s="21"/>
      <c r="B163" s="121"/>
      <c r="C163" s="121"/>
      <c r="D163" s="237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1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1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1"/>
      <c r="CF163" s="121"/>
      <c r="CG163" s="121"/>
      <c r="CH163" s="121"/>
      <c r="CI163" s="121"/>
      <c r="CJ163" s="121"/>
      <c r="CK163" s="121"/>
      <c r="CL163" s="121"/>
      <c r="CM163" s="121"/>
      <c r="CN163" s="121"/>
      <c r="CO163" s="121"/>
      <c r="CP163" s="121"/>
      <c r="CQ163" s="121"/>
      <c r="CR163" s="121"/>
      <c r="CS163" s="121"/>
      <c r="CT163" s="121"/>
      <c r="CU163" s="121"/>
      <c r="CV163" s="121"/>
      <c r="CW163" s="121"/>
      <c r="CX163" s="121"/>
      <c r="CY163" s="121"/>
      <c r="CZ163" s="121"/>
      <c r="DA163" s="121"/>
      <c r="DB163" s="121"/>
      <c r="DC163" s="121"/>
      <c r="DD163" s="121"/>
      <c r="DE163" s="121"/>
      <c r="DF163" s="121"/>
      <c r="DG163" s="121"/>
      <c r="DH163" s="121"/>
      <c r="DI163" s="121"/>
      <c r="DJ163" s="121"/>
      <c r="DK163" s="121"/>
      <c r="DL163" s="121"/>
      <c r="DM163" s="121"/>
      <c r="DN163" s="121"/>
      <c r="DO163" s="121"/>
      <c r="DP163" s="121"/>
      <c r="DQ163" s="121"/>
      <c r="DR163" s="121"/>
      <c r="DS163" s="121"/>
      <c r="DT163" s="121"/>
      <c r="DU163" s="121"/>
      <c r="DV163" s="121"/>
      <c r="DW163" s="121"/>
      <c r="DX163" s="121"/>
      <c r="DY163" s="121"/>
      <c r="DZ163" s="121"/>
      <c r="EA163" s="121"/>
      <c r="EB163" s="121"/>
      <c r="EC163" s="121"/>
      <c r="ED163" s="121"/>
      <c r="EE163" s="121"/>
      <c r="EF163" s="121"/>
      <c r="EG163" s="121"/>
      <c r="EH163" s="21"/>
    </row>
    <row r="164" spans="1:138" ht="12.75" customHeight="1">
      <c r="A164" s="21"/>
      <c r="B164" s="121"/>
      <c r="C164" s="121"/>
      <c r="D164" s="237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1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1"/>
      <c r="BD164" s="121"/>
      <c r="BE164" s="121"/>
      <c r="BF164" s="121"/>
      <c r="BG164" s="121"/>
      <c r="BH164" s="121"/>
      <c r="BI164" s="121"/>
      <c r="BJ164" s="121"/>
      <c r="BK164" s="121"/>
      <c r="BL164" s="121"/>
      <c r="BM164" s="121"/>
      <c r="BN164" s="121"/>
      <c r="BO164" s="121"/>
      <c r="BP164" s="121"/>
      <c r="BQ164" s="121"/>
      <c r="BR164" s="121"/>
      <c r="BS164" s="121"/>
      <c r="BT164" s="121"/>
      <c r="BU164" s="121"/>
      <c r="BV164" s="121"/>
      <c r="BW164" s="121"/>
      <c r="BX164" s="121"/>
      <c r="BY164" s="121"/>
      <c r="BZ164" s="121"/>
      <c r="CA164" s="121"/>
      <c r="CB164" s="121"/>
      <c r="CC164" s="121"/>
      <c r="CD164" s="121"/>
      <c r="CE164" s="121"/>
      <c r="CF164" s="121"/>
      <c r="CG164" s="121"/>
      <c r="CH164" s="121"/>
      <c r="CI164" s="121"/>
      <c r="CJ164" s="121"/>
      <c r="CK164" s="121"/>
      <c r="CL164" s="121"/>
      <c r="CM164" s="121"/>
      <c r="CN164" s="121"/>
      <c r="CO164" s="121"/>
      <c r="CP164" s="121"/>
      <c r="CQ164" s="121"/>
      <c r="CR164" s="121"/>
      <c r="CS164" s="121"/>
      <c r="CT164" s="121"/>
      <c r="CU164" s="121"/>
      <c r="CV164" s="121"/>
      <c r="CW164" s="121"/>
      <c r="CX164" s="121"/>
      <c r="CY164" s="121"/>
      <c r="CZ164" s="121"/>
      <c r="DA164" s="121"/>
      <c r="DB164" s="121"/>
      <c r="DC164" s="121"/>
      <c r="DD164" s="121"/>
      <c r="DE164" s="121"/>
      <c r="DF164" s="121"/>
      <c r="DG164" s="121"/>
      <c r="DH164" s="121"/>
      <c r="DI164" s="121"/>
      <c r="DJ164" s="121"/>
      <c r="DK164" s="121"/>
      <c r="DL164" s="121"/>
      <c r="DM164" s="121"/>
      <c r="DN164" s="121"/>
      <c r="DO164" s="121"/>
      <c r="DP164" s="121"/>
      <c r="DQ164" s="121"/>
      <c r="DR164" s="121"/>
      <c r="DS164" s="121"/>
      <c r="DT164" s="121"/>
      <c r="DU164" s="121"/>
      <c r="DV164" s="121"/>
      <c r="DW164" s="121"/>
      <c r="DX164" s="121"/>
      <c r="DY164" s="121"/>
      <c r="DZ164" s="121"/>
      <c r="EA164" s="121"/>
      <c r="EB164" s="121"/>
      <c r="EC164" s="121"/>
      <c r="ED164" s="121"/>
      <c r="EE164" s="121"/>
      <c r="EF164" s="121"/>
      <c r="EG164" s="121"/>
      <c r="EH164" s="21"/>
    </row>
    <row r="165" spans="1:138" ht="12.75" customHeight="1">
      <c r="A165" s="21"/>
      <c r="B165" s="121"/>
      <c r="C165" s="121"/>
      <c r="D165" s="237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1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1"/>
      <c r="BD165" s="121"/>
      <c r="BE165" s="121"/>
      <c r="BF165" s="121"/>
      <c r="BG165" s="121"/>
      <c r="BH165" s="121"/>
      <c r="BI165" s="121"/>
      <c r="BJ165" s="121"/>
      <c r="BK165" s="121"/>
      <c r="BL165" s="121"/>
      <c r="BM165" s="121"/>
      <c r="BN165" s="121"/>
      <c r="BO165" s="121"/>
      <c r="BP165" s="121"/>
      <c r="BQ165" s="121"/>
      <c r="BR165" s="121"/>
      <c r="BS165" s="121"/>
      <c r="BT165" s="121"/>
      <c r="BU165" s="121"/>
      <c r="BV165" s="121"/>
      <c r="BW165" s="121"/>
      <c r="BX165" s="121"/>
      <c r="BY165" s="121"/>
      <c r="BZ165" s="121"/>
      <c r="CA165" s="121"/>
      <c r="CB165" s="121"/>
      <c r="CC165" s="121"/>
      <c r="CD165" s="121"/>
      <c r="CE165" s="121"/>
      <c r="CF165" s="121"/>
      <c r="CG165" s="121"/>
      <c r="CH165" s="121"/>
      <c r="CI165" s="121"/>
      <c r="CJ165" s="121"/>
      <c r="CK165" s="121"/>
      <c r="CL165" s="121"/>
      <c r="CM165" s="121"/>
      <c r="CN165" s="121"/>
      <c r="CO165" s="121"/>
      <c r="CP165" s="121"/>
      <c r="CQ165" s="121"/>
      <c r="CR165" s="121"/>
      <c r="CS165" s="121"/>
      <c r="CT165" s="121"/>
      <c r="CU165" s="121"/>
      <c r="CV165" s="121"/>
      <c r="CW165" s="121"/>
      <c r="CX165" s="121"/>
      <c r="CY165" s="121"/>
      <c r="CZ165" s="121"/>
      <c r="DA165" s="121"/>
      <c r="DB165" s="121"/>
      <c r="DC165" s="121"/>
      <c r="DD165" s="121"/>
      <c r="DE165" s="121"/>
      <c r="DF165" s="121"/>
      <c r="DG165" s="121"/>
      <c r="DH165" s="121"/>
      <c r="DI165" s="121"/>
      <c r="DJ165" s="121"/>
      <c r="DK165" s="121"/>
      <c r="DL165" s="121"/>
      <c r="DM165" s="121"/>
      <c r="DN165" s="121"/>
      <c r="DO165" s="121"/>
      <c r="DP165" s="121"/>
      <c r="DQ165" s="121"/>
      <c r="DR165" s="121"/>
      <c r="DS165" s="121"/>
      <c r="DT165" s="121"/>
      <c r="DU165" s="121"/>
      <c r="DV165" s="121"/>
      <c r="DW165" s="121"/>
      <c r="DX165" s="121"/>
      <c r="DY165" s="121"/>
      <c r="DZ165" s="121"/>
      <c r="EA165" s="121"/>
      <c r="EB165" s="121"/>
      <c r="EC165" s="121"/>
      <c r="ED165" s="121"/>
      <c r="EE165" s="121"/>
      <c r="EF165" s="121"/>
      <c r="EG165" s="121"/>
      <c r="EH165" s="21"/>
    </row>
    <row r="166" spans="1:138" ht="12.75" customHeight="1">
      <c r="A166" s="21"/>
      <c r="B166" s="121"/>
      <c r="C166" s="121"/>
      <c r="D166" s="237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1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1"/>
      <c r="BD166" s="121"/>
      <c r="BE166" s="121"/>
      <c r="BF166" s="121"/>
      <c r="BG166" s="121"/>
      <c r="BH166" s="121"/>
      <c r="BI166" s="121"/>
      <c r="BJ166" s="121"/>
      <c r="BK166" s="121"/>
      <c r="BL166" s="121"/>
      <c r="BM166" s="121"/>
      <c r="BN166" s="121"/>
      <c r="BO166" s="121"/>
      <c r="BP166" s="121"/>
      <c r="BQ166" s="121"/>
      <c r="BR166" s="121"/>
      <c r="BS166" s="121"/>
      <c r="BT166" s="121"/>
      <c r="BU166" s="121"/>
      <c r="BV166" s="121"/>
      <c r="BW166" s="121"/>
      <c r="BX166" s="121"/>
      <c r="BY166" s="121"/>
      <c r="BZ166" s="121"/>
      <c r="CA166" s="121"/>
      <c r="CB166" s="121"/>
      <c r="CC166" s="121"/>
      <c r="CD166" s="121"/>
      <c r="CE166" s="121"/>
      <c r="CF166" s="121"/>
      <c r="CG166" s="121"/>
      <c r="CH166" s="121"/>
      <c r="CI166" s="121"/>
      <c r="CJ166" s="121"/>
      <c r="CK166" s="121"/>
      <c r="CL166" s="121"/>
      <c r="CM166" s="121"/>
      <c r="CN166" s="121"/>
      <c r="CO166" s="121"/>
      <c r="CP166" s="121"/>
      <c r="CQ166" s="121"/>
      <c r="CR166" s="121"/>
      <c r="CS166" s="121"/>
      <c r="CT166" s="121"/>
      <c r="CU166" s="121"/>
      <c r="CV166" s="121"/>
      <c r="CW166" s="121"/>
      <c r="CX166" s="121"/>
      <c r="CY166" s="121"/>
      <c r="CZ166" s="121"/>
      <c r="DA166" s="121"/>
      <c r="DB166" s="121"/>
      <c r="DC166" s="121"/>
      <c r="DD166" s="121"/>
      <c r="DE166" s="121"/>
      <c r="DF166" s="121"/>
      <c r="DG166" s="121"/>
      <c r="DH166" s="121"/>
      <c r="DI166" s="121"/>
      <c r="DJ166" s="121"/>
      <c r="DK166" s="121"/>
      <c r="DL166" s="121"/>
      <c r="DM166" s="121"/>
      <c r="DN166" s="121"/>
      <c r="DO166" s="121"/>
      <c r="DP166" s="121"/>
      <c r="DQ166" s="121"/>
      <c r="DR166" s="121"/>
      <c r="DS166" s="121"/>
      <c r="DT166" s="121"/>
      <c r="DU166" s="121"/>
      <c r="DV166" s="121"/>
      <c r="DW166" s="121"/>
      <c r="DX166" s="121"/>
      <c r="DY166" s="121"/>
      <c r="DZ166" s="121"/>
      <c r="EA166" s="121"/>
      <c r="EB166" s="121"/>
      <c r="EC166" s="121"/>
      <c r="ED166" s="121"/>
      <c r="EE166" s="121"/>
      <c r="EF166" s="121"/>
      <c r="EG166" s="121"/>
      <c r="EH166" s="21"/>
    </row>
    <row r="167" spans="1:138" ht="12.75" customHeight="1">
      <c r="A167" s="21"/>
      <c r="B167" s="121"/>
      <c r="C167" s="121"/>
      <c r="D167" s="237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1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1"/>
      <c r="BD167" s="121"/>
      <c r="BE167" s="121"/>
      <c r="BF167" s="121"/>
      <c r="BG167" s="121"/>
      <c r="BH167" s="121"/>
      <c r="BI167" s="121"/>
      <c r="BJ167" s="121"/>
      <c r="BK167" s="121"/>
      <c r="BL167" s="121"/>
      <c r="BM167" s="121"/>
      <c r="BN167" s="121"/>
      <c r="BO167" s="121"/>
      <c r="BP167" s="121"/>
      <c r="BQ167" s="121"/>
      <c r="BR167" s="121"/>
      <c r="BS167" s="121"/>
      <c r="BT167" s="121"/>
      <c r="BU167" s="121"/>
      <c r="BV167" s="121"/>
      <c r="BW167" s="121"/>
      <c r="BX167" s="121"/>
      <c r="BY167" s="121"/>
      <c r="BZ167" s="121"/>
      <c r="CA167" s="121"/>
      <c r="CB167" s="121"/>
      <c r="CC167" s="121"/>
      <c r="CD167" s="121"/>
      <c r="CE167" s="121"/>
      <c r="CF167" s="121"/>
      <c r="CG167" s="121"/>
      <c r="CH167" s="121"/>
      <c r="CI167" s="121"/>
      <c r="CJ167" s="121"/>
      <c r="CK167" s="121"/>
      <c r="CL167" s="121"/>
      <c r="CM167" s="121"/>
      <c r="CN167" s="121"/>
      <c r="CO167" s="121"/>
      <c r="CP167" s="121"/>
      <c r="CQ167" s="121"/>
      <c r="CR167" s="121"/>
      <c r="CS167" s="121"/>
      <c r="CT167" s="121"/>
      <c r="CU167" s="121"/>
      <c r="CV167" s="121"/>
      <c r="CW167" s="121"/>
      <c r="CX167" s="121"/>
      <c r="CY167" s="121"/>
      <c r="CZ167" s="121"/>
      <c r="DA167" s="121"/>
      <c r="DB167" s="121"/>
      <c r="DC167" s="121"/>
      <c r="DD167" s="121"/>
      <c r="DE167" s="121"/>
      <c r="DF167" s="121"/>
      <c r="DG167" s="121"/>
      <c r="DH167" s="121"/>
      <c r="DI167" s="121"/>
      <c r="DJ167" s="121"/>
      <c r="DK167" s="121"/>
      <c r="DL167" s="121"/>
      <c r="DM167" s="121"/>
      <c r="DN167" s="121"/>
      <c r="DO167" s="121"/>
      <c r="DP167" s="121"/>
      <c r="DQ167" s="121"/>
      <c r="DR167" s="121"/>
      <c r="DS167" s="121"/>
      <c r="DT167" s="121"/>
      <c r="DU167" s="121"/>
      <c r="DV167" s="121"/>
      <c r="DW167" s="121"/>
      <c r="DX167" s="121"/>
      <c r="DY167" s="121"/>
      <c r="DZ167" s="121"/>
      <c r="EA167" s="121"/>
      <c r="EB167" s="121"/>
      <c r="EC167" s="121"/>
      <c r="ED167" s="121"/>
      <c r="EE167" s="121"/>
      <c r="EF167" s="121"/>
      <c r="EG167" s="121"/>
      <c r="EH167" s="21"/>
    </row>
    <row r="168" spans="1:138" ht="12.75" customHeight="1">
      <c r="A168" s="21"/>
      <c r="B168" s="121"/>
      <c r="C168" s="121"/>
      <c r="D168" s="237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1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1"/>
      <c r="BD168" s="121"/>
      <c r="BE168" s="121"/>
      <c r="BF168" s="121"/>
      <c r="BG168" s="121"/>
      <c r="BH168" s="121"/>
      <c r="BI168" s="121"/>
      <c r="BJ168" s="121"/>
      <c r="BK168" s="121"/>
      <c r="BL168" s="121"/>
      <c r="BM168" s="121"/>
      <c r="BN168" s="121"/>
      <c r="BO168" s="121"/>
      <c r="BP168" s="121"/>
      <c r="BQ168" s="121"/>
      <c r="BR168" s="121"/>
      <c r="BS168" s="121"/>
      <c r="BT168" s="121"/>
      <c r="BU168" s="121"/>
      <c r="BV168" s="121"/>
      <c r="BW168" s="121"/>
      <c r="BX168" s="121"/>
      <c r="BY168" s="121"/>
      <c r="BZ168" s="121"/>
      <c r="CA168" s="121"/>
      <c r="CB168" s="121"/>
      <c r="CC168" s="121"/>
      <c r="CD168" s="121"/>
      <c r="CE168" s="121"/>
      <c r="CF168" s="121"/>
      <c r="CG168" s="121"/>
      <c r="CH168" s="121"/>
      <c r="CI168" s="121"/>
      <c r="CJ168" s="121"/>
      <c r="CK168" s="121"/>
      <c r="CL168" s="121"/>
      <c r="CM168" s="121"/>
      <c r="CN168" s="121"/>
      <c r="CO168" s="121"/>
      <c r="CP168" s="121"/>
      <c r="CQ168" s="121"/>
      <c r="CR168" s="121"/>
      <c r="CS168" s="121"/>
      <c r="CT168" s="121"/>
      <c r="CU168" s="121"/>
      <c r="CV168" s="121"/>
      <c r="CW168" s="121"/>
      <c r="CX168" s="121"/>
      <c r="CY168" s="121"/>
      <c r="CZ168" s="121"/>
      <c r="DA168" s="121"/>
      <c r="DB168" s="121"/>
      <c r="DC168" s="121"/>
      <c r="DD168" s="121"/>
      <c r="DE168" s="121"/>
      <c r="DF168" s="121"/>
      <c r="DG168" s="121"/>
      <c r="DH168" s="121"/>
      <c r="DI168" s="121"/>
      <c r="DJ168" s="121"/>
      <c r="DK168" s="121"/>
      <c r="DL168" s="121"/>
      <c r="DM168" s="121"/>
      <c r="DN168" s="121"/>
      <c r="DO168" s="121"/>
      <c r="DP168" s="121"/>
      <c r="DQ168" s="121"/>
      <c r="DR168" s="121"/>
      <c r="DS168" s="121"/>
      <c r="DT168" s="121"/>
      <c r="DU168" s="121"/>
      <c r="DV168" s="121"/>
      <c r="DW168" s="121"/>
      <c r="DX168" s="121"/>
      <c r="DY168" s="121"/>
      <c r="DZ168" s="121"/>
      <c r="EA168" s="121"/>
      <c r="EB168" s="121"/>
      <c r="EC168" s="121"/>
      <c r="ED168" s="121"/>
      <c r="EE168" s="121"/>
      <c r="EF168" s="121"/>
      <c r="EG168" s="121"/>
      <c r="EH168" s="21"/>
    </row>
    <row r="169" spans="1:138" ht="12.75" customHeight="1">
      <c r="A169" s="21"/>
      <c r="B169" s="121"/>
      <c r="C169" s="121"/>
      <c r="D169" s="237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1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1"/>
      <c r="BD169" s="121"/>
      <c r="BE169" s="121"/>
      <c r="BF169" s="121"/>
      <c r="BG169" s="121"/>
      <c r="BH169" s="121"/>
      <c r="BI169" s="121"/>
      <c r="BJ169" s="121"/>
      <c r="BK169" s="121"/>
      <c r="BL169" s="121"/>
      <c r="BM169" s="121"/>
      <c r="BN169" s="121"/>
      <c r="BO169" s="121"/>
      <c r="BP169" s="121"/>
      <c r="BQ169" s="121"/>
      <c r="BR169" s="121"/>
      <c r="BS169" s="121"/>
      <c r="BT169" s="121"/>
      <c r="BU169" s="121"/>
      <c r="BV169" s="121"/>
      <c r="BW169" s="121"/>
      <c r="BX169" s="121"/>
      <c r="BY169" s="121"/>
      <c r="BZ169" s="121"/>
      <c r="CA169" s="121"/>
      <c r="CB169" s="121"/>
      <c r="CC169" s="121"/>
      <c r="CD169" s="121"/>
      <c r="CE169" s="121"/>
      <c r="CF169" s="121"/>
      <c r="CG169" s="121"/>
      <c r="CH169" s="121"/>
      <c r="CI169" s="121"/>
      <c r="CJ169" s="121"/>
      <c r="CK169" s="121"/>
      <c r="CL169" s="121"/>
      <c r="CM169" s="121"/>
      <c r="CN169" s="121"/>
      <c r="CO169" s="121"/>
      <c r="CP169" s="121"/>
      <c r="CQ169" s="121"/>
      <c r="CR169" s="121"/>
      <c r="CS169" s="121"/>
      <c r="CT169" s="121"/>
      <c r="CU169" s="121"/>
      <c r="CV169" s="121"/>
      <c r="CW169" s="121"/>
      <c r="CX169" s="121"/>
      <c r="CY169" s="121"/>
      <c r="CZ169" s="121"/>
      <c r="DA169" s="121"/>
      <c r="DB169" s="121"/>
      <c r="DC169" s="121"/>
      <c r="DD169" s="121"/>
      <c r="DE169" s="121"/>
      <c r="DF169" s="121"/>
      <c r="DG169" s="121"/>
      <c r="DH169" s="121"/>
      <c r="DI169" s="121"/>
      <c r="DJ169" s="121"/>
      <c r="DK169" s="121"/>
      <c r="DL169" s="121"/>
      <c r="DM169" s="121"/>
      <c r="DN169" s="121"/>
      <c r="DO169" s="121"/>
      <c r="DP169" s="121"/>
      <c r="DQ169" s="121"/>
      <c r="DR169" s="121"/>
      <c r="DS169" s="121"/>
      <c r="DT169" s="121"/>
      <c r="DU169" s="121"/>
      <c r="DV169" s="121"/>
      <c r="DW169" s="121"/>
      <c r="DX169" s="121"/>
      <c r="DY169" s="121"/>
      <c r="DZ169" s="121"/>
      <c r="EA169" s="121"/>
      <c r="EB169" s="121"/>
      <c r="EC169" s="121"/>
      <c r="ED169" s="121"/>
      <c r="EE169" s="121"/>
      <c r="EF169" s="121"/>
      <c r="EG169" s="121"/>
      <c r="EH169" s="21"/>
    </row>
    <row r="170" spans="1:138" ht="12.75" customHeight="1">
      <c r="A170" s="21"/>
      <c r="B170" s="121"/>
      <c r="C170" s="121"/>
      <c r="D170" s="237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1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1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1"/>
      <c r="BO170" s="121"/>
      <c r="BP170" s="121"/>
      <c r="BQ170" s="121"/>
      <c r="BR170" s="121"/>
      <c r="BS170" s="121"/>
      <c r="BT170" s="121"/>
      <c r="BU170" s="121"/>
      <c r="BV170" s="121"/>
      <c r="BW170" s="121"/>
      <c r="BX170" s="121"/>
      <c r="BY170" s="121"/>
      <c r="BZ170" s="121"/>
      <c r="CA170" s="121"/>
      <c r="CB170" s="121"/>
      <c r="CC170" s="121"/>
      <c r="CD170" s="121"/>
      <c r="CE170" s="121"/>
      <c r="CF170" s="121"/>
      <c r="CG170" s="121"/>
      <c r="CH170" s="121"/>
      <c r="CI170" s="121"/>
      <c r="CJ170" s="121"/>
      <c r="CK170" s="121"/>
      <c r="CL170" s="121"/>
      <c r="CM170" s="121"/>
      <c r="CN170" s="121"/>
      <c r="CO170" s="121"/>
      <c r="CP170" s="121"/>
      <c r="CQ170" s="121"/>
      <c r="CR170" s="121"/>
      <c r="CS170" s="121"/>
      <c r="CT170" s="121"/>
      <c r="CU170" s="121"/>
      <c r="CV170" s="121"/>
      <c r="CW170" s="121"/>
      <c r="CX170" s="121"/>
      <c r="CY170" s="121"/>
      <c r="CZ170" s="121"/>
      <c r="DA170" s="121"/>
      <c r="DB170" s="121"/>
      <c r="DC170" s="121"/>
      <c r="DD170" s="121"/>
      <c r="DE170" s="121"/>
      <c r="DF170" s="121"/>
      <c r="DG170" s="121"/>
      <c r="DH170" s="121"/>
      <c r="DI170" s="121"/>
      <c r="DJ170" s="121"/>
      <c r="DK170" s="121"/>
      <c r="DL170" s="121"/>
      <c r="DM170" s="121"/>
      <c r="DN170" s="121"/>
      <c r="DO170" s="121"/>
      <c r="DP170" s="121"/>
      <c r="DQ170" s="121"/>
      <c r="DR170" s="121"/>
      <c r="DS170" s="121"/>
      <c r="DT170" s="121"/>
      <c r="DU170" s="121"/>
      <c r="DV170" s="121"/>
      <c r="DW170" s="121"/>
      <c r="DX170" s="121"/>
      <c r="DY170" s="121"/>
      <c r="DZ170" s="121"/>
      <c r="EA170" s="121"/>
      <c r="EB170" s="121"/>
      <c r="EC170" s="121"/>
      <c r="ED170" s="121"/>
      <c r="EE170" s="121"/>
      <c r="EF170" s="121"/>
      <c r="EG170" s="121"/>
      <c r="EH170" s="21"/>
    </row>
    <row r="171" spans="1:138" ht="12.75" customHeight="1">
      <c r="A171" s="21"/>
      <c r="B171" s="121"/>
      <c r="C171" s="121"/>
      <c r="D171" s="237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1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1"/>
      <c r="BD171" s="121"/>
      <c r="BE171" s="121"/>
      <c r="BF171" s="121"/>
      <c r="BG171" s="121"/>
      <c r="BH171" s="121"/>
      <c r="BI171" s="121"/>
      <c r="BJ171" s="121"/>
      <c r="BK171" s="121"/>
      <c r="BL171" s="121"/>
      <c r="BM171" s="121"/>
      <c r="BN171" s="121"/>
      <c r="BO171" s="121"/>
      <c r="BP171" s="121"/>
      <c r="BQ171" s="121"/>
      <c r="BR171" s="121"/>
      <c r="BS171" s="121"/>
      <c r="BT171" s="121"/>
      <c r="BU171" s="121"/>
      <c r="BV171" s="121"/>
      <c r="BW171" s="121"/>
      <c r="BX171" s="121"/>
      <c r="BY171" s="121"/>
      <c r="BZ171" s="121"/>
      <c r="CA171" s="121"/>
      <c r="CB171" s="121"/>
      <c r="CC171" s="121"/>
      <c r="CD171" s="121"/>
      <c r="CE171" s="121"/>
      <c r="CF171" s="121"/>
      <c r="CG171" s="121"/>
      <c r="CH171" s="121"/>
      <c r="CI171" s="121"/>
      <c r="CJ171" s="121"/>
      <c r="CK171" s="121"/>
      <c r="CL171" s="121"/>
      <c r="CM171" s="121"/>
      <c r="CN171" s="121"/>
      <c r="CO171" s="121"/>
      <c r="CP171" s="121"/>
      <c r="CQ171" s="121"/>
      <c r="CR171" s="121"/>
      <c r="CS171" s="121"/>
      <c r="CT171" s="121"/>
      <c r="CU171" s="121"/>
      <c r="CV171" s="121"/>
      <c r="CW171" s="121"/>
      <c r="CX171" s="121"/>
      <c r="CY171" s="121"/>
      <c r="CZ171" s="121"/>
      <c r="DA171" s="121"/>
      <c r="DB171" s="121"/>
      <c r="DC171" s="121"/>
      <c r="DD171" s="121"/>
      <c r="DE171" s="121"/>
      <c r="DF171" s="121"/>
      <c r="DG171" s="121"/>
      <c r="DH171" s="121"/>
      <c r="DI171" s="121"/>
      <c r="DJ171" s="121"/>
      <c r="DK171" s="121"/>
      <c r="DL171" s="121"/>
      <c r="DM171" s="121"/>
      <c r="DN171" s="121"/>
      <c r="DO171" s="121"/>
      <c r="DP171" s="121"/>
      <c r="DQ171" s="121"/>
      <c r="DR171" s="121"/>
      <c r="DS171" s="121"/>
      <c r="DT171" s="121"/>
      <c r="DU171" s="121"/>
      <c r="DV171" s="121"/>
      <c r="DW171" s="121"/>
      <c r="DX171" s="121"/>
      <c r="DY171" s="121"/>
      <c r="DZ171" s="121"/>
      <c r="EA171" s="121"/>
      <c r="EB171" s="121"/>
      <c r="EC171" s="121"/>
      <c r="ED171" s="121"/>
      <c r="EE171" s="121"/>
      <c r="EF171" s="121"/>
      <c r="EG171" s="121"/>
      <c r="EH171" s="21"/>
    </row>
    <row r="172" spans="1:138" ht="12.75" customHeight="1">
      <c r="A172" s="21"/>
      <c r="B172" s="121"/>
      <c r="C172" s="121"/>
      <c r="D172" s="237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1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1"/>
      <c r="BD172" s="121"/>
      <c r="BE172" s="121"/>
      <c r="BF172" s="121"/>
      <c r="BG172" s="121"/>
      <c r="BH172" s="121"/>
      <c r="BI172" s="121"/>
      <c r="BJ172" s="121"/>
      <c r="BK172" s="121"/>
      <c r="BL172" s="121"/>
      <c r="BM172" s="121"/>
      <c r="BN172" s="121"/>
      <c r="BO172" s="121"/>
      <c r="BP172" s="121"/>
      <c r="BQ172" s="121"/>
      <c r="BR172" s="121"/>
      <c r="BS172" s="121"/>
      <c r="BT172" s="121"/>
      <c r="BU172" s="121"/>
      <c r="BV172" s="121"/>
      <c r="BW172" s="121"/>
      <c r="BX172" s="121"/>
      <c r="BY172" s="121"/>
      <c r="BZ172" s="121"/>
      <c r="CA172" s="121"/>
      <c r="CB172" s="121"/>
      <c r="CC172" s="121"/>
      <c r="CD172" s="121"/>
      <c r="CE172" s="121"/>
      <c r="CF172" s="121"/>
      <c r="CG172" s="121"/>
      <c r="CH172" s="121"/>
      <c r="CI172" s="121"/>
      <c r="CJ172" s="121"/>
      <c r="CK172" s="121"/>
      <c r="CL172" s="121"/>
      <c r="CM172" s="121"/>
      <c r="CN172" s="121"/>
      <c r="CO172" s="121"/>
      <c r="CP172" s="121"/>
      <c r="CQ172" s="121"/>
      <c r="CR172" s="121"/>
      <c r="CS172" s="121"/>
      <c r="CT172" s="121"/>
      <c r="CU172" s="121"/>
      <c r="CV172" s="121"/>
      <c r="CW172" s="121"/>
      <c r="CX172" s="121"/>
      <c r="CY172" s="121"/>
      <c r="CZ172" s="121"/>
      <c r="DA172" s="121"/>
      <c r="DB172" s="121"/>
      <c r="DC172" s="121"/>
      <c r="DD172" s="121"/>
      <c r="DE172" s="121"/>
      <c r="DF172" s="121"/>
      <c r="DG172" s="121"/>
      <c r="DH172" s="121"/>
      <c r="DI172" s="121"/>
      <c r="DJ172" s="121"/>
      <c r="DK172" s="121"/>
      <c r="DL172" s="121"/>
      <c r="DM172" s="121"/>
      <c r="DN172" s="121"/>
      <c r="DO172" s="121"/>
      <c r="DP172" s="121"/>
      <c r="DQ172" s="121"/>
      <c r="DR172" s="121"/>
      <c r="DS172" s="121"/>
      <c r="DT172" s="121"/>
      <c r="DU172" s="121"/>
      <c r="DV172" s="121"/>
      <c r="DW172" s="121"/>
      <c r="DX172" s="121"/>
      <c r="DY172" s="121"/>
      <c r="DZ172" s="121"/>
      <c r="EA172" s="121"/>
      <c r="EB172" s="121"/>
      <c r="EC172" s="121"/>
      <c r="ED172" s="121"/>
      <c r="EE172" s="121"/>
      <c r="EF172" s="121"/>
      <c r="EG172" s="121"/>
      <c r="EH172" s="21"/>
    </row>
    <row r="173" spans="1:138" ht="12.75" customHeight="1">
      <c r="A173" s="21"/>
      <c r="B173" s="121"/>
      <c r="C173" s="121"/>
      <c r="D173" s="237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1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1"/>
      <c r="BD173" s="121"/>
      <c r="BE173" s="121"/>
      <c r="BF173" s="121"/>
      <c r="BG173" s="121"/>
      <c r="BH173" s="121"/>
      <c r="BI173" s="121"/>
      <c r="BJ173" s="121"/>
      <c r="BK173" s="121"/>
      <c r="BL173" s="121"/>
      <c r="BM173" s="121"/>
      <c r="BN173" s="121"/>
      <c r="BO173" s="121"/>
      <c r="BP173" s="121"/>
      <c r="BQ173" s="121"/>
      <c r="BR173" s="121"/>
      <c r="BS173" s="121"/>
      <c r="BT173" s="121"/>
      <c r="BU173" s="121"/>
      <c r="BV173" s="121"/>
      <c r="BW173" s="121"/>
      <c r="BX173" s="121"/>
      <c r="BY173" s="121"/>
      <c r="BZ173" s="121"/>
      <c r="CA173" s="121"/>
      <c r="CB173" s="121"/>
      <c r="CC173" s="121"/>
      <c r="CD173" s="121"/>
      <c r="CE173" s="121"/>
      <c r="CF173" s="121"/>
      <c r="CG173" s="121"/>
      <c r="CH173" s="121"/>
      <c r="CI173" s="121"/>
      <c r="CJ173" s="121"/>
      <c r="CK173" s="121"/>
      <c r="CL173" s="121"/>
      <c r="CM173" s="121"/>
      <c r="CN173" s="121"/>
      <c r="CO173" s="121"/>
      <c r="CP173" s="121"/>
      <c r="CQ173" s="121"/>
      <c r="CR173" s="121"/>
      <c r="CS173" s="121"/>
      <c r="CT173" s="121"/>
      <c r="CU173" s="121"/>
      <c r="CV173" s="121"/>
      <c r="CW173" s="121"/>
      <c r="CX173" s="121"/>
      <c r="CY173" s="121"/>
      <c r="CZ173" s="121"/>
      <c r="DA173" s="121"/>
      <c r="DB173" s="121"/>
      <c r="DC173" s="121"/>
      <c r="DD173" s="121"/>
      <c r="DE173" s="121"/>
      <c r="DF173" s="121"/>
      <c r="DG173" s="121"/>
      <c r="DH173" s="121"/>
      <c r="DI173" s="121"/>
      <c r="DJ173" s="121"/>
      <c r="DK173" s="121"/>
      <c r="DL173" s="121"/>
      <c r="DM173" s="121"/>
      <c r="DN173" s="121"/>
      <c r="DO173" s="121"/>
      <c r="DP173" s="121"/>
      <c r="DQ173" s="121"/>
      <c r="DR173" s="121"/>
      <c r="DS173" s="121"/>
      <c r="DT173" s="121"/>
      <c r="DU173" s="121"/>
      <c r="DV173" s="121"/>
      <c r="DW173" s="121"/>
      <c r="DX173" s="121"/>
      <c r="DY173" s="121"/>
      <c r="DZ173" s="121"/>
      <c r="EA173" s="121"/>
      <c r="EB173" s="121"/>
      <c r="EC173" s="121"/>
      <c r="ED173" s="121"/>
      <c r="EE173" s="121"/>
      <c r="EF173" s="121"/>
      <c r="EG173" s="121"/>
      <c r="EH173" s="21"/>
    </row>
    <row r="174" spans="1:138" ht="12.75" customHeight="1">
      <c r="A174" s="21"/>
      <c r="B174" s="121"/>
      <c r="C174" s="121"/>
      <c r="D174" s="237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1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1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1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1"/>
      <c r="CF174" s="121"/>
      <c r="CG174" s="121"/>
      <c r="CH174" s="121"/>
      <c r="CI174" s="121"/>
      <c r="CJ174" s="121"/>
      <c r="CK174" s="121"/>
      <c r="CL174" s="121"/>
      <c r="CM174" s="121"/>
      <c r="CN174" s="121"/>
      <c r="CO174" s="121"/>
      <c r="CP174" s="121"/>
      <c r="CQ174" s="121"/>
      <c r="CR174" s="121"/>
      <c r="CS174" s="121"/>
      <c r="CT174" s="121"/>
      <c r="CU174" s="121"/>
      <c r="CV174" s="121"/>
      <c r="CW174" s="121"/>
      <c r="CX174" s="121"/>
      <c r="CY174" s="121"/>
      <c r="CZ174" s="121"/>
      <c r="DA174" s="121"/>
      <c r="DB174" s="121"/>
      <c r="DC174" s="121"/>
      <c r="DD174" s="121"/>
      <c r="DE174" s="121"/>
      <c r="DF174" s="121"/>
      <c r="DG174" s="121"/>
      <c r="DH174" s="121"/>
      <c r="DI174" s="121"/>
      <c r="DJ174" s="121"/>
      <c r="DK174" s="121"/>
      <c r="DL174" s="121"/>
      <c r="DM174" s="121"/>
      <c r="DN174" s="121"/>
      <c r="DO174" s="121"/>
      <c r="DP174" s="121"/>
      <c r="DQ174" s="121"/>
      <c r="DR174" s="121"/>
      <c r="DS174" s="121"/>
      <c r="DT174" s="121"/>
      <c r="DU174" s="121"/>
      <c r="DV174" s="121"/>
      <c r="DW174" s="121"/>
      <c r="DX174" s="121"/>
      <c r="DY174" s="121"/>
      <c r="DZ174" s="121"/>
      <c r="EA174" s="121"/>
      <c r="EB174" s="121"/>
      <c r="EC174" s="121"/>
      <c r="ED174" s="121"/>
      <c r="EE174" s="121"/>
      <c r="EF174" s="121"/>
      <c r="EG174" s="121"/>
      <c r="EH174" s="21"/>
    </row>
    <row r="175" spans="1:138" ht="12.75" customHeight="1">
      <c r="A175" s="21"/>
      <c r="B175" s="121"/>
      <c r="C175" s="121"/>
      <c r="D175" s="237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1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1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1"/>
      <c r="BO175" s="121"/>
      <c r="BP175" s="121"/>
      <c r="BQ175" s="121"/>
      <c r="BR175" s="121"/>
      <c r="BS175" s="121"/>
      <c r="BT175" s="121"/>
      <c r="BU175" s="121"/>
      <c r="BV175" s="121"/>
      <c r="BW175" s="121"/>
      <c r="BX175" s="121"/>
      <c r="BY175" s="121"/>
      <c r="BZ175" s="121"/>
      <c r="CA175" s="121"/>
      <c r="CB175" s="121"/>
      <c r="CC175" s="121"/>
      <c r="CD175" s="121"/>
      <c r="CE175" s="121"/>
      <c r="CF175" s="121"/>
      <c r="CG175" s="121"/>
      <c r="CH175" s="121"/>
      <c r="CI175" s="121"/>
      <c r="CJ175" s="121"/>
      <c r="CK175" s="121"/>
      <c r="CL175" s="121"/>
      <c r="CM175" s="121"/>
      <c r="CN175" s="121"/>
      <c r="CO175" s="121"/>
      <c r="CP175" s="121"/>
      <c r="CQ175" s="121"/>
      <c r="CR175" s="121"/>
      <c r="CS175" s="121"/>
      <c r="CT175" s="121"/>
      <c r="CU175" s="121"/>
      <c r="CV175" s="121"/>
      <c r="CW175" s="121"/>
      <c r="CX175" s="121"/>
      <c r="CY175" s="121"/>
      <c r="CZ175" s="121"/>
      <c r="DA175" s="121"/>
      <c r="DB175" s="121"/>
      <c r="DC175" s="121"/>
      <c r="DD175" s="121"/>
      <c r="DE175" s="121"/>
      <c r="DF175" s="121"/>
      <c r="DG175" s="121"/>
      <c r="DH175" s="121"/>
      <c r="DI175" s="121"/>
      <c r="DJ175" s="121"/>
      <c r="DK175" s="121"/>
      <c r="DL175" s="121"/>
      <c r="DM175" s="121"/>
      <c r="DN175" s="121"/>
      <c r="DO175" s="121"/>
      <c r="DP175" s="121"/>
      <c r="DQ175" s="121"/>
      <c r="DR175" s="121"/>
      <c r="DS175" s="121"/>
      <c r="DT175" s="121"/>
      <c r="DU175" s="121"/>
      <c r="DV175" s="121"/>
      <c r="DW175" s="121"/>
      <c r="DX175" s="121"/>
      <c r="DY175" s="121"/>
      <c r="DZ175" s="121"/>
      <c r="EA175" s="121"/>
      <c r="EB175" s="121"/>
      <c r="EC175" s="121"/>
      <c r="ED175" s="121"/>
      <c r="EE175" s="121"/>
      <c r="EF175" s="121"/>
      <c r="EG175" s="121"/>
      <c r="EH175" s="21"/>
    </row>
    <row r="176" spans="1:138" ht="12.75" customHeight="1">
      <c r="A176" s="21"/>
      <c r="B176" s="121"/>
      <c r="C176" s="121"/>
      <c r="D176" s="237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1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1"/>
      <c r="BD176" s="121"/>
      <c r="BE176" s="121"/>
      <c r="BF176" s="121"/>
      <c r="BG176" s="121"/>
      <c r="BH176" s="121"/>
      <c r="BI176" s="121"/>
      <c r="BJ176" s="121"/>
      <c r="BK176" s="121"/>
      <c r="BL176" s="121"/>
      <c r="BM176" s="121"/>
      <c r="BN176" s="121"/>
      <c r="BO176" s="121"/>
      <c r="BP176" s="121"/>
      <c r="BQ176" s="121"/>
      <c r="BR176" s="121"/>
      <c r="BS176" s="121"/>
      <c r="BT176" s="121"/>
      <c r="BU176" s="121"/>
      <c r="BV176" s="121"/>
      <c r="BW176" s="121"/>
      <c r="BX176" s="121"/>
      <c r="BY176" s="121"/>
      <c r="BZ176" s="121"/>
      <c r="CA176" s="121"/>
      <c r="CB176" s="121"/>
      <c r="CC176" s="121"/>
      <c r="CD176" s="121"/>
      <c r="CE176" s="121"/>
      <c r="CF176" s="121"/>
      <c r="CG176" s="121"/>
      <c r="CH176" s="121"/>
      <c r="CI176" s="121"/>
      <c r="CJ176" s="121"/>
      <c r="CK176" s="121"/>
      <c r="CL176" s="121"/>
      <c r="CM176" s="121"/>
      <c r="CN176" s="121"/>
      <c r="CO176" s="121"/>
      <c r="CP176" s="121"/>
      <c r="CQ176" s="121"/>
      <c r="CR176" s="121"/>
      <c r="CS176" s="121"/>
      <c r="CT176" s="121"/>
      <c r="CU176" s="121"/>
      <c r="CV176" s="121"/>
      <c r="CW176" s="121"/>
      <c r="CX176" s="121"/>
      <c r="CY176" s="121"/>
      <c r="CZ176" s="121"/>
      <c r="DA176" s="121"/>
      <c r="DB176" s="121"/>
      <c r="DC176" s="121"/>
      <c r="DD176" s="121"/>
      <c r="DE176" s="121"/>
      <c r="DF176" s="121"/>
      <c r="DG176" s="121"/>
      <c r="DH176" s="121"/>
      <c r="DI176" s="121"/>
      <c r="DJ176" s="121"/>
      <c r="DK176" s="121"/>
      <c r="DL176" s="121"/>
      <c r="DM176" s="121"/>
      <c r="DN176" s="121"/>
      <c r="DO176" s="121"/>
      <c r="DP176" s="121"/>
      <c r="DQ176" s="121"/>
      <c r="DR176" s="121"/>
      <c r="DS176" s="121"/>
      <c r="DT176" s="121"/>
      <c r="DU176" s="121"/>
      <c r="DV176" s="121"/>
      <c r="DW176" s="121"/>
      <c r="DX176" s="121"/>
      <c r="DY176" s="121"/>
      <c r="DZ176" s="121"/>
      <c r="EA176" s="121"/>
      <c r="EB176" s="121"/>
      <c r="EC176" s="121"/>
      <c r="ED176" s="121"/>
      <c r="EE176" s="121"/>
      <c r="EF176" s="121"/>
      <c r="EG176" s="121"/>
      <c r="EH176" s="21"/>
    </row>
    <row r="177" spans="1:138" ht="12.75" customHeight="1">
      <c r="A177" s="21"/>
      <c r="B177" s="121"/>
      <c r="C177" s="121"/>
      <c r="D177" s="237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1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1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1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1"/>
      <c r="CF177" s="121"/>
      <c r="CG177" s="121"/>
      <c r="CH177" s="121"/>
      <c r="CI177" s="121"/>
      <c r="CJ177" s="121"/>
      <c r="CK177" s="121"/>
      <c r="CL177" s="121"/>
      <c r="CM177" s="121"/>
      <c r="CN177" s="121"/>
      <c r="CO177" s="121"/>
      <c r="CP177" s="121"/>
      <c r="CQ177" s="121"/>
      <c r="CR177" s="121"/>
      <c r="CS177" s="121"/>
      <c r="CT177" s="121"/>
      <c r="CU177" s="121"/>
      <c r="CV177" s="121"/>
      <c r="CW177" s="121"/>
      <c r="CX177" s="121"/>
      <c r="CY177" s="121"/>
      <c r="CZ177" s="121"/>
      <c r="DA177" s="121"/>
      <c r="DB177" s="121"/>
      <c r="DC177" s="121"/>
      <c r="DD177" s="121"/>
      <c r="DE177" s="121"/>
      <c r="DF177" s="121"/>
      <c r="DG177" s="121"/>
      <c r="DH177" s="121"/>
      <c r="DI177" s="121"/>
      <c r="DJ177" s="121"/>
      <c r="DK177" s="121"/>
      <c r="DL177" s="121"/>
      <c r="DM177" s="121"/>
      <c r="DN177" s="121"/>
      <c r="DO177" s="121"/>
      <c r="DP177" s="121"/>
      <c r="DQ177" s="121"/>
      <c r="DR177" s="121"/>
      <c r="DS177" s="121"/>
      <c r="DT177" s="121"/>
      <c r="DU177" s="121"/>
      <c r="DV177" s="121"/>
      <c r="DW177" s="121"/>
      <c r="DX177" s="121"/>
      <c r="DY177" s="121"/>
      <c r="DZ177" s="121"/>
      <c r="EA177" s="121"/>
      <c r="EB177" s="121"/>
      <c r="EC177" s="121"/>
      <c r="ED177" s="121"/>
      <c r="EE177" s="121"/>
      <c r="EF177" s="121"/>
      <c r="EG177" s="121"/>
      <c r="EH177" s="21"/>
    </row>
    <row r="178" spans="1:138" ht="12.75" customHeight="1">
      <c r="A178" s="21"/>
      <c r="B178" s="121"/>
      <c r="C178" s="121"/>
      <c r="D178" s="237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1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1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1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1"/>
      <c r="CF178" s="121"/>
      <c r="CG178" s="121"/>
      <c r="CH178" s="121"/>
      <c r="CI178" s="121"/>
      <c r="CJ178" s="121"/>
      <c r="CK178" s="121"/>
      <c r="CL178" s="121"/>
      <c r="CM178" s="121"/>
      <c r="CN178" s="121"/>
      <c r="CO178" s="121"/>
      <c r="CP178" s="121"/>
      <c r="CQ178" s="121"/>
      <c r="CR178" s="121"/>
      <c r="CS178" s="121"/>
      <c r="CT178" s="121"/>
      <c r="CU178" s="121"/>
      <c r="CV178" s="121"/>
      <c r="CW178" s="121"/>
      <c r="CX178" s="121"/>
      <c r="CY178" s="121"/>
      <c r="CZ178" s="121"/>
      <c r="DA178" s="121"/>
      <c r="DB178" s="121"/>
      <c r="DC178" s="121"/>
      <c r="DD178" s="121"/>
      <c r="DE178" s="121"/>
      <c r="DF178" s="121"/>
      <c r="DG178" s="121"/>
      <c r="DH178" s="121"/>
      <c r="DI178" s="121"/>
      <c r="DJ178" s="121"/>
      <c r="DK178" s="121"/>
      <c r="DL178" s="121"/>
      <c r="DM178" s="121"/>
      <c r="DN178" s="121"/>
      <c r="DO178" s="121"/>
      <c r="DP178" s="121"/>
      <c r="DQ178" s="121"/>
      <c r="DR178" s="121"/>
      <c r="DS178" s="121"/>
      <c r="DT178" s="121"/>
      <c r="DU178" s="121"/>
      <c r="DV178" s="121"/>
      <c r="DW178" s="121"/>
      <c r="DX178" s="121"/>
      <c r="DY178" s="121"/>
      <c r="DZ178" s="121"/>
      <c r="EA178" s="121"/>
      <c r="EB178" s="121"/>
      <c r="EC178" s="121"/>
      <c r="ED178" s="121"/>
      <c r="EE178" s="121"/>
      <c r="EF178" s="121"/>
      <c r="EG178" s="121"/>
      <c r="EH178" s="21"/>
    </row>
    <row r="179" spans="1:138" ht="12.75" customHeight="1">
      <c r="A179" s="21"/>
      <c r="B179" s="121"/>
      <c r="C179" s="121"/>
      <c r="D179" s="237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1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1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1"/>
      <c r="CF179" s="121"/>
      <c r="CG179" s="121"/>
      <c r="CH179" s="121"/>
      <c r="CI179" s="121"/>
      <c r="CJ179" s="121"/>
      <c r="CK179" s="121"/>
      <c r="CL179" s="121"/>
      <c r="CM179" s="121"/>
      <c r="CN179" s="121"/>
      <c r="CO179" s="121"/>
      <c r="CP179" s="121"/>
      <c r="CQ179" s="121"/>
      <c r="CR179" s="121"/>
      <c r="CS179" s="121"/>
      <c r="CT179" s="121"/>
      <c r="CU179" s="121"/>
      <c r="CV179" s="121"/>
      <c r="CW179" s="121"/>
      <c r="CX179" s="121"/>
      <c r="CY179" s="121"/>
      <c r="CZ179" s="121"/>
      <c r="DA179" s="121"/>
      <c r="DB179" s="121"/>
      <c r="DC179" s="121"/>
      <c r="DD179" s="121"/>
      <c r="DE179" s="121"/>
      <c r="DF179" s="121"/>
      <c r="DG179" s="121"/>
      <c r="DH179" s="121"/>
      <c r="DI179" s="121"/>
      <c r="DJ179" s="121"/>
      <c r="DK179" s="121"/>
      <c r="DL179" s="121"/>
      <c r="DM179" s="121"/>
      <c r="DN179" s="121"/>
      <c r="DO179" s="121"/>
      <c r="DP179" s="121"/>
      <c r="DQ179" s="121"/>
      <c r="DR179" s="121"/>
      <c r="DS179" s="121"/>
      <c r="DT179" s="121"/>
      <c r="DU179" s="121"/>
      <c r="DV179" s="121"/>
      <c r="DW179" s="121"/>
      <c r="DX179" s="121"/>
      <c r="DY179" s="121"/>
      <c r="DZ179" s="121"/>
      <c r="EA179" s="121"/>
      <c r="EB179" s="121"/>
      <c r="EC179" s="121"/>
      <c r="ED179" s="121"/>
      <c r="EE179" s="121"/>
      <c r="EF179" s="121"/>
      <c r="EG179" s="121"/>
      <c r="EH179" s="21"/>
    </row>
    <row r="180" spans="1:138" ht="12.75" customHeight="1">
      <c r="A180" s="21"/>
      <c r="B180" s="121"/>
      <c r="C180" s="121"/>
      <c r="D180" s="237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1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1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1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1"/>
      <c r="CF180" s="121"/>
      <c r="CG180" s="121"/>
      <c r="CH180" s="121"/>
      <c r="CI180" s="121"/>
      <c r="CJ180" s="121"/>
      <c r="CK180" s="121"/>
      <c r="CL180" s="121"/>
      <c r="CM180" s="121"/>
      <c r="CN180" s="121"/>
      <c r="CO180" s="121"/>
      <c r="CP180" s="121"/>
      <c r="CQ180" s="121"/>
      <c r="CR180" s="121"/>
      <c r="CS180" s="121"/>
      <c r="CT180" s="121"/>
      <c r="CU180" s="121"/>
      <c r="CV180" s="121"/>
      <c r="CW180" s="121"/>
      <c r="CX180" s="121"/>
      <c r="CY180" s="121"/>
      <c r="CZ180" s="121"/>
      <c r="DA180" s="121"/>
      <c r="DB180" s="121"/>
      <c r="DC180" s="121"/>
      <c r="DD180" s="121"/>
      <c r="DE180" s="121"/>
      <c r="DF180" s="121"/>
      <c r="DG180" s="121"/>
      <c r="DH180" s="121"/>
      <c r="DI180" s="121"/>
      <c r="DJ180" s="121"/>
      <c r="DK180" s="121"/>
      <c r="DL180" s="121"/>
      <c r="DM180" s="121"/>
      <c r="DN180" s="121"/>
      <c r="DO180" s="121"/>
      <c r="DP180" s="121"/>
      <c r="DQ180" s="121"/>
      <c r="DR180" s="121"/>
      <c r="DS180" s="121"/>
      <c r="DT180" s="121"/>
      <c r="DU180" s="121"/>
      <c r="DV180" s="121"/>
      <c r="DW180" s="121"/>
      <c r="DX180" s="121"/>
      <c r="DY180" s="121"/>
      <c r="DZ180" s="121"/>
      <c r="EA180" s="121"/>
      <c r="EB180" s="121"/>
      <c r="EC180" s="121"/>
      <c r="ED180" s="121"/>
      <c r="EE180" s="121"/>
      <c r="EF180" s="121"/>
      <c r="EG180" s="121"/>
      <c r="EH180" s="21"/>
    </row>
    <row r="181" spans="1:138" ht="12.75" customHeight="1">
      <c r="A181" s="21"/>
      <c r="B181" s="121"/>
      <c r="C181" s="121"/>
      <c r="D181" s="237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1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1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1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1"/>
      <c r="CF181" s="121"/>
      <c r="CG181" s="121"/>
      <c r="CH181" s="121"/>
      <c r="CI181" s="121"/>
      <c r="CJ181" s="121"/>
      <c r="CK181" s="121"/>
      <c r="CL181" s="121"/>
      <c r="CM181" s="121"/>
      <c r="CN181" s="121"/>
      <c r="CO181" s="121"/>
      <c r="CP181" s="121"/>
      <c r="CQ181" s="121"/>
      <c r="CR181" s="121"/>
      <c r="CS181" s="121"/>
      <c r="CT181" s="121"/>
      <c r="CU181" s="121"/>
      <c r="CV181" s="121"/>
      <c r="CW181" s="121"/>
      <c r="CX181" s="121"/>
      <c r="CY181" s="121"/>
      <c r="CZ181" s="121"/>
      <c r="DA181" s="121"/>
      <c r="DB181" s="121"/>
      <c r="DC181" s="121"/>
      <c r="DD181" s="121"/>
      <c r="DE181" s="121"/>
      <c r="DF181" s="121"/>
      <c r="DG181" s="121"/>
      <c r="DH181" s="121"/>
      <c r="DI181" s="121"/>
      <c r="DJ181" s="121"/>
      <c r="DK181" s="121"/>
      <c r="DL181" s="121"/>
      <c r="DM181" s="121"/>
      <c r="DN181" s="121"/>
      <c r="DO181" s="121"/>
      <c r="DP181" s="121"/>
      <c r="DQ181" s="121"/>
      <c r="DR181" s="121"/>
      <c r="DS181" s="121"/>
      <c r="DT181" s="121"/>
      <c r="DU181" s="121"/>
      <c r="DV181" s="121"/>
      <c r="DW181" s="121"/>
      <c r="DX181" s="121"/>
      <c r="DY181" s="121"/>
      <c r="DZ181" s="121"/>
      <c r="EA181" s="121"/>
      <c r="EB181" s="121"/>
      <c r="EC181" s="121"/>
      <c r="ED181" s="121"/>
      <c r="EE181" s="121"/>
      <c r="EF181" s="121"/>
      <c r="EG181" s="121"/>
      <c r="EH181" s="21"/>
    </row>
    <row r="182" spans="1:138" ht="12.75" customHeight="1">
      <c r="A182" s="21"/>
      <c r="B182" s="121"/>
      <c r="C182" s="121"/>
      <c r="D182" s="237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1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1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1"/>
      <c r="BO182" s="121"/>
      <c r="BP182" s="121"/>
      <c r="BQ182" s="121"/>
      <c r="BR182" s="121"/>
      <c r="BS182" s="121"/>
      <c r="BT182" s="121"/>
      <c r="BU182" s="121"/>
      <c r="BV182" s="121"/>
      <c r="BW182" s="121"/>
      <c r="BX182" s="121"/>
      <c r="BY182" s="121"/>
      <c r="BZ182" s="121"/>
      <c r="CA182" s="121"/>
      <c r="CB182" s="121"/>
      <c r="CC182" s="121"/>
      <c r="CD182" s="121"/>
      <c r="CE182" s="121"/>
      <c r="CF182" s="121"/>
      <c r="CG182" s="121"/>
      <c r="CH182" s="121"/>
      <c r="CI182" s="121"/>
      <c r="CJ182" s="121"/>
      <c r="CK182" s="121"/>
      <c r="CL182" s="121"/>
      <c r="CM182" s="121"/>
      <c r="CN182" s="121"/>
      <c r="CO182" s="121"/>
      <c r="CP182" s="121"/>
      <c r="CQ182" s="121"/>
      <c r="CR182" s="121"/>
      <c r="CS182" s="121"/>
      <c r="CT182" s="121"/>
      <c r="CU182" s="121"/>
      <c r="CV182" s="121"/>
      <c r="CW182" s="121"/>
      <c r="CX182" s="121"/>
      <c r="CY182" s="121"/>
      <c r="CZ182" s="121"/>
      <c r="DA182" s="121"/>
      <c r="DB182" s="121"/>
      <c r="DC182" s="121"/>
      <c r="DD182" s="121"/>
      <c r="DE182" s="121"/>
      <c r="DF182" s="121"/>
      <c r="DG182" s="121"/>
      <c r="DH182" s="121"/>
      <c r="DI182" s="121"/>
      <c r="DJ182" s="121"/>
      <c r="DK182" s="121"/>
      <c r="DL182" s="121"/>
      <c r="DM182" s="121"/>
      <c r="DN182" s="121"/>
      <c r="DO182" s="121"/>
      <c r="DP182" s="121"/>
      <c r="DQ182" s="121"/>
      <c r="DR182" s="121"/>
      <c r="DS182" s="121"/>
      <c r="DT182" s="121"/>
      <c r="DU182" s="121"/>
      <c r="DV182" s="121"/>
      <c r="DW182" s="121"/>
      <c r="DX182" s="121"/>
      <c r="DY182" s="121"/>
      <c r="DZ182" s="121"/>
      <c r="EA182" s="121"/>
      <c r="EB182" s="121"/>
      <c r="EC182" s="121"/>
      <c r="ED182" s="121"/>
      <c r="EE182" s="121"/>
      <c r="EF182" s="121"/>
      <c r="EG182" s="121"/>
      <c r="EH182" s="21"/>
    </row>
    <row r="183" spans="1:138" ht="12.75" customHeight="1">
      <c r="A183" s="21"/>
      <c r="B183" s="121"/>
      <c r="C183" s="121"/>
      <c r="D183" s="237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1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1"/>
      <c r="BD183" s="121"/>
      <c r="BE183" s="121"/>
      <c r="BF183" s="121"/>
      <c r="BG183" s="121"/>
      <c r="BH183" s="121"/>
      <c r="BI183" s="121"/>
      <c r="BJ183" s="121"/>
      <c r="BK183" s="121"/>
      <c r="BL183" s="121"/>
      <c r="BM183" s="121"/>
      <c r="BN183" s="121"/>
      <c r="BO183" s="121"/>
      <c r="BP183" s="121"/>
      <c r="BQ183" s="121"/>
      <c r="BR183" s="121"/>
      <c r="BS183" s="121"/>
      <c r="BT183" s="121"/>
      <c r="BU183" s="121"/>
      <c r="BV183" s="121"/>
      <c r="BW183" s="121"/>
      <c r="BX183" s="121"/>
      <c r="BY183" s="121"/>
      <c r="BZ183" s="121"/>
      <c r="CA183" s="121"/>
      <c r="CB183" s="121"/>
      <c r="CC183" s="121"/>
      <c r="CD183" s="121"/>
      <c r="CE183" s="121"/>
      <c r="CF183" s="121"/>
      <c r="CG183" s="121"/>
      <c r="CH183" s="121"/>
      <c r="CI183" s="121"/>
      <c r="CJ183" s="121"/>
      <c r="CK183" s="121"/>
      <c r="CL183" s="121"/>
      <c r="CM183" s="121"/>
      <c r="CN183" s="121"/>
      <c r="CO183" s="121"/>
      <c r="CP183" s="121"/>
      <c r="CQ183" s="121"/>
      <c r="CR183" s="121"/>
      <c r="CS183" s="121"/>
      <c r="CT183" s="121"/>
      <c r="CU183" s="121"/>
      <c r="CV183" s="121"/>
      <c r="CW183" s="121"/>
      <c r="CX183" s="121"/>
      <c r="CY183" s="121"/>
      <c r="CZ183" s="121"/>
      <c r="DA183" s="121"/>
      <c r="DB183" s="121"/>
      <c r="DC183" s="121"/>
      <c r="DD183" s="121"/>
      <c r="DE183" s="121"/>
      <c r="DF183" s="121"/>
      <c r="DG183" s="121"/>
      <c r="DH183" s="121"/>
      <c r="DI183" s="121"/>
      <c r="DJ183" s="121"/>
      <c r="DK183" s="121"/>
      <c r="DL183" s="121"/>
      <c r="DM183" s="121"/>
      <c r="DN183" s="121"/>
      <c r="DO183" s="121"/>
      <c r="DP183" s="121"/>
      <c r="DQ183" s="121"/>
      <c r="DR183" s="121"/>
      <c r="DS183" s="121"/>
      <c r="DT183" s="121"/>
      <c r="DU183" s="121"/>
      <c r="DV183" s="121"/>
      <c r="DW183" s="121"/>
      <c r="DX183" s="121"/>
      <c r="DY183" s="121"/>
      <c r="DZ183" s="121"/>
      <c r="EA183" s="121"/>
      <c r="EB183" s="121"/>
      <c r="EC183" s="121"/>
      <c r="ED183" s="121"/>
      <c r="EE183" s="121"/>
      <c r="EF183" s="121"/>
      <c r="EG183" s="121"/>
      <c r="EH183" s="21"/>
    </row>
    <row r="184" spans="1:138" ht="12.75" customHeight="1">
      <c r="A184" s="21"/>
      <c r="B184" s="121"/>
      <c r="C184" s="121"/>
      <c r="D184" s="237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1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1"/>
      <c r="BD184" s="121"/>
      <c r="BE184" s="121"/>
      <c r="BF184" s="121"/>
      <c r="BG184" s="121"/>
      <c r="BH184" s="121"/>
      <c r="BI184" s="121"/>
      <c r="BJ184" s="121"/>
      <c r="BK184" s="121"/>
      <c r="BL184" s="121"/>
      <c r="BM184" s="121"/>
      <c r="BN184" s="121"/>
      <c r="BO184" s="121"/>
      <c r="BP184" s="121"/>
      <c r="BQ184" s="121"/>
      <c r="BR184" s="121"/>
      <c r="BS184" s="121"/>
      <c r="BT184" s="121"/>
      <c r="BU184" s="121"/>
      <c r="BV184" s="121"/>
      <c r="BW184" s="121"/>
      <c r="BX184" s="121"/>
      <c r="BY184" s="121"/>
      <c r="BZ184" s="121"/>
      <c r="CA184" s="121"/>
      <c r="CB184" s="121"/>
      <c r="CC184" s="121"/>
      <c r="CD184" s="121"/>
      <c r="CE184" s="121"/>
      <c r="CF184" s="121"/>
      <c r="CG184" s="121"/>
      <c r="CH184" s="121"/>
      <c r="CI184" s="121"/>
      <c r="CJ184" s="121"/>
      <c r="CK184" s="121"/>
      <c r="CL184" s="121"/>
      <c r="CM184" s="121"/>
      <c r="CN184" s="121"/>
      <c r="CO184" s="121"/>
      <c r="CP184" s="121"/>
      <c r="CQ184" s="121"/>
      <c r="CR184" s="121"/>
      <c r="CS184" s="121"/>
      <c r="CT184" s="121"/>
      <c r="CU184" s="121"/>
      <c r="CV184" s="121"/>
      <c r="CW184" s="121"/>
      <c r="CX184" s="121"/>
      <c r="CY184" s="121"/>
      <c r="CZ184" s="121"/>
      <c r="DA184" s="121"/>
      <c r="DB184" s="121"/>
      <c r="DC184" s="121"/>
      <c r="DD184" s="121"/>
      <c r="DE184" s="121"/>
      <c r="DF184" s="121"/>
      <c r="DG184" s="121"/>
      <c r="DH184" s="121"/>
      <c r="DI184" s="121"/>
      <c r="DJ184" s="121"/>
      <c r="DK184" s="121"/>
      <c r="DL184" s="121"/>
      <c r="DM184" s="121"/>
      <c r="DN184" s="121"/>
      <c r="DO184" s="121"/>
      <c r="DP184" s="121"/>
      <c r="DQ184" s="121"/>
      <c r="DR184" s="121"/>
      <c r="DS184" s="121"/>
      <c r="DT184" s="121"/>
      <c r="DU184" s="121"/>
      <c r="DV184" s="121"/>
      <c r="DW184" s="121"/>
      <c r="DX184" s="121"/>
      <c r="DY184" s="121"/>
      <c r="DZ184" s="121"/>
      <c r="EA184" s="121"/>
      <c r="EB184" s="121"/>
      <c r="EC184" s="121"/>
      <c r="ED184" s="121"/>
      <c r="EE184" s="121"/>
      <c r="EF184" s="121"/>
      <c r="EG184" s="121"/>
      <c r="EH184" s="21"/>
    </row>
    <row r="185" spans="1:138" ht="12.75" customHeight="1">
      <c r="A185" s="21"/>
      <c r="B185" s="121"/>
      <c r="C185" s="121"/>
      <c r="D185" s="237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1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1"/>
      <c r="BD185" s="121"/>
      <c r="BE185" s="121"/>
      <c r="BF185" s="121"/>
      <c r="BG185" s="121"/>
      <c r="BH185" s="121"/>
      <c r="BI185" s="121"/>
      <c r="BJ185" s="121"/>
      <c r="BK185" s="121"/>
      <c r="BL185" s="121"/>
      <c r="BM185" s="121"/>
      <c r="BN185" s="121"/>
      <c r="BO185" s="121"/>
      <c r="BP185" s="121"/>
      <c r="BQ185" s="121"/>
      <c r="BR185" s="121"/>
      <c r="BS185" s="121"/>
      <c r="BT185" s="121"/>
      <c r="BU185" s="121"/>
      <c r="BV185" s="121"/>
      <c r="BW185" s="121"/>
      <c r="BX185" s="121"/>
      <c r="BY185" s="121"/>
      <c r="BZ185" s="121"/>
      <c r="CA185" s="121"/>
      <c r="CB185" s="121"/>
      <c r="CC185" s="121"/>
      <c r="CD185" s="121"/>
      <c r="CE185" s="121"/>
      <c r="CF185" s="121"/>
      <c r="CG185" s="121"/>
      <c r="CH185" s="121"/>
      <c r="CI185" s="121"/>
      <c r="CJ185" s="121"/>
      <c r="CK185" s="121"/>
      <c r="CL185" s="121"/>
      <c r="CM185" s="121"/>
      <c r="CN185" s="121"/>
      <c r="CO185" s="121"/>
      <c r="CP185" s="121"/>
      <c r="CQ185" s="121"/>
      <c r="CR185" s="121"/>
      <c r="CS185" s="121"/>
      <c r="CT185" s="121"/>
      <c r="CU185" s="121"/>
      <c r="CV185" s="121"/>
      <c r="CW185" s="121"/>
      <c r="CX185" s="121"/>
      <c r="CY185" s="121"/>
      <c r="CZ185" s="121"/>
      <c r="DA185" s="121"/>
      <c r="DB185" s="121"/>
      <c r="DC185" s="121"/>
      <c r="DD185" s="121"/>
      <c r="DE185" s="121"/>
      <c r="DF185" s="121"/>
      <c r="DG185" s="121"/>
      <c r="DH185" s="121"/>
      <c r="DI185" s="121"/>
      <c r="DJ185" s="121"/>
      <c r="DK185" s="121"/>
      <c r="DL185" s="121"/>
      <c r="DM185" s="121"/>
      <c r="DN185" s="121"/>
      <c r="DO185" s="121"/>
      <c r="DP185" s="121"/>
      <c r="DQ185" s="121"/>
      <c r="DR185" s="121"/>
      <c r="DS185" s="121"/>
      <c r="DT185" s="121"/>
      <c r="DU185" s="121"/>
      <c r="DV185" s="121"/>
      <c r="DW185" s="121"/>
      <c r="DX185" s="121"/>
      <c r="DY185" s="121"/>
      <c r="DZ185" s="121"/>
      <c r="EA185" s="121"/>
      <c r="EB185" s="121"/>
      <c r="EC185" s="121"/>
      <c r="ED185" s="121"/>
      <c r="EE185" s="121"/>
      <c r="EF185" s="121"/>
      <c r="EG185" s="121"/>
      <c r="EH185" s="21"/>
    </row>
    <row r="186" spans="1:138" ht="12.75" customHeight="1">
      <c r="A186" s="21"/>
      <c r="B186" s="121"/>
      <c r="C186" s="121"/>
      <c r="D186" s="237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1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1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1"/>
      <c r="BO186" s="121"/>
      <c r="BP186" s="121"/>
      <c r="BQ186" s="121"/>
      <c r="BR186" s="121"/>
      <c r="BS186" s="121"/>
      <c r="BT186" s="121"/>
      <c r="BU186" s="121"/>
      <c r="BV186" s="121"/>
      <c r="BW186" s="121"/>
      <c r="BX186" s="121"/>
      <c r="BY186" s="121"/>
      <c r="BZ186" s="121"/>
      <c r="CA186" s="121"/>
      <c r="CB186" s="121"/>
      <c r="CC186" s="121"/>
      <c r="CD186" s="121"/>
      <c r="CE186" s="121"/>
      <c r="CF186" s="121"/>
      <c r="CG186" s="121"/>
      <c r="CH186" s="121"/>
      <c r="CI186" s="121"/>
      <c r="CJ186" s="121"/>
      <c r="CK186" s="121"/>
      <c r="CL186" s="121"/>
      <c r="CM186" s="121"/>
      <c r="CN186" s="121"/>
      <c r="CO186" s="121"/>
      <c r="CP186" s="121"/>
      <c r="CQ186" s="121"/>
      <c r="CR186" s="121"/>
      <c r="CS186" s="121"/>
      <c r="CT186" s="121"/>
      <c r="CU186" s="121"/>
      <c r="CV186" s="121"/>
      <c r="CW186" s="121"/>
      <c r="CX186" s="121"/>
      <c r="CY186" s="121"/>
      <c r="CZ186" s="121"/>
      <c r="DA186" s="121"/>
      <c r="DB186" s="121"/>
      <c r="DC186" s="121"/>
      <c r="DD186" s="121"/>
      <c r="DE186" s="121"/>
      <c r="DF186" s="121"/>
      <c r="DG186" s="121"/>
      <c r="DH186" s="121"/>
      <c r="DI186" s="121"/>
      <c r="DJ186" s="121"/>
      <c r="DK186" s="121"/>
      <c r="DL186" s="121"/>
      <c r="DM186" s="121"/>
      <c r="DN186" s="121"/>
      <c r="DO186" s="121"/>
      <c r="DP186" s="121"/>
      <c r="DQ186" s="121"/>
      <c r="DR186" s="121"/>
      <c r="DS186" s="121"/>
      <c r="DT186" s="121"/>
      <c r="DU186" s="121"/>
      <c r="DV186" s="121"/>
      <c r="DW186" s="121"/>
      <c r="DX186" s="121"/>
      <c r="DY186" s="121"/>
      <c r="DZ186" s="121"/>
      <c r="EA186" s="121"/>
      <c r="EB186" s="121"/>
      <c r="EC186" s="121"/>
      <c r="ED186" s="121"/>
      <c r="EE186" s="121"/>
      <c r="EF186" s="121"/>
      <c r="EG186" s="121"/>
      <c r="EH186" s="21"/>
    </row>
    <row r="187" spans="1:138" ht="12.75" customHeight="1">
      <c r="A187" s="21"/>
      <c r="B187" s="121"/>
      <c r="C187" s="121"/>
      <c r="D187" s="237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1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1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1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1"/>
      <c r="CF187" s="121"/>
      <c r="CG187" s="121"/>
      <c r="CH187" s="121"/>
      <c r="CI187" s="121"/>
      <c r="CJ187" s="121"/>
      <c r="CK187" s="121"/>
      <c r="CL187" s="121"/>
      <c r="CM187" s="121"/>
      <c r="CN187" s="121"/>
      <c r="CO187" s="121"/>
      <c r="CP187" s="121"/>
      <c r="CQ187" s="121"/>
      <c r="CR187" s="121"/>
      <c r="CS187" s="121"/>
      <c r="CT187" s="121"/>
      <c r="CU187" s="121"/>
      <c r="CV187" s="121"/>
      <c r="CW187" s="121"/>
      <c r="CX187" s="121"/>
      <c r="CY187" s="121"/>
      <c r="CZ187" s="121"/>
      <c r="DA187" s="121"/>
      <c r="DB187" s="121"/>
      <c r="DC187" s="121"/>
      <c r="DD187" s="121"/>
      <c r="DE187" s="121"/>
      <c r="DF187" s="121"/>
      <c r="DG187" s="121"/>
      <c r="DH187" s="121"/>
      <c r="DI187" s="121"/>
      <c r="DJ187" s="121"/>
      <c r="DK187" s="121"/>
      <c r="DL187" s="121"/>
      <c r="DM187" s="121"/>
      <c r="DN187" s="121"/>
      <c r="DO187" s="121"/>
      <c r="DP187" s="121"/>
      <c r="DQ187" s="121"/>
      <c r="DR187" s="121"/>
      <c r="DS187" s="121"/>
      <c r="DT187" s="121"/>
      <c r="DU187" s="121"/>
      <c r="DV187" s="121"/>
      <c r="DW187" s="121"/>
      <c r="DX187" s="121"/>
      <c r="DY187" s="121"/>
      <c r="DZ187" s="121"/>
      <c r="EA187" s="121"/>
      <c r="EB187" s="121"/>
      <c r="EC187" s="121"/>
      <c r="ED187" s="121"/>
      <c r="EE187" s="121"/>
      <c r="EF187" s="121"/>
      <c r="EG187" s="121"/>
      <c r="EH187" s="21"/>
    </row>
    <row r="188" spans="1:138" ht="12.75" customHeight="1">
      <c r="A188" s="21"/>
      <c r="B188" s="121"/>
      <c r="C188" s="121"/>
      <c r="D188" s="237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1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1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1"/>
      <c r="BO188" s="121"/>
      <c r="BP188" s="121"/>
      <c r="BQ188" s="121"/>
      <c r="BR188" s="121"/>
      <c r="BS188" s="121"/>
      <c r="BT188" s="121"/>
      <c r="BU188" s="121"/>
      <c r="BV188" s="121"/>
      <c r="BW188" s="121"/>
      <c r="BX188" s="121"/>
      <c r="BY188" s="121"/>
      <c r="BZ188" s="121"/>
      <c r="CA188" s="121"/>
      <c r="CB188" s="121"/>
      <c r="CC188" s="121"/>
      <c r="CD188" s="121"/>
      <c r="CE188" s="121"/>
      <c r="CF188" s="121"/>
      <c r="CG188" s="121"/>
      <c r="CH188" s="121"/>
      <c r="CI188" s="121"/>
      <c r="CJ188" s="121"/>
      <c r="CK188" s="121"/>
      <c r="CL188" s="121"/>
      <c r="CM188" s="121"/>
      <c r="CN188" s="121"/>
      <c r="CO188" s="121"/>
      <c r="CP188" s="121"/>
      <c r="CQ188" s="121"/>
      <c r="CR188" s="121"/>
      <c r="CS188" s="121"/>
      <c r="CT188" s="121"/>
      <c r="CU188" s="121"/>
      <c r="CV188" s="121"/>
      <c r="CW188" s="121"/>
      <c r="CX188" s="121"/>
      <c r="CY188" s="121"/>
      <c r="CZ188" s="121"/>
      <c r="DA188" s="121"/>
      <c r="DB188" s="121"/>
      <c r="DC188" s="121"/>
      <c r="DD188" s="121"/>
      <c r="DE188" s="121"/>
      <c r="DF188" s="121"/>
      <c r="DG188" s="121"/>
      <c r="DH188" s="121"/>
      <c r="DI188" s="121"/>
      <c r="DJ188" s="121"/>
      <c r="DK188" s="121"/>
      <c r="DL188" s="121"/>
      <c r="DM188" s="121"/>
      <c r="DN188" s="121"/>
      <c r="DO188" s="121"/>
      <c r="DP188" s="121"/>
      <c r="DQ188" s="121"/>
      <c r="DR188" s="121"/>
      <c r="DS188" s="121"/>
      <c r="DT188" s="121"/>
      <c r="DU188" s="121"/>
      <c r="DV188" s="121"/>
      <c r="DW188" s="121"/>
      <c r="DX188" s="121"/>
      <c r="DY188" s="121"/>
      <c r="DZ188" s="121"/>
      <c r="EA188" s="121"/>
      <c r="EB188" s="121"/>
      <c r="EC188" s="121"/>
      <c r="ED188" s="121"/>
      <c r="EE188" s="121"/>
      <c r="EF188" s="121"/>
      <c r="EG188" s="121"/>
      <c r="EH188" s="21"/>
    </row>
    <row r="189" spans="1:138" ht="12.75" customHeight="1">
      <c r="A189" s="21"/>
      <c r="B189" s="121"/>
      <c r="C189" s="121"/>
      <c r="D189" s="237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1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1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1"/>
      <c r="BO189" s="121"/>
      <c r="BP189" s="121"/>
      <c r="BQ189" s="121"/>
      <c r="BR189" s="121"/>
      <c r="BS189" s="121"/>
      <c r="BT189" s="121"/>
      <c r="BU189" s="121"/>
      <c r="BV189" s="121"/>
      <c r="BW189" s="121"/>
      <c r="BX189" s="121"/>
      <c r="BY189" s="121"/>
      <c r="BZ189" s="121"/>
      <c r="CA189" s="121"/>
      <c r="CB189" s="121"/>
      <c r="CC189" s="121"/>
      <c r="CD189" s="121"/>
      <c r="CE189" s="121"/>
      <c r="CF189" s="121"/>
      <c r="CG189" s="121"/>
      <c r="CH189" s="121"/>
      <c r="CI189" s="121"/>
      <c r="CJ189" s="121"/>
      <c r="CK189" s="121"/>
      <c r="CL189" s="121"/>
      <c r="CM189" s="121"/>
      <c r="CN189" s="121"/>
      <c r="CO189" s="121"/>
      <c r="CP189" s="121"/>
      <c r="CQ189" s="121"/>
      <c r="CR189" s="121"/>
      <c r="CS189" s="121"/>
      <c r="CT189" s="121"/>
      <c r="CU189" s="121"/>
      <c r="CV189" s="121"/>
      <c r="CW189" s="121"/>
      <c r="CX189" s="121"/>
      <c r="CY189" s="121"/>
      <c r="CZ189" s="121"/>
      <c r="DA189" s="121"/>
      <c r="DB189" s="121"/>
      <c r="DC189" s="121"/>
      <c r="DD189" s="121"/>
      <c r="DE189" s="121"/>
      <c r="DF189" s="121"/>
      <c r="DG189" s="121"/>
      <c r="DH189" s="121"/>
      <c r="DI189" s="121"/>
      <c r="DJ189" s="121"/>
      <c r="DK189" s="121"/>
      <c r="DL189" s="121"/>
      <c r="DM189" s="121"/>
      <c r="DN189" s="121"/>
      <c r="DO189" s="121"/>
      <c r="DP189" s="121"/>
      <c r="DQ189" s="121"/>
      <c r="DR189" s="121"/>
      <c r="DS189" s="121"/>
      <c r="DT189" s="121"/>
      <c r="DU189" s="121"/>
      <c r="DV189" s="121"/>
      <c r="DW189" s="121"/>
      <c r="DX189" s="121"/>
      <c r="DY189" s="121"/>
      <c r="DZ189" s="121"/>
      <c r="EA189" s="121"/>
      <c r="EB189" s="121"/>
      <c r="EC189" s="121"/>
      <c r="ED189" s="121"/>
      <c r="EE189" s="121"/>
      <c r="EF189" s="121"/>
      <c r="EG189" s="121"/>
      <c r="EH189" s="21"/>
    </row>
    <row r="190" spans="1:138" ht="12.75" customHeight="1">
      <c r="A190" s="21"/>
      <c r="B190" s="121"/>
      <c r="C190" s="121"/>
      <c r="D190" s="237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1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1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1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1"/>
      <c r="CF190" s="121"/>
      <c r="CG190" s="121"/>
      <c r="CH190" s="121"/>
      <c r="CI190" s="121"/>
      <c r="CJ190" s="121"/>
      <c r="CK190" s="121"/>
      <c r="CL190" s="121"/>
      <c r="CM190" s="121"/>
      <c r="CN190" s="121"/>
      <c r="CO190" s="121"/>
      <c r="CP190" s="121"/>
      <c r="CQ190" s="121"/>
      <c r="CR190" s="121"/>
      <c r="CS190" s="121"/>
      <c r="CT190" s="121"/>
      <c r="CU190" s="121"/>
      <c r="CV190" s="121"/>
      <c r="CW190" s="121"/>
      <c r="CX190" s="121"/>
      <c r="CY190" s="121"/>
      <c r="CZ190" s="121"/>
      <c r="DA190" s="121"/>
      <c r="DB190" s="121"/>
      <c r="DC190" s="121"/>
      <c r="DD190" s="121"/>
      <c r="DE190" s="121"/>
      <c r="DF190" s="121"/>
      <c r="DG190" s="121"/>
      <c r="DH190" s="121"/>
      <c r="DI190" s="121"/>
      <c r="DJ190" s="121"/>
      <c r="DK190" s="121"/>
      <c r="DL190" s="121"/>
      <c r="DM190" s="121"/>
      <c r="DN190" s="121"/>
      <c r="DO190" s="121"/>
      <c r="DP190" s="121"/>
      <c r="DQ190" s="121"/>
      <c r="DR190" s="121"/>
      <c r="DS190" s="121"/>
      <c r="DT190" s="121"/>
      <c r="DU190" s="121"/>
      <c r="DV190" s="121"/>
      <c r="DW190" s="121"/>
      <c r="DX190" s="121"/>
      <c r="DY190" s="121"/>
      <c r="DZ190" s="121"/>
      <c r="EA190" s="121"/>
      <c r="EB190" s="121"/>
      <c r="EC190" s="121"/>
      <c r="ED190" s="121"/>
      <c r="EE190" s="121"/>
      <c r="EF190" s="121"/>
      <c r="EG190" s="121"/>
      <c r="EH190" s="21"/>
    </row>
    <row r="191" spans="1:138" ht="12.75" customHeight="1">
      <c r="A191" s="21"/>
      <c r="B191" s="121"/>
      <c r="C191" s="121"/>
      <c r="D191" s="237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1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1"/>
      <c r="BD191" s="121"/>
      <c r="BE191" s="121"/>
      <c r="BF191" s="121"/>
      <c r="BG191" s="121"/>
      <c r="BH191" s="121"/>
      <c r="BI191" s="121"/>
      <c r="BJ191" s="121"/>
      <c r="BK191" s="121"/>
      <c r="BL191" s="121"/>
      <c r="BM191" s="121"/>
      <c r="BN191" s="121"/>
      <c r="BO191" s="121"/>
      <c r="BP191" s="121"/>
      <c r="BQ191" s="121"/>
      <c r="BR191" s="121"/>
      <c r="BS191" s="121"/>
      <c r="BT191" s="121"/>
      <c r="BU191" s="121"/>
      <c r="BV191" s="121"/>
      <c r="BW191" s="121"/>
      <c r="BX191" s="121"/>
      <c r="BY191" s="121"/>
      <c r="BZ191" s="121"/>
      <c r="CA191" s="121"/>
      <c r="CB191" s="121"/>
      <c r="CC191" s="121"/>
      <c r="CD191" s="121"/>
      <c r="CE191" s="121"/>
      <c r="CF191" s="121"/>
      <c r="CG191" s="121"/>
      <c r="CH191" s="121"/>
      <c r="CI191" s="121"/>
      <c r="CJ191" s="121"/>
      <c r="CK191" s="121"/>
      <c r="CL191" s="121"/>
      <c r="CM191" s="121"/>
      <c r="CN191" s="121"/>
      <c r="CO191" s="121"/>
      <c r="CP191" s="121"/>
      <c r="CQ191" s="121"/>
      <c r="CR191" s="121"/>
      <c r="CS191" s="121"/>
      <c r="CT191" s="121"/>
      <c r="CU191" s="121"/>
      <c r="CV191" s="121"/>
      <c r="CW191" s="121"/>
      <c r="CX191" s="121"/>
      <c r="CY191" s="121"/>
      <c r="CZ191" s="121"/>
      <c r="DA191" s="121"/>
      <c r="DB191" s="121"/>
      <c r="DC191" s="121"/>
      <c r="DD191" s="121"/>
      <c r="DE191" s="121"/>
      <c r="DF191" s="121"/>
      <c r="DG191" s="121"/>
      <c r="DH191" s="121"/>
      <c r="DI191" s="121"/>
      <c r="DJ191" s="121"/>
      <c r="DK191" s="121"/>
      <c r="DL191" s="121"/>
      <c r="DM191" s="121"/>
      <c r="DN191" s="121"/>
      <c r="DO191" s="121"/>
      <c r="DP191" s="121"/>
      <c r="DQ191" s="121"/>
      <c r="DR191" s="121"/>
      <c r="DS191" s="121"/>
      <c r="DT191" s="121"/>
      <c r="DU191" s="121"/>
      <c r="DV191" s="121"/>
      <c r="DW191" s="121"/>
      <c r="DX191" s="121"/>
      <c r="DY191" s="121"/>
      <c r="DZ191" s="121"/>
      <c r="EA191" s="121"/>
      <c r="EB191" s="121"/>
      <c r="EC191" s="121"/>
      <c r="ED191" s="121"/>
      <c r="EE191" s="121"/>
      <c r="EF191" s="121"/>
      <c r="EG191" s="121"/>
      <c r="EH191" s="21"/>
    </row>
    <row r="192" spans="1:138" ht="12.75" customHeight="1">
      <c r="A192" s="21"/>
      <c r="B192" s="121"/>
      <c r="C192" s="121"/>
      <c r="D192" s="237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1"/>
      <c r="BD192" s="121"/>
      <c r="BE192" s="121"/>
      <c r="BF192" s="121"/>
      <c r="BG192" s="121"/>
      <c r="BH192" s="121"/>
      <c r="BI192" s="121"/>
      <c r="BJ192" s="121"/>
      <c r="BK192" s="121"/>
      <c r="BL192" s="121"/>
      <c r="BM192" s="121"/>
      <c r="BN192" s="121"/>
      <c r="BO192" s="121"/>
      <c r="BP192" s="121"/>
      <c r="BQ192" s="121"/>
      <c r="BR192" s="121"/>
      <c r="BS192" s="121"/>
      <c r="BT192" s="121"/>
      <c r="BU192" s="121"/>
      <c r="BV192" s="121"/>
      <c r="BW192" s="121"/>
      <c r="BX192" s="121"/>
      <c r="BY192" s="121"/>
      <c r="BZ192" s="121"/>
      <c r="CA192" s="121"/>
      <c r="CB192" s="121"/>
      <c r="CC192" s="121"/>
      <c r="CD192" s="121"/>
      <c r="CE192" s="121"/>
      <c r="CF192" s="121"/>
      <c r="CG192" s="121"/>
      <c r="CH192" s="121"/>
      <c r="CI192" s="121"/>
      <c r="CJ192" s="121"/>
      <c r="CK192" s="121"/>
      <c r="CL192" s="121"/>
      <c r="CM192" s="121"/>
      <c r="CN192" s="121"/>
      <c r="CO192" s="121"/>
      <c r="CP192" s="121"/>
      <c r="CQ192" s="121"/>
      <c r="CR192" s="121"/>
      <c r="CS192" s="121"/>
      <c r="CT192" s="121"/>
      <c r="CU192" s="121"/>
      <c r="CV192" s="121"/>
      <c r="CW192" s="121"/>
      <c r="CX192" s="121"/>
      <c r="CY192" s="121"/>
      <c r="CZ192" s="121"/>
      <c r="DA192" s="121"/>
      <c r="DB192" s="121"/>
      <c r="DC192" s="121"/>
      <c r="DD192" s="121"/>
      <c r="DE192" s="121"/>
      <c r="DF192" s="121"/>
      <c r="DG192" s="121"/>
      <c r="DH192" s="121"/>
      <c r="DI192" s="121"/>
      <c r="DJ192" s="121"/>
      <c r="DK192" s="121"/>
      <c r="DL192" s="121"/>
      <c r="DM192" s="121"/>
      <c r="DN192" s="121"/>
      <c r="DO192" s="121"/>
      <c r="DP192" s="121"/>
      <c r="DQ192" s="121"/>
      <c r="DR192" s="121"/>
      <c r="DS192" s="121"/>
      <c r="DT192" s="121"/>
      <c r="DU192" s="121"/>
      <c r="DV192" s="121"/>
      <c r="DW192" s="121"/>
      <c r="DX192" s="121"/>
      <c r="DY192" s="121"/>
      <c r="DZ192" s="121"/>
      <c r="EA192" s="121"/>
      <c r="EB192" s="121"/>
      <c r="EC192" s="121"/>
      <c r="ED192" s="121"/>
      <c r="EE192" s="121"/>
      <c r="EF192" s="121"/>
      <c r="EG192" s="121"/>
      <c r="EH192" s="21"/>
    </row>
    <row r="193" spans="1:138" ht="12.75" customHeight="1">
      <c r="A193" s="21"/>
      <c r="B193" s="121"/>
      <c r="C193" s="121"/>
      <c r="D193" s="237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1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1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1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1"/>
      <c r="CF193" s="121"/>
      <c r="CG193" s="121"/>
      <c r="CH193" s="121"/>
      <c r="CI193" s="121"/>
      <c r="CJ193" s="121"/>
      <c r="CK193" s="121"/>
      <c r="CL193" s="121"/>
      <c r="CM193" s="121"/>
      <c r="CN193" s="121"/>
      <c r="CO193" s="121"/>
      <c r="CP193" s="121"/>
      <c r="CQ193" s="121"/>
      <c r="CR193" s="121"/>
      <c r="CS193" s="121"/>
      <c r="CT193" s="121"/>
      <c r="CU193" s="121"/>
      <c r="CV193" s="121"/>
      <c r="CW193" s="121"/>
      <c r="CX193" s="121"/>
      <c r="CY193" s="121"/>
      <c r="CZ193" s="121"/>
      <c r="DA193" s="121"/>
      <c r="DB193" s="121"/>
      <c r="DC193" s="121"/>
      <c r="DD193" s="121"/>
      <c r="DE193" s="121"/>
      <c r="DF193" s="121"/>
      <c r="DG193" s="121"/>
      <c r="DH193" s="121"/>
      <c r="DI193" s="121"/>
      <c r="DJ193" s="121"/>
      <c r="DK193" s="121"/>
      <c r="DL193" s="121"/>
      <c r="DM193" s="121"/>
      <c r="DN193" s="121"/>
      <c r="DO193" s="121"/>
      <c r="DP193" s="121"/>
      <c r="DQ193" s="121"/>
      <c r="DR193" s="121"/>
      <c r="DS193" s="121"/>
      <c r="DT193" s="121"/>
      <c r="DU193" s="121"/>
      <c r="DV193" s="121"/>
      <c r="DW193" s="121"/>
      <c r="DX193" s="121"/>
      <c r="DY193" s="121"/>
      <c r="DZ193" s="121"/>
      <c r="EA193" s="121"/>
      <c r="EB193" s="121"/>
      <c r="EC193" s="121"/>
      <c r="ED193" s="121"/>
      <c r="EE193" s="121"/>
      <c r="EF193" s="121"/>
      <c r="EG193" s="121"/>
      <c r="EH193" s="21"/>
    </row>
    <row r="194" spans="1:138" ht="12.75" customHeight="1">
      <c r="A194" s="21"/>
      <c r="B194" s="121"/>
      <c r="C194" s="121"/>
      <c r="D194" s="237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1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1"/>
      <c r="BD194" s="121"/>
      <c r="BE194" s="121"/>
      <c r="BF194" s="121"/>
      <c r="BG194" s="121"/>
      <c r="BH194" s="121"/>
      <c r="BI194" s="121"/>
      <c r="BJ194" s="121"/>
      <c r="BK194" s="121"/>
      <c r="BL194" s="121"/>
      <c r="BM194" s="121"/>
      <c r="BN194" s="121"/>
      <c r="BO194" s="121"/>
      <c r="BP194" s="121"/>
      <c r="BQ194" s="121"/>
      <c r="BR194" s="121"/>
      <c r="BS194" s="121"/>
      <c r="BT194" s="121"/>
      <c r="BU194" s="121"/>
      <c r="BV194" s="121"/>
      <c r="BW194" s="121"/>
      <c r="BX194" s="121"/>
      <c r="BY194" s="121"/>
      <c r="BZ194" s="121"/>
      <c r="CA194" s="121"/>
      <c r="CB194" s="121"/>
      <c r="CC194" s="121"/>
      <c r="CD194" s="121"/>
      <c r="CE194" s="121"/>
      <c r="CF194" s="121"/>
      <c r="CG194" s="121"/>
      <c r="CH194" s="121"/>
      <c r="CI194" s="121"/>
      <c r="CJ194" s="121"/>
      <c r="CK194" s="121"/>
      <c r="CL194" s="121"/>
      <c r="CM194" s="121"/>
      <c r="CN194" s="121"/>
      <c r="CO194" s="121"/>
      <c r="CP194" s="121"/>
      <c r="CQ194" s="121"/>
      <c r="CR194" s="121"/>
      <c r="CS194" s="121"/>
      <c r="CT194" s="121"/>
      <c r="CU194" s="121"/>
      <c r="CV194" s="121"/>
      <c r="CW194" s="121"/>
      <c r="CX194" s="121"/>
      <c r="CY194" s="121"/>
      <c r="CZ194" s="121"/>
      <c r="DA194" s="121"/>
      <c r="DB194" s="121"/>
      <c r="DC194" s="121"/>
      <c r="DD194" s="121"/>
      <c r="DE194" s="121"/>
      <c r="DF194" s="121"/>
      <c r="DG194" s="121"/>
      <c r="DH194" s="121"/>
      <c r="DI194" s="121"/>
      <c r="DJ194" s="121"/>
      <c r="DK194" s="121"/>
      <c r="DL194" s="121"/>
      <c r="DM194" s="121"/>
      <c r="DN194" s="121"/>
      <c r="DO194" s="121"/>
      <c r="DP194" s="121"/>
      <c r="DQ194" s="121"/>
      <c r="DR194" s="121"/>
      <c r="DS194" s="121"/>
      <c r="DT194" s="121"/>
      <c r="DU194" s="121"/>
      <c r="DV194" s="121"/>
      <c r="DW194" s="121"/>
      <c r="DX194" s="121"/>
      <c r="DY194" s="121"/>
      <c r="DZ194" s="121"/>
      <c r="EA194" s="121"/>
      <c r="EB194" s="121"/>
      <c r="EC194" s="121"/>
      <c r="ED194" s="121"/>
      <c r="EE194" s="121"/>
      <c r="EF194" s="121"/>
      <c r="EG194" s="121"/>
      <c r="EH194" s="21"/>
    </row>
    <row r="195" spans="1:138" ht="12.75" customHeight="1">
      <c r="A195" s="21"/>
      <c r="B195" s="121"/>
      <c r="C195" s="121"/>
      <c r="D195" s="237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1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1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1"/>
      <c r="BO195" s="121"/>
      <c r="BP195" s="121"/>
      <c r="BQ195" s="121"/>
      <c r="BR195" s="121"/>
      <c r="BS195" s="121"/>
      <c r="BT195" s="121"/>
      <c r="BU195" s="121"/>
      <c r="BV195" s="121"/>
      <c r="BW195" s="121"/>
      <c r="BX195" s="121"/>
      <c r="BY195" s="121"/>
      <c r="BZ195" s="121"/>
      <c r="CA195" s="121"/>
      <c r="CB195" s="121"/>
      <c r="CC195" s="121"/>
      <c r="CD195" s="121"/>
      <c r="CE195" s="121"/>
      <c r="CF195" s="121"/>
      <c r="CG195" s="121"/>
      <c r="CH195" s="121"/>
      <c r="CI195" s="121"/>
      <c r="CJ195" s="121"/>
      <c r="CK195" s="121"/>
      <c r="CL195" s="121"/>
      <c r="CM195" s="121"/>
      <c r="CN195" s="121"/>
      <c r="CO195" s="121"/>
      <c r="CP195" s="121"/>
      <c r="CQ195" s="121"/>
      <c r="CR195" s="121"/>
      <c r="CS195" s="121"/>
      <c r="CT195" s="121"/>
      <c r="CU195" s="121"/>
      <c r="CV195" s="121"/>
      <c r="CW195" s="121"/>
      <c r="CX195" s="121"/>
      <c r="CY195" s="121"/>
      <c r="CZ195" s="121"/>
      <c r="DA195" s="121"/>
      <c r="DB195" s="121"/>
      <c r="DC195" s="121"/>
      <c r="DD195" s="121"/>
      <c r="DE195" s="121"/>
      <c r="DF195" s="121"/>
      <c r="DG195" s="121"/>
      <c r="DH195" s="121"/>
      <c r="DI195" s="121"/>
      <c r="DJ195" s="121"/>
      <c r="DK195" s="121"/>
      <c r="DL195" s="121"/>
      <c r="DM195" s="121"/>
      <c r="DN195" s="121"/>
      <c r="DO195" s="121"/>
      <c r="DP195" s="121"/>
      <c r="DQ195" s="121"/>
      <c r="DR195" s="121"/>
      <c r="DS195" s="121"/>
      <c r="DT195" s="121"/>
      <c r="DU195" s="121"/>
      <c r="DV195" s="121"/>
      <c r="DW195" s="121"/>
      <c r="DX195" s="121"/>
      <c r="DY195" s="121"/>
      <c r="DZ195" s="121"/>
      <c r="EA195" s="121"/>
      <c r="EB195" s="121"/>
      <c r="EC195" s="121"/>
      <c r="ED195" s="121"/>
      <c r="EE195" s="121"/>
      <c r="EF195" s="121"/>
      <c r="EG195" s="121"/>
      <c r="EH195" s="21"/>
    </row>
    <row r="196" spans="1:138" ht="12.75" customHeight="1">
      <c r="A196" s="21"/>
      <c r="B196" s="121"/>
      <c r="C196" s="121"/>
      <c r="D196" s="237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1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1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1"/>
      <c r="BO196" s="121"/>
      <c r="BP196" s="121"/>
      <c r="BQ196" s="121"/>
      <c r="BR196" s="121"/>
      <c r="BS196" s="121"/>
      <c r="BT196" s="121"/>
      <c r="BU196" s="121"/>
      <c r="BV196" s="121"/>
      <c r="BW196" s="121"/>
      <c r="BX196" s="121"/>
      <c r="BY196" s="121"/>
      <c r="BZ196" s="121"/>
      <c r="CA196" s="121"/>
      <c r="CB196" s="121"/>
      <c r="CC196" s="121"/>
      <c r="CD196" s="121"/>
      <c r="CE196" s="121"/>
      <c r="CF196" s="121"/>
      <c r="CG196" s="121"/>
      <c r="CH196" s="121"/>
      <c r="CI196" s="121"/>
      <c r="CJ196" s="121"/>
      <c r="CK196" s="121"/>
      <c r="CL196" s="121"/>
      <c r="CM196" s="121"/>
      <c r="CN196" s="121"/>
      <c r="CO196" s="121"/>
      <c r="CP196" s="121"/>
      <c r="CQ196" s="121"/>
      <c r="CR196" s="121"/>
      <c r="CS196" s="121"/>
      <c r="CT196" s="121"/>
      <c r="CU196" s="121"/>
      <c r="CV196" s="121"/>
      <c r="CW196" s="121"/>
      <c r="CX196" s="121"/>
      <c r="CY196" s="121"/>
      <c r="CZ196" s="121"/>
      <c r="DA196" s="121"/>
      <c r="DB196" s="121"/>
      <c r="DC196" s="121"/>
      <c r="DD196" s="121"/>
      <c r="DE196" s="121"/>
      <c r="DF196" s="121"/>
      <c r="DG196" s="121"/>
      <c r="DH196" s="121"/>
      <c r="DI196" s="121"/>
      <c r="DJ196" s="121"/>
      <c r="DK196" s="121"/>
      <c r="DL196" s="121"/>
      <c r="DM196" s="121"/>
      <c r="DN196" s="121"/>
      <c r="DO196" s="121"/>
      <c r="DP196" s="121"/>
      <c r="DQ196" s="121"/>
      <c r="DR196" s="121"/>
      <c r="DS196" s="121"/>
      <c r="DT196" s="121"/>
      <c r="DU196" s="121"/>
      <c r="DV196" s="121"/>
      <c r="DW196" s="121"/>
      <c r="DX196" s="121"/>
      <c r="DY196" s="121"/>
      <c r="DZ196" s="121"/>
      <c r="EA196" s="121"/>
      <c r="EB196" s="121"/>
      <c r="EC196" s="121"/>
      <c r="ED196" s="121"/>
      <c r="EE196" s="121"/>
      <c r="EF196" s="121"/>
      <c r="EG196" s="121"/>
      <c r="EH196" s="21"/>
    </row>
    <row r="197" spans="1:138" ht="12.75" customHeight="1">
      <c r="A197" s="21"/>
      <c r="B197" s="121"/>
      <c r="C197" s="121"/>
      <c r="D197" s="237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1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1"/>
      <c r="BD197" s="121"/>
      <c r="BE197" s="121"/>
      <c r="BF197" s="121"/>
      <c r="BG197" s="121"/>
      <c r="BH197" s="121"/>
      <c r="BI197" s="121"/>
      <c r="BJ197" s="121"/>
      <c r="BK197" s="121"/>
      <c r="BL197" s="121"/>
      <c r="BM197" s="121"/>
      <c r="BN197" s="121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1"/>
      <c r="CF197" s="121"/>
      <c r="CG197" s="121"/>
      <c r="CH197" s="121"/>
      <c r="CI197" s="121"/>
      <c r="CJ197" s="121"/>
      <c r="CK197" s="121"/>
      <c r="CL197" s="121"/>
      <c r="CM197" s="121"/>
      <c r="CN197" s="121"/>
      <c r="CO197" s="121"/>
      <c r="CP197" s="121"/>
      <c r="CQ197" s="121"/>
      <c r="CR197" s="121"/>
      <c r="CS197" s="121"/>
      <c r="CT197" s="121"/>
      <c r="CU197" s="121"/>
      <c r="CV197" s="121"/>
      <c r="CW197" s="121"/>
      <c r="CX197" s="121"/>
      <c r="CY197" s="121"/>
      <c r="CZ197" s="121"/>
      <c r="DA197" s="121"/>
      <c r="DB197" s="121"/>
      <c r="DC197" s="121"/>
      <c r="DD197" s="121"/>
      <c r="DE197" s="121"/>
      <c r="DF197" s="121"/>
      <c r="DG197" s="121"/>
      <c r="DH197" s="121"/>
      <c r="DI197" s="121"/>
      <c r="DJ197" s="121"/>
      <c r="DK197" s="121"/>
      <c r="DL197" s="121"/>
      <c r="DM197" s="121"/>
      <c r="DN197" s="121"/>
      <c r="DO197" s="121"/>
      <c r="DP197" s="121"/>
      <c r="DQ197" s="121"/>
      <c r="DR197" s="121"/>
      <c r="DS197" s="121"/>
      <c r="DT197" s="121"/>
      <c r="DU197" s="121"/>
      <c r="DV197" s="121"/>
      <c r="DW197" s="121"/>
      <c r="DX197" s="121"/>
      <c r="DY197" s="121"/>
      <c r="DZ197" s="121"/>
      <c r="EA197" s="121"/>
      <c r="EB197" s="121"/>
      <c r="EC197" s="121"/>
      <c r="ED197" s="121"/>
      <c r="EE197" s="121"/>
      <c r="EF197" s="121"/>
      <c r="EG197" s="121"/>
      <c r="EH197" s="21"/>
    </row>
    <row r="198" spans="1:138" ht="12.75" customHeight="1">
      <c r="A198" s="21"/>
      <c r="B198" s="121"/>
      <c r="C198" s="121"/>
      <c r="D198" s="237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1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1"/>
      <c r="BD198" s="121"/>
      <c r="BE198" s="121"/>
      <c r="BF198" s="121"/>
      <c r="BG198" s="121"/>
      <c r="BH198" s="121"/>
      <c r="BI198" s="121"/>
      <c r="BJ198" s="121"/>
      <c r="BK198" s="121"/>
      <c r="BL198" s="121"/>
      <c r="BM198" s="121"/>
      <c r="BN198" s="121"/>
      <c r="BO198" s="121"/>
      <c r="BP198" s="121"/>
      <c r="BQ198" s="121"/>
      <c r="BR198" s="121"/>
      <c r="BS198" s="121"/>
      <c r="BT198" s="121"/>
      <c r="BU198" s="121"/>
      <c r="BV198" s="121"/>
      <c r="BW198" s="121"/>
      <c r="BX198" s="121"/>
      <c r="BY198" s="121"/>
      <c r="BZ198" s="121"/>
      <c r="CA198" s="121"/>
      <c r="CB198" s="121"/>
      <c r="CC198" s="121"/>
      <c r="CD198" s="121"/>
      <c r="CE198" s="121"/>
      <c r="CF198" s="121"/>
      <c r="CG198" s="121"/>
      <c r="CH198" s="121"/>
      <c r="CI198" s="121"/>
      <c r="CJ198" s="121"/>
      <c r="CK198" s="121"/>
      <c r="CL198" s="121"/>
      <c r="CM198" s="121"/>
      <c r="CN198" s="121"/>
      <c r="CO198" s="121"/>
      <c r="CP198" s="121"/>
      <c r="CQ198" s="121"/>
      <c r="CR198" s="121"/>
      <c r="CS198" s="121"/>
      <c r="CT198" s="121"/>
      <c r="CU198" s="121"/>
      <c r="CV198" s="121"/>
      <c r="CW198" s="121"/>
      <c r="CX198" s="121"/>
      <c r="CY198" s="121"/>
      <c r="CZ198" s="121"/>
      <c r="DA198" s="121"/>
      <c r="DB198" s="121"/>
      <c r="DC198" s="121"/>
      <c r="DD198" s="121"/>
      <c r="DE198" s="121"/>
      <c r="DF198" s="121"/>
      <c r="DG198" s="121"/>
      <c r="DH198" s="121"/>
      <c r="DI198" s="121"/>
      <c r="DJ198" s="121"/>
      <c r="DK198" s="121"/>
      <c r="DL198" s="121"/>
      <c r="DM198" s="121"/>
      <c r="DN198" s="121"/>
      <c r="DO198" s="121"/>
      <c r="DP198" s="121"/>
      <c r="DQ198" s="121"/>
      <c r="DR198" s="121"/>
      <c r="DS198" s="121"/>
      <c r="DT198" s="121"/>
      <c r="DU198" s="121"/>
      <c r="DV198" s="121"/>
      <c r="DW198" s="121"/>
      <c r="DX198" s="121"/>
      <c r="DY198" s="121"/>
      <c r="DZ198" s="121"/>
      <c r="EA198" s="121"/>
      <c r="EB198" s="121"/>
      <c r="EC198" s="121"/>
      <c r="ED198" s="121"/>
      <c r="EE198" s="121"/>
      <c r="EF198" s="121"/>
      <c r="EG198" s="121"/>
      <c r="EH198" s="21"/>
    </row>
    <row r="199" spans="1:138" ht="15.75" customHeight="1">
      <c r="A199" s="21"/>
      <c r="B199" s="21"/>
      <c r="C199" s="21"/>
      <c r="D199" s="79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  <c r="AH199" s="21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1"/>
      <c r="AT199" s="21"/>
      <c r="AU199" s="21"/>
      <c r="AV199" s="21"/>
      <c r="AW199" s="21"/>
      <c r="AX199" s="21"/>
      <c r="AY199" s="21"/>
      <c r="AZ199" s="21"/>
      <c r="BA199" s="21"/>
      <c r="BB199" s="21"/>
      <c r="BC199" s="21"/>
      <c r="BD199" s="21"/>
      <c r="BE199" s="21"/>
      <c r="BF199" s="21"/>
      <c r="BG199" s="21"/>
      <c r="BH199" s="21"/>
      <c r="BI199" s="21"/>
      <c r="BJ199" s="21"/>
      <c r="BK199" s="21"/>
      <c r="BL199" s="21"/>
      <c r="BM199" s="21"/>
      <c r="BN199" s="21"/>
      <c r="BO199" s="21"/>
      <c r="BP199" s="21"/>
      <c r="BQ199" s="21"/>
      <c r="BR199" s="21"/>
      <c r="BS199" s="21"/>
      <c r="BT199" s="21"/>
      <c r="BU199" s="21"/>
      <c r="BV199" s="21"/>
      <c r="BW199" s="21"/>
      <c r="BX199" s="21"/>
      <c r="BY199" s="21"/>
      <c r="BZ199" s="21"/>
      <c r="CA199" s="21"/>
      <c r="CB199" s="21"/>
      <c r="CC199" s="21"/>
      <c r="CD199" s="21"/>
      <c r="CE199" s="21"/>
      <c r="CF199" s="21"/>
      <c r="CG199" s="21"/>
      <c r="CH199" s="21"/>
      <c r="CI199" s="21"/>
      <c r="CJ199" s="21"/>
      <c r="CK199" s="21"/>
      <c r="CL199" s="21"/>
      <c r="CM199" s="21"/>
      <c r="CN199" s="21"/>
      <c r="CO199" s="21"/>
      <c r="CP199" s="21"/>
      <c r="CQ199" s="21"/>
      <c r="CR199" s="21"/>
      <c r="CS199" s="21"/>
      <c r="CT199" s="21"/>
      <c r="CU199" s="21"/>
      <c r="CV199" s="21"/>
      <c r="CW199" s="21"/>
      <c r="CX199" s="21"/>
      <c r="CY199" s="21"/>
      <c r="CZ199" s="21"/>
      <c r="DA199" s="21"/>
      <c r="DB199" s="21"/>
      <c r="DC199" s="21"/>
      <c r="DD199" s="21"/>
      <c r="DE199" s="21"/>
      <c r="DF199" s="21"/>
      <c r="DG199" s="21"/>
      <c r="DH199" s="21"/>
      <c r="DI199" s="21"/>
      <c r="DJ199" s="21"/>
      <c r="DK199" s="21"/>
      <c r="DL199" s="21"/>
      <c r="DM199" s="21"/>
      <c r="DN199" s="21"/>
      <c r="DO199" s="21"/>
      <c r="DP199" s="21"/>
      <c r="DQ199" s="21"/>
      <c r="DR199" s="21"/>
      <c r="DS199" s="21"/>
      <c r="DT199" s="21"/>
      <c r="DU199" s="21"/>
      <c r="DV199" s="21"/>
      <c r="DW199" s="21"/>
      <c r="DX199" s="21"/>
      <c r="DY199" s="21"/>
      <c r="DZ199" s="21"/>
      <c r="EA199" s="21"/>
      <c r="EB199" s="21"/>
      <c r="EC199" s="21"/>
      <c r="ED199" s="21"/>
      <c r="EE199" s="21"/>
      <c r="EF199" s="21"/>
      <c r="EG199" s="21"/>
      <c r="EH199" s="21"/>
    </row>
    <row r="200" spans="1:138" ht="15.75" customHeight="1">
      <c r="A200" s="21"/>
      <c r="B200" s="21"/>
      <c r="C200" s="21"/>
      <c r="D200" s="79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  <c r="AH200" s="21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  <c r="AT200" s="21"/>
      <c r="AU200" s="21"/>
      <c r="AV200" s="21"/>
      <c r="AW200" s="21"/>
      <c r="AX200" s="21"/>
      <c r="AY200" s="21"/>
      <c r="AZ200" s="21"/>
      <c r="BA200" s="21"/>
      <c r="BB200" s="21"/>
      <c r="BC200" s="21"/>
      <c r="BD200" s="21"/>
      <c r="BE200" s="21"/>
      <c r="BF200" s="21"/>
      <c r="BG200" s="21"/>
      <c r="BH200" s="21"/>
      <c r="BI200" s="21"/>
      <c r="BJ200" s="21"/>
      <c r="BK200" s="21"/>
      <c r="BL200" s="21"/>
      <c r="BM200" s="21"/>
      <c r="BN200" s="21"/>
      <c r="BO200" s="21"/>
      <c r="BP200" s="21"/>
      <c r="BQ200" s="21"/>
      <c r="BR200" s="21"/>
      <c r="BS200" s="21"/>
      <c r="BT200" s="21"/>
      <c r="BU200" s="21"/>
      <c r="BV200" s="21"/>
      <c r="BW200" s="21"/>
      <c r="BX200" s="21"/>
      <c r="BY200" s="21"/>
      <c r="BZ200" s="21"/>
      <c r="CA200" s="21"/>
      <c r="CB200" s="21"/>
      <c r="CC200" s="21"/>
      <c r="CD200" s="21"/>
      <c r="CE200" s="21"/>
      <c r="CF200" s="21"/>
      <c r="CG200" s="21"/>
      <c r="CH200" s="21"/>
      <c r="CI200" s="21"/>
      <c r="CJ200" s="21"/>
      <c r="CK200" s="21"/>
      <c r="CL200" s="21"/>
      <c r="CM200" s="21"/>
      <c r="CN200" s="21"/>
      <c r="CO200" s="21"/>
      <c r="CP200" s="21"/>
      <c r="CQ200" s="21"/>
      <c r="CR200" s="21"/>
      <c r="CS200" s="21"/>
      <c r="CT200" s="21"/>
      <c r="CU200" s="21"/>
      <c r="CV200" s="21"/>
      <c r="CW200" s="21"/>
      <c r="CX200" s="21"/>
      <c r="CY200" s="21"/>
      <c r="CZ200" s="21"/>
      <c r="DA200" s="21"/>
      <c r="DB200" s="21"/>
      <c r="DC200" s="21"/>
      <c r="DD200" s="21"/>
      <c r="DE200" s="21"/>
      <c r="DF200" s="21"/>
      <c r="DG200" s="21"/>
      <c r="DH200" s="21"/>
      <c r="DI200" s="21"/>
      <c r="DJ200" s="21"/>
      <c r="DK200" s="21"/>
      <c r="DL200" s="21"/>
      <c r="DM200" s="21"/>
      <c r="DN200" s="21"/>
      <c r="DO200" s="21"/>
      <c r="DP200" s="21"/>
      <c r="DQ200" s="21"/>
      <c r="DR200" s="21"/>
      <c r="DS200" s="21"/>
      <c r="DT200" s="21"/>
      <c r="DU200" s="21"/>
      <c r="DV200" s="21"/>
      <c r="DW200" s="21"/>
      <c r="DX200" s="21"/>
      <c r="DY200" s="21"/>
      <c r="DZ200" s="21"/>
      <c r="EA200" s="21"/>
      <c r="EB200" s="21"/>
      <c r="EC200" s="21"/>
      <c r="ED200" s="21"/>
      <c r="EE200" s="21"/>
      <c r="EF200" s="21"/>
      <c r="EG200" s="21"/>
      <c r="EH200" s="21"/>
    </row>
    <row r="201" spans="1:138" ht="15.75" customHeight="1">
      <c r="A201" s="21"/>
      <c r="B201" s="21"/>
      <c r="C201" s="21"/>
      <c r="D201" s="79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  <c r="AH201" s="21"/>
      <c r="AI201" s="21"/>
      <c r="AJ201" s="21"/>
      <c r="AK201" s="21"/>
      <c r="AL201" s="21"/>
      <c r="AM201" s="21"/>
      <c r="AN201" s="21"/>
      <c r="AO201" s="21"/>
      <c r="AP201" s="21"/>
      <c r="AQ201" s="21"/>
      <c r="AR201" s="21"/>
      <c r="AS201" s="21"/>
      <c r="AT201" s="21"/>
      <c r="AU201" s="21"/>
      <c r="AV201" s="21"/>
      <c r="AW201" s="21"/>
      <c r="AX201" s="21"/>
      <c r="AY201" s="21"/>
      <c r="AZ201" s="21"/>
      <c r="BA201" s="21"/>
      <c r="BB201" s="21"/>
      <c r="BC201" s="21"/>
      <c r="BD201" s="21"/>
      <c r="BE201" s="21"/>
      <c r="BF201" s="21"/>
      <c r="BG201" s="21"/>
      <c r="BH201" s="21"/>
      <c r="BI201" s="21"/>
      <c r="BJ201" s="21"/>
      <c r="BK201" s="21"/>
      <c r="BL201" s="21"/>
      <c r="BM201" s="21"/>
      <c r="BN201" s="21"/>
      <c r="BO201" s="21"/>
      <c r="BP201" s="21"/>
      <c r="BQ201" s="21"/>
      <c r="BR201" s="21"/>
      <c r="BS201" s="21"/>
      <c r="BT201" s="21"/>
      <c r="BU201" s="21"/>
      <c r="BV201" s="21"/>
      <c r="BW201" s="21"/>
      <c r="BX201" s="21"/>
      <c r="BY201" s="21"/>
      <c r="BZ201" s="21"/>
      <c r="CA201" s="21"/>
      <c r="CB201" s="21"/>
      <c r="CC201" s="21"/>
      <c r="CD201" s="21"/>
      <c r="CE201" s="21"/>
      <c r="CF201" s="21"/>
      <c r="CG201" s="21"/>
      <c r="CH201" s="21"/>
      <c r="CI201" s="21"/>
      <c r="CJ201" s="21"/>
      <c r="CK201" s="21"/>
      <c r="CL201" s="21"/>
      <c r="CM201" s="21"/>
      <c r="CN201" s="21"/>
      <c r="CO201" s="21"/>
      <c r="CP201" s="21"/>
      <c r="CQ201" s="21"/>
      <c r="CR201" s="21"/>
      <c r="CS201" s="21"/>
      <c r="CT201" s="21"/>
      <c r="CU201" s="21"/>
      <c r="CV201" s="21"/>
      <c r="CW201" s="21"/>
      <c r="CX201" s="21"/>
      <c r="CY201" s="21"/>
      <c r="CZ201" s="21"/>
      <c r="DA201" s="21"/>
      <c r="DB201" s="21"/>
      <c r="DC201" s="21"/>
      <c r="DD201" s="21"/>
      <c r="DE201" s="21"/>
      <c r="DF201" s="21"/>
      <c r="DG201" s="21"/>
      <c r="DH201" s="21"/>
      <c r="DI201" s="21"/>
      <c r="DJ201" s="21"/>
      <c r="DK201" s="21"/>
      <c r="DL201" s="21"/>
      <c r="DM201" s="21"/>
      <c r="DN201" s="21"/>
      <c r="DO201" s="21"/>
      <c r="DP201" s="21"/>
      <c r="DQ201" s="21"/>
      <c r="DR201" s="21"/>
      <c r="DS201" s="21"/>
      <c r="DT201" s="21"/>
      <c r="DU201" s="21"/>
      <c r="DV201" s="21"/>
      <c r="DW201" s="21"/>
      <c r="DX201" s="21"/>
      <c r="DY201" s="21"/>
      <c r="DZ201" s="21"/>
      <c r="EA201" s="21"/>
      <c r="EB201" s="21"/>
      <c r="EC201" s="21"/>
      <c r="ED201" s="21"/>
      <c r="EE201" s="21"/>
      <c r="EF201" s="21"/>
      <c r="EG201" s="21"/>
      <c r="EH201" s="21"/>
    </row>
    <row r="202" spans="1:138" ht="15.75" customHeight="1">
      <c r="A202" s="21"/>
      <c r="B202" s="21"/>
      <c r="C202" s="21"/>
      <c r="D202" s="79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  <c r="AH202" s="21"/>
      <c r="AI202" s="21"/>
      <c r="AJ202" s="21"/>
      <c r="AK202" s="21"/>
      <c r="AL202" s="21"/>
      <c r="AM202" s="21"/>
      <c r="AN202" s="21"/>
      <c r="AO202" s="21"/>
      <c r="AP202" s="21"/>
      <c r="AQ202" s="21"/>
      <c r="AR202" s="21"/>
      <c r="AS202" s="21"/>
      <c r="AT202" s="21"/>
      <c r="AU202" s="21"/>
      <c r="AV202" s="21"/>
      <c r="AW202" s="21"/>
      <c r="AX202" s="21"/>
      <c r="AY202" s="21"/>
      <c r="AZ202" s="21"/>
      <c r="BA202" s="21"/>
      <c r="BB202" s="21"/>
      <c r="BC202" s="21"/>
      <c r="BD202" s="21"/>
      <c r="BE202" s="21"/>
      <c r="BF202" s="21"/>
      <c r="BG202" s="21"/>
      <c r="BH202" s="21"/>
      <c r="BI202" s="21"/>
      <c r="BJ202" s="21"/>
      <c r="BK202" s="21"/>
      <c r="BL202" s="21"/>
      <c r="BM202" s="21"/>
      <c r="BN202" s="21"/>
      <c r="BO202" s="21"/>
      <c r="BP202" s="21"/>
      <c r="BQ202" s="21"/>
      <c r="BR202" s="21"/>
      <c r="BS202" s="21"/>
      <c r="BT202" s="21"/>
      <c r="BU202" s="21"/>
      <c r="BV202" s="21"/>
      <c r="BW202" s="21"/>
      <c r="BX202" s="21"/>
      <c r="BY202" s="21"/>
      <c r="BZ202" s="21"/>
      <c r="CA202" s="21"/>
      <c r="CB202" s="21"/>
      <c r="CC202" s="21"/>
      <c r="CD202" s="21"/>
      <c r="CE202" s="21"/>
      <c r="CF202" s="21"/>
      <c r="CG202" s="21"/>
      <c r="CH202" s="21"/>
      <c r="CI202" s="21"/>
      <c r="CJ202" s="21"/>
      <c r="CK202" s="21"/>
      <c r="CL202" s="21"/>
      <c r="CM202" s="21"/>
      <c r="CN202" s="21"/>
      <c r="CO202" s="21"/>
      <c r="CP202" s="21"/>
      <c r="CQ202" s="21"/>
      <c r="CR202" s="21"/>
      <c r="CS202" s="21"/>
      <c r="CT202" s="21"/>
      <c r="CU202" s="21"/>
      <c r="CV202" s="21"/>
      <c r="CW202" s="21"/>
      <c r="CX202" s="21"/>
      <c r="CY202" s="21"/>
      <c r="CZ202" s="21"/>
      <c r="DA202" s="21"/>
      <c r="DB202" s="21"/>
      <c r="DC202" s="21"/>
      <c r="DD202" s="21"/>
      <c r="DE202" s="21"/>
      <c r="DF202" s="21"/>
      <c r="DG202" s="21"/>
      <c r="DH202" s="21"/>
      <c r="DI202" s="21"/>
      <c r="DJ202" s="21"/>
      <c r="DK202" s="21"/>
      <c r="DL202" s="21"/>
      <c r="DM202" s="21"/>
      <c r="DN202" s="21"/>
      <c r="DO202" s="21"/>
      <c r="DP202" s="21"/>
      <c r="DQ202" s="21"/>
      <c r="DR202" s="21"/>
      <c r="DS202" s="21"/>
      <c r="DT202" s="21"/>
      <c r="DU202" s="21"/>
      <c r="DV202" s="21"/>
      <c r="DW202" s="21"/>
      <c r="DX202" s="21"/>
      <c r="DY202" s="21"/>
      <c r="DZ202" s="21"/>
      <c r="EA202" s="21"/>
      <c r="EB202" s="21"/>
      <c r="EC202" s="21"/>
      <c r="ED202" s="21"/>
      <c r="EE202" s="21"/>
      <c r="EF202" s="21"/>
      <c r="EG202" s="21"/>
      <c r="EH202" s="21"/>
    </row>
    <row r="203" spans="1:138" ht="15.75" customHeight="1">
      <c r="A203" s="21"/>
      <c r="B203" s="21"/>
      <c r="C203" s="21"/>
      <c r="D203" s="79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  <c r="AH203" s="21"/>
      <c r="AI203" s="21"/>
      <c r="AJ203" s="21"/>
      <c r="AK203" s="21"/>
      <c r="AL203" s="21"/>
      <c r="AM203" s="21"/>
      <c r="AN203" s="21"/>
      <c r="AO203" s="21"/>
      <c r="AP203" s="21"/>
      <c r="AQ203" s="21"/>
      <c r="AR203" s="21"/>
      <c r="AS203" s="21"/>
      <c r="AT203" s="21"/>
      <c r="AU203" s="21"/>
      <c r="AV203" s="21"/>
      <c r="AW203" s="21"/>
      <c r="AX203" s="21"/>
      <c r="AY203" s="21"/>
      <c r="AZ203" s="21"/>
      <c r="BA203" s="21"/>
      <c r="BB203" s="21"/>
      <c r="BC203" s="21"/>
      <c r="BD203" s="21"/>
      <c r="BE203" s="21"/>
      <c r="BF203" s="21"/>
      <c r="BG203" s="21"/>
      <c r="BH203" s="21"/>
      <c r="BI203" s="21"/>
      <c r="BJ203" s="21"/>
      <c r="BK203" s="21"/>
      <c r="BL203" s="21"/>
      <c r="BM203" s="21"/>
      <c r="BN203" s="21"/>
      <c r="BO203" s="21"/>
      <c r="BP203" s="21"/>
      <c r="BQ203" s="21"/>
      <c r="BR203" s="21"/>
      <c r="BS203" s="21"/>
      <c r="BT203" s="21"/>
      <c r="BU203" s="21"/>
      <c r="BV203" s="21"/>
      <c r="BW203" s="21"/>
      <c r="BX203" s="21"/>
      <c r="BY203" s="21"/>
      <c r="BZ203" s="21"/>
      <c r="CA203" s="21"/>
      <c r="CB203" s="21"/>
      <c r="CC203" s="21"/>
      <c r="CD203" s="21"/>
      <c r="CE203" s="21"/>
      <c r="CF203" s="21"/>
      <c r="CG203" s="21"/>
      <c r="CH203" s="21"/>
      <c r="CI203" s="21"/>
      <c r="CJ203" s="21"/>
      <c r="CK203" s="21"/>
      <c r="CL203" s="21"/>
      <c r="CM203" s="21"/>
      <c r="CN203" s="21"/>
      <c r="CO203" s="21"/>
      <c r="CP203" s="21"/>
      <c r="CQ203" s="21"/>
      <c r="CR203" s="21"/>
      <c r="CS203" s="21"/>
      <c r="CT203" s="21"/>
      <c r="CU203" s="21"/>
      <c r="CV203" s="21"/>
      <c r="CW203" s="21"/>
      <c r="CX203" s="21"/>
      <c r="CY203" s="21"/>
      <c r="CZ203" s="21"/>
      <c r="DA203" s="21"/>
      <c r="DB203" s="21"/>
      <c r="DC203" s="21"/>
      <c r="DD203" s="21"/>
      <c r="DE203" s="21"/>
      <c r="DF203" s="21"/>
      <c r="DG203" s="21"/>
      <c r="DH203" s="21"/>
      <c r="DI203" s="21"/>
      <c r="DJ203" s="21"/>
      <c r="DK203" s="21"/>
      <c r="DL203" s="21"/>
      <c r="DM203" s="21"/>
      <c r="DN203" s="21"/>
      <c r="DO203" s="21"/>
      <c r="DP203" s="21"/>
      <c r="DQ203" s="21"/>
      <c r="DR203" s="21"/>
      <c r="DS203" s="21"/>
      <c r="DT203" s="21"/>
      <c r="DU203" s="21"/>
      <c r="DV203" s="21"/>
      <c r="DW203" s="21"/>
      <c r="DX203" s="21"/>
      <c r="DY203" s="21"/>
      <c r="DZ203" s="21"/>
      <c r="EA203" s="21"/>
      <c r="EB203" s="21"/>
      <c r="EC203" s="21"/>
      <c r="ED203" s="21"/>
      <c r="EE203" s="21"/>
      <c r="EF203" s="21"/>
      <c r="EG203" s="21"/>
      <c r="EH203" s="21"/>
    </row>
    <row r="204" spans="1:138" ht="15.75" customHeight="1">
      <c r="A204" s="21"/>
      <c r="B204" s="21"/>
      <c r="C204" s="21"/>
      <c r="D204" s="79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  <c r="AH204" s="21"/>
      <c r="AI204" s="21"/>
      <c r="AJ204" s="21"/>
      <c r="AK204" s="21"/>
      <c r="AL204" s="21"/>
      <c r="AM204" s="21"/>
      <c r="AN204" s="21"/>
      <c r="AO204" s="21"/>
      <c r="AP204" s="21"/>
      <c r="AQ204" s="21"/>
      <c r="AR204" s="21"/>
      <c r="AS204" s="21"/>
      <c r="AT204" s="21"/>
      <c r="AU204" s="21"/>
      <c r="AV204" s="21"/>
      <c r="AW204" s="21"/>
      <c r="AX204" s="21"/>
      <c r="AY204" s="21"/>
      <c r="AZ204" s="21"/>
      <c r="BA204" s="21"/>
      <c r="BB204" s="21"/>
      <c r="BC204" s="21"/>
      <c r="BD204" s="21"/>
      <c r="BE204" s="21"/>
      <c r="BF204" s="21"/>
      <c r="BG204" s="21"/>
      <c r="BH204" s="21"/>
      <c r="BI204" s="21"/>
      <c r="BJ204" s="21"/>
      <c r="BK204" s="21"/>
      <c r="BL204" s="21"/>
      <c r="BM204" s="21"/>
      <c r="BN204" s="21"/>
      <c r="BO204" s="21"/>
      <c r="BP204" s="21"/>
      <c r="BQ204" s="21"/>
      <c r="BR204" s="21"/>
      <c r="BS204" s="21"/>
      <c r="BT204" s="21"/>
      <c r="BU204" s="21"/>
      <c r="BV204" s="21"/>
      <c r="BW204" s="21"/>
      <c r="BX204" s="21"/>
      <c r="BY204" s="21"/>
      <c r="BZ204" s="21"/>
      <c r="CA204" s="21"/>
      <c r="CB204" s="21"/>
      <c r="CC204" s="21"/>
      <c r="CD204" s="21"/>
      <c r="CE204" s="21"/>
      <c r="CF204" s="21"/>
      <c r="CG204" s="21"/>
      <c r="CH204" s="21"/>
      <c r="CI204" s="21"/>
      <c r="CJ204" s="21"/>
      <c r="CK204" s="21"/>
      <c r="CL204" s="21"/>
      <c r="CM204" s="21"/>
      <c r="CN204" s="21"/>
      <c r="CO204" s="21"/>
      <c r="CP204" s="21"/>
      <c r="CQ204" s="21"/>
      <c r="CR204" s="21"/>
      <c r="CS204" s="21"/>
      <c r="CT204" s="21"/>
      <c r="CU204" s="21"/>
      <c r="CV204" s="21"/>
      <c r="CW204" s="21"/>
      <c r="CX204" s="21"/>
      <c r="CY204" s="21"/>
      <c r="CZ204" s="21"/>
      <c r="DA204" s="21"/>
      <c r="DB204" s="21"/>
      <c r="DC204" s="21"/>
      <c r="DD204" s="21"/>
      <c r="DE204" s="21"/>
      <c r="DF204" s="21"/>
      <c r="DG204" s="21"/>
      <c r="DH204" s="21"/>
      <c r="DI204" s="21"/>
      <c r="DJ204" s="21"/>
      <c r="DK204" s="21"/>
      <c r="DL204" s="21"/>
      <c r="DM204" s="21"/>
      <c r="DN204" s="21"/>
      <c r="DO204" s="21"/>
      <c r="DP204" s="21"/>
      <c r="DQ204" s="21"/>
      <c r="DR204" s="21"/>
      <c r="DS204" s="21"/>
      <c r="DT204" s="21"/>
      <c r="DU204" s="21"/>
      <c r="DV204" s="21"/>
      <c r="DW204" s="21"/>
      <c r="DX204" s="21"/>
      <c r="DY204" s="21"/>
      <c r="DZ204" s="21"/>
      <c r="EA204" s="21"/>
      <c r="EB204" s="21"/>
      <c r="EC204" s="21"/>
      <c r="ED204" s="21"/>
      <c r="EE204" s="21"/>
      <c r="EF204" s="21"/>
      <c r="EG204" s="21"/>
      <c r="EH204" s="21"/>
    </row>
    <row r="205" spans="1:138" ht="15.75" customHeight="1">
      <c r="A205" s="21"/>
      <c r="B205" s="21"/>
      <c r="C205" s="21"/>
      <c r="D205" s="79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  <c r="AH205" s="21"/>
      <c r="AI205" s="21"/>
      <c r="AJ205" s="21"/>
      <c r="AK205" s="21"/>
      <c r="AL205" s="21"/>
      <c r="AM205" s="21"/>
      <c r="AN205" s="21"/>
      <c r="AO205" s="21"/>
      <c r="AP205" s="21"/>
      <c r="AQ205" s="21"/>
      <c r="AR205" s="21"/>
      <c r="AS205" s="21"/>
      <c r="AT205" s="21"/>
      <c r="AU205" s="21"/>
      <c r="AV205" s="21"/>
      <c r="AW205" s="21"/>
      <c r="AX205" s="21"/>
      <c r="AY205" s="21"/>
      <c r="AZ205" s="21"/>
      <c r="BA205" s="21"/>
      <c r="BB205" s="21"/>
      <c r="BC205" s="21"/>
      <c r="BD205" s="21"/>
      <c r="BE205" s="21"/>
      <c r="BF205" s="21"/>
      <c r="BG205" s="21"/>
      <c r="BH205" s="21"/>
      <c r="BI205" s="21"/>
      <c r="BJ205" s="21"/>
      <c r="BK205" s="21"/>
      <c r="BL205" s="21"/>
      <c r="BM205" s="21"/>
      <c r="BN205" s="21"/>
      <c r="BO205" s="21"/>
      <c r="BP205" s="21"/>
      <c r="BQ205" s="21"/>
      <c r="BR205" s="21"/>
      <c r="BS205" s="21"/>
      <c r="BT205" s="21"/>
      <c r="BU205" s="21"/>
      <c r="BV205" s="21"/>
      <c r="BW205" s="21"/>
      <c r="BX205" s="21"/>
      <c r="BY205" s="21"/>
      <c r="BZ205" s="21"/>
      <c r="CA205" s="21"/>
      <c r="CB205" s="21"/>
      <c r="CC205" s="21"/>
      <c r="CD205" s="21"/>
      <c r="CE205" s="21"/>
      <c r="CF205" s="21"/>
      <c r="CG205" s="21"/>
      <c r="CH205" s="21"/>
      <c r="CI205" s="21"/>
      <c r="CJ205" s="21"/>
      <c r="CK205" s="21"/>
      <c r="CL205" s="21"/>
      <c r="CM205" s="21"/>
      <c r="CN205" s="21"/>
      <c r="CO205" s="21"/>
      <c r="CP205" s="21"/>
      <c r="CQ205" s="21"/>
      <c r="CR205" s="21"/>
      <c r="CS205" s="21"/>
      <c r="CT205" s="21"/>
      <c r="CU205" s="21"/>
      <c r="CV205" s="21"/>
      <c r="CW205" s="21"/>
      <c r="CX205" s="21"/>
      <c r="CY205" s="21"/>
      <c r="CZ205" s="21"/>
      <c r="DA205" s="21"/>
      <c r="DB205" s="21"/>
      <c r="DC205" s="21"/>
      <c r="DD205" s="21"/>
      <c r="DE205" s="21"/>
      <c r="DF205" s="21"/>
      <c r="DG205" s="21"/>
      <c r="DH205" s="21"/>
      <c r="DI205" s="21"/>
      <c r="DJ205" s="21"/>
      <c r="DK205" s="21"/>
      <c r="DL205" s="21"/>
      <c r="DM205" s="21"/>
      <c r="DN205" s="21"/>
      <c r="DO205" s="21"/>
      <c r="DP205" s="21"/>
      <c r="DQ205" s="21"/>
      <c r="DR205" s="21"/>
      <c r="DS205" s="21"/>
      <c r="DT205" s="21"/>
      <c r="DU205" s="21"/>
      <c r="DV205" s="21"/>
      <c r="DW205" s="21"/>
      <c r="DX205" s="21"/>
      <c r="DY205" s="21"/>
      <c r="DZ205" s="21"/>
      <c r="EA205" s="21"/>
      <c r="EB205" s="21"/>
      <c r="EC205" s="21"/>
      <c r="ED205" s="21"/>
      <c r="EE205" s="21"/>
      <c r="EF205" s="21"/>
      <c r="EG205" s="21"/>
      <c r="EH205" s="21"/>
    </row>
    <row r="206" spans="1:138" ht="15.75" customHeight="1">
      <c r="A206" s="21"/>
      <c r="B206" s="21"/>
      <c r="C206" s="21"/>
      <c r="D206" s="79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  <c r="AU206" s="21"/>
      <c r="AV206" s="21"/>
      <c r="AW206" s="21"/>
      <c r="AX206" s="21"/>
      <c r="AY206" s="21"/>
      <c r="AZ206" s="21"/>
      <c r="BA206" s="21"/>
      <c r="BB206" s="21"/>
      <c r="BC206" s="21"/>
      <c r="BD206" s="21"/>
      <c r="BE206" s="21"/>
      <c r="BF206" s="21"/>
      <c r="BG206" s="21"/>
      <c r="BH206" s="21"/>
      <c r="BI206" s="21"/>
      <c r="BJ206" s="21"/>
      <c r="BK206" s="21"/>
      <c r="BL206" s="21"/>
      <c r="BM206" s="21"/>
      <c r="BN206" s="21"/>
      <c r="BO206" s="21"/>
      <c r="BP206" s="21"/>
      <c r="BQ206" s="21"/>
      <c r="BR206" s="21"/>
      <c r="BS206" s="21"/>
      <c r="BT206" s="21"/>
      <c r="BU206" s="21"/>
      <c r="BV206" s="21"/>
      <c r="BW206" s="21"/>
      <c r="BX206" s="21"/>
      <c r="BY206" s="21"/>
      <c r="BZ206" s="21"/>
      <c r="CA206" s="21"/>
      <c r="CB206" s="21"/>
      <c r="CC206" s="21"/>
      <c r="CD206" s="21"/>
      <c r="CE206" s="21"/>
      <c r="CF206" s="21"/>
      <c r="CG206" s="21"/>
      <c r="CH206" s="21"/>
      <c r="CI206" s="21"/>
      <c r="CJ206" s="21"/>
      <c r="CK206" s="21"/>
      <c r="CL206" s="21"/>
      <c r="CM206" s="21"/>
      <c r="CN206" s="21"/>
      <c r="CO206" s="21"/>
      <c r="CP206" s="21"/>
      <c r="CQ206" s="21"/>
      <c r="CR206" s="21"/>
      <c r="CS206" s="21"/>
      <c r="CT206" s="21"/>
      <c r="CU206" s="21"/>
      <c r="CV206" s="21"/>
      <c r="CW206" s="21"/>
      <c r="CX206" s="21"/>
      <c r="CY206" s="21"/>
      <c r="CZ206" s="21"/>
      <c r="DA206" s="21"/>
      <c r="DB206" s="21"/>
      <c r="DC206" s="21"/>
      <c r="DD206" s="21"/>
      <c r="DE206" s="21"/>
      <c r="DF206" s="21"/>
      <c r="DG206" s="21"/>
      <c r="DH206" s="21"/>
      <c r="DI206" s="21"/>
      <c r="DJ206" s="21"/>
      <c r="DK206" s="21"/>
      <c r="DL206" s="21"/>
      <c r="DM206" s="21"/>
      <c r="DN206" s="21"/>
      <c r="DO206" s="21"/>
      <c r="DP206" s="21"/>
      <c r="DQ206" s="21"/>
      <c r="DR206" s="21"/>
      <c r="DS206" s="21"/>
      <c r="DT206" s="21"/>
      <c r="DU206" s="21"/>
      <c r="DV206" s="21"/>
      <c r="DW206" s="21"/>
      <c r="DX206" s="21"/>
      <c r="DY206" s="21"/>
      <c r="DZ206" s="21"/>
      <c r="EA206" s="21"/>
      <c r="EB206" s="21"/>
      <c r="EC206" s="21"/>
      <c r="ED206" s="21"/>
      <c r="EE206" s="21"/>
      <c r="EF206" s="21"/>
      <c r="EG206" s="21"/>
      <c r="EH206" s="21"/>
    </row>
    <row r="207" spans="1:138" ht="15.75" customHeight="1">
      <c r="A207" s="21"/>
      <c r="B207" s="21"/>
      <c r="C207" s="21"/>
      <c r="D207" s="79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  <c r="AH207" s="21"/>
      <c r="AI207" s="21"/>
      <c r="AJ207" s="21"/>
      <c r="AK207" s="21"/>
      <c r="AL207" s="21"/>
      <c r="AM207" s="21"/>
      <c r="AN207" s="21"/>
      <c r="AO207" s="21"/>
      <c r="AP207" s="21"/>
      <c r="AQ207" s="21"/>
      <c r="AR207" s="21"/>
      <c r="AS207" s="21"/>
      <c r="AT207" s="21"/>
      <c r="AU207" s="21"/>
      <c r="AV207" s="21"/>
      <c r="AW207" s="21"/>
      <c r="AX207" s="21"/>
      <c r="AY207" s="21"/>
      <c r="AZ207" s="21"/>
      <c r="BA207" s="21"/>
      <c r="BB207" s="21"/>
      <c r="BC207" s="21"/>
      <c r="BD207" s="21"/>
      <c r="BE207" s="21"/>
      <c r="BF207" s="21"/>
      <c r="BG207" s="21"/>
      <c r="BH207" s="21"/>
      <c r="BI207" s="21"/>
      <c r="BJ207" s="21"/>
      <c r="BK207" s="21"/>
      <c r="BL207" s="21"/>
      <c r="BM207" s="21"/>
      <c r="BN207" s="21"/>
      <c r="BO207" s="21"/>
      <c r="BP207" s="21"/>
      <c r="BQ207" s="21"/>
      <c r="BR207" s="21"/>
      <c r="BS207" s="21"/>
      <c r="BT207" s="21"/>
      <c r="BU207" s="21"/>
      <c r="BV207" s="21"/>
      <c r="BW207" s="21"/>
      <c r="BX207" s="21"/>
      <c r="BY207" s="21"/>
      <c r="BZ207" s="21"/>
      <c r="CA207" s="21"/>
      <c r="CB207" s="21"/>
      <c r="CC207" s="21"/>
      <c r="CD207" s="21"/>
      <c r="CE207" s="21"/>
      <c r="CF207" s="21"/>
      <c r="CG207" s="21"/>
      <c r="CH207" s="21"/>
      <c r="CI207" s="21"/>
      <c r="CJ207" s="21"/>
      <c r="CK207" s="21"/>
      <c r="CL207" s="21"/>
      <c r="CM207" s="21"/>
      <c r="CN207" s="21"/>
      <c r="CO207" s="21"/>
      <c r="CP207" s="21"/>
      <c r="CQ207" s="21"/>
      <c r="CR207" s="21"/>
      <c r="CS207" s="21"/>
      <c r="CT207" s="21"/>
      <c r="CU207" s="21"/>
      <c r="CV207" s="21"/>
      <c r="CW207" s="21"/>
      <c r="CX207" s="21"/>
      <c r="CY207" s="21"/>
      <c r="CZ207" s="21"/>
      <c r="DA207" s="21"/>
      <c r="DB207" s="21"/>
      <c r="DC207" s="21"/>
      <c r="DD207" s="21"/>
      <c r="DE207" s="21"/>
      <c r="DF207" s="21"/>
      <c r="DG207" s="21"/>
      <c r="DH207" s="21"/>
      <c r="DI207" s="21"/>
      <c r="DJ207" s="21"/>
      <c r="DK207" s="21"/>
      <c r="DL207" s="21"/>
      <c r="DM207" s="21"/>
      <c r="DN207" s="21"/>
      <c r="DO207" s="21"/>
      <c r="DP207" s="21"/>
      <c r="DQ207" s="21"/>
      <c r="DR207" s="21"/>
      <c r="DS207" s="21"/>
      <c r="DT207" s="21"/>
      <c r="DU207" s="21"/>
      <c r="DV207" s="21"/>
      <c r="DW207" s="21"/>
      <c r="DX207" s="21"/>
      <c r="DY207" s="21"/>
      <c r="DZ207" s="21"/>
      <c r="EA207" s="21"/>
      <c r="EB207" s="21"/>
      <c r="EC207" s="21"/>
      <c r="ED207" s="21"/>
      <c r="EE207" s="21"/>
      <c r="EF207" s="21"/>
      <c r="EG207" s="21"/>
      <c r="EH207" s="21"/>
    </row>
    <row r="208" spans="1:138" ht="15.75" customHeight="1">
      <c r="A208" s="21"/>
      <c r="B208" s="21"/>
      <c r="C208" s="21"/>
      <c r="D208" s="79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  <c r="AH208" s="21"/>
      <c r="AI208" s="21"/>
      <c r="AJ208" s="21"/>
      <c r="AK208" s="21"/>
      <c r="AL208" s="21"/>
      <c r="AM208" s="21"/>
      <c r="AN208" s="21"/>
      <c r="AO208" s="21"/>
      <c r="AP208" s="21"/>
      <c r="AQ208" s="21"/>
      <c r="AR208" s="21"/>
      <c r="AS208" s="21"/>
      <c r="AT208" s="21"/>
      <c r="AU208" s="21"/>
      <c r="AV208" s="21"/>
      <c r="AW208" s="21"/>
      <c r="AX208" s="21"/>
      <c r="AY208" s="21"/>
      <c r="AZ208" s="21"/>
      <c r="BA208" s="21"/>
      <c r="BB208" s="21"/>
      <c r="BC208" s="21"/>
      <c r="BD208" s="21"/>
      <c r="BE208" s="21"/>
      <c r="BF208" s="21"/>
      <c r="BG208" s="21"/>
      <c r="BH208" s="21"/>
      <c r="BI208" s="21"/>
      <c r="BJ208" s="21"/>
      <c r="BK208" s="21"/>
      <c r="BL208" s="21"/>
      <c r="BM208" s="21"/>
      <c r="BN208" s="21"/>
      <c r="BO208" s="21"/>
      <c r="BP208" s="21"/>
      <c r="BQ208" s="21"/>
      <c r="BR208" s="21"/>
      <c r="BS208" s="21"/>
      <c r="BT208" s="21"/>
      <c r="BU208" s="21"/>
      <c r="BV208" s="21"/>
      <c r="BW208" s="21"/>
      <c r="BX208" s="21"/>
      <c r="BY208" s="21"/>
      <c r="BZ208" s="21"/>
      <c r="CA208" s="21"/>
      <c r="CB208" s="21"/>
      <c r="CC208" s="21"/>
      <c r="CD208" s="21"/>
      <c r="CE208" s="21"/>
      <c r="CF208" s="21"/>
      <c r="CG208" s="21"/>
      <c r="CH208" s="21"/>
      <c r="CI208" s="21"/>
      <c r="CJ208" s="21"/>
      <c r="CK208" s="21"/>
      <c r="CL208" s="21"/>
      <c r="CM208" s="21"/>
      <c r="CN208" s="21"/>
      <c r="CO208" s="21"/>
      <c r="CP208" s="21"/>
      <c r="CQ208" s="21"/>
      <c r="CR208" s="21"/>
      <c r="CS208" s="21"/>
      <c r="CT208" s="21"/>
      <c r="CU208" s="21"/>
      <c r="CV208" s="21"/>
      <c r="CW208" s="21"/>
      <c r="CX208" s="21"/>
      <c r="CY208" s="21"/>
      <c r="CZ208" s="21"/>
      <c r="DA208" s="21"/>
      <c r="DB208" s="21"/>
      <c r="DC208" s="21"/>
      <c r="DD208" s="21"/>
      <c r="DE208" s="21"/>
      <c r="DF208" s="21"/>
      <c r="DG208" s="21"/>
      <c r="DH208" s="21"/>
      <c r="DI208" s="21"/>
      <c r="DJ208" s="21"/>
      <c r="DK208" s="21"/>
      <c r="DL208" s="21"/>
      <c r="DM208" s="21"/>
      <c r="DN208" s="21"/>
      <c r="DO208" s="21"/>
      <c r="DP208" s="21"/>
      <c r="DQ208" s="21"/>
      <c r="DR208" s="21"/>
      <c r="DS208" s="21"/>
      <c r="DT208" s="21"/>
      <c r="DU208" s="21"/>
      <c r="DV208" s="21"/>
      <c r="DW208" s="21"/>
      <c r="DX208" s="21"/>
      <c r="DY208" s="21"/>
      <c r="DZ208" s="21"/>
      <c r="EA208" s="21"/>
      <c r="EB208" s="21"/>
      <c r="EC208" s="21"/>
      <c r="ED208" s="21"/>
      <c r="EE208" s="21"/>
      <c r="EF208" s="21"/>
      <c r="EG208" s="21"/>
      <c r="EH208" s="21"/>
    </row>
    <row r="209" spans="1:138" ht="15.75" customHeight="1">
      <c r="A209" s="21"/>
      <c r="B209" s="21"/>
      <c r="C209" s="21"/>
      <c r="D209" s="79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  <c r="AH209" s="21"/>
      <c r="AI209" s="21"/>
      <c r="AJ209" s="21"/>
      <c r="AK209" s="21"/>
      <c r="AL209" s="21"/>
      <c r="AM209" s="21"/>
      <c r="AN209" s="21"/>
      <c r="AO209" s="21"/>
      <c r="AP209" s="21"/>
      <c r="AQ209" s="21"/>
      <c r="AR209" s="21"/>
      <c r="AS209" s="21"/>
      <c r="AT209" s="21"/>
      <c r="AU209" s="21"/>
      <c r="AV209" s="21"/>
      <c r="AW209" s="21"/>
      <c r="AX209" s="21"/>
      <c r="AY209" s="21"/>
      <c r="AZ209" s="21"/>
      <c r="BA209" s="21"/>
      <c r="BB209" s="21"/>
      <c r="BC209" s="21"/>
      <c r="BD209" s="21"/>
      <c r="BE209" s="21"/>
      <c r="BF209" s="21"/>
      <c r="BG209" s="21"/>
      <c r="BH209" s="21"/>
      <c r="BI209" s="21"/>
      <c r="BJ209" s="21"/>
      <c r="BK209" s="21"/>
      <c r="BL209" s="21"/>
      <c r="BM209" s="21"/>
      <c r="BN209" s="21"/>
      <c r="BO209" s="21"/>
      <c r="BP209" s="21"/>
      <c r="BQ209" s="21"/>
      <c r="BR209" s="21"/>
      <c r="BS209" s="21"/>
      <c r="BT209" s="21"/>
      <c r="BU209" s="21"/>
      <c r="BV209" s="21"/>
      <c r="BW209" s="21"/>
      <c r="BX209" s="21"/>
      <c r="BY209" s="21"/>
      <c r="BZ209" s="21"/>
      <c r="CA209" s="21"/>
      <c r="CB209" s="21"/>
      <c r="CC209" s="21"/>
      <c r="CD209" s="21"/>
      <c r="CE209" s="21"/>
      <c r="CF209" s="21"/>
      <c r="CG209" s="21"/>
      <c r="CH209" s="21"/>
      <c r="CI209" s="21"/>
      <c r="CJ209" s="21"/>
      <c r="CK209" s="21"/>
      <c r="CL209" s="21"/>
      <c r="CM209" s="21"/>
      <c r="CN209" s="21"/>
      <c r="CO209" s="21"/>
      <c r="CP209" s="21"/>
      <c r="CQ209" s="21"/>
      <c r="CR209" s="21"/>
      <c r="CS209" s="21"/>
      <c r="CT209" s="21"/>
      <c r="CU209" s="21"/>
      <c r="CV209" s="21"/>
      <c r="CW209" s="21"/>
      <c r="CX209" s="21"/>
      <c r="CY209" s="21"/>
      <c r="CZ209" s="21"/>
      <c r="DA209" s="21"/>
      <c r="DB209" s="21"/>
      <c r="DC209" s="21"/>
      <c r="DD209" s="21"/>
      <c r="DE209" s="21"/>
      <c r="DF209" s="21"/>
      <c r="DG209" s="21"/>
      <c r="DH209" s="21"/>
      <c r="DI209" s="21"/>
      <c r="DJ209" s="21"/>
      <c r="DK209" s="21"/>
      <c r="DL209" s="21"/>
      <c r="DM209" s="21"/>
      <c r="DN209" s="21"/>
      <c r="DO209" s="21"/>
      <c r="DP209" s="21"/>
      <c r="DQ209" s="21"/>
      <c r="DR209" s="21"/>
      <c r="DS209" s="21"/>
      <c r="DT209" s="21"/>
      <c r="DU209" s="21"/>
      <c r="DV209" s="21"/>
      <c r="DW209" s="21"/>
      <c r="DX209" s="21"/>
      <c r="DY209" s="21"/>
      <c r="DZ209" s="21"/>
      <c r="EA209" s="21"/>
      <c r="EB209" s="21"/>
      <c r="EC209" s="21"/>
      <c r="ED209" s="21"/>
      <c r="EE209" s="21"/>
      <c r="EF209" s="21"/>
      <c r="EG209" s="21"/>
      <c r="EH209" s="21"/>
    </row>
    <row r="210" spans="1:138" ht="15.75" customHeight="1">
      <c r="A210" s="21"/>
      <c r="B210" s="21"/>
      <c r="C210" s="21"/>
      <c r="D210" s="79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  <c r="AH210" s="21"/>
      <c r="AI210" s="21"/>
      <c r="AJ210" s="21"/>
      <c r="AK210" s="21"/>
      <c r="AL210" s="21"/>
      <c r="AM210" s="21"/>
      <c r="AN210" s="21"/>
      <c r="AO210" s="21"/>
      <c r="AP210" s="21"/>
      <c r="AQ210" s="21"/>
      <c r="AR210" s="21"/>
      <c r="AS210" s="21"/>
      <c r="AT210" s="21"/>
      <c r="AU210" s="21"/>
      <c r="AV210" s="21"/>
      <c r="AW210" s="21"/>
      <c r="AX210" s="21"/>
      <c r="AY210" s="21"/>
      <c r="AZ210" s="21"/>
      <c r="BA210" s="21"/>
      <c r="BB210" s="21"/>
      <c r="BC210" s="21"/>
      <c r="BD210" s="21"/>
      <c r="BE210" s="21"/>
      <c r="BF210" s="21"/>
      <c r="BG210" s="21"/>
      <c r="BH210" s="21"/>
      <c r="BI210" s="21"/>
      <c r="BJ210" s="21"/>
      <c r="BK210" s="21"/>
      <c r="BL210" s="21"/>
      <c r="BM210" s="21"/>
      <c r="BN210" s="21"/>
      <c r="BO210" s="21"/>
      <c r="BP210" s="21"/>
      <c r="BQ210" s="21"/>
      <c r="BR210" s="21"/>
      <c r="BS210" s="21"/>
      <c r="BT210" s="21"/>
      <c r="BU210" s="21"/>
      <c r="BV210" s="21"/>
      <c r="BW210" s="21"/>
      <c r="BX210" s="21"/>
      <c r="BY210" s="21"/>
      <c r="BZ210" s="21"/>
      <c r="CA210" s="21"/>
      <c r="CB210" s="21"/>
      <c r="CC210" s="21"/>
      <c r="CD210" s="21"/>
      <c r="CE210" s="21"/>
      <c r="CF210" s="21"/>
      <c r="CG210" s="21"/>
      <c r="CH210" s="21"/>
      <c r="CI210" s="21"/>
      <c r="CJ210" s="21"/>
      <c r="CK210" s="21"/>
      <c r="CL210" s="21"/>
      <c r="CM210" s="21"/>
      <c r="CN210" s="21"/>
      <c r="CO210" s="21"/>
      <c r="CP210" s="21"/>
      <c r="CQ210" s="21"/>
      <c r="CR210" s="21"/>
      <c r="CS210" s="21"/>
      <c r="CT210" s="21"/>
      <c r="CU210" s="21"/>
      <c r="CV210" s="21"/>
      <c r="CW210" s="21"/>
      <c r="CX210" s="21"/>
      <c r="CY210" s="21"/>
      <c r="CZ210" s="21"/>
      <c r="DA210" s="21"/>
      <c r="DB210" s="21"/>
      <c r="DC210" s="21"/>
      <c r="DD210" s="21"/>
      <c r="DE210" s="21"/>
      <c r="DF210" s="21"/>
      <c r="DG210" s="21"/>
      <c r="DH210" s="21"/>
      <c r="DI210" s="21"/>
      <c r="DJ210" s="21"/>
      <c r="DK210" s="21"/>
      <c r="DL210" s="21"/>
      <c r="DM210" s="21"/>
      <c r="DN210" s="21"/>
      <c r="DO210" s="21"/>
      <c r="DP210" s="21"/>
      <c r="DQ210" s="21"/>
      <c r="DR210" s="21"/>
      <c r="DS210" s="21"/>
      <c r="DT210" s="21"/>
      <c r="DU210" s="21"/>
      <c r="DV210" s="21"/>
      <c r="DW210" s="21"/>
      <c r="DX210" s="21"/>
      <c r="DY210" s="21"/>
      <c r="DZ210" s="21"/>
      <c r="EA210" s="21"/>
      <c r="EB210" s="21"/>
      <c r="EC210" s="21"/>
      <c r="ED210" s="21"/>
      <c r="EE210" s="21"/>
      <c r="EF210" s="21"/>
      <c r="EG210" s="21"/>
      <c r="EH210" s="21"/>
    </row>
    <row r="211" spans="1:138" ht="15.75" customHeight="1">
      <c r="A211" s="21"/>
      <c r="B211" s="21"/>
      <c r="C211" s="21"/>
      <c r="D211" s="79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1"/>
      <c r="AU211" s="21"/>
      <c r="AV211" s="21"/>
      <c r="AW211" s="21"/>
      <c r="AX211" s="21"/>
      <c r="AY211" s="21"/>
      <c r="AZ211" s="21"/>
      <c r="BA211" s="21"/>
      <c r="BB211" s="21"/>
      <c r="BC211" s="21"/>
      <c r="BD211" s="21"/>
      <c r="BE211" s="21"/>
      <c r="BF211" s="21"/>
      <c r="BG211" s="21"/>
      <c r="BH211" s="21"/>
      <c r="BI211" s="21"/>
      <c r="BJ211" s="21"/>
      <c r="BK211" s="21"/>
      <c r="BL211" s="21"/>
      <c r="BM211" s="21"/>
      <c r="BN211" s="21"/>
      <c r="BO211" s="21"/>
      <c r="BP211" s="21"/>
      <c r="BQ211" s="21"/>
      <c r="BR211" s="21"/>
      <c r="BS211" s="21"/>
      <c r="BT211" s="21"/>
      <c r="BU211" s="21"/>
      <c r="BV211" s="21"/>
      <c r="BW211" s="21"/>
      <c r="BX211" s="21"/>
      <c r="BY211" s="21"/>
      <c r="BZ211" s="21"/>
      <c r="CA211" s="21"/>
      <c r="CB211" s="21"/>
      <c r="CC211" s="21"/>
      <c r="CD211" s="21"/>
      <c r="CE211" s="21"/>
      <c r="CF211" s="21"/>
      <c r="CG211" s="21"/>
      <c r="CH211" s="21"/>
      <c r="CI211" s="21"/>
      <c r="CJ211" s="21"/>
      <c r="CK211" s="21"/>
      <c r="CL211" s="21"/>
      <c r="CM211" s="21"/>
      <c r="CN211" s="21"/>
      <c r="CO211" s="21"/>
      <c r="CP211" s="21"/>
      <c r="CQ211" s="21"/>
      <c r="CR211" s="21"/>
      <c r="CS211" s="21"/>
      <c r="CT211" s="21"/>
      <c r="CU211" s="21"/>
      <c r="CV211" s="21"/>
      <c r="CW211" s="21"/>
      <c r="CX211" s="21"/>
      <c r="CY211" s="21"/>
      <c r="CZ211" s="21"/>
      <c r="DA211" s="21"/>
      <c r="DB211" s="21"/>
      <c r="DC211" s="21"/>
      <c r="DD211" s="21"/>
      <c r="DE211" s="21"/>
      <c r="DF211" s="21"/>
      <c r="DG211" s="21"/>
      <c r="DH211" s="21"/>
      <c r="DI211" s="21"/>
      <c r="DJ211" s="21"/>
      <c r="DK211" s="21"/>
      <c r="DL211" s="21"/>
      <c r="DM211" s="21"/>
      <c r="DN211" s="21"/>
      <c r="DO211" s="21"/>
      <c r="DP211" s="21"/>
      <c r="DQ211" s="21"/>
      <c r="DR211" s="21"/>
      <c r="DS211" s="21"/>
      <c r="DT211" s="21"/>
      <c r="DU211" s="21"/>
      <c r="DV211" s="21"/>
      <c r="DW211" s="21"/>
      <c r="DX211" s="21"/>
      <c r="DY211" s="21"/>
      <c r="DZ211" s="21"/>
      <c r="EA211" s="21"/>
      <c r="EB211" s="21"/>
      <c r="EC211" s="21"/>
      <c r="ED211" s="21"/>
      <c r="EE211" s="21"/>
      <c r="EF211" s="21"/>
      <c r="EG211" s="21"/>
      <c r="EH211" s="21"/>
    </row>
    <row r="212" spans="1:138" ht="15.75" customHeight="1">
      <c r="A212" s="21"/>
      <c r="B212" s="21"/>
      <c r="C212" s="21"/>
      <c r="D212" s="79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  <c r="AH212" s="21"/>
      <c r="AI212" s="21"/>
      <c r="AJ212" s="21"/>
      <c r="AK212" s="21"/>
      <c r="AL212" s="21"/>
      <c r="AM212" s="21"/>
      <c r="AN212" s="21"/>
      <c r="AO212" s="21"/>
      <c r="AP212" s="21"/>
      <c r="AQ212" s="21"/>
      <c r="AR212" s="21"/>
      <c r="AS212" s="21"/>
      <c r="AT212" s="21"/>
      <c r="AU212" s="21"/>
      <c r="AV212" s="21"/>
      <c r="AW212" s="21"/>
      <c r="AX212" s="21"/>
      <c r="AY212" s="21"/>
      <c r="AZ212" s="21"/>
      <c r="BA212" s="21"/>
      <c r="BB212" s="21"/>
      <c r="BC212" s="21"/>
      <c r="BD212" s="21"/>
      <c r="BE212" s="21"/>
      <c r="BF212" s="21"/>
      <c r="BG212" s="21"/>
      <c r="BH212" s="21"/>
      <c r="BI212" s="21"/>
      <c r="BJ212" s="21"/>
      <c r="BK212" s="21"/>
      <c r="BL212" s="21"/>
      <c r="BM212" s="21"/>
      <c r="BN212" s="21"/>
      <c r="BO212" s="21"/>
      <c r="BP212" s="21"/>
      <c r="BQ212" s="21"/>
      <c r="BR212" s="21"/>
      <c r="BS212" s="21"/>
      <c r="BT212" s="21"/>
      <c r="BU212" s="21"/>
      <c r="BV212" s="21"/>
      <c r="BW212" s="21"/>
      <c r="BX212" s="21"/>
      <c r="BY212" s="21"/>
      <c r="BZ212" s="21"/>
      <c r="CA212" s="21"/>
      <c r="CB212" s="21"/>
      <c r="CC212" s="21"/>
      <c r="CD212" s="21"/>
      <c r="CE212" s="21"/>
      <c r="CF212" s="21"/>
      <c r="CG212" s="21"/>
      <c r="CH212" s="21"/>
      <c r="CI212" s="21"/>
      <c r="CJ212" s="21"/>
      <c r="CK212" s="21"/>
      <c r="CL212" s="21"/>
      <c r="CM212" s="21"/>
      <c r="CN212" s="21"/>
      <c r="CO212" s="21"/>
      <c r="CP212" s="21"/>
      <c r="CQ212" s="21"/>
      <c r="CR212" s="21"/>
      <c r="CS212" s="21"/>
      <c r="CT212" s="21"/>
      <c r="CU212" s="21"/>
      <c r="CV212" s="21"/>
      <c r="CW212" s="21"/>
      <c r="CX212" s="21"/>
      <c r="CY212" s="21"/>
      <c r="CZ212" s="21"/>
      <c r="DA212" s="21"/>
      <c r="DB212" s="21"/>
      <c r="DC212" s="21"/>
      <c r="DD212" s="21"/>
      <c r="DE212" s="21"/>
      <c r="DF212" s="21"/>
      <c r="DG212" s="21"/>
      <c r="DH212" s="21"/>
      <c r="DI212" s="21"/>
      <c r="DJ212" s="21"/>
      <c r="DK212" s="21"/>
      <c r="DL212" s="21"/>
      <c r="DM212" s="21"/>
      <c r="DN212" s="21"/>
      <c r="DO212" s="21"/>
      <c r="DP212" s="21"/>
      <c r="DQ212" s="21"/>
      <c r="DR212" s="21"/>
      <c r="DS212" s="21"/>
      <c r="DT212" s="21"/>
      <c r="DU212" s="21"/>
      <c r="DV212" s="21"/>
      <c r="DW212" s="21"/>
      <c r="DX212" s="21"/>
      <c r="DY212" s="21"/>
      <c r="DZ212" s="21"/>
      <c r="EA212" s="21"/>
      <c r="EB212" s="21"/>
      <c r="EC212" s="21"/>
      <c r="ED212" s="21"/>
      <c r="EE212" s="21"/>
      <c r="EF212" s="21"/>
      <c r="EG212" s="21"/>
      <c r="EH212" s="21"/>
    </row>
    <row r="213" spans="1:138" ht="15.75" customHeight="1">
      <c r="A213" s="21"/>
      <c r="B213" s="21"/>
      <c r="C213" s="21"/>
      <c r="D213" s="79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  <c r="AH213" s="21"/>
      <c r="AI213" s="21"/>
      <c r="AJ213" s="21"/>
      <c r="AK213" s="21"/>
      <c r="AL213" s="21"/>
      <c r="AM213" s="21"/>
      <c r="AN213" s="21"/>
      <c r="AO213" s="21"/>
      <c r="AP213" s="21"/>
      <c r="AQ213" s="21"/>
      <c r="AR213" s="21"/>
      <c r="AS213" s="21"/>
      <c r="AT213" s="21"/>
      <c r="AU213" s="21"/>
      <c r="AV213" s="21"/>
      <c r="AW213" s="21"/>
      <c r="AX213" s="21"/>
      <c r="AY213" s="21"/>
      <c r="AZ213" s="21"/>
      <c r="BA213" s="21"/>
      <c r="BB213" s="21"/>
      <c r="BC213" s="21"/>
      <c r="BD213" s="21"/>
      <c r="BE213" s="21"/>
      <c r="BF213" s="21"/>
      <c r="BG213" s="21"/>
      <c r="BH213" s="21"/>
      <c r="BI213" s="21"/>
      <c r="BJ213" s="21"/>
      <c r="BK213" s="21"/>
      <c r="BL213" s="21"/>
      <c r="BM213" s="21"/>
      <c r="BN213" s="21"/>
      <c r="BO213" s="21"/>
      <c r="BP213" s="21"/>
      <c r="BQ213" s="21"/>
      <c r="BR213" s="21"/>
      <c r="BS213" s="21"/>
      <c r="BT213" s="21"/>
      <c r="BU213" s="21"/>
      <c r="BV213" s="21"/>
      <c r="BW213" s="21"/>
      <c r="BX213" s="21"/>
      <c r="BY213" s="21"/>
      <c r="BZ213" s="21"/>
      <c r="CA213" s="21"/>
      <c r="CB213" s="21"/>
      <c r="CC213" s="21"/>
      <c r="CD213" s="21"/>
      <c r="CE213" s="21"/>
      <c r="CF213" s="21"/>
      <c r="CG213" s="21"/>
      <c r="CH213" s="21"/>
      <c r="CI213" s="21"/>
      <c r="CJ213" s="21"/>
      <c r="CK213" s="21"/>
      <c r="CL213" s="21"/>
      <c r="CM213" s="21"/>
      <c r="CN213" s="21"/>
      <c r="CO213" s="21"/>
      <c r="CP213" s="21"/>
      <c r="CQ213" s="21"/>
      <c r="CR213" s="21"/>
      <c r="CS213" s="21"/>
      <c r="CT213" s="21"/>
      <c r="CU213" s="21"/>
      <c r="CV213" s="21"/>
      <c r="CW213" s="21"/>
      <c r="CX213" s="21"/>
      <c r="CY213" s="21"/>
      <c r="CZ213" s="21"/>
      <c r="DA213" s="21"/>
      <c r="DB213" s="21"/>
      <c r="DC213" s="21"/>
      <c r="DD213" s="21"/>
      <c r="DE213" s="21"/>
      <c r="DF213" s="21"/>
      <c r="DG213" s="21"/>
      <c r="DH213" s="21"/>
      <c r="DI213" s="21"/>
      <c r="DJ213" s="21"/>
      <c r="DK213" s="21"/>
      <c r="DL213" s="21"/>
      <c r="DM213" s="21"/>
      <c r="DN213" s="21"/>
      <c r="DO213" s="21"/>
      <c r="DP213" s="21"/>
      <c r="DQ213" s="21"/>
      <c r="DR213" s="21"/>
      <c r="DS213" s="21"/>
      <c r="DT213" s="21"/>
      <c r="DU213" s="21"/>
      <c r="DV213" s="21"/>
      <c r="DW213" s="21"/>
      <c r="DX213" s="21"/>
      <c r="DY213" s="21"/>
      <c r="DZ213" s="21"/>
      <c r="EA213" s="21"/>
      <c r="EB213" s="21"/>
      <c r="EC213" s="21"/>
      <c r="ED213" s="21"/>
      <c r="EE213" s="21"/>
      <c r="EF213" s="21"/>
      <c r="EG213" s="21"/>
      <c r="EH213" s="21"/>
    </row>
    <row r="214" spans="1:138" ht="15.75" customHeight="1">
      <c r="A214" s="21"/>
      <c r="B214" s="21"/>
      <c r="C214" s="21"/>
      <c r="D214" s="79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  <c r="AH214" s="21"/>
      <c r="AI214" s="21"/>
      <c r="AJ214" s="21"/>
      <c r="AK214" s="21"/>
      <c r="AL214" s="21"/>
      <c r="AM214" s="21"/>
      <c r="AN214" s="21"/>
      <c r="AO214" s="21"/>
      <c r="AP214" s="21"/>
      <c r="AQ214" s="21"/>
      <c r="AR214" s="21"/>
      <c r="AS214" s="21"/>
      <c r="AT214" s="21"/>
      <c r="AU214" s="21"/>
      <c r="AV214" s="21"/>
      <c r="AW214" s="21"/>
      <c r="AX214" s="21"/>
      <c r="AY214" s="21"/>
      <c r="AZ214" s="21"/>
      <c r="BA214" s="21"/>
      <c r="BB214" s="21"/>
      <c r="BC214" s="21"/>
      <c r="BD214" s="21"/>
      <c r="BE214" s="21"/>
      <c r="BF214" s="21"/>
      <c r="BG214" s="21"/>
      <c r="BH214" s="21"/>
      <c r="BI214" s="21"/>
      <c r="BJ214" s="21"/>
      <c r="BK214" s="21"/>
      <c r="BL214" s="21"/>
      <c r="BM214" s="21"/>
      <c r="BN214" s="21"/>
      <c r="BO214" s="21"/>
      <c r="BP214" s="21"/>
      <c r="BQ214" s="21"/>
      <c r="BR214" s="21"/>
      <c r="BS214" s="21"/>
      <c r="BT214" s="21"/>
      <c r="BU214" s="21"/>
      <c r="BV214" s="21"/>
      <c r="BW214" s="21"/>
      <c r="BX214" s="21"/>
      <c r="BY214" s="21"/>
      <c r="BZ214" s="21"/>
      <c r="CA214" s="21"/>
      <c r="CB214" s="21"/>
      <c r="CC214" s="21"/>
      <c r="CD214" s="21"/>
      <c r="CE214" s="21"/>
      <c r="CF214" s="21"/>
      <c r="CG214" s="21"/>
      <c r="CH214" s="21"/>
      <c r="CI214" s="21"/>
      <c r="CJ214" s="21"/>
      <c r="CK214" s="21"/>
      <c r="CL214" s="21"/>
      <c r="CM214" s="21"/>
      <c r="CN214" s="21"/>
      <c r="CO214" s="21"/>
      <c r="CP214" s="21"/>
      <c r="CQ214" s="21"/>
      <c r="CR214" s="21"/>
      <c r="CS214" s="21"/>
      <c r="CT214" s="21"/>
      <c r="CU214" s="21"/>
      <c r="CV214" s="21"/>
      <c r="CW214" s="21"/>
      <c r="CX214" s="21"/>
      <c r="CY214" s="21"/>
      <c r="CZ214" s="21"/>
      <c r="DA214" s="21"/>
      <c r="DB214" s="21"/>
      <c r="DC214" s="21"/>
      <c r="DD214" s="21"/>
      <c r="DE214" s="21"/>
      <c r="DF214" s="21"/>
      <c r="DG214" s="21"/>
      <c r="DH214" s="21"/>
      <c r="DI214" s="21"/>
      <c r="DJ214" s="21"/>
      <c r="DK214" s="21"/>
      <c r="DL214" s="21"/>
      <c r="DM214" s="21"/>
      <c r="DN214" s="21"/>
      <c r="DO214" s="21"/>
      <c r="DP214" s="21"/>
      <c r="DQ214" s="21"/>
      <c r="DR214" s="21"/>
      <c r="DS214" s="21"/>
      <c r="DT214" s="21"/>
      <c r="DU214" s="21"/>
      <c r="DV214" s="21"/>
      <c r="DW214" s="21"/>
      <c r="DX214" s="21"/>
      <c r="DY214" s="21"/>
      <c r="DZ214" s="21"/>
      <c r="EA214" s="21"/>
      <c r="EB214" s="21"/>
      <c r="EC214" s="21"/>
      <c r="ED214" s="21"/>
      <c r="EE214" s="21"/>
      <c r="EF214" s="21"/>
      <c r="EG214" s="21"/>
      <c r="EH214" s="21"/>
    </row>
    <row r="215" spans="1:138" ht="15.75" customHeight="1">
      <c r="A215" s="21"/>
      <c r="B215" s="21"/>
      <c r="C215" s="21"/>
      <c r="D215" s="79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  <c r="AH215" s="21"/>
      <c r="AI215" s="21"/>
      <c r="AJ215" s="21"/>
      <c r="AK215" s="21"/>
      <c r="AL215" s="21"/>
      <c r="AM215" s="21"/>
      <c r="AN215" s="21"/>
      <c r="AO215" s="21"/>
      <c r="AP215" s="21"/>
      <c r="AQ215" s="21"/>
      <c r="AR215" s="21"/>
      <c r="AS215" s="21"/>
      <c r="AT215" s="21"/>
      <c r="AU215" s="21"/>
      <c r="AV215" s="21"/>
      <c r="AW215" s="21"/>
      <c r="AX215" s="21"/>
      <c r="AY215" s="21"/>
      <c r="AZ215" s="21"/>
      <c r="BA215" s="21"/>
      <c r="BB215" s="21"/>
      <c r="BC215" s="21"/>
      <c r="BD215" s="21"/>
      <c r="BE215" s="21"/>
      <c r="BF215" s="21"/>
      <c r="BG215" s="21"/>
      <c r="BH215" s="21"/>
      <c r="BI215" s="21"/>
      <c r="BJ215" s="21"/>
      <c r="BK215" s="21"/>
      <c r="BL215" s="21"/>
      <c r="BM215" s="21"/>
      <c r="BN215" s="21"/>
      <c r="BO215" s="21"/>
      <c r="BP215" s="21"/>
      <c r="BQ215" s="21"/>
      <c r="BR215" s="21"/>
      <c r="BS215" s="21"/>
      <c r="BT215" s="21"/>
      <c r="BU215" s="21"/>
      <c r="BV215" s="21"/>
      <c r="BW215" s="21"/>
      <c r="BX215" s="21"/>
      <c r="BY215" s="21"/>
      <c r="BZ215" s="21"/>
      <c r="CA215" s="21"/>
      <c r="CB215" s="21"/>
      <c r="CC215" s="21"/>
      <c r="CD215" s="21"/>
      <c r="CE215" s="21"/>
      <c r="CF215" s="21"/>
      <c r="CG215" s="21"/>
      <c r="CH215" s="21"/>
      <c r="CI215" s="21"/>
      <c r="CJ215" s="21"/>
      <c r="CK215" s="21"/>
      <c r="CL215" s="21"/>
      <c r="CM215" s="21"/>
      <c r="CN215" s="21"/>
      <c r="CO215" s="21"/>
      <c r="CP215" s="21"/>
      <c r="CQ215" s="21"/>
      <c r="CR215" s="21"/>
      <c r="CS215" s="21"/>
      <c r="CT215" s="21"/>
      <c r="CU215" s="21"/>
      <c r="CV215" s="21"/>
      <c r="CW215" s="21"/>
      <c r="CX215" s="21"/>
      <c r="CY215" s="21"/>
      <c r="CZ215" s="21"/>
      <c r="DA215" s="21"/>
      <c r="DB215" s="21"/>
      <c r="DC215" s="21"/>
      <c r="DD215" s="21"/>
      <c r="DE215" s="21"/>
      <c r="DF215" s="21"/>
      <c r="DG215" s="21"/>
      <c r="DH215" s="21"/>
      <c r="DI215" s="21"/>
      <c r="DJ215" s="21"/>
      <c r="DK215" s="21"/>
      <c r="DL215" s="21"/>
      <c r="DM215" s="21"/>
      <c r="DN215" s="21"/>
      <c r="DO215" s="21"/>
      <c r="DP215" s="21"/>
      <c r="DQ215" s="21"/>
      <c r="DR215" s="21"/>
      <c r="DS215" s="21"/>
      <c r="DT215" s="21"/>
      <c r="DU215" s="21"/>
      <c r="DV215" s="21"/>
      <c r="DW215" s="21"/>
      <c r="DX215" s="21"/>
      <c r="DY215" s="21"/>
      <c r="DZ215" s="21"/>
      <c r="EA215" s="21"/>
      <c r="EB215" s="21"/>
      <c r="EC215" s="21"/>
      <c r="ED215" s="21"/>
      <c r="EE215" s="21"/>
      <c r="EF215" s="21"/>
      <c r="EG215" s="21"/>
      <c r="EH215" s="21"/>
    </row>
    <row r="216" spans="1:138" ht="15.75" customHeight="1">
      <c r="A216" s="21"/>
      <c r="B216" s="21"/>
      <c r="C216" s="21"/>
      <c r="D216" s="79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  <c r="AH216" s="21"/>
      <c r="AI216" s="21"/>
      <c r="AJ216" s="21"/>
      <c r="AK216" s="21"/>
      <c r="AL216" s="21"/>
      <c r="AM216" s="21"/>
      <c r="AN216" s="21"/>
      <c r="AO216" s="21"/>
      <c r="AP216" s="21"/>
      <c r="AQ216" s="21"/>
      <c r="AR216" s="21"/>
      <c r="AS216" s="21"/>
      <c r="AT216" s="21"/>
      <c r="AU216" s="21"/>
      <c r="AV216" s="21"/>
      <c r="AW216" s="21"/>
      <c r="AX216" s="21"/>
      <c r="AY216" s="21"/>
      <c r="AZ216" s="21"/>
      <c r="BA216" s="21"/>
      <c r="BB216" s="21"/>
      <c r="BC216" s="21"/>
      <c r="BD216" s="21"/>
      <c r="BE216" s="21"/>
      <c r="BF216" s="21"/>
      <c r="BG216" s="21"/>
      <c r="BH216" s="21"/>
      <c r="BI216" s="21"/>
      <c r="BJ216" s="21"/>
      <c r="BK216" s="21"/>
      <c r="BL216" s="21"/>
      <c r="BM216" s="21"/>
      <c r="BN216" s="21"/>
      <c r="BO216" s="21"/>
      <c r="BP216" s="21"/>
      <c r="BQ216" s="21"/>
      <c r="BR216" s="21"/>
      <c r="BS216" s="21"/>
      <c r="BT216" s="21"/>
      <c r="BU216" s="21"/>
      <c r="BV216" s="21"/>
      <c r="BW216" s="21"/>
      <c r="BX216" s="21"/>
      <c r="BY216" s="21"/>
      <c r="BZ216" s="21"/>
      <c r="CA216" s="21"/>
      <c r="CB216" s="21"/>
      <c r="CC216" s="21"/>
      <c r="CD216" s="21"/>
      <c r="CE216" s="21"/>
      <c r="CF216" s="21"/>
      <c r="CG216" s="21"/>
      <c r="CH216" s="21"/>
      <c r="CI216" s="21"/>
      <c r="CJ216" s="21"/>
      <c r="CK216" s="21"/>
      <c r="CL216" s="21"/>
      <c r="CM216" s="21"/>
      <c r="CN216" s="21"/>
      <c r="CO216" s="21"/>
      <c r="CP216" s="21"/>
      <c r="CQ216" s="21"/>
      <c r="CR216" s="21"/>
      <c r="CS216" s="21"/>
      <c r="CT216" s="21"/>
      <c r="CU216" s="21"/>
      <c r="CV216" s="21"/>
      <c r="CW216" s="21"/>
      <c r="CX216" s="21"/>
      <c r="CY216" s="21"/>
      <c r="CZ216" s="21"/>
      <c r="DA216" s="21"/>
      <c r="DB216" s="21"/>
      <c r="DC216" s="21"/>
      <c r="DD216" s="21"/>
      <c r="DE216" s="21"/>
      <c r="DF216" s="21"/>
      <c r="DG216" s="21"/>
      <c r="DH216" s="21"/>
      <c r="DI216" s="21"/>
      <c r="DJ216" s="21"/>
      <c r="DK216" s="21"/>
      <c r="DL216" s="21"/>
      <c r="DM216" s="21"/>
      <c r="DN216" s="21"/>
      <c r="DO216" s="21"/>
      <c r="DP216" s="21"/>
      <c r="DQ216" s="21"/>
      <c r="DR216" s="21"/>
      <c r="DS216" s="21"/>
      <c r="DT216" s="21"/>
      <c r="DU216" s="21"/>
      <c r="DV216" s="21"/>
      <c r="DW216" s="21"/>
      <c r="DX216" s="21"/>
      <c r="DY216" s="21"/>
      <c r="DZ216" s="21"/>
      <c r="EA216" s="21"/>
      <c r="EB216" s="21"/>
      <c r="EC216" s="21"/>
      <c r="ED216" s="21"/>
      <c r="EE216" s="21"/>
      <c r="EF216" s="21"/>
      <c r="EG216" s="21"/>
      <c r="EH216" s="21"/>
    </row>
    <row r="217" spans="1:138" ht="15.75" customHeight="1">
      <c r="A217" s="21"/>
      <c r="B217" s="21"/>
      <c r="C217" s="21"/>
      <c r="D217" s="79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  <c r="AH217" s="21"/>
      <c r="AI217" s="21"/>
      <c r="AJ217" s="21"/>
      <c r="AK217" s="21"/>
      <c r="AL217" s="21"/>
      <c r="AM217" s="21"/>
      <c r="AN217" s="21"/>
      <c r="AO217" s="21"/>
      <c r="AP217" s="21"/>
      <c r="AQ217" s="21"/>
      <c r="AR217" s="21"/>
      <c r="AS217" s="21"/>
      <c r="AT217" s="21"/>
      <c r="AU217" s="21"/>
      <c r="AV217" s="21"/>
      <c r="AW217" s="21"/>
      <c r="AX217" s="21"/>
      <c r="AY217" s="21"/>
      <c r="AZ217" s="21"/>
      <c r="BA217" s="21"/>
      <c r="BB217" s="21"/>
      <c r="BC217" s="21"/>
      <c r="BD217" s="21"/>
      <c r="BE217" s="21"/>
      <c r="BF217" s="21"/>
      <c r="BG217" s="21"/>
      <c r="BH217" s="21"/>
      <c r="BI217" s="21"/>
      <c r="BJ217" s="21"/>
      <c r="BK217" s="21"/>
      <c r="BL217" s="21"/>
      <c r="BM217" s="21"/>
      <c r="BN217" s="21"/>
      <c r="BO217" s="21"/>
      <c r="BP217" s="21"/>
      <c r="BQ217" s="21"/>
      <c r="BR217" s="21"/>
      <c r="BS217" s="21"/>
      <c r="BT217" s="21"/>
      <c r="BU217" s="21"/>
      <c r="BV217" s="21"/>
      <c r="BW217" s="21"/>
      <c r="BX217" s="21"/>
      <c r="BY217" s="21"/>
      <c r="BZ217" s="21"/>
      <c r="CA217" s="21"/>
      <c r="CB217" s="21"/>
      <c r="CC217" s="21"/>
      <c r="CD217" s="21"/>
      <c r="CE217" s="21"/>
      <c r="CF217" s="21"/>
      <c r="CG217" s="21"/>
      <c r="CH217" s="21"/>
      <c r="CI217" s="21"/>
      <c r="CJ217" s="21"/>
      <c r="CK217" s="21"/>
      <c r="CL217" s="21"/>
      <c r="CM217" s="21"/>
      <c r="CN217" s="21"/>
      <c r="CO217" s="21"/>
      <c r="CP217" s="21"/>
      <c r="CQ217" s="21"/>
      <c r="CR217" s="21"/>
      <c r="CS217" s="21"/>
      <c r="CT217" s="21"/>
      <c r="CU217" s="21"/>
      <c r="CV217" s="21"/>
      <c r="CW217" s="21"/>
      <c r="CX217" s="21"/>
      <c r="CY217" s="21"/>
      <c r="CZ217" s="21"/>
      <c r="DA217" s="21"/>
      <c r="DB217" s="21"/>
      <c r="DC217" s="21"/>
      <c r="DD217" s="21"/>
      <c r="DE217" s="21"/>
      <c r="DF217" s="21"/>
      <c r="DG217" s="21"/>
      <c r="DH217" s="21"/>
      <c r="DI217" s="21"/>
      <c r="DJ217" s="21"/>
      <c r="DK217" s="21"/>
      <c r="DL217" s="21"/>
      <c r="DM217" s="21"/>
      <c r="DN217" s="21"/>
      <c r="DO217" s="21"/>
      <c r="DP217" s="21"/>
      <c r="DQ217" s="21"/>
      <c r="DR217" s="21"/>
      <c r="DS217" s="21"/>
      <c r="DT217" s="21"/>
      <c r="DU217" s="21"/>
      <c r="DV217" s="21"/>
      <c r="DW217" s="21"/>
      <c r="DX217" s="21"/>
      <c r="DY217" s="21"/>
      <c r="DZ217" s="21"/>
      <c r="EA217" s="21"/>
      <c r="EB217" s="21"/>
      <c r="EC217" s="21"/>
      <c r="ED217" s="21"/>
      <c r="EE217" s="21"/>
      <c r="EF217" s="21"/>
      <c r="EG217" s="21"/>
      <c r="EH217" s="21"/>
    </row>
    <row r="218" spans="1:138" ht="15.75" customHeight="1">
      <c r="A218" s="21"/>
      <c r="B218" s="21"/>
      <c r="C218" s="21"/>
      <c r="D218" s="79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  <c r="AH218" s="21"/>
      <c r="AI218" s="21"/>
      <c r="AJ218" s="21"/>
      <c r="AK218" s="21"/>
      <c r="AL218" s="21"/>
      <c r="AM218" s="21"/>
      <c r="AN218" s="21"/>
      <c r="AO218" s="21"/>
      <c r="AP218" s="21"/>
      <c r="AQ218" s="21"/>
      <c r="AR218" s="21"/>
      <c r="AS218" s="21"/>
      <c r="AT218" s="21"/>
      <c r="AU218" s="21"/>
      <c r="AV218" s="21"/>
      <c r="AW218" s="21"/>
      <c r="AX218" s="21"/>
      <c r="AY218" s="21"/>
      <c r="AZ218" s="21"/>
      <c r="BA218" s="21"/>
      <c r="BB218" s="21"/>
      <c r="BC218" s="21"/>
      <c r="BD218" s="21"/>
      <c r="BE218" s="21"/>
      <c r="BF218" s="21"/>
      <c r="BG218" s="21"/>
      <c r="BH218" s="21"/>
      <c r="BI218" s="21"/>
      <c r="BJ218" s="21"/>
      <c r="BK218" s="21"/>
      <c r="BL218" s="21"/>
      <c r="BM218" s="21"/>
      <c r="BN218" s="21"/>
      <c r="BO218" s="21"/>
      <c r="BP218" s="21"/>
      <c r="BQ218" s="21"/>
      <c r="BR218" s="21"/>
      <c r="BS218" s="21"/>
      <c r="BT218" s="21"/>
      <c r="BU218" s="21"/>
      <c r="BV218" s="21"/>
      <c r="BW218" s="21"/>
      <c r="BX218" s="21"/>
      <c r="BY218" s="21"/>
      <c r="BZ218" s="21"/>
      <c r="CA218" s="21"/>
      <c r="CB218" s="21"/>
      <c r="CC218" s="21"/>
      <c r="CD218" s="21"/>
      <c r="CE218" s="21"/>
      <c r="CF218" s="21"/>
      <c r="CG218" s="21"/>
      <c r="CH218" s="21"/>
      <c r="CI218" s="21"/>
      <c r="CJ218" s="21"/>
      <c r="CK218" s="21"/>
      <c r="CL218" s="21"/>
      <c r="CM218" s="21"/>
      <c r="CN218" s="21"/>
      <c r="CO218" s="21"/>
      <c r="CP218" s="21"/>
      <c r="CQ218" s="21"/>
      <c r="CR218" s="21"/>
      <c r="CS218" s="21"/>
      <c r="CT218" s="21"/>
      <c r="CU218" s="21"/>
      <c r="CV218" s="21"/>
      <c r="CW218" s="21"/>
      <c r="CX218" s="21"/>
      <c r="CY218" s="21"/>
      <c r="CZ218" s="21"/>
      <c r="DA218" s="21"/>
      <c r="DB218" s="21"/>
      <c r="DC218" s="21"/>
      <c r="DD218" s="21"/>
      <c r="DE218" s="21"/>
      <c r="DF218" s="21"/>
      <c r="DG218" s="21"/>
      <c r="DH218" s="21"/>
      <c r="DI218" s="21"/>
      <c r="DJ218" s="21"/>
      <c r="DK218" s="21"/>
      <c r="DL218" s="21"/>
      <c r="DM218" s="21"/>
      <c r="DN218" s="21"/>
      <c r="DO218" s="21"/>
      <c r="DP218" s="21"/>
      <c r="DQ218" s="21"/>
      <c r="DR218" s="21"/>
      <c r="DS218" s="21"/>
      <c r="DT218" s="21"/>
      <c r="DU218" s="21"/>
      <c r="DV218" s="21"/>
      <c r="DW218" s="21"/>
      <c r="DX218" s="21"/>
      <c r="DY218" s="21"/>
      <c r="DZ218" s="21"/>
      <c r="EA218" s="21"/>
      <c r="EB218" s="21"/>
      <c r="EC218" s="21"/>
      <c r="ED218" s="21"/>
      <c r="EE218" s="21"/>
      <c r="EF218" s="21"/>
      <c r="EG218" s="21"/>
      <c r="EH218" s="21"/>
    </row>
    <row r="219" spans="1:138" ht="15.75" customHeight="1">
      <c r="A219" s="21"/>
      <c r="B219" s="21"/>
      <c r="C219" s="21"/>
      <c r="D219" s="79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  <c r="AH219" s="21"/>
      <c r="AI219" s="21"/>
      <c r="AJ219" s="21"/>
      <c r="AK219" s="21"/>
      <c r="AL219" s="21"/>
      <c r="AM219" s="21"/>
      <c r="AN219" s="21"/>
      <c r="AO219" s="21"/>
      <c r="AP219" s="21"/>
      <c r="AQ219" s="21"/>
      <c r="AR219" s="21"/>
      <c r="AS219" s="21"/>
      <c r="AT219" s="21"/>
      <c r="AU219" s="21"/>
      <c r="AV219" s="21"/>
      <c r="AW219" s="21"/>
      <c r="AX219" s="21"/>
      <c r="AY219" s="21"/>
      <c r="AZ219" s="21"/>
      <c r="BA219" s="21"/>
      <c r="BB219" s="21"/>
      <c r="BC219" s="21"/>
      <c r="BD219" s="21"/>
      <c r="BE219" s="21"/>
      <c r="BF219" s="21"/>
      <c r="BG219" s="21"/>
      <c r="BH219" s="21"/>
      <c r="BI219" s="21"/>
      <c r="BJ219" s="21"/>
      <c r="BK219" s="21"/>
      <c r="BL219" s="21"/>
      <c r="BM219" s="21"/>
      <c r="BN219" s="21"/>
      <c r="BO219" s="21"/>
      <c r="BP219" s="21"/>
      <c r="BQ219" s="21"/>
      <c r="BR219" s="21"/>
      <c r="BS219" s="21"/>
      <c r="BT219" s="21"/>
      <c r="BU219" s="21"/>
      <c r="BV219" s="21"/>
      <c r="BW219" s="21"/>
      <c r="BX219" s="21"/>
      <c r="BY219" s="21"/>
      <c r="BZ219" s="21"/>
      <c r="CA219" s="21"/>
      <c r="CB219" s="21"/>
      <c r="CC219" s="21"/>
      <c r="CD219" s="21"/>
      <c r="CE219" s="21"/>
      <c r="CF219" s="21"/>
      <c r="CG219" s="21"/>
      <c r="CH219" s="21"/>
      <c r="CI219" s="21"/>
      <c r="CJ219" s="21"/>
      <c r="CK219" s="21"/>
      <c r="CL219" s="21"/>
      <c r="CM219" s="21"/>
      <c r="CN219" s="21"/>
      <c r="CO219" s="21"/>
      <c r="CP219" s="21"/>
      <c r="CQ219" s="21"/>
      <c r="CR219" s="21"/>
      <c r="CS219" s="21"/>
      <c r="CT219" s="21"/>
      <c r="CU219" s="21"/>
      <c r="CV219" s="21"/>
      <c r="CW219" s="21"/>
      <c r="CX219" s="21"/>
      <c r="CY219" s="21"/>
      <c r="CZ219" s="21"/>
      <c r="DA219" s="21"/>
      <c r="DB219" s="21"/>
      <c r="DC219" s="21"/>
      <c r="DD219" s="21"/>
      <c r="DE219" s="21"/>
      <c r="DF219" s="21"/>
      <c r="DG219" s="21"/>
      <c r="DH219" s="21"/>
      <c r="DI219" s="21"/>
      <c r="DJ219" s="21"/>
      <c r="DK219" s="21"/>
      <c r="DL219" s="21"/>
      <c r="DM219" s="21"/>
      <c r="DN219" s="21"/>
      <c r="DO219" s="21"/>
      <c r="DP219" s="21"/>
      <c r="DQ219" s="21"/>
      <c r="DR219" s="21"/>
      <c r="DS219" s="21"/>
      <c r="DT219" s="21"/>
      <c r="DU219" s="21"/>
      <c r="DV219" s="21"/>
      <c r="DW219" s="21"/>
      <c r="DX219" s="21"/>
      <c r="DY219" s="21"/>
      <c r="DZ219" s="21"/>
      <c r="EA219" s="21"/>
      <c r="EB219" s="21"/>
      <c r="EC219" s="21"/>
      <c r="ED219" s="21"/>
      <c r="EE219" s="21"/>
      <c r="EF219" s="21"/>
      <c r="EG219" s="21"/>
      <c r="EH219" s="21"/>
    </row>
    <row r="220" spans="1:138" ht="15.75" customHeight="1">
      <c r="A220" s="21"/>
      <c r="B220" s="21"/>
      <c r="C220" s="21"/>
      <c r="D220" s="79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  <c r="AH220" s="21"/>
      <c r="AI220" s="21"/>
      <c r="AJ220" s="21"/>
      <c r="AK220" s="21"/>
      <c r="AL220" s="21"/>
      <c r="AM220" s="21"/>
      <c r="AN220" s="21"/>
      <c r="AO220" s="21"/>
      <c r="AP220" s="21"/>
      <c r="AQ220" s="21"/>
      <c r="AR220" s="21"/>
      <c r="AS220" s="21"/>
      <c r="AT220" s="21"/>
      <c r="AU220" s="21"/>
      <c r="AV220" s="21"/>
      <c r="AW220" s="21"/>
      <c r="AX220" s="21"/>
      <c r="AY220" s="21"/>
      <c r="AZ220" s="21"/>
      <c r="BA220" s="21"/>
      <c r="BB220" s="21"/>
      <c r="BC220" s="21"/>
      <c r="BD220" s="21"/>
      <c r="BE220" s="21"/>
      <c r="BF220" s="21"/>
      <c r="BG220" s="21"/>
      <c r="BH220" s="21"/>
      <c r="BI220" s="21"/>
      <c r="BJ220" s="21"/>
      <c r="BK220" s="21"/>
      <c r="BL220" s="21"/>
      <c r="BM220" s="21"/>
      <c r="BN220" s="21"/>
      <c r="BO220" s="21"/>
      <c r="BP220" s="21"/>
      <c r="BQ220" s="21"/>
      <c r="BR220" s="21"/>
      <c r="BS220" s="21"/>
      <c r="BT220" s="21"/>
      <c r="BU220" s="21"/>
      <c r="BV220" s="21"/>
      <c r="BW220" s="21"/>
      <c r="BX220" s="21"/>
      <c r="BY220" s="21"/>
      <c r="BZ220" s="21"/>
      <c r="CA220" s="21"/>
      <c r="CB220" s="21"/>
      <c r="CC220" s="21"/>
      <c r="CD220" s="21"/>
      <c r="CE220" s="21"/>
      <c r="CF220" s="21"/>
      <c r="CG220" s="21"/>
      <c r="CH220" s="21"/>
      <c r="CI220" s="21"/>
      <c r="CJ220" s="21"/>
      <c r="CK220" s="21"/>
      <c r="CL220" s="21"/>
      <c r="CM220" s="21"/>
      <c r="CN220" s="21"/>
      <c r="CO220" s="21"/>
      <c r="CP220" s="21"/>
      <c r="CQ220" s="21"/>
      <c r="CR220" s="21"/>
      <c r="CS220" s="21"/>
      <c r="CT220" s="21"/>
      <c r="CU220" s="21"/>
      <c r="CV220" s="21"/>
      <c r="CW220" s="21"/>
      <c r="CX220" s="21"/>
      <c r="CY220" s="21"/>
      <c r="CZ220" s="21"/>
      <c r="DA220" s="21"/>
      <c r="DB220" s="21"/>
      <c r="DC220" s="21"/>
      <c r="DD220" s="21"/>
      <c r="DE220" s="21"/>
      <c r="DF220" s="21"/>
      <c r="DG220" s="21"/>
      <c r="DH220" s="21"/>
      <c r="DI220" s="21"/>
      <c r="DJ220" s="21"/>
      <c r="DK220" s="21"/>
      <c r="DL220" s="21"/>
      <c r="DM220" s="21"/>
      <c r="DN220" s="21"/>
      <c r="DO220" s="21"/>
      <c r="DP220" s="21"/>
      <c r="DQ220" s="21"/>
      <c r="DR220" s="21"/>
      <c r="DS220" s="21"/>
      <c r="DT220" s="21"/>
      <c r="DU220" s="21"/>
      <c r="DV220" s="21"/>
      <c r="DW220" s="21"/>
      <c r="DX220" s="21"/>
      <c r="DY220" s="21"/>
      <c r="DZ220" s="21"/>
      <c r="EA220" s="21"/>
      <c r="EB220" s="21"/>
      <c r="EC220" s="21"/>
      <c r="ED220" s="21"/>
      <c r="EE220" s="21"/>
      <c r="EF220" s="21"/>
      <c r="EG220" s="21"/>
      <c r="EH220" s="21"/>
    </row>
    <row r="221" spans="1:138" ht="15.75" customHeight="1">
      <c r="A221" s="21"/>
      <c r="B221" s="21"/>
      <c r="C221" s="21"/>
      <c r="D221" s="79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  <c r="AH221" s="21"/>
      <c r="AI221" s="21"/>
      <c r="AJ221" s="21"/>
      <c r="AK221" s="21"/>
      <c r="AL221" s="21"/>
      <c r="AM221" s="21"/>
      <c r="AN221" s="21"/>
      <c r="AO221" s="21"/>
      <c r="AP221" s="21"/>
      <c r="AQ221" s="21"/>
      <c r="AR221" s="21"/>
      <c r="AS221" s="21"/>
      <c r="AT221" s="21"/>
      <c r="AU221" s="21"/>
      <c r="AV221" s="21"/>
      <c r="AW221" s="21"/>
      <c r="AX221" s="21"/>
      <c r="AY221" s="21"/>
      <c r="AZ221" s="21"/>
      <c r="BA221" s="21"/>
      <c r="BB221" s="21"/>
      <c r="BC221" s="21"/>
      <c r="BD221" s="21"/>
      <c r="BE221" s="21"/>
      <c r="BF221" s="21"/>
      <c r="BG221" s="21"/>
      <c r="BH221" s="21"/>
      <c r="BI221" s="21"/>
      <c r="BJ221" s="21"/>
      <c r="BK221" s="21"/>
      <c r="BL221" s="21"/>
      <c r="BM221" s="21"/>
      <c r="BN221" s="21"/>
      <c r="BO221" s="21"/>
      <c r="BP221" s="21"/>
      <c r="BQ221" s="21"/>
      <c r="BR221" s="21"/>
      <c r="BS221" s="21"/>
      <c r="BT221" s="21"/>
      <c r="BU221" s="21"/>
      <c r="BV221" s="21"/>
      <c r="BW221" s="21"/>
      <c r="BX221" s="21"/>
      <c r="BY221" s="21"/>
      <c r="BZ221" s="21"/>
      <c r="CA221" s="21"/>
      <c r="CB221" s="21"/>
      <c r="CC221" s="21"/>
      <c r="CD221" s="21"/>
      <c r="CE221" s="21"/>
      <c r="CF221" s="21"/>
      <c r="CG221" s="21"/>
      <c r="CH221" s="21"/>
      <c r="CI221" s="21"/>
      <c r="CJ221" s="21"/>
      <c r="CK221" s="21"/>
      <c r="CL221" s="21"/>
      <c r="CM221" s="21"/>
      <c r="CN221" s="21"/>
      <c r="CO221" s="21"/>
      <c r="CP221" s="21"/>
      <c r="CQ221" s="21"/>
      <c r="CR221" s="21"/>
      <c r="CS221" s="21"/>
      <c r="CT221" s="21"/>
      <c r="CU221" s="21"/>
      <c r="CV221" s="21"/>
      <c r="CW221" s="21"/>
      <c r="CX221" s="21"/>
      <c r="CY221" s="21"/>
      <c r="CZ221" s="21"/>
      <c r="DA221" s="21"/>
      <c r="DB221" s="21"/>
      <c r="DC221" s="21"/>
      <c r="DD221" s="21"/>
      <c r="DE221" s="21"/>
      <c r="DF221" s="21"/>
      <c r="DG221" s="21"/>
      <c r="DH221" s="21"/>
      <c r="DI221" s="21"/>
      <c r="DJ221" s="21"/>
      <c r="DK221" s="21"/>
      <c r="DL221" s="21"/>
      <c r="DM221" s="21"/>
      <c r="DN221" s="21"/>
      <c r="DO221" s="21"/>
      <c r="DP221" s="21"/>
      <c r="DQ221" s="21"/>
      <c r="DR221" s="21"/>
      <c r="DS221" s="21"/>
      <c r="DT221" s="21"/>
      <c r="DU221" s="21"/>
      <c r="DV221" s="21"/>
      <c r="DW221" s="21"/>
      <c r="DX221" s="21"/>
      <c r="DY221" s="21"/>
      <c r="DZ221" s="21"/>
      <c r="EA221" s="21"/>
      <c r="EB221" s="21"/>
      <c r="EC221" s="21"/>
      <c r="ED221" s="21"/>
      <c r="EE221" s="21"/>
      <c r="EF221" s="21"/>
      <c r="EG221" s="21"/>
      <c r="EH221" s="21"/>
    </row>
    <row r="222" spans="1:138" ht="15.75" customHeight="1">
      <c r="A222" s="21"/>
      <c r="B222" s="21"/>
      <c r="C222" s="21"/>
      <c r="D222" s="79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  <c r="AH222" s="21"/>
      <c r="AI222" s="21"/>
      <c r="AJ222" s="21"/>
      <c r="AK222" s="21"/>
      <c r="AL222" s="21"/>
      <c r="AM222" s="21"/>
      <c r="AN222" s="21"/>
      <c r="AO222" s="21"/>
      <c r="AP222" s="21"/>
      <c r="AQ222" s="21"/>
      <c r="AR222" s="21"/>
      <c r="AS222" s="21"/>
      <c r="AT222" s="21"/>
      <c r="AU222" s="21"/>
      <c r="AV222" s="21"/>
      <c r="AW222" s="21"/>
      <c r="AX222" s="21"/>
      <c r="AY222" s="21"/>
      <c r="AZ222" s="21"/>
      <c r="BA222" s="21"/>
      <c r="BB222" s="21"/>
      <c r="BC222" s="21"/>
      <c r="BD222" s="21"/>
      <c r="BE222" s="21"/>
      <c r="BF222" s="21"/>
      <c r="BG222" s="21"/>
      <c r="BH222" s="21"/>
      <c r="BI222" s="21"/>
      <c r="BJ222" s="21"/>
      <c r="BK222" s="21"/>
      <c r="BL222" s="21"/>
      <c r="BM222" s="21"/>
      <c r="BN222" s="21"/>
      <c r="BO222" s="21"/>
      <c r="BP222" s="21"/>
      <c r="BQ222" s="21"/>
      <c r="BR222" s="21"/>
      <c r="BS222" s="21"/>
      <c r="BT222" s="21"/>
      <c r="BU222" s="21"/>
      <c r="BV222" s="21"/>
      <c r="BW222" s="21"/>
      <c r="BX222" s="21"/>
      <c r="BY222" s="21"/>
      <c r="BZ222" s="21"/>
      <c r="CA222" s="21"/>
      <c r="CB222" s="21"/>
      <c r="CC222" s="21"/>
      <c r="CD222" s="21"/>
      <c r="CE222" s="21"/>
      <c r="CF222" s="21"/>
      <c r="CG222" s="21"/>
      <c r="CH222" s="21"/>
      <c r="CI222" s="21"/>
      <c r="CJ222" s="21"/>
      <c r="CK222" s="21"/>
      <c r="CL222" s="21"/>
      <c r="CM222" s="21"/>
      <c r="CN222" s="21"/>
      <c r="CO222" s="21"/>
      <c r="CP222" s="21"/>
      <c r="CQ222" s="21"/>
      <c r="CR222" s="21"/>
      <c r="CS222" s="21"/>
      <c r="CT222" s="21"/>
      <c r="CU222" s="21"/>
      <c r="CV222" s="21"/>
      <c r="CW222" s="21"/>
      <c r="CX222" s="21"/>
      <c r="CY222" s="21"/>
      <c r="CZ222" s="21"/>
      <c r="DA222" s="21"/>
      <c r="DB222" s="21"/>
      <c r="DC222" s="21"/>
      <c r="DD222" s="21"/>
      <c r="DE222" s="21"/>
      <c r="DF222" s="21"/>
      <c r="DG222" s="21"/>
      <c r="DH222" s="21"/>
      <c r="DI222" s="21"/>
      <c r="DJ222" s="21"/>
      <c r="DK222" s="21"/>
      <c r="DL222" s="21"/>
      <c r="DM222" s="21"/>
      <c r="DN222" s="21"/>
      <c r="DO222" s="21"/>
      <c r="DP222" s="21"/>
      <c r="DQ222" s="21"/>
      <c r="DR222" s="21"/>
      <c r="DS222" s="21"/>
      <c r="DT222" s="21"/>
      <c r="DU222" s="21"/>
      <c r="DV222" s="21"/>
      <c r="DW222" s="21"/>
      <c r="DX222" s="21"/>
      <c r="DY222" s="21"/>
      <c r="DZ222" s="21"/>
      <c r="EA222" s="21"/>
      <c r="EB222" s="21"/>
      <c r="EC222" s="21"/>
      <c r="ED222" s="21"/>
      <c r="EE222" s="21"/>
      <c r="EF222" s="21"/>
      <c r="EG222" s="21"/>
      <c r="EH222" s="21"/>
    </row>
    <row r="223" spans="1:138" ht="15.75" customHeight="1">
      <c r="A223" s="21"/>
      <c r="B223" s="21"/>
      <c r="C223" s="21"/>
      <c r="D223" s="79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  <c r="AH223" s="21"/>
      <c r="AI223" s="21"/>
      <c r="AJ223" s="21"/>
      <c r="AK223" s="21"/>
      <c r="AL223" s="21"/>
      <c r="AM223" s="21"/>
      <c r="AN223" s="21"/>
      <c r="AO223" s="21"/>
      <c r="AP223" s="21"/>
      <c r="AQ223" s="21"/>
      <c r="AR223" s="21"/>
      <c r="AS223" s="21"/>
      <c r="AT223" s="21"/>
      <c r="AU223" s="21"/>
      <c r="AV223" s="21"/>
      <c r="AW223" s="21"/>
      <c r="AX223" s="21"/>
      <c r="AY223" s="21"/>
      <c r="AZ223" s="21"/>
      <c r="BA223" s="21"/>
      <c r="BB223" s="21"/>
      <c r="BC223" s="21"/>
      <c r="BD223" s="21"/>
      <c r="BE223" s="21"/>
      <c r="BF223" s="21"/>
      <c r="BG223" s="21"/>
      <c r="BH223" s="21"/>
      <c r="BI223" s="21"/>
      <c r="BJ223" s="21"/>
      <c r="BK223" s="21"/>
      <c r="BL223" s="21"/>
      <c r="BM223" s="21"/>
      <c r="BN223" s="21"/>
      <c r="BO223" s="21"/>
      <c r="BP223" s="21"/>
      <c r="BQ223" s="21"/>
      <c r="BR223" s="21"/>
      <c r="BS223" s="21"/>
      <c r="BT223" s="21"/>
      <c r="BU223" s="21"/>
      <c r="BV223" s="21"/>
      <c r="BW223" s="21"/>
      <c r="BX223" s="21"/>
      <c r="BY223" s="21"/>
      <c r="BZ223" s="21"/>
      <c r="CA223" s="21"/>
      <c r="CB223" s="21"/>
      <c r="CC223" s="21"/>
      <c r="CD223" s="21"/>
      <c r="CE223" s="21"/>
      <c r="CF223" s="21"/>
      <c r="CG223" s="21"/>
      <c r="CH223" s="21"/>
      <c r="CI223" s="21"/>
      <c r="CJ223" s="21"/>
      <c r="CK223" s="21"/>
      <c r="CL223" s="21"/>
      <c r="CM223" s="21"/>
      <c r="CN223" s="21"/>
      <c r="CO223" s="21"/>
      <c r="CP223" s="21"/>
      <c r="CQ223" s="21"/>
      <c r="CR223" s="21"/>
      <c r="CS223" s="21"/>
      <c r="CT223" s="21"/>
      <c r="CU223" s="21"/>
      <c r="CV223" s="21"/>
      <c r="CW223" s="21"/>
      <c r="CX223" s="21"/>
      <c r="CY223" s="21"/>
      <c r="CZ223" s="21"/>
      <c r="DA223" s="21"/>
      <c r="DB223" s="21"/>
      <c r="DC223" s="21"/>
      <c r="DD223" s="21"/>
      <c r="DE223" s="21"/>
      <c r="DF223" s="21"/>
      <c r="DG223" s="21"/>
      <c r="DH223" s="21"/>
      <c r="DI223" s="21"/>
      <c r="DJ223" s="21"/>
      <c r="DK223" s="21"/>
      <c r="DL223" s="21"/>
      <c r="DM223" s="21"/>
      <c r="DN223" s="21"/>
      <c r="DO223" s="21"/>
      <c r="DP223" s="21"/>
      <c r="DQ223" s="21"/>
      <c r="DR223" s="21"/>
      <c r="DS223" s="21"/>
      <c r="DT223" s="21"/>
      <c r="DU223" s="21"/>
      <c r="DV223" s="21"/>
      <c r="DW223" s="21"/>
      <c r="DX223" s="21"/>
      <c r="DY223" s="21"/>
      <c r="DZ223" s="21"/>
      <c r="EA223" s="21"/>
      <c r="EB223" s="21"/>
      <c r="EC223" s="21"/>
      <c r="ED223" s="21"/>
      <c r="EE223" s="21"/>
      <c r="EF223" s="21"/>
      <c r="EG223" s="21"/>
      <c r="EH223" s="21"/>
    </row>
    <row r="224" spans="1:138" ht="15.75" customHeight="1">
      <c r="A224" s="21"/>
      <c r="B224" s="21"/>
      <c r="C224" s="21"/>
      <c r="D224" s="79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  <c r="AH224" s="21"/>
      <c r="AI224" s="21"/>
      <c r="AJ224" s="21"/>
      <c r="AK224" s="21"/>
      <c r="AL224" s="21"/>
      <c r="AM224" s="21"/>
      <c r="AN224" s="21"/>
      <c r="AO224" s="21"/>
      <c r="AP224" s="21"/>
      <c r="AQ224" s="21"/>
      <c r="AR224" s="21"/>
      <c r="AS224" s="21"/>
      <c r="AT224" s="21"/>
      <c r="AU224" s="21"/>
      <c r="AV224" s="21"/>
      <c r="AW224" s="21"/>
      <c r="AX224" s="21"/>
      <c r="AY224" s="21"/>
      <c r="AZ224" s="21"/>
      <c r="BA224" s="21"/>
      <c r="BB224" s="21"/>
      <c r="BC224" s="21"/>
      <c r="BD224" s="21"/>
      <c r="BE224" s="21"/>
      <c r="BF224" s="21"/>
      <c r="BG224" s="21"/>
      <c r="BH224" s="21"/>
      <c r="BI224" s="21"/>
      <c r="BJ224" s="21"/>
      <c r="BK224" s="21"/>
      <c r="BL224" s="21"/>
      <c r="BM224" s="21"/>
      <c r="BN224" s="21"/>
      <c r="BO224" s="21"/>
      <c r="BP224" s="21"/>
      <c r="BQ224" s="21"/>
      <c r="BR224" s="21"/>
      <c r="BS224" s="21"/>
      <c r="BT224" s="21"/>
      <c r="BU224" s="21"/>
      <c r="BV224" s="21"/>
      <c r="BW224" s="21"/>
      <c r="BX224" s="21"/>
      <c r="BY224" s="21"/>
      <c r="BZ224" s="21"/>
      <c r="CA224" s="21"/>
      <c r="CB224" s="21"/>
      <c r="CC224" s="21"/>
      <c r="CD224" s="21"/>
      <c r="CE224" s="21"/>
      <c r="CF224" s="21"/>
      <c r="CG224" s="21"/>
      <c r="CH224" s="21"/>
      <c r="CI224" s="21"/>
      <c r="CJ224" s="21"/>
      <c r="CK224" s="21"/>
      <c r="CL224" s="21"/>
      <c r="CM224" s="21"/>
      <c r="CN224" s="21"/>
      <c r="CO224" s="21"/>
      <c r="CP224" s="21"/>
      <c r="CQ224" s="21"/>
      <c r="CR224" s="21"/>
      <c r="CS224" s="21"/>
      <c r="CT224" s="21"/>
      <c r="CU224" s="21"/>
      <c r="CV224" s="21"/>
      <c r="CW224" s="21"/>
      <c r="CX224" s="21"/>
      <c r="CY224" s="21"/>
      <c r="CZ224" s="21"/>
      <c r="DA224" s="21"/>
      <c r="DB224" s="21"/>
      <c r="DC224" s="21"/>
      <c r="DD224" s="21"/>
      <c r="DE224" s="21"/>
      <c r="DF224" s="21"/>
      <c r="DG224" s="21"/>
      <c r="DH224" s="21"/>
      <c r="DI224" s="21"/>
      <c r="DJ224" s="21"/>
      <c r="DK224" s="21"/>
      <c r="DL224" s="21"/>
      <c r="DM224" s="21"/>
      <c r="DN224" s="21"/>
      <c r="DO224" s="21"/>
      <c r="DP224" s="21"/>
      <c r="DQ224" s="21"/>
      <c r="DR224" s="21"/>
      <c r="DS224" s="21"/>
      <c r="DT224" s="21"/>
      <c r="DU224" s="21"/>
      <c r="DV224" s="21"/>
      <c r="DW224" s="21"/>
      <c r="DX224" s="21"/>
      <c r="DY224" s="21"/>
      <c r="DZ224" s="21"/>
      <c r="EA224" s="21"/>
      <c r="EB224" s="21"/>
      <c r="EC224" s="21"/>
      <c r="ED224" s="21"/>
      <c r="EE224" s="21"/>
      <c r="EF224" s="21"/>
      <c r="EG224" s="21"/>
      <c r="EH224" s="21"/>
    </row>
    <row r="225" spans="1:138" ht="15.75" customHeight="1">
      <c r="A225" s="21"/>
      <c r="B225" s="21"/>
      <c r="C225" s="21"/>
      <c r="D225" s="79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  <c r="AH225" s="21"/>
      <c r="AI225" s="21"/>
      <c r="AJ225" s="21"/>
      <c r="AK225" s="21"/>
      <c r="AL225" s="21"/>
      <c r="AM225" s="21"/>
      <c r="AN225" s="21"/>
      <c r="AO225" s="21"/>
      <c r="AP225" s="21"/>
      <c r="AQ225" s="21"/>
      <c r="AR225" s="21"/>
      <c r="AS225" s="21"/>
      <c r="AT225" s="21"/>
      <c r="AU225" s="21"/>
      <c r="AV225" s="21"/>
      <c r="AW225" s="21"/>
      <c r="AX225" s="21"/>
      <c r="AY225" s="21"/>
      <c r="AZ225" s="21"/>
      <c r="BA225" s="21"/>
      <c r="BB225" s="21"/>
      <c r="BC225" s="21"/>
      <c r="BD225" s="21"/>
      <c r="BE225" s="21"/>
      <c r="BF225" s="21"/>
      <c r="BG225" s="21"/>
      <c r="BH225" s="21"/>
      <c r="BI225" s="21"/>
      <c r="BJ225" s="21"/>
      <c r="BK225" s="21"/>
      <c r="BL225" s="21"/>
      <c r="BM225" s="21"/>
      <c r="BN225" s="21"/>
      <c r="BO225" s="21"/>
      <c r="BP225" s="21"/>
      <c r="BQ225" s="21"/>
      <c r="BR225" s="21"/>
      <c r="BS225" s="21"/>
      <c r="BT225" s="21"/>
      <c r="BU225" s="21"/>
      <c r="BV225" s="21"/>
      <c r="BW225" s="21"/>
      <c r="BX225" s="21"/>
      <c r="BY225" s="21"/>
      <c r="BZ225" s="21"/>
      <c r="CA225" s="21"/>
      <c r="CB225" s="21"/>
      <c r="CC225" s="21"/>
      <c r="CD225" s="21"/>
      <c r="CE225" s="21"/>
      <c r="CF225" s="21"/>
      <c r="CG225" s="21"/>
      <c r="CH225" s="21"/>
      <c r="CI225" s="21"/>
      <c r="CJ225" s="21"/>
      <c r="CK225" s="21"/>
      <c r="CL225" s="21"/>
      <c r="CM225" s="21"/>
      <c r="CN225" s="21"/>
      <c r="CO225" s="21"/>
      <c r="CP225" s="21"/>
      <c r="CQ225" s="21"/>
      <c r="CR225" s="21"/>
      <c r="CS225" s="21"/>
      <c r="CT225" s="21"/>
      <c r="CU225" s="21"/>
      <c r="CV225" s="21"/>
      <c r="CW225" s="21"/>
      <c r="CX225" s="21"/>
      <c r="CY225" s="21"/>
      <c r="CZ225" s="21"/>
      <c r="DA225" s="21"/>
      <c r="DB225" s="21"/>
      <c r="DC225" s="21"/>
      <c r="DD225" s="21"/>
      <c r="DE225" s="21"/>
      <c r="DF225" s="21"/>
      <c r="DG225" s="21"/>
      <c r="DH225" s="21"/>
      <c r="DI225" s="21"/>
      <c r="DJ225" s="21"/>
      <c r="DK225" s="21"/>
      <c r="DL225" s="21"/>
      <c r="DM225" s="21"/>
      <c r="DN225" s="21"/>
      <c r="DO225" s="21"/>
      <c r="DP225" s="21"/>
      <c r="DQ225" s="21"/>
      <c r="DR225" s="21"/>
      <c r="DS225" s="21"/>
      <c r="DT225" s="21"/>
      <c r="DU225" s="21"/>
      <c r="DV225" s="21"/>
      <c r="DW225" s="21"/>
      <c r="DX225" s="21"/>
      <c r="DY225" s="21"/>
      <c r="DZ225" s="21"/>
      <c r="EA225" s="21"/>
      <c r="EB225" s="21"/>
      <c r="EC225" s="21"/>
      <c r="ED225" s="21"/>
      <c r="EE225" s="21"/>
      <c r="EF225" s="21"/>
      <c r="EG225" s="21"/>
      <c r="EH225" s="21"/>
    </row>
    <row r="226" spans="1:138" ht="15.75" customHeight="1">
      <c r="A226" s="21"/>
      <c r="B226" s="21"/>
      <c r="C226" s="21"/>
      <c r="D226" s="79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  <c r="AH226" s="21"/>
      <c r="AI226" s="21"/>
      <c r="AJ226" s="21"/>
      <c r="AK226" s="21"/>
      <c r="AL226" s="21"/>
      <c r="AM226" s="21"/>
      <c r="AN226" s="21"/>
      <c r="AO226" s="21"/>
      <c r="AP226" s="21"/>
      <c r="AQ226" s="21"/>
      <c r="AR226" s="21"/>
      <c r="AS226" s="21"/>
      <c r="AT226" s="21"/>
      <c r="AU226" s="21"/>
      <c r="AV226" s="21"/>
      <c r="AW226" s="21"/>
      <c r="AX226" s="21"/>
      <c r="AY226" s="21"/>
      <c r="AZ226" s="21"/>
      <c r="BA226" s="21"/>
      <c r="BB226" s="21"/>
      <c r="BC226" s="21"/>
      <c r="BD226" s="21"/>
      <c r="BE226" s="21"/>
      <c r="BF226" s="21"/>
      <c r="BG226" s="21"/>
      <c r="BH226" s="21"/>
      <c r="BI226" s="21"/>
      <c r="BJ226" s="21"/>
      <c r="BK226" s="21"/>
      <c r="BL226" s="21"/>
      <c r="BM226" s="21"/>
      <c r="BN226" s="21"/>
      <c r="BO226" s="21"/>
      <c r="BP226" s="21"/>
      <c r="BQ226" s="21"/>
      <c r="BR226" s="21"/>
      <c r="BS226" s="21"/>
      <c r="BT226" s="21"/>
      <c r="BU226" s="21"/>
      <c r="BV226" s="21"/>
      <c r="BW226" s="21"/>
      <c r="BX226" s="21"/>
      <c r="BY226" s="21"/>
      <c r="BZ226" s="21"/>
      <c r="CA226" s="21"/>
      <c r="CB226" s="21"/>
      <c r="CC226" s="21"/>
      <c r="CD226" s="21"/>
      <c r="CE226" s="21"/>
      <c r="CF226" s="21"/>
      <c r="CG226" s="21"/>
      <c r="CH226" s="21"/>
      <c r="CI226" s="21"/>
      <c r="CJ226" s="21"/>
      <c r="CK226" s="21"/>
      <c r="CL226" s="21"/>
      <c r="CM226" s="21"/>
      <c r="CN226" s="21"/>
      <c r="CO226" s="21"/>
      <c r="CP226" s="21"/>
      <c r="CQ226" s="21"/>
      <c r="CR226" s="21"/>
      <c r="CS226" s="21"/>
      <c r="CT226" s="21"/>
      <c r="CU226" s="21"/>
      <c r="CV226" s="21"/>
      <c r="CW226" s="21"/>
      <c r="CX226" s="21"/>
      <c r="CY226" s="21"/>
      <c r="CZ226" s="21"/>
      <c r="DA226" s="21"/>
      <c r="DB226" s="21"/>
      <c r="DC226" s="21"/>
      <c r="DD226" s="21"/>
      <c r="DE226" s="21"/>
      <c r="DF226" s="21"/>
      <c r="DG226" s="21"/>
      <c r="DH226" s="21"/>
      <c r="DI226" s="21"/>
      <c r="DJ226" s="21"/>
      <c r="DK226" s="21"/>
      <c r="DL226" s="21"/>
      <c r="DM226" s="21"/>
      <c r="DN226" s="21"/>
      <c r="DO226" s="21"/>
      <c r="DP226" s="21"/>
      <c r="DQ226" s="21"/>
      <c r="DR226" s="21"/>
      <c r="DS226" s="21"/>
      <c r="DT226" s="21"/>
      <c r="DU226" s="21"/>
      <c r="DV226" s="21"/>
      <c r="DW226" s="21"/>
      <c r="DX226" s="21"/>
      <c r="DY226" s="21"/>
      <c r="DZ226" s="21"/>
      <c r="EA226" s="21"/>
      <c r="EB226" s="21"/>
      <c r="EC226" s="21"/>
      <c r="ED226" s="21"/>
      <c r="EE226" s="21"/>
      <c r="EF226" s="21"/>
      <c r="EG226" s="21"/>
      <c r="EH226" s="21"/>
    </row>
    <row r="227" spans="1:138" ht="15.75" customHeight="1">
      <c r="A227" s="21"/>
      <c r="B227" s="21"/>
      <c r="C227" s="21"/>
      <c r="D227" s="79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  <c r="AH227" s="21"/>
      <c r="AI227" s="21"/>
      <c r="AJ227" s="21"/>
      <c r="AK227" s="21"/>
      <c r="AL227" s="21"/>
      <c r="AM227" s="21"/>
      <c r="AN227" s="21"/>
      <c r="AO227" s="21"/>
      <c r="AP227" s="21"/>
      <c r="AQ227" s="21"/>
      <c r="AR227" s="21"/>
      <c r="AS227" s="21"/>
      <c r="AT227" s="21"/>
      <c r="AU227" s="21"/>
      <c r="AV227" s="21"/>
      <c r="AW227" s="21"/>
      <c r="AX227" s="21"/>
      <c r="AY227" s="21"/>
      <c r="AZ227" s="21"/>
      <c r="BA227" s="21"/>
      <c r="BB227" s="21"/>
      <c r="BC227" s="21"/>
      <c r="BD227" s="21"/>
      <c r="BE227" s="21"/>
      <c r="BF227" s="21"/>
      <c r="BG227" s="21"/>
      <c r="BH227" s="21"/>
      <c r="BI227" s="21"/>
      <c r="BJ227" s="21"/>
      <c r="BK227" s="21"/>
      <c r="BL227" s="21"/>
      <c r="BM227" s="21"/>
      <c r="BN227" s="21"/>
      <c r="BO227" s="21"/>
      <c r="BP227" s="21"/>
      <c r="BQ227" s="21"/>
      <c r="BR227" s="21"/>
      <c r="BS227" s="21"/>
      <c r="BT227" s="21"/>
      <c r="BU227" s="21"/>
      <c r="BV227" s="21"/>
      <c r="BW227" s="21"/>
      <c r="BX227" s="21"/>
      <c r="BY227" s="21"/>
      <c r="BZ227" s="21"/>
      <c r="CA227" s="21"/>
      <c r="CB227" s="21"/>
      <c r="CC227" s="21"/>
      <c r="CD227" s="21"/>
      <c r="CE227" s="21"/>
      <c r="CF227" s="21"/>
      <c r="CG227" s="21"/>
      <c r="CH227" s="21"/>
      <c r="CI227" s="21"/>
      <c r="CJ227" s="21"/>
      <c r="CK227" s="21"/>
      <c r="CL227" s="21"/>
      <c r="CM227" s="21"/>
      <c r="CN227" s="21"/>
      <c r="CO227" s="21"/>
      <c r="CP227" s="21"/>
      <c r="CQ227" s="21"/>
      <c r="CR227" s="21"/>
      <c r="CS227" s="21"/>
      <c r="CT227" s="21"/>
      <c r="CU227" s="21"/>
      <c r="CV227" s="21"/>
      <c r="CW227" s="21"/>
      <c r="CX227" s="21"/>
      <c r="CY227" s="21"/>
      <c r="CZ227" s="21"/>
      <c r="DA227" s="21"/>
      <c r="DB227" s="21"/>
      <c r="DC227" s="21"/>
      <c r="DD227" s="21"/>
      <c r="DE227" s="21"/>
      <c r="DF227" s="21"/>
      <c r="DG227" s="21"/>
      <c r="DH227" s="21"/>
      <c r="DI227" s="21"/>
      <c r="DJ227" s="21"/>
      <c r="DK227" s="21"/>
      <c r="DL227" s="21"/>
      <c r="DM227" s="21"/>
      <c r="DN227" s="21"/>
      <c r="DO227" s="21"/>
      <c r="DP227" s="21"/>
      <c r="DQ227" s="21"/>
      <c r="DR227" s="21"/>
      <c r="DS227" s="21"/>
      <c r="DT227" s="21"/>
      <c r="DU227" s="21"/>
      <c r="DV227" s="21"/>
      <c r="DW227" s="21"/>
      <c r="DX227" s="21"/>
      <c r="DY227" s="21"/>
      <c r="DZ227" s="21"/>
      <c r="EA227" s="21"/>
      <c r="EB227" s="21"/>
      <c r="EC227" s="21"/>
      <c r="ED227" s="21"/>
      <c r="EE227" s="21"/>
      <c r="EF227" s="21"/>
      <c r="EG227" s="21"/>
      <c r="EH227" s="21"/>
    </row>
    <row r="228" spans="1:138" ht="15.75" customHeight="1">
      <c r="A228" s="21"/>
      <c r="B228" s="21"/>
      <c r="C228" s="21"/>
      <c r="D228" s="79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  <c r="AH228" s="21"/>
      <c r="AI228" s="21"/>
      <c r="AJ228" s="21"/>
      <c r="AK228" s="21"/>
      <c r="AL228" s="21"/>
      <c r="AM228" s="21"/>
      <c r="AN228" s="21"/>
      <c r="AO228" s="21"/>
      <c r="AP228" s="21"/>
      <c r="AQ228" s="21"/>
      <c r="AR228" s="21"/>
      <c r="AS228" s="21"/>
      <c r="AT228" s="21"/>
      <c r="AU228" s="21"/>
      <c r="AV228" s="21"/>
      <c r="AW228" s="21"/>
      <c r="AX228" s="21"/>
      <c r="AY228" s="21"/>
      <c r="AZ228" s="21"/>
      <c r="BA228" s="21"/>
      <c r="BB228" s="21"/>
      <c r="BC228" s="21"/>
      <c r="BD228" s="21"/>
      <c r="BE228" s="21"/>
      <c r="BF228" s="21"/>
      <c r="BG228" s="21"/>
      <c r="BH228" s="21"/>
      <c r="BI228" s="21"/>
      <c r="BJ228" s="21"/>
      <c r="BK228" s="21"/>
      <c r="BL228" s="21"/>
      <c r="BM228" s="21"/>
      <c r="BN228" s="21"/>
      <c r="BO228" s="21"/>
      <c r="BP228" s="21"/>
      <c r="BQ228" s="21"/>
      <c r="BR228" s="21"/>
      <c r="BS228" s="21"/>
      <c r="BT228" s="21"/>
      <c r="BU228" s="21"/>
      <c r="BV228" s="21"/>
      <c r="BW228" s="21"/>
      <c r="BX228" s="21"/>
      <c r="BY228" s="21"/>
      <c r="BZ228" s="21"/>
      <c r="CA228" s="21"/>
      <c r="CB228" s="21"/>
      <c r="CC228" s="21"/>
      <c r="CD228" s="21"/>
      <c r="CE228" s="21"/>
      <c r="CF228" s="21"/>
      <c r="CG228" s="21"/>
      <c r="CH228" s="21"/>
      <c r="CI228" s="21"/>
      <c r="CJ228" s="21"/>
      <c r="CK228" s="21"/>
      <c r="CL228" s="21"/>
      <c r="CM228" s="21"/>
      <c r="CN228" s="21"/>
      <c r="CO228" s="21"/>
      <c r="CP228" s="21"/>
      <c r="CQ228" s="21"/>
      <c r="CR228" s="21"/>
      <c r="CS228" s="21"/>
      <c r="CT228" s="21"/>
      <c r="CU228" s="21"/>
      <c r="CV228" s="21"/>
      <c r="CW228" s="21"/>
      <c r="CX228" s="21"/>
      <c r="CY228" s="21"/>
      <c r="CZ228" s="21"/>
      <c r="DA228" s="21"/>
      <c r="DB228" s="21"/>
      <c r="DC228" s="21"/>
      <c r="DD228" s="21"/>
      <c r="DE228" s="21"/>
      <c r="DF228" s="21"/>
      <c r="DG228" s="21"/>
      <c r="DH228" s="21"/>
      <c r="DI228" s="21"/>
      <c r="DJ228" s="21"/>
      <c r="DK228" s="21"/>
      <c r="DL228" s="21"/>
      <c r="DM228" s="21"/>
      <c r="DN228" s="21"/>
      <c r="DO228" s="21"/>
      <c r="DP228" s="21"/>
      <c r="DQ228" s="21"/>
      <c r="DR228" s="21"/>
      <c r="DS228" s="21"/>
      <c r="DT228" s="21"/>
      <c r="DU228" s="21"/>
      <c r="DV228" s="21"/>
      <c r="DW228" s="21"/>
      <c r="DX228" s="21"/>
      <c r="DY228" s="21"/>
      <c r="DZ228" s="21"/>
      <c r="EA228" s="21"/>
      <c r="EB228" s="21"/>
      <c r="EC228" s="21"/>
      <c r="ED228" s="21"/>
      <c r="EE228" s="21"/>
      <c r="EF228" s="21"/>
      <c r="EG228" s="21"/>
      <c r="EH228" s="21"/>
    </row>
    <row r="229" spans="1:138" ht="15.75" customHeight="1">
      <c r="A229" s="21"/>
      <c r="B229" s="21"/>
      <c r="C229" s="21"/>
      <c r="D229" s="79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  <c r="AH229" s="21"/>
      <c r="AI229" s="21"/>
      <c r="AJ229" s="21"/>
      <c r="AK229" s="21"/>
      <c r="AL229" s="21"/>
      <c r="AM229" s="21"/>
      <c r="AN229" s="21"/>
      <c r="AO229" s="21"/>
      <c r="AP229" s="21"/>
      <c r="AQ229" s="21"/>
      <c r="AR229" s="21"/>
      <c r="AS229" s="21"/>
      <c r="AT229" s="21"/>
      <c r="AU229" s="21"/>
      <c r="AV229" s="21"/>
      <c r="AW229" s="21"/>
      <c r="AX229" s="21"/>
      <c r="AY229" s="21"/>
      <c r="AZ229" s="21"/>
      <c r="BA229" s="21"/>
      <c r="BB229" s="21"/>
      <c r="BC229" s="21"/>
      <c r="BD229" s="21"/>
      <c r="BE229" s="21"/>
      <c r="BF229" s="21"/>
      <c r="BG229" s="21"/>
      <c r="BH229" s="21"/>
      <c r="BI229" s="21"/>
      <c r="BJ229" s="21"/>
      <c r="BK229" s="21"/>
      <c r="BL229" s="21"/>
      <c r="BM229" s="21"/>
      <c r="BN229" s="21"/>
      <c r="BO229" s="21"/>
      <c r="BP229" s="21"/>
      <c r="BQ229" s="21"/>
      <c r="BR229" s="21"/>
      <c r="BS229" s="21"/>
      <c r="BT229" s="21"/>
      <c r="BU229" s="21"/>
      <c r="BV229" s="21"/>
      <c r="BW229" s="21"/>
      <c r="BX229" s="21"/>
      <c r="BY229" s="21"/>
      <c r="BZ229" s="21"/>
      <c r="CA229" s="21"/>
      <c r="CB229" s="21"/>
      <c r="CC229" s="21"/>
      <c r="CD229" s="21"/>
      <c r="CE229" s="21"/>
      <c r="CF229" s="21"/>
      <c r="CG229" s="21"/>
      <c r="CH229" s="21"/>
      <c r="CI229" s="21"/>
      <c r="CJ229" s="21"/>
      <c r="CK229" s="21"/>
      <c r="CL229" s="21"/>
      <c r="CM229" s="21"/>
      <c r="CN229" s="21"/>
      <c r="CO229" s="21"/>
      <c r="CP229" s="21"/>
      <c r="CQ229" s="21"/>
      <c r="CR229" s="21"/>
      <c r="CS229" s="21"/>
      <c r="CT229" s="21"/>
      <c r="CU229" s="21"/>
      <c r="CV229" s="21"/>
      <c r="CW229" s="21"/>
      <c r="CX229" s="21"/>
      <c r="CY229" s="21"/>
      <c r="CZ229" s="21"/>
      <c r="DA229" s="21"/>
      <c r="DB229" s="21"/>
      <c r="DC229" s="21"/>
      <c r="DD229" s="21"/>
      <c r="DE229" s="21"/>
      <c r="DF229" s="21"/>
      <c r="DG229" s="21"/>
      <c r="DH229" s="21"/>
      <c r="DI229" s="21"/>
      <c r="DJ229" s="21"/>
      <c r="DK229" s="21"/>
      <c r="DL229" s="21"/>
      <c r="DM229" s="21"/>
      <c r="DN229" s="21"/>
      <c r="DO229" s="21"/>
      <c r="DP229" s="21"/>
      <c r="DQ229" s="21"/>
      <c r="DR229" s="21"/>
      <c r="DS229" s="21"/>
      <c r="DT229" s="21"/>
      <c r="DU229" s="21"/>
      <c r="DV229" s="21"/>
      <c r="DW229" s="21"/>
      <c r="DX229" s="21"/>
      <c r="DY229" s="21"/>
      <c r="DZ229" s="21"/>
      <c r="EA229" s="21"/>
      <c r="EB229" s="21"/>
      <c r="EC229" s="21"/>
      <c r="ED229" s="21"/>
      <c r="EE229" s="21"/>
      <c r="EF229" s="21"/>
      <c r="EG229" s="21"/>
      <c r="EH229" s="21"/>
    </row>
    <row r="230" spans="1:138" ht="15.75" customHeight="1">
      <c r="A230" s="21"/>
      <c r="B230" s="21"/>
      <c r="C230" s="21"/>
      <c r="D230" s="79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  <c r="AH230" s="21"/>
      <c r="AI230" s="21"/>
      <c r="AJ230" s="21"/>
      <c r="AK230" s="21"/>
      <c r="AL230" s="21"/>
      <c r="AM230" s="21"/>
      <c r="AN230" s="21"/>
      <c r="AO230" s="21"/>
      <c r="AP230" s="21"/>
      <c r="AQ230" s="21"/>
      <c r="AR230" s="21"/>
      <c r="AS230" s="21"/>
      <c r="AT230" s="21"/>
      <c r="AU230" s="21"/>
      <c r="AV230" s="21"/>
      <c r="AW230" s="21"/>
      <c r="AX230" s="21"/>
      <c r="AY230" s="21"/>
      <c r="AZ230" s="21"/>
      <c r="BA230" s="21"/>
      <c r="BB230" s="21"/>
      <c r="BC230" s="21"/>
      <c r="BD230" s="21"/>
      <c r="BE230" s="21"/>
      <c r="BF230" s="21"/>
      <c r="BG230" s="21"/>
      <c r="BH230" s="21"/>
      <c r="BI230" s="21"/>
      <c r="BJ230" s="21"/>
      <c r="BK230" s="21"/>
      <c r="BL230" s="21"/>
      <c r="BM230" s="21"/>
      <c r="BN230" s="21"/>
      <c r="BO230" s="21"/>
      <c r="BP230" s="21"/>
      <c r="BQ230" s="21"/>
      <c r="BR230" s="21"/>
      <c r="BS230" s="21"/>
      <c r="BT230" s="21"/>
      <c r="BU230" s="21"/>
      <c r="BV230" s="21"/>
      <c r="BW230" s="21"/>
      <c r="BX230" s="21"/>
      <c r="BY230" s="21"/>
      <c r="BZ230" s="21"/>
      <c r="CA230" s="21"/>
      <c r="CB230" s="21"/>
      <c r="CC230" s="21"/>
      <c r="CD230" s="21"/>
      <c r="CE230" s="21"/>
      <c r="CF230" s="21"/>
      <c r="CG230" s="21"/>
      <c r="CH230" s="21"/>
      <c r="CI230" s="21"/>
      <c r="CJ230" s="21"/>
      <c r="CK230" s="21"/>
      <c r="CL230" s="21"/>
      <c r="CM230" s="21"/>
      <c r="CN230" s="21"/>
      <c r="CO230" s="21"/>
      <c r="CP230" s="21"/>
      <c r="CQ230" s="21"/>
      <c r="CR230" s="21"/>
      <c r="CS230" s="21"/>
      <c r="CT230" s="21"/>
      <c r="CU230" s="21"/>
      <c r="CV230" s="21"/>
      <c r="CW230" s="21"/>
      <c r="CX230" s="21"/>
      <c r="CY230" s="21"/>
      <c r="CZ230" s="21"/>
      <c r="DA230" s="21"/>
      <c r="DB230" s="21"/>
      <c r="DC230" s="21"/>
      <c r="DD230" s="21"/>
      <c r="DE230" s="21"/>
      <c r="DF230" s="21"/>
      <c r="DG230" s="21"/>
      <c r="DH230" s="21"/>
      <c r="DI230" s="21"/>
      <c r="DJ230" s="21"/>
      <c r="DK230" s="21"/>
      <c r="DL230" s="21"/>
      <c r="DM230" s="21"/>
      <c r="DN230" s="21"/>
      <c r="DO230" s="21"/>
      <c r="DP230" s="21"/>
      <c r="DQ230" s="21"/>
      <c r="DR230" s="21"/>
      <c r="DS230" s="21"/>
      <c r="DT230" s="21"/>
      <c r="DU230" s="21"/>
      <c r="DV230" s="21"/>
      <c r="DW230" s="21"/>
      <c r="DX230" s="21"/>
      <c r="DY230" s="21"/>
      <c r="DZ230" s="21"/>
      <c r="EA230" s="21"/>
      <c r="EB230" s="21"/>
      <c r="EC230" s="21"/>
      <c r="ED230" s="21"/>
      <c r="EE230" s="21"/>
      <c r="EF230" s="21"/>
      <c r="EG230" s="21"/>
      <c r="EH230" s="21"/>
    </row>
    <row r="231" spans="1:138" ht="15.75" customHeight="1">
      <c r="A231" s="21"/>
      <c r="B231" s="21"/>
      <c r="C231" s="21"/>
      <c r="D231" s="79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  <c r="AH231" s="21"/>
      <c r="AI231" s="21"/>
      <c r="AJ231" s="21"/>
      <c r="AK231" s="21"/>
      <c r="AL231" s="21"/>
      <c r="AM231" s="21"/>
      <c r="AN231" s="21"/>
      <c r="AO231" s="21"/>
      <c r="AP231" s="21"/>
      <c r="AQ231" s="21"/>
      <c r="AR231" s="21"/>
      <c r="AS231" s="21"/>
      <c r="AT231" s="21"/>
      <c r="AU231" s="21"/>
      <c r="AV231" s="21"/>
      <c r="AW231" s="21"/>
      <c r="AX231" s="21"/>
      <c r="AY231" s="21"/>
      <c r="AZ231" s="21"/>
      <c r="BA231" s="21"/>
      <c r="BB231" s="21"/>
      <c r="BC231" s="21"/>
      <c r="BD231" s="21"/>
      <c r="BE231" s="21"/>
      <c r="BF231" s="21"/>
      <c r="BG231" s="21"/>
      <c r="BH231" s="21"/>
      <c r="BI231" s="21"/>
      <c r="BJ231" s="21"/>
      <c r="BK231" s="21"/>
      <c r="BL231" s="21"/>
      <c r="BM231" s="21"/>
      <c r="BN231" s="21"/>
      <c r="BO231" s="21"/>
      <c r="BP231" s="21"/>
      <c r="BQ231" s="21"/>
      <c r="BR231" s="21"/>
      <c r="BS231" s="21"/>
      <c r="BT231" s="21"/>
      <c r="BU231" s="21"/>
      <c r="BV231" s="21"/>
      <c r="BW231" s="21"/>
      <c r="BX231" s="21"/>
      <c r="BY231" s="21"/>
      <c r="BZ231" s="21"/>
      <c r="CA231" s="21"/>
      <c r="CB231" s="21"/>
      <c r="CC231" s="21"/>
      <c r="CD231" s="21"/>
      <c r="CE231" s="21"/>
      <c r="CF231" s="21"/>
      <c r="CG231" s="21"/>
      <c r="CH231" s="21"/>
      <c r="CI231" s="21"/>
      <c r="CJ231" s="21"/>
      <c r="CK231" s="21"/>
      <c r="CL231" s="21"/>
      <c r="CM231" s="21"/>
      <c r="CN231" s="21"/>
      <c r="CO231" s="21"/>
      <c r="CP231" s="21"/>
      <c r="CQ231" s="21"/>
      <c r="CR231" s="21"/>
      <c r="CS231" s="21"/>
      <c r="CT231" s="21"/>
      <c r="CU231" s="21"/>
      <c r="CV231" s="21"/>
      <c r="CW231" s="21"/>
      <c r="CX231" s="21"/>
      <c r="CY231" s="21"/>
      <c r="CZ231" s="21"/>
      <c r="DA231" s="21"/>
      <c r="DB231" s="21"/>
      <c r="DC231" s="21"/>
      <c r="DD231" s="21"/>
      <c r="DE231" s="21"/>
      <c r="DF231" s="21"/>
      <c r="DG231" s="21"/>
      <c r="DH231" s="21"/>
      <c r="DI231" s="21"/>
      <c r="DJ231" s="21"/>
      <c r="DK231" s="21"/>
      <c r="DL231" s="21"/>
      <c r="DM231" s="21"/>
      <c r="DN231" s="21"/>
      <c r="DO231" s="21"/>
      <c r="DP231" s="21"/>
      <c r="DQ231" s="21"/>
      <c r="DR231" s="21"/>
      <c r="DS231" s="21"/>
      <c r="DT231" s="21"/>
      <c r="DU231" s="21"/>
      <c r="DV231" s="21"/>
      <c r="DW231" s="21"/>
      <c r="DX231" s="21"/>
      <c r="DY231" s="21"/>
      <c r="DZ231" s="21"/>
      <c r="EA231" s="21"/>
      <c r="EB231" s="21"/>
      <c r="EC231" s="21"/>
      <c r="ED231" s="21"/>
      <c r="EE231" s="21"/>
      <c r="EF231" s="21"/>
      <c r="EG231" s="21"/>
      <c r="EH231" s="21"/>
    </row>
    <row r="232" spans="1:138" ht="15.75" customHeight="1">
      <c r="A232" s="21"/>
      <c r="B232" s="21"/>
      <c r="C232" s="21"/>
      <c r="D232" s="79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  <c r="AH232" s="21"/>
      <c r="AI232" s="21"/>
      <c r="AJ232" s="21"/>
      <c r="AK232" s="21"/>
      <c r="AL232" s="21"/>
      <c r="AM232" s="21"/>
      <c r="AN232" s="21"/>
      <c r="AO232" s="21"/>
      <c r="AP232" s="21"/>
      <c r="AQ232" s="21"/>
      <c r="AR232" s="21"/>
      <c r="AS232" s="21"/>
      <c r="AT232" s="21"/>
      <c r="AU232" s="21"/>
      <c r="AV232" s="21"/>
      <c r="AW232" s="21"/>
      <c r="AX232" s="21"/>
      <c r="AY232" s="21"/>
      <c r="AZ232" s="21"/>
      <c r="BA232" s="21"/>
      <c r="BB232" s="21"/>
      <c r="BC232" s="21"/>
      <c r="BD232" s="21"/>
      <c r="BE232" s="21"/>
      <c r="BF232" s="21"/>
      <c r="BG232" s="21"/>
      <c r="BH232" s="21"/>
      <c r="BI232" s="21"/>
      <c r="BJ232" s="21"/>
      <c r="BK232" s="21"/>
      <c r="BL232" s="21"/>
      <c r="BM232" s="21"/>
      <c r="BN232" s="21"/>
      <c r="BO232" s="21"/>
      <c r="BP232" s="21"/>
      <c r="BQ232" s="21"/>
      <c r="BR232" s="21"/>
      <c r="BS232" s="21"/>
      <c r="BT232" s="21"/>
      <c r="BU232" s="21"/>
      <c r="BV232" s="21"/>
      <c r="BW232" s="21"/>
      <c r="BX232" s="21"/>
      <c r="BY232" s="21"/>
      <c r="BZ232" s="21"/>
      <c r="CA232" s="21"/>
      <c r="CB232" s="21"/>
      <c r="CC232" s="21"/>
      <c r="CD232" s="21"/>
      <c r="CE232" s="21"/>
      <c r="CF232" s="21"/>
      <c r="CG232" s="21"/>
      <c r="CH232" s="21"/>
      <c r="CI232" s="21"/>
      <c r="CJ232" s="21"/>
      <c r="CK232" s="21"/>
      <c r="CL232" s="21"/>
      <c r="CM232" s="21"/>
      <c r="CN232" s="21"/>
      <c r="CO232" s="21"/>
      <c r="CP232" s="21"/>
      <c r="CQ232" s="21"/>
      <c r="CR232" s="21"/>
      <c r="CS232" s="21"/>
      <c r="CT232" s="21"/>
      <c r="CU232" s="21"/>
      <c r="CV232" s="21"/>
      <c r="CW232" s="21"/>
      <c r="CX232" s="21"/>
      <c r="CY232" s="21"/>
      <c r="CZ232" s="21"/>
      <c r="DA232" s="21"/>
      <c r="DB232" s="21"/>
      <c r="DC232" s="21"/>
      <c r="DD232" s="21"/>
      <c r="DE232" s="21"/>
      <c r="DF232" s="21"/>
      <c r="DG232" s="21"/>
      <c r="DH232" s="21"/>
      <c r="DI232" s="21"/>
      <c r="DJ232" s="21"/>
      <c r="DK232" s="21"/>
      <c r="DL232" s="21"/>
      <c r="DM232" s="21"/>
      <c r="DN232" s="21"/>
      <c r="DO232" s="21"/>
      <c r="DP232" s="21"/>
      <c r="DQ232" s="21"/>
      <c r="DR232" s="21"/>
      <c r="DS232" s="21"/>
      <c r="DT232" s="21"/>
      <c r="DU232" s="21"/>
      <c r="DV232" s="21"/>
      <c r="DW232" s="21"/>
      <c r="DX232" s="21"/>
      <c r="DY232" s="21"/>
      <c r="DZ232" s="21"/>
      <c r="EA232" s="21"/>
      <c r="EB232" s="21"/>
      <c r="EC232" s="21"/>
      <c r="ED232" s="21"/>
      <c r="EE232" s="21"/>
      <c r="EF232" s="21"/>
      <c r="EG232" s="21"/>
      <c r="EH232" s="21"/>
    </row>
    <row r="233" spans="1:138" ht="15.75" customHeight="1">
      <c r="A233" s="21"/>
      <c r="B233" s="21"/>
      <c r="C233" s="21"/>
      <c r="D233" s="79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  <c r="AH233" s="21"/>
      <c r="AI233" s="21"/>
      <c r="AJ233" s="21"/>
      <c r="AK233" s="21"/>
      <c r="AL233" s="21"/>
      <c r="AM233" s="21"/>
      <c r="AN233" s="21"/>
      <c r="AO233" s="21"/>
      <c r="AP233" s="21"/>
      <c r="AQ233" s="21"/>
      <c r="AR233" s="21"/>
      <c r="AS233" s="21"/>
      <c r="AT233" s="21"/>
      <c r="AU233" s="21"/>
      <c r="AV233" s="21"/>
      <c r="AW233" s="21"/>
      <c r="AX233" s="21"/>
      <c r="AY233" s="21"/>
      <c r="AZ233" s="21"/>
      <c r="BA233" s="21"/>
      <c r="BB233" s="21"/>
      <c r="BC233" s="21"/>
      <c r="BD233" s="21"/>
      <c r="BE233" s="21"/>
      <c r="BF233" s="21"/>
      <c r="BG233" s="21"/>
      <c r="BH233" s="21"/>
      <c r="BI233" s="21"/>
      <c r="BJ233" s="21"/>
      <c r="BK233" s="21"/>
      <c r="BL233" s="21"/>
      <c r="BM233" s="21"/>
      <c r="BN233" s="21"/>
      <c r="BO233" s="21"/>
      <c r="BP233" s="21"/>
      <c r="BQ233" s="21"/>
      <c r="BR233" s="21"/>
      <c r="BS233" s="21"/>
      <c r="BT233" s="21"/>
      <c r="BU233" s="21"/>
      <c r="BV233" s="21"/>
      <c r="BW233" s="21"/>
      <c r="BX233" s="21"/>
      <c r="BY233" s="21"/>
      <c r="BZ233" s="21"/>
      <c r="CA233" s="21"/>
      <c r="CB233" s="21"/>
      <c r="CC233" s="21"/>
      <c r="CD233" s="21"/>
      <c r="CE233" s="21"/>
      <c r="CF233" s="21"/>
      <c r="CG233" s="21"/>
      <c r="CH233" s="21"/>
      <c r="CI233" s="21"/>
      <c r="CJ233" s="21"/>
      <c r="CK233" s="21"/>
      <c r="CL233" s="21"/>
      <c r="CM233" s="21"/>
      <c r="CN233" s="21"/>
      <c r="CO233" s="21"/>
      <c r="CP233" s="21"/>
      <c r="CQ233" s="21"/>
      <c r="CR233" s="21"/>
      <c r="CS233" s="21"/>
      <c r="CT233" s="21"/>
      <c r="CU233" s="21"/>
      <c r="CV233" s="21"/>
      <c r="CW233" s="21"/>
      <c r="CX233" s="21"/>
      <c r="CY233" s="21"/>
      <c r="CZ233" s="21"/>
      <c r="DA233" s="21"/>
      <c r="DB233" s="21"/>
      <c r="DC233" s="21"/>
      <c r="DD233" s="21"/>
      <c r="DE233" s="21"/>
      <c r="DF233" s="21"/>
      <c r="DG233" s="21"/>
      <c r="DH233" s="21"/>
      <c r="DI233" s="21"/>
      <c r="DJ233" s="21"/>
      <c r="DK233" s="21"/>
      <c r="DL233" s="21"/>
      <c r="DM233" s="21"/>
      <c r="DN233" s="21"/>
      <c r="DO233" s="21"/>
      <c r="DP233" s="21"/>
      <c r="DQ233" s="21"/>
      <c r="DR233" s="21"/>
      <c r="DS233" s="21"/>
      <c r="DT233" s="21"/>
      <c r="DU233" s="21"/>
      <c r="DV233" s="21"/>
      <c r="DW233" s="21"/>
      <c r="DX233" s="21"/>
      <c r="DY233" s="21"/>
      <c r="DZ233" s="21"/>
      <c r="EA233" s="21"/>
      <c r="EB233" s="21"/>
      <c r="EC233" s="21"/>
      <c r="ED233" s="21"/>
      <c r="EE233" s="21"/>
      <c r="EF233" s="21"/>
      <c r="EG233" s="21"/>
      <c r="EH233" s="21"/>
    </row>
    <row r="234" spans="1:138" ht="15.75" customHeight="1">
      <c r="A234" s="21"/>
      <c r="B234" s="21"/>
      <c r="C234" s="21"/>
      <c r="D234" s="79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  <c r="AH234" s="21"/>
      <c r="AI234" s="21"/>
      <c r="AJ234" s="21"/>
      <c r="AK234" s="21"/>
      <c r="AL234" s="21"/>
      <c r="AM234" s="21"/>
      <c r="AN234" s="21"/>
      <c r="AO234" s="21"/>
      <c r="AP234" s="21"/>
      <c r="AQ234" s="21"/>
      <c r="AR234" s="21"/>
      <c r="AS234" s="21"/>
      <c r="AT234" s="21"/>
      <c r="AU234" s="21"/>
      <c r="AV234" s="21"/>
      <c r="AW234" s="21"/>
      <c r="AX234" s="21"/>
      <c r="AY234" s="21"/>
      <c r="AZ234" s="21"/>
      <c r="BA234" s="21"/>
      <c r="BB234" s="21"/>
      <c r="BC234" s="21"/>
      <c r="BD234" s="21"/>
      <c r="BE234" s="21"/>
      <c r="BF234" s="21"/>
      <c r="BG234" s="21"/>
      <c r="BH234" s="21"/>
      <c r="BI234" s="21"/>
      <c r="BJ234" s="21"/>
      <c r="BK234" s="21"/>
      <c r="BL234" s="21"/>
      <c r="BM234" s="21"/>
      <c r="BN234" s="21"/>
      <c r="BO234" s="21"/>
      <c r="BP234" s="21"/>
      <c r="BQ234" s="21"/>
      <c r="BR234" s="21"/>
      <c r="BS234" s="21"/>
      <c r="BT234" s="21"/>
      <c r="BU234" s="21"/>
      <c r="BV234" s="21"/>
      <c r="BW234" s="21"/>
      <c r="BX234" s="21"/>
      <c r="BY234" s="21"/>
      <c r="BZ234" s="21"/>
      <c r="CA234" s="21"/>
      <c r="CB234" s="21"/>
      <c r="CC234" s="21"/>
      <c r="CD234" s="21"/>
      <c r="CE234" s="21"/>
      <c r="CF234" s="21"/>
      <c r="CG234" s="21"/>
      <c r="CH234" s="21"/>
      <c r="CI234" s="21"/>
      <c r="CJ234" s="21"/>
      <c r="CK234" s="21"/>
      <c r="CL234" s="21"/>
      <c r="CM234" s="21"/>
      <c r="CN234" s="21"/>
      <c r="CO234" s="21"/>
      <c r="CP234" s="21"/>
      <c r="CQ234" s="21"/>
      <c r="CR234" s="21"/>
      <c r="CS234" s="21"/>
      <c r="CT234" s="21"/>
      <c r="CU234" s="21"/>
      <c r="CV234" s="21"/>
      <c r="CW234" s="21"/>
      <c r="CX234" s="21"/>
      <c r="CY234" s="21"/>
      <c r="CZ234" s="21"/>
      <c r="DA234" s="21"/>
      <c r="DB234" s="21"/>
      <c r="DC234" s="21"/>
      <c r="DD234" s="21"/>
      <c r="DE234" s="21"/>
      <c r="DF234" s="21"/>
      <c r="DG234" s="21"/>
      <c r="DH234" s="21"/>
      <c r="DI234" s="21"/>
      <c r="DJ234" s="21"/>
      <c r="DK234" s="21"/>
      <c r="DL234" s="21"/>
      <c r="DM234" s="21"/>
      <c r="DN234" s="21"/>
      <c r="DO234" s="21"/>
      <c r="DP234" s="21"/>
      <c r="DQ234" s="21"/>
      <c r="DR234" s="21"/>
      <c r="DS234" s="21"/>
      <c r="DT234" s="21"/>
      <c r="DU234" s="21"/>
      <c r="DV234" s="21"/>
      <c r="DW234" s="21"/>
      <c r="DX234" s="21"/>
      <c r="DY234" s="21"/>
      <c r="DZ234" s="21"/>
      <c r="EA234" s="21"/>
      <c r="EB234" s="21"/>
      <c r="EC234" s="21"/>
      <c r="ED234" s="21"/>
      <c r="EE234" s="21"/>
      <c r="EF234" s="21"/>
      <c r="EG234" s="21"/>
      <c r="EH234" s="21"/>
    </row>
    <row r="235" spans="1:138" ht="15.75" customHeight="1">
      <c r="A235" s="21"/>
      <c r="B235" s="21"/>
      <c r="C235" s="21"/>
      <c r="D235" s="79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  <c r="AH235" s="21"/>
      <c r="AI235" s="21"/>
      <c r="AJ235" s="21"/>
      <c r="AK235" s="21"/>
      <c r="AL235" s="21"/>
      <c r="AM235" s="21"/>
      <c r="AN235" s="21"/>
      <c r="AO235" s="21"/>
      <c r="AP235" s="21"/>
      <c r="AQ235" s="21"/>
      <c r="AR235" s="21"/>
      <c r="AS235" s="21"/>
      <c r="AT235" s="21"/>
      <c r="AU235" s="21"/>
      <c r="AV235" s="21"/>
      <c r="AW235" s="21"/>
      <c r="AX235" s="21"/>
      <c r="AY235" s="21"/>
      <c r="AZ235" s="21"/>
      <c r="BA235" s="21"/>
      <c r="BB235" s="21"/>
      <c r="BC235" s="21"/>
      <c r="BD235" s="21"/>
      <c r="BE235" s="21"/>
      <c r="BF235" s="21"/>
      <c r="BG235" s="21"/>
      <c r="BH235" s="21"/>
      <c r="BI235" s="21"/>
      <c r="BJ235" s="21"/>
      <c r="BK235" s="21"/>
      <c r="BL235" s="21"/>
      <c r="BM235" s="21"/>
      <c r="BN235" s="21"/>
      <c r="BO235" s="21"/>
      <c r="BP235" s="21"/>
      <c r="BQ235" s="21"/>
      <c r="BR235" s="21"/>
      <c r="BS235" s="21"/>
      <c r="BT235" s="21"/>
      <c r="BU235" s="21"/>
      <c r="BV235" s="21"/>
      <c r="BW235" s="21"/>
      <c r="BX235" s="21"/>
      <c r="BY235" s="21"/>
      <c r="BZ235" s="21"/>
      <c r="CA235" s="21"/>
      <c r="CB235" s="21"/>
      <c r="CC235" s="21"/>
      <c r="CD235" s="21"/>
      <c r="CE235" s="21"/>
      <c r="CF235" s="21"/>
      <c r="CG235" s="21"/>
      <c r="CH235" s="21"/>
      <c r="CI235" s="21"/>
      <c r="CJ235" s="21"/>
      <c r="CK235" s="21"/>
      <c r="CL235" s="21"/>
      <c r="CM235" s="21"/>
      <c r="CN235" s="21"/>
      <c r="CO235" s="21"/>
      <c r="CP235" s="21"/>
      <c r="CQ235" s="21"/>
      <c r="CR235" s="21"/>
      <c r="CS235" s="21"/>
      <c r="CT235" s="21"/>
      <c r="CU235" s="21"/>
      <c r="CV235" s="21"/>
      <c r="CW235" s="21"/>
      <c r="CX235" s="21"/>
      <c r="CY235" s="21"/>
      <c r="CZ235" s="21"/>
      <c r="DA235" s="21"/>
      <c r="DB235" s="21"/>
      <c r="DC235" s="21"/>
      <c r="DD235" s="21"/>
      <c r="DE235" s="21"/>
      <c r="DF235" s="21"/>
      <c r="DG235" s="21"/>
      <c r="DH235" s="21"/>
      <c r="DI235" s="21"/>
      <c r="DJ235" s="21"/>
      <c r="DK235" s="21"/>
      <c r="DL235" s="21"/>
      <c r="DM235" s="21"/>
      <c r="DN235" s="21"/>
      <c r="DO235" s="21"/>
      <c r="DP235" s="21"/>
      <c r="DQ235" s="21"/>
      <c r="DR235" s="21"/>
      <c r="DS235" s="21"/>
      <c r="DT235" s="21"/>
      <c r="DU235" s="21"/>
      <c r="DV235" s="21"/>
      <c r="DW235" s="21"/>
      <c r="DX235" s="21"/>
      <c r="DY235" s="21"/>
      <c r="DZ235" s="21"/>
      <c r="EA235" s="21"/>
      <c r="EB235" s="21"/>
      <c r="EC235" s="21"/>
      <c r="ED235" s="21"/>
      <c r="EE235" s="21"/>
      <c r="EF235" s="21"/>
      <c r="EG235" s="21"/>
      <c r="EH235" s="21"/>
    </row>
    <row r="236" spans="1:138" ht="15.75" customHeight="1">
      <c r="A236" s="21"/>
      <c r="B236" s="21"/>
      <c r="C236" s="21"/>
      <c r="D236" s="79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  <c r="AH236" s="21"/>
      <c r="AI236" s="21"/>
      <c r="AJ236" s="21"/>
      <c r="AK236" s="21"/>
      <c r="AL236" s="21"/>
      <c r="AM236" s="21"/>
      <c r="AN236" s="21"/>
      <c r="AO236" s="21"/>
      <c r="AP236" s="21"/>
      <c r="AQ236" s="21"/>
      <c r="AR236" s="21"/>
      <c r="AS236" s="21"/>
      <c r="AT236" s="21"/>
      <c r="AU236" s="21"/>
      <c r="AV236" s="21"/>
      <c r="AW236" s="21"/>
      <c r="AX236" s="21"/>
      <c r="AY236" s="21"/>
      <c r="AZ236" s="21"/>
      <c r="BA236" s="21"/>
      <c r="BB236" s="21"/>
      <c r="BC236" s="21"/>
      <c r="BD236" s="21"/>
      <c r="BE236" s="21"/>
      <c r="BF236" s="21"/>
      <c r="BG236" s="21"/>
      <c r="BH236" s="21"/>
      <c r="BI236" s="21"/>
      <c r="BJ236" s="21"/>
      <c r="BK236" s="21"/>
      <c r="BL236" s="21"/>
      <c r="BM236" s="21"/>
      <c r="BN236" s="21"/>
      <c r="BO236" s="21"/>
      <c r="BP236" s="21"/>
      <c r="BQ236" s="21"/>
      <c r="BR236" s="21"/>
      <c r="BS236" s="21"/>
      <c r="BT236" s="21"/>
      <c r="BU236" s="21"/>
      <c r="BV236" s="21"/>
      <c r="BW236" s="21"/>
      <c r="BX236" s="21"/>
      <c r="BY236" s="21"/>
      <c r="BZ236" s="21"/>
      <c r="CA236" s="21"/>
      <c r="CB236" s="21"/>
      <c r="CC236" s="21"/>
      <c r="CD236" s="21"/>
      <c r="CE236" s="21"/>
      <c r="CF236" s="21"/>
      <c r="CG236" s="21"/>
      <c r="CH236" s="21"/>
      <c r="CI236" s="21"/>
      <c r="CJ236" s="21"/>
      <c r="CK236" s="21"/>
      <c r="CL236" s="21"/>
      <c r="CM236" s="21"/>
      <c r="CN236" s="21"/>
      <c r="CO236" s="21"/>
      <c r="CP236" s="21"/>
      <c r="CQ236" s="21"/>
      <c r="CR236" s="21"/>
      <c r="CS236" s="21"/>
      <c r="CT236" s="21"/>
      <c r="CU236" s="21"/>
      <c r="CV236" s="21"/>
      <c r="CW236" s="21"/>
      <c r="CX236" s="21"/>
      <c r="CY236" s="21"/>
      <c r="CZ236" s="21"/>
      <c r="DA236" s="21"/>
      <c r="DB236" s="21"/>
      <c r="DC236" s="21"/>
      <c r="DD236" s="21"/>
      <c r="DE236" s="21"/>
      <c r="DF236" s="21"/>
      <c r="DG236" s="21"/>
      <c r="DH236" s="21"/>
      <c r="DI236" s="21"/>
      <c r="DJ236" s="21"/>
      <c r="DK236" s="21"/>
      <c r="DL236" s="21"/>
      <c r="DM236" s="21"/>
      <c r="DN236" s="21"/>
      <c r="DO236" s="21"/>
      <c r="DP236" s="21"/>
      <c r="DQ236" s="21"/>
      <c r="DR236" s="21"/>
      <c r="DS236" s="21"/>
      <c r="DT236" s="21"/>
      <c r="DU236" s="21"/>
      <c r="DV236" s="21"/>
      <c r="DW236" s="21"/>
      <c r="DX236" s="21"/>
      <c r="DY236" s="21"/>
      <c r="DZ236" s="21"/>
      <c r="EA236" s="21"/>
      <c r="EB236" s="21"/>
      <c r="EC236" s="21"/>
      <c r="ED236" s="21"/>
      <c r="EE236" s="21"/>
      <c r="EF236" s="21"/>
      <c r="EG236" s="21"/>
      <c r="EH236" s="21"/>
    </row>
    <row r="237" spans="1:138" ht="15.75" customHeight="1">
      <c r="A237" s="21"/>
      <c r="B237" s="21"/>
      <c r="C237" s="21"/>
      <c r="D237" s="79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21"/>
      <c r="AV237" s="21"/>
      <c r="AW237" s="21"/>
      <c r="AX237" s="21"/>
      <c r="AY237" s="21"/>
      <c r="AZ237" s="21"/>
      <c r="BA237" s="21"/>
      <c r="BB237" s="21"/>
      <c r="BC237" s="21"/>
      <c r="BD237" s="21"/>
      <c r="BE237" s="21"/>
      <c r="BF237" s="21"/>
      <c r="BG237" s="21"/>
      <c r="BH237" s="21"/>
      <c r="BI237" s="21"/>
      <c r="BJ237" s="21"/>
      <c r="BK237" s="21"/>
      <c r="BL237" s="21"/>
      <c r="BM237" s="21"/>
      <c r="BN237" s="21"/>
      <c r="BO237" s="21"/>
      <c r="BP237" s="21"/>
      <c r="BQ237" s="21"/>
      <c r="BR237" s="21"/>
      <c r="BS237" s="21"/>
      <c r="BT237" s="21"/>
      <c r="BU237" s="21"/>
      <c r="BV237" s="21"/>
      <c r="BW237" s="21"/>
      <c r="BX237" s="21"/>
      <c r="BY237" s="21"/>
      <c r="BZ237" s="21"/>
      <c r="CA237" s="21"/>
      <c r="CB237" s="21"/>
      <c r="CC237" s="21"/>
      <c r="CD237" s="21"/>
      <c r="CE237" s="21"/>
      <c r="CF237" s="21"/>
      <c r="CG237" s="21"/>
      <c r="CH237" s="21"/>
      <c r="CI237" s="21"/>
      <c r="CJ237" s="21"/>
      <c r="CK237" s="21"/>
      <c r="CL237" s="21"/>
      <c r="CM237" s="21"/>
      <c r="CN237" s="21"/>
      <c r="CO237" s="21"/>
      <c r="CP237" s="21"/>
      <c r="CQ237" s="21"/>
      <c r="CR237" s="21"/>
      <c r="CS237" s="21"/>
      <c r="CT237" s="21"/>
      <c r="CU237" s="21"/>
      <c r="CV237" s="21"/>
      <c r="CW237" s="21"/>
      <c r="CX237" s="21"/>
      <c r="CY237" s="21"/>
      <c r="CZ237" s="21"/>
      <c r="DA237" s="21"/>
      <c r="DB237" s="21"/>
      <c r="DC237" s="21"/>
      <c r="DD237" s="21"/>
      <c r="DE237" s="21"/>
      <c r="DF237" s="21"/>
      <c r="DG237" s="21"/>
      <c r="DH237" s="21"/>
      <c r="DI237" s="21"/>
      <c r="DJ237" s="21"/>
      <c r="DK237" s="21"/>
      <c r="DL237" s="21"/>
      <c r="DM237" s="21"/>
      <c r="DN237" s="21"/>
      <c r="DO237" s="21"/>
      <c r="DP237" s="21"/>
      <c r="DQ237" s="21"/>
      <c r="DR237" s="21"/>
      <c r="DS237" s="21"/>
      <c r="DT237" s="21"/>
      <c r="DU237" s="21"/>
      <c r="DV237" s="21"/>
      <c r="DW237" s="21"/>
      <c r="DX237" s="21"/>
      <c r="DY237" s="21"/>
      <c r="DZ237" s="21"/>
      <c r="EA237" s="21"/>
      <c r="EB237" s="21"/>
      <c r="EC237" s="21"/>
      <c r="ED237" s="21"/>
      <c r="EE237" s="21"/>
      <c r="EF237" s="21"/>
      <c r="EG237" s="21"/>
      <c r="EH237" s="21"/>
    </row>
    <row r="238" spans="1:138" ht="15.75" customHeight="1">
      <c r="A238" s="21"/>
      <c r="B238" s="21"/>
      <c r="C238" s="21"/>
      <c r="D238" s="79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  <c r="AU238" s="21"/>
      <c r="AV238" s="21"/>
      <c r="AW238" s="21"/>
      <c r="AX238" s="21"/>
      <c r="AY238" s="21"/>
      <c r="AZ238" s="21"/>
      <c r="BA238" s="21"/>
      <c r="BB238" s="21"/>
      <c r="BC238" s="21"/>
      <c r="BD238" s="21"/>
      <c r="BE238" s="21"/>
      <c r="BF238" s="21"/>
      <c r="BG238" s="21"/>
      <c r="BH238" s="21"/>
      <c r="BI238" s="21"/>
      <c r="BJ238" s="21"/>
      <c r="BK238" s="21"/>
      <c r="BL238" s="21"/>
      <c r="BM238" s="21"/>
      <c r="BN238" s="21"/>
      <c r="BO238" s="21"/>
      <c r="BP238" s="21"/>
      <c r="BQ238" s="21"/>
      <c r="BR238" s="21"/>
      <c r="BS238" s="21"/>
      <c r="BT238" s="21"/>
      <c r="BU238" s="21"/>
      <c r="BV238" s="21"/>
      <c r="BW238" s="21"/>
      <c r="BX238" s="21"/>
      <c r="BY238" s="21"/>
      <c r="BZ238" s="21"/>
      <c r="CA238" s="21"/>
      <c r="CB238" s="21"/>
      <c r="CC238" s="21"/>
      <c r="CD238" s="21"/>
      <c r="CE238" s="21"/>
      <c r="CF238" s="21"/>
      <c r="CG238" s="21"/>
      <c r="CH238" s="21"/>
      <c r="CI238" s="21"/>
      <c r="CJ238" s="21"/>
      <c r="CK238" s="21"/>
      <c r="CL238" s="21"/>
      <c r="CM238" s="21"/>
      <c r="CN238" s="21"/>
      <c r="CO238" s="21"/>
      <c r="CP238" s="21"/>
      <c r="CQ238" s="21"/>
      <c r="CR238" s="21"/>
      <c r="CS238" s="21"/>
      <c r="CT238" s="21"/>
      <c r="CU238" s="21"/>
      <c r="CV238" s="21"/>
      <c r="CW238" s="21"/>
      <c r="CX238" s="21"/>
      <c r="CY238" s="21"/>
      <c r="CZ238" s="21"/>
      <c r="DA238" s="21"/>
      <c r="DB238" s="21"/>
      <c r="DC238" s="21"/>
      <c r="DD238" s="21"/>
      <c r="DE238" s="21"/>
      <c r="DF238" s="21"/>
      <c r="DG238" s="21"/>
      <c r="DH238" s="21"/>
      <c r="DI238" s="21"/>
      <c r="DJ238" s="21"/>
      <c r="DK238" s="21"/>
      <c r="DL238" s="21"/>
      <c r="DM238" s="21"/>
      <c r="DN238" s="21"/>
      <c r="DO238" s="21"/>
      <c r="DP238" s="21"/>
      <c r="DQ238" s="21"/>
      <c r="DR238" s="21"/>
      <c r="DS238" s="21"/>
      <c r="DT238" s="21"/>
      <c r="DU238" s="21"/>
      <c r="DV238" s="21"/>
      <c r="DW238" s="21"/>
      <c r="DX238" s="21"/>
      <c r="DY238" s="21"/>
      <c r="DZ238" s="21"/>
      <c r="EA238" s="21"/>
      <c r="EB238" s="21"/>
      <c r="EC238" s="21"/>
      <c r="ED238" s="21"/>
      <c r="EE238" s="21"/>
      <c r="EF238" s="21"/>
      <c r="EG238" s="21"/>
      <c r="EH238" s="21"/>
    </row>
    <row r="239" spans="1:138" ht="15.75" customHeight="1">
      <c r="A239" s="21"/>
      <c r="B239" s="21"/>
      <c r="C239" s="21"/>
      <c r="D239" s="79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  <c r="AH239" s="21"/>
      <c r="AI239" s="21"/>
      <c r="AJ239" s="21"/>
      <c r="AK239" s="21"/>
      <c r="AL239" s="21"/>
      <c r="AM239" s="21"/>
      <c r="AN239" s="21"/>
      <c r="AO239" s="21"/>
      <c r="AP239" s="21"/>
      <c r="AQ239" s="21"/>
      <c r="AR239" s="21"/>
      <c r="AS239" s="21"/>
      <c r="AT239" s="21"/>
      <c r="AU239" s="21"/>
      <c r="AV239" s="21"/>
      <c r="AW239" s="21"/>
      <c r="AX239" s="21"/>
      <c r="AY239" s="21"/>
      <c r="AZ239" s="21"/>
      <c r="BA239" s="21"/>
      <c r="BB239" s="21"/>
      <c r="BC239" s="21"/>
      <c r="BD239" s="21"/>
      <c r="BE239" s="21"/>
      <c r="BF239" s="21"/>
      <c r="BG239" s="21"/>
      <c r="BH239" s="21"/>
      <c r="BI239" s="21"/>
      <c r="BJ239" s="21"/>
      <c r="BK239" s="21"/>
      <c r="BL239" s="21"/>
      <c r="BM239" s="21"/>
      <c r="BN239" s="21"/>
      <c r="BO239" s="21"/>
      <c r="BP239" s="21"/>
      <c r="BQ239" s="21"/>
      <c r="BR239" s="21"/>
      <c r="BS239" s="21"/>
      <c r="BT239" s="21"/>
      <c r="BU239" s="21"/>
      <c r="BV239" s="21"/>
      <c r="BW239" s="21"/>
      <c r="BX239" s="21"/>
      <c r="BY239" s="21"/>
      <c r="BZ239" s="21"/>
      <c r="CA239" s="21"/>
      <c r="CB239" s="21"/>
      <c r="CC239" s="21"/>
      <c r="CD239" s="21"/>
      <c r="CE239" s="21"/>
      <c r="CF239" s="21"/>
      <c r="CG239" s="21"/>
      <c r="CH239" s="21"/>
      <c r="CI239" s="21"/>
      <c r="CJ239" s="21"/>
      <c r="CK239" s="21"/>
      <c r="CL239" s="21"/>
      <c r="CM239" s="21"/>
      <c r="CN239" s="21"/>
      <c r="CO239" s="21"/>
      <c r="CP239" s="21"/>
      <c r="CQ239" s="21"/>
      <c r="CR239" s="21"/>
      <c r="CS239" s="21"/>
      <c r="CT239" s="21"/>
      <c r="CU239" s="21"/>
      <c r="CV239" s="21"/>
      <c r="CW239" s="21"/>
      <c r="CX239" s="21"/>
      <c r="CY239" s="21"/>
      <c r="CZ239" s="21"/>
      <c r="DA239" s="21"/>
      <c r="DB239" s="21"/>
      <c r="DC239" s="21"/>
      <c r="DD239" s="21"/>
      <c r="DE239" s="21"/>
      <c r="DF239" s="21"/>
      <c r="DG239" s="21"/>
      <c r="DH239" s="21"/>
      <c r="DI239" s="21"/>
      <c r="DJ239" s="21"/>
      <c r="DK239" s="21"/>
      <c r="DL239" s="21"/>
      <c r="DM239" s="21"/>
      <c r="DN239" s="21"/>
      <c r="DO239" s="21"/>
      <c r="DP239" s="21"/>
      <c r="DQ239" s="21"/>
      <c r="DR239" s="21"/>
      <c r="DS239" s="21"/>
      <c r="DT239" s="21"/>
      <c r="DU239" s="21"/>
      <c r="DV239" s="21"/>
      <c r="DW239" s="21"/>
      <c r="DX239" s="21"/>
      <c r="DY239" s="21"/>
      <c r="DZ239" s="21"/>
      <c r="EA239" s="21"/>
      <c r="EB239" s="21"/>
      <c r="EC239" s="21"/>
      <c r="ED239" s="21"/>
      <c r="EE239" s="21"/>
      <c r="EF239" s="21"/>
      <c r="EG239" s="21"/>
      <c r="EH239" s="21"/>
    </row>
    <row r="240" spans="1:138" ht="15.75" customHeight="1">
      <c r="A240" s="21"/>
      <c r="B240" s="21"/>
      <c r="C240" s="21"/>
      <c r="D240" s="79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  <c r="AH240" s="21"/>
      <c r="AI240" s="21"/>
      <c r="AJ240" s="21"/>
      <c r="AK240" s="21"/>
      <c r="AL240" s="21"/>
      <c r="AM240" s="21"/>
      <c r="AN240" s="21"/>
      <c r="AO240" s="21"/>
      <c r="AP240" s="21"/>
      <c r="AQ240" s="21"/>
      <c r="AR240" s="21"/>
      <c r="AS240" s="21"/>
      <c r="AT240" s="21"/>
      <c r="AU240" s="21"/>
      <c r="AV240" s="21"/>
      <c r="AW240" s="21"/>
      <c r="AX240" s="21"/>
      <c r="AY240" s="21"/>
      <c r="AZ240" s="21"/>
      <c r="BA240" s="21"/>
      <c r="BB240" s="21"/>
      <c r="BC240" s="21"/>
      <c r="BD240" s="21"/>
      <c r="BE240" s="21"/>
      <c r="BF240" s="21"/>
      <c r="BG240" s="21"/>
      <c r="BH240" s="21"/>
      <c r="BI240" s="21"/>
      <c r="BJ240" s="21"/>
      <c r="BK240" s="21"/>
      <c r="BL240" s="21"/>
      <c r="BM240" s="21"/>
      <c r="BN240" s="21"/>
      <c r="BO240" s="21"/>
      <c r="BP240" s="21"/>
      <c r="BQ240" s="21"/>
      <c r="BR240" s="21"/>
      <c r="BS240" s="21"/>
      <c r="BT240" s="21"/>
      <c r="BU240" s="21"/>
      <c r="BV240" s="21"/>
      <c r="BW240" s="21"/>
      <c r="BX240" s="21"/>
      <c r="BY240" s="21"/>
      <c r="BZ240" s="21"/>
      <c r="CA240" s="21"/>
      <c r="CB240" s="21"/>
      <c r="CC240" s="21"/>
      <c r="CD240" s="21"/>
      <c r="CE240" s="21"/>
      <c r="CF240" s="21"/>
      <c r="CG240" s="21"/>
      <c r="CH240" s="21"/>
      <c r="CI240" s="21"/>
      <c r="CJ240" s="21"/>
      <c r="CK240" s="21"/>
      <c r="CL240" s="21"/>
      <c r="CM240" s="21"/>
      <c r="CN240" s="21"/>
      <c r="CO240" s="21"/>
      <c r="CP240" s="21"/>
      <c r="CQ240" s="21"/>
      <c r="CR240" s="21"/>
      <c r="CS240" s="21"/>
      <c r="CT240" s="21"/>
      <c r="CU240" s="21"/>
      <c r="CV240" s="21"/>
      <c r="CW240" s="21"/>
      <c r="CX240" s="21"/>
      <c r="CY240" s="21"/>
      <c r="CZ240" s="21"/>
      <c r="DA240" s="21"/>
      <c r="DB240" s="21"/>
      <c r="DC240" s="21"/>
      <c r="DD240" s="21"/>
      <c r="DE240" s="21"/>
      <c r="DF240" s="21"/>
      <c r="DG240" s="21"/>
      <c r="DH240" s="21"/>
      <c r="DI240" s="21"/>
      <c r="DJ240" s="21"/>
      <c r="DK240" s="21"/>
      <c r="DL240" s="21"/>
      <c r="DM240" s="21"/>
      <c r="DN240" s="21"/>
      <c r="DO240" s="21"/>
      <c r="DP240" s="21"/>
      <c r="DQ240" s="21"/>
      <c r="DR240" s="21"/>
      <c r="DS240" s="21"/>
      <c r="DT240" s="21"/>
      <c r="DU240" s="21"/>
      <c r="DV240" s="21"/>
      <c r="DW240" s="21"/>
      <c r="DX240" s="21"/>
      <c r="DY240" s="21"/>
      <c r="DZ240" s="21"/>
      <c r="EA240" s="21"/>
      <c r="EB240" s="21"/>
      <c r="EC240" s="21"/>
      <c r="ED240" s="21"/>
      <c r="EE240" s="21"/>
      <c r="EF240" s="21"/>
      <c r="EG240" s="21"/>
      <c r="EH240" s="21"/>
    </row>
    <row r="241" spans="1:138" ht="15.75" customHeight="1">
      <c r="A241" s="21"/>
      <c r="B241" s="21"/>
      <c r="C241" s="21"/>
      <c r="D241" s="79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  <c r="AH241" s="21"/>
      <c r="AI241" s="21"/>
      <c r="AJ241" s="21"/>
      <c r="AK241" s="21"/>
      <c r="AL241" s="21"/>
      <c r="AM241" s="21"/>
      <c r="AN241" s="21"/>
      <c r="AO241" s="21"/>
      <c r="AP241" s="21"/>
      <c r="AQ241" s="21"/>
      <c r="AR241" s="21"/>
      <c r="AS241" s="21"/>
      <c r="AT241" s="21"/>
      <c r="AU241" s="21"/>
      <c r="AV241" s="21"/>
      <c r="AW241" s="21"/>
      <c r="AX241" s="21"/>
      <c r="AY241" s="21"/>
      <c r="AZ241" s="21"/>
      <c r="BA241" s="21"/>
      <c r="BB241" s="21"/>
      <c r="BC241" s="21"/>
      <c r="BD241" s="21"/>
      <c r="BE241" s="21"/>
      <c r="BF241" s="21"/>
      <c r="BG241" s="21"/>
      <c r="BH241" s="21"/>
      <c r="BI241" s="21"/>
      <c r="BJ241" s="21"/>
      <c r="BK241" s="21"/>
      <c r="BL241" s="21"/>
      <c r="BM241" s="21"/>
      <c r="BN241" s="21"/>
      <c r="BO241" s="21"/>
      <c r="BP241" s="21"/>
      <c r="BQ241" s="21"/>
      <c r="BR241" s="21"/>
      <c r="BS241" s="21"/>
      <c r="BT241" s="21"/>
      <c r="BU241" s="21"/>
      <c r="BV241" s="21"/>
      <c r="BW241" s="21"/>
      <c r="BX241" s="21"/>
      <c r="BY241" s="21"/>
      <c r="BZ241" s="21"/>
      <c r="CA241" s="21"/>
      <c r="CB241" s="21"/>
      <c r="CC241" s="21"/>
      <c r="CD241" s="21"/>
      <c r="CE241" s="21"/>
      <c r="CF241" s="21"/>
      <c r="CG241" s="21"/>
      <c r="CH241" s="21"/>
      <c r="CI241" s="21"/>
      <c r="CJ241" s="21"/>
      <c r="CK241" s="21"/>
      <c r="CL241" s="21"/>
      <c r="CM241" s="21"/>
      <c r="CN241" s="21"/>
      <c r="CO241" s="21"/>
      <c r="CP241" s="21"/>
      <c r="CQ241" s="21"/>
      <c r="CR241" s="21"/>
      <c r="CS241" s="21"/>
      <c r="CT241" s="21"/>
      <c r="CU241" s="21"/>
      <c r="CV241" s="21"/>
      <c r="CW241" s="21"/>
      <c r="CX241" s="21"/>
      <c r="CY241" s="21"/>
      <c r="CZ241" s="21"/>
      <c r="DA241" s="21"/>
      <c r="DB241" s="21"/>
      <c r="DC241" s="21"/>
      <c r="DD241" s="21"/>
      <c r="DE241" s="21"/>
      <c r="DF241" s="21"/>
      <c r="DG241" s="21"/>
      <c r="DH241" s="21"/>
      <c r="DI241" s="21"/>
      <c r="DJ241" s="21"/>
      <c r="DK241" s="21"/>
      <c r="DL241" s="21"/>
      <c r="DM241" s="21"/>
      <c r="DN241" s="21"/>
      <c r="DO241" s="21"/>
      <c r="DP241" s="21"/>
      <c r="DQ241" s="21"/>
      <c r="DR241" s="21"/>
      <c r="DS241" s="21"/>
      <c r="DT241" s="21"/>
      <c r="DU241" s="21"/>
      <c r="DV241" s="21"/>
      <c r="DW241" s="21"/>
      <c r="DX241" s="21"/>
      <c r="DY241" s="21"/>
      <c r="DZ241" s="21"/>
      <c r="EA241" s="21"/>
      <c r="EB241" s="21"/>
      <c r="EC241" s="21"/>
      <c r="ED241" s="21"/>
      <c r="EE241" s="21"/>
      <c r="EF241" s="21"/>
      <c r="EG241" s="21"/>
      <c r="EH241" s="21"/>
    </row>
    <row r="242" spans="1:138" ht="15.75" customHeight="1">
      <c r="A242" s="21"/>
      <c r="B242" s="21"/>
      <c r="C242" s="21"/>
      <c r="D242" s="79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  <c r="AH242" s="21"/>
      <c r="AI242" s="21"/>
      <c r="AJ242" s="21"/>
      <c r="AK242" s="21"/>
      <c r="AL242" s="21"/>
      <c r="AM242" s="21"/>
      <c r="AN242" s="21"/>
      <c r="AO242" s="21"/>
      <c r="AP242" s="21"/>
      <c r="AQ242" s="21"/>
      <c r="AR242" s="21"/>
      <c r="AS242" s="21"/>
      <c r="AT242" s="21"/>
      <c r="AU242" s="21"/>
      <c r="AV242" s="21"/>
      <c r="AW242" s="21"/>
      <c r="AX242" s="21"/>
      <c r="AY242" s="21"/>
      <c r="AZ242" s="21"/>
      <c r="BA242" s="21"/>
      <c r="BB242" s="21"/>
      <c r="BC242" s="21"/>
      <c r="BD242" s="21"/>
      <c r="BE242" s="21"/>
      <c r="BF242" s="21"/>
      <c r="BG242" s="21"/>
      <c r="BH242" s="21"/>
      <c r="BI242" s="21"/>
      <c r="BJ242" s="21"/>
      <c r="BK242" s="21"/>
      <c r="BL242" s="21"/>
      <c r="BM242" s="21"/>
      <c r="BN242" s="21"/>
      <c r="BO242" s="21"/>
      <c r="BP242" s="21"/>
      <c r="BQ242" s="21"/>
      <c r="BR242" s="21"/>
      <c r="BS242" s="21"/>
      <c r="BT242" s="21"/>
      <c r="BU242" s="21"/>
      <c r="BV242" s="21"/>
      <c r="BW242" s="21"/>
      <c r="BX242" s="21"/>
      <c r="BY242" s="21"/>
      <c r="BZ242" s="21"/>
      <c r="CA242" s="21"/>
      <c r="CB242" s="21"/>
      <c r="CC242" s="21"/>
      <c r="CD242" s="21"/>
      <c r="CE242" s="21"/>
      <c r="CF242" s="21"/>
      <c r="CG242" s="21"/>
      <c r="CH242" s="21"/>
      <c r="CI242" s="21"/>
      <c r="CJ242" s="21"/>
      <c r="CK242" s="21"/>
      <c r="CL242" s="21"/>
      <c r="CM242" s="21"/>
      <c r="CN242" s="21"/>
      <c r="CO242" s="21"/>
      <c r="CP242" s="21"/>
      <c r="CQ242" s="21"/>
      <c r="CR242" s="21"/>
      <c r="CS242" s="21"/>
      <c r="CT242" s="21"/>
      <c r="CU242" s="21"/>
      <c r="CV242" s="21"/>
      <c r="CW242" s="21"/>
      <c r="CX242" s="21"/>
      <c r="CY242" s="21"/>
      <c r="CZ242" s="21"/>
      <c r="DA242" s="21"/>
      <c r="DB242" s="21"/>
      <c r="DC242" s="21"/>
      <c r="DD242" s="21"/>
      <c r="DE242" s="21"/>
      <c r="DF242" s="21"/>
      <c r="DG242" s="21"/>
      <c r="DH242" s="21"/>
      <c r="DI242" s="21"/>
      <c r="DJ242" s="21"/>
      <c r="DK242" s="21"/>
      <c r="DL242" s="21"/>
      <c r="DM242" s="21"/>
      <c r="DN242" s="21"/>
      <c r="DO242" s="21"/>
      <c r="DP242" s="21"/>
      <c r="DQ242" s="21"/>
      <c r="DR242" s="21"/>
      <c r="DS242" s="21"/>
      <c r="DT242" s="21"/>
      <c r="DU242" s="21"/>
      <c r="DV242" s="21"/>
      <c r="DW242" s="21"/>
      <c r="DX242" s="21"/>
      <c r="DY242" s="21"/>
      <c r="DZ242" s="21"/>
      <c r="EA242" s="21"/>
      <c r="EB242" s="21"/>
      <c r="EC242" s="21"/>
      <c r="ED242" s="21"/>
      <c r="EE242" s="21"/>
      <c r="EF242" s="21"/>
      <c r="EG242" s="21"/>
      <c r="EH242" s="21"/>
    </row>
    <row r="243" spans="1:138" ht="15.75" customHeight="1">
      <c r="A243" s="21"/>
      <c r="B243" s="21"/>
      <c r="C243" s="21"/>
      <c r="D243" s="79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  <c r="AH243" s="21"/>
      <c r="AI243" s="21"/>
      <c r="AJ243" s="21"/>
      <c r="AK243" s="21"/>
      <c r="AL243" s="21"/>
      <c r="AM243" s="21"/>
      <c r="AN243" s="21"/>
      <c r="AO243" s="21"/>
      <c r="AP243" s="21"/>
      <c r="AQ243" s="21"/>
      <c r="AR243" s="21"/>
      <c r="AS243" s="21"/>
      <c r="AT243" s="21"/>
      <c r="AU243" s="21"/>
      <c r="AV243" s="21"/>
      <c r="AW243" s="21"/>
      <c r="AX243" s="21"/>
      <c r="AY243" s="21"/>
      <c r="AZ243" s="21"/>
      <c r="BA243" s="21"/>
      <c r="BB243" s="21"/>
      <c r="BC243" s="21"/>
      <c r="BD243" s="21"/>
      <c r="BE243" s="21"/>
      <c r="BF243" s="21"/>
      <c r="BG243" s="21"/>
      <c r="BH243" s="21"/>
      <c r="BI243" s="21"/>
      <c r="BJ243" s="21"/>
      <c r="BK243" s="21"/>
      <c r="BL243" s="21"/>
      <c r="BM243" s="21"/>
      <c r="BN243" s="21"/>
      <c r="BO243" s="21"/>
      <c r="BP243" s="21"/>
      <c r="BQ243" s="21"/>
      <c r="BR243" s="21"/>
      <c r="BS243" s="21"/>
      <c r="BT243" s="21"/>
      <c r="BU243" s="21"/>
      <c r="BV243" s="21"/>
      <c r="BW243" s="21"/>
      <c r="BX243" s="21"/>
      <c r="BY243" s="21"/>
      <c r="BZ243" s="21"/>
      <c r="CA243" s="21"/>
      <c r="CB243" s="21"/>
      <c r="CC243" s="21"/>
      <c r="CD243" s="21"/>
      <c r="CE243" s="21"/>
      <c r="CF243" s="21"/>
      <c r="CG243" s="21"/>
      <c r="CH243" s="21"/>
      <c r="CI243" s="21"/>
      <c r="CJ243" s="21"/>
      <c r="CK243" s="21"/>
      <c r="CL243" s="21"/>
      <c r="CM243" s="21"/>
      <c r="CN243" s="21"/>
      <c r="CO243" s="21"/>
      <c r="CP243" s="21"/>
      <c r="CQ243" s="21"/>
      <c r="CR243" s="21"/>
      <c r="CS243" s="21"/>
      <c r="CT243" s="21"/>
      <c r="CU243" s="21"/>
      <c r="CV243" s="21"/>
      <c r="CW243" s="21"/>
      <c r="CX243" s="21"/>
      <c r="CY243" s="21"/>
      <c r="CZ243" s="21"/>
      <c r="DA243" s="21"/>
      <c r="DB243" s="21"/>
      <c r="DC243" s="21"/>
      <c r="DD243" s="21"/>
      <c r="DE243" s="21"/>
      <c r="DF243" s="21"/>
      <c r="DG243" s="21"/>
      <c r="DH243" s="21"/>
      <c r="DI243" s="21"/>
      <c r="DJ243" s="21"/>
      <c r="DK243" s="21"/>
      <c r="DL243" s="21"/>
      <c r="DM243" s="21"/>
      <c r="DN243" s="21"/>
      <c r="DO243" s="21"/>
      <c r="DP243" s="21"/>
      <c r="DQ243" s="21"/>
      <c r="DR243" s="21"/>
      <c r="DS243" s="21"/>
      <c r="DT243" s="21"/>
      <c r="DU243" s="21"/>
      <c r="DV243" s="21"/>
      <c r="DW243" s="21"/>
      <c r="DX243" s="21"/>
      <c r="DY243" s="21"/>
      <c r="DZ243" s="21"/>
      <c r="EA243" s="21"/>
      <c r="EB243" s="21"/>
      <c r="EC243" s="21"/>
      <c r="ED243" s="21"/>
      <c r="EE243" s="21"/>
      <c r="EF243" s="21"/>
      <c r="EG243" s="21"/>
      <c r="EH243" s="21"/>
    </row>
    <row r="244" spans="1:138" ht="15.75" customHeight="1">
      <c r="A244" s="21"/>
      <c r="B244" s="21"/>
      <c r="C244" s="21"/>
      <c r="D244" s="79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  <c r="AT244" s="21"/>
      <c r="AU244" s="21"/>
      <c r="AV244" s="21"/>
      <c r="AW244" s="21"/>
      <c r="AX244" s="21"/>
      <c r="AY244" s="21"/>
      <c r="AZ244" s="21"/>
      <c r="BA244" s="21"/>
      <c r="BB244" s="21"/>
      <c r="BC244" s="21"/>
      <c r="BD244" s="21"/>
      <c r="BE244" s="21"/>
      <c r="BF244" s="21"/>
      <c r="BG244" s="21"/>
      <c r="BH244" s="21"/>
      <c r="BI244" s="21"/>
      <c r="BJ244" s="21"/>
      <c r="BK244" s="21"/>
      <c r="BL244" s="21"/>
      <c r="BM244" s="21"/>
      <c r="BN244" s="21"/>
      <c r="BO244" s="21"/>
      <c r="BP244" s="21"/>
      <c r="BQ244" s="21"/>
      <c r="BR244" s="21"/>
      <c r="BS244" s="21"/>
      <c r="BT244" s="21"/>
      <c r="BU244" s="21"/>
      <c r="BV244" s="21"/>
      <c r="BW244" s="21"/>
      <c r="BX244" s="21"/>
      <c r="BY244" s="21"/>
      <c r="BZ244" s="21"/>
      <c r="CA244" s="21"/>
      <c r="CB244" s="21"/>
      <c r="CC244" s="21"/>
      <c r="CD244" s="21"/>
      <c r="CE244" s="21"/>
      <c r="CF244" s="21"/>
      <c r="CG244" s="21"/>
      <c r="CH244" s="21"/>
      <c r="CI244" s="21"/>
      <c r="CJ244" s="21"/>
      <c r="CK244" s="21"/>
      <c r="CL244" s="21"/>
      <c r="CM244" s="21"/>
      <c r="CN244" s="21"/>
      <c r="CO244" s="21"/>
      <c r="CP244" s="21"/>
      <c r="CQ244" s="21"/>
      <c r="CR244" s="21"/>
      <c r="CS244" s="21"/>
      <c r="CT244" s="21"/>
      <c r="CU244" s="21"/>
      <c r="CV244" s="21"/>
      <c r="CW244" s="21"/>
      <c r="CX244" s="21"/>
      <c r="CY244" s="21"/>
      <c r="CZ244" s="21"/>
      <c r="DA244" s="21"/>
      <c r="DB244" s="21"/>
      <c r="DC244" s="21"/>
      <c r="DD244" s="21"/>
      <c r="DE244" s="21"/>
      <c r="DF244" s="21"/>
      <c r="DG244" s="21"/>
      <c r="DH244" s="21"/>
      <c r="DI244" s="21"/>
      <c r="DJ244" s="21"/>
      <c r="DK244" s="21"/>
      <c r="DL244" s="21"/>
      <c r="DM244" s="21"/>
      <c r="DN244" s="21"/>
      <c r="DO244" s="21"/>
      <c r="DP244" s="21"/>
      <c r="DQ244" s="21"/>
      <c r="DR244" s="21"/>
      <c r="DS244" s="21"/>
      <c r="DT244" s="21"/>
      <c r="DU244" s="21"/>
      <c r="DV244" s="21"/>
      <c r="DW244" s="21"/>
      <c r="DX244" s="21"/>
      <c r="DY244" s="21"/>
      <c r="DZ244" s="21"/>
      <c r="EA244" s="21"/>
      <c r="EB244" s="21"/>
      <c r="EC244" s="21"/>
      <c r="ED244" s="21"/>
      <c r="EE244" s="21"/>
      <c r="EF244" s="21"/>
      <c r="EG244" s="21"/>
      <c r="EH244" s="21"/>
    </row>
    <row r="245" spans="1:138" ht="15.75" customHeight="1">
      <c r="A245" s="21"/>
      <c r="B245" s="21"/>
      <c r="C245" s="21"/>
      <c r="D245" s="79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  <c r="AH245" s="21"/>
      <c r="AI245" s="21"/>
      <c r="AJ245" s="21"/>
      <c r="AK245" s="21"/>
      <c r="AL245" s="21"/>
      <c r="AM245" s="21"/>
      <c r="AN245" s="21"/>
      <c r="AO245" s="21"/>
      <c r="AP245" s="21"/>
      <c r="AQ245" s="21"/>
      <c r="AR245" s="21"/>
      <c r="AS245" s="21"/>
      <c r="AT245" s="21"/>
      <c r="AU245" s="21"/>
      <c r="AV245" s="21"/>
      <c r="AW245" s="21"/>
      <c r="AX245" s="21"/>
      <c r="AY245" s="21"/>
      <c r="AZ245" s="21"/>
      <c r="BA245" s="21"/>
      <c r="BB245" s="21"/>
      <c r="BC245" s="21"/>
      <c r="BD245" s="21"/>
      <c r="BE245" s="21"/>
      <c r="BF245" s="21"/>
      <c r="BG245" s="21"/>
      <c r="BH245" s="21"/>
      <c r="BI245" s="21"/>
      <c r="BJ245" s="21"/>
      <c r="BK245" s="21"/>
      <c r="BL245" s="21"/>
      <c r="BM245" s="21"/>
      <c r="BN245" s="21"/>
      <c r="BO245" s="21"/>
      <c r="BP245" s="21"/>
      <c r="BQ245" s="21"/>
      <c r="BR245" s="21"/>
      <c r="BS245" s="21"/>
      <c r="BT245" s="21"/>
      <c r="BU245" s="21"/>
      <c r="BV245" s="21"/>
      <c r="BW245" s="21"/>
      <c r="BX245" s="21"/>
      <c r="BY245" s="21"/>
      <c r="BZ245" s="21"/>
      <c r="CA245" s="21"/>
      <c r="CB245" s="21"/>
      <c r="CC245" s="21"/>
      <c r="CD245" s="21"/>
      <c r="CE245" s="21"/>
      <c r="CF245" s="21"/>
      <c r="CG245" s="21"/>
      <c r="CH245" s="21"/>
      <c r="CI245" s="21"/>
      <c r="CJ245" s="21"/>
      <c r="CK245" s="21"/>
      <c r="CL245" s="21"/>
      <c r="CM245" s="21"/>
      <c r="CN245" s="21"/>
      <c r="CO245" s="21"/>
      <c r="CP245" s="21"/>
      <c r="CQ245" s="21"/>
      <c r="CR245" s="21"/>
      <c r="CS245" s="21"/>
      <c r="CT245" s="21"/>
      <c r="CU245" s="21"/>
      <c r="CV245" s="21"/>
      <c r="CW245" s="21"/>
      <c r="CX245" s="21"/>
      <c r="CY245" s="21"/>
      <c r="CZ245" s="21"/>
      <c r="DA245" s="21"/>
      <c r="DB245" s="21"/>
      <c r="DC245" s="21"/>
      <c r="DD245" s="21"/>
      <c r="DE245" s="21"/>
      <c r="DF245" s="21"/>
      <c r="DG245" s="21"/>
      <c r="DH245" s="21"/>
      <c r="DI245" s="21"/>
      <c r="DJ245" s="21"/>
      <c r="DK245" s="21"/>
      <c r="DL245" s="21"/>
      <c r="DM245" s="21"/>
      <c r="DN245" s="21"/>
      <c r="DO245" s="21"/>
      <c r="DP245" s="21"/>
      <c r="DQ245" s="21"/>
      <c r="DR245" s="21"/>
      <c r="DS245" s="21"/>
      <c r="DT245" s="21"/>
      <c r="DU245" s="21"/>
      <c r="DV245" s="21"/>
      <c r="DW245" s="21"/>
      <c r="DX245" s="21"/>
      <c r="DY245" s="21"/>
      <c r="DZ245" s="21"/>
      <c r="EA245" s="21"/>
      <c r="EB245" s="21"/>
      <c r="EC245" s="21"/>
      <c r="ED245" s="21"/>
      <c r="EE245" s="21"/>
      <c r="EF245" s="21"/>
      <c r="EG245" s="21"/>
      <c r="EH245" s="21"/>
    </row>
    <row r="246" spans="1:138" ht="15.75" customHeight="1">
      <c r="A246" s="21"/>
      <c r="B246" s="21"/>
      <c r="C246" s="21"/>
      <c r="D246" s="79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  <c r="AH246" s="21"/>
      <c r="AI246" s="21"/>
      <c r="AJ246" s="21"/>
      <c r="AK246" s="21"/>
      <c r="AL246" s="21"/>
      <c r="AM246" s="21"/>
      <c r="AN246" s="21"/>
      <c r="AO246" s="21"/>
      <c r="AP246" s="21"/>
      <c r="AQ246" s="21"/>
      <c r="AR246" s="21"/>
      <c r="AS246" s="21"/>
      <c r="AT246" s="21"/>
      <c r="AU246" s="21"/>
      <c r="AV246" s="21"/>
      <c r="AW246" s="21"/>
      <c r="AX246" s="21"/>
      <c r="AY246" s="21"/>
      <c r="AZ246" s="21"/>
      <c r="BA246" s="21"/>
      <c r="BB246" s="21"/>
      <c r="BC246" s="21"/>
      <c r="BD246" s="21"/>
      <c r="BE246" s="21"/>
      <c r="BF246" s="21"/>
      <c r="BG246" s="21"/>
      <c r="BH246" s="21"/>
      <c r="BI246" s="21"/>
      <c r="BJ246" s="21"/>
      <c r="BK246" s="21"/>
      <c r="BL246" s="21"/>
      <c r="BM246" s="21"/>
      <c r="BN246" s="21"/>
      <c r="BO246" s="21"/>
      <c r="BP246" s="21"/>
      <c r="BQ246" s="21"/>
      <c r="BR246" s="21"/>
      <c r="BS246" s="21"/>
      <c r="BT246" s="21"/>
      <c r="BU246" s="21"/>
      <c r="BV246" s="21"/>
      <c r="BW246" s="21"/>
      <c r="BX246" s="21"/>
      <c r="BY246" s="21"/>
      <c r="BZ246" s="21"/>
      <c r="CA246" s="21"/>
      <c r="CB246" s="21"/>
      <c r="CC246" s="21"/>
      <c r="CD246" s="21"/>
      <c r="CE246" s="21"/>
      <c r="CF246" s="21"/>
      <c r="CG246" s="21"/>
      <c r="CH246" s="21"/>
      <c r="CI246" s="21"/>
      <c r="CJ246" s="21"/>
      <c r="CK246" s="21"/>
      <c r="CL246" s="21"/>
      <c r="CM246" s="21"/>
      <c r="CN246" s="21"/>
      <c r="CO246" s="21"/>
      <c r="CP246" s="21"/>
      <c r="CQ246" s="21"/>
      <c r="CR246" s="21"/>
      <c r="CS246" s="21"/>
      <c r="CT246" s="21"/>
      <c r="CU246" s="21"/>
      <c r="CV246" s="21"/>
      <c r="CW246" s="21"/>
      <c r="CX246" s="21"/>
      <c r="CY246" s="21"/>
      <c r="CZ246" s="21"/>
      <c r="DA246" s="21"/>
      <c r="DB246" s="21"/>
      <c r="DC246" s="21"/>
      <c r="DD246" s="21"/>
      <c r="DE246" s="21"/>
      <c r="DF246" s="21"/>
      <c r="DG246" s="21"/>
      <c r="DH246" s="21"/>
      <c r="DI246" s="21"/>
      <c r="DJ246" s="21"/>
      <c r="DK246" s="21"/>
      <c r="DL246" s="21"/>
      <c r="DM246" s="21"/>
      <c r="DN246" s="21"/>
      <c r="DO246" s="21"/>
      <c r="DP246" s="21"/>
      <c r="DQ246" s="21"/>
      <c r="DR246" s="21"/>
      <c r="DS246" s="21"/>
      <c r="DT246" s="21"/>
      <c r="DU246" s="21"/>
      <c r="DV246" s="21"/>
      <c r="DW246" s="21"/>
      <c r="DX246" s="21"/>
      <c r="DY246" s="21"/>
      <c r="DZ246" s="21"/>
      <c r="EA246" s="21"/>
      <c r="EB246" s="21"/>
      <c r="EC246" s="21"/>
      <c r="ED246" s="21"/>
      <c r="EE246" s="21"/>
      <c r="EF246" s="21"/>
      <c r="EG246" s="21"/>
      <c r="EH246" s="21"/>
    </row>
    <row r="247" spans="1:138" ht="15.75" customHeight="1">
      <c r="A247" s="21"/>
      <c r="B247" s="21"/>
      <c r="C247" s="21"/>
      <c r="D247" s="79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  <c r="AH247" s="21"/>
      <c r="AI247" s="21"/>
      <c r="AJ247" s="21"/>
      <c r="AK247" s="21"/>
      <c r="AL247" s="21"/>
      <c r="AM247" s="21"/>
      <c r="AN247" s="21"/>
      <c r="AO247" s="21"/>
      <c r="AP247" s="21"/>
      <c r="AQ247" s="21"/>
      <c r="AR247" s="21"/>
      <c r="AS247" s="21"/>
      <c r="AT247" s="21"/>
      <c r="AU247" s="21"/>
      <c r="AV247" s="21"/>
      <c r="AW247" s="21"/>
      <c r="AX247" s="21"/>
      <c r="AY247" s="21"/>
      <c r="AZ247" s="21"/>
      <c r="BA247" s="21"/>
      <c r="BB247" s="21"/>
      <c r="BC247" s="21"/>
      <c r="BD247" s="21"/>
      <c r="BE247" s="21"/>
      <c r="BF247" s="21"/>
      <c r="BG247" s="21"/>
      <c r="BH247" s="21"/>
      <c r="BI247" s="21"/>
      <c r="BJ247" s="21"/>
      <c r="BK247" s="21"/>
      <c r="BL247" s="21"/>
      <c r="BM247" s="21"/>
      <c r="BN247" s="21"/>
      <c r="BO247" s="21"/>
      <c r="BP247" s="21"/>
      <c r="BQ247" s="21"/>
      <c r="BR247" s="21"/>
      <c r="BS247" s="21"/>
      <c r="BT247" s="21"/>
      <c r="BU247" s="21"/>
      <c r="BV247" s="21"/>
      <c r="BW247" s="21"/>
      <c r="BX247" s="21"/>
      <c r="BY247" s="21"/>
      <c r="BZ247" s="21"/>
      <c r="CA247" s="21"/>
      <c r="CB247" s="21"/>
      <c r="CC247" s="21"/>
      <c r="CD247" s="21"/>
      <c r="CE247" s="21"/>
      <c r="CF247" s="21"/>
      <c r="CG247" s="21"/>
      <c r="CH247" s="21"/>
      <c r="CI247" s="21"/>
      <c r="CJ247" s="21"/>
      <c r="CK247" s="21"/>
      <c r="CL247" s="21"/>
      <c r="CM247" s="21"/>
      <c r="CN247" s="21"/>
      <c r="CO247" s="21"/>
      <c r="CP247" s="21"/>
      <c r="CQ247" s="21"/>
      <c r="CR247" s="21"/>
      <c r="CS247" s="21"/>
      <c r="CT247" s="21"/>
      <c r="CU247" s="21"/>
      <c r="CV247" s="21"/>
      <c r="CW247" s="21"/>
      <c r="CX247" s="21"/>
      <c r="CY247" s="21"/>
      <c r="CZ247" s="21"/>
      <c r="DA247" s="21"/>
      <c r="DB247" s="21"/>
      <c r="DC247" s="21"/>
      <c r="DD247" s="21"/>
      <c r="DE247" s="21"/>
      <c r="DF247" s="21"/>
      <c r="DG247" s="21"/>
      <c r="DH247" s="21"/>
      <c r="DI247" s="21"/>
      <c r="DJ247" s="21"/>
      <c r="DK247" s="21"/>
      <c r="DL247" s="21"/>
      <c r="DM247" s="21"/>
      <c r="DN247" s="21"/>
      <c r="DO247" s="21"/>
      <c r="DP247" s="21"/>
      <c r="DQ247" s="21"/>
      <c r="DR247" s="21"/>
      <c r="DS247" s="21"/>
      <c r="DT247" s="21"/>
      <c r="DU247" s="21"/>
      <c r="DV247" s="21"/>
      <c r="DW247" s="21"/>
      <c r="DX247" s="21"/>
      <c r="DY247" s="21"/>
      <c r="DZ247" s="21"/>
      <c r="EA247" s="21"/>
      <c r="EB247" s="21"/>
      <c r="EC247" s="21"/>
      <c r="ED247" s="21"/>
      <c r="EE247" s="21"/>
      <c r="EF247" s="21"/>
      <c r="EG247" s="21"/>
      <c r="EH247" s="21"/>
    </row>
    <row r="248" spans="1:138" ht="15.75" customHeight="1">
      <c r="A248" s="21"/>
      <c r="B248" s="21"/>
      <c r="C248" s="21"/>
      <c r="D248" s="79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  <c r="AH248" s="21"/>
      <c r="AI248" s="21"/>
      <c r="AJ248" s="21"/>
      <c r="AK248" s="21"/>
      <c r="AL248" s="21"/>
      <c r="AM248" s="21"/>
      <c r="AN248" s="21"/>
      <c r="AO248" s="21"/>
      <c r="AP248" s="21"/>
      <c r="AQ248" s="21"/>
      <c r="AR248" s="21"/>
      <c r="AS248" s="21"/>
      <c r="AT248" s="21"/>
      <c r="AU248" s="21"/>
      <c r="AV248" s="21"/>
      <c r="AW248" s="21"/>
      <c r="AX248" s="21"/>
      <c r="AY248" s="21"/>
      <c r="AZ248" s="21"/>
      <c r="BA248" s="21"/>
      <c r="BB248" s="21"/>
      <c r="BC248" s="21"/>
      <c r="BD248" s="21"/>
      <c r="BE248" s="21"/>
      <c r="BF248" s="21"/>
      <c r="BG248" s="21"/>
      <c r="BH248" s="21"/>
      <c r="BI248" s="21"/>
      <c r="BJ248" s="21"/>
      <c r="BK248" s="21"/>
      <c r="BL248" s="21"/>
      <c r="BM248" s="21"/>
      <c r="BN248" s="21"/>
      <c r="BO248" s="21"/>
      <c r="BP248" s="21"/>
      <c r="BQ248" s="21"/>
      <c r="BR248" s="21"/>
      <c r="BS248" s="21"/>
      <c r="BT248" s="21"/>
      <c r="BU248" s="21"/>
      <c r="BV248" s="21"/>
      <c r="BW248" s="21"/>
      <c r="BX248" s="21"/>
      <c r="BY248" s="21"/>
      <c r="BZ248" s="21"/>
      <c r="CA248" s="21"/>
      <c r="CB248" s="21"/>
      <c r="CC248" s="21"/>
      <c r="CD248" s="21"/>
      <c r="CE248" s="21"/>
      <c r="CF248" s="21"/>
      <c r="CG248" s="21"/>
      <c r="CH248" s="21"/>
      <c r="CI248" s="21"/>
      <c r="CJ248" s="21"/>
      <c r="CK248" s="21"/>
      <c r="CL248" s="21"/>
      <c r="CM248" s="21"/>
      <c r="CN248" s="21"/>
      <c r="CO248" s="21"/>
      <c r="CP248" s="21"/>
      <c r="CQ248" s="21"/>
      <c r="CR248" s="21"/>
      <c r="CS248" s="21"/>
      <c r="CT248" s="21"/>
      <c r="CU248" s="21"/>
      <c r="CV248" s="21"/>
      <c r="CW248" s="21"/>
      <c r="CX248" s="21"/>
      <c r="CY248" s="21"/>
      <c r="CZ248" s="21"/>
      <c r="DA248" s="21"/>
      <c r="DB248" s="21"/>
      <c r="DC248" s="21"/>
      <c r="DD248" s="21"/>
      <c r="DE248" s="21"/>
      <c r="DF248" s="21"/>
      <c r="DG248" s="21"/>
      <c r="DH248" s="21"/>
      <c r="DI248" s="21"/>
      <c r="DJ248" s="21"/>
      <c r="DK248" s="21"/>
      <c r="DL248" s="21"/>
      <c r="DM248" s="21"/>
      <c r="DN248" s="21"/>
      <c r="DO248" s="21"/>
      <c r="DP248" s="21"/>
      <c r="DQ248" s="21"/>
      <c r="DR248" s="21"/>
      <c r="DS248" s="21"/>
      <c r="DT248" s="21"/>
      <c r="DU248" s="21"/>
      <c r="DV248" s="21"/>
      <c r="DW248" s="21"/>
      <c r="DX248" s="21"/>
      <c r="DY248" s="21"/>
      <c r="DZ248" s="21"/>
      <c r="EA248" s="21"/>
      <c r="EB248" s="21"/>
      <c r="EC248" s="21"/>
      <c r="ED248" s="21"/>
      <c r="EE248" s="21"/>
      <c r="EF248" s="21"/>
      <c r="EG248" s="21"/>
      <c r="EH248" s="21"/>
    </row>
    <row r="249" spans="1:138" ht="15.75" customHeight="1">
      <c r="A249" s="21"/>
      <c r="B249" s="21"/>
      <c r="C249" s="21"/>
      <c r="D249" s="79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  <c r="AH249" s="21"/>
      <c r="AI249" s="21"/>
      <c r="AJ249" s="21"/>
      <c r="AK249" s="21"/>
      <c r="AL249" s="21"/>
      <c r="AM249" s="21"/>
      <c r="AN249" s="21"/>
      <c r="AO249" s="21"/>
      <c r="AP249" s="21"/>
      <c r="AQ249" s="21"/>
      <c r="AR249" s="21"/>
      <c r="AS249" s="21"/>
      <c r="AT249" s="21"/>
      <c r="AU249" s="21"/>
      <c r="AV249" s="21"/>
      <c r="AW249" s="21"/>
      <c r="AX249" s="21"/>
      <c r="AY249" s="21"/>
      <c r="AZ249" s="21"/>
      <c r="BA249" s="21"/>
      <c r="BB249" s="21"/>
      <c r="BC249" s="21"/>
      <c r="BD249" s="21"/>
      <c r="BE249" s="21"/>
      <c r="BF249" s="21"/>
      <c r="BG249" s="21"/>
      <c r="BH249" s="21"/>
      <c r="BI249" s="21"/>
      <c r="BJ249" s="21"/>
      <c r="BK249" s="21"/>
      <c r="BL249" s="21"/>
      <c r="BM249" s="21"/>
      <c r="BN249" s="21"/>
      <c r="BO249" s="21"/>
      <c r="BP249" s="21"/>
      <c r="BQ249" s="21"/>
      <c r="BR249" s="21"/>
      <c r="BS249" s="21"/>
      <c r="BT249" s="21"/>
      <c r="BU249" s="21"/>
      <c r="BV249" s="21"/>
      <c r="BW249" s="21"/>
      <c r="BX249" s="21"/>
      <c r="BY249" s="21"/>
      <c r="BZ249" s="21"/>
      <c r="CA249" s="21"/>
      <c r="CB249" s="21"/>
      <c r="CC249" s="21"/>
      <c r="CD249" s="21"/>
      <c r="CE249" s="21"/>
      <c r="CF249" s="21"/>
      <c r="CG249" s="21"/>
      <c r="CH249" s="21"/>
      <c r="CI249" s="21"/>
      <c r="CJ249" s="21"/>
      <c r="CK249" s="21"/>
      <c r="CL249" s="21"/>
      <c r="CM249" s="21"/>
      <c r="CN249" s="21"/>
      <c r="CO249" s="21"/>
      <c r="CP249" s="21"/>
      <c r="CQ249" s="21"/>
      <c r="CR249" s="21"/>
      <c r="CS249" s="21"/>
      <c r="CT249" s="21"/>
      <c r="CU249" s="21"/>
      <c r="CV249" s="21"/>
      <c r="CW249" s="21"/>
      <c r="CX249" s="21"/>
      <c r="CY249" s="21"/>
      <c r="CZ249" s="21"/>
      <c r="DA249" s="21"/>
      <c r="DB249" s="21"/>
      <c r="DC249" s="21"/>
      <c r="DD249" s="21"/>
      <c r="DE249" s="21"/>
      <c r="DF249" s="21"/>
      <c r="DG249" s="21"/>
      <c r="DH249" s="21"/>
      <c r="DI249" s="21"/>
      <c r="DJ249" s="21"/>
      <c r="DK249" s="21"/>
      <c r="DL249" s="21"/>
      <c r="DM249" s="21"/>
      <c r="DN249" s="21"/>
      <c r="DO249" s="21"/>
      <c r="DP249" s="21"/>
      <c r="DQ249" s="21"/>
      <c r="DR249" s="21"/>
      <c r="DS249" s="21"/>
      <c r="DT249" s="21"/>
      <c r="DU249" s="21"/>
      <c r="DV249" s="21"/>
      <c r="DW249" s="21"/>
      <c r="DX249" s="21"/>
      <c r="DY249" s="21"/>
      <c r="DZ249" s="21"/>
      <c r="EA249" s="21"/>
      <c r="EB249" s="21"/>
      <c r="EC249" s="21"/>
      <c r="ED249" s="21"/>
      <c r="EE249" s="21"/>
      <c r="EF249" s="21"/>
      <c r="EG249" s="21"/>
      <c r="EH249" s="21"/>
    </row>
    <row r="250" spans="1:138" ht="15.75" customHeight="1">
      <c r="A250" s="21"/>
      <c r="B250" s="21"/>
      <c r="C250" s="21"/>
      <c r="D250" s="79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  <c r="AH250" s="21"/>
      <c r="AI250" s="21"/>
      <c r="AJ250" s="21"/>
      <c r="AK250" s="21"/>
      <c r="AL250" s="21"/>
      <c r="AM250" s="21"/>
      <c r="AN250" s="21"/>
      <c r="AO250" s="21"/>
      <c r="AP250" s="21"/>
      <c r="AQ250" s="21"/>
      <c r="AR250" s="21"/>
      <c r="AS250" s="21"/>
      <c r="AT250" s="21"/>
      <c r="AU250" s="21"/>
      <c r="AV250" s="21"/>
      <c r="AW250" s="21"/>
      <c r="AX250" s="21"/>
      <c r="AY250" s="21"/>
      <c r="AZ250" s="21"/>
      <c r="BA250" s="21"/>
      <c r="BB250" s="21"/>
      <c r="BC250" s="21"/>
      <c r="BD250" s="21"/>
      <c r="BE250" s="21"/>
      <c r="BF250" s="21"/>
      <c r="BG250" s="21"/>
      <c r="BH250" s="21"/>
      <c r="BI250" s="21"/>
      <c r="BJ250" s="21"/>
      <c r="BK250" s="21"/>
      <c r="BL250" s="21"/>
      <c r="BM250" s="21"/>
      <c r="BN250" s="21"/>
      <c r="BO250" s="21"/>
      <c r="BP250" s="21"/>
      <c r="BQ250" s="21"/>
      <c r="BR250" s="21"/>
      <c r="BS250" s="21"/>
      <c r="BT250" s="21"/>
      <c r="BU250" s="21"/>
      <c r="BV250" s="21"/>
      <c r="BW250" s="21"/>
      <c r="BX250" s="21"/>
      <c r="BY250" s="21"/>
      <c r="BZ250" s="21"/>
      <c r="CA250" s="21"/>
      <c r="CB250" s="21"/>
      <c r="CC250" s="21"/>
      <c r="CD250" s="21"/>
      <c r="CE250" s="21"/>
      <c r="CF250" s="21"/>
      <c r="CG250" s="21"/>
      <c r="CH250" s="21"/>
      <c r="CI250" s="21"/>
      <c r="CJ250" s="21"/>
      <c r="CK250" s="21"/>
      <c r="CL250" s="21"/>
      <c r="CM250" s="21"/>
      <c r="CN250" s="21"/>
      <c r="CO250" s="21"/>
      <c r="CP250" s="21"/>
      <c r="CQ250" s="21"/>
      <c r="CR250" s="21"/>
      <c r="CS250" s="21"/>
      <c r="CT250" s="21"/>
      <c r="CU250" s="21"/>
      <c r="CV250" s="21"/>
      <c r="CW250" s="21"/>
      <c r="CX250" s="21"/>
      <c r="CY250" s="21"/>
      <c r="CZ250" s="21"/>
      <c r="DA250" s="21"/>
      <c r="DB250" s="21"/>
      <c r="DC250" s="21"/>
      <c r="DD250" s="21"/>
      <c r="DE250" s="21"/>
      <c r="DF250" s="21"/>
      <c r="DG250" s="21"/>
      <c r="DH250" s="21"/>
      <c r="DI250" s="21"/>
      <c r="DJ250" s="21"/>
      <c r="DK250" s="21"/>
      <c r="DL250" s="21"/>
      <c r="DM250" s="21"/>
      <c r="DN250" s="21"/>
      <c r="DO250" s="21"/>
      <c r="DP250" s="21"/>
      <c r="DQ250" s="21"/>
      <c r="DR250" s="21"/>
      <c r="DS250" s="21"/>
      <c r="DT250" s="21"/>
      <c r="DU250" s="21"/>
      <c r="DV250" s="21"/>
      <c r="DW250" s="21"/>
      <c r="DX250" s="21"/>
      <c r="DY250" s="21"/>
      <c r="DZ250" s="21"/>
      <c r="EA250" s="21"/>
      <c r="EB250" s="21"/>
      <c r="EC250" s="21"/>
      <c r="ED250" s="21"/>
      <c r="EE250" s="21"/>
      <c r="EF250" s="21"/>
      <c r="EG250" s="21"/>
      <c r="EH250" s="21"/>
    </row>
    <row r="251" spans="1:138" ht="15.75" customHeight="1">
      <c r="A251" s="21"/>
      <c r="B251" s="21"/>
      <c r="C251" s="21"/>
      <c r="D251" s="79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  <c r="AH251" s="21"/>
      <c r="AI251" s="21"/>
      <c r="AJ251" s="21"/>
      <c r="AK251" s="21"/>
      <c r="AL251" s="21"/>
      <c r="AM251" s="21"/>
      <c r="AN251" s="21"/>
      <c r="AO251" s="21"/>
      <c r="AP251" s="21"/>
      <c r="AQ251" s="21"/>
      <c r="AR251" s="21"/>
      <c r="AS251" s="21"/>
      <c r="AT251" s="21"/>
      <c r="AU251" s="21"/>
      <c r="AV251" s="21"/>
      <c r="AW251" s="21"/>
      <c r="AX251" s="21"/>
      <c r="AY251" s="21"/>
      <c r="AZ251" s="21"/>
      <c r="BA251" s="21"/>
      <c r="BB251" s="21"/>
      <c r="BC251" s="21"/>
      <c r="BD251" s="21"/>
      <c r="BE251" s="21"/>
      <c r="BF251" s="21"/>
      <c r="BG251" s="21"/>
      <c r="BH251" s="21"/>
      <c r="BI251" s="21"/>
      <c r="BJ251" s="21"/>
      <c r="BK251" s="21"/>
      <c r="BL251" s="21"/>
      <c r="BM251" s="21"/>
      <c r="BN251" s="21"/>
      <c r="BO251" s="21"/>
      <c r="BP251" s="21"/>
      <c r="BQ251" s="21"/>
      <c r="BR251" s="21"/>
      <c r="BS251" s="21"/>
      <c r="BT251" s="21"/>
      <c r="BU251" s="21"/>
      <c r="BV251" s="21"/>
      <c r="BW251" s="21"/>
      <c r="BX251" s="21"/>
      <c r="BY251" s="21"/>
      <c r="BZ251" s="21"/>
      <c r="CA251" s="21"/>
      <c r="CB251" s="21"/>
      <c r="CC251" s="21"/>
      <c r="CD251" s="21"/>
      <c r="CE251" s="21"/>
      <c r="CF251" s="21"/>
      <c r="CG251" s="21"/>
      <c r="CH251" s="21"/>
      <c r="CI251" s="21"/>
      <c r="CJ251" s="21"/>
      <c r="CK251" s="21"/>
      <c r="CL251" s="21"/>
      <c r="CM251" s="21"/>
      <c r="CN251" s="21"/>
      <c r="CO251" s="21"/>
      <c r="CP251" s="21"/>
      <c r="CQ251" s="21"/>
      <c r="CR251" s="21"/>
      <c r="CS251" s="21"/>
      <c r="CT251" s="21"/>
      <c r="CU251" s="21"/>
      <c r="CV251" s="21"/>
      <c r="CW251" s="21"/>
      <c r="CX251" s="21"/>
      <c r="CY251" s="21"/>
      <c r="CZ251" s="21"/>
      <c r="DA251" s="21"/>
      <c r="DB251" s="21"/>
      <c r="DC251" s="21"/>
      <c r="DD251" s="21"/>
      <c r="DE251" s="21"/>
      <c r="DF251" s="21"/>
      <c r="DG251" s="21"/>
      <c r="DH251" s="21"/>
      <c r="DI251" s="21"/>
      <c r="DJ251" s="21"/>
      <c r="DK251" s="21"/>
      <c r="DL251" s="21"/>
      <c r="DM251" s="21"/>
      <c r="DN251" s="21"/>
      <c r="DO251" s="21"/>
      <c r="DP251" s="21"/>
      <c r="DQ251" s="21"/>
      <c r="DR251" s="21"/>
      <c r="DS251" s="21"/>
      <c r="DT251" s="21"/>
      <c r="DU251" s="21"/>
      <c r="DV251" s="21"/>
      <c r="DW251" s="21"/>
      <c r="DX251" s="21"/>
      <c r="DY251" s="21"/>
      <c r="DZ251" s="21"/>
      <c r="EA251" s="21"/>
      <c r="EB251" s="21"/>
      <c r="EC251" s="21"/>
      <c r="ED251" s="21"/>
      <c r="EE251" s="21"/>
      <c r="EF251" s="21"/>
      <c r="EG251" s="21"/>
      <c r="EH251" s="21"/>
    </row>
    <row r="252" spans="1:138" ht="15.75" customHeight="1">
      <c r="A252" s="21"/>
      <c r="B252" s="21"/>
      <c r="C252" s="21"/>
      <c r="D252" s="79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  <c r="AH252" s="21"/>
      <c r="AI252" s="21"/>
      <c r="AJ252" s="21"/>
      <c r="AK252" s="21"/>
      <c r="AL252" s="21"/>
      <c r="AM252" s="21"/>
      <c r="AN252" s="21"/>
      <c r="AO252" s="21"/>
      <c r="AP252" s="21"/>
      <c r="AQ252" s="21"/>
      <c r="AR252" s="21"/>
      <c r="AS252" s="21"/>
      <c r="AT252" s="21"/>
      <c r="AU252" s="21"/>
      <c r="AV252" s="21"/>
      <c r="AW252" s="21"/>
      <c r="AX252" s="21"/>
      <c r="AY252" s="21"/>
      <c r="AZ252" s="21"/>
      <c r="BA252" s="21"/>
      <c r="BB252" s="21"/>
      <c r="BC252" s="21"/>
      <c r="BD252" s="21"/>
      <c r="BE252" s="21"/>
      <c r="BF252" s="21"/>
      <c r="BG252" s="21"/>
      <c r="BH252" s="21"/>
      <c r="BI252" s="21"/>
      <c r="BJ252" s="21"/>
      <c r="BK252" s="21"/>
      <c r="BL252" s="21"/>
      <c r="BM252" s="21"/>
      <c r="BN252" s="21"/>
      <c r="BO252" s="21"/>
      <c r="BP252" s="21"/>
      <c r="BQ252" s="21"/>
      <c r="BR252" s="21"/>
      <c r="BS252" s="21"/>
      <c r="BT252" s="21"/>
      <c r="BU252" s="21"/>
      <c r="BV252" s="21"/>
      <c r="BW252" s="21"/>
      <c r="BX252" s="21"/>
      <c r="BY252" s="21"/>
      <c r="BZ252" s="21"/>
      <c r="CA252" s="21"/>
      <c r="CB252" s="21"/>
      <c r="CC252" s="21"/>
      <c r="CD252" s="21"/>
      <c r="CE252" s="21"/>
      <c r="CF252" s="21"/>
      <c r="CG252" s="21"/>
      <c r="CH252" s="21"/>
      <c r="CI252" s="21"/>
      <c r="CJ252" s="21"/>
      <c r="CK252" s="21"/>
      <c r="CL252" s="21"/>
      <c r="CM252" s="21"/>
      <c r="CN252" s="21"/>
      <c r="CO252" s="21"/>
      <c r="CP252" s="21"/>
      <c r="CQ252" s="21"/>
      <c r="CR252" s="21"/>
      <c r="CS252" s="21"/>
      <c r="CT252" s="21"/>
      <c r="CU252" s="21"/>
      <c r="CV252" s="21"/>
      <c r="CW252" s="21"/>
      <c r="CX252" s="21"/>
      <c r="CY252" s="21"/>
      <c r="CZ252" s="21"/>
      <c r="DA252" s="21"/>
      <c r="DB252" s="21"/>
      <c r="DC252" s="21"/>
      <c r="DD252" s="21"/>
      <c r="DE252" s="21"/>
      <c r="DF252" s="21"/>
      <c r="DG252" s="21"/>
      <c r="DH252" s="21"/>
      <c r="DI252" s="21"/>
      <c r="DJ252" s="21"/>
      <c r="DK252" s="21"/>
      <c r="DL252" s="21"/>
      <c r="DM252" s="21"/>
      <c r="DN252" s="21"/>
      <c r="DO252" s="21"/>
      <c r="DP252" s="21"/>
      <c r="DQ252" s="21"/>
      <c r="DR252" s="21"/>
      <c r="DS252" s="21"/>
      <c r="DT252" s="21"/>
      <c r="DU252" s="21"/>
      <c r="DV252" s="21"/>
      <c r="DW252" s="21"/>
      <c r="DX252" s="21"/>
      <c r="DY252" s="21"/>
      <c r="DZ252" s="21"/>
      <c r="EA252" s="21"/>
      <c r="EB252" s="21"/>
      <c r="EC252" s="21"/>
      <c r="ED252" s="21"/>
      <c r="EE252" s="21"/>
      <c r="EF252" s="21"/>
      <c r="EG252" s="21"/>
      <c r="EH252" s="21"/>
    </row>
    <row r="253" spans="1:138" ht="15.75" customHeight="1">
      <c r="A253" s="21"/>
      <c r="B253" s="21"/>
      <c r="C253" s="21"/>
      <c r="D253" s="79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  <c r="AH253" s="21"/>
      <c r="AI253" s="21"/>
      <c r="AJ253" s="21"/>
      <c r="AK253" s="21"/>
      <c r="AL253" s="21"/>
      <c r="AM253" s="21"/>
      <c r="AN253" s="21"/>
      <c r="AO253" s="21"/>
      <c r="AP253" s="21"/>
      <c r="AQ253" s="21"/>
      <c r="AR253" s="21"/>
      <c r="AS253" s="21"/>
      <c r="AT253" s="21"/>
      <c r="AU253" s="21"/>
      <c r="AV253" s="21"/>
      <c r="AW253" s="21"/>
      <c r="AX253" s="21"/>
      <c r="AY253" s="21"/>
      <c r="AZ253" s="21"/>
      <c r="BA253" s="21"/>
      <c r="BB253" s="21"/>
      <c r="BC253" s="21"/>
      <c r="BD253" s="21"/>
      <c r="BE253" s="21"/>
      <c r="BF253" s="21"/>
      <c r="BG253" s="21"/>
      <c r="BH253" s="21"/>
      <c r="BI253" s="21"/>
      <c r="BJ253" s="21"/>
      <c r="BK253" s="21"/>
      <c r="BL253" s="21"/>
      <c r="BM253" s="21"/>
      <c r="BN253" s="21"/>
      <c r="BO253" s="21"/>
      <c r="BP253" s="21"/>
      <c r="BQ253" s="21"/>
      <c r="BR253" s="21"/>
      <c r="BS253" s="21"/>
      <c r="BT253" s="21"/>
      <c r="BU253" s="21"/>
      <c r="BV253" s="21"/>
      <c r="BW253" s="21"/>
      <c r="BX253" s="21"/>
      <c r="BY253" s="21"/>
      <c r="BZ253" s="21"/>
      <c r="CA253" s="21"/>
      <c r="CB253" s="21"/>
      <c r="CC253" s="21"/>
      <c r="CD253" s="21"/>
      <c r="CE253" s="21"/>
      <c r="CF253" s="21"/>
      <c r="CG253" s="21"/>
      <c r="CH253" s="21"/>
      <c r="CI253" s="21"/>
      <c r="CJ253" s="21"/>
      <c r="CK253" s="21"/>
      <c r="CL253" s="21"/>
      <c r="CM253" s="21"/>
      <c r="CN253" s="21"/>
      <c r="CO253" s="21"/>
      <c r="CP253" s="21"/>
      <c r="CQ253" s="21"/>
      <c r="CR253" s="21"/>
      <c r="CS253" s="21"/>
      <c r="CT253" s="21"/>
      <c r="CU253" s="21"/>
      <c r="CV253" s="21"/>
      <c r="CW253" s="21"/>
      <c r="CX253" s="21"/>
      <c r="CY253" s="21"/>
      <c r="CZ253" s="21"/>
      <c r="DA253" s="21"/>
      <c r="DB253" s="21"/>
      <c r="DC253" s="21"/>
      <c r="DD253" s="21"/>
      <c r="DE253" s="21"/>
      <c r="DF253" s="21"/>
      <c r="DG253" s="21"/>
      <c r="DH253" s="21"/>
      <c r="DI253" s="21"/>
      <c r="DJ253" s="21"/>
      <c r="DK253" s="21"/>
      <c r="DL253" s="21"/>
      <c r="DM253" s="21"/>
      <c r="DN253" s="21"/>
      <c r="DO253" s="21"/>
      <c r="DP253" s="21"/>
      <c r="DQ253" s="21"/>
      <c r="DR253" s="21"/>
      <c r="DS253" s="21"/>
      <c r="DT253" s="21"/>
      <c r="DU253" s="21"/>
      <c r="DV253" s="21"/>
      <c r="DW253" s="21"/>
      <c r="DX253" s="21"/>
      <c r="DY253" s="21"/>
      <c r="DZ253" s="21"/>
      <c r="EA253" s="21"/>
      <c r="EB253" s="21"/>
      <c r="EC253" s="21"/>
      <c r="ED253" s="21"/>
      <c r="EE253" s="21"/>
      <c r="EF253" s="21"/>
      <c r="EG253" s="21"/>
      <c r="EH253" s="21"/>
    </row>
    <row r="254" spans="1:138" ht="15.75" customHeight="1">
      <c r="A254" s="21"/>
      <c r="B254" s="21"/>
      <c r="C254" s="21"/>
      <c r="D254" s="79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  <c r="AH254" s="21"/>
      <c r="AI254" s="21"/>
      <c r="AJ254" s="21"/>
      <c r="AK254" s="21"/>
      <c r="AL254" s="21"/>
      <c r="AM254" s="21"/>
      <c r="AN254" s="21"/>
      <c r="AO254" s="21"/>
      <c r="AP254" s="21"/>
      <c r="AQ254" s="21"/>
      <c r="AR254" s="21"/>
      <c r="AS254" s="21"/>
      <c r="AT254" s="21"/>
      <c r="AU254" s="21"/>
      <c r="AV254" s="21"/>
      <c r="AW254" s="21"/>
      <c r="AX254" s="21"/>
      <c r="AY254" s="21"/>
      <c r="AZ254" s="21"/>
      <c r="BA254" s="21"/>
      <c r="BB254" s="21"/>
      <c r="BC254" s="21"/>
      <c r="BD254" s="21"/>
      <c r="BE254" s="21"/>
      <c r="BF254" s="21"/>
      <c r="BG254" s="21"/>
      <c r="BH254" s="21"/>
      <c r="BI254" s="21"/>
      <c r="BJ254" s="21"/>
      <c r="BK254" s="21"/>
      <c r="BL254" s="21"/>
      <c r="BM254" s="21"/>
      <c r="BN254" s="21"/>
      <c r="BO254" s="21"/>
      <c r="BP254" s="21"/>
      <c r="BQ254" s="21"/>
      <c r="BR254" s="21"/>
      <c r="BS254" s="21"/>
      <c r="BT254" s="21"/>
      <c r="BU254" s="21"/>
      <c r="BV254" s="21"/>
      <c r="BW254" s="21"/>
      <c r="BX254" s="21"/>
      <c r="BY254" s="21"/>
      <c r="BZ254" s="21"/>
      <c r="CA254" s="21"/>
      <c r="CB254" s="21"/>
      <c r="CC254" s="21"/>
      <c r="CD254" s="21"/>
      <c r="CE254" s="21"/>
      <c r="CF254" s="21"/>
      <c r="CG254" s="21"/>
      <c r="CH254" s="21"/>
      <c r="CI254" s="21"/>
      <c r="CJ254" s="21"/>
      <c r="CK254" s="21"/>
      <c r="CL254" s="21"/>
      <c r="CM254" s="21"/>
      <c r="CN254" s="21"/>
      <c r="CO254" s="21"/>
      <c r="CP254" s="21"/>
      <c r="CQ254" s="21"/>
      <c r="CR254" s="21"/>
      <c r="CS254" s="21"/>
      <c r="CT254" s="21"/>
      <c r="CU254" s="21"/>
      <c r="CV254" s="21"/>
      <c r="CW254" s="21"/>
      <c r="CX254" s="21"/>
      <c r="CY254" s="21"/>
      <c r="CZ254" s="21"/>
      <c r="DA254" s="21"/>
      <c r="DB254" s="21"/>
      <c r="DC254" s="21"/>
      <c r="DD254" s="21"/>
      <c r="DE254" s="21"/>
      <c r="DF254" s="21"/>
      <c r="DG254" s="21"/>
      <c r="DH254" s="21"/>
      <c r="DI254" s="21"/>
      <c r="DJ254" s="21"/>
      <c r="DK254" s="21"/>
      <c r="DL254" s="21"/>
      <c r="DM254" s="21"/>
      <c r="DN254" s="21"/>
      <c r="DO254" s="21"/>
      <c r="DP254" s="21"/>
      <c r="DQ254" s="21"/>
      <c r="DR254" s="21"/>
      <c r="DS254" s="21"/>
      <c r="DT254" s="21"/>
      <c r="DU254" s="21"/>
      <c r="DV254" s="21"/>
      <c r="DW254" s="21"/>
      <c r="DX254" s="21"/>
      <c r="DY254" s="21"/>
      <c r="DZ254" s="21"/>
      <c r="EA254" s="21"/>
      <c r="EB254" s="21"/>
      <c r="EC254" s="21"/>
      <c r="ED254" s="21"/>
      <c r="EE254" s="21"/>
      <c r="EF254" s="21"/>
      <c r="EG254" s="21"/>
      <c r="EH254" s="21"/>
    </row>
    <row r="255" spans="1:138" ht="15.75" customHeight="1">
      <c r="A255" s="21"/>
      <c r="B255" s="21"/>
      <c r="C255" s="21"/>
      <c r="D255" s="79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  <c r="AH255" s="21"/>
      <c r="AI255" s="21"/>
      <c r="AJ255" s="21"/>
      <c r="AK255" s="21"/>
      <c r="AL255" s="21"/>
      <c r="AM255" s="21"/>
      <c r="AN255" s="21"/>
      <c r="AO255" s="21"/>
      <c r="AP255" s="21"/>
      <c r="AQ255" s="21"/>
      <c r="AR255" s="21"/>
      <c r="AS255" s="21"/>
      <c r="AT255" s="21"/>
      <c r="AU255" s="21"/>
      <c r="AV255" s="21"/>
      <c r="AW255" s="21"/>
      <c r="AX255" s="21"/>
      <c r="AY255" s="21"/>
      <c r="AZ255" s="21"/>
      <c r="BA255" s="21"/>
      <c r="BB255" s="21"/>
      <c r="BC255" s="21"/>
      <c r="BD255" s="21"/>
      <c r="BE255" s="21"/>
      <c r="BF255" s="21"/>
      <c r="BG255" s="21"/>
      <c r="BH255" s="21"/>
      <c r="BI255" s="21"/>
      <c r="BJ255" s="21"/>
      <c r="BK255" s="21"/>
      <c r="BL255" s="21"/>
      <c r="BM255" s="21"/>
      <c r="BN255" s="21"/>
      <c r="BO255" s="21"/>
      <c r="BP255" s="21"/>
      <c r="BQ255" s="21"/>
      <c r="BR255" s="21"/>
      <c r="BS255" s="21"/>
      <c r="BT255" s="21"/>
      <c r="BU255" s="21"/>
      <c r="BV255" s="21"/>
      <c r="BW255" s="21"/>
      <c r="BX255" s="21"/>
      <c r="BY255" s="21"/>
      <c r="BZ255" s="21"/>
      <c r="CA255" s="21"/>
      <c r="CB255" s="21"/>
      <c r="CC255" s="21"/>
      <c r="CD255" s="21"/>
      <c r="CE255" s="21"/>
      <c r="CF255" s="21"/>
      <c r="CG255" s="21"/>
      <c r="CH255" s="21"/>
      <c r="CI255" s="21"/>
      <c r="CJ255" s="21"/>
      <c r="CK255" s="21"/>
      <c r="CL255" s="21"/>
      <c r="CM255" s="21"/>
      <c r="CN255" s="21"/>
      <c r="CO255" s="21"/>
      <c r="CP255" s="21"/>
      <c r="CQ255" s="21"/>
      <c r="CR255" s="21"/>
      <c r="CS255" s="21"/>
      <c r="CT255" s="21"/>
      <c r="CU255" s="21"/>
      <c r="CV255" s="21"/>
      <c r="CW255" s="21"/>
      <c r="CX255" s="21"/>
      <c r="CY255" s="21"/>
      <c r="CZ255" s="21"/>
      <c r="DA255" s="21"/>
      <c r="DB255" s="21"/>
      <c r="DC255" s="21"/>
      <c r="DD255" s="21"/>
      <c r="DE255" s="21"/>
      <c r="DF255" s="21"/>
      <c r="DG255" s="21"/>
      <c r="DH255" s="21"/>
      <c r="DI255" s="21"/>
      <c r="DJ255" s="21"/>
      <c r="DK255" s="21"/>
      <c r="DL255" s="21"/>
      <c r="DM255" s="21"/>
      <c r="DN255" s="21"/>
      <c r="DO255" s="21"/>
      <c r="DP255" s="21"/>
      <c r="DQ255" s="21"/>
      <c r="DR255" s="21"/>
      <c r="DS255" s="21"/>
      <c r="DT255" s="21"/>
      <c r="DU255" s="21"/>
      <c r="DV255" s="21"/>
      <c r="DW255" s="21"/>
      <c r="DX255" s="21"/>
      <c r="DY255" s="21"/>
      <c r="DZ255" s="21"/>
      <c r="EA255" s="21"/>
      <c r="EB255" s="21"/>
      <c r="EC255" s="21"/>
      <c r="ED255" s="21"/>
      <c r="EE255" s="21"/>
      <c r="EF255" s="21"/>
      <c r="EG255" s="21"/>
      <c r="EH255" s="21"/>
    </row>
    <row r="256" spans="1:138" ht="15.75" customHeight="1">
      <c r="A256" s="21"/>
      <c r="B256" s="21"/>
      <c r="C256" s="21"/>
      <c r="D256" s="79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  <c r="AH256" s="21"/>
      <c r="AI256" s="21"/>
      <c r="AJ256" s="21"/>
      <c r="AK256" s="21"/>
      <c r="AL256" s="21"/>
      <c r="AM256" s="21"/>
      <c r="AN256" s="21"/>
      <c r="AO256" s="21"/>
      <c r="AP256" s="21"/>
      <c r="AQ256" s="21"/>
      <c r="AR256" s="21"/>
      <c r="AS256" s="21"/>
      <c r="AT256" s="21"/>
      <c r="AU256" s="21"/>
      <c r="AV256" s="21"/>
      <c r="AW256" s="21"/>
      <c r="AX256" s="21"/>
      <c r="AY256" s="21"/>
      <c r="AZ256" s="21"/>
      <c r="BA256" s="21"/>
      <c r="BB256" s="21"/>
      <c r="BC256" s="21"/>
      <c r="BD256" s="21"/>
      <c r="BE256" s="21"/>
      <c r="BF256" s="21"/>
      <c r="BG256" s="21"/>
      <c r="BH256" s="21"/>
      <c r="BI256" s="21"/>
      <c r="BJ256" s="21"/>
      <c r="BK256" s="21"/>
      <c r="BL256" s="21"/>
      <c r="BM256" s="21"/>
      <c r="BN256" s="21"/>
      <c r="BO256" s="21"/>
      <c r="BP256" s="21"/>
      <c r="BQ256" s="21"/>
      <c r="BR256" s="21"/>
      <c r="BS256" s="21"/>
      <c r="BT256" s="21"/>
      <c r="BU256" s="21"/>
      <c r="BV256" s="21"/>
      <c r="BW256" s="21"/>
      <c r="BX256" s="21"/>
      <c r="BY256" s="21"/>
      <c r="BZ256" s="21"/>
      <c r="CA256" s="21"/>
      <c r="CB256" s="21"/>
      <c r="CC256" s="21"/>
      <c r="CD256" s="21"/>
      <c r="CE256" s="21"/>
      <c r="CF256" s="21"/>
      <c r="CG256" s="21"/>
      <c r="CH256" s="21"/>
      <c r="CI256" s="21"/>
      <c r="CJ256" s="21"/>
      <c r="CK256" s="21"/>
      <c r="CL256" s="21"/>
      <c r="CM256" s="21"/>
      <c r="CN256" s="21"/>
      <c r="CO256" s="21"/>
      <c r="CP256" s="21"/>
      <c r="CQ256" s="21"/>
      <c r="CR256" s="21"/>
      <c r="CS256" s="21"/>
      <c r="CT256" s="21"/>
      <c r="CU256" s="21"/>
      <c r="CV256" s="21"/>
      <c r="CW256" s="21"/>
      <c r="CX256" s="21"/>
      <c r="CY256" s="21"/>
      <c r="CZ256" s="21"/>
      <c r="DA256" s="21"/>
      <c r="DB256" s="21"/>
      <c r="DC256" s="21"/>
      <c r="DD256" s="21"/>
      <c r="DE256" s="21"/>
      <c r="DF256" s="21"/>
      <c r="DG256" s="21"/>
      <c r="DH256" s="21"/>
      <c r="DI256" s="21"/>
      <c r="DJ256" s="21"/>
      <c r="DK256" s="21"/>
      <c r="DL256" s="21"/>
      <c r="DM256" s="21"/>
      <c r="DN256" s="21"/>
      <c r="DO256" s="21"/>
      <c r="DP256" s="21"/>
      <c r="DQ256" s="21"/>
      <c r="DR256" s="21"/>
      <c r="DS256" s="21"/>
      <c r="DT256" s="21"/>
      <c r="DU256" s="21"/>
      <c r="DV256" s="21"/>
      <c r="DW256" s="21"/>
      <c r="DX256" s="21"/>
      <c r="DY256" s="21"/>
      <c r="DZ256" s="21"/>
      <c r="EA256" s="21"/>
      <c r="EB256" s="21"/>
      <c r="EC256" s="21"/>
      <c r="ED256" s="21"/>
      <c r="EE256" s="21"/>
      <c r="EF256" s="21"/>
      <c r="EG256" s="21"/>
      <c r="EH256" s="21"/>
    </row>
    <row r="257" spans="1:138" ht="15.75" customHeight="1">
      <c r="A257" s="21"/>
      <c r="B257" s="21"/>
      <c r="C257" s="21"/>
      <c r="D257" s="79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  <c r="AH257" s="21"/>
      <c r="AI257" s="21"/>
      <c r="AJ257" s="21"/>
      <c r="AK257" s="21"/>
      <c r="AL257" s="21"/>
      <c r="AM257" s="21"/>
      <c r="AN257" s="21"/>
      <c r="AO257" s="21"/>
      <c r="AP257" s="21"/>
      <c r="AQ257" s="21"/>
      <c r="AR257" s="21"/>
      <c r="AS257" s="21"/>
      <c r="AT257" s="21"/>
      <c r="AU257" s="21"/>
      <c r="AV257" s="21"/>
      <c r="AW257" s="21"/>
      <c r="AX257" s="21"/>
      <c r="AY257" s="21"/>
      <c r="AZ257" s="21"/>
      <c r="BA257" s="21"/>
      <c r="BB257" s="21"/>
      <c r="BC257" s="21"/>
      <c r="BD257" s="21"/>
      <c r="BE257" s="21"/>
      <c r="BF257" s="21"/>
      <c r="BG257" s="21"/>
      <c r="BH257" s="21"/>
      <c r="BI257" s="21"/>
      <c r="BJ257" s="21"/>
      <c r="BK257" s="21"/>
      <c r="BL257" s="21"/>
      <c r="BM257" s="21"/>
      <c r="BN257" s="21"/>
      <c r="BO257" s="21"/>
      <c r="BP257" s="21"/>
      <c r="BQ257" s="21"/>
      <c r="BR257" s="21"/>
      <c r="BS257" s="21"/>
      <c r="BT257" s="21"/>
      <c r="BU257" s="21"/>
      <c r="BV257" s="21"/>
      <c r="BW257" s="21"/>
      <c r="BX257" s="21"/>
      <c r="BY257" s="21"/>
      <c r="BZ257" s="21"/>
      <c r="CA257" s="21"/>
      <c r="CB257" s="21"/>
      <c r="CC257" s="21"/>
      <c r="CD257" s="21"/>
      <c r="CE257" s="21"/>
      <c r="CF257" s="21"/>
      <c r="CG257" s="21"/>
      <c r="CH257" s="21"/>
      <c r="CI257" s="21"/>
      <c r="CJ257" s="21"/>
      <c r="CK257" s="21"/>
      <c r="CL257" s="21"/>
      <c r="CM257" s="21"/>
      <c r="CN257" s="21"/>
      <c r="CO257" s="21"/>
      <c r="CP257" s="21"/>
      <c r="CQ257" s="21"/>
      <c r="CR257" s="21"/>
      <c r="CS257" s="21"/>
      <c r="CT257" s="21"/>
      <c r="CU257" s="21"/>
      <c r="CV257" s="21"/>
      <c r="CW257" s="21"/>
      <c r="CX257" s="21"/>
      <c r="CY257" s="21"/>
      <c r="CZ257" s="21"/>
      <c r="DA257" s="21"/>
      <c r="DB257" s="21"/>
      <c r="DC257" s="21"/>
      <c r="DD257" s="21"/>
      <c r="DE257" s="21"/>
      <c r="DF257" s="21"/>
      <c r="DG257" s="21"/>
      <c r="DH257" s="21"/>
      <c r="DI257" s="21"/>
      <c r="DJ257" s="21"/>
      <c r="DK257" s="21"/>
      <c r="DL257" s="21"/>
      <c r="DM257" s="21"/>
      <c r="DN257" s="21"/>
      <c r="DO257" s="21"/>
      <c r="DP257" s="21"/>
      <c r="DQ257" s="21"/>
      <c r="DR257" s="21"/>
      <c r="DS257" s="21"/>
      <c r="DT257" s="21"/>
      <c r="DU257" s="21"/>
      <c r="DV257" s="21"/>
      <c r="DW257" s="21"/>
      <c r="DX257" s="21"/>
      <c r="DY257" s="21"/>
      <c r="DZ257" s="21"/>
      <c r="EA257" s="21"/>
      <c r="EB257" s="21"/>
      <c r="EC257" s="21"/>
      <c r="ED257" s="21"/>
      <c r="EE257" s="21"/>
      <c r="EF257" s="21"/>
      <c r="EG257" s="21"/>
      <c r="EH257" s="21"/>
    </row>
    <row r="258" spans="1:138" ht="15.75" customHeight="1">
      <c r="A258" s="21"/>
      <c r="B258" s="21"/>
      <c r="C258" s="21"/>
      <c r="D258" s="79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  <c r="AH258" s="21"/>
      <c r="AI258" s="21"/>
      <c r="AJ258" s="21"/>
      <c r="AK258" s="21"/>
      <c r="AL258" s="21"/>
      <c r="AM258" s="21"/>
      <c r="AN258" s="21"/>
      <c r="AO258" s="21"/>
      <c r="AP258" s="21"/>
      <c r="AQ258" s="21"/>
      <c r="AR258" s="21"/>
      <c r="AS258" s="21"/>
      <c r="AT258" s="21"/>
      <c r="AU258" s="21"/>
      <c r="AV258" s="21"/>
      <c r="AW258" s="21"/>
      <c r="AX258" s="21"/>
      <c r="AY258" s="21"/>
      <c r="AZ258" s="21"/>
      <c r="BA258" s="21"/>
      <c r="BB258" s="21"/>
      <c r="BC258" s="21"/>
      <c r="BD258" s="21"/>
      <c r="BE258" s="21"/>
      <c r="BF258" s="21"/>
      <c r="BG258" s="21"/>
      <c r="BH258" s="21"/>
      <c r="BI258" s="21"/>
      <c r="BJ258" s="21"/>
      <c r="BK258" s="21"/>
      <c r="BL258" s="21"/>
      <c r="BM258" s="21"/>
      <c r="BN258" s="21"/>
      <c r="BO258" s="21"/>
      <c r="BP258" s="21"/>
      <c r="BQ258" s="21"/>
      <c r="BR258" s="21"/>
      <c r="BS258" s="21"/>
      <c r="BT258" s="21"/>
      <c r="BU258" s="21"/>
      <c r="BV258" s="21"/>
      <c r="BW258" s="21"/>
      <c r="BX258" s="21"/>
      <c r="BY258" s="21"/>
      <c r="BZ258" s="21"/>
      <c r="CA258" s="21"/>
      <c r="CB258" s="21"/>
      <c r="CC258" s="21"/>
      <c r="CD258" s="21"/>
      <c r="CE258" s="21"/>
      <c r="CF258" s="21"/>
      <c r="CG258" s="21"/>
      <c r="CH258" s="21"/>
      <c r="CI258" s="21"/>
      <c r="CJ258" s="21"/>
      <c r="CK258" s="21"/>
      <c r="CL258" s="21"/>
      <c r="CM258" s="21"/>
      <c r="CN258" s="21"/>
      <c r="CO258" s="21"/>
      <c r="CP258" s="21"/>
      <c r="CQ258" s="21"/>
      <c r="CR258" s="21"/>
      <c r="CS258" s="21"/>
      <c r="CT258" s="21"/>
      <c r="CU258" s="21"/>
      <c r="CV258" s="21"/>
      <c r="CW258" s="21"/>
      <c r="CX258" s="21"/>
      <c r="CY258" s="21"/>
      <c r="CZ258" s="21"/>
      <c r="DA258" s="21"/>
      <c r="DB258" s="21"/>
      <c r="DC258" s="21"/>
      <c r="DD258" s="21"/>
      <c r="DE258" s="21"/>
      <c r="DF258" s="21"/>
      <c r="DG258" s="21"/>
      <c r="DH258" s="21"/>
      <c r="DI258" s="21"/>
      <c r="DJ258" s="21"/>
      <c r="DK258" s="21"/>
      <c r="DL258" s="21"/>
      <c r="DM258" s="21"/>
      <c r="DN258" s="21"/>
      <c r="DO258" s="21"/>
      <c r="DP258" s="21"/>
      <c r="DQ258" s="21"/>
      <c r="DR258" s="21"/>
      <c r="DS258" s="21"/>
      <c r="DT258" s="21"/>
      <c r="DU258" s="21"/>
      <c r="DV258" s="21"/>
      <c r="DW258" s="21"/>
      <c r="DX258" s="21"/>
      <c r="DY258" s="21"/>
      <c r="DZ258" s="21"/>
      <c r="EA258" s="21"/>
      <c r="EB258" s="21"/>
      <c r="EC258" s="21"/>
      <c r="ED258" s="21"/>
      <c r="EE258" s="21"/>
      <c r="EF258" s="21"/>
      <c r="EG258" s="21"/>
      <c r="EH258" s="21"/>
    </row>
    <row r="259" spans="1:138" ht="15.75" customHeight="1">
      <c r="A259" s="21"/>
      <c r="B259" s="21"/>
      <c r="C259" s="21"/>
      <c r="D259" s="79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  <c r="AH259" s="21"/>
      <c r="AI259" s="21"/>
      <c r="AJ259" s="21"/>
      <c r="AK259" s="21"/>
      <c r="AL259" s="21"/>
      <c r="AM259" s="21"/>
      <c r="AN259" s="21"/>
      <c r="AO259" s="21"/>
      <c r="AP259" s="21"/>
      <c r="AQ259" s="21"/>
      <c r="AR259" s="21"/>
      <c r="AS259" s="21"/>
      <c r="AT259" s="21"/>
      <c r="AU259" s="21"/>
      <c r="AV259" s="21"/>
      <c r="AW259" s="21"/>
      <c r="AX259" s="21"/>
      <c r="AY259" s="21"/>
      <c r="AZ259" s="21"/>
      <c r="BA259" s="21"/>
      <c r="BB259" s="21"/>
      <c r="BC259" s="21"/>
      <c r="BD259" s="21"/>
      <c r="BE259" s="21"/>
      <c r="BF259" s="21"/>
      <c r="BG259" s="21"/>
      <c r="BH259" s="21"/>
      <c r="BI259" s="21"/>
      <c r="BJ259" s="21"/>
      <c r="BK259" s="21"/>
      <c r="BL259" s="21"/>
      <c r="BM259" s="21"/>
      <c r="BN259" s="21"/>
      <c r="BO259" s="21"/>
      <c r="BP259" s="21"/>
      <c r="BQ259" s="21"/>
      <c r="BR259" s="21"/>
      <c r="BS259" s="21"/>
      <c r="BT259" s="21"/>
      <c r="BU259" s="21"/>
      <c r="BV259" s="21"/>
      <c r="BW259" s="21"/>
      <c r="BX259" s="21"/>
      <c r="BY259" s="21"/>
      <c r="BZ259" s="21"/>
      <c r="CA259" s="21"/>
      <c r="CB259" s="21"/>
      <c r="CC259" s="21"/>
      <c r="CD259" s="21"/>
      <c r="CE259" s="21"/>
      <c r="CF259" s="21"/>
      <c r="CG259" s="21"/>
      <c r="CH259" s="21"/>
      <c r="CI259" s="21"/>
      <c r="CJ259" s="21"/>
      <c r="CK259" s="21"/>
      <c r="CL259" s="21"/>
      <c r="CM259" s="21"/>
      <c r="CN259" s="21"/>
      <c r="CO259" s="21"/>
      <c r="CP259" s="21"/>
      <c r="CQ259" s="21"/>
      <c r="CR259" s="21"/>
      <c r="CS259" s="21"/>
      <c r="CT259" s="21"/>
      <c r="CU259" s="21"/>
      <c r="CV259" s="21"/>
      <c r="CW259" s="21"/>
      <c r="CX259" s="21"/>
      <c r="CY259" s="21"/>
      <c r="CZ259" s="21"/>
      <c r="DA259" s="21"/>
      <c r="DB259" s="21"/>
      <c r="DC259" s="21"/>
      <c r="DD259" s="21"/>
      <c r="DE259" s="21"/>
      <c r="DF259" s="21"/>
      <c r="DG259" s="21"/>
      <c r="DH259" s="21"/>
      <c r="DI259" s="21"/>
      <c r="DJ259" s="21"/>
      <c r="DK259" s="21"/>
      <c r="DL259" s="21"/>
      <c r="DM259" s="21"/>
      <c r="DN259" s="21"/>
      <c r="DO259" s="21"/>
      <c r="DP259" s="21"/>
      <c r="DQ259" s="21"/>
      <c r="DR259" s="21"/>
      <c r="DS259" s="21"/>
      <c r="DT259" s="21"/>
      <c r="DU259" s="21"/>
      <c r="DV259" s="21"/>
      <c r="DW259" s="21"/>
      <c r="DX259" s="21"/>
      <c r="DY259" s="21"/>
      <c r="DZ259" s="21"/>
      <c r="EA259" s="21"/>
      <c r="EB259" s="21"/>
      <c r="EC259" s="21"/>
      <c r="ED259" s="21"/>
      <c r="EE259" s="21"/>
      <c r="EF259" s="21"/>
      <c r="EG259" s="21"/>
      <c r="EH259" s="21"/>
    </row>
    <row r="260" spans="1:138" ht="15.75" customHeight="1">
      <c r="A260" s="21"/>
      <c r="B260" s="21"/>
      <c r="C260" s="21"/>
      <c r="D260" s="79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  <c r="AH260" s="21"/>
      <c r="AI260" s="21"/>
      <c r="AJ260" s="21"/>
      <c r="AK260" s="21"/>
      <c r="AL260" s="21"/>
      <c r="AM260" s="21"/>
      <c r="AN260" s="21"/>
      <c r="AO260" s="21"/>
      <c r="AP260" s="21"/>
      <c r="AQ260" s="21"/>
      <c r="AR260" s="21"/>
      <c r="AS260" s="21"/>
      <c r="AT260" s="21"/>
      <c r="AU260" s="21"/>
      <c r="AV260" s="21"/>
      <c r="AW260" s="21"/>
      <c r="AX260" s="21"/>
      <c r="AY260" s="21"/>
      <c r="AZ260" s="21"/>
      <c r="BA260" s="21"/>
      <c r="BB260" s="21"/>
      <c r="BC260" s="21"/>
      <c r="BD260" s="21"/>
      <c r="BE260" s="21"/>
      <c r="BF260" s="21"/>
      <c r="BG260" s="21"/>
      <c r="BH260" s="21"/>
      <c r="BI260" s="21"/>
      <c r="BJ260" s="21"/>
      <c r="BK260" s="21"/>
      <c r="BL260" s="21"/>
      <c r="BM260" s="21"/>
      <c r="BN260" s="21"/>
      <c r="BO260" s="21"/>
      <c r="BP260" s="21"/>
      <c r="BQ260" s="21"/>
      <c r="BR260" s="21"/>
      <c r="BS260" s="21"/>
      <c r="BT260" s="21"/>
      <c r="BU260" s="21"/>
      <c r="BV260" s="21"/>
      <c r="BW260" s="21"/>
      <c r="BX260" s="21"/>
      <c r="BY260" s="21"/>
      <c r="BZ260" s="21"/>
      <c r="CA260" s="21"/>
      <c r="CB260" s="21"/>
      <c r="CC260" s="21"/>
      <c r="CD260" s="21"/>
      <c r="CE260" s="21"/>
      <c r="CF260" s="21"/>
      <c r="CG260" s="21"/>
      <c r="CH260" s="21"/>
      <c r="CI260" s="21"/>
      <c r="CJ260" s="21"/>
      <c r="CK260" s="21"/>
      <c r="CL260" s="21"/>
      <c r="CM260" s="21"/>
      <c r="CN260" s="21"/>
      <c r="CO260" s="21"/>
      <c r="CP260" s="21"/>
      <c r="CQ260" s="21"/>
      <c r="CR260" s="21"/>
      <c r="CS260" s="21"/>
      <c r="CT260" s="21"/>
      <c r="CU260" s="21"/>
      <c r="CV260" s="21"/>
      <c r="CW260" s="21"/>
      <c r="CX260" s="21"/>
      <c r="CY260" s="21"/>
      <c r="CZ260" s="21"/>
      <c r="DA260" s="21"/>
      <c r="DB260" s="21"/>
      <c r="DC260" s="21"/>
      <c r="DD260" s="21"/>
      <c r="DE260" s="21"/>
      <c r="DF260" s="21"/>
      <c r="DG260" s="21"/>
      <c r="DH260" s="21"/>
      <c r="DI260" s="21"/>
      <c r="DJ260" s="21"/>
      <c r="DK260" s="21"/>
      <c r="DL260" s="21"/>
      <c r="DM260" s="21"/>
      <c r="DN260" s="21"/>
      <c r="DO260" s="21"/>
      <c r="DP260" s="21"/>
      <c r="DQ260" s="21"/>
      <c r="DR260" s="21"/>
      <c r="DS260" s="21"/>
      <c r="DT260" s="21"/>
      <c r="DU260" s="21"/>
      <c r="DV260" s="21"/>
      <c r="DW260" s="21"/>
      <c r="DX260" s="21"/>
      <c r="DY260" s="21"/>
      <c r="DZ260" s="21"/>
      <c r="EA260" s="21"/>
      <c r="EB260" s="21"/>
      <c r="EC260" s="21"/>
      <c r="ED260" s="21"/>
      <c r="EE260" s="21"/>
      <c r="EF260" s="21"/>
      <c r="EG260" s="21"/>
      <c r="EH260" s="21"/>
    </row>
    <row r="261" spans="1:138" ht="15.75" customHeight="1">
      <c r="A261" s="21"/>
      <c r="B261" s="21"/>
      <c r="C261" s="21"/>
      <c r="D261" s="79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  <c r="AH261" s="21"/>
      <c r="AI261" s="21"/>
      <c r="AJ261" s="21"/>
      <c r="AK261" s="21"/>
      <c r="AL261" s="21"/>
      <c r="AM261" s="21"/>
      <c r="AN261" s="21"/>
      <c r="AO261" s="21"/>
      <c r="AP261" s="21"/>
      <c r="AQ261" s="21"/>
      <c r="AR261" s="21"/>
      <c r="AS261" s="21"/>
      <c r="AT261" s="21"/>
      <c r="AU261" s="21"/>
      <c r="AV261" s="21"/>
      <c r="AW261" s="21"/>
      <c r="AX261" s="21"/>
      <c r="AY261" s="21"/>
      <c r="AZ261" s="21"/>
      <c r="BA261" s="21"/>
      <c r="BB261" s="21"/>
      <c r="BC261" s="21"/>
      <c r="BD261" s="21"/>
      <c r="BE261" s="21"/>
      <c r="BF261" s="21"/>
      <c r="BG261" s="21"/>
      <c r="BH261" s="21"/>
      <c r="BI261" s="21"/>
      <c r="BJ261" s="21"/>
      <c r="BK261" s="21"/>
      <c r="BL261" s="21"/>
      <c r="BM261" s="21"/>
      <c r="BN261" s="21"/>
      <c r="BO261" s="21"/>
      <c r="BP261" s="21"/>
      <c r="BQ261" s="21"/>
      <c r="BR261" s="21"/>
      <c r="BS261" s="21"/>
      <c r="BT261" s="21"/>
      <c r="BU261" s="21"/>
      <c r="BV261" s="21"/>
      <c r="BW261" s="21"/>
      <c r="BX261" s="21"/>
      <c r="BY261" s="21"/>
      <c r="BZ261" s="21"/>
      <c r="CA261" s="21"/>
      <c r="CB261" s="21"/>
      <c r="CC261" s="21"/>
      <c r="CD261" s="21"/>
      <c r="CE261" s="21"/>
      <c r="CF261" s="21"/>
      <c r="CG261" s="21"/>
      <c r="CH261" s="21"/>
      <c r="CI261" s="21"/>
      <c r="CJ261" s="21"/>
      <c r="CK261" s="21"/>
      <c r="CL261" s="21"/>
      <c r="CM261" s="21"/>
      <c r="CN261" s="21"/>
      <c r="CO261" s="21"/>
      <c r="CP261" s="21"/>
      <c r="CQ261" s="21"/>
      <c r="CR261" s="21"/>
      <c r="CS261" s="21"/>
      <c r="CT261" s="21"/>
      <c r="CU261" s="21"/>
      <c r="CV261" s="21"/>
      <c r="CW261" s="21"/>
      <c r="CX261" s="21"/>
      <c r="CY261" s="21"/>
      <c r="CZ261" s="21"/>
      <c r="DA261" s="21"/>
      <c r="DB261" s="21"/>
      <c r="DC261" s="21"/>
      <c r="DD261" s="21"/>
      <c r="DE261" s="21"/>
      <c r="DF261" s="21"/>
      <c r="DG261" s="21"/>
      <c r="DH261" s="21"/>
      <c r="DI261" s="21"/>
      <c r="DJ261" s="21"/>
      <c r="DK261" s="21"/>
      <c r="DL261" s="21"/>
      <c r="DM261" s="21"/>
      <c r="DN261" s="21"/>
      <c r="DO261" s="21"/>
      <c r="DP261" s="21"/>
      <c r="DQ261" s="21"/>
      <c r="DR261" s="21"/>
      <c r="DS261" s="21"/>
      <c r="DT261" s="21"/>
      <c r="DU261" s="21"/>
      <c r="DV261" s="21"/>
      <c r="DW261" s="21"/>
      <c r="DX261" s="21"/>
      <c r="DY261" s="21"/>
      <c r="DZ261" s="21"/>
      <c r="EA261" s="21"/>
      <c r="EB261" s="21"/>
      <c r="EC261" s="21"/>
      <c r="ED261" s="21"/>
      <c r="EE261" s="21"/>
      <c r="EF261" s="21"/>
      <c r="EG261" s="21"/>
      <c r="EH261" s="21"/>
    </row>
    <row r="262" spans="1:138" ht="15.75" customHeight="1">
      <c r="A262" s="21"/>
      <c r="B262" s="21"/>
      <c r="C262" s="21"/>
      <c r="D262" s="79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  <c r="AH262" s="21"/>
      <c r="AI262" s="21"/>
      <c r="AJ262" s="21"/>
      <c r="AK262" s="21"/>
      <c r="AL262" s="21"/>
      <c r="AM262" s="21"/>
      <c r="AN262" s="21"/>
      <c r="AO262" s="21"/>
      <c r="AP262" s="21"/>
      <c r="AQ262" s="21"/>
      <c r="AR262" s="21"/>
      <c r="AS262" s="21"/>
      <c r="AT262" s="21"/>
      <c r="AU262" s="21"/>
      <c r="AV262" s="21"/>
      <c r="AW262" s="21"/>
      <c r="AX262" s="21"/>
      <c r="AY262" s="21"/>
      <c r="AZ262" s="21"/>
      <c r="BA262" s="21"/>
      <c r="BB262" s="21"/>
      <c r="BC262" s="21"/>
      <c r="BD262" s="21"/>
      <c r="BE262" s="21"/>
      <c r="BF262" s="21"/>
      <c r="BG262" s="21"/>
      <c r="BH262" s="21"/>
      <c r="BI262" s="21"/>
      <c r="BJ262" s="21"/>
      <c r="BK262" s="21"/>
      <c r="BL262" s="21"/>
      <c r="BM262" s="21"/>
      <c r="BN262" s="21"/>
      <c r="BO262" s="21"/>
      <c r="BP262" s="21"/>
      <c r="BQ262" s="21"/>
      <c r="BR262" s="21"/>
      <c r="BS262" s="21"/>
      <c r="BT262" s="21"/>
      <c r="BU262" s="21"/>
      <c r="BV262" s="21"/>
      <c r="BW262" s="21"/>
      <c r="BX262" s="21"/>
      <c r="BY262" s="21"/>
      <c r="BZ262" s="21"/>
      <c r="CA262" s="21"/>
      <c r="CB262" s="21"/>
      <c r="CC262" s="21"/>
      <c r="CD262" s="21"/>
      <c r="CE262" s="21"/>
      <c r="CF262" s="21"/>
      <c r="CG262" s="21"/>
      <c r="CH262" s="21"/>
      <c r="CI262" s="21"/>
      <c r="CJ262" s="21"/>
      <c r="CK262" s="21"/>
      <c r="CL262" s="21"/>
      <c r="CM262" s="21"/>
      <c r="CN262" s="21"/>
      <c r="CO262" s="21"/>
      <c r="CP262" s="21"/>
      <c r="CQ262" s="21"/>
      <c r="CR262" s="21"/>
      <c r="CS262" s="21"/>
      <c r="CT262" s="21"/>
      <c r="CU262" s="21"/>
      <c r="CV262" s="21"/>
      <c r="CW262" s="21"/>
      <c r="CX262" s="21"/>
      <c r="CY262" s="21"/>
      <c r="CZ262" s="21"/>
      <c r="DA262" s="21"/>
      <c r="DB262" s="21"/>
      <c r="DC262" s="21"/>
      <c r="DD262" s="21"/>
      <c r="DE262" s="21"/>
      <c r="DF262" s="21"/>
      <c r="DG262" s="21"/>
      <c r="DH262" s="21"/>
      <c r="DI262" s="21"/>
      <c r="DJ262" s="21"/>
      <c r="DK262" s="21"/>
      <c r="DL262" s="21"/>
      <c r="DM262" s="21"/>
      <c r="DN262" s="21"/>
      <c r="DO262" s="21"/>
      <c r="DP262" s="21"/>
      <c r="DQ262" s="21"/>
      <c r="DR262" s="21"/>
      <c r="DS262" s="21"/>
      <c r="DT262" s="21"/>
      <c r="DU262" s="21"/>
      <c r="DV262" s="21"/>
      <c r="DW262" s="21"/>
      <c r="DX262" s="21"/>
      <c r="DY262" s="21"/>
      <c r="DZ262" s="21"/>
      <c r="EA262" s="21"/>
      <c r="EB262" s="21"/>
      <c r="EC262" s="21"/>
      <c r="ED262" s="21"/>
      <c r="EE262" s="21"/>
      <c r="EF262" s="21"/>
      <c r="EG262" s="21"/>
      <c r="EH262" s="21"/>
    </row>
    <row r="263" spans="1:138" ht="15.75" customHeight="1">
      <c r="A263" s="21"/>
      <c r="B263" s="21"/>
      <c r="C263" s="21"/>
      <c r="D263" s="79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  <c r="AV263" s="21"/>
      <c r="AW263" s="21"/>
      <c r="AX263" s="21"/>
      <c r="AY263" s="21"/>
      <c r="AZ263" s="21"/>
      <c r="BA263" s="21"/>
      <c r="BB263" s="21"/>
      <c r="BC263" s="21"/>
      <c r="BD263" s="21"/>
      <c r="BE263" s="21"/>
      <c r="BF263" s="21"/>
      <c r="BG263" s="21"/>
      <c r="BH263" s="21"/>
      <c r="BI263" s="21"/>
      <c r="BJ263" s="21"/>
      <c r="BK263" s="21"/>
      <c r="BL263" s="21"/>
      <c r="BM263" s="21"/>
      <c r="BN263" s="21"/>
      <c r="BO263" s="21"/>
      <c r="BP263" s="21"/>
      <c r="BQ263" s="21"/>
      <c r="BR263" s="21"/>
      <c r="BS263" s="21"/>
      <c r="BT263" s="21"/>
      <c r="BU263" s="21"/>
      <c r="BV263" s="21"/>
      <c r="BW263" s="21"/>
      <c r="BX263" s="21"/>
      <c r="BY263" s="21"/>
      <c r="BZ263" s="21"/>
      <c r="CA263" s="21"/>
      <c r="CB263" s="21"/>
      <c r="CC263" s="21"/>
      <c r="CD263" s="21"/>
      <c r="CE263" s="21"/>
      <c r="CF263" s="21"/>
      <c r="CG263" s="21"/>
      <c r="CH263" s="21"/>
      <c r="CI263" s="21"/>
      <c r="CJ263" s="21"/>
      <c r="CK263" s="21"/>
      <c r="CL263" s="21"/>
      <c r="CM263" s="21"/>
      <c r="CN263" s="21"/>
      <c r="CO263" s="21"/>
      <c r="CP263" s="21"/>
      <c r="CQ263" s="21"/>
      <c r="CR263" s="21"/>
      <c r="CS263" s="21"/>
      <c r="CT263" s="21"/>
      <c r="CU263" s="21"/>
      <c r="CV263" s="21"/>
      <c r="CW263" s="21"/>
      <c r="CX263" s="21"/>
      <c r="CY263" s="21"/>
      <c r="CZ263" s="21"/>
      <c r="DA263" s="21"/>
      <c r="DB263" s="21"/>
      <c r="DC263" s="21"/>
      <c r="DD263" s="21"/>
      <c r="DE263" s="21"/>
      <c r="DF263" s="21"/>
      <c r="DG263" s="21"/>
      <c r="DH263" s="21"/>
      <c r="DI263" s="21"/>
      <c r="DJ263" s="21"/>
      <c r="DK263" s="21"/>
      <c r="DL263" s="21"/>
      <c r="DM263" s="21"/>
      <c r="DN263" s="21"/>
      <c r="DO263" s="21"/>
      <c r="DP263" s="21"/>
      <c r="DQ263" s="21"/>
      <c r="DR263" s="21"/>
      <c r="DS263" s="21"/>
      <c r="DT263" s="21"/>
      <c r="DU263" s="21"/>
      <c r="DV263" s="21"/>
      <c r="DW263" s="21"/>
      <c r="DX263" s="21"/>
      <c r="DY263" s="21"/>
      <c r="DZ263" s="21"/>
      <c r="EA263" s="21"/>
      <c r="EB263" s="21"/>
      <c r="EC263" s="21"/>
      <c r="ED263" s="21"/>
      <c r="EE263" s="21"/>
      <c r="EF263" s="21"/>
      <c r="EG263" s="21"/>
      <c r="EH263" s="21"/>
    </row>
    <row r="264" spans="1:138" ht="15.75" customHeight="1">
      <c r="A264" s="21"/>
      <c r="B264" s="21"/>
      <c r="C264" s="21"/>
      <c r="D264" s="79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  <c r="AH264" s="21"/>
      <c r="AI264" s="21"/>
      <c r="AJ264" s="21"/>
      <c r="AK264" s="21"/>
      <c r="AL264" s="21"/>
      <c r="AM264" s="21"/>
      <c r="AN264" s="21"/>
      <c r="AO264" s="21"/>
      <c r="AP264" s="21"/>
      <c r="AQ264" s="21"/>
      <c r="AR264" s="21"/>
      <c r="AS264" s="21"/>
      <c r="AT264" s="21"/>
      <c r="AU264" s="21"/>
      <c r="AV264" s="21"/>
      <c r="AW264" s="21"/>
      <c r="AX264" s="21"/>
      <c r="AY264" s="21"/>
      <c r="AZ264" s="21"/>
      <c r="BA264" s="21"/>
      <c r="BB264" s="21"/>
      <c r="BC264" s="21"/>
      <c r="BD264" s="21"/>
      <c r="BE264" s="21"/>
      <c r="BF264" s="21"/>
      <c r="BG264" s="21"/>
      <c r="BH264" s="21"/>
      <c r="BI264" s="21"/>
      <c r="BJ264" s="21"/>
      <c r="BK264" s="21"/>
      <c r="BL264" s="21"/>
      <c r="BM264" s="21"/>
      <c r="BN264" s="21"/>
      <c r="BO264" s="21"/>
      <c r="BP264" s="21"/>
      <c r="BQ264" s="21"/>
      <c r="BR264" s="21"/>
      <c r="BS264" s="21"/>
      <c r="BT264" s="21"/>
      <c r="BU264" s="21"/>
      <c r="BV264" s="21"/>
      <c r="BW264" s="21"/>
      <c r="BX264" s="21"/>
      <c r="BY264" s="21"/>
      <c r="BZ264" s="21"/>
      <c r="CA264" s="21"/>
      <c r="CB264" s="21"/>
      <c r="CC264" s="21"/>
      <c r="CD264" s="21"/>
      <c r="CE264" s="21"/>
      <c r="CF264" s="21"/>
      <c r="CG264" s="21"/>
      <c r="CH264" s="21"/>
      <c r="CI264" s="21"/>
      <c r="CJ264" s="21"/>
      <c r="CK264" s="21"/>
      <c r="CL264" s="21"/>
      <c r="CM264" s="21"/>
      <c r="CN264" s="21"/>
      <c r="CO264" s="21"/>
      <c r="CP264" s="21"/>
      <c r="CQ264" s="21"/>
      <c r="CR264" s="21"/>
      <c r="CS264" s="21"/>
      <c r="CT264" s="21"/>
      <c r="CU264" s="21"/>
      <c r="CV264" s="21"/>
      <c r="CW264" s="21"/>
      <c r="CX264" s="21"/>
      <c r="CY264" s="21"/>
      <c r="CZ264" s="21"/>
      <c r="DA264" s="21"/>
      <c r="DB264" s="21"/>
      <c r="DC264" s="21"/>
      <c r="DD264" s="21"/>
      <c r="DE264" s="21"/>
      <c r="DF264" s="21"/>
      <c r="DG264" s="21"/>
      <c r="DH264" s="21"/>
      <c r="DI264" s="21"/>
      <c r="DJ264" s="21"/>
      <c r="DK264" s="21"/>
      <c r="DL264" s="21"/>
      <c r="DM264" s="21"/>
      <c r="DN264" s="21"/>
      <c r="DO264" s="21"/>
      <c r="DP264" s="21"/>
      <c r="DQ264" s="21"/>
      <c r="DR264" s="21"/>
      <c r="DS264" s="21"/>
      <c r="DT264" s="21"/>
      <c r="DU264" s="21"/>
      <c r="DV264" s="21"/>
      <c r="DW264" s="21"/>
      <c r="DX264" s="21"/>
      <c r="DY264" s="21"/>
      <c r="DZ264" s="21"/>
      <c r="EA264" s="21"/>
      <c r="EB264" s="21"/>
      <c r="EC264" s="21"/>
      <c r="ED264" s="21"/>
      <c r="EE264" s="21"/>
      <c r="EF264" s="21"/>
      <c r="EG264" s="21"/>
      <c r="EH264" s="21"/>
    </row>
    <row r="265" spans="1:138" ht="15.75" customHeight="1">
      <c r="A265" s="21"/>
      <c r="B265" s="21"/>
      <c r="C265" s="21"/>
      <c r="D265" s="79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  <c r="AT265" s="21"/>
      <c r="AU265" s="21"/>
      <c r="AV265" s="21"/>
      <c r="AW265" s="21"/>
      <c r="AX265" s="21"/>
      <c r="AY265" s="21"/>
      <c r="AZ265" s="21"/>
      <c r="BA265" s="21"/>
      <c r="BB265" s="21"/>
      <c r="BC265" s="21"/>
      <c r="BD265" s="21"/>
      <c r="BE265" s="21"/>
      <c r="BF265" s="21"/>
      <c r="BG265" s="21"/>
      <c r="BH265" s="21"/>
      <c r="BI265" s="21"/>
      <c r="BJ265" s="21"/>
      <c r="BK265" s="21"/>
      <c r="BL265" s="21"/>
      <c r="BM265" s="21"/>
      <c r="BN265" s="21"/>
      <c r="BO265" s="21"/>
      <c r="BP265" s="21"/>
      <c r="BQ265" s="21"/>
      <c r="BR265" s="21"/>
      <c r="BS265" s="21"/>
      <c r="BT265" s="21"/>
      <c r="BU265" s="21"/>
      <c r="BV265" s="21"/>
      <c r="BW265" s="21"/>
      <c r="BX265" s="21"/>
      <c r="BY265" s="21"/>
      <c r="BZ265" s="21"/>
      <c r="CA265" s="21"/>
      <c r="CB265" s="21"/>
      <c r="CC265" s="21"/>
      <c r="CD265" s="21"/>
      <c r="CE265" s="21"/>
      <c r="CF265" s="21"/>
      <c r="CG265" s="21"/>
      <c r="CH265" s="21"/>
      <c r="CI265" s="21"/>
      <c r="CJ265" s="21"/>
      <c r="CK265" s="21"/>
      <c r="CL265" s="21"/>
      <c r="CM265" s="21"/>
      <c r="CN265" s="21"/>
      <c r="CO265" s="21"/>
      <c r="CP265" s="21"/>
      <c r="CQ265" s="21"/>
      <c r="CR265" s="21"/>
      <c r="CS265" s="21"/>
      <c r="CT265" s="21"/>
      <c r="CU265" s="21"/>
      <c r="CV265" s="21"/>
      <c r="CW265" s="21"/>
      <c r="CX265" s="21"/>
      <c r="CY265" s="21"/>
      <c r="CZ265" s="21"/>
      <c r="DA265" s="21"/>
      <c r="DB265" s="21"/>
      <c r="DC265" s="21"/>
      <c r="DD265" s="21"/>
      <c r="DE265" s="21"/>
      <c r="DF265" s="21"/>
      <c r="DG265" s="21"/>
      <c r="DH265" s="21"/>
      <c r="DI265" s="21"/>
      <c r="DJ265" s="21"/>
      <c r="DK265" s="21"/>
      <c r="DL265" s="21"/>
      <c r="DM265" s="21"/>
      <c r="DN265" s="21"/>
      <c r="DO265" s="21"/>
      <c r="DP265" s="21"/>
      <c r="DQ265" s="21"/>
      <c r="DR265" s="21"/>
      <c r="DS265" s="21"/>
      <c r="DT265" s="21"/>
      <c r="DU265" s="21"/>
      <c r="DV265" s="21"/>
      <c r="DW265" s="21"/>
      <c r="DX265" s="21"/>
      <c r="DY265" s="21"/>
      <c r="DZ265" s="21"/>
      <c r="EA265" s="21"/>
      <c r="EB265" s="21"/>
      <c r="EC265" s="21"/>
      <c r="ED265" s="21"/>
      <c r="EE265" s="21"/>
      <c r="EF265" s="21"/>
      <c r="EG265" s="21"/>
      <c r="EH265" s="21"/>
    </row>
    <row r="266" spans="1:138" ht="15.75" customHeight="1">
      <c r="A266" s="21"/>
      <c r="B266" s="21"/>
      <c r="C266" s="21"/>
      <c r="D266" s="79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  <c r="AH266" s="21"/>
      <c r="AI266" s="21"/>
      <c r="AJ266" s="21"/>
      <c r="AK266" s="21"/>
      <c r="AL266" s="21"/>
      <c r="AM266" s="21"/>
      <c r="AN266" s="21"/>
      <c r="AO266" s="21"/>
      <c r="AP266" s="21"/>
      <c r="AQ266" s="21"/>
      <c r="AR266" s="21"/>
      <c r="AS266" s="21"/>
      <c r="AT266" s="21"/>
      <c r="AU266" s="21"/>
      <c r="AV266" s="21"/>
      <c r="AW266" s="21"/>
      <c r="AX266" s="21"/>
      <c r="AY266" s="21"/>
      <c r="AZ266" s="21"/>
      <c r="BA266" s="21"/>
      <c r="BB266" s="21"/>
      <c r="BC266" s="21"/>
      <c r="BD266" s="21"/>
      <c r="BE266" s="21"/>
      <c r="BF266" s="21"/>
      <c r="BG266" s="21"/>
      <c r="BH266" s="21"/>
      <c r="BI266" s="21"/>
      <c r="BJ266" s="21"/>
      <c r="BK266" s="21"/>
      <c r="BL266" s="21"/>
      <c r="BM266" s="21"/>
      <c r="BN266" s="21"/>
      <c r="BO266" s="21"/>
      <c r="BP266" s="21"/>
      <c r="BQ266" s="21"/>
      <c r="BR266" s="21"/>
      <c r="BS266" s="21"/>
      <c r="BT266" s="21"/>
      <c r="BU266" s="21"/>
      <c r="BV266" s="21"/>
      <c r="BW266" s="21"/>
      <c r="BX266" s="21"/>
      <c r="BY266" s="21"/>
      <c r="BZ266" s="21"/>
      <c r="CA266" s="21"/>
      <c r="CB266" s="21"/>
      <c r="CC266" s="21"/>
      <c r="CD266" s="21"/>
      <c r="CE266" s="21"/>
      <c r="CF266" s="21"/>
      <c r="CG266" s="21"/>
      <c r="CH266" s="21"/>
      <c r="CI266" s="21"/>
      <c r="CJ266" s="21"/>
      <c r="CK266" s="21"/>
      <c r="CL266" s="21"/>
      <c r="CM266" s="21"/>
      <c r="CN266" s="21"/>
      <c r="CO266" s="21"/>
      <c r="CP266" s="21"/>
      <c r="CQ266" s="21"/>
      <c r="CR266" s="21"/>
      <c r="CS266" s="21"/>
      <c r="CT266" s="21"/>
      <c r="CU266" s="21"/>
      <c r="CV266" s="21"/>
      <c r="CW266" s="21"/>
      <c r="CX266" s="21"/>
      <c r="CY266" s="21"/>
      <c r="CZ266" s="21"/>
      <c r="DA266" s="21"/>
      <c r="DB266" s="21"/>
      <c r="DC266" s="21"/>
      <c r="DD266" s="21"/>
      <c r="DE266" s="21"/>
      <c r="DF266" s="21"/>
      <c r="DG266" s="21"/>
      <c r="DH266" s="21"/>
      <c r="DI266" s="21"/>
      <c r="DJ266" s="21"/>
      <c r="DK266" s="21"/>
      <c r="DL266" s="21"/>
      <c r="DM266" s="21"/>
      <c r="DN266" s="21"/>
      <c r="DO266" s="21"/>
      <c r="DP266" s="21"/>
      <c r="DQ266" s="21"/>
      <c r="DR266" s="21"/>
      <c r="DS266" s="21"/>
      <c r="DT266" s="21"/>
      <c r="DU266" s="21"/>
      <c r="DV266" s="21"/>
      <c r="DW266" s="21"/>
      <c r="DX266" s="21"/>
      <c r="DY266" s="21"/>
      <c r="DZ266" s="21"/>
      <c r="EA266" s="21"/>
      <c r="EB266" s="21"/>
      <c r="EC266" s="21"/>
      <c r="ED266" s="21"/>
      <c r="EE266" s="21"/>
      <c r="EF266" s="21"/>
      <c r="EG266" s="21"/>
      <c r="EH266" s="21"/>
    </row>
    <row r="267" spans="1:138" ht="15.75" customHeight="1">
      <c r="A267" s="21"/>
      <c r="B267" s="21"/>
      <c r="C267" s="21"/>
      <c r="D267" s="79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  <c r="AH267" s="21"/>
      <c r="AI267" s="21"/>
      <c r="AJ267" s="21"/>
      <c r="AK267" s="21"/>
      <c r="AL267" s="21"/>
      <c r="AM267" s="21"/>
      <c r="AN267" s="21"/>
      <c r="AO267" s="21"/>
      <c r="AP267" s="21"/>
      <c r="AQ267" s="21"/>
      <c r="AR267" s="21"/>
      <c r="AS267" s="21"/>
      <c r="AT267" s="21"/>
      <c r="AU267" s="21"/>
      <c r="AV267" s="21"/>
      <c r="AW267" s="21"/>
      <c r="AX267" s="21"/>
      <c r="AY267" s="21"/>
      <c r="AZ267" s="21"/>
      <c r="BA267" s="21"/>
      <c r="BB267" s="21"/>
      <c r="BC267" s="21"/>
      <c r="BD267" s="21"/>
      <c r="BE267" s="21"/>
      <c r="BF267" s="21"/>
      <c r="BG267" s="21"/>
      <c r="BH267" s="21"/>
      <c r="BI267" s="21"/>
      <c r="BJ267" s="21"/>
      <c r="BK267" s="21"/>
      <c r="BL267" s="21"/>
      <c r="BM267" s="21"/>
      <c r="BN267" s="21"/>
      <c r="BO267" s="21"/>
      <c r="BP267" s="21"/>
      <c r="BQ267" s="21"/>
      <c r="BR267" s="21"/>
      <c r="BS267" s="21"/>
      <c r="BT267" s="21"/>
      <c r="BU267" s="21"/>
      <c r="BV267" s="21"/>
      <c r="BW267" s="21"/>
      <c r="BX267" s="21"/>
      <c r="BY267" s="21"/>
      <c r="BZ267" s="21"/>
      <c r="CA267" s="21"/>
      <c r="CB267" s="21"/>
      <c r="CC267" s="21"/>
      <c r="CD267" s="21"/>
      <c r="CE267" s="21"/>
      <c r="CF267" s="21"/>
      <c r="CG267" s="21"/>
      <c r="CH267" s="21"/>
      <c r="CI267" s="21"/>
      <c r="CJ267" s="21"/>
      <c r="CK267" s="21"/>
      <c r="CL267" s="21"/>
      <c r="CM267" s="21"/>
      <c r="CN267" s="21"/>
      <c r="CO267" s="21"/>
      <c r="CP267" s="21"/>
      <c r="CQ267" s="21"/>
      <c r="CR267" s="21"/>
      <c r="CS267" s="21"/>
      <c r="CT267" s="21"/>
      <c r="CU267" s="21"/>
      <c r="CV267" s="21"/>
      <c r="CW267" s="21"/>
      <c r="CX267" s="21"/>
      <c r="CY267" s="21"/>
      <c r="CZ267" s="21"/>
      <c r="DA267" s="21"/>
      <c r="DB267" s="21"/>
      <c r="DC267" s="21"/>
      <c r="DD267" s="21"/>
      <c r="DE267" s="21"/>
      <c r="DF267" s="21"/>
      <c r="DG267" s="21"/>
      <c r="DH267" s="21"/>
      <c r="DI267" s="21"/>
      <c r="DJ267" s="21"/>
      <c r="DK267" s="21"/>
      <c r="DL267" s="21"/>
      <c r="DM267" s="21"/>
      <c r="DN267" s="21"/>
      <c r="DO267" s="21"/>
      <c r="DP267" s="21"/>
      <c r="DQ267" s="21"/>
      <c r="DR267" s="21"/>
      <c r="DS267" s="21"/>
      <c r="DT267" s="21"/>
      <c r="DU267" s="21"/>
      <c r="DV267" s="21"/>
      <c r="DW267" s="21"/>
      <c r="DX267" s="21"/>
      <c r="DY267" s="21"/>
      <c r="DZ267" s="21"/>
      <c r="EA267" s="21"/>
      <c r="EB267" s="21"/>
      <c r="EC267" s="21"/>
      <c r="ED267" s="21"/>
      <c r="EE267" s="21"/>
      <c r="EF267" s="21"/>
      <c r="EG267" s="21"/>
      <c r="EH267" s="21"/>
    </row>
    <row r="268" spans="1:138" ht="15.75" customHeight="1">
      <c r="A268" s="21"/>
      <c r="B268" s="21"/>
      <c r="C268" s="21"/>
      <c r="D268" s="79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  <c r="AH268" s="21"/>
      <c r="AI268" s="21"/>
      <c r="AJ268" s="21"/>
      <c r="AK268" s="21"/>
      <c r="AL268" s="21"/>
      <c r="AM268" s="21"/>
      <c r="AN268" s="21"/>
      <c r="AO268" s="21"/>
      <c r="AP268" s="21"/>
      <c r="AQ268" s="21"/>
      <c r="AR268" s="21"/>
      <c r="AS268" s="21"/>
      <c r="AT268" s="21"/>
      <c r="AU268" s="21"/>
      <c r="AV268" s="21"/>
      <c r="AW268" s="21"/>
      <c r="AX268" s="21"/>
      <c r="AY268" s="21"/>
      <c r="AZ268" s="21"/>
      <c r="BA268" s="21"/>
      <c r="BB268" s="21"/>
      <c r="BC268" s="21"/>
      <c r="BD268" s="21"/>
      <c r="BE268" s="21"/>
      <c r="BF268" s="21"/>
      <c r="BG268" s="21"/>
      <c r="BH268" s="21"/>
      <c r="BI268" s="21"/>
      <c r="BJ268" s="21"/>
      <c r="BK268" s="21"/>
      <c r="BL268" s="21"/>
      <c r="BM268" s="21"/>
      <c r="BN268" s="21"/>
      <c r="BO268" s="21"/>
      <c r="BP268" s="21"/>
      <c r="BQ268" s="21"/>
      <c r="BR268" s="21"/>
      <c r="BS268" s="21"/>
      <c r="BT268" s="21"/>
      <c r="BU268" s="21"/>
      <c r="BV268" s="21"/>
      <c r="BW268" s="21"/>
      <c r="BX268" s="21"/>
      <c r="BY268" s="21"/>
      <c r="BZ268" s="21"/>
      <c r="CA268" s="21"/>
      <c r="CB268" s="21"/>
      <c r="CC268" s="21"/>
      <c r="CD268" s="21"/>
      <c r="CE268" s="21"/>
      <c r="CF268" s="21"/>
      <c r="CG268" s="21"/>
      <c r="CH268" s="21"/>
      <c r="CI268" s="21"/>
      <c r="CJ268" s="21"/>
      <c r="CK268" s="21"/>
      <c r="CL268" s="21"/>
      <c r="CM268" s="21"/>
      <c r="CN268" s="21"/>
      <c r="CO268" s="21"/>
      <c r="CP268" s="21"/>
      <c r="CQ268" s="21"/>
      <c r="CR268" s="21"/>
      <c r="CS268" s="21"/>
      <c r="CT268" s="21"/>
      <c r="CU268" s="21"/>
      <c r="CV268" s="21"/>
      <c r="CW268" s="21"/>
      <c r="CX268" s="21"/>
      <c r="CY268" s="21"/>
      <c r="CZ268" s="21"/>
      <c r="DA268" s="21"/>
      <c r="DB268" s="21"/>
      <c r="DC268" s="21"/>
      <c r="DD268" s="21"/>
      <c r="DE268" s="21"/>
      <c r="DF268" s="21"/>
      <c r="DG268" s="21"/>
      <c r="DH268" s="21"/>
      <c r="DI268" s="21"/>
      <c r="DJ268" s="21"/>
      <c r="DK268" s="21"/>
      <c r="DL268" s="21"/>
      <c r="DM268" s="21"/>
      <c r="DN268" s="21"/>
      <c r="DO268" s="21"/>
      <c r="DP268" s="21"/>
      <c r="DQ268" s="21"/>
      <c r="DR268" s="21"/>
      <c r="DS268" s="21"/>
      <c r="DT268" s="21"/>
      <c r="DU268" s="21"/>
      <c r="DV268" s="21"/>
      <c r="DW268" s="21"/>
      <c r="DX268" s="21"/>
      <c r="DY268" s="21"/>
      <c r="DZ268" s="21"/>
      <c r="EA268" s="21"/>
      <c r="EB268" s="21"/>
      <c r="EC268" s="21"/>
      <c r="ED268" s="21"/>
      <c r="EE268" s="21"/>
      <c r="EF268" s="21"/>
      <c r="EG268" s="21"/>
      <c r="EH268" s="21"/>
    </row>
    <row r="269" spans="1:138" ht="15.75" customHeight="1">
      <c r="A269" s="21"/>
      <c r="B269" s="21"/>
      <c r="C269" s="21"/>
      <c r="D269" s="79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/>
      <c r="AI269" s="21"/>
      <c r="AJ269" s="21"/>
      <c r="AK269" s="21"/>
      <c r="AL269" s="21"/>
      <c r="AM269" s="21"/>
      <c r="AN269" s="21"/>
      <c r="AO269" s="21"/>
      <c r="AP269" s="21"/>
      <c r="AQ269" s="21"/>
      <c r="AR269" s="21"/>
      <c r="AS269" s="21"/>
      <c r="AT269" s="21"/>
      <c r="AU269" s="21"/>
      <c r="AV269" s="21"/>
      <c r="AW269" s="21"/>
      <c r="AX269" s="21"/>
      <c r="AY269" s="21"/>
      <c r="AZ269" s="21"/>
      <c r="BA269" s="21"/>
      <c r="BB269" s="21"/>
      <c r="BC269" s="21"/>
      <c r="BD269" s="21"/>
      <c r="BE269" s="21"/>
      <c r="BF269" s="21"/>
      <c r="BG269" s="21"/>
      <c r="BH269" s="21"/>
      <c r="BI269" s="21"/>
      <c r="BJ269" s="21"/>
      <c r="BK269" s="21"/>
      <c r="BL269" s="21"/>
      <c r="BM269" s="21"/>
      <c r="BN269" s="21"/>
      <c r="BO269" s="21"/>
      <c r="BP269" s="21"/>
      <c r="BQ269" s="21"/>
      <c r="BR269" s="21"/>
      <c r="BS269" s="21"/>
      <c r="BT269" s="21"/>
      <c r="BU269" s="21"/>
      <c r="BV269" s="21"/>
      <c r="BW269" s="21"/>
      <c r="BX269" s="21"/>
      <c r="BY269" s="21"/>
      <c r="BZ269" s="21"/>
      <c r="CA269" s="21"/>
      <c r="CB269" s="21"/>
      <c r="CC269" s="21"/>
      <c r="CD269" s="21"/>
      <c r="CE269" s="21"/>
      <c r="CF269" s="21"/>
      <c r="CG269" s="21"/>
      <c r="CH269" s="21"/>
      <c r="CI269" s="21"/>
      <c r="CJ269" s="21"/>
      <c r="CK269" s="21"/>
      <c r="CL269" s="21"/>
      <c r="CM269" s="21"/>
      <c r="CN269" s="21"/>
      <c r="CO269" s="21"/>
      <c r="CP269" s="21"/>
      <c r="CQ269" s="21"/>
      <c r="CR269" s="21"/>
      <c r="CS269" s="21"/>
      <c r="CT269" s="21"/>
      <c r="CU269" s="21"/>
      <c r="CV269" s="21"/>
      <c r="CW269" s="21"/>
      <c r="CX269" s="21"/>
      <c r="CY269" s="21"/>
      <c r="CZ269" s="21"/>
      <c r="DA269" s="21"/>
      <c r="DB269" s="21"/>
      <c r="DC269" s="21"/>
      <c r="DD269" s="21"/>
      <c r="DE269" s="21"/>
      <c r="DF269" s="21"/>
      <c r="DG269" s="21"/>
      <c r="DH269" s="21"/>
      <c r="DI269" s="21"/>
      <c r="DJ269" s="21"/>
      <c r="DK269" s="21"/>
      <c r="DL269" s="21"/>
      <c r="DM269" s="21"/>
      <c r="DN269" s="21"/>
      <c r="DO269" s="21"/>
      <c r="DP269" s="21"/>
      <c r="DQ269" s="21"/>
      <c r="DR269" s="21"/>
      <c r="DS269" s="21"/>
      <c r="DT269" s="21"/>
      <c r="DU269" s="21"/>
      <c r="DV269" s="21"/>
      <c r="DW269" s="21"/>
      <c r="DX269" s="21"/>
      <c r="DY269" s="21"/>
      <c r="DZ269" s="21"/>
      <c r="EA269" s="21"/>
      <c r="EB269" s="21"/>
      <c r="EC269" s="21"/>
      <c r="ED269" s="21"/>
      <c r="EE269" s="21"/>
      <c r="EF269" s="21"/>
      <c r="EG269" s="21"/>
      <c r="EH269" s="21"/>
    </row>
    <row r="270" spans="1:138" ht="15.75" customHeight="1">
      <c r="A270" s="21"/>
      <c r="B270" s="21"/>
      <c r="C270" s="21"/>
      <c r="D270" s="79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  <c r="AH270" s="21"/>
      <c r="AI270" s="21"/>
      <c r="AJ270" s="21"/>
      <c r="AK270" s="21"/>
      <c r="AL270" s="21"/>
      <c r="AM270" s="21"/>
      <c r="AN270" s="21"/>
      <c r="AO270" s="21"/>
      <c r="AP270" s="21"/>
      <c r="AQ270" s="21"/>
      <c r="AR270" s="21"/>
      <c r="AS270" s="21"/>
      <c r="AT270" s="21"/>
      <c r="AU270" s="21"/>
      <c r="AV270" s="21"/>
      <c r="AW270" s="21"/>
      <c r="AX270" s="21"/>
      <c r="AY270" s="21"/>
      <c r="AZ270" s="21"/>
      <c r="BA270" s="21"/>
      <c r="BB270" s="21"/>
      <c r="BC270" s="21"/>
      <c r="BD270" s="21"/>
      <c r="BE270" s="21"/>
      <c r="BF270" s="21"/>
      <c r="BG270" s="21"/>
      <c r="BH270" s="21"/>
      <c r="BI270" s="21"/>
      <c r="BJ270" s="21"/>
      <c r="BK270" s="21"/>
      <c r="BL270" s="21"/>
      <c r="BM270" s="21"/>
      <c r="BN270" s="21"/>
      <c r="BO270" s="21"/>
      <c r="BP270" s="21"/>
      <c r="BQ270" s="21"/>
      <c r="BR270" s="21"/>
      <c r="BS270" s="21"/>
      <c r="BT270" s="21"/>
      <c r="BU270" s="21"/>
      <c r="BV270" s="21"/>
      <c r="BW270" s="21"/>
      <c r="BX270" s="21"/>
      <c r="BY270" s="21"/>
      <c r="BZ270" s="21"/>
      <c r="CA270" s="21"/>
      <c r="CB270" s="21"/>
      <c r="CC270" s="21"/>
      <c r="CD270" s="21"/>
      <c r="CE270" s="21"/>
      <c r="CF270" s="21"/>
      <c r="CG270" s="21"/>
      <c r="CH270" s="21"/>
      <c r="CI270" s="21"/>
      <c r="CJ270" s="21"/>
      <c r="CK270" s="21"/>
      <c r="CL270" s="21"/>
      <c r="CM270" s="21"/>
      <c r="CN270" s="21"/>
      <c r="CO270" s="21"/>
      <c r="CP270" s="21"/>
      <c r="CQ270" s="21"/>
      <c r="CR270" s="21"/>
      <c r="CS270" s="21"/>
      <c r="CT270" s="21"/>
      <c r="CU270" s="21"/>
      <c r="CV270" s="21"/>
      <c r="CW270" s="21"/>
      <c r="CX270" s="21"/>
      <c r="CY270" s="21"/>
      <c r="CZ270" s="21"/>
      <c r="DA270" s="21"/>
      <c r="DB270" s="21"/>
      <c r="DC270" s="21"/>
      <c r="DD270" s="21"/>
      <c r="DE270" s="21"/>
      <c r="DF270" s="21"/>
      <c r="DG270" s="21"/>
      <c r="DH270" s="21"/>
      <c r="DI270" s="21"/>
      <c r="DJ270" s="21"/>
      <c r="DK270" s="21"/>
      <c r="DL270" s="21"/>
      <c r="DM270" s="21"/>
      <c r="DN270" s="21"/>
      <c r="DO270" s="21"/>
      <c r="DP270" s="21"/>
      <c r="DQ270" s="21"/>
      <c r="DR270" s="21"/>
      <c r="DS270" s="21"/>
      <c r="DT270" s="21"/>
      <c r="DU270" s="21"/>
      <c r="DV270" s="21"/>
      <c r="DW270" s="21"/>
      <c r="DX270" s="21"/>
      <c r="DY270" s="21"/>
      <c r="DZ270" s="21"/>
      <c r="EA270" s="21"/>
      <c r="EB270" s="21"/>
      <c r="EC270" s="21"/>
      <c r="ED270" s="21"/>
      <c r="EE270" s="21"/>
      <c r="EF270" s="21"/>
      <c r="EG270" s="21"/>
      <c r="EH270" s="21"/>
    </row>
    <row r="271" spans="1:138" ht="15.75" customHeight="1">
      <c r="A271" s="21"/>
      <c r="B271" s="21"/>
      <c r="C271" s="21"/>
      <c r="D271" s="79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  <c r="AH271" s="21"/>
      <c r="AI271" s="21"/>
      <c r="AJ271" s="21"/>
      <c r="AK271" s="21"/>
      <c r="AL271" s="21"/>
      <c r="AM271" s="21"/>
      <c r="AN271" s="21"/>
      <c r="AO271" s="21"/>
      <c r="AP271" s="21"/>
      <c r="AQ271" s="21"/>
      <c r="AR271" s="21"/>
      <c r="AS271" s="21"/>
      <c r="AT271" s="21"/>
      <c r="AU271" s="21"/>
      <c r="AV271" s="21"/>
      <c r="AW271" s="21"/>
      <c r="AX271" s="21"/>
      <c r="AY271" s="21"/>
      <c r="AZ271" s="21"/>
      <c r="BA271" s="21"/>
      <c r="BB271" s="21"/>
      <c r="BC271" s="21"/>
      <c r="BD271" s="21"/>
      <c r="BE271" s="21"/>
      <c r="BF271" s="21"/>
      <c r="BG271" s="21"/>
      <c r="BH271" s="21"/>
      <c r="BI271" s="21"/>
      <c r="BJ271" s="21"/>
      <c r="BK271" s="21"/>
      <c r="BL271" s="21"/>
      <c r="BM271" s="21"/>
      <c r="BN271" s="21"/>
      <c r="BO271" s="21"/>
      <c r="BP271" s="21"/>
      <c r="BQ271" s="21"/>
      <c r="BR271" s="21"/>
      <c r="BS271" s="21"/>
      <c r="BT271" s="21"/>
      <c r="BU271" s="21"/>
      <c r="BV271" s="21"/>
      <c r="BW271" s="21"/>
      <c r="BX271" s="21"/>
      <c r="BY271" s="21"/>
      <c r="BZ271" s="21"/>
      <c r="CA271" s="21"/>
      <c r="CB271" s="21"/>
      <c r="CC271" s="21"/>
      <c r="CD271" s="21"/>
      <c r="CE271" s="21"/>
      <c r="CF271" s="21"/>
      <c r="CG271" s="21"/>
      <c r="CH271" s="21"/>
      <c r="CI271" s="21"/>
      <c r="CJ271" s="21"/>
      <c r="CK271" s="21"/>
      <c r="CL271" s="21"/>
      <c r="CM271" s="21"/>
      <c r="CN271" s="21"/>
      <c r="CO271" s="21"/>
      <c r="CP271" s="21"/>
      <c r="CQ271" s="21"/>
      <c r="CR271" s="21"/>
      <c r="CS271" s="21"/>
      <c r="CT271" s="21"/>
      <c r="CU271" s="21"/>
      <c r="CV271" s="21"/>
      <c r="CW271" s="21"/>
      <c r="CX271" s="21"/>
      <c r="CY271" s="21"/>
      <c r="CZ271" s="21"/>
      <c r="DA271" s="21"/>
      <c r="DB271" s="21"/>
      <c r="DC271" s="21"/>
      <c r="DD271" s="21"/>
      <c r="DE271" s="21"/>
      <c r="DF271" s="21"/>
      <c r="DG271" s="21"/>
      <c r="DH271" s="21"/>
      <c r="DI271" s="21"/>
      <c r="DJ271" s="21"/>
      <c r="DK271" s="21"/>
      <c r="DL271" s="21"/>
      <c r="DM271" s="21"/>
      <c r="DN271" s="21"/>
      <c r="DO271" s="21"/>
      <c r="DP271" s="21"/>
      <c r="DQ271" s="21"/>
      <c r="DR271" s="21"/>
      <c r="DS271" s="21"/>
      <c r="DT271" s="21"/>
      <c r="DU271" s="21"/>
      <c r="DV271" s="21"/>
      <c r="DW271" s="21"/>
      <c r="DX271" s="21"/>
      <c r="DY271" s="21"/>
      <c r="DZ271" s="21"/>
      <c r="EA271" s="21"/>
      <c r="EB271" s="21"/>
      <c r="EC271" s="21"/>
      <c r="ED271" s="21"/>
      <c r="EE271" s="21"/>
      <c r="EF271" s="21"/>
      <c r="EG271" s="21"/>
      <c r="EH271" s="21"/>
    </row>
    <row r="272" spans="1:138" ht="15.75" customHeight="1">
      <c r="A272" s="21"/>
      <c r="B272" s="21"/>
      <c r="C272" s="21"/>
      <c r="D272" s="79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  <c r="AH272" s="21"/>
      <c r="AI272" s="21"/>
      <c r="AJ272" s="21"/>
      <c r="AK272" s="21"/>
      <c r="AL272" s="21"/>
      <c r="AM272" s="21"/>
      <c r="AN272" s="21"/>
      <c r="AO272" s="21"/>
      <c r="AP272" s="21"/>
      <c r="AQ272" s="21"/>
      <c r="AR272" s="21"/>
      <c r="AS272" s="21"/>
      <c r="AT272" s="21"/>
      <c r="AU272" s="21"/>
      <c r="AV272" s="21"/>
      <c r="AW272" s="21"/>
      <c r="AX272" s="21"/>
      <c r="AY272" s="21"/>
      <c r="AZ272" s="21"/>
      <c r="BA272" s="21"/>
      <c r="BB272" s="21"/>
      <c r="BC272" s="21"/>
      <c r="BD272" s="21"/>
      <c r="BE272" s="21"/>
      <c r="BF272" s="21"/>
      <c r="BG272" s="21"/>
      <c r="BH272" s="21"/>
      <c r="BI272" s="21"/>
      <c r="BJ272" s="21"/>
      <c r="BK272" s="21"/>
      <c r="BL272" s="21"/>
      <c r="BM272" s="21"/>
      <c r="BN272" s="21"/>
      <c r="BO272" s="21"/>
      <c r="BP272" s="21"/>
      <c r="BQ272" s="21"/>
      <c r="BR272" s="21"/>
      <c r="BS272" s="21"/>
      <c r="BT272" s="21"/>
      <c r="BU272" s="21"/>
      <c r="BV272" s="21"/>
      <c r="BW272" s="21"/>
      <c r="BX272" s="21"/>
      <c r="BY272" s="21"/>
      <c r="BZ272" s="21"/>
      <c r="CA272" s="21"/>
      <c r="CB272" s="21"/>
      <c r="CC272" s="21"/>
      <c r="CD272" s="21"/>
      <c r="CE272" s="21"/>
      <c r="CF272" s="21"/>
      <c r="CG272" s="21"/>
      <c r="CH272" s="21"/>
      <c r="CI272" s="21"/>
      <c r="CJ272" s="21"/>
      <c r="CK272" s="21"/>
      <c r="CL272" s="21"/>
      <c r="CM272" s="21"/>
      <c r="CN272" s="21"/>
      <c r="CO272" s="21"/>
      <c r="CP272" s="21"/>
      <c r="CQ272" s="21"/>
      <c r="CR272" s="21"/>
      <c r="CS272" s="21"/>
      <c r="CT272" s="21"/>
      <c r="CU272" s="21"/>
      <c r="CV272" s="21"/>
      <c r="CW272" s="21"/>
      <c r="CX272" s="21"/>
      <c r="CY272" s="21"/>
      <c r="CZ272" s="21"/>
      <c r="DA272" s="21"/>
      <c r="DB272" s="21"/>
      <c r="DC272" s="21"/>
      <c r="DD272" s="21"/>
      <c r="DE272" s="21"/>
      <c r="DF272" s="21"/>
      <c r="DG272" s="21"/>
      <c r="DH272" s="21"/>
      <c r="DI272" s="21"/>
      <c r="DJ272" s="21"/>
      <c r="DK272" s="21"/>
      <c r="DL272" s="21"/>
      <c r="DM272" s="21"/>
      <c r="DN272" s="21"/>
      <c r="DO272" s="21"/>
      <c r="DP272" s="21"/>
      <c r="DQ272" s="21"/>
      <c r="DR272" s="21"/>
      <c r="DS272" s="21"/>
      <c r="DT272" s="21"/>
      <c r="DU272" s="21"/>
      <c r="DV272" s="21"/>
      <c r="DW272" s="21"/>
      <c r="DX272" s="21"/>
      <c r="DY272" s="21"/>
      <c r="DZ272" s="21"/>
      <c r="EA272" s="21"/>
      <c r="EB272" s="21"/>
      <c r="EC272" s="21"/>
      <c r="ED272" s="21"/>
      <c r="EE272" s="21"/>
      <c r="EF272" s="21"/>
      <c r="EG272" s="21"/>
      <c r="EH272" s="21"/>
    </row>
    <row r="273" spans="1:138" ht="15.75" customHeight="1">
      <c r="A273" s="21"/>
      <c r="B273" s="21"/>
      <c r="C273" s="21"/>
      <c r="D273" s="79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  <c r="AH273" s="21"/>
      <c r="AI273" s="21"/>
      <c r="AJ273" s="21"/>
      <c r="AK273" s="21"/>
      <c r="AL273" s="21"/>
      <c r="AM273" s="21"/>
      <c r="AN273" s="21"/>
      <c r="AO273" s="21"/>
      <c r="AP273" s="21"/>
      <c r="AQ273" s="21"/>
      <c r="AR273" s="21"/>
      <c r="AS273" s="21"/>
      <c r="AT273" s="21"/>
      <c r="AU273" s="21"/>
      <c r="AV273" s="21"/>
      <c r="AW273" s="21"/>
      <c r="AX273" s="21"/>
      <c r="AY273" s="21"/>
      <c r="AZ273" s="21"/>
      <c r="BA273" s="21"/>
      <c r="BB273" s="21"/>
      <c r="BC273" s="21"/>
      <c r="BD273" s="21"/>
      <c r="BE273" s="21"/>
      <c r="BF273" s="21"/>
      <c r="BG273" s="21"/>
      <c r="BH273" s="21"/>
      <c r="BI273" s="21"/>
      <c r="BJ273" s="21"/>
      <c r="BK273" s="21"/>
      <c r="BL273" s="21"/>
      <c r="BM273" s="21"/>
      <c r="BN273" s="21"/>
      <c r="BO273" s="21"/>
      <c r="BP273" s="21"/>
      <c r="BQ273" s="21"/>
      <c r="BR273" s="21"/>
      <c r="BS273" s="21"/>
      <c r="BT273" s="21"/>
      <c r="BU273" s="21"/>
      <c r="BV273" s="21"/>
      <c r="BW273" s="21"/>
      <c r="BX273" s="21"/>
      <c r="BY273" s="21"/>
      <c r="BZ273" s="21"/>
      <c r="CA273" s="21"/>
      <c r="CB273" s="21"/>
      <c r="CC273" s="21"/>
      <c r="CD273" s="21"/>
      <c r="CE273" s="21"/>
      <c r="CF273" s="21"/>
      <c r="CG273" s="21"/>
      <c r="CH273" s="21"/>
      <c r="CI273" s="21"/>
      <c r="CJ273" s="21"/>
      <c r="CK273" s="21"/>
      <c r="CL273" s="21"/>
      <c r="CM273" s="21"/>
      <c r="CN273" s="21"/>
      <c r="CO273" s="21"/>
      <c r="CP273" s="21"/>
      <c r="CQ273" s="21"/>
      <c r="CR273" s="21"/>
      <c r="CS273" s="21"/>
      <c r="CT273" s="21"/>
      <c r="CU273" s="21"/>
      <c r="CV273" s="21"/>
      <c r="CW273" s="21"/>
      <c r="CX273" s="21"/>
      <c r="CY273" s="21"/>
      <c r="CZ273" s="21"/>
      <c r="DA273" s="21"/>
      <c r="DB273" s="21"/>
      <c r="DC273" s="21"/>
      <c r="DD273" s="21"/>
      <c r="DE273" s="21"/>
      <c r="DF273" s="21"/>
      <c r="DG273" s="21"/>
      <c r="DH273" s="21"/>
      <c r="DI273" s="21"/>
      <c r="DJ273" s="21"/>
      <c r="DK273" s="21"/>
      <c r="DL273" s="21"/>
      <c r="DM273" s="21"/>
      <c r="DN273" s="21"/>
      <c r="DO273" s="21"/>
      <c r="DP273" s="21"/>
      <c r="DQ273" s="21"/>
      <c r="DR273" s="21"/>
      <c r="DS273" s="21"/>
      <c r="DT273" s="21"/>
      <c r="DU273" s="21"/>
      <c r="DV273" s="21"/>
      <c r="DW273" s="21"/>
      <c r="DX273" s="21"/>
      <c r="DY273" s="21"/>
      <c r="DZ273" s="21"/>
      <c r="EA273" s="21"/>
      <c r="EB273" s="21"/>
      <c r="EC273" s="21"/>
      <c r="ED273" s="21"/>
      <c r="EE273" s="21"/>
      <c r="EF273" s="21"/>
      <c r="EG273" s="21"/>
      <c r="EH273" s="21"/>
    </row>
    <row r="274" spans="1:138" ht="15.75" customHeight="1">
      <c r="A274" s="21"/>
      <c r="B274" s="21"/>
      <c r="C274" s="21"/>
      <c r="D274" s="79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  <c r="AH274" s="21"/>
      <c r="AI274" s="21"/>
      <c r="AJ274" s="21"/>
      <c r="AK274" s="21"/>
      <c r="AL274" s="21"/>
      <c r="AM274" s="21"/>
      <c r="AN274" s="21"/>
      <c r="AO274" s="21"/>
      <c r="AP274" s="21"/>
      <c r="AQ274" s="21"/>
      <c r="AR274" s="21"/>
      <c r="AS274" s="21"/>
      <c r="AT274" s="21"/>
      <c r="AU274" s="21"/>
      <c r="AV274" s="21"/>
      <c r="AW274" s="21"/>
      <c r="AX274" s="21"/>
      <c r="AY274" s="21"/>
      <c r="AZ274" s="21"/>
      <c r="BA274" s="21"/>
      <c r="BB274" s="21"/>
      <c r="BC274" s="21"/>
      <c r="BD274" s="21"/>
      <c r="BE274" s="21"/>
      <c r="BF274" s="21"/>
      <c r="BG274" s="21"/>
      <c r="BH274" s="21"/>
      <c r="BI274" s="21"/>
      <c r="BJ274" s="21"/>
      <c r="BK274" s="21"/>
      <c r="BL274" s="21"/>
      <c r="BM274" s="21"/>
      <c r="BN274" s="21"/>
      <c r="BO274" s="21"/>
      <c r="BP274" s="21"/>
      <c r="BQ274" s="21"/>
      <c r="BR274" s="21"/>
      <c r="BS274" s="21"/>
      <c r="BT274" s="21"/>
      <c r="BU274" s="21"/>
      <c r="BV274" s="21"/>
      <c r="BW274" s="21"/>
      <c r="BX274" s="21"/>
      <c r="BY274" s="21"/>
      <c r="BZ274" s="21"/>
      <c r="CA274" s="21"/>
      <c r="CB274" s="21"/>
      <c r="CC274" s="21"/>
      <c r="CD274" s="21"/>
      <c r="CE274" s="21"/>
      <c r="CF274" s="21"/>
      <c r="CG274" s="21"/>
      <c r="CH274" s="21"/>
      <c r="CI274" s="21"/>
      <c r="CJ274" s="21"/>
      <c r="CK274" s="21"/>
      <c r="CL274" s="21"/>
      <c r="CM274" s="21"/>
      <c r="CN274" s="21"/>
      <c r="CO274" s="21"/>
      <c r="CP274" s="21"/>
      <c r="CQ274" s="21"/>
      <c r="CR274" s="21"/>
      <c r="CS274" s="21"/>
      <c r="CT274" s="21"/>
      <c r="CU274" s="21"/>
      <c r="CV274" s="21"/>
      <c r="CW274" s="21"/>
      <c r="CX274" s="21"/>
      <c r="CY274" s="21"/>
      <c r="CZ274" s="21"/>
      <c r="DA274" s="21"/>
      <c r="DB274" s="21"/>
      <c r="DC274" s="21"/>
      <c r="DD274" s="21"/>
      <c r="DE274" s="21"/>
      <c r="DF274" s="21"/>
      <c r="DG274" s="21"/>
      <c r="DH274" s="21"/>
      <c r="DI274" s="21"/>
      <c r="DJ274" s="21"/>
      <c r="DK274" s="21"/>
      <c r="DL274" s="21"/>
      <c r="DM274" s="21"/>
      <c r="DN274" s="21"/>
      <c r="DO274" s="21"/>
      <c r="DP274" s="21"/>
      <c r="DQ274" s="21"/>
      <c r="DR274" s="21"/>
      <c r="DS274" s="21"/>
      <c r="DT274" s="21"/>
      <c r="DU274" s="21"/>
      <c r="DV274" s="21"/>
      <c r="DW274" s="21"/>
      <c r="DX274" s="21"/>
      <c r="DY274" s="21"/>
      <c r="DZ274" s="21"/>
      <c r="EA274" s="21"/>
      <c r="EB274" s="21"/>
      <c r="EC274" s="21"/>
      <c r="ED274" s="21"/>
      <c r="EE274" s="21"/>
      <c r="EF274" s="21"/>
      <c r="EG274" s="21"/>
      <c r="EH274" s="21"/>
    </row>
    <row r="275" spans="1:138" ht="15.75" customHeight="1">
      <c r="A275" s="21"/>
      <c r="B275" s="21"/>
      <c r="C275" s="21"/>
      <c r="D275" s="79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1"/>
      <c r="AU275" s="21"/>
      <c r="AV275" s="21"/>
      <c r="AW275" s="21"/>
      <c r="AX275" s="21"/>
      <c r="AY275" s="21"/>
      <c r="AZ275" s="21"/>
      <c r="BA275" s="21"/>
      <c r="BB275" s="21"/>
      <c r="BC275" s="21"/>
      <c r="BD275" s="21"/>
      <c r="BE275" s="21"/>
      <c r="BF275" s="21"/>
      <c r="BG275" s="21"/>
      <c r="BH275" s="21"/>
      <c r="BI275" s="21"/>
      <c r="BJ275" s="21"/>
      <c r="BK275" s="21"/>
      <c r="BL275" s="21"/>
      <c r="BM275" s="21"/>
      <c r="BN275" s="21"/>
      <c r="BO275" s="21"/>
      <c r="BP275" s="21"/>
      <c r="BQ275" s="21"/>
      <c r="BR275" s="21"/>
      <c r="BS275" s="21"/>
      <c r="BT275" s="21"/>
      <c r="BU275" s="21"/>
      <c r="BV275" s="21"/>
      <c r="BW275" s="21"/>
      <c r="BX275" s="21"/>
      <c r="BY275" s="21"/>
      <c r="BZ275" s="21"/>
      <c r="CA275" s="21"/>
      <c r="CB275" s="21"/>
      <c r="CC275" s="21"/>
      <c r="CD275" s="21"/>
      <c r="CE275" s="21"/>
      <c r="CF275" s="21"/>
      <c r="CG275" s="21"/>
      <c r="CH275" s="21"/>
      <c r="CI275" s="21"/>
      <c r="CJ275" s="21"/>
      <c r="CK275" s="21"/>
      <c r="CL275" s="21"/>
      <c r="CM275" s="21"/>
      <c r="CN275" s="21"/>
      <c r="CO275" s="21"/>
      <c r="CP275" s="21"/>
      <c r="CQ275" s="21"/>
      <c r="CR275" s="21"/>
      <c r="CS275" s="21"/>
      <c r="CT275" s="21"/>
      <c r="CU275" s="21"/>
      <c r="CV275" s="21"/>
      <c r="CW275" s="21"/>
      <c r="CX275" s="21"/>
      <c r="CY275" s="21"/>
      <c r="CZ275" s="21"/>
      <c r="DA275" s="21"/>
      <c r="DB275" s="21"/>
      <c r="DC275" s="21"/>
      <c r="DD275" s="21"/>
      <c r="DE275" s="21"/>
      <c r="DF275" s="21"/>
      <c r="DG275" s="21"/>
      <c r="DH275" s="21"/>
      <c r="DI275" s="21"/>
      <c r="DJ275" s="21"/>
      <c r="DK275" s="21"/>
      <c r="DL275" s="21"/>
      <c r="DM275" s="21"/>
      <c r="DN275" s="21"/>
      <c r="DO275" s="21"/>
      <c r="DP275" s="21"/>
      <c r="DQ275" s="21"/>
      <c r="DR275" s="21"/>
      <c r="DS275" s="21"/>
      <c r="DT275" s="21"/>
      <c r="DU275" s="21"/>
      <c r="DV275" s="21"/>
      <c r="DW275" s="21"/>
      <c r="DX275" s="21"/>
      <c r="DY275" s="21"/>
      <c r="DZ275" s="21"/>
      <c r="EA275" s="21"/>
      <c r="EB275" s="21"/>
      <c r="EC275" s="21"/>
      <c r="ED275" s="21"/>
      <c r="EE275" s="21"/>
      <c r="EF275" s="21"/>
      <c r="EG275" s="21"/>
      <c r="EH275" s="21"/>
    </row>
    <row r="276" spans="1:138" ht="15.75" customHeight="1">
      <c r="A276" s="21"/>
      <c r="B276" s="21"/>
      <c r="C276" s="21"/>
      <c r="D276" s="79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  <c r="AH276" s="21"/>
      <c r="AI276" s="21"/>
      <c r="AJ276" s="21"/>
      <c r="AK276" s="21"/>
      <c r="AL276" s="21"/>
      <c r="AM276" s="21"/>
      <c r="AN276" s="21"/>
      <c r="AO276" s="21"/>
      <c r="AP276" s="21"/>
      <c r="AQ276" s="21"/>
      <c r="AR276" s="21"/>
      <c r="AS276" s="21"/>
      <c r="AT276" s="21"/>
      <c r="AU276" s="21"/>
      <c r="AV276" s="21"/>
      <c r="AW276" s="21"/>
      <c r="AX276" s="21"/>
      <c r="AY276" s="21"/>
      <c r="AZ276" s="21"/>
      <c r="BA276" s="21"/>
      <c r="BB276" s="21"/>
      <c r="BC276" s="21"/>
      <c r="BD276" s="21"/>
      <c r="BE276" s="21"/>
      <c r="BF276" s="21"/>
      <c r="BG276" s="21"/>
      <c r="BH276" s="21"/>
      <c r="BI276" s="21"/>
      <c r="BJ276" s="21"/>
      <c r="BK276" s="21"/>
      <c r="BL276" s="21"/>
      <c r="BM276" s="21"/>
      <c r="BN276" s="21"/>
      <c r="BO276" s="21"/>
      <c r="BP276" s="21"/>
      <c r="BQ276" s="21"/>
      <c r="BR276" s="21"/>
      <c r="BS276" s="21"/>
      <c r="BT276" s="21"/>
      <c r="BU276" s="21"/>
      <c r="BV276" s="21"/>
      <c r="BW276" s="21"/>
      <c r="BX276" s="21"/>
      <c r="BY276" s="21"/>
      <c r="BZ276" s="21"/>
      <c r="CA276" s="21"/>
      <c r="CB276" s="21"/>
      <c r="CC276" s="21"/>
      <c r="CD276" s="21"/>
      <c r="CE276" s="21"/>
      <c r="CF276" s="21"/>
      <c r="CG276" s="21"/>
      <c r="CH276" s="21"/>
      <c r="CI276" s="21"/>
      <c r="CJ276" s="21"/>
      <c r="CK276" s="21"/>
      <c r="CL276" s="21"/>
      <c r="CM276" s="21"/>
      <c r="CN276" s="21"/>
      <c r="CO276" s="21"/>
      <c r="CP276" s="21"/>
      <c r="CQ276" s="21"/>
      <c r="CR276" s="21"/>
      <c r="CS276" s="21"/>
      <c r="CT276" s="21"/>
      <c r="CU276" s="21"/>
      <c r="CV276" s="21"/>
      <c r="CW276" s="21"/>
      <c r="CX276" s="21"/>
      <c r="CY276" s="21"/>
      <c r="CZ276" s="21"/>
      <c r="DA276" s="21"/>
      <c r="DB276" s="21"/>
      <c r="DC276" s="21"/>
      <c r="DD276" s="21"/>
      <c r="DE276" s="21"/>
      <c r="DF276" s="21"/>
      <c r="DG276" s="21"/>
      <c r="DH276" s="21"/>
      <c r="DI276" s="21"/>
      <c r="DJ276" s="21"/>
      <c r="DK276" s="21"/>
      <c r="DL276" s="21"/>
      <c r="DM276" s="21"/>
      <c r="DN276" s="21"/>
      <c r="DO276" s="21"/>
      <c r="DP276" s="21"/>
      <c r="DQ276" s="21"/>
      <c r="DR276" s="21"/>
      <c r="DS276" s="21"/>
      <c r="DT276" s="21"/>
      <c r="DU276" s="21"/>
      <c r="DV276" s="21"/>
      <c r="DW276" s="21"/>
      <c r="DX276" s="21"/>
      <c r="DY276" s="21"/>
      <c r="DZ276" s="21"/>
      <c r="EA276" s="21"/>
      <c r="EB276" s="21"/>
      <c r="EC276" s="21"/>
      <c r="ED276" s="21"/>
      <c r="EE276" s="21"/>
      <c r="EF276" s="21"/>
      <c r="EG276" s="21"/>
      <c r="EH276" s="21"/>
    </row>
    <row r="277" spans="1:138" ht="15.75" customHeight="1">
      <c r="A277" s="21"/>
      <c r="B277" s="21"/>
      <c r="C277" s="21"/>
      <c r="D277" s="79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  <c r="AI277" s="21"/>
      <c r="AJ277" s="21"/>
      <c r="AK277" s="21"/>
      <c r="AL277" s="21"/>
      <c r="AM277" s="21"/>
      <c r="AN277" s="21"/>
      <c r="AO277" s="21"/>
      <c r="AP277" s="21"/>
      <c r="AQ277" s="21"/>
      <c r="AR277" s="21"/>
      <c r="AS277" s="21"/>
      <c r="AT277" s="21"/>
      <c r="AU277" s="21"/>
      <c r="AV277" s="21"/>
      <c r="AW277" s="21"/>
      <c r="AX277" s="21"/>
      <c r="AY277" s="21"/>
      <c r="AZ277" s="21"/>
      <c r="BA277" s="21"/>
      <c r="BB277" s="21"/>
      <c r="BC277" s="21"/>
      <c r="BD277" s="21"/>
      <c r="BE277" s="21"/>
      <c r="BF277" s="21"/>
      <c r="BG277" s="21"/>
      <c r="BH277" s="21"/>
      <c r="BI277" s="21"/>
      <c r="BJ277" s="21"/>
      <c r="BK277" s="21"/>
      <c r="BL277" s="21"/>
      <c r="BM277" s="21"/>
      <c r="BN277" s="21"/>
      <c r="BO277" s="21"/>
      <c r="BP277" s="21"/>
      <c r="BQ277" s="21"/>
      <c r="BR277" s="21"/>
      <c r="BS277" s="21"/>
      <c r="BT277" s="21"/>
      <c r="BU277" s="21"/>
      <c r="BV277" s="21"/>
      <c r="BW277" s="21"/>
      <c r="BX277" s="21"/>
      <c r="BY277" s="21"/>
      <c r="BZ277" s="21"/>
      <c r="CA277" s="21"/>
      <c r="CB277" s="21"/>
      <c r="CC277" s="21"/>
      <c r="CD277" s="21"/>
      <c r="CE277" s="21"/>
      <c r="CF277" s="21"/>
      <c r="CG277" s="21"/>
      <c r="CH277" s="21"/>
      <c r="CI277" s="21"/>
      <c r="CJ277" s="21"/>
      <c r="CK277" s="21"/>
      <c r="CL277" s="21"/>
      <c r="CM277" s="21"/>
      <c r="CN277" s="21"/>
      <c r="CO277" s="21"/>
      <c r="CP277" s="21"/>
      <c r="CQ277" s="21"/>
      <c r="CR277" s="21"/>
      <c r="CS277" s="21"/>
      <c r="CT277" s="21"/>
      <c r="CU277" s="21"/>
      <c r="CV277" s="21"/>
      <c r="CW277" s="21"/>
      <c r="CX277" s="21"/>
      <c r="CY277" s="21"/>
      <c r="CZ277" s="21"/>
      <c r="DA277" s="21"/>
      <c r="DB277" s="21"/>
      <c r="DC277" s="21"/>
      <c r="DD277" s="21"/>
      <c r="DE277" s="21"/>
      <c r="DF277" s="21"/>
      <c r="DG277" s="21"/>
      <c r="DH277" s="21"/>
      <c r="DI277" s="21"/>
      <c r="DJ277" s="21"/>
      <c r="DK277" s="21"/>
      <c r="DL277" s="21"/>
      <c r="DM277" s="21"/>
      <c r="DN277" s="21"/>
      <c r="DO277" s="21"/>
      <c r="DP277" s="21"/>
      <c r="DQ277" s="21"/>
      <c r="DR277" s="21"/>
      <c r="DS277" s="21"/>
      <c r="DT277" s="21"/>
      <c r="DU277" s="21"/>
      <c r="DV277" s="21"/>
      <c r="DW277" s="21"/>
      <c r="DX277" s="21"/>
      <c r="DY277" s="21"/>
      <c r="DZ277" s="21"/>
      <c r="EA277" s="21"/>
      <c r="EB277" s="21"/>
      <c r="EC277" s="21"/>
      <c r="ED277" s="21"/>
      <c r="EE277" s="21"/>
      <c r="EF277" s="21"/>
      <c r="EG277" s="21"/>
      <c r="EH277" s="21"/>
    </row>
    <row r="278" spans="1:138" ht="15.75" customHeight="1">
      <c r="A278" s="21"/>
      <c r="B278" s="21"/>
      <c r="C278" s="21"/>
      <c r="D278" s="79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  <c r="AH278" s="21"/>
      <c r="AI278" s="21"/>
      <c r="AJ278" s="21"/>
      <c r="AK278" s="21"/>
      <c r="AL278" s="21"/>
      <c r="AM278" s="21"/>
      <c r="AN278" s="21"/>
      <c r="AO278" s="21"/>
      <c r="AP278" s="21"/>
      <c r="AQ278" s="21"/>
      <c r="AR278" s="21"/>
      <c r="AS278" s="21"/>
      <c r="AT278" s="21"/>
      <c r="AU278" s="21"/>
      <c r="AV278" s="21"/>
      <c r="AW278" s="21"/>
      <c r="AX278" s="21"/>
      <c r="AY278" s="21"/>
      <c r="AZ278" s="21"/>
      <c r="BA278" s="21"/>
      <c r="BB278" s="21"/>
      <c r="BC278" s="21"/>
      <c r="BD278" s="21"/>
      <c r="BE278" s="21"/>
      <c r="BF278" s="21"/>
      <c r="BG278" s="21"/>
      <c r="BH278" s="21"/>
      <c r="BI278" s="21"/>
      <c r="BJ278" s="21"/>
      <c r="BK278" s="21"/>
      <c r="BL278" s="21"/>
      <c r="BM278" s="21"/>
      <c r="BN278" s="21"/>
      <c r="BO278" s="21"/>
      <c r="BP278" s="21"/>
      <c r="BQ278" s="21"/>
      <c r="BR278" s="21"/>
      <c r="BS278" s="21"/>
      <c r="BT278" s="21"/>
      <c r="BU278" s="21"/>
      <c r="BV278" s="21"/>
      <c r="BW278" s="21"/>
      <c r="BX278" s="21"/>
      <c r="BY278" s="21"/>
      <c r="BZ278" s="21"/>
      <c r="CA278" s="21"/>
      <c r="CB278" s="21"/>
      <c r="CC278" s="21"/>
      <c r="CD278" s="21"/>
      <c r="CE278" s="21"/>
      <c r="CF278" s="21"/>
      <c r="CG278" s="21"/>
      <c r="CH278" s="21"/>
      <c r="CI278" s="21"/>
      <c r="CJ278" s="21"/>
      <c r="CK278" s="21"/>
      <c r="CL278" s="21"/>
      <c r="CM278" s="21"/>
      <c r="CN278" s="21"/>
      <c r="CO278" s="21"/>
      <c r="CP278" s="21"/>
      <c r="CQ278" s="21"/>
      <c r="CR278" s="21"/>
      <c r="CS278" s="21"/>
      <c r="CT278" s="21"/>
      <c r="CU278" s="21"/>
      <c r="CV278" s="21"/>
      <c r="CW278" s="21"/>
      <c r="CX278" s="21"/>
      <c r="CY278" s="21"/>
      <c r="CZ278" s="21"/>
      <c r="DA278" s="21"/>
      <c r="DB278" s="21"/>
      <c r="DC278" s="21"/>
      <c r="DD278" s="21"/>
      <c r="DE278" s="21"/>
      <c r="DF278" s="21"/>
      <c r="DG278" s="21"/>
      <c r="DH278" s="21"/>
      <c r="DI278" s="21"/>
      <c r="DJ278" s="21"/>
      <c r="DK278" s="21"/>
      <c r="DL278" s="21"/>
      <c r="DM278" s="21"/>
      <c r="DN278" s="21"/>
      <c r="DO278" s="21"/>
      <c r="DP278" s="21"/>
      <c r="DQ278" s="21"/>
      <c r="DR278" s="21"/>
      <c r="DS278" s="21"/>
      <c r="DT278" s="21"/>
      <c r="DU278" s="21"/>
      <c r="DV278" s="21"/>
      <c r="DW278" s="21"/>
      <c r="DX278" s="21"/>
      <c r="DY278" s="21"/>
      <c r="DZ278" s="21"/>
      <c r="EA278" s="21"/>
      <c r="EB278" s="21"/>
      <c r="EC278" s="21"/>
      <c r="ED278" s="21"/>
      <c r="EE278" s="21"/>
      <c r="EF278" s="21"/>
      <c r="EG278" s="21"/>
      <c r="EH278" s="21"/>
    </row>
    <row r="279" spans="1:138" ht="15.75" customHeight="1">
      <c r="A279" s="21"/>
      <c r="B279" s="21"/>
      <c r="C279" s="21"/>
      <c r="D279" s="79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  <c r="AH279" s="21"/>
      <c r="AI279" s="21"/>
      <c r="AJ279" s="21"/>
      <c r="AK279" s="21"/>
      <c r="AL279" s="21"/>
      <c r="AM279" s="21"/>
      <c r="AN279" s="21"/>
      <c r="AO279" s="21"/>
      <c r="AP279" s="21"/>
      <c r="AQ279" s="21"/>
      <c r="AR279" s="21"/>
      <c r="AS279" s="21"/>
      <c r="AT279" s="21"/>
      <c r="AU279" s="21"/>
      <c r="AV279" s="21"/>
      <c r="AW279" s="21"/>
      <c r="AX279" s="21"/>
      <c r="AY279" s="21"/>
      <c r="AZ279" s="21"/>
      <c r="BA279" s="21"/>
      <c r="BB279" s="21"/>
      <c r="BC279" s="21"/>
      <c r="BD279" s="21"/>
      <c r="BE279" s="21"/>
      <c r="BF279" s="21"/>
      <c r="BG279" s="21"/>
      <c r="BH279" s="21"/>
      <c r="BI279" s="21"/>
      <c r="BJ279" s="21"/>
      <c r="BK279" s="21"/>
      <c r="BL279" s="21"/>
      <c r="BM279" s="21"/>
      <c r="BN279" s="21"/>
      <c r="BO279" s="21"/>
      <c r="BP279" s="21"/>
      <c r="BQ279" s="21"/>
      <c r="BR279" s="21"/>
      <c r="BS279" s="21"/>
      <c r="BT279" s="21"/>
      <c r="BU279" s="21"/>
      <c r="BV279" s="21"/>
      <c r="BW279" s="21"/>
      <c r="BX279" s="21"/>
      <c r="BY279" s="21"/>
      <c r="BZ279" s="21"/>
      <c r="CA279" s="21"/>
      <c r="CB279" s="21"/>
      <c r="CC279" s="21"/>
      <c r="CD279" s="21"/>
      <c r="CE279" s="21"/>
      <c r="CF279" s="21"/>
      <c r="CG279" s="21"/>
      <c r="CH279" s="21"/>
      <c r="CI279" s="21"/>
      <c r="CJ279" s="21"/>
      <c r="CK279" s="21"/>
      <c r="CL279" s="21"/>
      <c r="CM279" s="21"/>
      <c r="CN279" s="21"/>
      <c r="CO279" s="21"/>
      <c r="CP279" s="21"/>
      <c r="CQ279" s="21"/>
      <c r="CR279" s="21"/>
      <c r="CS279" s="21"/>
      <c r="CT279" s="21"/>
      <c r="CU279" s="21"/>
      <c r="CV279" s="21"/>
      <c r="CW279" s="21"/>
      <c r="CX279" s="21"/>
      <c r="CY279" s="21"/>
      <c r="CZ279" s="21"/>
      <c r="DA279" s="21"/>
      <c r="DB279" s="21"/>
      <c r="DC279" s="21"/>
      <c r="DD279" s="21"/>
      <c r="DE279" s="21"/>
      <c r="DF279" s="21"/>
      <c r="DG279" s="21"/>
      <c r="DH279" s="21"/>
      <c r="DI279" s="21"/>
      <c r="DJ279" s="21"/>
      <c r="DK279" s="21"/>
      <c r="DL279" s="21"/>
      <c r="DM279" s="21"/>
      <c r="DN279" s="21"/>
      <c r="DO279" s="21"/>
      <c r="DP279" s="21"/>
      <c r="DQ279" s="21"/>
      <c r="DR279" s="21"/>
      <c r="DS279" s="21"/>
      <c r="DT279" s="21"/>
      <c r="DU279" s="21"/>
      <c r="DV279" s="21"/>
      <c r="DW279" s="21"/>
      <c r="DX279" s="21"/>
      <c r="DY279" s="21"/>
      <c r="DZ279" s="21"/>
      <c r="EA279" s="21"/>
      <c r="EB279" s="21"/>
      <c r="EC279" s="21"/>
      <c r="ED279" s="21"/>
      <c r="EE279" s="21"/>
      <c r="EF279" s="21"/>
      <c r="EG279" s="21"/>
      <c r="EH279" s="21"/>
    </row>
    <row r="280" spans="1:138" ht="15.75" customHeight="1">
      <c r="A280" s="21"/>
      <c r="B280" s="21"/>
      <c r="C280" s="21"/>
      <c r="D280" s="79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  <c r="AH280" s="21"/>
      <c r="AI280" s="21"/>
      <c r="AJ280" s="21"/>
      <c r="AK280" s="21"/>
      <c r="AL280" s="21"/>
      <c r="AM280" s="21"/>
      <c r="AN280" s="21"/>
      <c r="AO280" s="21"/>
      <c r="AP280" s="21"/>
      <c r="AQ280" s="21"/>
      <c r="AR280" s="21"/>
      <c r="AS280" s="21"/>
      <c r="AT280" s="21"/>
      <c r="AU280" s="21"/>
      <c r="AV280" s="21"/>
      <c r="AW280" s="21"/>
      <c r="AX280" s="21"/>
      <c r="AY280" s="21"/>
      <c r="AZ280" s="21"/>
      <c r="BA280" s="21"/>
      <c r="BB280" s="21"/>
      <c r="BC280" s="21"/>
      <c r="BD280" s="21"/>
      <c r="BE280" s="21"/>
      <c r="BF280" s="21"/>
      <c r="BG280" s="21"/>
      <c r="BH280" s="21"/>
      <c r="BI280" s="21"/>
      <c r="BJ280" s="21"/>
      <c r="BK280" s="21"/>
      <c r="BL280" s="21"/>
      <c r="BM280" s="21"/>
      <c r="BN280" s="21"/>
      <c r="BO280" s="21"/>
      <c r="BP280" s="21"/>
      <c r="BQ280" s="21"/>
      <c r="BR280" s="21"/>
      <c r="BS280" s="21"/>
      <c r="BT280" s="21"/>
      <c r="BU280" s="21"/>
      <c r="BV280" s="21"/>
      <c r="BW280" s="21"/>
      <c r="BX280" s="21"/>
      <c r="BY280" s="21"/>
      <c r="BZ280" s="21"/>
      <c r="CA280" s="21"/>
      <c r="CB280" s="21"/>
      <c r="CC280" s="21"/>
      <c r="CD280" s="21"/>
      <c r="CE280" s="21"/>
      <c r="CF280" s="21"/>
      <c r="CG280" s="21"/>
      <c r="CH280" s="21"/>
      <c r="CI280" s="21"/>
      <c r="CJ280" s="21"/>
      <c r="CK280" s="21"/>
      <c r="CL280" s="21"/>
      <c r="CM280" s="21"/>
      <c r="CN280" s="21"/>
      <c r="CO280" s="21"/>
      <c r="CP280" s="21"/>
      <c r="CQ280" s="21"/>
      <c r="CR280" s="21"/>
      <c r="CS280" s="21"/>
      <c r="CT280" s="21"/>
      <c r="CU280" s="21"/>
      <c r="CV280" s="21"/>
      <c r="CW280" s="21"/>
      <c r="CX280" s="21"/>
      <c r="CY280" s="21"/>
      <c r="CZ280" s="21"/>
      <c r="DA280" s="21"/>
      <c r="DB280" s="21"/>
      <c r="DC280" s="21"/>
      <c r="DD280" s="21"/>
      <c r="DE280" s="21"/>
      <c r="DF280" s="21"/>
      <c r="DG280" s="21"/>
      <c r="DH280" s="21"/>
      <c r="DI280" s="21"/>
      <c r="DJ280" s="21"/>
      <c r="DK280" s="21"/>
      <c r="DL280" s="21"/>
      <c r="DM280" s="21"/>
      <c r="DN280" s="21"/>
      <c r="DO280" s="21"/>
      <c r="DP280" s="21"/>
      <c r="DQ280" s="21"/>
      <c r="DR280" s="21"/>
      <c r="DS280" s="21"/>
      <c r="DT280" s="21"/>
      <c r="DU280" s="21"/>
      <c r="DV280" s="21"/>
      <c r="DW280" s="21"/>
      <c r="DX280" s="21"/>
      <c r="DY280" s="21"/>
      <c r="DZ280" s="21"/>
      <c r="EA280" s="21"/>
      <c r="EB280" s="21"/>
      <c r="EC280" s="21"/>
      <c r="ED280" s="21"/>
      <c r="EE280" s="21"/>
      <c r="EF280" s="21"/>
      <c r="EG280" s="21"/>
      <c r="EH280" s="21"/>
    </row>
    <row r="281" spans="1:138" ht="15.75" customHeight="1">
      <c r="A281" s="21"/>
      <c r="B281" s="21"/>
      <c r="C281" s="21"/>
      <c r="D281" s="79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  <c r="AH281" s="21"/>
      <c r="AI281" s="21"/>
      <c r="AJ281" s="21"/>
      <c r="AK281" s="21"/>
      <c r="AL281" s="21"/>
      <c r="AM281" s="21"/>
      <c r="AN281" s="21"/>
      <c r="AO281" s="21"/>
      <c r="AP281" s="21"/>
      <c r="AQ281" s="21"/>
      <c r="AR281" s="21"/>
      <c r="AS281" s="21"/>
      <c r="AT281" s="21"/>
      <c r="AU281" s="21"/>
      <c r="AV281" s="21"/>
      <c r="AW281" s="21"/>
      <c r="AX281" s="21"/>
      <c r="AY281" s="21"/>
      <c r="AZ281" s="21"/>
      <c r="BA281" s="21"/>
      <c r="BB281" s="21"/>
      <c r="BC281" s="21"/>
      <c r="BD281" s="21"/>
      <c r="BE281" s="21"/>
      <c r="BF281" s="21"/>
      <c r="BG281" s="21"/>
      <c r="BH281" s="21"/>
      <c r="BI281" s="21"/>
      <c r="BJ281" s="21"/>
      <c r="BK281" s="21"/>
      <c r="BL281" s="21"/>
      <c r="BM281" s="21"/>
      <c r="BN281" s="21"/>
      <c r="BO281" s="21"/>
      <c r="BP281" s="21"/>
      <c r="BQ281" s="21"/>
      <c r="BR281" s="21"/>
      <c r="BS281" s="21"/>
      <c r="BT281" s="21"/>
      <c r="BU281" s="21"/>
      <c r="BV281" s="21"/>
      <c r="BW281" s="21"/>
      <c r="BX281" s="21"/>
      <c r="BY281" s="21"/>
      <c r="BZ281" s="21"/>
      <c r="CA281" s="21"/>
      <c r="CB281" s="21"/>
      <c r="CC281" s="21"/>
      <c r="CD281" s="21"/>
      <c r="CE281" s="21"/>
      <c r="CF281" s="21"/>
      <c r="CG281" s="21"/>
      <c r="CH281" s="21"/>
      <c r="CI281" s="21"/>
      <c r="CJ281" s="21"/>
      <c r="CK281" s="21"/>
      <c r="CL281" s="21"/>
      <c r="CM281" s="21"/>
      <c r="CN281" s="21"/>
      <c r="CO281" s="21"/>
      <c r="CP281" s="21"/>
      <c r="CQ281" s="21"/>
      <c r="CR281" s="21"/>
      <c r="CS281" s="21"/>
      <c r="CT281" s="21"/>
      <c r="CU281" s="21"/>
      <c r="CV281" s="21"/>
      <c r="CW281" s="21"/>
      <c r="CX281" s="21"/>
      <c r="CY281" s="21"/>
      <c r="CZ281" s="21"/>
      <c r="DA281" s="21"/>
      <c r="DB281" s="21"/>
      <c r="DC281" s="21"/>
      <c r="DD281" s="21"/>
      <c r="DE281" s="21"/>
      <c r="DF281" s="21"/>
      <c r="DG281" s="21"/>
      <c r="DH281" s="21"/>
      <c r="DI281" s="21"/>
      <c r="DJ281" s="21"/>
      <c r="DK281" s="21"/>
      <c r="DL281" s="21"/>
      <c r="DM281" s="21"/>
      <c r="DN281" s="21"/>
      <c r="DO281" s="21"/>
      <c r="DP281" s="21"/>
      <c r="DQ281" s="21"/>
      <c r="DR281" s="21"/>
      <c r="DS281" s="21"/>
      <c r="DT281" s="21"/>
      <c r="DU281" s="21"/>
      <c r="DV281" s="21"/>
      <c r="DW281" s="21"/>
      <c r="DX281" s="21"/>
      <c r="DY281" s="21"/>
      <c r="DZ281" s="21"/>
      <c r="EA281" s="21"/>
      <c r="EB281" s="21"/>
      <c r="EC281" s="21"/>
      <c r="ED281" s="21"/>
      <c r="EE281" s="21"/>
      <c r="EF281" s="21"/>
      <c r="EG281" s="21"/>
      <c r="EH281" s="21"/>
    </row>
    <row r="282" spans="1:138" ht="15.75" customHeight="1">
      <c r="A282" s="21"/>
      <c r="B282" s="21"/>
      <c r="C282" s="21"/>
      <c r="D282" s="79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  <c r="AH282" s="21"/>
      <c r="AI282" s="21"/>
      <c r="AJ282" s="21"/>
      <c r="AK282" s="21"/>
      <c r="AL282" s="21"/>
      <c r="AM282" s="21"/>
      <c r="AN282" s="21"/>
      <c r="AO282" s="21"/>
      <c r="AP282" s="21"/>
      <c r="AQ282" s="21"/>
      <c r="AR282" s="21"/>
      <c r="AS282" s="21"/>
      <c r="AT282" s="21"/>
      <c r="AU282" s="21"/>
      <c r="AV282" s="21"/>
      <c r="AW282" s="21"/>
      <c r="AX282" s="21"/>
      <c r="AY282" s="21"/>
      <c r="AZ282" s="21"/>
      <c r="BA282" s="21"/>
      <c r="BB282" s="21"/>
      <c r="BC282" s="21"/>
      <c r="BD282" s="21"/>
      <c r="BE282" s="21"/>
      <c r="BF282" s="21"/>
      <c r="BG282" s="21"/>
      <c r="BH282" s="21"/>
      <c r="BI282" s="21"/>
      <c r="BJ282" s="21"/>
      <c r="BK282" s="21"/>
      <c r="BL282" s="21"/>
      <c r="BM282" s="21"/>
      <c r="BN282" s="21"/>
      <c r="BO282" s="21"/>
      <c r="BP282" s="21"/>
      <c r="BQ282" s="21"/>
      <c r="BR282" s="21"/>
      <c r="BS282" s="21"/>
      <c r="BT282" s="21"/>
      <c r="BU282" s="21"/>
      <c r="BV282" s="21"/>
      <c r="BW282" s="21"/>
      <c r="BX282" s="21"/>
      <c r="BY282" s="21"/>
      <c r="BZ282" s="21"/>
      <c r="CA282" s="21"/>
      <c r="CB282" s="21"/>
      <c r="CC282" s="21"/>
      <c r="CD282" s="21"/>
      <c r="CE282" s="21"/>
      <c r="CF282" s="21"/>
      <c r="CG282" s="21"/>
      <c r="CH282" s="21"/>
      <c r="CI282" s="21"/>
      <c r="CJ282" s="21"/>
      <c r="CK282" s="21"/>
      <c r="CL282" s="21"/>
      <c r="CM282" s="21"/>
      <c r="CN282" s="21"/>
      <c r="CO282" s="21"/>
      <c r="CP282" s="21"/>
      <c r="CQ282" s="21"/>
      <c r="CR282" s="21"/>
      <c r="CS282" s="21"/>
      <c r="CT282" s="21"/>
      <c r="CU282" s="21"/>
      <c r="CV282" s="21"/>
      <c r="CW282" s="21"/>
      <c r="CX282" s="21"/>
      <c r="CY282" s="21"/>
      <c r="CZ282" s="21"/>
      <c r="DA282" s="21"/>
      <c r="DB282" s="21"/>
      <c r="DC282" s="21"/>
      <c r="DD282" s="21"/>
      <c r="DE282" s="21"/>
      <c r="DF282" s="21"/>
      <c r="DG282" s="21"/>
      <c r="DH282" s="21"/>
      <c r="DI282" s="21"/>
      <c r="DJ282" s="21"/>
      <c r="DK282" s="21"/>
      <c r="DL282" s="21"/>
      <c r="DM282" s="21"/>
      <c r="DN282" s="21"/>
      <c r="DO282" s="21"/>
      <c r="DP282" s="21"/>
      <c r="DQ282" s="21"/>
      <c r="DR282" s="21"/>
      <c r="DS282" s="21"/>
      <c r="DT282" s="21"/>
      <c r="DU282" s="21"/>
      <c r="DV282" s="21"/>
      <c r="DW282" s="21"/>
      <c r="DX282" s="21"/>
      <c r="DY282" s="21"/>
      <c r="DZ282" s="21"/>
      <c r="EA282" s="21"/>
      <c r="EB282" s="21"/>
      <c r="EC282" s="21"/>
      <c r="ED282" s="21"/>
      <c r="EE282" s="21"/>
      <c r="EF282" s="21"/>
      <c r="EG282" s="21"/>
      <c r="EH282" s="21"/>
    </row>
    <row r="283" spans="1:138" ht="15.75" customHeight="1">
      <c r="A283" s="21"/>
      <c r="B283" s="21"/>
      <c r="C283" s="21"/>
      <c r="D283" s="79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  <c r="AH283" s="21"/>
      <c r="AI283" s="21"/>
      <c r="AJ283" s="21"/>
      <c r="AK283" s="21"/>
      <c r="AL283" s="21"/>
      <c r="AM283" s="21"/>
      <c r="AN283" s="21"/>
      <c r="AO283" s="21"/>
      <c r="AP283" s="21"/>
      <c r="AQ283" s="21"/>
      <c r="AR283" s="21"/>
      <c r="AS283" s="21"/>
      <c r="AT283" s="21"/>
      <c r="AU283" s="21"/>
      <c r="AV283" s="21"/>
      <c r="AW283" s="21"/>
      <c r="AX283" s="21"/>
      <c r="AY283" s="21"/>
      <c r="AZ283" s="21"/>
      <c r="BA283" s="21"/>
      <c r="BB283" s="21"/>
      <c r="BC283" s="21"/>
      <c r="BD283" s="21"/>
      <c r="BE283" s="21"/>
      <c r="BF283" s="21"/>
      <c r="BG283" s="21"/>
      <c r="BH283" s="21"/>
      <c r="BI283" s="21"/>
      <c r="BJ283" s="21"/>
      <c r="BK283" s="21"/>
      <c r="BL283" s="21"/>
      <c r="BM283" s="21"/>
      <c r="BN283" s="21"/>
      <c r="BO283" s="21"/>
      <c r="BP283" s="21"/>
      <c r="BQ283" s="21"/>
      <c r="BR283" s="21"/>
      <c r="BS283" s="21"/>
      <c r="BT283" s="21"/>
      <c r="BU283" s="21"/>
      <c r="BV283" s="21"/>
      <c r="BW283" s="21"/>
      <c r="BX283" s="21"/>
      <c r="BY283" s="21"/>
      <c r="BZ283" s="21"/>
      <c r="CA283" s="21"/>
      <c r="CB283" s="21"/>
      <c r="CC283" s="21"/>
      <c r="CD283" s="21"/>
      <c r="CE283" s="21"/>
      <c r="CF283" s="21"/>
      <c r="CG283" s="21"/>
      <c r="CH283" s="21"/>
      <c r="CI283" s="21"/>
      <c r="CJ283" s="21"/>
      <c r="CK283" s="21"/>
      <c r="CL283" s="21"/>
      <c r="CM283" s="21"/>
      <c r="CN283" s="21"/>
      <c r="CO283" s="21"/>
      <c r="CP283" s="21"/>
      <c r="CQ283" s="21"/>
      <c r="CR283" s="21"/>
      <c r="CS283" s="21"/>
      <c r="CT283" s="21"/>
      <c r="CU283" s="21"/>
      <c r="CV283" s="21"/>
      <c r="CW283" s="21"/>
      <c r="CX283" s="21"/>
      <c r="CY283" s="21"/>
      <c r="CZ283" s="21"/>
      <c r="DA283" s="21"/>
      <c r="DB283" s="21"/>
      <c r="DC283" s="21"/>
      <c r="DD283" s="21"/>
      <c r="DE283" s="21"/>
      <c r="DF283" s="21"/>
      <c r="DG283" s="21"/>
      <c r="DH283" s="21"/>
      <c r="DI283" s="21"/>
      <c r="DJ283" s="21"/>
      <c r="DK283" s="21"/>
      <c r="DL283" s="21"/>
      <c r="DM283" s="21"/>
      <c r="DN283" s="21"/>
      <c r="DO283" s="21"/>
      <c r="DP283" s="21"/>
      <c r="DQ283" s="21"/>
      <c r="DR283" s="21"/>
      <c r="DS283" s="21"/>
      <c r="DT283" s="21"/>
      <c r="DU283" s="21"/>
      <c r="DV283" s="21"/>
      <c r="DW283" s="21"/>
      <c r="DX283" s="21"/>
      <c r="DY283" s="21"/>
      <c r="DZ283" s="21"/>
      <c r="EA283" s="21"/>
      <c r="EB283" s="21"/>
      <c r="EC283" s="21"/>
      <c r="ED283" s="21"/>
      <c r="EE283" s="21"/>
      <c r="EF283" s="21"/>
      <c r="EG283" s="21"/>
      <c r="EH283" s="21"/>
    </row>
    <row r="284" spans="1:138" ht="15.75" customHeight="1">
      <c r="A284" s="21"/>
      <c r="B284" s="21"/>
      <c r="C284" s="21"/>
      <c r="D284" s="79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  <c r="AH284" s="21"/>
      <c r="AI284" s="21"/>
      <c r="AJ284" s="21"/>
      <c r="AK284" s="21"/>
      <c r="AL284" s="21"/>
      <c r="AM284" s="21"/>
      <c r="AN284" s="21"/>
      <c r="AO284" s="21"/>
      <c r="AP284" s="21"/>
      <c r="AQ284" s="21"/>
      <c r="AR284" s="21"/>
      <c r="AS284" s="21"/>
      <c r="AT284" s="21"/>
      <c r="AU284" s="21"/>
      <c r="AV284" s="21"/>
      <c r="AW284" s="21"/>
      <c r="AX284" s="21"/>
      <c r="AY284" s="21"/>
      <c r="AZ284" s="21"/>
      <c r="BA284" s="21"/>
      <c r="BB284" s="21"/>
      <c r="BC284" s="21"/>
      <c r="BD284" s="21"/>
      <c r="BE284" s="21"/>
      <c r="BF284" s="21"/>
      <c r="BG284" s="21"/>
      <c r="BH284" s="21"/>
      <c r="BI284" s="21"/>
      <c r="BJ284" s="21"/>
      <c r="BK284" s="21"/>
      <c r="BL284" s="21"/>
      <c r="BM284" s="21"/>
      <c r="BN284" s="21"/>
      <c r="BO284" s="21"/>
      <c r="BP284" s="21"/>
      <c r="BQ284" s="21"/>
      <c r="BR284" s="21"/>
      <c r="BS284" s="21"/>
      <c r="BT284" s="21"/>
      <c r="BU284" s="21"/>
      <c r="BV284" s="21"/>
      <c r="BW284" s="21"/>
      <c r="BX284" s="21"/>
      <c r="BY284" s="21"/>
      <c r="BZ284" s="21"/>
      <c r="CA284" s="21"/>
      <c r="CB284" s="21"/>
      <c r="CC284" s="21"/>
      <c r="CD284" s="21"/>
      <c r="CE284" s="21"/>
      <c r="CF284" s="21"/>
      <c r="CG284" s="21"/>
      <c r="CH284" s="21"/>
      <c r="CI284" s="21"/>
      <c r="CJ284" s="21"/>
      <c r="CK284" s="21"/>
      <c r="CL284" s="21"/>
      <c r="CM284" s="21"/>
      <c r="CN284" s="21"/>
      <c r="CO284" s="21"/>
      <c r="CP284" s="21"/>
      <c r="CQ284" s="21"/>
      <c r="CR284" s="21"/>
      <c r="CS284" s="21"/>
      <c r="CT284" s="21"/>
      <c r="CU284" s="21"/>
      <c r="CV284" s="21"/>
      <c r="CW284" s="21"/>
      <c r="CX284" s="21"/>
      <c r="CY284" s="21"/>
      <c r="CZ284" s="21"/>
      <c r="DA284" s="21"/>
      <c r="DB284" s="21"/>
      <c r="DC284" s="21"/>
      <c r="DD284" s="21"/>
      <c r="DE284" s="21"/>
      <c r="DF284" s="21"/>
      <c r="DG284" s="21"/>
      <c r="DH284" s="21"/>
      <c r="DI284" s="21"/>
      <c r="DJ284" s="21"/>
      <c r="DK284" s="21"/>
      <c r="DL284" s="21"/>
      <c r="DM284" s="21"/>
      <c r="DN284" s="21"/>
      <c r="DO284" s="21"/>
      <c r="DP284" s="21"/>
      <c r="DQ284" s="21"/>
      <c r="DR284" s="21"/>
      <c r="DS284" s="21"/>
      <c r="DT284" s="21"/>
      <c r="DU284" s="21"/>
      <c r="DV284" s="21"/>
      <c r="DW284" s="21"/>
      <c r="DX284" s="21"/>
      <c r="DY284" s="21"/>
      <c r="DZ284" s="21"/>
      <c r="EA284" s="21"/>
      <c r="EB284" s="21"/>
      <c r="EC284" s="21"/>
      <c r="ED284" s="21"/>
      <c r="EE284" s="21"/>
      <c r="EF284" s="21"/>
      <c r="EG284" s="21"/>
      <c r="EH284" s="21"/>
    </row>
    <row r="285" spans="1:138" ht="15.75" customHeight="1">
      <c r="A285" s="21"/>
      <c r="B285" s="21"/>
      <c r="C285" s="21"/>
      <c r="D285" s="79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  <c r="AH285" s="21"/>
      <c r="AI285" s="21"/>
      <c r="AJ285" s="21"/>
      <c r="AK285" s="21"/>
      <c r="AL285" s="21"/>
      <c r="AM285" s="21"/>
      <c r="AN285" s="21"/>
      <c r="AO285" s="21"/>
      <c r="AP285" s="21"/>
      <c r="AQ285" s="21"/>
      <c r="AR285" s="21"/>
      <c r="AS285" s="21"/>
      <c r="AT285" s="21"/>
      <c r="AU285" s="21"/>
      <c r="AV285" s="21"/>
      <c r="AW285" s="21"/>
      <c r="AX285" s="21"/>
      <c r="AY285" s="21"/>
      <c r="AZ285" s="21"/>
      <c r="BA285" s="21"/>
      <c r="BB285" s="21"/>
      <c r="BC285" s="21"/>
      <c r="BD285" s="21"/>
      <c r="BE285" s="21"/>
      <c r="BF285" s="21"/>
      <c r="BG285" s="21"/>
      <c r="BH285" s="21"/>
      <c r="BI285" s="21"/>
      <c r="BJ285" s="21"/>
      <c r="BK285" s="21"/>
      <c r="BL285" s="21"/>
      <c r="BM285" s="21"/>
      <c r="BN285" s="21"/>
      <c r="BO285" s="21"/>
      <c r="BP285" s="21"/>
      <c r="BQ285" s="21"/>
      <c r="BR285" s="21"/>
      <c r="BS285" s="21"/>
      <c r="BT285" s="21"/>
      <c r="BU285" s="21"/>
      <c r="BV285" s="21"/>
      <c r="BW285" s="21"/>
      <c r="BX285" s="21"/>
      <c r="BY285" s="21"/>
      <c r="BZ285" s="21"/>
      <c r="CA285" s="21"/>
      <c r="CB285" s="21"/>
      <c r="CC285" s="21"/>
      <c r="CD285" s="21"/>
      <c r="CE285" s="21"/>
      <c r="CF285" s="21"/>
      <c r="CG285" s="21"/>
      <c r="CH285" s="21"/>
      <c r="CI285" s="21"/>
      <c r="CJ285" s="21"/>
      <c r="CK285" s="21"/>
      <c r="CL285" s="21"/>
      <c r="CM285" s="21"/>
      <c r="CN285" s="21"/>
      <c r="CO285" s="21"/>
      <c r="CP285" s="21"/>
      <c r="CQ285" s="21"/>
      <c r="CR285" s="21"/>
      <c r="CS285" s="21"/>
      <c r="CT285" s="21"/>
      <c r="CU285" s="21"/>
      <c r="CV285" s="21"/>
      <c r="CW285" s="21"/>
      <c r="CX285" s="21"/>
      <c r="CY285" s="21"/>
      <c r="CZ285" s="21"/>
      <c r="DA285" s="21"/>
      <c r="DB285" s="21"/>
      <c r="DC285" s="21"/>
      <c r="DD285" s="21"/>
      <c r="DE285" s="21"/>
      <c r="DF285" s="21"/>
      <c r="DG285" s="21"/>
      <c r="DH285" s="21"/>
      <c r="DI285" s="21"/>
      <c r="DJ285" s="21"/>
      <c r="DK285" s="21"/>
      <c r="DL285" s="21"/>
      <c r="DM285" s="21"/>
      <c r="DN285" s="21"/>
      <c r="DO285" s="21"/>
      <c r="DP285" s="21"/>
      <c r="DQ285" s="21"/>
      <c r="DR285" s="21"/>
      <c r="DS285" s="21"/>
      <c r="DT285" s="21"/>
      <c r="DU285" s="21"/>
      <c r="DV285" s="21"/>
      <c r="DW285" s="21"/>
      <c r="DX285" s="21"/>
      <c r="DY285" s="21"/>
      <c r="DZ285" s="21"/>
      <c r="EA285" s="21"/>
      <c r="EB285" s="21"/>
      <c r="EC285" s="21"/>
      <c r="ED285" s="21"/>
      <c r="EE285" s="21"/>
      <c r="EF285" s="21"/>
      <c r="EG285" s="21"/>
      <c r="EH285" s="21"/>
    </row>
    <row r="286" spans="1:138" ht="15.75" customHeight="1">
      <c r="A286" s="21"/>
      <c r="B286" s="21"/>
      <c r="C286" s="21"/>
      <c r="D286" s="79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  <c r="AH286" s="21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/>
      <c r="AS286" s="21"/>
      <c r="AT286" s="21"/>
      <c r="AU286" s="21"/>
      <c r="AV286" s="21"/>
      <c r="AW286" s="21"/>
      <c r="AX286" s="21"/>
      <c r="AY286" s="21"/>
      <c r="AZ286" s="21"/>
      <c r="BA286" s="21"/>
      <c r="BB286" s="21"/>
      <c r="BC286" s="21"/>
      <c r="BD286" s="21"/>
      <c r="BE286" s="21"/>
      <c r="BF286" s="21"/>
      <c r="BG286" s="21"/>
      <c r="BH286" s="21"/>
      <c r="BI286" s="21"/>
      <c r="BJ286" s="21"/>
      <c r="BK286" s="21"/>
      <c r="BL286" s="21"/>
      <c r="BM286" s="21"/>
      <c r="BN286" s="21"/>
      <c r="BO286" s="21"/>
      <c r="BP286" s="21"/>
      <c r="BQ286" s="21"/>
      <c r="BR286" s="21"/>
      <c r="BS286" s="21"/>
      <c r="BT286" s="21"/>
      <c r="BU286" s="21"/>
      <c r="BV286" s="21"/>
      <c r="BW286" s="21"/>
      <c r="BX286" s="21"/>
      <c r="BY286" s="21"/>
      <c r="BZ286" s="21"/>
      <c r="CA286" s="21"/>
      <c r="CB286" s="21"/>
      <c r="CC286" s="21"/>
      <c r="CD286" s="21"/>
      <c r="CE286" s="21"/>
      <c r="CF286" s="21"/>
      <c r="CG286" s="21"/>
      <c r="CH286" s="21"/>
      <c r="CI286" s="21"/>
      <c r="CJ286" s="21"/>
      <c r="CK286" s="21"/>
      <c r="CL286" s="21"/>
      <c r="CM286" s="21"/>
      <c r="CN286" s="21"/>
      <c r="CO286" s="21"/>
      <c r="CP286" s="21"/>
      <c r="CQ286" s="21"/>
      <c r="CR286" s="21"/>
      <c r="CS286" s="21"/>
      <c r="CT286" s="21"/>
      <c r="CU286" s="21"/>
      <c r="CV286" s="21"/>
      <c r="CW286" s="21"/>
      <c r="CX286" s="21"/>
      <c r="CY286" s="21"/>
      <c r="CZ286" s="21"/>
      <c r="DA286" s="21"/>
      <c r="DB286" s="21"/>
      <c r="DC286" s="21"/>
      <c r="DD286" s="21"/>
      <c r="DE286" s="21"/>
      <c r="DF286" s="21"/>
      <c r="DG286" s="21"/>
      <c r="DH286" s="21"/>
      <c r="DI286" s="21"/>
      <c r="DJ286" s="21"/>
      <c r="DK286" s="21"/>
      <c r="DL286" s="21"/>
      <c r="DM286" s="21"/>
      <c r="DN286" s="21"/>
      <c r="DO286" s="21"/>
      <c r="DP286" s="21"/>
      <c r="DQ286" s="21"/>
      <c r="DR286" s="21"/>
      <c r="DS286" s="21"/>
      <c r="DT286" s="21"/>
      <c r="DU286" s="21"/>
      <c r="DV286" s="21"/>
      <c r="DW286" s="21"/>
      <c r="DX286" s="21"/>
      <c r="DY286" s="21"/>
      <c r="DZ286" s="21"/>
      <c r="EA286" s="21"/>
      <c r="EB286" s="21"/>
      <c r="EC286" s="21"/>
      <c r="ED286" s="21"/>
      <c r="EE286" s="21"/>
      <c r="EF286" s="21"/>
      <c r="EG286" s="21"/>
      <c r="EH286" s="21"/>
    </row>
    <row r="287" spans="1:138" ht="15.75" customHeight="1">
      <c r="A287" s="21"/>
      <c r="B287" s="21"/>
      <c r="C287" s="21"/>
      <c r="D287" s="79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  <c r="AH287" s="21"/>
      <c r="AI287" s="21"/>
      <c r="AJ287" s="21"/>
      <c r="AK287" s="21"/>
      <c r="AL287" s="21"/>
      <c r="AM287" s="21"/>
      <c r="AN287" s="21"/>
      <c r="AO287" s="21"/>
      <c r="AP287" s="21"/>
      <c r="AQ287" s="21"/>
      <c r="AR287" s="21"/>
      <c r="AS287" s="21"/>
      <c r="AT287" s="21"/>
      <c r="AU287" s="21"/>
      <c r="AV287" s="21"/>
      <c r="AW287" s="21"/>
      <c r="AX287" s="21"/>
      <c r="AY287" s="21"/>
      <c r="AZ287" s="21"/>
      <c r="BA287" s="21"/>
      <c r="BB287" s="21"/>
      <c r="BC287" s="21"/>
      <c r="BD287" s="21"/>
      <c r="BE287" s="21"/>
      <c r="BF287" s="21"/>
      <c r="BG287" s="21"/>
      <c r="BH287" s="21"/>
      <c r="BI287" s="21"/>
      <c r="BJ287" s="21"/>
      <c r="BK287" s="21"/>
      <c r="BL287" s="21"/>
      <c r="BM287" s="21"/>
      <c r="BN287" s="21"/>
      <c r="BO287" s="21"/>
      <c r="BP287" s="21"/>
      <c r="BQ287" s="21"/>
      <c r="BR287" s="21"/>
      <c r="BS287" s="21"/>
      <c r="BT287" s="21"/>
      <c r="BU287" s="21"/>
      <c r="BV287" s="21"/>
      <c r="BW287" s="21"/>
      <c r="BX287" s="21"/>
      <c r="BY287" s="21"/>
      <c r="BZ287" s="21"/>
      <c r="CA287" s="21"/>
      <c r="CB287" s="21"/>
      <c r="CC287" s="21"/>
      <c r="CD287" s="21"/>
      <c r="CE287" s="21"/>
      <c r="CF287" s="21"/>
      <c r="CG287" s="21"/>
      <c r="CH287" s="21"/>
      <c r="CI287" s="21"/>
      <c r="CJ287" s="21"/>
      <c r="CK287" s="21"/>
      <c r="CL287" s="21"/>
      <c r="CM287" s="21"/>
      <c r="CN287" s="21"/>
      <c r="CO287" s="21"/>
      <c r="CP287" s="21"/>
      <c r="CQ287" s="21"/>
      <c r="CR287" s="21"/>
      <c r="CS287" s="21"/>
      <c r="CT287" s="21"/>
      <c r="CU287" s="21"/>
      <c r="CV287" s="21"/>
      <c r="CW287" s="21"/>
      <c r="CX287" s="21"/>
      <c r="CY287" s="21"/>
      <c r="CZ287" s="21"/>
      <c r="DA287" s="21"/>
      <c r="DB287" s="21"/>
      <c r="DC287" s="21"/>
      <c r="DD287" s="21"/>
      <c r="DE287" s="21"/>
      <c r="DF287" s="21"/>
      <c r="DG287" s="21"/>
      <c r="DH287" s="21"/>
      <c r="DI287" s="21"/>
      <c r="DJ287" s="21"/>
      <c r="DK287" s="21"/>
      <c r="DL287" s="21"/>
      <c r="DM287" s="21"/>
      <c r="DN287" s="21"/>
      <c r="DO287" s="21"/>
      <c r="DP287" s="21"/>
      <c r="DQ287" s="21"/>
      <c r="DR287" s="21"/>
      <c r="DS287" s="21"/>
      <c r="DT287" s="21"/>
      <c r="DU287" s="21"/>
      <c r="DV287" s="21"/>
      <c r="DW287" s="21"/>
      <c r="DX287" s="21"/>
      <c r="DY287" s="21"/>
      <c r="DZ287" s="21"/>
      <c r="EA287" s="21"/>
      <c r="EB287" s="21"/>
      <c r="EC287" s="21"/>
      <c r="ED287" s="21"/>
      <c r="EE287" s="21"/>
      <c r="EF287" s="21"/>
      <c r="EG287" s="21"/>
      <c r="EH287" s="21"/>
    </row>
    <row r="288" spans="1:138" ht="15.75" customHeight="1">
      <c r="A288" s="21"/>
      <c r="B288" s="21"/>
      <c r="C288" s="21"/>
      <c r="D288" s="79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  <c r="AH288" s="21"/>
      <c r="AI288" s="21"/>
      <c r="AJ288" s="21"/>
      <c r="AK288" s="21"/>
      <c r="AL288" s="21"/>
      <c r="AM288" s="21"/>
      <c r="AN288" s="21"/>
      <c r="AO288" s="21"/>
      <c r="AP288" s="21"/>
      <c r="AQ288" s="21"/>
      <c r="AR288" s="21"/>
      <c r="AS288" s="21"/>
      <c r="AT288" s="21"/>
      <c r="AU288" s="21"/>
      <c r="AV288" s="21"/>
      <c r="AW288" s="21"/>
      <c r="AX288" s="21"/>
      <c r="AY288" s="21"/>
      <c r="AZ288" s="21"/>
      <c r="BA288" s="21"/>
      <c r="BB288" s="21"/>
      <c r="BC288" s="21"/>
      <c r="BD288" s="21"/>
      <c r="BE288" s="21"/>
      <c r="BF288" s="21"/>
      <c r="BG288" s="21"/>
      <c r="BH288" s="21"/>
      <c r="BI288" s="21"/>
      <c r="BJ288" s="21"/>
      <c r="BK288" s="21"/>
      <c r="BL288" s="21"/>
      <c r="BM288" s="21"/>
      <c r="BN288" s="21"/>
      <c r="BO288" s="21"/>
      <c r="BP288" s="21"/>
      <c r="BQ288" s="21"/>
      <c r="BR288" s="21"/>
      <c r="BS288" s="21"/>
      <c r="BT288" s="21"/>
      <c r="BU288" s="21"/>
      <c r="BV288" s="21"/>
      <c r="BW288" s="21"/>
      <c r="BX288" s="21"/>
      <c r="BY288" s="21"/>
      <c r="BZ288" s="21"/>
      <c r="CA288" s="21"/>
      <c r="CB288" s="21"/>
      <c r="CC288" s="21"/>
      <c r="CD288" s="21"/>
      <c r="CE288" s="21"/>
      <c r="CF288" s="21"/>
      <c r="CG288" s="21"/>
      <c r="CH288" s="21"/>
      <c r="CI288" s="21"/>
      <c r="CJ288" s="21"/>
      <c r="CK288" s="21"/>
      <c r="CL288" s="21"/>
      <c r="CM288" s="21"/>
      <c r="CN288" s="21"/>
      <c r="CO288" s="21"/>
      <c r="CP288" s="21"/>
      <c r="CQ288" s="21"/>
      <c r="CR288" s="21"/>
      <c r="CS288" s="21"/>
      <c r="CT288" s="21"/>
      <c r="CU288" s="21"/>
      <c r="CV288" s="21"/>
      <c r="CW288" s="21"/>
      <c r="CX288" s="21"/>
      <c r="CY288" s="21"/>
      <c r="CZ288" s="21"/>
      <c r="DA288" s="21"/>
      <c r="DB288" s="21"/>
      <c r="DC288" s="21"/>
      <c r="DD288" s="21"/>
      <c r="DE288" s="21"/>
      <c r="DF288" s="21"/>
      <c r="DG288" s="21"/>
      <c r="DH288" s="21"/>
      <c r="DI288" s="21"/>
      <c r="DJ288" s="21"/>
      <c r="DK288" s="21"/>
      <c r="DL288" s="21"/>
      <c r="DM288" s="21"/>
      <c r="DN288" s="21"/>
      <c r="DO288" s="21"/>
      <c r="DP288" s="21"/>
      <c r="DQ288" s="21"/>
      <c r="DR288" s="21"/>
      <c r="DS288" s="21"/>
      <c r="DT288" s="21"/>
      <c r="DU288" s="21"/>
      <c r="DV288" s="21"/>
      <c r="DW288" s="21"/>
      <c r="DX288" s="21"/>
      <c r="DY288" s="21"/>
      <c r="DZ288" s="21"/>
      <c r="EA288" s="21"/>
      <c r="EB288" s="21"/>
      <c r="EC288" s="21"/>
      <c r="ED288" s="21"/>
      <c r="EE288" s="21"/>
      <c r="EF288" s="21"/>
      <c r="EG288" s="21"/>
      <c r="EH288" s="21"/>
    </row>
    <row r="289" spans="1:138" ht="15.75" customHeight="1">
      <c r="A289" s="21"/>
      <c r="B289" s="21"/>
      <c r="C289" s="21"/>
      <c r="D289" s="79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  <c r="AV289" s="21"/>
      <c r="AW289" s="21"/>
      <c r="AX289" s="21"/>
      <c r="AY289" s="21"/>
      <c r="AZ289" s="21"/>
      <c r="BA289" s="21"/>
      <c r="BB289" s="21"/>
      <c r="BC289" s="21"/>
      <c r="BD289" s="21"/>
      <c r="BE289" s="21"/>
      <c r="BF289" s="21"/>
      <c r="BG289" s="21"/>
      <c r="BH289" s="21"/>
      <c r="BI289" s="21"/>
      <c r="BJ289" s="21"/>
      <c r="BK289" s="21"/>
      <c r="BL289" s="21"/>
      <c r="BM289" s="21"/>
      <c r="BN289" s="21"/>
      <c r="BO289" s="21"/>
      <c r="BP289" s="21"/>
      <c r="BQ289" s="21"/>
      <c r="BR289" s="21"/>
      <c r="BS289" s="21"/>
      <c r="BT289" s="21"/>
      <c r="BU289" s="21"/>
      <c r="BV289" s="21"/>
      <c r="BW289" s="21"/>
      <c r="BX289" s="21"/>
      <c r="BY289" s="21"/>
      <c r="BZ289" s="21"/>
      <c r="CA289" s="21"/>
      <c r="CB289" s="21"/>
      <c r="CC289" s="21"/>
      <c r="CD289" s="21"/>
      <c r="CE289" s="21"/>
      <c r="CF289" s="21"/>
      <c r="CG289" s="21"/>
      <c r="CH289" s="21"/>
      <c r="CI289" s="21"/>
      <c r="CJ289" s="21"/>
      <c r="CK289" s="21"/>
      <c r="CL289" s="21"/>
      <c r="CM289" s="21"/>
      <c r="CN289" s="21"/>
      <c r="CO289" s="21"/>
      <c r="CP289" s="21"/>
      <c r="CQ289" s="21"/>
      <c r="CR289" s="21"/>
      <c r="CS289" s="21"/>
      <c r="CT289" s="21"/>
      <c r="CU289" s="21"/>
      <c r="CV289" s="21"/>
      <c r="CW289" s="21"/>
      <c r="CX289" s="21"/>
      <c r="CY289" s="21"/>
      <c r="CZ289" s="21"/>
      <c r="DA289" s="21"/>
      <c r="DB289" s="21"/>
      <c r="DC289" s="21"/>
      <c r="DD289" s="21"/>
      <c r="DE289" s="21"/>
      <c r="DF289" s="21"/>
      <c r="DG289" s="21"/>
      <c r="DH289" s="21"/>
      <c r="DI289" s="21"/>
      <c r="DJ289" s="21"/>
      <c r="DK289" s="21"/>
      <c r="DL289" s="21"/>
      <c r="DM289" s="21"/>
      <c r="DN289" s="21"/>
      <c r="DO289" s="21"/>
      <c r="DP289" s="21"/>
      <c r="DQ289" s="21"/>
      <c r="DR289" s="21"/>
      <c r="DS289" s="21"/>
      <c r="DT289" s="21"/>
      <c r="DU289" s="21"/>
      <c r="DV289" s="21"/>
      <c r="DW289" s="21"/>
      <c r="DX289" s="21"/>
      <c r="DY289" s="21"/>
      <c r="DZ289" s="21"/>
      <c r="EA289" s="21"/>
      <c r="EB289" s="21"/>
      <c r="EC289" s="21"/>
      <c r="ED289" s="21"/>
      <c r="EE289" s="21"/>
      <c r="EF289" s="21"/>
      <c r="EG289" s="21"/>
      <c r="EH289" s="21"/>
    </row>
    <row r="290" spans="1:138" ht="15.75" customHeight="1">
      <c r="A290" s="21"/>
      <c r="B290" s="21"/>
      <c r="C290" s="21"/>
      <c r="D290" s="79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  <c r="AH290" s="21"/>
      <c r="AI290" s="21"/>
      <c r="AJ290" s="21"/>
      <c r="AK290" s="21"/>
      <c r="AL290" s="21"/>
      <c r="AM290" s="21"/>
      <c r="AN290" s="21"/>
      <c r="AO290" s="21"/>
      <c r="AP290" s="21"/>
      <c r="AQ290" s="21"/>
      <c r="AR290" s="21"/>
      <c r="AS290" s="21"/>
      <c r="AT290" s="21"/>
      <c r="AU290" s="21"/>
      <c r="AV290" s="21"/>
      <c r="AW290" s="21"/>
      <c r="AX290" s="21"/>
      <c r="AY290" s="21"/>
      <c r="AZ290" s="21"/>
      <c r="BA290" s="21"/>
      <c r="BB290" s="21"/>
      <c r="BC290" s="21"/>
      <c r="BD290" s="21"/>
      <c r="BE290" s="21"/>
      <c r="BF290" s="21"/>
      <c r="BG290" s="21"/>
      <c r="BH290" s="21"/>
      <c r="BI290" s="21"/>
      <c r="BJ290" s="21"/>
      <c r="BK290" s="21"/>
      <c r="BL290" s="21"/>
      <c r="BM290" s="21"/>
      <c r="BN290" s="21"/>
      <c r="BO290" s="21"/>
      <c r="BP290" s="21"/>
      <c r="BQ290" s="21"/>
      <c r="BR290" s="21"/>
      <c r="BS290" s="21"/>
      <c r="BT290" s="21"/>
      <c r="BU290" s="21"/>
      <c r="BV290" s="21"/>
      <c r="BW290" s="21"/>
      <c r="BX290" s="21"/>
      <c r="BY290" s="21"/>
      <c r="BZ290" s="21"/>
      <c r="CA290" s="21"/>
      <c r="CB290" s="21"/>
      <c r="CC290" s="21"/>
      <c r="CD290" s="21"/>
      <c r="CE290" s="21"/>
      <c r="CF290" s="21"/>
      <c r="CG290" s="21"/>
      <c r="CH290" s="21"/>
      <c r="CI290" s="21"/>
      <c r="CJ290" s="21"/>
      <c r="CK290" s="21"/>
      <c r="CL290" s="21"/>
      <c r="CM290" s="21"/>
      <c r="CN290" s="21"/>
      <c r="CO290" s="21"/>
      <c r="CP290" s="21"/>
      <c r="CQ290" s="21"/>
      <c r="CR290" s="21"/>
      <c r="CS290" s="21"/>
      <c r="CT290" s="21"/>
      <c r="CU290" s="21"/>
      <c r="CV290" s="21"/>
      <c r="CW290" s="21"/>
      <c r="CX290" s="21"/>
      <c r="CY290" s="21"/>
      <c r="CZ290" s="21"/>
      <c r="DA290" s="21"/>
      <c r="DB290" s="21"/>
      <c r="DC290" s="21"/>
      <c r="DD290" s="21"/>
      <c r="DE290" s="21"/>
      <c r="DF290" s="21"/>
      <c r="DG290" s="21"/>
      <c r="DH290" s="21"/>
      <c r="DI290" s="21"/>
      <c r="DJ290" s="21"/>
      <c r="DK290" s="21"/>
      <c r="DL290" s="21"/>
      <c r="DM290" s="21"/>
      <c r="DN290" s="21"/>
      <c r="DO290" s="21"/>
      <c r="DP290" s="21"/>
      <c r="DQ290" s="21"/>
      <c r="DR290" s="21"/>
      <c r="DS290" s="21"/>
      <c r="DT290" s="21"/>
      <c r="DU290" s="21"/>
      <c r="DV290" s="21"/>
      <c r="DW290" s="21"/>
      <c r="DX290" s="21"/>
      <c r="DY290" s="21"/>
      <c r="DZ290" s="21"/>
      <c r="EA290" s="21"/>
      <c r="EB290" s="21"/>
      <c r="EC290" s="21"/>
      <c r="ED290" s="21"/>
      <c r="EE290" s="21"/>
      <c r="EF290" s="21"/>
      <c r="EG290" s="21"/>
      <c r="EH290" s="21"/>
    </row>
    <row r="291" spans="1:138" ht="15.75" customHeight="1">
      <c r="A291" s="21"/>
      <c r="B291" s="21"/>
      <c r="C291" s="21"/>
      <c r="D291" s="79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  <c r="AH291" s="21"/>
      <c r="AI291" s="21"/>
      <c r="AJ291" s="21"/>
      <c r="AK291" s="21"/>
      <c r="AL291" s="21"/>
      <c r="AM291" s="21"/>
      <c r="AN291" s="21"/>
      <c r="AO291" s="21"/>
      <c r="AP291" s="21"/>
      <c r="AQ291" s="21"/>
      <c r="AR291" s="21"/>
      <c r="AS291" s="21"/>
      <c r="AT291" s="21"/>
      <c r="AU291" s="21"/>
      <c r="AV291" s="21"/>
      <c r="AW291" s="21"/>
      <c r="AX291" s="21"/>
      <c r="AY291" s="21"/>
      <c r="AZ291" s="21"/>
      <c r="BA291" s="21"/>
      <c r="BB291" s="21"/>
      <c r="BC291" s="21"/>
      <c r="BD291" s="21"/>
      <c r="BE291" s="21"/>
      <c r="BF291" s="21"/>
      <c r="BG291" s="21"/>
      <c r="BH291" s="21"/>
      <c r="BI291" s="21"/>
      <c r="BJ291" s="21"/>
      <c r="BK291" s="21"/>
      <c r="BL291" s="21"/>
      <c r="BM291" s="21"/>
      <c r="BN291" s="21"/>
      <c r="BO291" s="21"/>
      <c r="BP291" s="21"/>
      <c r="BQ291" s="21"/>
      <c r="BR291" s="21"/>
      <c r="BS291" s="21"/>
      <c r="BT291" s="21"/>
      <c r="BU291" s="21"/>
      <c r="BV291" s="21"/>
      <c r="BW291" s="21"/>
      <c r="BX291" s="21"/>
      <c r="BY291" s="21"/>
      <c r="BZ291" s="21"/>
      <c r="CA291" s="21"/>
      <c r="CB291" s="21"/>
      <c r="CC291" s="21"/>
      <c r="CD291" s="21"/>
      <c r="CE291" s="21"/>
      <c r="CF291" s="21"/>
      <c r="CG291" s="21"/>
      <c r="CH291" s="21"/>
      <c r="CI291" s="21"/>
      <c r="CJ291" s="21"/>
      <c r="CK291" s="21"/>
      <c r="CL291" s="21"/>
      <c r="CM291" s="21"/>
      <c r="CN291" s="21"/>
      <c r="CO291" s="21"/>
      <c r="CP291" s="21"/>
      <c r="CQ291" s="21"/>
      <c r="CR291" s="21"/>
      <c r="CS291" s="21"/>
      <c r="CT291" s="21"/>
      <c r="CU291" s="21"/>
      <c r="CV291" s="21"/>
      <c r="CW291" s="21"/>
      <c r="CX291" s="21"/>
      <c r="CY291" s="21"/>
      <c r="CZ291" s="21"/>
      <c r="DA291" s="21"/>
      <c r="DB291" s="21"/>
      <c r="DC291" s="21"/>
      <c r="DD291" s="21"/>
      <c r="DE291" s="21"/>
      <c r="DF291" s="21"/>
      <c r="DG291" s="21"/>
      <c r="DH291" s="21"/>
      <c r="DI291" s="21"/>
      <c r="DJ291" s="21"/>
      <c r="DK291" s="21"/>
      <c r="DL291" s="21"/>
      <c r="DM291" s="21"/>
      <c r="DN291" s="21"/>
      <c r="DO291" s="21"/>
      <c r="DP291" s="21"/>
      <c r="DQ291" s="21"/>
      <c r="DR291" s="21"/>
      <c r="DS291" s="21"/>
      <c r="DT291" s="21"/>
      <c r="DU291" s="21"/>
      <c r="DV291" s="21"/>
      <c r="DW291" s="21"/>
      <c r="DX291" s="21"/>
      <c r="DY291" s="21"/>
      <c r="DZ291" s="21"/>
      <c r="EA291" s="21"/>
      <c r="EB291" s="21"/>
      <c r="EC291" s="21"/>
      <c r="ED291" s="21"/>
      <c r="EE291" s="21"/>
      <c r="EF291" s="21"/>
      <c r="EG291" s="21"/>
      <c r="EH291" s="21"/>
    </row>
    <row r="292" spans="1:138" ht="15.75" customHeight="1">
      <c r="A292" s="21"/>
      <c r="B292" s="21"/>
      <c r="C292" s="21"/>
      <c r="D292" s="79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  <c r="AH292" s="21"/>
      <c r="AI292" s="21"/>
      <c r="AJ292" s="21"/>
      <c r="AK292" s="21"/>
      <c r="AL292" s="21"/>
      <c r="AM292" s="21"/>
      <c r="AN292" s="21"/>
      <c r="AO292" s="21"/>
      <c r="AP292" s="21"/>
      <c r="AQ292" s="21"/>
      <c r="AR292" s="21"/>
      <c r="AS292" s="21"/>
      <c r="AT292" s="21"/>
      <c r="AU292" s="21"/>
      <c r="AV292" s="21"/>
      <c r="AW292" s="21"/>
      <c r="AX292" s="21"/>
      <c r="AY292" s="21"/>
      <c r="AZ292" s="21"/>
      <c r="BA292" s="21"/>
      <c r="BB292" s="21"/>
      <c r="BC292" s="21"/>
      <c r="BD292" s="21"/>
      <c r="BE292" s="21"/>
      <c r="BF292" s="21"/>
      <c r="BG292" s="21"/>
      <c r="BH292" s="21"/>
      <c r="BI292" s="21"/>
      <c r="BJ292" s="21"/>
      <c r="BK292" s="21"/>
      <c r="BL292" s="21"/>
      <c r="BM292" s="21"/>
      <c r="BN292" s="21"/>
      <c r="BO292" s="21"/>
      <c r="BP292" s="21"/>
      <c r="BQ292" s="21"/>
      <c r="BR292" s="21"/>
      <c r="BS292" s="21"/>
      <c r="BT292" s="21"/>
      <c r="BU292" s="21"/>
      <c r="BV292" s="21"/>
      <c r="BW292" s="21"/>
      <c r="BX292" s="21"/>
      <c r="BY292" s="21"/>
      <c r="BZ292" s="21"/>
      <c r="CA292" s="21"/>
      <c r="CB292" s="21"/>
      <c r="CC292" s="21"/>
      <c r="CD292" s="21"/>
      <c r="CE292" s="21"/>
      <c r="CF292" s="21"/>
      <c r="CG292" s="21"/>
      <c r="CH292" s="21"/>
      <c r="CI292" s="21"/>
      <c r="CJ292" s="21"/>
      <c r="CK292" s="21"/>
      <c r="CL292" s="21"/>
      <c r="CM292" s="21"/>
      <c r="CN292" s="21"/>
      <c r="CO292" s="21"/>
      <c r="CP292" s="21"/>
      <c r="CQ292" s="21"/>
      <c r="CR292" s="21"/>
      <c r="CS292" s="21"/>
      <c r="CT292" s="21"/>
      <c r="CU292" s="21"/>
      <c r="CV292" s="21"/>
      <c r="CW292" s="21"/>
      <c r="CX292" s="21"/>
      <c r="CY292" s="21"/>
      <c r="CZ292" s="21"/>
      <c r="DA292" s="21"/>
      <c r="DB292" s="21"/>
      <c r="DC292" s="21"/>
      <c r="DD292" s="21"/>
      <c r="DE292" s="21"/>
      <c r="DF292" s="21"/>
      <c r="DG292" s="21"/>
      <c r="DH292" s="21"/>
      <c r="DI292" s="21"/>
      <c r="DJ292" s="21"/>
      <c r="DK292" s="21"/>
      <c r="DL292" s="21"/>
      <c r="DM292" s="21"/>
      <c r="DN292" s="21"/>
      <c r="DO292" s="21"/>
      <c r="DP292" s="21"/>
      <c r="DQ292" s="21"/>
      <c r="DR292" s="21"/>
      <c r="DS292" s="21"/>
      <c r="DT292" s="21"/>
      <c r="DU292" s="21"/>
      <c r="DV292" s="21"/>
      <c r="DW292" s="21"/>
      <c r="DX292" s="21"/>
      <c r="DY292" s="21"/>
      <c r="DZ292" s="21"/>
      <c r="EA292" s="21"/>
      <c r="EB292" s="21"/>
      <c r="EC292" s="21"/>
      <c r="ED292" s="21"/>
      <c r="EE292" s="21"/>
      <c r="EF292" s="21"/>
      <c r="EG292" s="21"/>
      <c r="EH292" s="21"/>
    </row>
    <row r="293" spans="1:138" ht="15.75" customHeight="1">
      <c r="A293" s="21"/>
      <c r="B293" s="21"/>
      <c r="C293" s="21"/>
      <c r="D293" s="79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  <c r="AH293" s="21"/>
      <c r="AI293" s="21"/>
      <c r="AJ293" s="21"/>
      <c r="AK293" s="21"/>
      <c r="AL293" s="21"/>
      <c r="AM293" s="21"/>
      <c r="AN293" s="21"/>
      <c r="AO293" s="21"/>
      <c r="AP293" s="21"/>
      <c r="AQ293" s="21"/>
      <c r="AR293" s="21"/>
      <c r="AS293" s="21"/>
      <c r="AT293" s="21"/>
      <c r="AU293" s="21"/>
      <c r="AV293" s="21"/>
      <c r="AW293" s="21"/>
      <c r="AX293" s="21"/>
      <c r="AY293" s="21"/>
      <c r="AZ293" s="21"/>
      <c r="BA293" s="21"/>
      <c r="BB293" s="21"/>
      <c r="BC293" s="21"/>
      <c r="BD293" s="21"/>
      <c r="BE293" s="21"/>
      <c r="BF293" s="21"/>
      <c r="BG293" s="21"/>
      <c r="BH293" s="21"/>
      <c r="BI293" s="21"/>
      <c r="BJ293" s="21"/>
      <c r="BK293" s="21"/>
      <c r="BL293" s="21"/>
      <c r="BM293" s="21"/>
      <c r="BN293" s="21"/>
      <c r="BO293" s="21"/>
      <c r="BP293" s="21"/>
      <c r="BQ293" s="21"/>
      <c r="BR293" s="21"/>
      <c r="BS293" s="21"/>
      <c r="BT293" s="21"/>
      <c r="BU293" s="21"/>
      <c r="BV293" s="21"/>
      <c r="BW293" s="21"/>
      <c r="BX293" s="21"/>
      <c r="BY293" s="21"/>
      <c r="BZ293" s="21"/>
      <c r="CA293" s="21"/>
      <c r="CB293" s="21"/>
      <c r="CC293" s="21"/>
      <c r="CD293" s="21"/>
      <c r="CE293" s="21"/>
      <c r="CF293" s="21"/>
      <c r="CG293" s="21"/>
      <c r="CH293" s="21"/>
      <c r="CI293" s="21"/>
      <c r="CJ293" s="21"/>
      <c r="CK293" s="21"/>
      <c r="CL293" s="21"/>
      <c r="CM293" s="21"/>
      <c r="CN293" s="21"/>
      <c r="CO293" s="21"/>
      <c r="CP293" s="21"/>
      <c r="CQ293" s="21"/>
      <c r="CR293" s="21"/>
      <c r="CS293" s="21"/>
      <c r="CT293" s="21"/>
      <c r="CU293" s="21"/>
      <c r="CV293" s="21"/>
      <c r="CW293" s="21"/>
      <c r="CX293" s="21"/>
      <c r="CY293" s="21"/>
      <c r="CZ293" s="21"/>
      <c r="DA293" s="21"/>
      <c r="DB293" s="21"/>
      <c r="DC293" s="21"/>
      <c r="DD293" s="21"/>
      <c r="DE293" s="21"/>
      <c r="DF293" s="21"/>
      <c r="DG293" s="21"/>
      <c r="DH293" s="21"/>
      <c r="DI293" s="21"/>
      <c r="DJ293" s="21"/>
      <c r="DK293" s="21"/>
      <c r="DL293" s="21"/>
      <c r="DM293" s="21"/>
      <c r="DN293" s="21"/>
      <c r="DO293" s="21"/>
      <c r="DP293" s="21"/>
      <c r="DQ293" s="21"/>
      <c r="DR293" s="21"/>
      <c r="DS293" s="21"/>
      <c r="DT293" s="21"/>
      <c r="DU293" s="21"/>
      <c r="DV293" s="21"/>
      <c r="DW293" s="21"/>
      <c r="DX293" s="21"/>
      <c r="DY293" s="21"/>
      <c r="DZ293" s="21"/>
      <c r="EA293" s="21"/>
      <c r="EB293" s="21"/>
      <c r="EC293" s="21"/>
      <c r="ED293" s="21"/>
      <c r="EE293" s="21"/>
      <c r="EF293" s="21"/>
      <c r="EG293" s="21"/>
      <c r="EH293" s="21"/>
    </row>
    <row r="294" spans="1:138" ht="15.75" customHeight="1">
      <c r="A294" s="21"/>
      <c r="B294" s="21"/>
      <c r="C294" s="21"/>
      <c r="D294" s="79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  <c r="AH294" s="21"/>
      <c r="AI294" s="21"/>
      <c r="AJ294" s="21"/>
      <c r="AK294" s="21"/>
      <c r="AL294" s="21"/>
      <c r="AM294" s="21"/>
      <c r="AN294" s="21"/>
      <c r="AO294" s="21"/>
      <c r="AP294" s="21"/>
      <c r="AQ294" s="21"/>
      <c r="AR294" s="21"/>
      <c r="AS294" s="21"/>
      <c r="AT294" s="21"/>
      <c r="AU294" s="21"/>
      <c r="AV294" s="21"/>
      <c r="AW294" s="21"/>
      <c r="AX294" s="21"/>
      <c r="AY294" s="21"/>
      <c r="AZ294" s="21"/>
      <c r="BA294" s="21"/>
      <c r="BB294" s="21"/>
      <c r="BC294" s="21"/>
      <c r="BD294" s="21"/>
      <c r="BE294" s="21"/>
      <c r="BF294" s="21"/>
      <c r="BG294" s="21"/>
      <c r="BH294" s="21"/>
      <c r="BI294" s="21"/>
      <c r="BJ294" s="21"/>
      <c r="BK294" s="21"/>
      <c r="BL294" s="21"/>
      <c r="BM294" s="21"/>
      <c r="BN294" s="21"/>
      <c r="BO294" s="21"/>
      <c r="BP294" s="21"/>
      <c r="BQ294" s="21"/>
      <c r="BR294" s="21"/>
      <c r="BS294" s="21"/>
      <c r="BT294" s="21"/>
      <c r="BU294" s="21"/>
      <c r="BV294" s="21"/>
      <c r="BW294" s="21"/>
      <c r="BX294" s="21"/>
      <c r="BY294" s="21"/>
      <c r="BZ294" s="21"/>
      <c r="CA294" s="21"/>
      <c r="CB294" s="21"/>
      <c r="CC294" s="21"/>
      <c r="CD294" s="21"/>
      <c r="CE294" s="21"/>
      <c r="CF294" s="21"/>
      <c r="CG294" s="21"/>
      <c r="CH294" s="21"/>
      <c r="CI294" s="21"/>
      <c r="CJ294" s="21"/>
      <c r="CK294" s="21"/>
      <c r="CL294" s="21"/>
      <c r="CM294" s="21"/>
      <c r="CN294" s="21"/>
      <c r="CO294" s="21"/>
      <c r="CP294" s="21"/>
      <c r="CQ294" s="21"/>
      <c r="CR294" s="21"/>
      <c r="CS294" s="21"/>
      <c r="CT294" s="21"/>
      <c r="CU294" s="21"/>
      <c r="CV294" s="21"/>
      <c r="CW294" s="21"/>
      <c r="CX294" s="21"/>
      <c r="CY294" s="21"/>
      <c r="CZ294" s="21"/>
      <c r="DA294" s="21"/>
      <c r="DB294" s="21"/>
      <c r="DC294" s="21"/>
      <c r="DD294" s="21"/>
      <c r="DE294" s="21"/>
      <c r="DF294" s="21"/>
      <c r="DG294" s="21"/>
      <c r="DH294" s="21"/>
      <c r="DI294" s="21"/>
      <c r="DJ294" s="21"/>
      <c r="DK294" s="21"/>
      <c r="DL294" s="21"/>
      <c r="DM294" s="21"/>
      <c r="DN294" s="21"/>
      <c r="DO294" s="21"/>
      <c r="DP294" s="21"/>
      <c r="DQ294" s="21"/>
      <c r="DR294" s="21"/>
      <c r="DS294" s="21"/>
      <c r="DT294" s="21"/>
      <c r="DU294" s="21"/>
      <c r="DV294" s="21"/>
      <c r="DW294" s="21"/>
      <c r="DX294" s="21"/>
      <c r="DY294" s="21"/>
      <c r="DZ294" s="21"/>
      <c r="EA294" s="21"/>
      <c r="EB294" s="21"/>
      <c r="EC294" s="21"/>
      <c r="ED294" s="21"/>
      <c r="EE294" s="21"/>
      <c r="EF294" s="21"/>
      <c r="EG294" s="21"/>
      <c r="EH294" s="21"/>
    </row>
    <row r="295" spans="1:138" ht="15.75" customHeight="1">
      <c r="A295" s="21"/>
      <c r="B295" s="21"/>
      <c r="C295" s="21"/>
      <c r="D295" s="79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  <c r="AH295" s="21"/>
      <c r="AI295" s="21"/>
      <c r="AJ295" s="21"/>
      <c r="AK295" s="21"/>
      <c r="AL295" s="21"/>
      <c r="AM295" s="21"/>
      <c r="AN295" s="21"/>
      <c r="AO295" s="21"/>
      <c r="AP295" s="21"/>
      <c r="AQ295" s="21"/>
      <c r="AR295" s="21"/>
      <c r="AS295" s="21"/>
      <c r="AT295" s="21"/>
      <c r="AU295" s="21"/>
      <c r="AV295" s="21"/>
      <c r="AW295" s="21"/>
      <c r="AX295" s="21"/>
      <c r="AY295" s="21"/>
      <c r="AZ295" s="21"/>
      <c r="BA295" s="21"/>
      <c r="BB295" s="21"/>
      <c r="BC295" s="21"/>
      <c r="BD295" s="21"/>
      <c r="BE295" s="21"/>
      <c r="BF295" s="21"/>
      <c r="BG295" s="21"/>
      <c r="BH295" s="21"/>
      <c r="BI295" s="21"/>
      <c r="BJ295" s="21"/>
      <c r="BK295" s="21"/>
      <c r="BL295" s="21"/>
      <c r="BM295" s="21"/>
      <c r="BN295" s="21"/>
      <c r="BO295" s="21"/>
      <c r="BP295" s="21"/>
      <c r="BQ295" s="21"/>
      <c r="BR295" s="21"/>
      <c r="BS295" s="21"/>
      <c r="BT295" s="21"/>
      <c r="BU295" s="21"/>
      <c r="BV295" s="21"/>
      <c r="BW295" s="21"/>
      <c r="BX295" s="21"/>
      <c r="BY295" s="21"/>
      <c r="BZ295" s="21"/>
      <c r="CA295" s="21"/>
      <c r="CB295" s="21"/>
      <c r="CC295" s="21"/>
      <c r="CD295" s="21"/>
      <c r="CE295" s="21"/>
      <c r="CF295" s="21"/>
      <c r="CG295" s="21"/>
      <c r="CH295" s="21"/>
      <c r="CI295" s="21"/>
      <c r="CJ295" s="21"/>
      <c r="CK295" s="21"/>
      <c r="CL295" s="21"/>
      <c r="CM295" s="21"/>
      <c r="CN295" s="21"/>
      <c r="CO295" s="21"/>
      <c r="CP295" s="21"/>
      <c r="CQ295" s="21"/>
      <c r="CR295" s="21"/>
      <c r="CS295" s="21"/>
      <c r="CT295" s="21"/>
      <c r="CU295" s="21"/>
      <c r="CV295" s="21"/>
      <c r="CW295" s="21"/>
      <c r="CX295" s="21"/>
      <c r="CY295" s="21"/>
      <c r="CZ295" s="21"/>
      <c r="DA295" s="21"/>
      <c r="DB295" s="21"/>
      <c r="DC295" s="21"/>
      <c r="DD295" s="21"/>
      <c r="DE295" s="21"/>
      <c r="DF295" s="21"/>
      <c r="DG295" s="21"/>
      <c r="DH295" s="21"/>
      <c r="DI295" s="21"/>
      <c r="DJ295" s="21"/>
      <c r="DK295" s="21"/>
      <c r="DL295" s="21"/>
      <c r="DM295" s="21"/>
      <c r="DN295" s="21"/>
      <c r="DO295" s="21"/>
      <c r="DP295" s="21"/>
      <c r="DQ295" s="21"/>
      <c r="DR295" s="21"/>
      <c r="DS295" s="21"/>
      <c r="DT295" s="21"/>
      <c r="DU295" s="21"/>
      <c r="DV295" s="21"/>
      <c r="DW295" s="21"/>
      <c r="DX295" s="21"/>
      <c r="DY295" s="21"/>
      <c r="DZ295" s="21"/>
      <c r="EA295" s="21"/>
      <c r="EB295" s="21"/>
      <c r="EC295" s="21"/>
      <c r="ED295" s="21"/>
      <c r="EE295" s="21"/>
      <c r="EF295" s="21"/>
      <c r="EG295" s="21"/>
      <c r="EH295" s="21"/>
    </row>
    <row r="296" spans="1:138" ht="15.75" customHeight="1">
      <c r="A296" s="21"/>
      <c r="B296" s="21"/>
      <c r="C296" s="21"/>
      <c r="D296" s="79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  <c r="AH296" s="21"/>
      <c r="AI296" s="21"/>
      <c r="AJ296" s="21"/>
      <c r="AK296" s="21"/>
      <c r="AL296" s="21"/>
      <c r="AM296" s="21"/>
      <c r="AN296" s="21"/>
      <c r="AO296" s="21"/>
      <c r="AP296" s="21"/>
      <c r="AQ296" s="21"/>
      <c r="AR296" s="21"/>
      <c r="AS296" s="21"/>
      <c r="AT296" s="21"/>
      <c r="AU296" s="21"/>
      <c r="AV296" s="21"/>
      <c r="AW296" s="21"/>
      <c r="AX296" s="21"/>
      <c r="AY296" s="21"/>
      <c r="AZ296" s="21"/>
      <c r="BA296" s="21"/>
      <c r="BB296" s="21"/>
      <c r="BC296" s="21"/>
      <c r="BD296" s="21"/>
      <c r="BE296" s="21"/>
      <c r="BF296" s="21"/>
      <c r="BG296" s="21"/>
      <c r="BH296" s="21"/>
      <c r="BI296" s="21"/>
      <c r="BJ296" s="21"/>
      <c r="BK296" s="21"/>
      <c r="BL296" s="21"/>
      <c r="BM296" s="21"/>
      <c r="BN296" s="21"/>
      <c r="BO296" s="21"/>
      <c r="BP296" s="21"/>
      <c r="BQ296" s="21"/>
      <c r="BR296" s="21"/>
      <c r="BS296" s="21"/>
      <c r="BT296" s="21"/>
      <c r="BU296" s="21"/>
      <c r="BV296" s="21"/>
      <c r="BW296" s="21"/>
      <c r="BX296" s="21"/>
      <c r="BY296" s="21"/>
      <c r="BZ296" s="21"/>
      <c r="CA296" s="21"/>
      <c r="CB296" s="21"/>
      <c r="CC296" s="21"/>
      <c r="CD296" s="21"/>
      <c r="CE296" s="21"/>
      <c r="CF296" s="21"/>
      <c r="CG296" s="21"/>
      <c r="CH296" s="21"/>
      <c r="CI296" s="21"/>
      <c r="CJ296" s="21"/>
      <c r="CK296" s="21"/>
      <c r="CL296" s="21"/>
      <c r="CM296" s="21"/>
      <c r="CN296" s="21"/>
      <c r="CO296" s="21"/>
      <c r="CP296" s="21"/>
      <c r="CQ296" s="21"/>
      <c r="CR296" s="21"/>
      <c r="CS296" s="21"/>
      <c r="CT296" s="21"/>
      <c r="CU296" s="21"/>
      <c r="CV296" s="21"/>
      <c r="CW296" s="21"/>
      <c r="CX296" s="21"/>
      <c r="CY296" s="21"/>
      <c r="CZ296" s="21"/>
      <c r="DA296" s="21"/>
      <c r="DB296" s="21"/>
      <c r="DC296" s="21"/>
      <c r="DD296" s="21"/>
      <c r="DE296" s="21"/>
      <c r="DF296" s="21"/>
      <c r="DG296" s="21"/>
      <c r="DH296" s="21"/>
      <c r="DI296" s="21"/>
      <c r="DJ296" s="21"/>
      <c r="DK296" s="21"/>
      <c r="DL296" s="21"/>
      <c r="DM296" s="21"/>
      <c r="DN296" s="21"/>
      <c r="DO296" s="21"/>
      <c r="DP296" s="21"/>
      <c r="DQ296" s="21"/>
      <c r="DR296" s="21"/>
      <c r="DS296" s="21"/>
      <c r="DT296" s="21"/>
      <c r="DU296" s="21"/>
      <c r="DV296" s="21"/>
      <c r="DW296" s="21"/>
      <c r="DX296" s="21"/>
      <c r="DY296" s="21"/>
      <c r="DZ296" s="21"/>
      <c r="EA296" s="21"/>
      <c r="EB296" s="21"/>
      <c r="EC296" s="21"/>
      <c r="ED296" s="21"/>
      <c r="EE296" s="21"/>
      <c r="EF296" s="21"/>
      <c r="EG296" s="21"/>
      <c r="EH296" s="21"/>
    </row>
    <row r="297" spans="1:138" ht="15.75" customHeight="1">
      <c r="A297" s="21"/>
      <c r="B297" s="21"/>
      <c r="C297" s="21"/>
      <c r="D297" s="79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  <c r="AH297" s="21"/>
      <c r="AI297" s="21"/>
      <c r="AJ297" s="21"/>
      <c r="AK297" s="21"/>
      <c r="AL297" s="21"/>
      <c r="AM297" s="21"/>
      <c r="AN297" s="21"/>
      <c r="AO297" s="21"/>
      <c r="AP297" s="21"/>
      <c r="AQ297" s="21"/>
      <c r="AR297" s="21"/>
      <c r="AS297" s="21"/>
      <c r="AT297" s="21"/>
      <c r="AU297" s="21"/>
      <c r="AV297" s="21"/>
      <c r="AW297" s="21"/>
      <c r="AX297" s="21"/>
      <c r="AY297" s="21"/>
      <c r="AZ297" s="21"/>
      <c r="BA297" s="21"/>
      <c r="BB297" s="21"/>
      <c r="BC297" s="21"/>
      <c r="BD297" s="21"/>
      <c r="BE297" s="21"/>
      <c r="BF297" s="21"/>
      <c r="BG297" s="21"/>
      <c r="BH297" s="21"/>
      <c r="BI297" s="21"/>
      <c r="BJ297" s="21"/>
      <c r="BK297" s="21"/>
      <c r="BL297" s="21"/>
      <c r="BM297" s="21"/>
      <c r="BN297" s="21"/>
      <c r="BO297" s="21"/>
      <c r="BP297" s="21"/>
      <c r="BQ297" s="21"/>
      <c r="BR297" s="21"/>
      <c r="BS297" s="21"/>
      <c r="BT297" s="21"/>
      <c r="BU297" s="21"/>
      <c r="BV297" s="21"/>
      <c r="BW297" s="21"/>
      <c r="BX297" s="21"/>
      <c r="BY297" s="21"/>
      <c r="BZ297" s="21"/>
      <c r="CA297" s="21"/>
      <c r="CB297" s="21"/>
      <c r="CC297" s="21"/>
      <c r="CD297" s="21"/>
      <c r="CE297" s="21"/>
      <c r="CF297" s="21"/>
      <c r="CG297" s="21"/>
      <c r="CH297" s="21"/>
      <c r="CI297" s="21"/>
      <c r="CJ297" s="21"/>
      <c r="CK297" s="21"/>
      <c r="CL297" s="21"/>
      <c r="CM297" s="21"/>
      <c r="CN297" s="21"/>
      <c r="CO297" s="21"/>
      <c r="CP297" s="21"/>
      <c r="CQ297" s="21"/>
      <c r="CR297" s="21"/>
      <c r="CS297" s="21"/>
      <c r="CT297" s="21"/>
      <c r="CU297" s="21"/>
      <c r="CV297" s="21"/>
      <c r="CW297" s="21"/>
      <c r="CX297" s="21"/>
      <c r="CY297" s="21"/>
      <c r="CZ297" s="21"/>
      <c r="DA297" s="21"/>
      <c r="DB297" s="21"/>
      <c r="DC297" s="21"/>
      <c r="DD297" s="21"/>
      <c r="DE297" s="21"/>
      <c r="DF297" s="21"/>
      <c r="DG297" s="21"/>
      <c r="DH297" s="21"/>
      <c r="DI297" s="21"/>
      <c r="DJ297" s="21"/>
      <c r="DK297" s="21"/>
      <c r="DL297" s="21"/>
      <c r="DM297" s="21"/>
      <c r="DN297" s="21"/>
      <c r="DO297" s="21"/>
      <c r="DP297" s="21"/>
      <c r="DQ297" s="21"/>
      <c r="DR297" s="21"/>
      <c r="DS297" s="21"/>
      <c r="DT297" s="21"/>
      <c r="DU297" s="21"/>
      <c r="DV297" s="21"/>
      <c r="DW297" s="21"/>
      <c r="DX297" s="21"/>
      <c r="DY297" s="21"/>
      <c r="DZ297" s="21"/>
      <c r="EA297" s="21"/>
      <c r="EB297" s="21"/>
      <c r="EC297" s="21"/>
      <c r="ED297" s="21"/>
      <c r="EE297" s="21"/>
      <c r="EF297" s="21"/>
      <c r="EG297" s="21"/>
      <c r="EH297" s="21"/>
    </row>
    <row r="298" spans="1:138" ht="15.75" customHeight="1">
      <c r="A298" s="21"/>
      <c r="B298" s="21"/>
      <c r="C298" s="21"/>
      <c r="D298" s="79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  <c r="AH298" s="21"/>
      <c r="AI298" s="21"/>
      <c r="AJ298" s="21"/>
      <c r="AK298" s="21"/>
      <c r="AL298" s="21"/>
      <c r="AM298" s="21"/>
      <c r="AN298" s="21"/>
      <c r="AO298" s="21"/>
      <c r="AP298" s="21"/>
      <c r="AQ298" s="21"/>
      <c r="AR298" s="21"/>
      <c r="AS298" s="21"/>
      <c r="AT298" s="21"/>
      <c r="AU298" s="21"/>
      <c r="AV298" s="21"/>
      <c r="AW298" s="21"/>
      <c r="AX298" s="21"/>
      <c r="AY298" s="21"/>
      <c r="AZ298" s="21"/>
      <c r="BA298" s="21"/>
      <c r="BB298" s="21"/>
      <c r="BC298" s="21"/>
      <c r="BD298" s="21"/>
      <c r="BE298" s="21"/>
      <c r="BF298" s="21"/>
      <c r="BG298" s="21"/>
      <c r="BH298" s="21"/>
      <c r="BI298" s="21"/>
      <c r="BJ298" s="21"/>
      <c r="BK298" s="21"/>
      <c r="BL298" s="21"/>
      <c r="BM298" s="21"/>
      <c r="BN298" s="21"/>
      <c r="BO298" s="21"/>
      <c r="BP298" s="21"/>
      <c r="BQ298" s="21"/>
      <c r="BR298" s="21"/>
      <c r="BS298" s="21"/>
      <c r="BT298" s="21"/>
      <c r="BU298" s="21"/>
      <c r="BV298" s="21"/>
      <c r="BW298" s="21"/>
      <c r="BX298" s="21"/>
      <c r="BY298" s="21"/>
      <c r="BZ298" s="21"/>
      <c r="CA298" s="21"/>
      <c r="CB298" s="21"/>
      <c r="CC298" s="21"/>
      <c r="CD298" s="21"/>
      <c r="CE298" s="21"/>
      <c r="CF298" s="21"/>
      <c r="CG298" s="21"/>
      <c r="CH298" s="21"/>
      <c r="CI298" s="21"/>
      <c r="CJ298" s="21"/>
      <c r="CK298" s="21"/>
      <c r="CL298" s="21"/>
      <c r="CM298" s="21"/>
      <c r="CN298" s="21"/>
      <c r="CO298" s="21"/>
      <c r="CP298" s="21"/>
      <c r="CQ298" s="21"/>
      <c r="CR298" s="21"/>
      <c r="CS298" s="21"/>
      <c r="CT298" s="21"/>
      <c r="CU298" s="21"/>
      <c r="CV298" s="21"/>
      <c r="CW298" s="21"/>
      <c r="CX298" s="21"/>
      <c r="CY298" s="21"/>
      <c r="CZ298" s="21"/>
      <c r="DA298" s="21"/>
      <c r="DB298" s="21"/>
      <c r="DC298" s="21"/>
      <c r="DD298" s="21"/>
      <c r="DE298" s="21"/>
      <c r="DF298" s="21"/>
      <c r="DG298" s="21"/>
      <c r="DH298" s="21"/>
      <c r="DI298" s="21"/>
      <c r="DJ298" s="21"/>
      <c r="DK298" s="21"/>
      <c r="DL298" s="21"/>
      <c r="DM298" s="21"/>
      <c r="DN298" s="21"/>
      <c r="DO298" s="21"/>
      <c r="DP298" s="21"/>
      <c r="DQ298" s="21"/>
      <c r="DR298" s="21"/>
      <c r="DS298" s="21"/>
      <c r="DT298" s="21"/>
      <c r="DU298" s="21"/>
      <c r="DV298" s="21"/>
      <c r="DW298" s="21"/>
      <c r="DX298" s="21"/>
      <c r="DY298" s="21"/>
      <c r="DZ298" s="21"/>
      <c r="EA298" s="21"/>
      <c r="EB298" s="21"/>
      <c r="EC298" s="21"/>
      <c r="ED298" s="21"/>
      <c r="EE298" s="21"/>
      <c r="EF298" s="21"/>
      <c r="EG298" s="21"/>
      <c r="EH298" s="21"/>
    </row>
    <row r="299" spans="1:138" ht="15.75" customHeight="1">
      <c r="A299" s="21"/>
      <c r="B299" s="21"/>
      <c r="C299" s="21"/>
      <c r="D299" s="79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  <c r="AH299" s="21"/>
      <c r="AI299" s="21"/>
      <c r="AJ299" s="21"/>
      <c r="AK299" s="21"/>
      <c r="AL299" s="21"/>
      <c r="AM299" s="21"/>
      <c r="AN299" s="21"/>
      <c r="AO299" s="21"/>
      <c r="AP299" s="21"/>
      <c r="AQ299" s="21"/>
      <c r="AR299" s="21"/>
      <c r="AS299" s="21"/>
      <c r="AT299" s="21"/>
      <c r="AU299" s="21"/>
      <c r="AV299" s="21"/>
      <c r="AW299" s="21"/>
      <c r="AX299" s="21"/>
      <c r="AY299" s="21"/>
      <c r="AZ299" s="21"/>
      <c r="BA299" s="21"/>
      <c r="BB299" s="21"/>
      <c r="BC299" s="21"/>
      <c r="BD299" s="21"/>
      <c r="BE299" s="21"/>
      <c r="BF299" s="21"/>
      <c r="BG299" s="21"/>
      <c r="BH299" s="21"/>
      <c r="BI299" s="21"/>
      <c r="BJ299" s="21"/>
      <c r="BK299" s="21"/>
      <c r="BL299" s="21"/>
      <c r="BM299" s="21"/>
      <c r="BN299" s="21"/>
      <c r="BO299" s="21"/>
      <c r="BP299" s="21"/>
      <c r="BQ299" s="21"/>
      <c r="BR299" s="21"/>
      <c r="BS299" s="21"/>
      <c r="BT299" s="21"/>
      <c r="BU299" s="21"/>
      <c r="BV299" s="21"/>
      <c r="BW299" s="21"/>
      <c r="BX299" s="21"/>
      <c r="BY299" s="21"/>
      <c r="BZ299" s="21"/>
      <c r="CA299" s="21"/>
      <c r="CB299" s="21"/>
      <c r="CC299" s="21"/>
      <c r="CD299" s="21"/>
      <c r="CE299" s="21"/>
      <c r="CF299" s="21"/>
      <c r="CG299" s="21"/>
      <c r="CH299" s="21"/>
      <c r="CI299" s="21"/>
      <c r="CJ299" s="21"/>
      <c r="CK299" s="21"/>
      <c r="CL299" s="21"/>
      <c r="CM299" s="21"/>
      <c r="CN299" s="21"/>
      <c r="CO299" s="21"/>
      <c r="CP299" s="21"/>
      <c r="CQ299" s="21"/>
      <c r="CR299" s="21"/>
      <c r="CS299" s="21"/>
      <c r="CT299" s="21"/>
      <c r="CU299" s="21"/>
      <c r="CV299" s="21"/>
      <c r="CW299" s="21"/>
      <c r="CX299" s="21"/>
      <c r="CY299" s="21"/>
      <c r="CZ299" s="21"/>
      <c r="DA299" s="21"/>
      <c r="DB299" s="21"/>
      <c r="DC299" s="21"/>
      <c r="DD299" s="21"/>
      <c r="DE299" s="21"/>
      <c r="DF299" s="21"/>
      <c r="DG299" s="21"/>
      <c r="DH299" s="21"/>
      <c r="DI299" s="21"/>
      <c r="DJ299" s="21"/>
      <c r="DK299" s="21"/>
      <c r="DL299" s="21"/>
      <c r="DM299" s="21"/>
      <c r="DN299" s="21"/>
      <c r="DO299" s="21"/>
      <c r="DP299" s="21"/>
      <c r="DQ299" s="21"/>
      <c r="DR299" s="21"/>
      <c r="DS299" s="21"/>
      <c r="DT299" s="21"/>
      <c r="DU299" s="21"/>
      <c r="DV299" s="21"/>
      <c r="DW299" s="21"/>
      <c r="DX299" s="21"/>
      <c r="DY299" s="21"/>
      <c r="DZ299" s="21"/>
      <c r="EA299" s="21"/>
      <c r="EB299" s="21"/>
      <c r="EC299" s="21"/>
      <c r="ED299" s="21"/>
      <c r="EE299" s="21"/>
      <c r="EF299" s="21"/>
      <c r="EG299" s="21"/>
      <c r="EH299" s="21"/>
    </row>
    <row r="300" spans="1:138" ht="15.75" customHeight="1">
      <c r="A300" s="21"/>
      <c r="B300" s="21"/>
      <c r="C300" s="21"/>
      <c r="D300" s="79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  <c r="AH300" s="21"/>
      <c r="AI300" s="21"/>
      <c r="AJ300" s="21"/>
      <c r="AK300" s="21"/>
      <c r="AL300" s="21"/>
      <c r="AM300" s="21"/>
      <c r="AN300" s="21"/>
      <c r="AO300" s="21"/>
      <c r="AP300" s="21"/>
      <c r="AQ300" s="21"/>
      <c r="AR300" s="21"/>
      <c r="AS300" s="21"/>
      <c r="AT300" s="21"/>
      <c r="AU300" s="21"/>
      <c r="AV300" s="21"/>
      <c r="AW300" s="21"/>
      <c r="AX300" s="21"/>
      <c r="AY300" s="21"/>
      <c r="AZ300" s="21"/>
      <c r="BA300" s="21"/>
      <c r="BB300" s="21"/>
      <c r="BC300" s="21"/>
      <c r="BD300" s="21"/>
      <c r="BE300" s="21"/>
      <c r="BF300" s="21"/>
      <c r="BG300" s="21"/>
      <c r="BH300" s="21"/>
      <c r="BI300" s="21"/>
      <c r="BJ300" s="21"/>
      <c r="BK300" s="21"/>
      <c r="BL300" s="21"/>
      <c r="BM300" s="21"/>
      <c r="BN300" s="21"/>
      <c r="BO300" s="21"/>
      <c r="BP300" s="21"/>
      <c r="BQ300" s="21"/>
      <c r="BR300" s="21"/>
      <c r="BS300" s="21"/>
      <c r="BT300" s="21"/>
      <c r="BU300" s="21"/>
      <c r="BV300" s="21"/>
      <c r="BW300" s="21"/>
      <c r="BX300" s="21"/>
      <c r="BY300" s="21"/>
      <c r="BZ300" s="21"/>
      <c r="CA300" s="21"/>
      <c r="CB300" s="21"/>
      <c r="CC300" s="21"/>
      <c r="CD300" s="21"/>
      <c r="CE300" s="21"/>
      <c r="CF300" s="21"/>
      <c r="CG300" s="21"/>
      <c r="CH300" s="21"/>
      <c r="CI300" s="21"/>
      <c r="CJ300" s="21"/>
      <c r="CK300" s="21"/>
      <c r="CL300" s="21"/>
      <c r="CM300" s="21"/>
      <c r="CN300" s="21"/>
      <c r="CO300" s="21"/>
      <c r="CP300" s="21"/>
      <c r="CQ300" s="21"/>
      <c r="CR300" s="21"/>
      <c r="CS300" s="21"/>
      <c r="CT300" s="21"/>
      <c r="CU300" s="21"/>
      <c r="CV300" s="21"/>
      <c r="CW300" s="21"/>
      <c r="CX300" s="21"/>
      <c r="CY300" s="21"/>
      <c r="CZ300" s="21"/>
      <c r="DA300" s="21"/>
      <c r="DB300" s="21"/>
      <c r="DC300" s="21"/>
      <c r="DD300" s="21"/>
      <c r="DE300" s="21"/>
      <c r="DF300" s="21"/>
      <c r="DG300" s="21"/>
      <c r="DH300" s="21"/>
      <c r="DI300" s="21"/>
      <c r="DJ300" s="21"/>
      <c r="DK300" s="21"/>
      <c r="DL300" s="21"/>
      <c r="DM300" s="21"/>
      <c r="DN300" s="21"/>
      <c r="DO300" s="21"/>
      <c r="DP300" s="21"/>
      <c r="DQ300" s="21"/>
      <c r="DR300" s="21"/>
      <c r="DS300" s="21"/>
      <c r="DT300" s="21"/>
      <c r="DU300" s="21"/>
      <c r="DV300" s="21"/>
      <c r="DW300" s="21"/>
      <c r="DX300" s="21"/>
      <c r="DY300" s="21"/>
      <c r="DZ300" s="21"/>
      <c r="EA300" s="21"/>
      <c r="EB300" s="21"/>
      <c r="EC300" s="21"/>
      <c r="ED300" s="21"/>
      <c r="EE300" s="21"/>
      <c r="EF300" s="21"/>
      <c r="EG300" s="21"/>
      <c r="EH300" s="21"/>
    </row>
    <row r="301" spans="1:138" ht="15.75" customHeight="1">
      <c r="A301" s="21"/>
      <c r="B301" s="21"/>
      <c r="C301" s="21"/>
      <c r="D301" s="79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  <c r="AH301" s="21"/>
      <c r="AI301" s="21"/>
      <c r="AJ301" s="21"/>
      <c r="AK301" s="21"/>
      <c r="AL301" s="21"/>
      <c r="AM301" s="21"/>
      <c r="AN301" s="21"/>
      <c r="AO301" s="21"/>
      <c r="AP301" s="21"/>
      <c r="AQ301" s="21"/>
      <c r="AR301" s="21"/>
      <c r="AS301" s="21"/>
      <c r="AT301" s="21"/>
      <c r="AU301" s="21"/>
      <c r="AV301" s="21"/>
      <c r="AW301" s="21"/>
      <c r="AX301" s="21"/>
      <c r="AY301" s="21"/>
      <c r="AZ301" s="21"/>
      <c r="BA301" s="21"/>
      <c r="BB301" s="21"/>
      <c r="BC301" s="21"/>
      <c r="BD301" s="21"/>
      <c r="BE301" s="21"/>
      <c r="BF301" s="21"/>
      <c r="BG301" s="21"/>
      <c r="BH301" s="21"/>
      <c r="BI301" s="21"/>
      <c r="BJ301" s="21"/>
      <c r="BK301" s="21"/>
      <c r="BL301" s="21"/>
      <c r="BM301" s="21"/>
      <c r="BN301" s="21"/>
      <c r="BO301" s="21"/>
      <c r="BP301" s="21"/>
      <c r="BQ301" s="21"/>
      <c r="BR301" s="21"/>
      <c r="BS301" s="21"/>
      <c r="BT301" s="21"/>
      <c r="BU301" s="21"/>
      <c r="BV301" s="21"/>
      <c r="BW301" s="21"/>
      <c r="BX301" s="21"/>
      <c r="BY301" s="21"/>
      <c r="BZ301" s="21"/>
      <c r="CA301" s="21"/>
      <c r="CB301" s="21"/>
      <c r="CC301" s="21"/>
      <c r="CD301" s="21"/>
      <c r="CE301" s="21"/>
      <c r="CF301" s="21"/>
      <c r="CG301" s="21"/>
      <c r="CH301" s="21"/>
      <c r="CI301" s="21"/>
      <c r="CJ301" s="21"/>
      <c r="CK301" s="21"/>
      <c r="CL301" s="21"/>
      <c r="CM301" s="21"/>
      <c r="CN301" s="21"/>
      <c r="CO301" s="21"/>
      <c r="CP301" s="21"/>
      <c r="CQ301" s="21"/>
      <c r="CR301" s="21"/>
      <c r="CS301" s="21"/>
      <c r="CT301" s="21"/>
      <c r="CU301" s="21"/>
      <c r="CV301" s="21"/>
      <c r="CW301" s="21"/>
      <c r="CX301" s="21"/>
      <c r="CY301" s="21"/>
      <c r="CZ301" s="21"/>
      <c r="DA301" s="21"/>
      <c r="DB301" s="21"/>
      <c r="DC301" s="21"/>
      <c r="DD301" s="21"/>
      <c r="DE301" s="21"/>
      <c r="DF301" s="21"/>
      <c r="DG301" s="21"/>
      <c r="DH301" s="21"/>
      <c r="DI301" s="21"/>
      <c r="DJ301" s="21"/>
      <c r="DK301" s="21"/>
      <c r="DL301" s="21"/>
      <c r="DM301" s="21"/>
      <c r="DN301" s="21"/>
      <c r="DO301" s="21"/>
      <c r="DP301" s="21"/>
      <c r="DQ301" s="21"/>
      <c r="DR301" s="21"/>
      <c r="DS301" s="21"/>
      <c r="DT301" s="21"/>
      <c r="DU301" s="21"/>
      <c r="DV301" s="21"/>
      <c r="DW301" s="21"/>
      <c r="DX301" s="21"/>
      <c r="DY301" s="21"/>
      <c r="DZ301" s="21"/>
      <c r="EA301" s="21"/>
      <c r="EB301" s="21"/>
      <c r="EC301" s="21"/>
      <c r="ED301" s="21"/>
      <c r="EE301" s="21"/>
      <c r="EF301" s="21"/>
      <c r="EG301" s="21"/>
      <c r="EH301" s="21"/>
    </row>
    <row r="302" spans="1:138" ht="15.75" customHeight="1">
      <c r="A302" s="21"/>
      <c r="B302" s="21"/>
      <c r="C302" s="21"/>
      <c r="D302" s="79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  <c r="AH302" s="21"/>
      <c r="AI302" s="21"/>
      <c r="AJ302" s="21"/>
      <c r="AK302" s="21"/>
      <c r="AL302" s="21"/>
      <c r="AM302" s="21"/>
      <c r="AN302" s="21"/>
      <c r="AO302" s="21"/>
      <c r="AP302" s="21"/>
      <c r="AQ302" s="21"/>
      <c r="AR302" s="21"/>
      <c r="AS302" s="21"/>
      <c r="AT302" s="21"/>
      <c r="AU302" s="21"/>
      <c r="AV302" s="21"/>
      <c r="AW302" s="21"/>
      <c r="AX302" s="21"/>
      <c r="AY302" s="21"/>
      <c r="AZ302" s="21"/>
      <c r="BA302" s="21"/>
      <c r="BB302" s="21"/>
      <c r="BC302" s="21"/>
      <c r="BD302" s="21"/>
      <c r="BE302" s="21"/>
      <c r="BF302" s="21"/>
      <c r="BG302" s="21"/>
      <c r="BH302" s="21"/>
      <c r="BI302" s="21"/>
      <c r="BJ302" s="21"/>
      <c r="BK302" s="21"/>
      <c r="BL302" s="21"/>
      <c r="BM302" s="21"/>
      <c r="BN302" s="21"/>
      <c r="BO302" s="21"/>
      <c r="BP302" s="21"/>
      <c r="BQ302" s="21"/>
      <c r="BR302" s="21"/>
      <c r="BS302" s="21"/>
      <c r="BT302" s="21"/>
      <c r="BU302" s="21"/>
      <c r="BV302" s="21"/>
      <c r="BW302" s="21"/>
      <c r="BX302" s="21"/>
      <c r="BY302" s="21"/>
      <c r="BZ302" s="21"/>
      <c r="CA302" s="21"/>
      <c r="CB302" s="21"/>
      <c r="CC302" s="21"/>
      <c r="CD302" s="21"/>
      <c r="CE302" s="21"/>
      <c r="CF302" s="21"/>
      <c r="CG302" s="21"/>
      <c r="CH302" s="21"/>
      <c r="CI302" s="21"/>
      <c r="CJ302" s="21"/>
      <c r="CK302" s="21"/>
      <c r="CL302" s="21"/>
      <c r="CM302" s="21"/>
      <c r="CN302" s="21"/>
      <c r="CO302" s="21"/>
      <c r="CP302" s="21"/>
      <c r="CQ302" s="21"/>
      <c r="CR302" s="21"/>
      <c r="CS302" s="21"/>
      <c r="CT302" s="21"/>
      <c r="CU302" s="21"/>
      <c r="CV302" s="21"/>
      <c r="CW302" s="21"/>
      <c r="CX302" s="21"/>
      <c r="CY302" s="21"/>
      <c r="CZ302" s="21"/>
      <c r="DA302" s="21"/>
      <c r="DB302" s="21"/>
      <c r="DC302" s="21"/>
      <c r="DD302" s="21"/>
      <c r="DE302" s="21"/>
      <c r="DF302" s="21"/>
      <c r="DG302" s="21"/>
      <c r="DH302" s="21"/>
      <c r="DI302" s="21"/>
      <c r="DJ302" s="21"/>
      <c r="DK302" s="21"/>
      <c r="DL302" s="21"/>
      <c r="DM302" s="21"/>
      <c r="DN302" s="21"/>
      <c r="DO302" s="21"/>
      <c r="DP302" s="21"/>
      <c r="DQ302" s="21"/>
      <c r="DR302" s="21"/>
      <c r="DS302" s="21"/>
      <c r="DT302" s="21"/>
      <c r="DU302" s="21"/>
      <c r="DV302" s="21"/>
      <c r="DW302" s="21"/>
      <c r="DX302" s="21"/>
      <c r="DY302" s="21"/>
      <c r="DZ302" s="21"/>
      <c r="EA302" s="21"/>
      <c r="EB302" s="21"/>
      <c r="EC302" s="21"/>
      <c r="ED302" s="21"/>
      <c r="EE302" s="21"/>
      <c r="EF302" s="21"/>
      <c r="EG302" s="21"/>
      <c r="EH302" s="21"/>
    </row>
    <row r="303" spans="1:138" ht="15.75" customHeight="1">
      <c r="A303" s="21"/>
      <c r="B303" s="21"/>
      <c r="C303" s="21"/>
      <c r="D303" s="79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  <c r="AH303" s="21"/>
      <c r="AI303" s="21"/>
      <c r="AJ303" s="21"/>
      <c r="AK303" s="21"/>
      <c r="AL303" s="21"/>
      <c r="AM303" s="21"/>
      <c r="AN303" s="21"/>
      <c r="AO303" s="21"/>
      <c r="AP303" s="21"/>
      <c r="AQ303" s="21"/>
      <c r="AR303" s="21"/>
      <c r="AS303" s="21"/>
      <c r="AT303" s="21"/>
      <c r="AU303" s="21"/>
      <c r="AV303" s="21"/>
      <c r="AW303" s="21"/>
      <c r="AX303" s="21"/>
      <c r="AY303" s="21"/>
      <c r="AZ303" s="21"/>
      <c r="BA303" s="21"/>
      <c r="BB303" s="21"/>
      <c r="BC303" s="21"/>
      <c r="BD303" s="21"/>
      <c r="BE303" s="21"/>
      <c r="BF303" s="21"/>
      <c r="BG303" s="21"/>
      <c r="BH303" s="21"/>
      <c r="BI303" s="21"/>
      <c r="BJ303" s="21"/>
      <c r="BK303" s="21"/>
      <c r="BL303" s="21"/>
      <c r="BM303" s="21"/>
      <c r="BN303" s="21"/>
      <c r="BO303" s="21"/>
      <c r="BP303" s="21"/>
      <c r="BQ303" s="21"/>
      <c r="BR303" s="21"/>
      <c r="BS303" s="21"/>
      <c r="BT303" s="21"/>
      <c r="BU303" s="21"/>
      <c r="BV303" s="21"/>
      <c r="BW303" s="21"/>
      <c r="BX303" s="21"/>
      <c r="BY303" s="21"/>
      <c r="BZ303" s="21"/>
      <c r="CA303" s="21"/>
      <c r="CB303" s="21"/>
      <c r="CC303" s="21"/>
      <c r="CD303" s="21"/>
      <c r="CE303" s="21"/>
      <c r="CF303" s="21"/>
      <c r="CG303" s="21"/>
      <c r="CH303" s="21"/>
      <c r="CI303" s="21"/>
      <c r="CJ303" s="21"/>
      <c r="CK303" s="21"/>
      <c r="CL303" s="21"/>
      <c r="CM303" s="21"/>
      <c r="CN303" s="21"/>
      <c r="CO303" s="21"/>
      <c r="CP303" s="21"/>
      <c r="CQ303" s="21"/>
      <c r="CR303" s="21"/>
      <c r="CS303" s="21"/>
      <c r="CT303" s="21"/>
      <c r="CU303" s="21"/>
      <c r="CV303" s="21"/>
      <c r="CW303" s="21"/>
      <c r="CX303" s="21"/>
      <c r="CY303" s="21"/>
      <c r="CZ303" s="21"/>
      <c r="DA303" s="21"/>
      <c r="DB303" s="21"/>
      <c r="DC303" s="21"/>
      <c r="DD303" s="21"/>
      <c r="DE303" s="21"/>
      <c r="DF303" s="21"/>
      <c r="DG303" s="21"/>
      <c r="DH303" s="21"/>
      <c r="DI303" s="21"/>
      <c r="DJ303" s="21"/>
      <c r="DK303" s="21"/>
      <c r="DL303" s="21"/>
      <c r="DM303" s="21"/>
      <c r="DN303" s="21"/>
      <c r="DO303" s="21"/>
      <c r="DP303" s="21"/>
      <c r="DQ303" s="21"/>
      <c r="DR303" s="21"/>
      <c r="DS303" s="21"/>
      <c r="DT303" s="21"/>
      <c r="DU303" s="21"/>
      <c r="DV303" s="21"/>
      <c r="DW303" s="21"/>
      <c r="DX303" s="21"/>
      <c r="DY303" s="21"/>
      <c r="DZ303" s="21"/>
      <c r="EA303" s="21"/>
      <c r="EB303" s="21"/>
      <c r="EC303" s="21"/>
      <c r="ED303" s="21"/>
      <c r="EE303" s="21"/>
      <c r="EF303" s="21"/>
      <c r="EG303" s="21"/>
      <c r="EH303" s="21"/>
    </row>
    <row r="304" spans="1:138" ht="15.75" customHeight="1">
      <c r="A304" s="21"/>
      <c r="B304" s="21"/>
      <c r="C304" s="21"/>
      <c r="D304" s="79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  <c r="AH304" s="21"/>
      <c r="AI304" s="21"/>
      <c r="AJ304" s="21"/>
      <c r="AK304" s="21"/>
      <c r="AL304" s="21"/>
      <c r="AM304" s="21"/>
      <c r="AN304" s="21"/>
      <c r="AO304" s="21"/>
      <c r="AP304" s="21"/>
      <c r="AQ304" s="21"/>
      <c r="AR304" s="21"/>
      <c r="AS304" s="21"/>
      <c r="AT304" s="21"/>
      <c r="AU304" s="21"/>
      <c r="AV304" s="21"/>
      <c r="AW304" s="21"/>
      <c r="AX304" s="21"/>
      <c r="AY304" s="21"/>
      <c r="AZ304" s="21"/>
      <c r="BA304" s="21"/>
      <c r="BB304" s="21"/>
      <c r="BC304" s="21"/>
      <c r="BD304" s="21"/>
      <c r="BE304" s="21"/>
      <c r="BF304" s="21"/>
      <c r="BG304" s="21"/>
      <c r="BH304" s="21"/>
      <c r="BI304" s="21"/>
      <c r="BJ304" s="21"/>
      <c r="BK304" s="21"/>
      <c r="BL304" s="21"/>
      <c r="BM304" s="21"/>
      <c r="BN304" s="21"/>
      <c r="BO304" s="21"/>
      <c r="BP304" s="21"/>
      <c r="BQ304" s="21"/>
      <c r="BR304" s="21"/>
      <c r="BS304" s="21"/>
      <c r="BT304" s="21"/>
      <c r="BU304" s="21"/>
      <c r="BV304" s="21"/>
      <c r="BW304" s="21"/>
      <c r="BX304" s="21"/>
      <c r="BY304" s="21"/>
      <c r="BZ304" s="21"/>
      <c r="CA304" s="21"/>
      <c r="CB304" s="21"/>
      <c r="CC304" s="21"/>
      <c r="CD304" s="21"/>
      <c r="CE304" s="21"/>
      <c r="CF304" s="21"/>
      <c r="CG304" s="21"/>
      <c r="CH304" s="21"/>
      <c r="CI304" s="21"/>
      <c r="CJ304" s="21"/>
      <c r="CK304" s="21"/>
      <c r="CL304" s="21"/>
      <c r="CM304" s="21"/>
      <c r="CN304" s="21"/>
      <c r="CO304" s="21"/>
      <c r="CP304" s="21"/>
      <c r="CQ304" s="21"/>
      <c r="CR304" s="21"/>
      <c r="CS304" s="21"/>
      <c r="CT304" s="21"/>
      <c r="CU304" s="21"/>
      <c r="CV304" s="21"/>
      <c r="CW304" s="21"/>
      <c r="CX304" s="21"/>
      <c r="CY304" s="21"/>
      <c r="CZ304" s="21"/>
      <c r="DA304" s="21"/>
      <c r="DB304" s="21"/>
      <c r="DC304" s="21"/>
      <c r="DD304" s="21"/>
      <c r="DE304" s="21"/>
      <c r="DF304" s="21"/>
      <c r="DG304" s="21"/>
      <c r="DH304" s="21"/>
      <c r="DI304" s="21"/>
      <c r="DJ304" s="21"/>
      <c r="DK304" s="21"/>
      <c r="DL304" s="21"/>
      <c r="DM304" s="21"/>
      <c r="DN304" s="21"/>
      <c r="DO304" s="21"/>
      <c r="DP304" s="21"/>
      <c r="DQ304" s="21"/>
      <c r="DR304" s="21"/>
      <c r="DS304" s="21"/>
      <c r="DT304" s="21"/>
      <c r="DU304" s="21"/>
      <c r="DV304" s="21"/>
      <c r="DW304" s="21"/>
      <c r="DX304" s="21"/>
      <c r="DY304" s="21"/>
      <c r="DZ304" s="21"/>
      <c r="EA304" s="21"/>
      <c r="EB304" s="21"/>
      <c r="EC304" s="21"/>
      <c r="ED304" s="21"/>
      <c r="EE304" s="21"/>
      <c r="EF304" s="21"/>
      <c r="EG304" s="21"/>
      <c r="EH304" s="21"/>
    </row>
    <row r="305" spans="1:138" ht="15.75" customHeight="1">
      <c r="A305" s="21"/>
      <c r="B305" s="21"/>
      <c r="C305" s="21"/>
      <c r="D305" s="79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  <c r="AH305" s="21"/>
      <c r="AI305" s="21"/>
      <c r="AJ305" s="21"/>
      <c r="AK305" s="21"/>
      <c r="AL305" s="21"/>
      <c r="AM305" s="21"/>
      <c r="AN305" s="21"/>
      <c r="AO305" s="21"/>
      <c r="AP305" s="21"/>
      <c r="AQ305" s="21"/>
      <c r="AR305" s="21"/>
      <c r="AS305" s="21"/>
      <c r="AT305" s="21"/>
      <c r="AU305" s="21"/>
      <c r="AV305" s="21"/>
      <c r="AW305" s="21"/>
      <c r="AX305" s="21"/>
      <c r="AY305" s="21"/>
      <c r="AZ305" s="21"/>
      <c r="BA305" s="21"/>
      <c r="BB305" s="21"/>
      <c r="BC305" s="21"/>
      <c r="BD305" s="21"/>
      <c r="BE305" s="21"/>
      <c r="BF305" s="21"/>
      <c r="BG305" s="21"/>
      <c r="BH305" s="21"/>
      <c r="BI305" s="21"/>
      <c r="BJ305" s="21"/>
      <c r="BK305" s="21"/>
      <c r="BL305" s="21"/>
      <c r="BM305" s="21"/>
      <c r="BN305" s="21"/>
      <c r="BO305" s="21"/>
      <c r="BP305" s="21"/>
      <c r="BQ305" s="21"/>
      <c r="BR305" s="21"/>
      <c r="BS305" s="21"/>
      <c r="BT305" s="21"/>
      <c r="BU305" s="21"/>
      <c r="BV305" s="21"/>
      <c r="BW305" s="21"/>
      <c r="BX305" s="21"/>
      <c r="BY305" s="21"/>
      <c r="BZ305" s="21"/>
      <c r="CA305" s="21"/>
      <c r="CB305" s="21"/>
      <c r="CC305" s="21"/>
      <c r="CD305" s="21"/>
      <c r="CE305" s="21"/>
      <c r="CF305" s="21"/>
      <c r="CG305" s="21"/>
      <c r="CH305" s="21"/>
      <c r="CI305" s="21"/>
      <c r="CJ305" s="21"/>
      <c r="CK305" s="21"/>
      <c r="CL305" s="21"/>
      <c r="CM305" s="21"/>
      <c r="CN305" s="21"/>
      <c r="CO305" s="21"/>
      <c r="CP305" s="21"/>
      <c r="CQ305" s="21"/>
      <c r="CR305" s="21"/>
      <c r="CS305" s="21"/>
      <c r="CT305" s="21"/>
      <c r="CU305" s="21"/>
      <c r="CV305" s="21"/>
      <c r="CW305" s="21"/>
      <c r="CX305" s="21"/>
      <c r="CY305" s="21"/>
      <c r="CZ305" s="21"/>
      <c r="DA305" s="21"/>
      <c r="DB305" s="21"/>
      <c r="DC305" s="21"/>
      <c r="DD305" s="21"/>
      <c r="DE305" s="21"/>
      <c r="DF305" s="21"/>
      <c r="DG305" s="21"/>
      <c r="DH305" s="21"/>
      <c r="DI305" s="21"/>
      <c r="DJ305" s="21"/>
      <c r="DK305" s="21"/>
      <c r="DL305" s="21"/>
      <c r="DM305" s="21"/>
      <c r="DN305" s="21"/>
      <c r="DO305" s="21"/>
      <c r="DP305" s="21"/>
      <c r="DQ305" s="21"/>
      <c r="DR305" s="21"/>
      <c r="DS305" s="21"/>
      <c r="DT305" s="21"/>
      <c r="DU305" s="21"/>
      <c r="DV305" s="21"/>
      <c r="DW305" s="21"/>
      <c r="DX305" s="21"/>
      <c r="DY305" s="21"/>
      <c r="DZ305" s="21"/>
      <c r="EA305" s="21"/>
      <c r="EB305" s="21"/>
      <c r="EC305" s="21"/>
      <c r="ED305" s="21"/>
      <c r="EE305" s="21"/>
      <c r="EF305" s="21"/>
      <c r="EG305" s="21"/>
      <c r="EH305" s="21"/>
    </row>
    <row r="306" spans="1:138" ht="15.75" customHeight="1">
      <c r="A306" s="21"/>
      <c r="B306" s="21"/>
      <c r="C306" s="21"/>
      <c r="D306" s="79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  <c r="AH306" s="21"/>
      <c r="AI306" s="21"/>
      <c r="AJ306" s="21"/>
      <c r="AK306" s="21"/>
      <c r="AL306" s="21"/>
      <c r="AM306" s="21"/>
      <c r="AN306" s="21"/>
      <c r="AO306" s="21"/>
      <c r="AP306" s="21"/>
      <c r="AQ306" s="21"/>
      <c r="AR306" s="21"/>
      <c r="AS306" s="21"/>
      <c r="AT306" s="21"/>
      <c r="AU306" s="21"/>
      <c r="AV306" s="21"/>
      <c r="AW306" s="21"/>
      <c r="AX306" s="21"/>
      <c r="AY306" s="21"/>
      <c r="AZ306" s="21"/>
      <c r="BA306" s="21"/>
      <c r="BB306" s="21"/>
      <c r="BC306" s="21"/>
      <c r="BD306" s="21"/>
      <c r="BE306" s="21"/>
      <c r="BF306" s="21"/>
      <c r="BG306" s="21"/>
      <c r="BH306" s="21"/>
      <c r="BI306" s="21"/>
      <c r="BJ306" s="21"/>
      <c r="BK306" s="21"/>
      <c r="BL306" s="21"/>
      <c r="BM306" s="21"/>
      <c r="BN306" s="21"/>
      <c r="BO306" s="21"/>
      <c r="BP306" s="21"/>
      <c r="BQ306" s="21"/>
      <c r="BR306" s="21"/>
      <c r="BS306" s="21"/>
      <c r="BT306" s="21"/>
      <c r="BU306" s="21"/>
      <c r="BV306" s="21"/>
      <c r="BW306" s="21"/>
      <c r="BX306" s="21"/>
      <c r="BY306" s="21"/>
      <c r="BZ306" s="21"/>
      <c r="CA306" s="21"/>
      <c r="CB306" s="21"/>
      <c r="CC306" s="21"/>
      <c r="CD306" s="21"/>
      <c r="CE306" s="21"/>
      <c r="CF306" s="21"/>
      <c r="CG306" s="21"/>
      <c r="CH306" s="21"/>
      <c r="CI306" s="21"/>
      <c r="CJ306" s="21"/>
      <c r="CK306" s="21"/>
      <c r="CL306" s="21"/>
      <c r="CM306" s="21"/>
      <c r="CN306" s="21"/>
      <c r="CO306" s="21"/>
      <c r="CP306" s="21"/>
      <c r="CQ306" s="21"/>
      <c r="CR306" s="21"/>
      <c r="CS306" s="21"/>
      <c r="CT306" s="21"/>
      <c r="CU306" s="21"/>
      <c r="CV306" s="21"/>
      <c r="CW306" s="21"/>
      <c r="CX306" s="21"/>
      <c r="CY306" s="21"/>
      <c r="CZ306" s="21"/>
      <c r="DA306" s="21"/>
      <c r="DB306" s="21"/>
      <c r="DC306" s="21"/>
      <c r="DD306" s="21"/>
      <c r="DE306" s="21"/>
      <c r="DF306" s="21"/>
      <c r="DG306" s="21"/>
      <c r="DH306" s="21"/>
      <c r="DI306" s="21"/>
      <c r="DJ306" s="21"/>
      <c r="DK306" s="21"/>
      <c r="DL306" s="21"/>
      <c r="DM306" s="21"/>
      <c r="DN306" s="21"/>
      <c r="DO306" s="21"/>
      <c r="DP306" s="21"/>
      <c r="DQ306" s="21"/>
      <c r="DR306" s="21"/>
      <c r="DS306" s="21"/>
      <c r="DT306" s="21"/>
      <c r="DU306" s="21"/>
      <c r="DV306" s="21"/>
      <c r="DW306" s="21"/>
      <c r="DX306" s="21"/>
      <c r="DY306" s="21"/>
      <c r="DZ306" s="21"/>
      <c r="EA306" s="21"/>
      <c r="EB306" s="21"/>
      <c r="EC306" s="21"/>
      <c r="ED306" s="21"/>
      <c r="EE306" s="21"/>
      <c r="EF306" s="21"/>
      <c r="EG306" s="21"/>
      <c r="EH306" s="21"/>
    </row>
    <row r="307" spans="1:138" ht="15.75" customHeight="1">
      <c r="A307" s="21"/>
      <c r="B307" s="21"/>
      <c r="C307" s="21"/>
      <c r="D307" s="79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  <c r="AH307" s="21"/>
      <c r="AI307" s="21"/>
      <c r="AJ307" s="21"/>
      <c r="AK307" s="21"/>
      <c r="AL307" s="21"/>
      <c r="AM307" s="21"/>
      <c r="AN307" s="21"/>
      <c r="AO307" s="21"/>
      <c r="AP307" s="21"/>
      <c r="AQ307" s="21"/>
      <c r="AR307" s="21"/>
      <c r="AS307" s="21"/>
      <c r="AT307" s="21"/>
      <c r="AU307" s="21"/>
      <c r="AV307" s="21"/>
      <c r="AW307" s="21"/>
      <c r="AX307" s="21"/>
      <c r="AY307" s="21"/>
      <c r="AZ307" s="21"/>
      <c r="BA307" s="21"/>
      <c r="BB307" s="21"/>
      <c r="BC307" s="21"/>
      <c r="BD307" s="21"/>
      <c r="BE307" s="21"/>
      <c r="BF307" s="21"/>
      <c r="BG307" s="21"/>
      <c r="BH307" s="21"/>
      <c r="BI307" s="21"/>
      <c r="BJ307" s="21"/>
      <c r="BK307" s="21"/>
      <c r="BL307" s="21"/>
      <c r="BM307" s="21"/>
      <c r="BN307" s="21"/>
      <c r="BO307" s="21"/>
      <c r="BP307" s="21"/>
      <c r="BQ307" s="21"/>
      <c r="BR307" s="21"/>
      <c r="BS307" s="21"/>
      <c r="BT307" s="21"/>
      <c r="BU307" s="21"/>
      <c r="BV307" s="21"/>
      <c r="BW307" s="21"/>
      <c r="BX307" s="21"/>
      <c r="BY307" s="21"/>
      <c r="BZ307" s="21"/>
      <c r="CA307" s="21"/>
      <c r="CB307" s="21"/>
      <c r="CC307" s="21"/>
      <c r="CD307" s="21"/>
      <c r="CE307" s="21"/>
      <c r="CF307" s="21"/>
      <c r="CG307" s="21"/>
      <c r="CH307" s="21"/>
      <c r="CI307" s="21"/>
      <c r="CJ307" s="21"/>
      <c r="CK307" s="21"/>
      <c r="CL307" s="21"/>
      <c r="CM307" s="21"/>
      <c r="CN307" s="21"/>
      <c r="CO307" s="21"/>
      <c r="CP307" s="21"/>
      <c r="CQ307" s="21"/>
      <c r="CR307" s="21"/>
      <c r="CS307" s="21"/>
      <c r="CT307" s="21"/>
      <c r="CU307" s="21"/>
      <c r="CV307" s="21"/>
      <c r="CW307" s="21"/>
      <c r="CX307" s="21"/>
      <c r="CY307" s="21"/>
      <c r="CZ307" s="21"/>
      <c r="DA307" s="21"/>
      <c r="DB307" s="21"/>
      <c r="DC307" s="21"/>
      <c r="DD307" s="21"/>
      <c r="DE307" s="21"/>
      <c r="DF307" s="21"/>
      <c r="DG307" s="21"/>
      <c r="DH307" s="21"/>
      <c r="DI307" s="21"/>
      <c r="DJ307" s="21"/>
      <c r="DK307" s="21"/>
      <c r="DL307" s="21"/>
      <c r="DM307" s="21"/>
      <c r="DN307" s="21"/>
      <c r="DO307" s="21"/>
      <c r="DP307" s="21"/>
      <c r="DQ307" s="21"/>
      <c r="DR307" s="21"/>
      <c r="DS307" s="21"/>
      <c r="DT307" s="21"/>
      <c r="DU307" s="21"/>
      <c r="DV307" s="21"/>
      <c r="DW307" s="21"/>
      <c r="DX307" s="21"/>
      <c r="DY307" s="21"/>
      <c r="DZ307" s="21"/>
      <c r="EA307" s="21"/>
      <c r="EB307" s="21"/>
      <c r="EC307" s="21"/>
      <c r="ED307" s="21"/>
      <c r="EE307" s="21"/>
      <c r="EF307" s="21"/>
      <c r="EG307" s="21"/>
      <c r="EH307" s="21"/>
    </row>
    <row r="308" spans="1:138" ht="15.75" customHeight="1">
      <c r="A308" s="21"/>
      <c r="B308" s="21"/>
      <c r="C308" s="21"/>
      <c r="D308" s="79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  <c r="AH308" s="21"/>
      <c r="AI308" s="21"/>
      <c r="AJ308" s="21"/>
      <c r="AK308" s="21"/>
      <c r="AL308" s="21"/>
      <c r="AM308" s="21"/>
      <c r="AN308" s="21"/>
      <c r="AO308" s="21"/>
      <c r="AP308" s="21"/>
      <c r="AQ308" s="21"/>
      <c r="AR308" s="21"/>
      <c r="AS308" s="21"/>
      <c r="AT308" s="21"/>
      <c r="AU308" s="21"/>
      <c r="AV308" s="21"/>
      <c r="AW308" s="21"/>
      <c r="AX308" s="21"/>
      <c r="AY308" s="21"/>
      <c r="AZ308" s="21"/>
      <c r="BA308" s="21"/>
      <c r="BB308" s="21"/>
      <c r="BC308" s="21"/>
      <c r="BD308" s="21"/>
      <c r="BE308" s="21"/>
      <c r="BF308" s="21"/>
      <c r="BG308" s="21"/>
      <c r="BH308" s="21"/>
      <c r="BI308" s="21"/>
      <c r="BJ308" s="21"/>
      <c r="BK308" s="21"/>
      <c r="BL308" s="21"/>
      <c r="BM308" s="21"/>
      <c r="BN308" s="21"/>
      <c r="BO308" s="21"/>
      <c r="BP308" s="21"/>
      <c r="BQ308" s="21"/>
      <c r="BR308" s="21"/>
      <c r="BS308" s="21"/>
      <c r="BT308" s="21"/>
      <c r="BU308" s="21"/>
      <c r="BV308" s="21"/>
      <c r="BW308" s="21"/>
      <c r="BX308" s="21"/>
      <c r="BY308" s="21"/>
      <c r="BZ308" s="21"/>
      <c r="CA308" s="21"/>
      <c r="CB308" s="21"/>
      <c r="CC308" s="21"/>
      <c r="CD308" s="21"/>
      <c r="CE308" s="21"/>
      <c r="CF308" s="21"/>
      <c r="CG308" s="21"/>
      <c r="CH308" s="21"/>
      <c r="CI308" s="21"/>
      <c r="CJ308" s="21"/>
      <c r="CK308" s="21"/>
      <c r="CL308" s="21"/>
      <c r="CM308" s="21"/>
      <c r="CN308" s="21"/>
      <c r="CO308" s="21"/>
      <c r="CP308" s="21"/>
      <c r="CQ308" s="21"/>
      <c r="CR308" s="21"/>
      <c r="CS308" s="21"/>
      <c r="CT308" s="21"/>
      <c r="CU308" s="21"/>
      <c r="CV308" s="21"/>
      <c r="CW308" s="21"/>
      <c r="CX308" s="21"/>
      <c r="CY308" s="21"/>
      <c r="CZ308" s="21"/>
      <c r="DA308" s="21"/>
      <c r="DB308" s="21"/>
      <c r="DC308" s="21"/>
      <c r="DD308" s="21"/>
      <c r="DE308" s="21"/>
      <c r="DF308" s="21"/>
      <c r="DG308" s="21"/>
      <c r="DH308" s="21"/>
      <c r="DI308" s="21"/>
      <c r="DJ308" s="21"/>
      <c r="DK308" s="21"/>
      <c r="DL308" s="21"/>
      <c r="DM308" s="21"/>
      <c r="DN308" s="21"/>
      <c r="DO308" s="21"/>
      <c r="DP308" s="21"/>
      <c r="DQ308" s="21"/>
      <c r="DR308" s="21"/>
      <c r="DS308" s="21"/>
      <c r="DT308" s="21"/>
      <c r="DU308" s="21"/>
      <c r="DV308" s="21"/>
      <c r="DW308" s="21"/>
      <c r="DX308" s="21"/>
      <c r="DY308" s="21"/>
      <c r="DZ308" s="21"/>
      <c r="EA308" s="21"/>
      <c r="EB308" s="21"/>
      <c r="EC308" s="21"/>
      <c r="ED308" s="21"/>
      <c r="EE308" s="21"/>
      <c r="EF308" s="21"/>
      <c r="EG308" s="21"/>
      <c r="EH308" s="21"/>
    </row>
    <row r="309" spans="1:138" ht="15.75" customHeight="1">
      <c r="A309" s="21"/>
      <c r="B309" s="21"/>
      <c r="C309" s="21"/>
      <c r="D309" s="79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  <c r="AH309" s="21"/>
      <c r="AI309" s="21"/>
      <c r="AJ309" s="21"/>
      <c r="AK309" s="21"/>
      <c r="AL309" s="21"/>
      <c r="AM309" s="21"/>
      <c r="AN309" s="21"/>
      <c r="AO309" s="21"/>
      <c r="AP309" s="21"/>
      <c r="AQ309" s="21"/>
      <c r="AR309" s="21"/>
      <c r="AS309" s="21"/>
      <c r="AT309" s="21"/>
      <c r="AU309" s="21"/>
      <c r="AV309" s="21"/>
      <c r="AW309" s="21"/>
      <c r="AX309" s="21"/>
      <c r="AY309" s="21"/>
      <c r="AZ309" s="21"/>
      <c r="BA309" s="21"/>
      <c r="BB309" s="21"/>
      <c r="BC309" s="21"/>
      <c r="BD309" s="21"/>
      <c r="BE309" s="21"/>
      <c r="BF309" s="21"/>
      <c r="BG309" s="21"/>
      <c r="BH309" s="21"/>
      <c r="BI309" s="21"/>
      <c r="BJ309" s="21"/>
      <c r="BK309" s="21"/>
      <c r="BL309" s="21"/>
      <c r="BM309" s="21"/>
      <c r="BN309" s="21"/>
      <c r="BO309" s="21"/>
      <c r="BP309" s="21"/>
      <c r="BQ309" s="21"/>
      <c r="BR309" s="21"/>
      <c r="BS309" s="21"/>
      <c r="BT309" s="21"/>
      <c r="BU309" s="21"/>
      <c r="BV309" s="21"/>
      <c r="BW309" s="21"/>
      <c r="BX309" s="21"/>
      <c r="BY309" s="21"/>
      <c r="BZ309" s="21"/>
      <c r="CA309" s="21"/>
      <c r="CB309" s="21"/>
      <c r="CC309" s="21"/>
      <c r="CD309" s="21"/>
      <c r="CE309" s="21"/>
      <c r="CF309" s="21"/>
      <c r="CG309" s="21"/>
      <c r="CH309" s="21"/>
      <c r="CI309" s="21"/>
      <c r="CJ309" s="21"/>
      <c r="CK309" s="21"/>
      <c r="CL309" s="21"/>
      <c r="CM309" s="21"/>
      <c r="CN309" s="21"/>
      <c r="CO309" s="21"/>
      <c r="CP309" s="21"/>
      <c r="CQ309" s="21"/>
      <c r="CR309" s="21"/>
      <c r="CS309" s="21"/>
      <c r="CT309" s="21"/>
      <c r="CU309" s="21"/>
      <c r="CV309" s="21"/>
      <c r="CW309" s="21"/>
      <c r="CX309" s="21"/>
      <c r="CY309" s="21"/>
      <c r="CZ309" s="21"/>
      <c r="DA309" s="21"/>
      <c r="DB309" s="21"/>
      <c r="DC309" s="21"/>
      <c r="DD309" s="21"/>
      <c r="DE309" s="21"/>
      <c r="DF309" s="21"/>
      <c r="DG309" s="21"/>
      <c r="DH309" s="21"/>
      <c r="DI309" s="21"/>
      <c r="DJ309" s="21"/>
      <c r="DK309" s="21"/>
      <c r="DL309" s="21"/>
      <c r="DM309" s="21"/>
      <c r="DN309" s="21"/>
      <c r="DO309" s="21"/>
      <c r="DP309" s="21"/>
      <c r="DQ309" s="21"/>
      <c r="DR309" s="21"/>
      <c r="DS309" s="21"/>
      <c r="DT309" s="21"/>
      <c r="DU309" s="21"/>
      <c r="DV309" s="21"/>
      <c r="DW309" s="21"/>
      <c r="DX309" s="21"/>
      <c r="DY309" s="21"/>
      <c r="DZ309" s="21"/>
      <c r="EA309" s="21"/>
      <c r="EB309" s="21"/>
      <c r="EC309" s="21"/>
      <c r="ED309" s="21"/>
      <c r="EE309" s="21"/>
      <c r="EF309" s="21"/>
      <c r="EG309" s="21"/>
      <c r="EH309" s="21"/>
    </row>
    <row r="310" spans="1:138" ht="15.75" customHeight="1">
      <c r="A310" s="21"/>
      <c r="B310" s="21"/>
      <c r="C310" s="21"/>
      <c r="D310" s="79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  <c r="AH310" s="21"/>
      <c r="AI310" s="21"/>
      <c r="AJ310" s="21"/>
      <c r="AK310" s="21"/>
      <c r="AL310" s="21"/>
      <c r="AM310" s="21"/>
      <c r="AN310" s="21"/>
      <c r="AO310" s="21"/>
      <c r="AP310" s="21"/>
      <c r="AQ310" s="21"/>
      <c r="AR310" s="21"/>
      <c r="AS310" s="21"/>
      <c r="AT310" s="21"/>
      <c r="AU310" s="21"/>
      <c r="AV310" s="21"/>
      <c r="AW310" s="21"/>
      <c r="AX310" s="21"/>
      <c r="AY310" s="21"/>
      <c r="AZ310" s="21"/>
      <c r="BA310" s="21"/>
      <c r="BB310" s="21"/>
      <c r="BC310" s="21"/>
      <c r="BD310" s="21"/>
      <c r="BE310" s="21"/>
      <c r="BF310" s="21"/>
      <c r="BG310" s="21"/>
      <c r="BH310" s="21"/>
      <c r="BI310" s="21"/>
      <c r="BJ310" s="21"/>
      <c r="BK310" s="21"/>
      <c r="BL310" s="21"/>
      <c r="BM310" s="21"/>
      <c r="BN310" s="21"/>
      <c r="BO310" s="21"/>
      <c r="BP310" s="21"/>
      <c r="BQ310" s="21"/>
      <c r="BR310" s="21"/>
      <c r="BS310" s="21"/>
      <c r="BT310" s="21"/>
      <c r="BU310" s="21"/>
      <c r="BV310" s="21"/>
      <c r="BW310" s="21"/>
      <c r="BX310" s="21"/>
      <c r="BY310" s="21"/>
      <c r="BZ310" s="21"/>
      <c r="CA310" s="21"/>
      <c r="CB310" s="21"/>
      <c r="CC310" s="21"/>
      <c r="CD310" s="21"/>
      <c r="CE310" s="21"/>
      <c r="CF310" s="21"/>
      <c r="CG310" s="21"/>
      <c r="CH310" s="21"/>
      <c r="CI310" s="21"/>
      <c r="CJ310" s="21"/>
      <c r="CK310" s="21"/>
      <c r="CL310" s="21"/>
      <c r="CM310" s="21"/>
      <c r="CN310" s="21"/>
      <c r="CO310" s="21"/>
      <c r="CP310" s="21"/>
      <c r="CQ310" s="21"/>
      <c r="CR310" s="21"/>
      <c r="CS310" s="21"/>
      <c r="CT310" s="21"/>
      <c r="CU310" s="21"/>
      <c r="CV310" s="21"/>
      <c r="CW310" s="21"/>
      <c r="CX310" s="21"/>
      <c r="CY310" s="21"/>
      <c r="CZ310" s="21"/>
      <c r="DA310" s="21"/>
      <c r="DB310" s="21"/>
      <c r="DC310" s="21"/>
      <c r="DD310" s="21"/>
      <c r="DE310" s="21"/>
      <c r="DF310" s="21"/>
      <c r="DG310" s="21"/>
      <c r="DH310" s="21"/>
      <c r="DI310" s="21"/>
      <c r="DJ310" s="21"/>
      <c r="DK310" s="21"/>
      <c r="DL310" s="21"/>
      <c r="DM310" s="21"/>
      <c r="DN310" s="21"/>
      <c r="DO310" s="21"/>
      <c r="DP310" s="21"/>
      <c r="DQ310" s="21"/>
      <c r="DR310" s="21"/>
      <c r="DS310" s="21"/>
      <c r="DT310" s="21"/>
      <c r="DU310" s="21"/>
      <c r="DV310" s="21"/>
      <c r="DW310" s="21"/>
      <c r="DX310" s="21"/>
      <c r="DY310" s="21"/>
      <c r="DZ310" s="21"/>
      <c r="EA310" s="21"/>
      <c r="EB310" s="21"/>
      <c r="EC310" s="21"/>
      <c r="ED310" s="21"/>
      <c r="EE310" s="21"/>
      <c r="EF310" s="21"/>
      <c r="EG310" s="21"/>
      <c r="EH310" s="21"/>
    </row>
    <row r="311" spans="1:138" ht="15.75" customHeight="1">
      <c r="A311" s="21"/>
      <c r="B311" s="21"/>
      <c r="C311" s="21"/>
      <c r="D311" s="79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  <c r="AH311" s="21"/>
      <c r="AI311" s="21"/>
      <c r="AJ311" s="21"/>
      <c r="AK311" s="21"/>
      <c r="AL311" s="21"/>
      <c r="AM311" s="21"/>
      <c r="AN311" s="21"/>
      <c r="AO311" s="21"/>
      <c r="AP311" s="21"/>
      <c r="AQ311" s="21"/>
      <c r="AR311" s="21"/>
      <c r="AS311" s="21"/>
      <c r="AT311" s="21"/>
      <c r="AU311" s="21"/>
      <c r="AV311" s="21"/>
      <c r="AW311" s="21"/>
      <c r="AX311" s="21"/>
      <c r="AY311" s="21"/>
      <c r="AZ311" s="21"/>
      <c r="BA311" s="21"/>
      <c r="BB311" s="21"/>
      <c r="BC311" s="21"/>
      <c r="BD311" s="21"/>
      <c r="BE311" s="21"/>
      <c r="BF311" s="21"/>
      <c r="BG311" s="21"/>
      <c r="BH311" s="21"/>
      <c r="BI311" s="21"/>
      <c r="BJ311" s="21"/>
      <c r="BK311" s="21"/>
      <c r="BL311" s="21"/>
      <c r="BM311" s="21"/>
      <c r="BN311" s="21"/>
      <c r="BO311" s="21"/>
      <c r="BP311" s="21"/>
      <c r="BQ311" s="21"/>
      <c r="BR311" s="21"/>
      <c r="BS311" s="21"/>
      <c r="BT311" s="21"/>
      <c r="BU311" s="21"/>
      <c r="BV311" s="21"/>
      <c r="BW311" s="21"/>
      <c r="BX311" s="21"/>
      <c r="BY311" s="21"/>
      <c r="BZ311" s="21"/>
      <c r="CA311" s="21"/>
      <c r="CB311" s="21"/>
      <c r="CC311" s="21"/>
      <c r="CD311" s="21"/>
      <c r="CE311" s="21"/>
      <c r="CF311" s="21"/>
      <c r="CG311" s="21"/>
      <c r="CH311" s="21"/>
      <c r="CI311" s="21"/>
      <c r="CJ311" s="21"/>
      <c r="CK311" s="21"/>
      <c r="CL311" s="21"/>
      <c r="CM311" s="21"/>
      <c r="CN311" s="21"/>
      <c r="CO311" s="21"/>
      <c r="CP311" s="21"/>
      <c r="CQ311" s="21"/>
      <c r="CR311" s="21"/>
      <c r="CS311" s="21"/>
      <c r="CT311" s="21"/>
      <c r="CU311" s="21"/>
      <c r="CV311" s="21"/>
      <c r="CW311" s="21"/>
      <c r="CX311" s="21"/>
      <c r="CY311" s="21"/>
      <c r="CZ311" s="21"/>
      <c r="DA311" s="21"/>
      <c r="DB311" s="21"/>
      <c r="DC311" s="21"/>
      <c r="DD311" s="21"/>
      <c r="DE311" s="21"/>
      <c r="DF311" s="21"/>
      <c r="DG311" s="21"/>
      <c r="DH311" s="21"/>
      <c r="DI311" s="21"/>
      <c r="DJ311" s="21"/>
      <c r="DK311" s="21"/>
      <c r="DL311" s="21"/>
      <c r="DM311" s="21"/>
      <c r="DN311" s="21"/>
      <c r="DO311" s="21"/>
      <c r="DP311" s="21"/>
      <c r="DQ311" s="21"/>
      <c r="DR311" s="21"/>
      <c r="DS311" s="21"/>
      <c r="DT311" s="21"/>
      <c r="DU311" s="21"/>
      <c r="DV311" s="21"/>
      <c r="DW311" s="21"/>
      <c r="DX311" s="21"/>
      <c r="DY311" s="21"/>
      <c r="DZ311" s="21"/>
      <c r="EA311" s="21"/>
      <c r="EB311" s="21"/>
      <c r="EC311" s="21"/>
      <c r="ED311" s="21"/>
      <c r="EE311" s="21"/>
      <c r="EF311" s="21"/>
      <c r="EG311" s="21"/>
      <c r="EH311" s="21"/>
    </row>
    <row r="312" spans="1:138" ht="15.75" customHeight="1">
      <c r="A312" s="21"/>
      <c r="B312" s="21"/>
      <c r="C312" s="21"/>
      <c r="D312" s="79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  <c r="AH312" s="21"/>
      <c r="AI312" s="21"/>
      <c r="AJ312" s="21"/>
      <c r="AK312" s="21"/>
      <c r="AL312" s="21"/>
      <c r="AM312" s="21"/>
      <c r="AN312" s="21"/>
      <c r="AO312" s="21"/>
      <c r="AP312" s="21"/>
      <c r="AQ312" s="21"/>
      <c r="AR312" s="21"/>
      <c r="AS312" s="21"/>
      <c r="AT312" s="21"/>
      <c r="AU312" s="21"/>
      <c r="AV312" s="21"/>
      <c r="AW312" s="21"/>
      <c r="AX312" s="21"/>
      <c r="AY312" s="21"/>
      <c r="AZ312" s="21"/>
      <c r="BA312" s="21"/>
      <c r="BB312" s="21"/>
      <c r="BC312" s="21"/>
      <c r="BD312" s="21"/>
      <c r="BE312" s="21"/>
      <c r="BF312" s="21"/>
      <c r="BG312" s="21"/>
      <c r="BH312" s="21"/>
      <c r="BI312" s="21"/>
      <c r="BJ312" s="21"/>
      <c r="BK312" s="21"/>
      <c r="BL312" s="21"/>
      <c r="BM312" s="21"/>
      <c r="BN312" s="21"/>
      <c r="BO312" s="21"/>
      <c r="BP312" s="21"/>
      <c r="BQ312" s="21"/>
      <c r="BR312" s="21"/>
      <c r="BS312" s="21"/>
      <c r="BT312" s="21"/>
      <c r="BU312" s="21"/>
      <c r="BV312" s="21"/>
      <c r="BW312" s="21"/>
      <c r="BX312" s="21"/>
      <c r="BY312" s="21"/>
      <c r="BZ312" s="21"/>
      <c r="CA312" s="21"/>
      <c r="CB312" s="21"/>
      <c r="CC312" s="21"/>
      <c r="CD312" s="21"/>
      <c r="CE312" s="21"/>
      <c r="CF312" s="21"/>
      <c r="CG312" s="21"/>
      <c r="CH312" s="21"/>
      <c r="CI312" s="21"/>
      <c r="CJ312" s="21"/>
      <c r="CK312" s="21"/>
      <c r="CL312" s="21"/>
      <c r="CM312" s="21"/>
      <c r="CN312" s="21"/>
      <c r="CO312" s="21"/>
      <c r="CP312" s="21"/>
      <c r="CQ312" s="21"/>
      <c r="CR312" s="21"/>
      <c r="CS312" s="21"/>
      <c r="CT312" s="21"/>
      <c r="CU312" s="21"/>
      <c r="CV312" s="21"/>
      <c r="CW312" s="21"/>
      <c r="CX312" s="21"/>
      <c r="CY312" s="21"/>
      <c r="CZ312" s="21"/>
      <c r="DA312" s="21"/>
      <c r="DB312" s="21"/>
      <c r="DC312" s="21"/>
      <c r="DD312" s="21"/>
      <c r="DE312" s="21"/>
      <c r="DF312" s="21"/>
      <c r="DG312" s="21"/>
      <c r="DH312" s="21"/>
      <c r="DI312" s="21"/>
      <c r="DJ312" s="21"/>
      <c r="DK312" s="21"/>
      <c r="DL312" s="21"/>
      <c r="DM312" s="21"/>
      <c r="DN312" s="21"/>
      <c r="DO312" s="21"/>
      <c r="DP312" s="21"/>
      <c r="DQ312" s="21"/>
      <c r="DR312" s="21"/>
      <c r="DS312" s="21"/>
      <c r="DT312" s="21"/>
      <c r="DU312" s="21"/>
      <c r="DV312" s="21"/>
      <c r="DW312" s="21"/>
      <c r="DX312" s="21"/>
      <c r="DY312" s="21"/>
      <c r="DZ312" s="21"/>
      <c r="EA312" s="21"/>
      <c r="EB312" s="21"/>
      <c r="EC312" s="21"/>
      <c r="ED312" s="21"/>
      <c r="EE312" s="21"/>
      <c r="EF312" s="21"/>
      <c r="EG312" s="21"/>
      <c r="EH312" s="21"/>
    </row>
    <row r="313" spans="1:138" ht="15.75" customHeight="1">
      <c r="A313" s="21"/>
      <c r="B313" s="21"/>
      <c r="C313" s="21"/>
      <c r="D313" s="79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  <c r="AH313" s="21"/>
      <c r="AI313" s="21"/>
      <c r="AJ313" s="21"/>
      <c r="AK313" s="21"/>
      <c r="AL313" s="21"/>
      <c r="AM313" s="21"/>
      <c r="AN313" s="21"/>
      <c r="AO313" s="21"/>
      <c r="AP313" s="21"/>
      <c r="AQ313" s="21"/>
      <c r="AR313" s="21"/>
      <c r="AS313" s="21"/>
      <c r="AT313" s="21"/>
      <c r="AU313" s="21"/>
      <c r="AV313" s="21"/>
      <c r="AW313" s="21"/>
      <c r="AX313" s="21"/>
      <c r="AY313" s="21"/>
      <c r="AZ313" s="21"/>
      <c r="BA313" s="21"/>
      <c r="BB313" s="21"/>
      <c r="BC313" s="21"/>
      <c r="BD313" s="21"/>
      <c r="BE313" s="21"/>
      <c r="BF313" s="21"/>
      <c r="BG313" s="21"/>
      <c r="BH313" s="21"/>
      <c r="BI313" s="21"/>
      <c r="BJ313" s="21"/>
      <c r="BK313" s="21"/>
      <c r="BL313" s="21"/>
      <c r="BM313" s="21"/>
      <c r="BN313" s="21"/>
      <c r="BO313" s="21"/>
      <c r="BP313" s="21"/>
      <c r="BQ313" s="21"/>
      <c r="BR313" s="21"/>
      <c r="BS313" s="21"/>
      <c r="BT313" s="21"/>
      <c r="BU313" s="21"/>
      <c r="BV313" s="21"/>
      <c r="BW313" s="21"/>
      <c r="BX313" s="21"/>
      <c r="BY313" s="21"/>
      <c r="BZ313" s="21"/>
      <c r="CA313" s="21"/>
      <c r="CB313" s="21"/>
      <c r="CC313" s="21"/>
      <c r="CD313" s="21"/>
      <c r="CE313" s="21"/>
      <c r="CF313" s="21"/>
      <c r="CG313" s="21"/>
      <c r="CH313" s="21"/>
      <c r="CI313" s="21"/>
      <c r="CJ313" s="21"/>
      <c r="CK313" s="21"/>
      <c r="CL313" s="21"/>
      <c r="CM313" s="21"/>
      <c r="CN313" s="21"/>
      <c r="CO313" s="21"/>
      <c r="CP313" s="21"/>
      <c r="CQ313" s="21"/>
      <c r="CR313" s="21"/>
      <c r="CS313" s="21"/>
      <c r="CT313" s="21"/>
      <c r="CU313" s="21"/>
      <c r="CV313" s="21"/>
      <c r="CW313" s="21"/>
      <c r="CX313" s="21"/>
      <c r="CY313" s="21"/>
      <c r="CZ313" s="21"/>
      <c r="DA313" s="21"/>
      <c r="DB313" s="21"/>
      <c r="DC313" s="21"/>
      <c r="DD313" s="21"/>
      <c r="DE313" s="21"/>
      <c r="DF313" s="21"/>
      <c r="DG313" s="21"/>
      <c r="DH313" s="21"/>
      <c r="DI313" s="21"/>
      <c r="DJ313" s="21"/>
      <c r="DK313" s="21"/>
      <c r="DL313" s="21"/>
      <c r="DM313" s="21"/>
      <c r="DN313" s="21"/>
      <c r="DO313" s="21"/>
      <c r="DP313" s="21"/>
      <c r="DQ313" s="21"/>
      <c r="DR313" s="21"/>
      <c r="DS313" s="21"/>
      <c r="DT313" s="21"/>
      <c r="DU313" s="21"/>
      <c r="DV313" s="21"/>
      <c r="DW313" s="21"/>
      <c r="DX313" s="21"/>
      <c r="DY313" s="21"/>
      <c r="DZ313" s="21"/>
      <c r="EA313" s="21"/>
      <c r="EB313" s="21"/>
      <c r="EC313" s="21"/>
      <c r="ED313" s="21"/>
      <c r="EE313" s="21"/>
      <c r="EF313" s="21"/>
      <c r="EG313" s="21"/>
      <c r="EH313" s="21"/>
    </row>
    <row r="314" spans="1:138" ht="15.75" customHeight="1">
      <c r="A314" s="21"/>
      <c r="B314" s="21"/>
      <c r="C314" s="21"/>
      <c r="D314" s="79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  <c r="AH314" s="21"/>
      <c r="AI314" s="21"/>
      <c r="AJ314" s="21"/>
      <c r="AK314" s="21"/>
      <c r="AL314" s="21"/>
      <c r="AM314" s="21"/>
      <c r="AN314" s="21"/>
      <c r="AO314" s="21"/>
      <c r="AP314" s="21"/>
      <c r="AQ314" s="21"/>
      <c r="AR314" s="21"/>
      <c r="AS314" s="21"/>
      <c r="AT314" s="21"/>
      <c r="AU314" s="21"/>
      <c r="AV314" s="21"/>
      <c r="AW314" s="21"/>
      <c r="AX314" s="21"/>
      <c r="AY314" s="21"/>
      <c r="AZ314" s="21"/>
      <c r="BA314" s="21"/>
      <c r="BB314" s="21"/>
      <c r="BC314" s="21"/>
      <c r="BD314" s="21"/>
      <c r="BE314" s="21"/>
      <c r="BF314" s="21"/>
      <c r="BG314" s="21"/>
      <c r="BH314" s="21"/>
      <c r="BI314" s="21"/>
      <c r="BJ314" s="21"/>
      <c r="BK314" s="21"/>
      <c r="BL314" s="21"/>
      <c r="BM314" s="21"/>
      <c r="BN314" s="21"/>
      <c r="BO314" s="21"/>
      <c r="BP314" s="21"/>
      <c r="BQ314" s="21"/>
      <c r="BR314" s="21"/>
      <c r="BS314" s="21"/>
      <c r="BT314" s="21"/>
      <c r="BU314" s="21"/>
      <c r="BV314" s="21"/>
      <c r="BW314" s="21"/>
      <c r="BX314" s="21"/>
      <c r="BY314" s="21"/>
      <c r="BZ314" s="21"/>
      <c r="CA314" s="21"/>
      <c r="CB314" s="21"/>
      <c r="CC314" s="21"/>
      <c r="CD314" s="21"/>
      <c r="CE314" s="21"/>
      <c r="CF314" s="21"/>
      <c r="CG314" s="21"/>
      <c r="CH314" s="21"/>
      <c r="CI314" s="21"/>
      <c r="CJ314" s="21"/>
      <c r="CK314" s="21"/>
      <c r="CL314" s="21"/>
      <c r="CM314" s="21"/>
      <c r="CN314" s="21"/>
      <c r="CO314" s="21"/>
      <c r="CP314" s="21"/>
      <c r="CQ314" s="21"/>
      <c r="CR314" s="21"/>
      <c r="CS314" s="21"/>
      <c r="CT314" s="21"/>
      <c r="CU314" s="21"/>
      <c r="CV314" s="21"/>
      <c r="CW314" s="21"/>
      <c r="CX314" s="21"/>
      <c r="CY314" s="21"/>
      <c r="CZ314" s="21"/>
      <c r="DA314" s="21"/>
      <c r="DB314" s="21"/>
      <c r="DC314" s="21"/>
      <c r="DD314" s="21"/>
      <c r="DE314" s="21"/>
      <c r="DF314" s="21"/>
      <c r="DG314" s="21"/>
      <c r="DH314" s="21"/>
      <c r="DI314" s="21"/>
      <c r="DJ314" s="21"/>
      <c r="DK314" s="21"/>
      <c r="DL314" s="21"/>
      <c r="DM314" s="21"/>
      <c r="DN314" s="21"/>
      <c r="DO314" s="21"/>
      <c r="DP314" s="21"/>
      <c r="DQ314" s="21"/>
      <c r="DR314" s="21"/>
      <c r="DS314" s="21"/>
      <c r="DT314" s="21"/>
      <c r="DU314" s="21"/>
      <c r="DV314" s="21"/>
      <c r="DW314" s="21"/>
      <c r="DX314" s="21"/>
      <c r="DY314" s="21"/>
      <c r="DZ314" s="21"/>
      <c r="EA314" s="21"/>
      <c r="EB314" s="21"/>
      <c r="EC314" s="21"/>
      <c r="ED314" s="21"/>
      <c r="EE314" s="21"/>
      <c r="EF314" s="21"/>
      <c r="EG314" s="21"/>
      <c r="EH314" s="21"/>
    </row>
    <row r="315" spans="1:138" ht="15.75" customHeight="1">
      <c r="A315" s="21"/>
      <c r="B315" s="21"/>
      <c r="C315" s="21"/>
      <c r="D315" s="79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1"/>
      <c r="AW315" s="21"/>
      <c r="AX315" s="21"/>
      <c r="AY315" s="21"/>
      <c r="AZ315" s="21"/>
      <c r="BA315" s="21"/>
      <c r="BB315" s="21"/>
      <c r="BC315" s="21"/>
      <c r="BD315" s="21"/>
      <c r="BE315" s="21"/>
      <c r="BF315" s="21"/>
      <c r="BG315" s="21"/>
      <c r="BH315" s="21"/>
      <c r="BI315" s="21"/>
      <c r="BJ315" s="21"/>
      <c r="BK315" s="21"/>
      <c r="BL315" s="21"/>
      <c r="BM315" s="21"/>
      <c r="BN315" s="21"/>
      <c r="BO315" s="21"/>
      <c r="BP315" s="21"/>
      <c r="BQ315" s="21"/>
      <c r="BR315" s="21"/>
      <c r="BS315" s="21"/>
      <c r="BT315" s="21"/>
      <c r="BU315" s="21"/>
      <c r="BV315" s="21"/>
      <c r="BW315" s="21"/>
      <c r="BX315" s="21"/>
      <c r="BY315" s="21"/>
      <c r="BZ315" s="21"/>
      <c r="CA315" s="21"/>
      <c r="CB315" s="21"/>
      <c r="CC315" s="21"/>
      <c r="CD315" s="21"/>
      <c r="CE315" s="21"/>
      <c r="CF315" s="21"/>
      <c r="CG315" s="21"/>
      <c r="CH315" s="21"/>
      <c r="CI315" s="21"/>
      <c r="CJ315" s="21"/>
      <c r="CK315" s="21"/>
      <c r="CL315" s="21"/>
      <c r="CM315" s="21"/>
      <c r="CN315" s="21"/>
      <c r="CO315" s="21"/>
      <c r="CP315" s="21"/>
      <c r="CQ315" s="21"/>
      <c r="CR315" s="21"/>
      <c r="CS315" s="21"/>
      <c r="CT315" s="21"/>
      <c r="CU315" s="21"/>
      <c r="CV315" s="21"/>
      <c r="CW315" s="21"/>
      <c r="CX315" s="21"/>
      <c r="CY315" s="21"/>
      <c r="CZ315" s="21"/>
      <c r="DA315" s="21"/>
      <c r="DB315" s="21"/>
      <c r="DC315" s="21"/>
      <c r="DD315" s="21"/>
      <c r="DE315" s="21"/>
      <c r="DF315" s="21"/>
      <c r="DG315" s="21"/>
      <c r="DH315" s="21"/>
      <c r="DI315" s="21"/>
      <c r="DJ315" s="21"/>
      <c r="DK315" s="21"/>
      <c r="DL315" s="21"/>
      <c r="DM315" s="21"/>
      <c r="DN315" s="21"/>
      <c r="DO315" s="21"/>
      <c r="DP315" s="21"/>
      <c r="DQ315" s="21"/>
      <c r="DR315" s="21"/>
      <c r="DS315" s="21"/>
      <c r="DT315" s="21"/>
      <c r="DU315" s="21"/>
      <c r="DV315" s="21"/>
      <c r="DW315" s="21"/>
      <c r="DX315" s="21"/>
      <c r="DY315" s="21"/>
      <c r="DZ315" s="21"/>
      <c r="EA315" s="21"/>
      <c r="EB315" s="21"/>
      <c r="EC315" s="21"/>
      <c r="ED315" s="21"/>
      <c r="EE315" s="21"/>
      <c r="EF315" s="21"/>
      <c r="EG315" s="21"/>
      <c r="EH315" s="21"/>
    </row>
    <row r="316" spans="1:138" ht="15.75" customHeight="1">
      <c r="A316" s="21"/>
      <c r="B316" s="21"/>
      <c r="C316" s="21"/>
      <c r="D316" s="79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  <c r="AH316" s="21"/>
      <c r="AI316" s="21"/>
      <c r="AJ316" s="21"/>
      <c r="AK316" s="21"/>
      <c r="AL316" s="21"/>
      <c r="AM316" s="21"/>
      <c r="AN316" s="21"/>
      <c r="AO316" s="21"/>
      <c r="AP316" s="21"/>
      <c r="AQ316" s="21"/>
      <c r="AR316" s="21"/>
      <c r="AS316" s="21"/>
      <c r="AT316" s="21"/>
      <c r="AU316" s="21"/>
      <c r="AV316" s="21"/>
      <c r="AW316" s="21"/>
      <c r="AX316" s="21"/>
      <c r="AY316" s="21"/>
      <c r="AZ316" s="21"/>
      <c r="BA316" s="21"/>
      <c r="BB316" s="21"/>
      <c r="BC316" s="21"/>
      <c r="BD316" s="21"/>
      <c r="BE316" s="21"/>
      <c r="BF316" s="21"/>
      <c r="BG316" s="21"/>
      <c r="BH316" s="21"/>
      <c r="BI316" s="21"/>
      <c r="BJ316" s="21"/>
      <c r="BK316" s="21"/>
      <c r="BL316" s="21"/>
      <c r="BM316" s="21"/>
      <c r="BN316" s="21"/>
      <c r="BO316" s="21"/>
      <c r="BP316" s="21"/>
      <c r="BQ316" s="21"/>
      <c r="BR316" s="21"/>
      <c r="BS316" s="21"/>
      <c r="BT316" s="21"/>
      <c r="BU316" s="21"/>
      <c r="BV316" s="21"/>
      <c r="BW316" s="21"/>
      <c r="BX316" s="21"/>
      <c r="BY316" s="21"/>
      <c r="BZ316" s="21"/>
      <c r="CA316" s="21"/>
      <c r="CB316" s="21"/>
      <c r="CC316" s="21"/>
      <c r="CD316" s="21"/>
      <c r="CE316" s="21"/>
      <c r="CF316" s="21"/>
      <c r="CG316" s="21"/>
      <c r="CH316" s="21"/>
      <c r="CI316" s="21"/>
      <c r="CJ316" s="21"/>
      <c r="CK316" s="21"/>
      <c r="CL316" s="21"/>
      <c r="CM316" s="21"/>
      <c r="CN316" s="21"/>
      <c r="CO316" s="21"/>
      <c r="CP316" s="21"/>
      <c r="CQ316" s="21"/>
      <c r="CR316" s="21"/>
      <c r="CS316" s="21"/>
      <c r="CT316" s="21"/>
      <c r="CU316" s="21"/>
      <c r="CV316" s="21"/>
      <c r="CW316" s="21"/>
      <c r="CX316" s="21"/>
      <c r="CY316" s="21"/>
      <c r="CZ316" s="21"/>
      <c r="DA316" s="21"/>
      <c r="DB316" s="21"/>
      <c r="DC316" s="21"/>
      <c r="DD316" s="21"/>
      <c r="DE316" s="21"/>
      <c r="DF316" s="21"/>
      <c r="DG316" s="21"/>
      <c r="DH316" s="21"/>
      <c r="DI316" s="21"/>
      <c r="DJ316" s="21"/>
      <c r="DK316" s="21"/>
      <c r="DL316" s="21"/>
      <c r="DM316" s="21"/>
      <c r="DN316" s="21"/>
      <c r="DO316" s="21"/>
      <c r="DP316" s="21"/>
      <c r="DQ316" s="21"/>
      <c r="DR316" s="21"/>
      <c r="DS316" s="21"/>
      <c r="DT316" s="21"/>
      <c r="DU316" s="21"/>
      <c r="DV316" s="21"/>
      <c r="DW316" s="21"/>
      <c r="DX316" s="21"/>
      <c r="DY316" s="21"/>
      <c r="DZ316" s="21"/>
      <c r="EA316" s="21"/>
      <c r="EB316" s="21"/>
      <c r="EC316" s="21"/>
      <c r="ED316" s="21"/>
      <c r="EE316" s="21"/>
      <c r="EF316" s="21"/>
      <c r="EG316" s="21"/>
      <c r="EH316" s="21"/>
    </row>
    <row r="317" spans="1:138" ht="15.75" customHeight="1">
      <c r="A317" s="21"/>
      <c r="B317" s="21"/>
      <c r="C317" s="21"/>
      <c r="D317" s="79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  <c r="AH317" s="21"/>
      <c r="AI317" s="21"/>
      <c r="AJ317" s="21"/>
      <c r="AK317" s="21"/>
      <c r="AL317" s="21"/>
      <c r="AM317" s="21"/>
      <c r="AN317" s="21"/>
      <c r="AO317" s="21"/>
      <c r="AP317" s="21"/>
      <c r="AQ317" s="21"/>
      <c r="AR317" s="21"/>
      <c r="AS317" s="21"/>
      <c r="AT317" s="21"/>
      <c r="AU317" s="21"/>
      <c r="AV317" s="21"/>
      <c r="AW317" s="21"/>
      <c r="AX317" s="21"/>
      <c r="AY317" s="21"/>
      <c r="AZ317" s="21"/>
      <c r="BA317" s="21"/>
      <c r="BB317" s="21"/>
      <c r="BC317" s="21"/>
      <c r="BD317" s="21"/>
      <c r="BE317" s="21"/>
      <c r="BF317" s="21"/>
      <c r="BG317" s="21"/>
      <c r="BH317" s="21"/>
      <c r="BI317" s="21"/>
      <c r="BJ317" s="21"/>
      <c r="BK317" s="21"/>
      <c r="BL317" s="21"/>
      <c r="BM317" s="21"/>
      <c r="BN317" s="21"/>
      <c r="BO317" s="21"/>
      <c r="BP317" s="21"/>
      <c r="BQ317" s="21"/>
      <c r="BR317" s="21"/>
      <c r="BS317" s="21"/>
      <c r="BT317" s="21"/>
      <c r="BU317" s="21"/>
      <c r="BV317" s="21"/>
      <c r="BW317" s="21"/>
      <c r="BX317" s="21"/>
      <c r="BY317" s="21"/>
      <c r="BZ317" s="21"/>
      <c r="CA317" s="21"/>
      <c r="CB317" s="21"/>
      <c r="CC317" s="21"/>
      <c r="CD317" s="21"/>
      <c r="CE317" s="21"/>
      <c r="CF317" s="21"/>
      <c r="CG317" s="21"/>
      <c r="CH317" s="21"/>
      <c r="CI317" s="21"/>
      <c r="CJ317" s="21"/>
      <c r="CK317" s="21"/>
      <c r="CL317" s="21"/>
      <c r="CM317" s="21"/>
      <c r="CN317" s="21"/>
      <c r="CO317" s="21"/>
      <c r="CP317" s="21"/>
      <c r="CQ317" s="21"/>
      <c r="CR317" s="21"/>
      <c r="CS317" s="21"/>
      <c r="CT317" s="21"/>
      <c r="CU317" s="21"/>
      <c r="CV317" s="21"/>
      <c r="CW317" s="21"/>
      <c r="CX317" s="21"/>
      <c r="CY317" s="21"/>
      <c r="CZ317" s="21"/>
      <c r="DA317" s="21"/>
      <c r="DB317" s="21"/>
      <c r="DC317" s="21"/>
      <c r="DD317" s="21"/>
      <c r="DE317" s="21"/>
      <c r="DF317" s="21"/>
      <c r="DG317" s="21"/>
      <c r="DH317" s="21"/>
      <c r="DI317" s="21"/>
      <c r="DJ317" s="21"/>
      <c r="DK317" s="21"/>
      <c r="DL317" s="21"/>
      <c r="DM317" s="21"/>
      <c r="DN317" s="21"/>
      <c r="DO317" s="21"/>
      <c r="DP317" s="21"/>
      <c r="DQ317" s="21"/>
      <c r="DR317" s="21"/>
      <c r="DS317" s="21"/>
      <c r="DT317" s="21"/>
      <c r="DU317" s="21"/>
      <c r="DV317" s="21"/>
      <c r="DW317" s="21"/>
      <c r="DX317" s="21"/>
      <c r="DY317" s="21"/>
      <c r="DZ317" s="21"/>
      <c r="EA317" s="21"/>
      <c r="EB317" s="21"/>
      <c r="EC317" s="21"/>
      <c r="ED317" s="21"/>
      <c r="EE317" s="21"/>
      <c r="EF317" s="21"/>
      <c r="EG317" s="21"/>
      <c r="EH317" s="21"/>
    </row>
    <row r="318" spans="1:138" ht="15.75" customHeight="1">
      <c r="A318" s="21"/>
      <c r="B318" s="21"/>
      <c r="C318" s="21"/>
      <c r="D318" s="79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  <c r="AH318" s="21"/>
      <c r="AI318" s="21"/>
      <c r="AJ318" s="21"/>
      <c r="AK318" s="21"/>
      <c r="AL318" s="21"/>
      <c r="AM318" s="21"/>
      <c r="AN318" s="21"/>
      <c r="AO318" s="21"/>
      <c r="AP318" s="21"/>
      <c r="AQ318" s="21"/>
      <c r="AR318" s="21"/>
      <c r="AS318" s="21"/>
      <c r="AT318" s="21"/>
      <c r="AU318" s="21"/>
      <c r="AV318" s="21"/>
      <c r="AW318" s="21"/>
      <c r="AX318" s="21"/>
      <c r="AY318" s="21"/>
      <c r="AZ318" s="21"/>
      <c r="BA318" s="21"/>
      <c r="BB318" s="21"/>
      <c r="BC318" s="21"/>
      <c r="BD318" s="21"/>
      <c r="BE318" s="21"/>
      <c r="BF318" s="21"/>
      <c r="BG318" s="21"/>
      <c r="BH318" s="21"/>
      <c r="BI318" s="21"/>
      <c r="BJ318" s="21"/>
      <c r="BK318" s="21"/>
      <c r="BL318" s="21"/>
      <c r="BM318" s="21"/>
      <c r="BN318" s="21"/>
      <c r="BO318" s="21"/>
      <c r="BP318" s="21"/>
      <c r="BQ318" s="21"/>
      <c r="BR318" s="21"/>
      <c r="BS318" s="21"/>
      <c r="BT318" s="21"/>
      <c r="BU318" s="21"/>
      <c r="BV318" s="21"/>
      <c r="BW318" s="21"/>
      <c r="BX318" s="21"/>
      <c r="BY318" s="21"/>
      <c r="BZ318" s="21"/>
      <c r="CA318" s="21"/>
      <c r="CB318" s="21"/>
      <c r="CC318" s="21"/>
      <c r="CD318" s="21"/>
      <c r="CE318" s="21"/>
      <c r="CF318" s="21"/>
      <c r="CG318" s="21"/>
      <c r="CH318" s="21"/>
      <c r="CI318" s="21"/>
      <c r="CJ318" s="21"/>
      <c r="CK318" s="21"/>
      <c r="CL318" s="21"/>
      <c r="CM318" s="21"/>
      <c r="CN318" s="21"/>
      <c r="CO318" s="21"/>
      <c r="CP318" s="21"/>
      <c r="CQ318" s="21"/>
      <c r="CR318" s="21"/>
      <c r="CS318" s="21"/>
      <c r="CT318" s="21"/>
      <c r="CU318" s="21"/>
      <c r="CV318" s="21"/>
      <c r="CW318" s="21"/>
      <c r="CX318" s="21"/>
      <c r="CY318" s="21"/>
      <c r="CZ318" s="21"/>
      <c r="DA318" s="21"/>
      <c r="DB318" s="21"/>
      <c r="DC318" s="21"/>
      <c r="DD318" s="21"/>
      <c r="DE318" s="21"/>
      <c r="DF318" s="21"/>
      <c r="DG318" s="21"/>
      <c r="DH318" s="21"/>
      <c r="DI318" s="21"/>
      <c r="DJ318" s="21"/>
      <c r="DK318" s="21"/>
      <c r="DL318" s="21"/>
      <c r="DM318" s="21"/>
      <c r="DN318" s="21"/>
      <c r="DO318" s="21"/>
      <c r="DP318" s="21"/>
      <c r="DQ318" s="21"/>
      <c r="DR318" s="21"/>
      <c r="DS318" s="21"/>
      <c r="DT318" s="21"/>
      <c r="DU318" s="21"/>
      <c r="DV318" s="21"/>
      <c r="DW318" s="21"/>
      <c r="DX318" s="21"/>
      <c r="DY318" s="21"/>
      <c r="DZ318" s="21"/>
      <c r="EA318" s="21"/>
      <c r="EB318" s="21"/>
      <c r="EC318" s="21"/>
      <c r="ED318" s="21"/>
      <c r="EE318" s="21"/>
      <c r="EF318" s="21"/>
      <c r="EG318" s="21"/>
      <c r="EH318" s="21"/>
    </row>
    <row r="319" spans="1:138" ht="15.75" customHeight="1">
      <c r="A319" s="21"/>
      <c r="B319" s="21"/>
      <c r="C319" s="21"/>
      <c r="D319" s="79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  <c r="AH319" s="21"/>
      <c r="AI319" s="21"/>
      <c r="AJ319" s="21"/>
      <c r="AK319" s="21"/>
      <c r="AL319" s="21"/>
      <c r="AM319" s="21"/>
      <c r="AN319" s="21"/>
      <c r="AO319" s="21"/>
      <c r="AP319" s="21"/>
      <c r="AQ319" s="21"/>
      <c r="AR319" s="21"/>
      <c r="AS319" s="21"/>
      <c r="AT319" s="21"/>
      <c r="AU319" s="21"/>
      <c r="AV319" s="21"/>
      <c r="AW319" s="21"/>
      <c r="AX319" s="21"/>
      <c r="AY319" s="21"/>
      <c r="AZ319" s="21"/>
      <c r="BA319" s="21"/>
      <c r="BB319" s="21"/>
      <c r="BC319" s="21"/>
      <c r="BD319" s="21"/>
      <c r="BE319" s="21"/>
      <c r="BF319" s="21"/>
      <c r="BG319" s="21"/>
      <c r="BH319" s="21"/>
      <c r="BI319" s="21"/>
      <c r="BJ319" s="21"/>
      <c r="BK319" s="21"/>
      <c r="BL319" s="21"/>
      <c r="BM319" s="21"/>
      <c r="BN319" s="21"/>
      <c r="BO319" s="21"/>
      <c r="BP319" s="21"/>
      <c r="BQ319" s="21"/>
      <c r="BR319" s="21"/>
      <c r="BS319" s="21"/>
      <c r="BT319" s="21"/>
      <c r="BU319" s="21"/>
      <c r="BV319" s="21"/>
      <c r="BW319" s="21"/>
      <c r="BX319" s="21"/>
      <c r="BY319" s="21"/>
      <c r="BZ319" s="21"/>
      <c r="CA319" s="21"/>
      <c r="CB319" s="21"/>
      <c r="CC319" s="21"/>
      <c r="CD319" s="21"/>
      <c r="CE319" s="21"/>
      <c r="CF319" s="21"/>
      <c r="CG319" s="21"/>
      <c r="CH319" s="21"/>
      <c r="CI319" s="21"/>
      <c r="CJ319" s="21"/>
      <c r="CK319" s="21"/>
      <c r="CL319" s="21"/>
      <c r="CM319" s="21"/>
      <c r="CN319" s="21"/>
      <c r="CO319" s="21"/>
      <c r="CP319" s="21"/>
      <c r="CQ319" s="21"/>
      <c r="CR319" s="21"/>
      <c r="CS319" s="21"/>
      <c r="CT319" s="21"/>
      <c r="CU319" s="21"/>
      <c r="CV319" s="21"/>
      <c r="CW319" s="21"/>
      <c r="CX319" s="21"/>
      <c r="CY319" s="21"/>
      <c r="CZ319" s="21"/>
      <c r="DA319" s="21"/>
      <c r="DB319" s="21"/>
      <c r="DC319" s="21"/>
      <c r="DD319" s="21"/>
      <c r="DE319" s="21"/>
      <c r="DF319" s="21"/>
      <c r="DG319" s="21"/>
      <c r="DH319" s="21"/>
      <c r="DI319" s="21"/>
      <c r="DJ319" s="21"/>
      <c r="DK319" s="21"/>
      <c r="DL319" s="21"/>
      <c r="DM319" s="21"/>
      <c r="DN319" s="21"/>
      <c r="DO319" s="21"/>
      <c r="DP319" s="21"/>
      <c r="DQ319" s="21"/>
      <c r="DR319" s="21"/>
      <c r="DS319" s="21"/>
      <c r="DT319" s="21"/>
      <c r="DU319" s="21"/>
      <c r="DV319" s="21"/>
      <c r="DW319" s="21"/>
      <c r="DX319" s="21"/>
      <c r="DY319" s="21"/>
      <c r="DZ319" s="21"/>
      <c r="EA319" s="21"/>
      <c r="EB319" s="21"/>
      <c r="EC319" s="21"/>
      <c r="ED319" s="21"/>
      <c r="EE319" s="21"/>
      <c r="EF319" s="21"/>
      <c r="EG319" s="21"/>
      <c r="EH319" s="21"/>
    </row>
    <row r="320" spans="1:138" ht="15.75" customHeight="1">
      <c r="A320" s="21"/>
      <c r="B320" s="21"/>
      <c r="C320" s="21"/>
      <c r="D320" s="79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  <c r="AH320" s="21"/>
      <c r="AI320" s="21"/>
      <c r="AJ320" s="21"/>
      <c r="AK320" s="21"/>
      <c r="AL320" s="21"/>
      <c r="AM320" s="21"/>
      <c r="AN320" s="21"/>
      <c r="AO320" s="21"/>
      <c r="AP320" s="21"/>
      <c r="AQ320" s="21"/>
      <c r="AR320" s="21"/>
      <c r="AS320" s="21"/>
      <c r="AT320" s="21"/>
      <c r="AU320" s="21"/>
      <c r="AV320" s="21"/>
      <c r="AW320" s="21"/>
      <c r="AX320" s="21"/>
      <c r="AY320" s="21"/>
      <c r="AZ320" s="21"/>
      <c r="BA320" s="21"/>
      <c r="BB320" s="21"/>
      <c r="BC320" s="21"/>
      <c r="BD320" s="21"/>
      <c r="BE320" s="21"/>
      <c r="BF320" s="21"/>
      <c r="BG320" s="21"/>
      <c r="BH320" s="21"/>
      <c r="BI320" s="21"/>
      <c r="BJ320" s="21"/>
      <c r="BK320" s="21"/>
      <c r="BL320" s="21"/>
      <c r="BM320" s="21"/>
      <c r="BN320" s="21"/>
      <c r="BO320" s="21"/>
      <c r="BP320" s="21"/>
      <c r="BQ320" s="21"/>
      <c r="BR320" s="21"/>
      <c r="BS320" s="21"/>
      <c r="BT320" s="21"/>
      <c r="BU320" s="21"/>
      <c r="BV320" s="21"/>
      <c r="BW320" s="21"/>
      <c r="BX320" s="21"/>
      <c r="BY320" s="21"/>
      <c r="BZ320" s="21"/>
      <c r="CA320" s="21"/>
      <c r="CB320" s="21"/>
      <c r="CC320" s="21"/>
      <c r="CD320" s="21"/>
      <c r="CE320" s="21"/>
      <c r="CF320" s="21"/>
      <c r="CG320" s="21"/>
      <c r="CH320" s="21"/>
      <c r="CI320" s="21"/>
      <c r="CJ320" s="21"/>
      <c r="CK320" s="21"/>
      <c r="CL320" s="21"/>
      <c r="CM320" s="21"/>
      <c r="CN320" s="21"/>
      <c r="CO320" s="21"/>
      <c r="CP320" s="21"/>
      <c r="CQ320" s="21"/>
      <c r="CR320" s="21"/>
      <c r="CS320" s="21"/>
      <c r="CT320" s="21"/>
      <c r="CU320" s="21"/>
      <c r="CV320" s="21"/>
      <c r="CW320" s="21"/>
      <c r="CX320" s="21"/>
      <c r="CY320" s="21"/>
      <c r="CZ320" s="21"/>
      <c r="DA320" s="21"/>
      <c r="DB320" s="21"/>
      <c r="DC320" s="21"/>
      <c r="DD320" s="21"/>
      <c r="DE320" s="21"/>
      <c r="DF320" s="21"/>
      <c r="DG320" s="21"/>
      <c r="DH320" s="21"/>
      <c r="DI320" s="21"/>
      <c r="DJ320" s="21"/>
      <c r="DK320" s="21"/>
      <c r="DL320" s="21"/>
      <c r="DM320" s="21"/>
      <c r="DN320" s="21"/>
      <c r="DO320" s="21"/>
      <c r="DP320" s="21"/>
      <c r="DQ320" s="21"/>
      <c r="DR320" s="21"/>
      <c r="DS320" s="21"/>
      <c r="DT320" s="21"/>
      <c r="DU320" s="21"/>
      <c r="DV320" s="21"/>
      <c r="DW320" s="21"/>
      <c r="DX320" s="21"/>
      <c r="DY320" s="21"/>
      <c r="DZ320" s="21"/>
      <c r="EA320" s="21"/>
      <c r="EB320" s="21"/>
      <c r="EC320" s="21"/>
      <c r="ED320" s="21"/>
      <c r="EE320" s="21"/>
      <c r="EF320" s="21"/>
      <c r="EG320" s="21"/>
      <c r="EH320" s="21"/>
    </row>
    <row r="321" spans="1:138" ht="15.75" customHeight="1">
      <c r="A321" s="21"/>
      <c r="B321" s="21"/>
      <c r="C321" s="21"/>
      <c r="D321" s="79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  <c r="AH321" s="21"/>
      <c r="AI321" s="21"/>
      <c r="AJ321" s="21"/>
      <c r="AK321" s="21"/>
      <c r="AL321" s="21"/>
      <c r="AM321" s="21"/>
      <c r="AN321" s="21"/>
      <c r="AO321" s="21"/>
      <c r="AP321" s="21"/>
      <c r="AQ321" s="21"/>
      <c r="AR321" s="21"/>
      <c r="AS321" s="21"/>
      <c r="AT321" s="21"/>
      <c r="AU321" s="21"/>
      <c r="AV321" s="21"/>
      <c r="AW321" s="21"/>
      <c r="AX321" s="21"/>
      <c r="AY321" s="21"/>
      <c r="AZ321" s="21"/>
      <c r="BA321" s="21"/>
      <c r="BB321" s="21"/>
      <c r="BC321" s="21"/>
      <c r="BD321" s="21"/>
      <c r="BE321" s="21"/>
      <c r="BF321" s="21"/>
      <c r="BG321" s="21"/>
      <c r="BH321" s="21"/>
      <c r="BI321" s="21"/>
      <c r="BJ321" s="21"/>
      <c r="BK321" s="21"/>
      <c r="BL321" s="21"/>
      <c r="BM321" s="21"/>
      <c r="BN321" s="21"/>
      <c r="BO321" s="21"/>
      <c r="BP321" s="21"/>
      <c r="BQ321" s="21"/>
      <c r="BR321" s="21"/>
      <c r="BS321" s="21"/>
      <c r="BT321" s="21"/>
      <c r="BU321" s="21"/>
      <c r="BV321" s="21"/>
      <c r="BW321" s="21"/>
      <c r="BX321" s="21"/>
      <c r="BY321" s="21"/>
      <c r="BZ321" s="21"/>
      <c r="CA321" s="21"/>
      <c r="CB321" s="21"/>
      <c r="CC321" s="21"/>
      <c r="CD321" s="21"/>
      <c r="CE321" s="21"/>
      <c r="CF321" s="21"/>
      <c r="CG321" s="21"/>
      <c r="CH321" s="21"/>
      <c r="CI321" s="21"/>
      <c r="CJ321" s="21"/>
      <c r="CK321" s="21"/>
      <c r="CL321" s="21"/>
      <c r="CM321" s="21"/>
      <c r="CN321" s="21"/>
      <c r="CO321" s="21"/>
      <c r="CP321" s="21"/>
      <c r="CQ321" s="21"/>
      <c r="CR321" s="21"/>
      <c r="CS321" s="21"/>
      <c r="CT321" s="21"/>
      <c r="CU321" s="21"/>
      <c r="CV321" s="21"/>
      <c r="CW321" s="21"/>
      <c r="CX321" s="21"/>
      <c r="CY321" s="21"/>
      <c r="CZ321" s="21"/>
      <c r="DA321" s="21"/>
      <c r="DB321" s="21"/>
      <c r="DC321" s="21"/>
      <c r="DD321" s="21"/>
      <c r="DE321" s="21"/>
      <c r="DF321" s="21"/>
      <c r="DG321" s="21"/>
      <c r="DH321" s="21"/>
      <c r="DI321" s="21"/>
      <c r="DJ321" s="21"/>
      <c r="DK321" s="21"/>
      <c r="DL321" s="21"/>
      <c r="DM321" s="21"/>
      <c r="DN321" s="21"/>
      <c r="DO321" s="21"/>
      <c r="DP321" s="21"/>
      <c r="DQ321" s="21"/>
      <c r="DR321" s="21"/>
      <c r="DS321" s="21"/>
      <c r="DT321" s="21"/>
      <c r="DU321" s="21"/>
      <c r="DV321" s="21"/>
      <c r="DW321" s="21"/>
      <c r="DX321" s="21"/>
      <c r="DY321" s="21"/>
      <c r="DZ321" s="21"/>
      <c r="EA321" s="21"/>
      <c r="EB321" s="21"/>
      <c r="EC321" s="21"/>
      <c r="ED321" s="21"/>
      <c r="EE321" s="21"/>
      <c r="EF321" s="21"/>
      <c r="EG321" s="21"/>
      <c r="EH321" s="21"/>
    </row>
    <row r="322" spans="1:138" ht="15.75" customHeight="1">
      <c r="A322" s="21"/>
      <c r="B322" s="21"/>
      <c r="C322" s="21"/>
      <c r="D322" s="79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  <c r="AH322" s="21"/>
      <c r="AI322" s="21"/>
      <c r="AJ322" s="21"/>
      <c r="AK322" s="21"/>
      <c r="AL322" s="21"/>
      <c r="AM322" s="21"/>
      <c r="AN322" s="21"/>
      <c r="AO322" s="21"/>
      <c r="AP322" s="21"/>
      <c r="AQ322" s="21"/>
      <c r="AR322" s="21"/>
      <c r="AS322" s="21"/>
      <c r="AT322" s="21"/>
      <c r="AU322" s="21"/>
      <c r="AV322" s="21"/>
      <c r="AW322" s="21"/>
      <c r="AX322" s="21"/>
      <c r="AY322" s="21"/>
      <c r="AZ322" s="21"/>
      <c r="BA322" s="21"/>
      <c r="BB322" s="21"/>
      <c r="BC322" s="21"/>
      <c r="BD322" s="21"/>
      <c r="BE322" s="21"/>
      <c r="BF322" s="21"/>
      <c r="BG322" s="21"/>
      <c r="BH322" s="21"/>
      <c r="BI322" s="21"/>
      <c r="BJ322" s="21"/>
      <c r="BK322" s="21"/>
      <c r="BL322" s="21"/>
      <c r="BM322" s="21"/>
      <c r="BN322" s="21"/>
      <c r="BO322" s="21"/>
      <c r="BP322" s="21"/>
      <c r="BQ322" s="21"/>
      <c r="BR322" s="21"/>
      <c r="BS322" s="21"/>
      <c r="BT322" s="21"/>
      <c r="BU322" s="21"/>
      <c r="BV322" s="21"/>
      <c r="BW322" s="21"/>
      <c r="BX322" s="21"/>
      <c r="BY322" s="21"/>
      <c r="BZ322" s="21"/>
      <c r="CA322" s="21"/>
      <c r="CB322" s="21"/>
      <c r="CC322" s="21"/>
      <c r="CD322" s="21"/>
      <c r="CE322" s="21"/>
      <c r="CF322" s="21"/>
      <c r="CG322" s="21"/>
      <c r="CH322" s="21"/>
      <c r="CI322" s="21"/>
      <c r="CJ322" s="21"/>
      <c r="CK322" s="21"/>
      <c r="CL322" s="21"/>
      <c r="CM322" s="21"/>
      <c r="CN322" s="21"/>
      <c r="CO322" s="21"/>
      <c r="CP322" s="21"/>
      <c r="CQ322" s="21"/>
      <c r="CR322" s="21"/>
      <c r="CS322" s="21"/>
      <c r="CT322" s="21"/>
      <c r="CU322" s="21"/>
      <c r="CV322" s="21"/>
      <c r="CW322" s="21"/>
      <c r="CX322" s="21"/>
      <c r="CY322" s="21"/>
      <c r="CZ322" s="21"/>
      <c r="DA322" s="21"/>
      <c r="DB322" s="21"/>
      <c r="DC322" s="21"/>
      <c r="DD322" s="21"/>
      <c r="DE322" s="21"/>
      <c r="DF322" s="21"/>
      <c r="DG322" s="21"/>
      <c r="DH322" s="21"/>
      <c r="DI322" s="21"/>
      <c r="DJ322" s="21"/>
      <c r="DK322" s="21"/>
      <c r="DL322" s="21"/>
      <c r="DM322" s="21"/>
      <c r="DN322" s="21"/>
      <c r="DO322" s="21"/>
      <c r="DP322" s="21"/>
      <c r="DQ322" s="21"/>
      <c r="DR322" s="21"/>
      <c r="DS322" s="21"/>
      <c r="DT322" s="21"/>
      <c r="DU322" s="21"/>
      <c r="DV322" s="21"/>
      <c r="DW322" s="21"/>
      <c r="DX322" s="21"/>
      <c r="DY322" s="21"/>
      <c r="DZ322" s="21"/>
      <c r="EA322" s="21"/>
      <c r="EB322" s="21"/>
      <c r="EC322" s="21"/>
      <c r="ED322" s="21"/>
      <c r="EE322" s="21"/>
      <c r="EF322" s="21"/>
      <c r="EG322" s="21"/>
      <c r="EH322" s="21"/>
    </row>
    <row r="323" spans="1:138" ht="15.75" customHeight="1">
      <c r="A323" s="21"/>
      <c r="B323" s="21"/>
      <c r="C323" s="21"/>
      <c r="D323" s="79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  <c r="AH323" s="21"/>
      <c r="AI323" s="21"/>
      <c r="AJ323" s="21"/>
      <c r="AK323" s="21"/>
      <c r="AL323" s="21"/>
      <c r="AM323" s="21"/>
      <c r="AN323" s="21"/>
      <c r="AO323" s="21"/>
      <c r="AP323" s="21"/>
      <c r="AQ323" s="21"/>
      <c r="AR323" s="21"/>
      <c r="AS323" s="21"/>
      <c r="AT323" s="21"/>
      <c r="AU323" s="21"/>
      <c r="AV323" s="21"/>
      <c r="AW323" s="21"/>
      <c r="AX323" s="21"/>
      <c r="AY323" s="21"/>
      <c r="AZ323" s="21"/>
      <c r="BA323" s="21"/>
      <c r="BB323" s="21"/>
      <c r="BC323" s="21"/>
      <c r="BD323" s="21"/>
      <c r="BE323" s="21"/>
      <c r="BF323" s="21"/>
      <c r="BG323" s="21"/>
      <c r="BH323" s="21"/>
      <c r="BI323" s="21"/>
      <c r="BJ323" s="21"/>
      <c r="BK323" s="21"/>
      <c r="BL323" s="21"/>
      <c r="BM323" s="21"/>
      <c r="BN323" s="21"/>
      <c r="BO323" s="21"/>
      <c r="BP323" s="21"/>
      <c r="BQ323" s="21"/>
      <c r="BR323" s="21"/>
      <c r="BS323" s="21"/>
      <c r="BT323" s="21"/>
      <c r="BU323" s="21"/>
      <c r="BV323" s="21"/>
      <c r="BW323" s="21"/>
      <c r="BX323" s="21"/>
      <c r="BY323" s="21"/>
      <c r="BZ323" s="21"/>
      <c r="CA323" s="21"/>
      <c r="CB323" s="21"/>
      <c r="CC323" s="21"/>
      <c r="CD323" s="21"/>
      <c r="CE323" s="21"/>
      <c r="CF323" s="21"/>
      <c r="CG323" s="21"/>
      <c r="CH323" s="21"/>
      <c r="CI323" s="21"/>
      <c r="CJ323" s="21"/>
      <c r="CK323" s="21"/>
      <c r="CL323" s="21"/>
      <c r="CM323" s="21"/>
      <c r="CN323" s="21"/>
      <c r="CO323" s="21"/>
      <c r="CP323" s="21"/>
      <c r="CQ323" s="21"/>
      <c r="CR323" s="21"/>
      <c r="CS323" s="21"/>
      <c r="CT323" s="21"/>
      <c r="CU323" s="21"/>
      <c r="CV323" s="21"/>
      <c r="CW323" s="21"/>
      <c r="CX323" s="21"/>
      <c r="CY323" s="21"/>
      <c r="CZ323" s="21"/>
      <c r="DA323" s="21"/>
      <c r="DB323" s="21"/>
      <c r="DC323" s="21"/>
      <c r="DD323" s="21"/>
      <c r="DE323" s="21"/>
      <c r="DF323" s="21"/>
      <c r="DG323" s="21"/>
      <c r="DH323" s="21"/>
      <c r="DI323" s="21"/>
      <c r="DJ323" s="21"/>
      <c r="DK323" s="21"/>
      <c r="DL323" s="21"/>
      <c r="DM323" s="21"/>
      <c r="DN323" s="21"/>
      <c r="DO323" s="21"/>
      <c r="DP323" s="21"/>
      <c r="DQ323" s="21"/>
      <c r="DR323" s="21"/>
      <c r="DS323" s="21"/>
      <c r="DT323" s="21"/>
      <c r="DU323" s="21"/>
      <c r="DV323" s="21"/>
      <c r="DW323" s="21"/>
      <c r="DX323" s="21"/>
      <c r="DY323" s="21"/>
      <c r="DZ323" s="21"/>
      <c r="EA323" s="21"/>
      <c r="EB323" s="21"/>
      <c r="EC323" s="21"/>
      <c r="ED323" s="21"/>
      <c r="EE323" s="21"/>
      <c r="EF323" s="21"/>
      <c r="EG323" s="21"/>
      <c r="EH323" s="21"/>
    </row>
    <row r="324" spans="1:138" ht="15.75" customHeight="1">
      <c r="A324" s="21"/>
      <c r="B324" s="21"/>
      <c r="C324" s="21"/>
      <c r="D324" s="79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  <c r="AH324" s="21"/>
      <c r="AI324" s="21"/>
      <c r="AJ324" s="21"/>
      <c r="AK324" s="21"/>
      <c r="AL324" s="21"/>
      <c r="AM324" s="21"/>
      <c r="AN324" s="21"/>
      <c r="AO324" s="21"/>
      <c r="AP324" s="21"/>
      <c r="AQ324" s="21"/>
      <c r="AR324" s="21"/>
      <c r="AS324" s="21"/>
      <c r="AT324" s="21"/>
      <c r="AU324" s="21"/>
      <c r="AV324" s="21"/>
      <c r="AW324" s="21"/>
      <c r="AX324" s="21"/>
      <c r="AY324" s="21"/>
      <c r="AZ324" s="21"/>
      <c r="BA324" s="21"/>
      <c r="BB324" s="21"/>
      <c r="BC324" s="21"/>
      <c r="BD324" s="21"/>
      <c r="BE324" s="21"/>
      <c r="BF324" s="21"/>
      <c r="BG324" s="21"/>
      <c r="BH324" s="21"/>
      <c r="BI324" s="21"/>
      <c r="BJ324" s="21"/>
      <c r="BK324" s="21"/>
      <c r="BL324" s="21"/>
      <c r="BM324" s="21"/>
      <c r="BN324" s="21"/>
      <c r="BO324" s="21"/>
      <c r="BP324" s="21"/>
      <c r="BQ324" s="21"/>
      <c r="BR324" s="21"/>
      <c r="BS324" s="21"/>
      <c r="BT324" s="21"/>
      <c r="BU324" s="21"/>
      <c r="BV324" s="21"/>
      <c r="BW324" s="21"/>
      <c r="BX324" s="21"/>
      <c r="BY324" s="21"/>
      <c r="BZ324" s="21"/>
      <c r="CA324" s="21"/>
      <c r="CB324" s="21"/>
      <c r="CC324" s="21"/>
      <c r="CD324" s="21"/>
      <c r="CE324" s="21"/>
      <c r="CF324" s="21"/>
      <c r="CG324" s="21"/>
      <c r="CH324" s="21"/>
      <c r="CI324" s="21"/>
      <c r="CJ324" s="21"/>
      <c r="CK324" s="21"/>
      <c r="CL324" s="21"/>
      <c r="CM324" s="21"/>
      <c r="CN324" s="21"/>
      <c r="CO324" s="21"/>
      <c r="CP324" s="21"/>
      <c r="CQ324" s="21"/>
      <c r="CR324" s="21"/>
      <c r="CS324" s="21"/>
      <c r="CT324" s="21"/>
      <c r="CU324" s="21"/>
      <c r="CV324" s="21"/>
      <c r="CW324" s="21"/>
      <c r="CX324" s="21"/>
      <c r="CY324" s="21"/>
      <c r="CZ324" s="21"/>
      <c r="DA324" s="21"/>
      <c r="DB324" s="21"/>
      <c r="DC324" s="21"/>
      <c r="DD324" s="21"/>
      <c r="DE324" s="21"/>
      <c r="DF324" s="21"/>
      <c r="DG324" s="21"/>
      <c r="DH324" s="21"/>
      <c r="DI324" s="21"/>
      <c r="DJ324" s="21"/>
      <c r="DK324" s="21"/>
      <c r="DL324" s="21"/>
      <c r="DM324" s="21"/>
      <c r="DN324" s="21"/>
      <c r="DO324" s="21"/>
      <c r="DP324" s="21"/>
      <c r="DQ324" s="21"/>
      <c r="DR324" s="21"/>
      <c r="DS324" s="21"/>
      <c r="DT324" s="21"/>
      <c r="DU324" s="21"/>
      <c r="DV324" s="21"/>
      <c r="DW324" s="21"/>
      <c r="DX324" s="21"/>
      <c r="DY324" s="21"/>
      <c r="DZ324" s="21"/>
      <c r="EA324" s="21"/>
      <c r="EB324" s="21"/>
      <c r="EC324" s="21"/>
      <c r="ED324" s="21"/>
      <c r="EE324" s="21"/>
      <c r="EF324" s="21"/>
      <c r="EG324" s="21"/>
      <c r="EH324" s="21"/>
    </row>
    <row r="325" spans="1:138" ht="15.75" customHeight="1">
      <c r="A325" s="21"/>
      <c r="B325" s="21"/>
      <c r="C325" s="21"/>
      <c r="D325" s="79">
        <v>3</v>
      </c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  <c r="AH325" s="21"/>
      <c r="AI325" s="21"/>
      <c r="AJ325" s="21"/>
      <c r="AK325" s="21"/>
      <c r="AL325" s="21"/>
      <c r="AM325" s="21"/>
      <c r="AN325" s="21"/>
      <c r="AO325" s="21"/>
      <c r="AP325" s="21"/>
      <c r="AQ325" s="21"/>
      <c r="AR325" s="21"/>
      <c r="AS325" s="21"/>
      <c r="AT325" s="21"/>
      <c r="AU325" s="21"/>
      <c r="AV325" s="21"/>
      <c r="AW325" s="21"/>
      <c r="AX325" s="21"/>
      <c r="AY325" s="21"/>
      <c r="AZ325" s="21"/>
      <c r="BA325" s="21"/>
      <c r="BB325" s="21"/>
      <c r="BC325" s="21"/>
      <c r="BD325" s="21"/>
      <c r="BE325" s="21"/>
      <c r="BF325" s="21"/>
      <c r="BG325" s="21"/>
      <c r="BH325" s="21"/>
      <c r="BI325" s="21"/>
      <c r="BJ325" s="21"/>
      <c r="BK325" s="21"/>
      <c r="BL325" s="21"/>
      <c r="BM325" s="21"/>
      <c r="BN325" s="21"/>
      <c r="BO325" s="21"/>
      <c r="BP325" s="21"/>
      <c r="BQ325" s="21"/>
      <c r="BR325" s="21"/>
      <c r="BS325" s="21"/>
      <c r="BT325" s="21"/>
      <c r="BU325" s="21"/>
      <c r="BV325" s="21"/>
      <c r="BW325" s="21"/>
      <c r="BX325" s="21"/>
      <c r="BY325" s="21"/>
      <c r="BZ325" s="21"/>
      <c r="CA325" s="21"/>
      <c r="CB325" s="21"/>
      <c r="CC325" s="21"/>
      <c r="CD325" s="21"/>
      <c r="CE325" s="21"/>
      <c r="CF325" s="21"/>
      <c r="CG325" s="21"/>
      <c r="CH325" s="21"/>
      <c r="CI325" s="21"/>
      <c r="CJ325" s="21"/>
      <c r="CK325" s="21"/>
      <c r="CL325" s="21"/>
      <c r="CM325" s="21"/>
      <c r="CN325" s="21"/>
      <c r="CO325" s="21"/>
      <c r="CP325" s="21"/>
      <c r="CQ325" s="21"/>
      <c r="CR325" s="21"/>
      <c r="CS325" s="21"/>
      <c r="CT325" s="21"/>
      <c r="CU325" s="21"/>
      <c r="CV325" s="21"/>
      <c r="CW325" s="21"/>
      <c r="CX325" s="21"/>
      <c r="CY325" s="21"/>
      <c r="CZ325" s="21"/>
      <c r="DA325" s="21"/>
      <c r="DB325" s="21"/>
      <c r="DC325" s="21"/>
      <c r="DD325" s="21"/>
      <c r="DE325" s="21"/>
      <c r="DF325" s="21"/>
      <c r="DG325" s="21"/>
      <c r="DH325" s="21"/>
      <c r="DI325" s="21"/>
      <c r="DJ325" s="21"/>
      <c r="DK325" s="21"/>
      <c r="DL325" s="21"/>
      <c r="DM325" s="21"/>
      <c r="DN325" s="21"/>
      <c r="DO325" s="21"/>
      <c r="DP325" s="21"/>
      <c r="DQ325" s="21"/>
      <c r="DR325" s="21"/>
      <c r="DS325" s="21"/>
      <c r="DT325" s="21"/>
      <c r="DU325" s="21"/>
      <c r="DV325" s="21"/>
      <c r="DW325" s="21"/>
      <c r="DX325" s="21"/>
      <c r="DY325" s="21"/>
      <c r="DZ325" s="21"/>
      <c r="EA325" s="21"/>
      <c r="EB325" s="21"/>
      <c r="EC325" s="21"/>
      <c r="ED325" s="21"/>
      <c r="EE325" s="21"/>
      <c r="EF325" s="21"/>
      <c r="EG325" s="21"/>
      <c r="EH325" s="21"/>
    </row>
    <row r="326" spans="1:138" ht="15.75" customHeight="1">
      <c r="A326" s="21"/>
      <c r="B326" s="21"/>
      <c r="C326" s="21"/>
      <c r="D326" s="79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  <c r="AH326" s="21"/>
      <c r="AI326" s="21"/>
      <c r="AJ326" s="21"/>
      <c r="AK326" s="21"/>
      <c r="AL326" s="21"/>
      <c r="AM326" s="21"/>
      <c r="AN326" s="21"/>
      <c r="AO326" s="21"/>
      <c r="AP326" s="21"/>
      <c r="AQ326" s="21"/>
      <c r="AR326" s="21"/>
      <c r="AS326" s="21"/>
      <c r="AT326" s="21"/>
      <c r="AU326" s="21"/>
      <c r="AV326" s="21"/>
      <c r="AW326" s="21"/>
      <c r="AX326" s="21"/>
      <c r="AY326" s="21"/>
      <c r="AZ326" s="21"/>
      <c r="BA326" s="21"/>
      <c r="BB326" s="21"/>
      <c r="BC326" s="21"/>
      <c r="BD326" s="21"/>
      <c r="BE326" s="21"/>
      <c r="BF326" s="21"/>
      <c r="BG326" s="21"/>
      <c r="BH326" s="21"/>
      <c r="BI326" s="21"/>
      <c r="BJ326" s="21"/>
      <c r="BK326" s="21"/>
      <c r="BL326" s="21"/>
      <c r="BM326" s="21"/>
      <c r="BN326" s="21"/>
      <c r="BO326" s="21"/>
      <c r="BP326" s="21"/>
      <c r="BQ326" s="21"/>
      <c r="BR326" s="21"/>
      <c r="BS326" s="21"/>
      <c r="BT326" s="21"/>
      <c r="BU326" s="21"/>
      <c r="BV326" s="21"/>
      <c r="BW326" s="21"/>
      <c r="BX326" s="21"/>
      <c r="BY326" s="21"/>
      <c r="BZ326" s="21"/>
      <c r="CA326" s="21"/>
      <c r="CB326" s="21"/>
      <c r="CC326" s="21"/>
      <c r="CD326" s="21"/>
      <c r="CE326" s="21"/>
      <c r="CF326" s="21"/>
      <c r="CG326" s="21"/>
      <c r="CH326" s="21"/>
      <c r="CI326" s="21"/>
      <c r="CJ326" s="21"/>
      <c r="CK326" s="21"/>
      <c r="CL326" s="21"/>
      <c r="CM326" s="21"/>
      <c r="CN326" s="21"/>
      <c r="CO326" s="21"/>
      <c r="CP326" s="21"/>
      <c r="CQ326" s="21"/>
      <c r="CR326" s="21"/>
      <c r="CS326" s="21"/>
      <c r="CT326" s="21"/>
      <c r="CU326" s="21"/>
      <c r="CV326" s="21"/>
      <c r="CW326" s="21"/>
      <c r="CX326" s="21"/>
      <c r="CY326" s="21"/>
      <c r="CZ326" s="21"/>
      <c r="DA326" s="21"/>
      <c r="DB326" s="21"/>
      <c r="DC326" s="21"/>
      <c r="DD326" s="21"/>
      <c r="DE326" s="21"/>
      <c r="DF326" s="21"/>
      <c r="DG326" s="21"/>
      <c r="DH326" s="21"/>
      <c r="DI326" s="21"/>
      <c r="DJ326" s="21"/>
      <c r="DK326" s="21"/>
      <c r="DL326" s="21"/>
      <c r="DM326" s="21"/>
      <c r="DN326" s="21"/>
      <c r="DO326" s="21"/>
      <c r="DP326" s="21"/>
      <c r="DQ326" s="21"/>
      <c r="DR326" s="21"/>
      <c r="DS326" s="21"/>
      <c r="DT326" s="21"/>
      <c r="DU326" s="21"/>
      <c r="DV326" s="21"/>
      <c r="DW326" s="21"/>
      <c r="DX326" s="21"/>
      <c r="DY326" s="21"/>
      <c r="DZ326" s="21"/>
      <c r="EA326" s="21"/>
      <c r="EB326" s="21"/>
      <c r="EC326" s="21"/>
      <c r="ED326" s="21"/>
      <c r="EE326" s="21"/>
      <c r="EF326" s="21"/>
      <c r="EG326" s="21"/>
      <c r="EH326" s="21"/>
    </row>
    <row r="327" spans="1:138" ht="15.75" customHeight="1">
      <c r="A327" s="21"/>
      <c r="B327" s="21"/>
      <c r="C327" s="21"/>
      <c r="D327" s="79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  <c r="AH327" s="21"/>
      <c r="AI327" s="21"/>
      <c r="AJ327" s="21"/>
      <c r="AK327" s="21"/>
      <c r="AL327" s="21"/>
      <c r="AM327" s="21"/>
      <c r="AN327" s="21"/>
      <c r="AO327" s="21"/>
      <c r="AP327" s="21"/>
      <c r="AQ327" s="21"/>
      <c r="AR327" s="21"/>
      <c r="AS327" s="21"/>
      <c r="AT327" s="21"/>
      <c r="AU327" s="21"/>
      <c r="AV327" s="21"/>
      <c r="AW327" s="21"/>
      <c r="AX327" s="21"/>
      <c r="AY327" s="21"/>
      <c r="AZ327" s="21"/>
      <c r="BA327" s="21"/>
      <c r="BB327" s="21"/>
      <c r="BC327" s="21"/>
      <c r="BD327" s="21"/>
      <c r="BE327" s="21"/>
      <c r="BF327" s="21"/>
      <c r="BG327" s="21"/>
      <c r="BH327" s="21"/>
      <c r="BI327" s="21"/>
      <c r="BJ327" s="21"/>
      <c r="BK327" s="21"/>
      <c r="BL327" s="21"/>
      <c r="BM327" s="21"/>
      <c r="BN327" s="21"/>
      <c r="BO327" s="21"/>
      <c r="BP327" s="21"/>
      <c r="BQ327" s="21"/>
      <c r="BR327" s="21"/>
      <c r="BS327" s="21"/>
      <c r="BT327" s="21"/>
      <c r="BU327" s="21"/>
      <c r="BV327" s="21"/>
      <c r="BW327" s="21"/>
      <c r="BX327" s="21"/>
      <c r="BY327" s="21"/>
      <c r="BZ327" s="21"/>
      <c r="CA327" s="21"/>
      <c r="CB327" s="21"/>
      <c r="CC327" s="21"/>
      <c r="CD327" s="21"/>
      <c r="CE327" s="21"/>
      <c r="CF327" s="21"/>
      <c r="CG327" s="21"/>
      <c r="CH327" s="21"/>
      <c r="CI327" s="21"/>
      <c r="CJ327" s="21"/>
      <c r="CK327" s="21"/>
      <c r="CL327" s="21"/>
      <c r="CM327" s="21"/>
      <c r="CN327" s="21"/>
      <c r="CO327" s="21"/>
      <c r="CP327" s="21"/>
      <c r="CQ327" s="21"/>
      <c r="CR327" s="21"/>
      <c r="CS327" s="21"/>
      <c r="CT327" s="21"/>
      <c r="CU327" s="21"/>
      <c r="CV327" s="21"/>
      <c r="CW327" s="21"/>
      <c r="CX327" s="21"/>
      <c r="CY327" s="21"/>
      <c r="CZ327" s="21"/>
      <c r="DA327" s="21"/>
      <c r="DB327" s="21"/>
      <c r="DC327" s="21"/>
      <c r="DD327" s="21"/>
      <c r="DE327" s="21"/>
      <c r="DF327" s="21"/>
      <c r="DG327" s="21"/>
      <c r="DH327" s="21"/>
      <c r="DI327" s="21"/>
      <c r="DJ327" s="21"/>
      <c r="DK327" s="21"/>
      <c r="DL327" s="21"/>
      <c r="DM327" s="21"/>
      <c r="DN327" s="21"/>
      <c r="DO327" s="21"/>
      <c r="DP327" s="21"/>
      <c r="DQ327" s="21"/>
      <c r="DR327" s="21"/>
      <c r="DS327" s="21"/>
      <c r="DT327" s="21"/>
      <c r="DU327" s="21"/>
      <c r="DV327" s="21"/>
      <c r="DW327" s="21"/>
      <c r="DX327" s="21"/>
      <c r="DY327" s="21"/>
      <c r="DZ327" s="21"/>
      <c r="EA327" s="21"/>
      <c r="EB327" s="21"/>
      <c r="EC327" s="21"/>
      <c r="ED327" s="21"/>
      <c r="EE327" s="21"/>
      <c r="EF327" s="21"/>
      <c r="EG327" s="21"/>
      <c r="EH327" s="21"/>
    </row>
    <row r="328" spans="1:138" ht="15.75" customHeight="1">
      <c r="A328" s="21"/>
      <c r="B328" s="21"/>
      <c r="C328" s="21"/>
      <c r="D328" s="79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  <c r="AH328" s="21"/>
      <c r="AI328" s="21"/>
      <c r="AJ328" s="21"/>
      <c r="AK328" s="21"/>
      <c r="AL328" s="21"/>
      <c r="AM328" s="21"/>
      <c r="AN328" s="21"/>
      <c r="AO328" s="21"/>
      <c r="AP328" s="21"/>
      <c r="AQ328" s="21"/>
      <c r="AR328" s="21"/>
      <c r="AS328" s="21"/>
      <c r="AT328" s="21"/>
      <c r="AU328" s="21"/>
      <c r="AV328" s="21"/>
      <c r="AW328" s="21"/>
      <c r="AX328" s="21"/>
      <c r="AY328" s="21"/>
      <c r="AZ328" s="21"/>
      <c r="BA328" s="21"/>
      <c r="BB328" s="21"/>
      <c r="BC328" s="21"/>
      <c r="BD328" s="21"/>
      <c r="BE328" s="21"/>
      <c r="BF328" s="21"/>
      <c r="BG328" s="21"/>
      <c r="BH328" s="21"/>
      <c r="BI328" s="21"/>
      <c r="BJ328" s="21"/>
      <c r="BK328" s="21"/>
      <c r="BL328" s="21"/>
      <c r="BM328" s="21"/>
      <c r="BN328" s="21"/>
      <c r="BO328" s="21"/>
      <c r="BP328" s="21"/>
      <c r="BQ328" s="21"/>
      <c r="BR328" s="21"/>
      <c r="BS328" s="21"/>
      <c r="BT328" s="21"/>
      <c r="BU328" s="21"/>
      <c r="BV328" s="21"/>
      <c r="BW328" s="21"/>
      <c r="BX328" s="21"/>
      <c r="BY328" s="21"/>
      <c r="BZ328" s="21"/>
      <c r="CA328" s="21"/>
      <c r="CB328" s="21"/>
      <c r="CC328" s="21"/>
      <c r="CD328" s="21"/>
      <c r="CE328" s="21"/>
      <c r="CF328" s="21"/>
      <c r="CG328" s="21"/>
      <c r="CH328" s="21"/>
      <c r="CI328" s="21"/>
      <c r="CJ328" s="21"/>
      <c r="CK328" s="21"/>
      <c r="CL328" s="21"/>
      <c r="CM328" s="21"/>
      <c r="CN328" s="21"/>
      <c r="CO328" s="21"/>
      <c r="CP328" s="21"/>
      <c r="CQ328" s="21"/>
      <c r="CR328" s="21"/>
      <c r="CS328" s="21"/>
      <c r="CT328" s="21"/>
      <c r="CU328" s="21"/>
      <c r="CV328" s="21"/>
      <c r="CW328" s="21"/>
      <c r="CX328" s="21"/>
      <c r="CY328" s="21"/>
      <c r="CZ328" s="21"/>
      <c r="DA328" s="21"/>
      <c r="DB328" s="21"/>
      <c r="DC328" s="21"/>
      <c r="DD328" s="21"/>
      <c r="DE328" s="21"/>
      <c r="DF328" s="21"/>
      <c r="DG328" s="21"/>
      <c r="DH328" s="21"/>
      <c r="DI328" s="21"/>
      <c r="DJ328" s="21"/>
      <c r="DK328" s="21"/>
      <c r="DL328" s="21"/>
      <c r="DM328" s="21"/>
      <c r="DN328" s="21"/>
      <c r="DO328" s="21"/>
      <c r="DP328" s="21"/>
      <c r="DQ328" s="21"/>
      <c r="DR328" s="21"/>
      <c r="DS328" s="21"/>
      <c r="DT328" s="21"/>
      <c r="DU328" s="21"/>
      <c r="DV328" s="21"/>
      <c r="DW328" s="21"/>
      <c r="DX328" s="21"/>
      <c r="DY328" s="21"/>
      <c r="DZ328" s="21"/>
      <c r="EA328" s="21"/>
      <c r="EB328" s="21"/>
      <c r="EC328" s="21"/>
      <c r="ED328" s="21"/>
      <c r="EE328" s="21"/>
      <c r="EF328" s="21"/>
      <c r="EG328" s="21"/>
      <c r="EH328" s="21"/>
    </row>
    <row r="329" spans="1:138" ht="15.75" customHeight="1">
      <c r="A329" s="21"/>
      <c r="B329" s="21"/>
      <c r="C329" s="21"/>
      <c r="D329" s="79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  <c r="AH329" s="21"/>
      <c r="AI329" s="21"/>
      <c r="AJ329" s="21"/>
      <c r="AK329" s="21"/>
      <c r="AL329" s="21"/>
      <c r="AM329" s="21"/>
      <c r="AN329" s="21"/>
      <c r="AO329" s="21"/>
      <c r="AP329" s="21"/>
      <c r="AQ329" s="21"/>
      <c r="AR329" s="21"/>
      <c r="AS329" s="21"/>
      <c r="AT329" s="21"/>
      <c r="AU329" s="21"/>
      <c r="AV329" s="21"/>
      <c r="AW329" s="21"/>
      <c r="AX329" s="21"/>
      <c r="AY329" s="21"/>
      <c r="AZ329" s="21"/>
      <c r="BA329" s="21"/>
      <c r="BB329" s="21"/>
      <c r="BC329" s="21"/>
      <c r="BD329" s="21"/>
      <c r="BE329" s="21"/>
      <c r="BF329" s="21"/>
      <c r="BG329" s="21"/>
      <c r="BH329" s="21"/>
      <c r="BI329" s="21"/>
      <c r="BJ329" s="21"/>
      <c r="BK329" s="21"/>
      <c r="BL329" s="21"/>
      <c r="BM329" s="21"/>
      <c r="BN329" s="21"/>
      <c r="BO329" s="21"/>
      <c r="BP329" s="21"/>
      <c r="BQ329" s="21"/>
      <c r="BR329" s="21"/>
      <c r="BS329" s="21"/>
      <c r="BT329" s="21"/>
      <c r="BU329" s="21"/>
      <c r="BV329" s="21"/>
      <c r="BW329" s="21"/>
      <c r="BX329" s="21"/>
      <c r="BY329" s="21"/>
      <c r="BZ329" s="21"/>
      <c r="CA329" s="21"/>
      <c r="CB329" s="21"/>
      <c r="CC329" s="21"/>
      <c r="CD329" s="21"/>
      <c r="CE329" s="21"/>
      <c r="CF329" s="21"/>
      <c r="CG329" s="21"/>
      <c r="CH329" s="21"/>
      <c r="CI329" s="21"/>
      <c r="CJ329" s="21"/>
      <c r="CK329" s="21"/>
      <c r="CL329" s="21"/>
      <c r="CM329" s="21"/>
      <c r="CN329" s="21"/>
      <c r="CO329" s="21"/>
      <c r="CP329" s="21"/>
      <c r="CQ329" s="21"/>
      <c r="CR329" s="21"/>
      <c r="CS329" s="21"/>
      <c r="CT329" s="21"/>
      <c r="CU329" s="21"/>
      <c r="CV329" s="21"/>
      <c r="CW329" s="21"/>
      <c r="CX329" s="21"/>
      <c r="CY329" s="21"/>
      <c r="CZ329" s="21"/>
      <c r="DA329" s="21"/>
      <c r="DB329" s="21"/>
      <c r="DC329" s="21"/>
      <c r="DD329" s="21"/>
      <c r="DE329" s="21"/>
      <c r="DF329" s="21"/>
      <c r="DG329" s="21"/>
      <c r="DH329" s="21"/>
      <c r="DI329" s="21"/>
      <c r="DJ329" s="21"/>
      <c r="DK329" s="21"/>
      <c r="DL329" s="21"/>
      <c r="DM329" s="21"/>
      <c r="DN329" s="21"/>
      <c r="DO329" s="21"/>
      <c r="DP329" s="21"/>
      <c r="DQ329" s="21"/>
      <c r="DR329" s="21"/>
      <c r="DS329" s="21"/>
      <c r="DT329" s="21"/>
      <c r="DU329" s="21"/>
      <c r="DV329" s="21"/>
      <c r="DW329" s="21"/>
      <c r="DX329" s="21"/>
      <c r="DY329" s="21"/>
      <c r="DZ329" s="21"/>
      <c r="EA329" s="21"/>
      <c r="EB329" s="21"/>
      <c r="EC329" s="21"/>
      <c r="ED329" s="21"/>
      <c r="EE329" s="21"/>
      <c r="EF329" s="21"/>
      <c r="EG329" s="21"/>
      <c r="EH329" s="21"/>
    </row>
    <row r="330" spans="1:138" ht="15.75" customHeight="1">
      <c r="A330" s="21"/>
      <c r="B330" s="21"/>
      <c r="C330" s="21"/>
      <c r="D330" s="79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  <c r="AH330" s="21"/>
      <c r="AI330" s="21"/>
      <c r="AJ330" s="21"/>
      <c r="AK330" s="21"/>
      <c r="AL330" s="21"/>
      <c r="AM330" s="21"/>
      <c r="AN330" s="21"/>
      <c r="AO330" s="21"/>
      <c r="AP330" s="21"/>
      <c r="AQ330" s="21"/>
      <c r="AR330" s="21"/>
      <c r="AS330" s="21"/>
      <c r="AT330" s="21"/>
      <c r="AU330" s="21"/>
      <c r="AV330" s="21"/>
      <c r="AW330" s="21"/>
      <c r="AX330" s="21"/>
      <c r="AY330" s="21"/>
      <c r="AZ330" s="21"/>
      <c r="BA330" s="21"/>
      <c r="BB330" s="21"/>
      <c r="BC330" s="21"/>
      <c r="BD330" s="21"/>
      <c r="BE330" s="21"/>
      <c r="BF330" s="21"/>
      <c r="BG330" s="21"/>
      <c r="BH330" s="21"/>
      <c r="BI330" s="21"/>
      <c r="BJ330" s="21"/>
      <c r="BK330" s="21"/>
      <c r="BL330" s="21"/>
      <c r="BM330" s="21"/>
      <c r="BN330" s="21"/>
      <c r="BO330" s="21"/>
      <c r="BP330" s="21"/>
      <c r="BQ330" s="21"/>
      <c r="BR330" s="21"/>
      <c r="BS330" s="21"/>
      <c r="BT330" s="21"/>
      <c r="BU330" s="21"/>
      <c r="BV330" s="21"/>
      <c r="BW330" s="21"/>
      <c r="BX330" s="21"/>
      <c r="BY330" s="21"/>
      <c r="BZ330" s="21"/>
      <c r="CA330" s="21"/>
      <c r="CB330" s="21"/>
      <c r="CC330" s="21"/>
      <c r="CD330" s="21"/>
      <c r="CE330" s="21"/>
      <c r="CF330" s="21"/>
      <c r="CG330" s="21"/>
      <c r="CH330" s="21"/>
      <c r="CI330" s="21"/>
      <c r="CJ330" s="21"/>
      <c r="CK330" s="21"/>
      <c r="CL330" s="21"/>
      <c r="CM330" s="21"/>
      <c r="CN330" s="21"/>
      <c r="CO330" s="21"/>
      <c r="CP330" s="21"/>
      <c r="CQ330" s="21"/>
      <c r="CR330" s="21"/>
      <c r="CS330" s="21"/>
      <c r="CT330" s="21"/>
      <c r="CU330" s="21"/>
      <c r="CV330" s="21"/>
      <c r="CW330" s="21"/>
      <c r="CX330" s="21"/>
      <c r="CY330" s="21"/>
      <c r="CZ330" s="21"/>
      <c r="DA330" s="21"/>
      <c r="DB330" s="21"/>
      <c r="DC330" s="21"/>
      <c r="DD330" s="21"/>
      <c r="DE330" s="21"/>
      <c r="DF330" s="21"/>
      <c r="DG330" s="21"/>
      <c r="DH330" s="21"/>
      <c r="DI330" s="21"/>
      <c r="DJ330" s="21"/>
      <c r="DK330" s="21"/>
      <c r="DL330" s="21"/>
      <c r="DM330" s="21"/>
      <c r="DN330" s="21"/>
      <c r="DO330" s="21"/>
      <c r="DP330" s="21"/>
      <c r="DQ330" s="21"/>
      <c r="DR330" s="21"/>
      <c r="DS330" s="21"/>
      <c r="DT330" s="21"/>
      <c r="DU330" s="21"/>
      <c r="DV330" s="21"/>
      <c r="DW330" s="21"/>
      <c r="DX330" s="21"/>
      <c r="DY330" s="21"/>
      <c r="DZ330" s="21"/>
      <c r="EA330" s="21"/>
      <c r="EB330" s="21"/>
      <c r="EC330" s="21"/>
      <c r="ED330" s="21"/>
      <c r="EE330" s="21"/>
      <c r="EF330" s="21"/>
      <c r="EG330" s="21"/>
      <c r="EH330" s="21"/>
    </row>
    <row r="331" spans="1:138" ht="15.75" customHeight="1">
      <c r="A331" s="21"/>
      <c r="B331" s="21"/>
      <c r="C331" s="21"/>
      <c r="D331" s="79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  <c r="AH331" s="21"/>
      <c r="AI331" s="21"/>
      <c r="AJ331" s="21"/>
      <c r="AK331" s="21"/>
      <c r="AL331" s="21"/>
      <c r="AM331" s="21"/>
      <c r="AN331" s="21"/>
      <c r="AO331" s="21"/>
      <c r="AP331" s="21"/>
      <c r="AQ331" s="21"/>
      <c r="AR331" s="21"/>
      <c r="AS331" s="21"/>
      <c r="AT331" s="21"/>
      <c r="AU331" s="21"/>
      <c r="AV331" s="21"/>
      <c r="AW331" s="21"/>
      <c r="AX331" s="21"/>
      <c r="AY331" s="21"/>
      <c r="AZ331" s="21"/>
      <c r="BA331" s="21"/>
      <c r="BB331" s="21"/>
      <c r="BC331" s="21"/>
      <c r="BD331" s="21"/>
      <c r="BE331" s="21"/>
      <c r="BF331" s="21"/>
      <c r="BG331" s="21"/>
      <c r="BH331" s="21"/>
      <c r="BI331" s="21"/>
      <c r="BJ331" s="21"/>
      <c r="BK331" s="21"/>
      <c r="BL331" s="21"/>
      <c r="BM331" s="21"/>
      <c r="BN331" s="21"/>
      <c r="BO331" s="21"/>
      <c r="BP331" s="21"/>
      <c r="BQ331" s="21"/>
      <c r="BR331" s="21"/>
      <c r="BS331" s="21"/>
      <c r="BT331" s="21"/>
      <c r="BU331" s="21"/>
      <c r="BV331" s="21"/>
      <c r="BW331" s="21"/>
      <c r="BX331" s="21"/>
      <c r="BY331" s="21"/>
      <c r="BZ331" s="21"/>
      <c r="CA331" s="21"/>
      <c r="CB331" s="21"/>
      <c r="CC331" s="21"/>
      <c r="CD331" s="21"/>
      <c r="CE331" s="21"/>
      <c r="CF331" s="21"/>
      <c r="CG331" s="21"/>
      <c r="CH331" s="21"/>
      <c r="CI331" s="21"/>
      <c r="CJ331" s="21"/>
      <c r="CK331" s="21"/>
      <c r="CL331" s="21"/>
      <c r="CM331" s="21"/>
      <c r="CN331" s="21"/>
      <c r="CO331" s="21"/>
      <c r="CP331" s="21"/>
      <c r="CQ331" s="21"/>
      <c r="CR331" s="21"/>
      <c r="CS331" s="21"/>
      <c r="CT331" s="21"/>
      <c r="CU331" s="21"/>
      <c r="CV331" s="21"/>
      <c r="CW331" s="21"/>
      <c r="CX331" s="21"/>
      <c r="CY331" s="21"/>
      <c r="CZ331" s="21"/>
      <c r="DA331" s="21"/>
      <c r="DB331" s="21"/>
      <c r="DC331" s="21"/>
      <c r="DD331" s="21"/>
      <c r="DE331" s="21"/>
      <c r="DF331" s="21"/>
      <c r="DG331" s="21"/>
      <c r="DH331" s="21"/>
      <c r="DI331" s="21"/>
      <c r="DJ331" s="21"/>
      <c r="DK331" s="21"/>
      <c r="DL331" s="21"/>
      <c r="DM331" s="21"/>
      <c r="DN331" s="21"/>
      <c r="DO331" s="21"/>
      <c r="DP331" s="21"/>
      <c r="DQ331" s="21"/>
      <c r="DR331" s="21"/>
      <c r="DS331" s="21"/>
      <c r="DT331" s="21"/>
      <c r="DU331" s="21"/>
      <c r="DV331" s="21"/>
      <c r="DW331" s="21"/>
      <c r="DX331" s="21"/>
      <c r="DY331" s="21"/>
      <c r="DZ331" s="21"/>
      <c r="EA331" s="21"/>
      <c r="EB331" s="21"/>
      <c r="EC331" s="21"/>
      <c r="ED331" s="21"/>
      <c r="EE331" s="21"/>
      <c r="EF331" s="21"/>
      <c r="EG331" s="21"/>
      <c r="EH331" s="21"/>
    </row>
    <row r="332" spans="1:138" ht="15.75" customHeight="1">
      <c r="A332" s="21"/>
      <c r="B332" s="21"/>
      <c r="C332" s="21"/>
      <c r="D332" s="79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  <c r="AH332" s="21"/>
      <c r="AI332" s="21"/>
      <c r="AJ332" s="21"/>
      <c r="AK332" s="21"/>
      <c r="AL332" s="21"/>
      <c r="AM332" s="21"/>
      <c r="AN332" s="21"/>
      <c r="AO332" s="21"/>
      <c r="AP332" s="21"/>
      <c r="AQ332" s="21"/>
      <c r="AR332" s="21"/>
      <c r="AS332" s="21"/>
      <c r="AT332" s="21"/>
      <c r="AU332" s="21"/>
      <c r="AV332" s="21"/>
      <c r="AW332" s="21"/>
      <c r="AX332" s="21"/>
      <c r="AY332" s="21"/>
      <c r="AZ332" s="21"/>
      <c r="BA332" s="21"/>
      <c r="BB332" s="21"/>
      <c r="BC332" s="21"/>
      <c r="BD332" s="21"/>
      <c r="BE332" s="21"/>
      <c r="BF332" s="21"/>
      <c r="BG332" s="21"/>
      <c r="BH332" s="21"/>
      <c r="BI332" s="21"/>
      <c r="BJ332" s="21"/>
      <c r="BK332" s="21"/>
      <c r="BL332" s="21"/>
      <c r="BM332" s="21"/>
      <c r="BN332" s="21"/>
      <c r="BO332" s="21"/>
      <c r="BP332" s="21"/>
      <c r="BQ332" s="21"/>
      <c r="BR332" s="21"/>
      <c r="BS332" s="21"/>
      <c r="BT332" s="21"/>
      <c r="BU332" s="21"/>
      <c r="BV332" s="21"/>
      <c r="BW332" s="21"/>
      <c r="BX332" s="21"/>
      <c r="BY332" s="21"/>
      <c r="BZ332" s="21"/>
      <c r="CA332" s="21"/>
      <c r="CB332" s="21"/>
      <c r="CC332" s="21"/>
      <c r="CD332" s="21"/>
      <c r="CE332" s="21"/>
      <c r="CF332" s="21"/>
      <c r="CG332" s="21"/>
      <c r="CH332" s="21"/>
      <c r="CI332" s="21"/>
      <c r="CJ332" s="21"/>
      <c r="CK332" s="21"/>
      <c r="CL332" s="21"/>
      <c r="CM332" s="21"/>
      <c r="CN332" s="21"/>
      <c r="CO332" s="21"/>
      <c r="CP332" s="21"/>
      <c r="CQ332" s="21"/>
      <c r="CR332" s="21"/>
      <c r="CS332" s="21"/>
      <c r="CT332" s="21"/>
      <c r="CU332" s="21"/>
      <c r="CV332" s="21"/>
      <c r="CW332" s="21"/>
      <c r="CX332" s="21"/>
      <c r="CY332" s="21"/>
      <c r="CZ332" s="21"/>
      <c r="DA332" s="21"/>
      <c r="DB332" s="21"/>
      <c r="DC332" s="21"/>
      <c r="DD332" s="21"/>
      <c r="DE332" s="21"/>
      <c r="DF332" s="21"/>
      <c r="DG332" s="21"/>
      <c r="DH332" s="21"/>
      <c r="DI332" s="21"/>
      <c r="DJ332" s="21"/>
      <c r="DK332" s="21"/>
      <c r="DL332" s="21"/>
      <c r="DM332" s="21"/>
      <c r="DN332" s="21"/>
      <c r="DO332" s="21"/>
      <c r="DP332" s="21"/>
      <c r="DQ332" s="21"/>
      <c r="DR332" s="21"/>
      <c r="DS332" s="21"/>
      <c r="DT332" s="21"/>
      <c r="DU332" s="21"/>
      <c r="DV332" s="21"/>
      <c r="DW332" s="21"/>
      <c r="DX332" s="21"/>
      <c r="DY332" s="21"/>
      <c r="DZ332" s="21"/>
      <c r="EA332" s="21"/>
      <c r="EB332" s="21"/>
      <c r="EC332" s="21"/>
      <c r="ED332" s="21"/>
      <c r="EE332" s="21"/>
      <c r="EF332" s="21"/>
      <c r="EG332" s="21"/>
      <c r="EH332" s="21"/>
    </row>
    <row r="333" spans="1:138" ht="15.75" customHeight="1">
      <c r="A333" s="21"/>
      <c r="B333" s="21"/>
      <c r="C333" s="21"/>
      <c r="D333" s="79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  <c r="AH333" s="21"/>
      <c r="AI333" s="21"/>
      <c r="AJ333" s="21"/>
      <c r="AK333" s="21"/>
      <c r="AL333" s="21"/>
      <c r="AM333" s="21"/>
      <c r="AN333" s="21"/>
      <c r="AO333" s="21"/>
      <c r="AP333" s="21"/>
      <c r="AQ333" s="21"/>
      <c r="AR333" s="21"/>
      <c r="AS333" s="21"/>
      <c r="AT333" s="21"/>
      <c r="AU333" s="21"/>
      <c r="AV333" s="21"/>
      <c r="AW333" s="21"/>
      <c r="AX333" s="21"/>
      <c r="AY333" s="21"/>
      <c r="AZ333" s="21"/>
      <c r="BA333" s="21"/>
      <c r="BB333" s="21"/>
      <c r="BC333" s="21"/>
      <c r="BD333" s="21"/>
      <c r="BE333" s="21"/>
      <c r="BF333" s="21"/>
      <c r="BG333" s="21"/>
      <c r="BH333" s="21"/>
      <c r="BI333" s="21"/>
      <c r="BJ333" s="21"/>
      <c r="BK333" s="21"/>
      <c r="BL333" s="21"/>
      <c r="BM333" s="21"/>
      <c r="BN333" s="21"/>
      <c r="BO333" s="21"/>
      <c r="BP333" s="21"/>
      <c r="BQ333" s="21"/>
      <c r="BR333" s="21"/>
      <c r="BS333" s="21"/>
      <c r="BT333" s="21"/>
      <c r="BU333" s="21"/>
      <c r="BV333" s="21"/>
      <c r="BW333" s="21"/>
      <c r="BX333" s="21"/>
      <c r="BY333" s="21"/>
      <c r="BZ333" s="21"/>
      <c r="CA333" s="21"/>
      <c r="CB333" s="21"/>
      <c r="CC333" s="21"/>
      <c r="CD333" s="21"/>
      <c r="CE333" s="21"/>
      <c r="CF333" s="21"/>
      <c r="CG333" s="21"/>
      <c r="CH333" s="21"/>
      <c r="CI333" s="21"/>
      <c r="CJ333" s="21"/>
      <c r="CK333" s="21"/>
      <c r="CL333" s="21"/>
      <c r="CM333" s="21"/>
      <c r="CN333" s="21"/>
      <c r="CO333" s="21"/>
      <c r="CP333" s="21"/>
      <c r="CQ333" s="21"/>
      <c r="CR333" s="21"/>
      <c r="CS333" s="21"/>
      <c r="CT333" s="21"/>
      <c r="CU333" s="21"/>
      <c r="CV333" s="21"/>
      <c r="CW333" s="21"/>
      <c r="CX333" s="21"/>
      <c r="CY333" s="21"/>
      <c r="CZ333" s="21"/>
      <c r="DA333" s="21"/>
      <c r="DB333" s="21"/>
      <c r="DC333" s="21"/>
      <c r="DD333" s="21"/>
      <c r="DE333" s="21"/>
      <c r="DF333" s="21"/>
      <c r="DG333" s="21"/>
      <c r="DH333" s="21"/>
      <c r="DI333" s="21"/>
      <c r="DJ333" s="21"/>
      <c r="DK333" s="21"/>
      <c r="DL333" s="21"/>
      <c r="DM333" s="21"/>
      <c r="DN333" s="21"/>
      <c r="DO333" s="21"/>
      <c r="DP333" s="21"/>
      <c r="DQ333" s="21"/>
      <c r="DR333" s="21"/>
      <c r="DS333" s="21"/>
      <c r="DT333" s="21"/>
      <c r="DU333" s="21"/>
      <c r="DV333" s="21"/>
      <c r="DW333" s="21"/>
      <c r="DX333" s="21"/>
      <c r="DY333" s="21"/>
      <c r="DZ333" s="21"/>
      <c r="EA333" s="21"/>
      <c r="EB333" s="21"/>
      <c r="EC333" s="21"/>
      <c r="ED333" s="21"/>
      <c r="EE333" s="21"/>
      <c r="EF333" s="21"/>
      <c r="EG333" s="21"/>
      <c r="EH333" s="21"/>
    </row>
    <row r="334" spans="1:138" ht="15.75" customHeight="1">
      <c r="A334" s="21"/>
      <c r="B334" s="21"/>
      <c r="C334" s="21"/>
      <c r="D334" s="79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  <c r="AH334" s="21"/>
      <c r="AI334" s="21"/>
      <c r="AJ334" s="21"/>
      <c r="AK334" s="21"/>
      <c r="AL334" s="21"/>
      <c r="AM334" s="21"/>
      <c r="AN334" s="21"/>
      <c r="AO334" s="21"/>
      <c r="AP334" s="21"/>
      <c r="AQ334" s="21"/>
      <c r="AR334" s="21"/>
      <c r="AS334" s="21"/>
      <c r="AT334" s="21"/>
      <c r="AU334" s="21"/>
      <c r="AV334" s="21"/>
      <c r="AW334" s="21"/>
      <c r="AX334" s="21"/>
      <c r="AY334" s="21"/>
      <c r="AZ334" s="21"/>
      <c r="BA334" s="21"/>
      <c r="BB334" s="21"/>
      <c r="BC334" s="21"/>
      <c r="BD334" s="21"/>
      <c r="BE334" s="21"/>
      <c r="BF334" s="21"/>
      <c r="BG334" s="21"/>
      <c r="BH334" s="21"/>
      <c r="BI334" s="21"/>
      <c r="BJ334" s="21"/>
      <c r="BK334" s="21"/>
      <c r="BL334" s="21"/>
      <c r="BM334" s="21"/>
      <c r="BN334" s="21"/>
      <c r="BO334" s="21"/>
      <c r="BP334" s="21"/>
      <c r="BQ334" s="21"/>
      <c r="BR334" s="21"/>
      <c r="BS334" s="21"/>
      <c r="BT334" s="21"/>
      <c r="BU334" s="21"/>
      <c r="BV334" s="21"/>
      <c r="BW334" s="21"/>
      <c r="BX334" s="21"/>
      <c r="BY334" s="21"/>
      <c r="BZ334" s="21"/>
      <c r="CA334" s="21"/>
      <c r="CB334" s="21"/>
      <c r="CC334" s="21"/>
      <c r="CD334" s="21"/>
      <c r="CE334" s="21"/>
      <c r="CF334" s="21"/>
      <c r="CG334" s="21"/>
      <c r="CH334" s="21"/>
      <c r="CI334" s="21"/>
      <c r="CJ334" s="21"/>
      <c r="CK334" s="21"/>
      <c r="CL334" s="21"/>
      <c r="CM334" s="21"/>
      <c r="CN334" s="21"/>
      <c r="CO334" s="21"/>
      <c r="CP334" s="21"/>
      <c r="CQ334" s="21"/>
      <c r="CR334" s="21"/>
      <c r="CS334" s="21"/>
      <c r="CT334" s="21"/>
      <c r="CU334" s="21"/>
      <c r="CV334" s="21"/>
      <c r="CW334" s="21"/>
      <c r="CX334" s="21"/>
      <c r="CY334" s="21"/>
      <c r="CZ334" s="21"/>
      <c r="DA334" s="21"/>
      <c r="DB334" s="21"/>
      <c r="DC334" s="21"/>
      <c r="DD334" s="21"/>
      <c r="DE334" s="21"/>
      <c r="DF334" s="21"/>
      <c r="DG334" s="21"/>
      <c r="DH334" s="21"/>
      <c r="DI334" s="21"/>
      <c r="DJ334" s="21"/>
      <c r="DK334" s="21"/>
      <c r="DL334" s="21"/>
      <c r="DM334" s="21"/>
      <c r="DN334" s="21"/>
      <c r="DO334" s="21"/>
      <c r="DP334" s="21"/>
      <c r="DQ334" s="21"/>
      <c r="DR334" s="21"/>
      <c r="DS334" s="21"/>
      <c r="DT334" s="21"/>
      <c r="DU334" s="21"/>
      <c r="DV334" s="21"/>
      <c r="DW334" s="21"/>
      <c r="DX334" s="21"/>
      <c r="DY334" s="21"/>
      <c r="DZ334" s="21"/>
      <c r="EA334" s="21"/>
      <c r="EB334" s="21"/>
      <c r="EC334" s="21"/>
      <c r="ED334" s="21"/>
      <c r="EE334" s="21"/>
      <c r="EF334" s="21"/>
      <c r="EG334" s="21"/>
      <c r="EH334" s="21"/>
    </row>
    <row r="335" spans="1:138" ht="15.75" customHeight="1">
      <c r="A335" s="21"/>
      <c r="B335" s="21"/>
      <c r="C335" s="21"/>
      <c r="D335" s="79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  <c r="AH335" s="21"/>
      <c r="AI335" s="21"/>
      <c r="AJ335" s="21"/>
      <c r="AK335" s="21"/>
      <c r="AL335" s="21"/>
      <c r="AM335" s="21"/>
      <c r="AN335" s="21"/>
      <c r="AO335" s="21"/>
      <c r="AP335" s="21"/>
      <c r="AQ335" s="21"/>
      <c r="AR335" s="21"/>
      <c r="AS335" s="21"/>
      <c r="AT335" s="21"/>
      <c r="AU335" s="21"/>
      <c r="AV335" s="21"/>
      <c r="AW335" s="21"/>
      <c r="AX335" s="21"/>
      <c r="AY335" s="21"/>
      <c r="AZ335" s="21"/>
      <c r="BA335" s="21"/>
      <c r="BB335" s="21"/>
      <c r="BC335" s="21"/>
      <c r="BD335" s="21"/>
      <c r="BE335" s="21"/>
      <c r="BF335" s="21"/>
      <c r="BG335" s="21"/>
      <c r="BH335" s="21"/>
      <c r="BI335" s="21"/>
      <c r="BJ335" s="21"/>
      <c r="BK335" s="21"/>
      <c r="BL335" s="21"/>
      <c r="BM335" s="21"/>
      <c r="BN335" s="21"/>
      <c r="BO335" s="21"/>
      <c r="BP335" s="21"/>
      <c r="BQ335" s="21"/>
      <c r="BR335" s="21"/>
      <c r="BS335" s="21"/>
      <c r="BT335" s="21"/>
      <c r="BU335" s="21"/>
      <c r="BV335" s="21"/>
      <c r="BW335" s="21"/>
      <c r="BX335" s="21"/>
      <c r="BY335" s="21"/>
      <c r="BZ335" s="21"/>
      <c r="CA335" s="21"/>
      <c r="CB335" s="21"/>
      <c r="CC335" s="21"/>
      <c r="CD335" s="21"/>
      <c r="CE335" s="21"/>
      <c r="CF335" s="21"/>
      <c r="CG335" s="21"/>
      <c r="CH335" s="21"/>
      <c r="CI335" s="21"/>
      <c r="CJ335" s="21"/>
      <c r="CK335" s="21"/>
      <c r="CL335" s="21"/>
      <c r="CM335" s="21"/>
      <c r="CN335" s="21"/>
      <c r="CO335" s="21"/>
      <c r="CP335" s="21"/>
      <c r="CQ335" s="21"/>
      <c r="CR335" s="21"/>
      <c r="CS335" s="21"/>
      <c r="CT335" s="21"/>
      <c r="CU335" s="21"/>
      <c r="CV335" s="21"/>
      <c r="CW335" s="21"/>
      <c r="CX335" s="21"/>
      <c r="CY335" s="21"/>
      <c r="CZ335" s="21"/>
      <c r="DA335" s="21"/>
      <c r="DB335" s="21"/>
      <c r="DC335" s="21"/>
      <c r="DD335" s="21"/>
      <c r="DE335" s="21"/>
      <c r="DF335" s="21"/>
      <c r="DG335" s="21"/>
      <c r="DH335" s="21"/>
      <c r="DI335" s="21"/>
      <c r="DJ335" s="21"/>
      <c r="DK335" s="21"/>
      <c r="DL335" s="21"/>
      <c r="DM335" s="21"/>
      <c r="DN335" s="21"/>
      <c r="DO335" s="21"/>
      <c r="DP335" s="21"/>
      <c r="DQ335" s="21"/>
      <c r="DR335" s="21"/>
      <c r="DS335" s="21"/>
      <c r="DT335" s="21"/>
      <c r="DU335" s="21"/>
      <c r="DV335" s="21"/>
      <c r="DW335" s="21"/>
      <c r="DX335" s="21"/>
      <c r="DY335" s="21"/>
      <c r="DZ335" s="21"/>
      <c r="EA335" s="21"/>
      <c r="EB335" s="21"/>
      <c r="EC335" s="21"/>
      <c r="ED335" s="21"/>
      <c r="EE335" s="21"/>
      <c r="EF335" s="21"/>
      <c r="EG335" s="21"/>
      <c r="EH335" s="21"/>
    </row>
    <row r="336" spans="1:138" ht="15.75" customHeight="1">
      <c r="A336" s="21"/>
      <c r="B336" s="21"/>
      <c r="C336" s="21"/>
      <c r="D336" s="79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  <c r="AH336" s="21"/>
      <c r="AI336" s="21"/>
      <c r="AJ336" s="21"/>
      <c r="AK336" s="21"/>
      <c r="AL336" s="21"/>
      <c r="AM336" s="21"/>
      <c r="AN336" s="21"/>
      <c r="AO336" s="21"/>
      <c r="AP336" s="21"/>
      <c r="AQ336" s="21"/>
      <c r="AR336" s="21"/>
      <c r="AS336" s="21"/>
      <c r="AT336" s="21"/>
      <c r="AU336" s="21"/>
      <c r="AV336" s="21"/>
      <c r="AW336" s="21"/>
      <c r="AX336" s="21"/>
      <c r="AY336" s="21"/>
      <c r="AZ336" s="21"/>
      <c r="BA336" s="21"/>
      <c r="BB336" s="21"/>
      <c r="BC336" s="21"/>
      <c r="BD336" s="21"/>
      <c r="BE336" s="21"/>
      <c r="BF336" s="21"/>
      <c r="BG336" s="21"/>
      <c r="BH336" s="21"/>
      <c r="BI336" s="21"/>
      <c r="BJ336" s="21"/>
      <c r="BK336" s="21"/>
      <c r="BL336" s="21"/>
      <c r="BM336" s="21"/>
      <c r="BN336" s="21"/>
      <c r="BO336" s="21"/>
      <c r="BP336" s="21"/>
      <c r="BQ336" s="21"/>
      <c r="BR336" s="21"/>
      <c r="BS336" s="21"/>
      <c r="BT336" s="21"/>
      <c r="BU336" s="21"/>
      <c r="BV336" s="21"/>
      <c r="BW336" s="21"/>
      <c r="BX336" s="21"/>
      <c r="BY336" s="21"/>
      <c r="BZ336" s="21"/>
      <c r="CA336" s="21"/>
      <c r="CB336" s="21"/>
      <c r="CC336" s="21"/>
      <c r="CD336" s="21"/>
      <c r="CE336" s="21"/>
      <c r="CF336" s="21"/>
      <c r="CG336" s="21"/>
      <c r="CH336" s="21"/>
      <c r="CI336" s="21"/>
      <c r="CJ336" s="21"/>
      <c r="CK336" s="21"/>
      <c r="CL336" s="21"/>
      <c r="CM336" s="21"/>
      <c r="CN336" s="21"/>
      <c r="CO336" s="21"/>
      <c r="CP336" s="21"/>
      <c r="CQ336" s="21"/>
      <c r="CR336" s="21"/>
      <c r="CS336" s="21"/>
      <c r="CT336" s="21"/>
      <c r="CU336" s="21"/>
      <c r="CV336" s="21"/>
      <c r="CW336" s="21"/>
      <c r="CX336" s="21"/>
      <c r="CY336" s="21"/>
      <c r="CZ336" s="21"/>
      <c r="DA336" s="21"/>
      <c r="DB336" s="21"/>
      <c r="DC336" s="21"/>
      <c r="DD336" s="21"/>
      <c r="DE336" s="21"/>
      <c r="DF336" s="21"/>
      <c r="DG336" s="21"/>
      <c r="DH336" s="21"/>
      <c r="DI336" s="21"/>
      <c r="DJ336" s="21"/>
      <c r="DK336" s="21"/>
      <c r="DL336" s="21"/>
      <c r="DM336" s="21"/>
      <c r="DN336" s="21"/>
      <c r="DO336" s="21"/>
      <c r="DP336" s="21"/>
      <c r="DQ336" s="21"/>
      <c r="DR336" s="21"/>
      <c r="DS336" s="21"/>
      <c r="DT336" s="21"/>
      <c r="DU336" s="21"/>
      <c r="DV336" s="21"/>
      <c r="DW336" s="21"/>
      <c r="DX336" s="21"/>
      <c r="DY336" s="21"/>
      <c r="DZ336" s="21"/>
      <c r="EA336" s="21"/>
      <c r="EB336" s="21"/>
      <c r="EC336" s="21"/>
      <c r="ED336" s="21"/>
      <c r="EE336" s="21"/>
      <c r="EF336" s="21"/>
      <c r="EG336" s="21"/>
      <c r="EH336" s="21"/>
    </row>
    <row r="337" spans="1:138" ht="15.75" customHeight="1">
      <c r="A337" s="21"/>
      <c r="B337" s="21"/>
      <c r="C337" s="21"/>
      <c r="D337" s="79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  <c r="AH337" s="21"/>
      <c r="AI337" s="21"/>
      <c r="AJ337" s="21"/>
      <c r="AK337" s="21"/>
      <c r="AL337" s="21"/>
      <c r="AM337" s="21"/>
      <c r="AN337" s="21"/>
      <c r="AO337" s="21"/>
      <c r="AP337" s="21"/>
      <c r="AQ337" s="21"/>
      <c r="AR337" s="21"/>
      <c r="AS337" s="21"/>
      <c r="AT337" s="21"/>
      <c r="AU337" s="21"/>
      <c r="AV337" s="21"/>
      <c r="AW337" s="21"/>
      <c r="AX337" s="21"/>
      <c r="AY337" s="21"/>
      <c r="AZ337" s="21"/>
      <c r="BA337" s="21"/>
      <c r="BB337" s="21"/>
      <c r="BC337" s="21"/>
      <c r="BD337" s="21"/>
      <c r="BE337" s="21"/>
      <c r="BF337" s="21"/>
      <c r="BG337" s="21"/>
      <c r="BH337" s="21"/>
      <c r="BI337" s="21"/>
      <c r="BJ337" s="21"/>
      <c r="BK337" s="21"/>
      <c r="BL337" s="21"/>
      <c r="BM337" s="21"/>
      <c r="BN337" s="21"/>
      <c r="BO337" s="21"/>
      <c r="BP337" s="21"/>
      <c r="BQ337" s="21"/>
      <c r="BR337" s="21"/>
      <c r="BS337" s="21"/>
      <c r="BT337" s="21"/>
      <c r="BU337" s="21"/>
      <c r="BV337" s="21"/>
      <c r="BW337" s="21"/>
      <c r="BX337" s="21"/>
      <c r="BY337" s="21"/>
      <c r="BZ337" s="21"/>
      <c r="CA337" s="21"/>
      <c r="CB337" s="21"/>
      <c r="CC337" s="21"/>
      <c r="CD337" s="21"/>
      <c r="CE337" s="21"/>
      <c r="CF337" s="21"/>
      <c r="CG337" s="21"/>
      <c r="CH337" s="21"/>
      <c r="CI337" s="21"/>
      <c r="CJ337" s="21"/>
      <c r="CK337" s="21"/>
      <c r="CL337" s="21"/>
      <c r="CM337" s="21"/>
      <c r="CN337" s="21"/>
      <c r="CO337" s="21"/>
      <c r="CP337" s="21"/>
      <c r="CQ337" s="21"/>
      <c r="CR337" s="21"/>
      <c r="CS337" s="21"/>
      <c r="CT337" s="21"/>
      <c r="CU337" s="21"/>
      <c r="CV337" s="21"/>
      <c r="CW337" s="21"/>
      <c r="CX337" s="21"/>
      <c r="CY337" s="21"/>
      <c r="CZ337" s="21"/>
      <c r="DA337" s="21"/>
      <c r="DB337" s="21"/>
      <c r="DC337" s="21"/>
      <c r="DD337" s="21"/>
      <c r="DE337" s="21"/>
      <c r="DF337" s="21"/>
      <c r="DG337" s="21"/>
      <c r="DH337" s="21"/>
      <c r="DI337" s="21"/>
      <c r="DJ337" s="21"/>
      <c r="DK337" s="21"/>
      <c r="DL337" s="21"/>
      <c r="DM337" s="21"/>
      <c r="DN337" s="21"/>
      <c r="DO337" s="21"/>
      <c r="DP337" s="21"/>
      <c r="DQ337" s="21"/>
      <c r="DR337" s="21"/>
      <c r="DS337" s="21"/>
      <c r="DT337" s="21"/>
      <c r="DU337" s="21"/>
      <c r="DV337" s="21"/>
      <c r="DW337" s="21"/>
      <c r="DX337" s="21"/>
      <c r="DY337" s="21"/>
      <c r="DZ337" s="21"/>
      <c r="EA337" s="21"/>
      <c r="EB337" s="21"/>
      <c r="EC337" s="21"/>
      <c r="ED337" s="21"/>
      <c r="EE337" s="21"/>
      <c r="EF337" s="21"/>
      <c r="EG337" s="21"/>
      <c r="EH337" s="21"/>
    </row>
    <row r="338" spans="1:138" ht="15.75" customHeight="1">
      <c r="A338" s="21"/>
      <c r="B338" s="21"/>
      <c r="C338" s="21"/>
      <c r="D338" s="79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  <c r="AH338" s="21"/>
      <c r="AI338" s="21"/>
      <c r="AJ338" s="21"/>
      <c r="AK338" s="21"/>
      <c r="AL338" s="21"/>
      <c r="AM338" s="21"/>
      <c r="AN338" s="21"/>
      <c r="AO338" s="21"/>
      <c r="AP338" s="21"/>
      <c r="AQ338" s="21"/>
      <c r="AR338" s="21"/>
      <c r="AS338" s="21"/>
      <c r="AT338" s="21"/>
      <c r="AU338" s="21"/>
      <c r="AV338" s="21"/>
      <c r="AW338" s="21"/>
      <c r="AX338" s="21"/>
      <c r="AY338" s="21"/>
      <c r="AZ338" s="21"/>
      <c r="BA338" s="21"/>
      <c r="BB338" s="21"/>
      <c r="BC338" s="21"/>
      <c r="BD338" s="21"/>
      <c r="BE338" s="21"/>
      <c r="BF338" s="21"/>
      <c r="BG338" s="21"/>
      <c r="BH338" s="21"/>
      <c r="BI338" s="21"/>
      <c r="BJ338" s="21"/>
      <c r="BK338" s="21"/>
      <c r="BL338" s="21"/>
      <c r="BM338" s="21"/>
      <c r="BN338" s="21"/>
      <c r="BO338" s="21"/>
      <c r="BP338" s="21"/>
      <c r="BQ338" s="21"/>
      <c r="BR338" s="21"/>
      <c r="BS338" s="21"/>
      <c r="BT338" s="21"/>
      <c r="BU338" s="21"/>
      <c r="BV338" s="21"/>
      <c r="BW338" s="21"/>
      <c r="BX338" s="21"/>
      <c r="BY338" s="21"/>
      <c r="BZ338" s="21"/>
      <c r="CA338" s="21"/>
      <c r="CB338" s="21"/>
      <c r="CC338" s="21"/>
      <c r="CD338" s="21"/>
      <c r="CE338" s="21"/>
      <c r="CF338" s="21"/>
      <c r="CG338" s="21"/>
      <c r="CH338" s="21"/>
      <c r="CI338" s="21"/>
      <c r="CJ338" s="21"/>
      <c r="CK338" s="21"/>
      <c r="CL338" s="21"/>
      <c r="CM338" s="21"/>
      <c r="CN338" s="21"/>
      <c r="CO338" s="21"/>
      <c r="CP338" s="21"/>
      <c r="CQ338" s="21"/>
      <c r="CR338" s="21"/>
      <c r="CS338" s="21"/>
      <c r="CT338" s="21"/>
      <c r="CU338" s="21"/>
      <c r="CV338" s="21"/>
      <c r="CW338" s="21"/>
      <c r="CX338" s="21"/>
      <c r="CY338" s="21"/>
      <c r="CZ338" s="21"/>
      <c r="DA338" s="21"/>
      <c r="DB338" s="21"/>
      <c r="DC338" s="21"/>
      <c r="DD338" s="21"/>
      <c r="DE338" s="21"/>
      <c r="DF338" s="21"/>
      <c r="DG338" s="21"/>
      <c r="DH338" s="21"/>
      <c r="DI338" s="21"/>
      <c r="DJ338" s="21"/>
      <c r="DK338" s="21"/>
      <c r="DL338" s="21"/>
      <c r="DM338" s="21"/>
      <c r="DN338" s="21"/>
      <c r="DO338" s="21"/>
      <c r="DP338" s="21"/>
      <c r="DQ338" s="21"/>
      <c r="DR338" s="21"/>
      <c r="DS338" s="21"/>
      <c r="DT338" s="21"/>
      <c r="DU338" s="21"/>
      <c r="DV338" s="21"/>
      <c r="DW338" s="21"/>
      <c r="DX338" s="21"/>
      <c r="DY338" s="21"/>
      <c r="DZ338" s="21"/>
      <c r="EA338" s="21"/>
      <c r="EB338" s="21"/>
      <c r="EC338" s="21"/>
      <c r="ED338" s="21"/>
      <c r="EE338" s="21"/>
      <c r="EF338" s="21"/>
      <c r="EG338" s="21"/>
      <c r="EH338" s="21"/>
    </row>
    <row r="339" spans="1:138" ht="15.75" customHeight="1">
      <c r="A339" s="21"/>
      <c r="B339" s="21"/>
      <c r="C339" s="21"/>
      <c r="D339" s="79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  <c r="AH339" s="21"/>
      <c r="AI339" s="21"/>
      <c r="AJ339" s="21"/>
      <c r="AK339" s="21"/>
      <c r="AL339" s="21"/>
      <c r="AM339" s="21"/>
      <c r="AN339" s="21"/>
      <c r="AO339" s="21"/>
      <c r="AP339" s="21"/>
      <c r="AQ339" s="21"/>
      <c r="AR339" s="21"/>
      <c r="AS339" s="21"/>
      <c r="AT339" s="21"/>
      <c r="AU339" s="21"/>
      <c r="AV339" s="21"/>
      <c r="AW339" s="21"/>
      <c r="AX339" s="21"/>
      <c r="AY339" s="21"/>
      <c r="AZ339" s="21"/>
      <c r="BA339" s="21"/>
      <c r="BB339" s="21"/>
      <c r="BC339" s="21"/>
      <c r="BD339" s="21"/>
      <c r="BE339" s="21"/>
      <c r="BF339" s="21"/>
      <c r="BG339" s="21"/>
      <c r="BH339" s="21"/>
      <c r="BI339" s="21"/>
      <c r="BJ339" s="21"/>
      <c r="BK339" s="21"/>
      <c r="BL339" s="21"/>
      <c r="BM339" s="21"/>
      <c r="BN339" s="21"/>
      <c r="BO339" s="21"/>
      <c r="BP339" s="21"/>
      <c r="BQ339" s="21"/>
      <c r="BR339" s="21"/>
      <c r="BS339" s="21"/>
      <c r="BT339" s="21"/>
      <c r="BU339" s="21"/>
      <c r="BV339" s="21"/>
      <c r="BW339" s="21"/>
      <c r="BX339" s="21"/>
      <c r="BY339" s="21"/>
      <c r="BZ339" s="21"/>
      <c r="CA339" s="21"/>
      <c r="CB339" s="21"/>
      <c r="CC339" s="21"/>
      <c r="CD339" s="21"/>
      <c r="CE339" s="21"/>
      <c r="CF339" s="21"/>
      <c r="CG339" s="21"/>
      <c r="CH339" s="21"/>
      <c r="CI339" s="21"/>
      <c r="CJ339" s="21"/>
      <c r="CK339" s="21"/>
      <c r="CL339" s="21"/>
      <c r="CM339" s="21"/>
      <c r="CN339" s="21"/>
      <c r="CO339" s="21"/>
      <c r="CP339" s="21"/>
      <c r="CQ339" s="21"/>
      <c r="CR339" s="21"/>
      <c r="CS339" s="21"/>
      <c r="CT339" s="21"/>
      <c r="CU339" s="21"/>
      <c r="CV339" s="21"/>
      <c r="CW339" s="21"/>
      <c r="CX339" s="21"/>
      <c r="CY339" s="21"/>
      <c r="CZ339" s="21"/>
      <c r="DA339" s="21"/>
      <c r="DB339" s="21"/>
      <c r="DC339" s="21"/>
      <c r="DD339" s="21"/>
      <c r="DE339" s="21"/>
      <c r="DF339" s="21"/>
      <c r="DG339" s="21"/>
      <c r="DH339" s="21"/>
      <c r="DI339" s="21"/>
      <c r="DJ339" s="21"/>
      <c r="DK339" s="21"/>
      <c r="DL339" s="21"/>
      <c r="DM339" s="21"/>
      <c r="DN339" s="21"/>
      <c r="DO339" s="21"/>
      <c r="DP339" s="21"/>
      <c r="DQ339" s="21"/>
      <c r="DR339" s="21"/>
      <c r="DS339" s="21"/>
      <c r="DT339" s="21"/>
      <c r="DU339" s="21"/>
      <c r="DV339" s="21"/>
      <c r="DW339" s="21"/>
      <c r="DX339" s="21"/>
      <c r="DY339" s="21"/>
      <c r="DZ339" s="21"/>
      <c r="EA339" s="21"/>
      <c r="EB339" s="21"/>
      <c r="EC339" s="21"/>
      <c r="ED339" s="21"/>
      <c r="EE339" s="21"/>
      <c r="EF339" s="21"/>
      <c r="EG339" s="21"/>
      <c r="EH339" s="21"/>
    </row>
    <row r="340" spans="1:138" ht="15.75" customHeight="1">
      <c r="A340" s="21"/>
      <c r="B340" s="21"/>
      <c r="C340" s="21"/>
      <c r="D340" s="79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  <c r="AH340" s="21"/>
      <c r="AI340" s="21"/>
      <c r="AJ340" s="21"/>
      <c r="AK340" s="21"/>
      <c r="AL340" s="21"/>
      <c r="AM340" s="21"/>
      <c r="AN340" s="21"/>
      <c r="AO340" s="21"/>
      <c r="AP340" s="21"/>
      <c r="AQ340" s="21"/>
      <c r="AR340" s="21"/>
      <c r="AS340" s="21"/>
      <c r="AT340" s="21"/>
      <c r="AU340" s="21"/>
      <c r="AV340" s="21"/>
      <c r="AW340" s="21"/>
      <c r="AX340" s="21"/>
      <c r="AY340" s="21"/>
      <c r="AZ340" s="21"/>
      <c r="BA340" s="21"/>
      <c r="BB340" s="21"/>
      <c r="BC340" s="21"/>
      <c r="BD340" s="21"/>
      <c r="BE340" s="21"/>
      <c r="BF340" s="21"/>
      <c r="BG340" s="21"/>
      <c r="BH340" s="21"/>
      <c r="BI340" s="21"/>
      <c r="BJ340" s="21"/>
      <c r="BK340" s="21"/>
      <c r="BL340" s="21"/>
      <c r="BM340" s="21"/>
      <c r="BN340" s="21"/>
      <c r="BO340" s="21"/>
      <c r="BP340" s="21"/>
      <c r="BQ340" s="21"/>
      <c r="BR340" s="21"/>
      <c r="BS340" s="21"/>
      <c r="BT340" s="21"/>
      <c r="BU340" s="21"/>
      <c r="BV340" s="21"/>
      <c r="BW340" s="21"/>
      <c r="BX340" s="21"/>
      <c r="BY340" s="21"/>
      <c r="BZ340" s="21"/>
      <c r="CA340" s="21"/>
      <c r="CB340" s="21"/>
      <c r="CC340" s="21"/>
      <c r="CD340" s="21"/>
      <c r="CE340" s="21"/>
      <c r="CF340" s="21"/>
      <c r="CG340" s="21"/>
      <c r="CH340" s="21"/>
      <c r="CI340" s="21"/>
      <c r="CJ340" s="21"/>
      <c r="CK340" s="21"/>
      <c r="CL340" s="21"/>
      <c r="CM340" s="21"/>
      <c r="CN340" s="21"/>
      <c r="CO340" s="21"/>
      <c r="CP340" s="21"/>
      <c r="CQ340" s="21"/>
      <c r="CR340" s="21"/>
      <c r="CS340" s="21"/>
      <c r="CT340" s="21"/>
      <c r="CU340" s="21"/>
      <c r="CV340" s="21"/>
      <c r="CW340" s="21"/>
      <c r="CX340" s="21"/>
      <c r="CY340" s="21"/>
      <c r="CZ340" s="21"/>
      <c r="DA340" s="21"/>
      <c r="DB340" s="21"/>
      <c r="DC340" s="21"/>
      <c r="DD340" s="21"/>
      <c r="DE340" s="21"/>
      <c r="DF340" s="21"/>
      <c r="DG340" s="21"/>
      <c r="DH340" s="21"/>
      <c r="DI340" s="21"/>
      <c r="DJ340" s="21"/>
      <c r="DK340" s="21"/>
      <c r="DL340" s="21"/>
      <c r="DM340" s="21"/>
      <c r="DN340" s="21"/>
      <c r="DO340" s="21"/>
      <c r="DP340" s="21"/>
      <c r="DQ340" s="21"/>
      <c r="DR340" s="21"/>
      <c r="DS340" s="21"/>
      <c r="DT340" s="21"/>
      <c r="DU340" s="21"/>
      <c r="DV340" s="21"/>
      <c r="DW340" s="21"/>
      <c r="DX340" s="21"/>
      <c r="DY340" s="21"/>
      <c r="DZ340" s="21"/>
      <c r="EA340" s="21"/>
      <c r="EB340" s="21"/>
      <c r="EC340" s="21"/>
      <c r="ED340" s="21"/>
      <c r="EE340" s="21"/>
      <c r="EF340" s="21"/>
      <c r="EG340" s="21"/>
      <c r="EH340" s="21"/>
    </row>
    <row r="341" spans="1:138" ht="15.75" customHeight="1">
      <c r="A341" s="21"/>
      <c r="B341" s="21"/>
      <c r="C341" s="21"/>
      <c r="D341" s="79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  <c r="AH341" s="21"/>
      <c r="AI341" s="21"/>
      <c r="AJ341" s="21"/>
      <c r="AK341" s="21"/>
      <c r="AL341" s="21"/>
      <c r="AM341" s="21"/>
      <c r="AN341" s="21"/>
      <c r="AO341" s="21"/>
      <c r="AP341" s="21"/>
      <c r="AQ341" s="21"/>
      <c r="AR341" s="21"/>
      <c r="AS341" s="21"/>
      <c r="AT341" s="21"/>
      <c r="AU341" s="21"/>
      <c r="AV341" s="21"/>
      <c r="AW341" s="21"/>
      <c r="AX341" s="21"/>
      <c r="AY341" s="21"/>
      <c r="AZ341" s="21"/>
      <c r="BA341" s="21"/>
      <c r="BB341" s="21"/>
      <c r="BC341" s="21"/>
      <c r="BD341" s="21"/>
      <c r="BE341" s="21"/>
      <c r="BF341" s="21"/>
      <c r="BG341" s="21"/>
      <c r="BH341" s="21"/>
      <c r="BI341" s="21"/>
      <c r="BJ341" s="21"/>
      <c r="BK341" s="21"/>
      <c r="BL341" s="21"/>
      <c r="BM341" s="21"/>
      <c r="BN341" s="21"/>
      <c r="BO341" s="21"/>
      <c r="BP341" s="21"/>
      <c r="BQ341" s="21"/>
      <c r="BR341" s="21"/>
      <c r="BS341" s="21"/>
      <c r="BT341" s="21"/>
      <c r="BU341" s="21"/>
      <c r="BV341" s="21"/>
      <c r="BW341" s="21"/>
      <c r="BX341" s="21"/>
      <c r="BY341" s="21"/>
      <c r="BZ341" s="21"/>
      <c r="CA341" s="21"/>
      <c r="CB341" s="21"/>
      <c r="CC341" s="21"/>
      <c r="CD341" s="21"/>
      <c r="CE341" s="21"/>
      <c r="CF341" s="21"/>
      <c r="CG341" s="21"/>
      <c r="CH341" s="21"/>
      <c r="CI341" s="21"/>
      <c r="CJ341" s="21"/>
      <c r="CK341" s="21"/>
      <c r="CL341" s="21"/>
      <c r="CM341" s="21"/>
      <c r="CN341" s="21"/>
      <c r="CO341" s="21"/>
      <c r="CP341" s="21"/>
      <c r="CQ341" s="21"/>
      <c r="CR341" s="21"/>
      <c r="CS341" s="21"/>
      <c r="CT341" s="21"/>
      <c r="CU341" s="21"/>
      <c r="CV341" s="21"/>
      <c r="CW341" s="21"/>
      <c r="CX341" s="21"/>
      <c r="CY341" s="21"/>
      <c r="CZ341" s="21"/>
      <c r="DA341" s="21"/>
      <c r="DB341" s="21"/>
      <c r="DC341" s="21"/>
      <c r="DD341" s="21"/>
      <c r="DE341" s="21"/>
      <c r="DF341" s="21"/>
      <c r="DG341" s="21"/>
      <c r="DH341" s="21"/>
      <c r="DI341" s="21"/>
      <c r="DJ341" s="21"/>
      <c r="DK341" s="21"/>
      <c r="DL341" s="21"/>
      <c r="DM341" s="21"/>
      <c r="DN341" s="21"/>
      <c r="DO341" s="21"/>
      <c r="DP341" s="21"/>
      <c r="DQ341" s="21"/>
      <c r="DR341" s="21"/>
      <c r="DS341" s="21"/>
      <c r="DT341" s="21"/>
      <c r="DU341" s="21"/>
      <c r="DV341" s="21"/>
      <c r="DW341" s="21"/>
      <c r="DX341" s="21"/>
      <c r="DY341" s="21"/>
      <c r="DZ341" s="21"/>
      <c r="EA341" s="21"/>
      <c r="EB341" s="21"/>
      <c r="EC341" s="21"/>
      <c r="ED341" s="21"/>
      <c r="EE341" s="21"/>
      <c r="EF341" s="21"/>
      <c r="EG341" s="21"/>
      <c r="EH341" s="21"/>
    </row>
    <row r="342" spans="1:138" ht="15.75" customHeight="1">
      <c r="A342" s="21"/>
      <c r="B342" s="21"/>
      <c r="C342" s="21"/>
      <c r="D342" s="79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  <c r="AH342" s="21"/>
      <c r="AI342" s="21"/>
      <c r="AJ342" s="21"/>
      <c r="AK342" s="21"/>
      <c r="AL342" s="21"/>
      <c r="AM342" s="21"/>
      <c r="AN342" s="21"/>
      <c r="AO342" s="21"/>
      <c r="AP342" s="21"/>
      <c r="AQ342" s="21"/>
      <c r="AR342" s="21"/>
      <c r="AS342" s="21"/>
      <c r="AT342" s="21"/>
      <c r="AU342" s="21"/>
      <c r="AV342" s="21"/>
      <c r="AW342" s="21"/>
      <c r="AX342" s="21"/>
      <c r="AY342" s="21"/>
      <c r="AZ342" s="21"/>
      <c r="BA342" s="21"/>
      <c r="BB342" s="21"/>
      <c r="BC342" s="21"/>
      <c r="BD342" s="21"/>
      <c r="BE342" s="21"/>
      <c r="BF342" s="21"/>
      <c r="BG342" s="21"/>
      <c r="BH342" s="21"/>
      <c r="BI342" s="21"/>
      <c r="BJ342" s="21"/>
      <c r="BK342" s="21"/>
      <c r="BL342" s="21"/>
      <c r="BM342" s="21"/>
      <c r="BN342" s="21"/>
      <c r="BO342" s="21"/>
      <c r="BP342" s="21"/>
      <c r="BQ342" s="21"/>
      <c r="BR342" s="21"/>
      <c r="BS342" s="21"/>
      <c r="BT342" s="21"/>
      <c r="BU342" s="21"/>
      <c r="BV342" s="21"/>
      <c r="BW342" s="21"/>
      <c r="BX342" s="21"/>
      <c r="BY342" s="21"/>
      <c r="BZ342" s="21"/>
      <c r="CA342" s="21"/>
      <c r="CB342" s="21"/>
      <c r="CC342" s="21"/>
      <c r="CD342" s="21"/>
      <c r="CE342" s="21"/>
      <c r="CF342" s="21"/>
      <c r="CG342" s="21"/>
      <c r="CH342" s="21"/>
      <c r="CI342" s="21"/>
      <c r="CJ342" s="21"/>
      <c r="CK342" s="21"/>
      <c r="CL342" s="21"/>
      <c r="CM342" s="21"/>
      <c r="CN342" s="21"/>
      <c r="CO342" s="21"/>
      <c r="CP342" s="21"/>
      <c r="CQ342" s="21"/>
      <c r="CR342" s="21"/>
      <c r="CS342" s="21"/>
      <c r="CT342" s="21"/>
      <c r="CU342" s="21"/>
      <c r="CV342" s="21"/>
      <c r="CW342" s="21"/>
      <c r="CX342" s="21"/>
      <c r="CY342" s="21"/>
      <c r="CZ342" s="21"/>
      <c r="DA342" s="21"/>
      <c r="DB342" s="21"/>
      <c r="DC342" s="21"/>
      <c r="DD342" s="21"/>
      <c r="DE342" s="21"/>
      <c r="DF342" s="21"/>
      <c r="DG342" s="21"/>
      <c r="DH342" s="21"/>
      <c r="DI342" s="21"/>
      <c r="DJ342" s="21"/>
      <c r="DK342" s="21"/>
      <c r="DL342" s="21"/>
      <c r="DM342" s="21"/>
      <c r="DN342" s="21"/>
      <c r="DO342" s="21"/>
      <c r="DP342" s="21"/>
      <c r="DQ342" s="21"/>
      <c r="DR342" s="21"/>
      <c r="DS342" s="21"/>
      <c r="DT342" s="21"/>
      <c r="DU342" s="21"/>
      <c r="DV342" s="21"/>
      <c r="DW342" s="21"/>
      <c r="DX342" s="21"/>
      <c r="DY342" s="21"/>
      <c r="DZ342" s="21"/>
      <c r="EA342" s="21"/>
      <c r="EB342" s="21"/>
      <c r="EC342" s="21"/>
      <c r="ED342" s="21"/>
      <c r="EE342" s="21"/>
      <c r="EF342" s="21"/>
      <c r="EG342" s="21"/>
      <c r="EH342" s="21"/>
    </row>
    <row r="343" spans="1:138" ht="15.75" customHeight="1">
      <c r="A343" s="21"/>
      <c r="B343" s="21"/>
      <c r="C343" s="21"/>
      <c r="D343" s="79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  <c r="AH343" s="21"/>
      <c r="AI343" s="21"/>
      <c r="AJ343" s="21"/>
      <c r="AK343" s="21"/>
      <c r="AL343" s="21"/>
      <c r="AM343" s="21"/>
      <c r="AN343" s="21"/>
      <c r="AO343" s="21"/>
      <c r="AP343" s="21"/>
      <c r="AQ343" s="21"/>
      <c r="AR343" s="21"/>
      <c r="AS343" s="21"/>
      <c r="AT343" s="21"/>
      <c r="AU343" s="21"/>
      <c r="AV343" s="21"/>
      <c r="AW343" s="21"/>
      <c r="AX343" s="21"/>
      <c r="AY343" s="21"/>
      <c r="AZ343" s="21"/>
      <c r="BA343" s="21"/>
      <c r="BB343" s="21"/>
      <c r="BC343" s="21"/>
      <c r="BD343" s="21"/>
      <c r="BE343" s="21"/>
      <c r="BF343" s="21"/>
      <c r="BG343" s="21"/>
      <c r="BH343" s="21"/>
      <c r="BI343" s="21"/>
      <c r="BJ343" s="21"/>
      <c r="BK343" s="21"/>
      <c r="BL343" s="21"/>
      <c r="BM343" s="21"/>
      <c r="BN343" s="21"/>
      <c r="BO343" s="21"/>
      <c r="BP343" s="21"/>
      <c r="BQ343" s="21"/>
      <c r="BR343" s="21"/>
      <c r="BS343" s="21"/>
      <c r="BT343" s="21"/>
      <c r="BU343" s="21"/>
      <c r="BV343" s="21"/>
      <c r="BW343" s="21"/>
      <c r="BX343" s="21"/>
      <c r="BY343" s="21"/>
      <c r="BZ343" s="21"/>
      <c r="CA343" s="21"/>
      <c r="CB343" s="21"/>
      <c r="CC343" s="21"/>
      <c r="CD343" s="21"/>
      <c r="CE343" s="21"/>
      <c r="CF343" s="21"/>
      <c r="CG343" s="21"/>
      <c r="CH343" s="21"/>
      <c r="CI343" s="21"/>
      <c r="CJ343" s="21"/>
      <c r="CK343" s="21"/>
      <c r="CL343" s="21"/>
      <c r="CM343" s="21"/>
      <c r="CN343" s="21"/>
      <c r="CO343" s="21"/>
      <c r="CP343" s="21"/>
      <c r="CQ343" s="21"/>
      <c r="CR343" s="21"/>
      <c r="CS343" s="21"/>
      <c r="CT343" s="21"/>
      <c r="CU343" s="21"/>
      <c r="CV343" s="21"/>
      <c r="CW343" s="21"/>
      <c r="CX343" s="21"/>
      <c r="CY343" s="21"/>
      <c r="CZ343" s="21"/>
      <c r="DA343" s="21"/>
      <c r="DB343" s="21"/>
      <c r="DC343" s="21"/>
      <c r="DD343" s="21"/>
      <c r="DE343" s="21"/>
      <c r="DF343" s="21"/>
      <c r="DG343" s="21"/>
      <c r="DH343" s="21"/>
      <c r="DI343" s="21"/>
      <c r="DJ343" s="21"/>
      <c r="DK343" s="21"/>
      <c r="DL343" s="21"/>
      <c r="DM343" s="21"/>
      <c r="DN343" s="21"/>
      <c r="DO343" s="21"/>
      <c r="DP343" s="21"/>
      <c r="DQ343" s="21"/>
      <c r="DR343" s="21"/>
      <c r="DS343" s="21"/>
      <c r="DT343" s="21"/>
      <c r="DU343" s="21"/>
      <c r="DV343" s="21"/>
      <c r="DW343" s="21"/>
      <c r="DX343" s="21"/>
      <c r="DY343" s="21"/>
      <c r="DZ343" s="21"/>
      <c r="EA343" s="21"/>
      <c r="EB343" s="21"/>
      <c r="EC343" s="21"/>
      <c r="ED343" s="21"/>
      <c r="EE343" s="21"/>
      <c r="EF343" s="21"/>
      <c r="EG343" s="21"/>
      <c r="EH343" s="21"/>
    </row>
    <row r="344" spans="1:138" ht="15.75" customHeight="1">
      <c r="A344" s="21"/>
      <c r="B344" s="21"/>
      <c r="C344" s="21"/>
      <c r="D344" s="79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  <c r="AH344" s="21"/>
      <c r="AI344" s="21"/>
      <c r="AJ344" s="21"/>
      <c r="AK344" s="21"/>
      <c r="AL344" s="21"/>
      <c r="AM344" s="21"/>
      <c r="AN344" s="21"/>
      <c r="AO344" s="21"/>
      <c r="AP344" s="21"/>
      <c r="AQ344" s="21"/>
      <c r="AR344" s="21"/>
      <c r="AS344" s="21"/>
      <c r="AT344" s="21"/>
      <c r="AU344" s="21"/>
      <c r="AV344" s="21"/>
      <c r="AW344" s="21"/>
      <c r="AX344" s="21"/>
      <c r="AY344" s="21"/>
      <c r="AZ344" s="21"/>
      <c r="BA344" s="21"/>
      <c r="BB344" s="21"/>
      <c r="BC344" s="21"/>
      <c r="BD344" s="21"/>
      <c r="BE344" s="21"/>
      <c r="BF344" s="21"/>
      <c r="BG344" s="21"/>
      <c r="BH344" s="21"/>
      <c r="BI344" s="21"/>
      <c r="BJ344" s="21"/>
      <c r="BK344" s="21"/>
      <c r="BL344" s="21"/>
      <c r="BM344" s="21"/>
      <c r="BN344" s="21"/>
      <c r="BO344" s="21"/>
      <c r="BP344" s="21"/>
      <c r="BQ344" s="21"/>
      <c r="BR344" s="21"/>
      <c r="BS344" s="21"/>
      <c r="BT344" s="21"/>
      <c r="BU344" s="21"/>
      <c r="BV344" s="21"/>
      <c r="BW344" s="21"/>
      <c r="BX344" s="21"/>
      <c r="BY344" s="21"/>
      <c r="BZ344" s="21"/>
      <c r="CA344" s="21"/>
      <c r="CB344" s="21"/>
      <c r="CC344" s="21"/>
      <c r="CD344" s="21"/>
      <c r="CE344" s="21"/>
      <c r="CF344" s="21"/>
      <c r="CG344" s="21"/>
      <c r="CH344" s="21"/>
      <c r="CI344" s="21"/>
      <c r="CJ344" s="21"/>
      <c r="CK344" s="21"/>
      <c r="CL344" s="21"/>
      <c r="CM344" s="21"/>
      <c r="CN344" s="21"/>
      <c r="CO344" s="21"/>
      <c r="CP344" s="21"/>
      <c r="CQ344" s="21"/>
      <c r="CR344" s="21"/>
      <c r="CS344" s="21"/>
      <c r="CT344" s="21"/>
      <c r="CU344" s="21"/>
      <c r="CV344" s="21"/>
      <c r="CW344" s="21"/>
      <c r="CX344" s="21"/>
      <c r="CY344" s="21"/>
      <c r="CZ344" s="21"/>
      <c r="DA344" s="21"/>
      <c r="DB344" s="21"/>
      <c r="DC344" s="21"/>
      <c r="DD344" s="21"/>
      <c r="DE344" s="21"/>
      <c r="DF344" s="21"/>
      <c r="DG344" s="21"/>
      <c r="DH344" s="21"/>
      <c r="DI344" s="21"/>
      <c r="DJ344" s="21"/>
      <c r="DK344" s="21"/>
      <c r="DL344" s="21"/>
      <c r="DM344" s="21"/>
      <c r="DN344" s="21"/>
      <c r="DO344" s="21"/>
      <c r="DP344" s="21"/>
      <c r="DQ344" s="21"/>
      <c r="DR344" s="21"/>
      <c r="DS344" s="21"/>
      <c r="DT344" s="21"/>
      <c r="DU344" s="21"/>
      <c r="DV344" s="21"/>
      <c r="DW344" s="21"/>
      <c r="DX344" s="21"/>
      <c r="DY344" s="21"/>
      <c r="DZ344" s="21"/>
      <c r="EA344" s="21"/>
      <c r="EB344" s="21"/>
      <c r="EC344" s="21"/>
      <c r="ED344" s="21"/>
      <c r="EE344" s="21"/>
      <c r="EF344" s="21"/>
      <c r="EG344" s="21"/>
      <c r="EH344" s="21"/>
    </row>
    <row r="345" spans="1:138" ht="15.75" customHeight="1">
      <c r="A345" s="21"/>
      <c r="B345" s="21"/>
      <c r="C345" s="21"/>
      <c r="D345" s="79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  <c r="AH345" s="21"/>
      <c r="AI345" s="21"/>
      <c r="AJ345" s="21"/>
      <c r="AK345" s="21"/>
      <c r="AL345" s="21"/>
      <c r="AM345" s="21"/>
      <c r="AN345" s="21"/>
      <c r="AO345" s="21"/>
      <c r="AP345" s="21"/>
      <c r="AQ345" s="21"/>
      <c r="AR345" s="21"/>
      <c r="AS345" s="21"/>
      <c r="AT345" s="21"/>
      <c r="AU345" s="21"/>
      <c r="AV345" s="21"/>
      <c r="AW345" s="21"/>
      <c r="AX345" s="21"/>
      <c r="AY345" s="21"/>
      <c r="AZ345" s="21"/>
      <c r="BA345" s="21"/>
      <c r="BB345" s="21"/>
      <c r="BC345" s="21"/>
      <c r="BD345" s="21"/>
      <c r="BE345" s="21"/>
      <c r="BF345" s="21"/>
      <c r="BG345" s="21"/>
      <c r="BH345" s="21"/>
      <c r="BI345" s="21"/>
      <c r="BJ345" s="21"/>
      <c r="BK345" s="21"/>
      <c r="BL345" s="21"/>
      <c r="BM345" s="21"/>
      <c r="BN345" s="21"/>
      <c r="BO345" s="21"/>
      <c r="BP345" s="21"/>
      <c r="BQ345" s="21"/>
      <c r="BR345" s="21"/>
      <c r="BS345" s="21"/>
      <c r="BT345" s="21"/>
      <c r="BU345" s="21"/>
      <c r="BV345" s="21"/>
      <c r="BW345" s="21"/>
      <c r="BX345" s="21"/>
      <c r="BY345" s="21"/>
      <c r="BZ345" s="21"/>
      <c r="CA345" s="21"/>
      <c r="CB345" s="21"/>
      <c r="CC345" s="21"/>
      <c r="CD345" s="21"/>
      <c r="CE345" s="21"/>
      <c r="CF345" s="21"/>
      <c r="CG345" s="21"/>
      <c r="CH345" s="21"/>
      <c r="CI345" s="21"/>
      <c r="CJ345" s="21"/>
      <c r="CK345" s="21"/>
      <c r="CL345" s="21"/>
      <c r="CM345" s="21"/>
      <c r="CN345" s="21"/>
      <c r="CO345" s="21"/>
      <c r="CP345" s="21"/>
      <c r="CQ345" s="21"/>
      <c r="CR345" s="21"/>
      <c r="CS345" s="21"/>
      <c r="CT345" s="21"/>
      <c r="CU345" s="21"/>
      <c r="CV345" s="21"/>
      <c r="CW345" s="21"/>
      <c r="CX345" s="21"/>
      <c r="CY345" s="21"/>
      <c r="CZ345" s="21"/>
      <c r="DA345" s="21"/>
      <c r="DB345" s="21"/>
      <c r="DC345" s="21"/>
      <c r="DD345" s="21"/>
      <c r="DE345" s="21"/>
      <c r="DF345" s="21"/>
      <c r="DG345" s="21"/>
      <c r="DH345" s="21"/>
      <c r="DI345" s="21"/>
      <c r="DJ345" s="21"/>
      <c r="DK345" s="21"/>
      <c r="DL345" s="21"/>
      <c r="DM345" s="21"/>
      <c r="DN345" s="21"/>
      <c r="DO345" s="21"/>
      <c r="DP345" s="21"/>
      <c r="DQ345" s="21"/>
      <c r="DR345" s="21"/>
      <c r="DS345" s="21"/>
      <c r="DT345" s="21"/>
      <c r="DU345" s="21"/>
      <c r="DV345" s="21"/>
      <c r="DW345" s="21"/>
      <c r="DX345" s="21"/>
      <c r="DY345" s="21"/>
      <c r="DZ345" s="21"/>
      <c r="EA345" s="21"/>
      <c r="EB345" s="21"/>
      <c r="EC345" s="21"/>
      <c r="ED345" s="21"/>
      <c r="EE345" s="21"/>
      <c r="EF345" s="21"/>
      <c r="EG345" s="21"/>
      <c r="EH345" s="21"/>
    </row>
    <row r="346" spans="1:138" ht="15.75" customHeight="1">
      <c r="A346" s="21"/>
      <c r="B346" s="21"/>
      <c r="C346" s="21"/>
      <c r="D346" s="79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  <c r="AH346" s="21"/>
      <c r="AI346" s="21"/>
      <c r="AJ346" s="21"/>
      <c r="AK346" s="21"/>
      <c r="AL346" s="21"/>
      <c r="AM346" s="21"/>
      <c r="AN346" s="21"/>
      <c r="AO346" s="21"/>
      <c r="AP346" s="21"/>
      <c r="AQ346" s="21"/>
      <c r="AR346" s="21"/>
      <c r="AS346" s="21"/>
      <c r="AT346" s="21"/>
      <c r="AU346" s="21"/>
      <c r="AV346" s="21"/>
      <c r="AW346" s="21"/>
      <c r="AX346" s="21"/>
      <c r="AY346" s="21"/>
      <c r="AZ346" s="21"/>
      <c r="BA346" s="21"/>
      <c r="BB346" s="21"/>
      <c r="BC346" s="21"/>
      <c r="BD346" s="21"/>
      <c r="BE346" s="21"/>
      <c r="BF346" s="21"/>
      <c r="BG346" s="21"/>
      <c r="BH346" s="21"/>
      <c r="BI346" s="21"/>
      <c r="BJ346" s="21"/>
      <c r="BK346" s="21"/>
      <c r="BL346" s="21"/>
      <c r="BM346" s="21"/>
      <c r="BN346" s="21"/>
      <c r="BO346" s="21"/>
      <c r="BP346" s="21"/>
      <c r="BQ346" s="21"/>
      <c r="BR346" s="21"/>
      <c r="BS346" s="21"/>
      <c r="BT346" s="21"/>
      <c r="BU346" s="21"/>
      <c r="BV346" s="21"/>
      <c r="BW346" s="21"/>
      <c r="BX346" s="21"/>
      <c r="BY346" s="21"/>
      <c r="BZ346" s="21"/>
      <c r="CA346" s="21"/>
      <c r="CB346" s="21"/>
      <c r="CC346" s="21"/>
      <c r="CD346" s="21"/>
      <c r="CE346" s="21"/>
      <c r="CF346" s="21"/>
      <c r="CG346" s="21"/>
      <c r="CH346" s="21"/>
      <c r="CI346" s="21"/>
      <c r="CJ346" s="21"/>
      <c r="CK346" s="21"/>
      <c r="CL346" s="21"/>
      <c r="CM346" s="21"/>
      <c r="CN346" s="21"/>
      <c r="CO346" s="21"/>
      <c r="CP346" s="21"/>
      <c r="CQ346" s="21"/>
      <c r="CR346" s="21"/>
      <c r="CS346" s="21"/>
      <c r="CT346" s="21"/>
      <c r="CU346" s="21"/>
      <c r="CV346" s="21"/>
      <c r="CW346" s="21"/>
      <c r="CX346" s="21"/>
      <c r="CY346" s="21"/>
      <c r="CZ346" s="21"/>
      <c r="DA346" s="21"/>
      <c r="DB346" s="21"/>
      <c r="DC346" s="21"/>
      <c r="DD346" s="21"/>
      <c r="DE346" s="21"/>
      <c r="DF346" s="21"/>
      <c r="DG346" s="21"/>
      <c r="DH346" s="21"/>
      <c r="DI346" s="21"/>
      <c r="DJ346" s="21"/>
      <c r="DK346" s="21"/>
      <c r="DL346" s="21"/>
      <c r="DM346" s="21"/>
      <c r="DN346" s="21"/>
      <c r="DO346" s="21"/>
      <c r="DP346" s="21"/>
      <c r="DQ346" s="21"/>
      <c r="DR346" s="21"/>
      <c r="DS346" s="21"/>
      <c r="DT346" s="21"/>
      <c r="DU346" s="21"/>
      <c r="DV346" s="21"/>
      <c r="DW346" s="21"/>
      <c r="DX346" s="21"/>
      <c r="DY346" s="21"/>
      <c r="DZ346" s="21"/>
      <c r="EA346" s="21"/>
      <c r="EB346" s="21"/>
      <c r="EC346" s="21"/>
      <c r="ED346" s="21"/>
      <c r="EE346" s="21"/>
      <c r="EF346" s="21"/>
      <c r="EG346" s="21"/>
      <c r="EH346" s="21"/>
    </row>
    <row r="347" spans="1:138" ht="15.75" customHeight="1">
      <c r="A347" s="21"/>
      <c r="B347" s="21"/>
      <c r="C347" s="21"/>
      <c r="D347" s="79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  <c r="AH347" s="21"/>
      <c r="AI347" s="21"/>
      <c r="AJ347" s="21"/>
      <c r="AK347" s="21"/>
      <c r="AL347" s="21"/>
      <c r="AM347" s="21"/>
      <c r="AN347" s="21"/>
      <c r="AO347" s="21"/>
      <c r="AP347" s="21"/>
      <c r="AQ347" s="21"/>
      <c r="AR347" s="21"/>
      <c r="AS347" s="21"/>
      <c r="AT347" s="21"/>
      <c r="AU347" s="21"/>
      <c r="AV347" s="21"/>
      <c r="AW347" s="21"/>
      <c r="AX347" s="21"/>
      <c r="AY347" s="21"/>
      <c r="AZ347" s="21"/>
      <c r="BA347" s="21"/>
      <c r="BB347" s="21"/>
      <c r="BC347" s="21"/>
      <c r="BD347" s="21"/>
      <c r="BE347" s="21"/>
      <c r="BF347" s="21"/>
      <c r="BG347" s="21"/>
      <c r="BH347" s="21"/>
      <c r="BI347" s="21"/>
      <c r="BJ347" s="21"/>
      <c r="BK347" s="21"/>
      <c r="BL347" s="21"/>
      <c r="BM347" s="21"/>
      <c r="BN347" s="21"/>
      <c r="BO347" s="21"/>
      <c r="BP347" s="21"/>
      <c r="BQ347" s="21"/>
      <c r="BR347" s="21"/>
      <c r="BS347" s="21"/>
      <c r="BT347" s="21"/>
      <c r="BU347" s="21"/>
      <c r="BV347" s="21"/>
      <c r="BW347" s="21"/>
      <c r="BX347" s="21"/>
      <c r="BY347" s="21"/>
      <c r="BZ347" s="21"/>
      <c r="CA347" s="21"/>
      <c r="CB347" s="21"/>
      <c r="CC347" s="21"/>
      <c r="CD347" s="21"/>
      <c r="CE347" s="21"/>
      <c r="CF347" s="21"/>
      <c r="CG347" s="21"/>
      <c r="CH347" s="21"/>
      <c r="CI347" s="21"/>
      <c r="CJ347" s="21"/>
      <c r="CK347" s="21"/>
      <c r="CL347" s="21"/>
      <c r="CM347" s="21"/>
      <c r="CN347" s="21"/>
      <c r="CO347" s="21"/>
      <c r="CP347" s="21"/>
      <c r="CQ347" s="21"/>
      <c r="CR347" s="21"/>
      <c r="CS347" s="21"/>
      <c r="CT347" s="21"/>
      <c r="CU347" s="21"/>
      <c r="CV347" s="21"/>
      <c r="CW347" s="21"/>
      <c r="CX347" s="21"/>
      <c r="CY347" s="21"/>
      <c r="CZ347" s="21"/>
      <c r="DA347" s="21"/>
      <c r="DB347" s="21"/>
      <c r="DC347" s="21"/>
      <c r="DD347" s="21"/>
      <c r="DE347" s="21"/>
      <c r="DF347" s="21"/>
      <c r="DG347" s="21"/>
      <c r="DH347" s="21"/>
      <c r="DI347" s="21"/>
      <c r="DJ347" s="21"/>
      <c r="DK347" s="21"/>
      <c r="DL347" s="21"/>
      <c r="DM347" s="21"/>
      <c r="DN347" s="21"/>
      <c r="DO347" s="21"/>
      <c r="DP347" s="21"/>
      <c r="DQ347" s="21"/>
      <c r="DR347" s="21"/>
      <c r="DS347" s="21"/>
      <c r="DT347" s="21"/>
      <c r="DU347" s="21"/>
      <c r="DV347" s="21"/>
      <c r="DW347" s="21"/>
      <c r="DX347" s="21"/>
      <c r="DY347" s="21"/>
      <c r="DZ347" s="21"/>
      <c r="EA347" s="21"/>
      <c r="EB347" s="21"/>
      <c r="EC347" s="21"/>
      <c r="ED347" s="21"/>
      <c r="EE347" s="21"/>
      <c r="EF347" s="21"/>
      <c r="EG347" s="21"/>
      <c r="EH347" s="21"/>
    </row>
    <row r="348" spans="1:138" ht="15.75" customHeight="1">
      <c r="A348" s="21"/>
      <c r="B348" s="21"/>
      <c r="C348" s="21"/>
      <c r="D348" s="79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  <c r="AH348" s="21"/>
      <c r="AI348" s="21"/>
      <c r="AJ348" s="21"/>
      <c r="AK348" s="21"/>
      <c r="AL348" s="21"/>
      <c r="AM348" s="21"/>
      <c r="AN348" s="21"/>
      <c r="AO348" s="21"/>
      <c r="AP348" s="21"/>
      <c r="AQ348" s="21"/>
      <c r="AR348" s="21"/>
      <c r="AS348" s="21"/>
      <c r="AT348" s="21"/>
      <c r="AU348" s="21"/>
      <c r="AV348" s="21"/>
      <c r="AW348" s="21"/>
      <c r="AX348" s="21"/>
      <c r="AY348" s="21"/>
      <c r="AZ348" s="21"/>
      <c r="BA348" s="21"/>
      <c r="BB348" s="21"/>
      <c r="BC348" s="21"/>
      <c r="BD348" s="21"/>
      <c r="BE348" s="21"/>
      <c r="BF348" s="21"/>
      <c r="BG348" s="21"/>
      <c r="BH348" s="21"/>
      <c r="BI348" s="21"/>
      <c r="BJ348" s="21"/>
      <c r="BK348" s="21"/>
      <c r="BL348" s="21"/>
      <c r="BM348" s="21"/>
      <c r="BN348" s="21"/>
      <c r="BO348" s="21"/>
      <c r="BP348" s="21"/>
      <c r="BQ348" s="21"/>
      <c r="BR348" s="21"/>
      <c r="BS348" s="21"/>
      <c r="BT348" s="21"/>
      <c r="BU348" s="21"/>
      <c r="BV348" s="21"/>
      <c r="BW348" s="21"/>
      <c r="BX348" s="21"/>
      <c r="BY348" s="21"/>
      <c r="BZ348" s="21"/>
      <c r="CA348" s="21"/>
      <c r="CB348" s="21"/>
      <c r="CC348" s="21"/>
      <c r="CD348" s="21"/>
      <c r="CE348" s="21"/>
      <c r="CF348" s="21"/>
      <c r="CG348" s="21"/>
      <c r="CH348" s="21"/>
      <c r="CI348" s="21"/>
      <c r="CJ348" s="21"/>
      <c r="CK348" s="21"/>
      <c r="CL348" s="21"/>
      <c r="CM348" s="21"/>
      <c r="CN348" s="21"/>
      <c r="CO348" s="21"/>
      <c r="CP348" s="21"/>
      <c r="CQ348" s="21"/>
      <c r="CR348" s="21"/>
      <c r="CS348" s="21"/>
      <c r="CT348" s="21"/>
      <c r="CU348" s="21"/>
      <c r="CV348" s="21"/>
      <c r="CW348" s="21"/>
      <c r="CX348" s="21"/>
      <c r="CY348" s="21"/>
      <c r="CZ348" s="21"/>
      <c r="DA348" s="21"/>
      <c r="DB348" s="21"/>
      <c r="DC348" s="21"/>
      <c r="DD348" s="21"/>
      <c r="DE348" s="21"/>
      <c r="DF348" s="21"/>
      <c r="DG348" s="21"/>
      <c r="DH348" s="21"/>
      <c r="DI348" s="21"/>
      <c r="DJ348" s="21"/>
      <c r="DK348" s="21"/>
      <c r="DL348" s="21"/>
      <c r="DM348" s="21"/>
      <c r="DN348" s="21"/>
      <c r="DO348" s="21"/>
      <c r="DP348" s="21"/>
      <c r="DQ348" s="21"/>
      <c r="DR348" s="21"/>
      <c r="DS348" s="21"/>
      <c r="DT348" s="21"/>
      <c r="DU348" s="21"/>
      <c r="DV348" s="21"/>
      <c r="DW348" s="21"/>
      <c r="DX348" s="21"/>
      <c r="DY348" s="21"/>
      <c r="DZ348" s="21"/>
      <c r="EA348" s="21"/>
      <c r="EB348" s="21"/>
      <c r="EC348" s="21"/>
      <c r="ED348" s="21"/>
      <c r="EE348" s="21"/>
      <c r="EF348" s="21"/>
      <c r="EG348" s="21"/>
      <c r="EH348" s="21"/>
    </row>
    <row r="349" spans="1:138" ht="15.75" customHeight="1">
      <c r="A349" s="21"/>
      <c r="B349" s="21"/>
      <c r="C349" s="21"/>
      <c r="D349" s="79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  <c r="AH349" s="21"/>
      <c r="AI349" s="21"/>
      <c r="AJ349" s="21"/>
      <c r="AK349" s="21"/>
      <c r="AL349" s="21"/>
      <c r="AM349" s="21"/>
      <c r="AN349" s="21"/>
      <c r="AO349" s="21"/>
      <c r="AP349" s="21"/>
      <c r="AQ349" s="21"/>
      <c r="AR349" s="21"/>
      <c r="AS349" s="21"/>
      <c r="AT349" s="21"/>
      <c r="AU349" s="21"/>
      <c r="AV349" s="21"/>
      <c r="AW349" s="21"/>
      <c r="AX349" s="21"/>
      <c r="AY349" s="21"/>
      <c r="AZ349" s="21"/>
      <c r="BA349" s="21"/>
      <c r="BB349" s="21"/>
      <c r="BC349" s="21"/>
      <c r="BD349" s="21"/>
      <c r="BE349" s="21"/>
      <c r="BF349" s="21"/>
      <c r="BG349" s="21"/>
      <c r="BH349" s="21"/>
      <c r="BI349" s="21"/>
      <c r="BJ349" s="21"/>
      <c r="BK349" s="21"/>
      <c r="BL349" s="21"/>
      <c r="BM349" s="21"/>
      <c r="BN349" s="21"/>
      <c r="BO349" s="21"/>
      <c r="BP349" s="21"/>
      <c r="BQ349" s="21"/>
      <c r="BR349" s="21"/>
      <c r="BS349" s="21"/>
      <c r="BT349" s="21"/>
      <c r="BU349" s="21"/>
      <c r="BV349" s="21"/>
      <c r="BW349" s="21"/>
      <c r="BX349" s="21"/>
      <c r="BY349" s="21"/>
      <c r="BZ349" s="21"/>
      <c r="CA349" s="21"/>
      <c r="CB349" s="21"/>
      <c r="CC349" s="21"/>
      <c r="CD349" s="21"/>
      <c r="CE349" s="21"/>
      <c r="CF349" s="21"/>
      <c r="CG349" s="21"/>
      <c r="CH349" s="21"/>
      <c r="CI349" s="21"/>
      <c r="CJ349" s="21"/>
      <c r="CK349" s="21"/>
      <c r="CL349" s="21"/>
      <c r="CM349" s="21"/>
      <c r="CN349" s="21"/>
      <c r="CO349" s="21"/>
      <c r="CP349" s="21"/>
      <c r="CQ349" s="21"/>
      <c r="CR349" s="21"/>
      <c r="CS349" s="21"/>
      <c r="CT349" s="21"/>
      <c r="CU349" s="21"/>
      <c r="CV349" s="21"/>
      <c r="CW349" s="21"/>
      <c r="CX349" s="21"/>
      <c r="CY349" s="21"/>
      <c r="CZ349" s="21"/>
      <c r="DA349" s="21"/>
      <c r="DB349" s="21"/>
      <c r="DC349" s="21"/>
      <c r="DD349" s="21"/>
      <c r="DE349" s="21"/>
      <c r="DF349" s="21"/>
      <c r="DG349" s="21"/>
      <c r="DH349" s="21"/>
      <c r="DI349" s="21"/>
      <c r="DJ349" s="21"/>
      <c r="DK349" s="21"/>
      <c r="DL349" s="21"/>
      <c r="DM349" s="21"/>
      <c r="DN349" s="21"/>
      <c r="DO349" s="21"/>
      <c r="DP349" s="21"/>
      <c r="DQ349" s="21"/>
      <c r="DR349" s="21"/>
      <c r="DS349" s="21"/>
      <c r="DT349" s="21"/>
      <c r="DU349" s="21"/>
      <c r="DV349" s="21"/>
      <c r="DW349" s="21"/>
      <c r="DX349" s="21"/>
      <c r="DY349" s="21"/>
      <c r="DZ349" s="21"/>
      <c r="EA349" s="21"/>
      <c r="EB349" s="21"/>
      <c r="EC349" s="21"/>
      <c r="ED349" s="21"/>
      <c r="EE349" s="21"/>
      <c r="EF349" s="21"/>
      <c r="EG349" s="21"/>
      <c r="EH349" s="21"/>
    </row>
    <row r="350" spans="1:138" ht="15.75" customHeight="1">
      <c r="A350" s="21"/>
      <c r="B350" s="21"/>
      <c r="C350" s="21"/>
      <c r="D350" s="79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  <c r="AH350" s="21"/>
      <c r="AI350" s="21"/>
      <c r="AJ350" s="21"/>
      <c r="AK350" s="21"/>
      <c r="AL350" s="21"/>
      <c r="AM350" s="21"/>
      <c r="AN350" s="21"/>
      <c r="AO350" s="21"/>
      <c r="AP350" s="21"/>
      <c r="AQ350" s="21"/>
      <c r="AR350" s="21"/>
      <c r="AS350" s="21"/>
      <c r="AT350" s="21"/>
      <c r="AU350" s="21"/>
      <c r="AV350" s="21"/>
      <c r="AW350" s="21"/>
      <c r="AX350" s="21"/>
      <c r="AY350" s="21"/>
      <c r="AZ350" s="21"/>
      <c r="BA350" s="21"/>
      <c r="BB350" s="21"/>
      <c r="BC350" s="21"/>
      <c r="BD350" s="21"/>
      <c r="BE350" s="21"/>
      <c r="BF350" s="21"/>
      <c r="BG350" s="21"/>
      <c r="BH350" s="21"/>
      <c r="BI350" s="21"/>
      <c r="BJ350" s="21"/>
      <c r="BK350" s="21"/>
      <c r="BL350" s="21"/>
      <c r="BM350" s="21"/>
      <c r="BN350" s="21"/>
      <c r="BO350" s="21"/>
      <c r="BP350" s="21"/>
      <c r="BQ350" s="21"/>
      <c r="BR350" s="21"/>
      <c r="BS350" s="21"/>
      <c r="BT350" s="21"/>
      <c r="BU350" s="21"/>
      <c r="BV350" s="21"/>
      <c r="BW350" s="21"/>
      <c r="BX350" s="21"/>
      <c r="BY350" s="21"/>
      <c r="BZ350" s="21"/>
      <c r="CA350" s="21"/>
      <c r="CB350" s="21"/>
      <c r="CC350" s="21"/>
      <c r="CD350" s="21"/>
      <c r="CE350" s="21"/>
      <c r="CF350" s="21"/>
      <c r="CG350" s="21"/>
      <c r="CH350" s="21"/>
      <c r="CI350" s="21"/>
      <c r="CJ350" s="21"/>
      <c r="CK350" s="21"/>
      <c r="CL350" s="21"/>
      <c r="CM350" s="21"/>
      <c r="CN350" s="21"/>
      <c r="CO350" s="21"/>
      <c r="CP350" s="21"/>
      <c r="CQ350" s="21"/>
      <c r="CR350" s="21"/>
      <c r="CS350" s="21"/>
      <c r="CT350" s="21"/>
      <c r="CU350" s="21"/>
      <c r="CV350" s="21"/>
      <c r="CW350" s="21"/>
      <c r="CX350" s="21"/>
      <c r="CY350" s="21"/>
      <c r="CZ350" s="21"/>
      <c r="DA350" s="21"/>
      <c r="DB350" s="21"/>
      <c r="DC350" s="21"/>
      <c r="DD350" s="21"/>
      <c r="DE350" s="21"/>
      <c r="DF350" s="21"/>
      <c r="DG350" s="21"/>
      <c r="DH350" s="21"/>
      <c r="DI350" s="21"/>
      <c r="DJ350" s="21"/>
      <c r="DK350" s="21"/>
      <c r="DL350" s="21"/>
      <c r="DM350" s="21"/>
      <c r="DN350" s="21"/>
      <c r="DO350" s="21"/>
      <c r="DP350" s="21"/>
      <c r="DQ350" s="21"/>
      <c r="DR350" s="21"/>
      <c r="DS350" s="21"/>
      <c r="DT350" s="21"/>
      <c r="DU350" s="21"/>
      <c r="DV350" s="21"/>
      <c r="DW350" s="21"/>
      <c r="DX350" s="21"/>
      <c r="DY350" s="21"/>
      <c r="DZ350" s="21"/>
      <c r="EA350" s="21"/>
      <c r="EB350" s="21"/>
      <c r="EC350" s="21"/>
      <c r="ED350" s="21"/>
      <c r="EE350" s="21"/>
      <c r="EF350" s="21"/>
      <c r="EG350" s="21"/>
      <c r="EH350" s="21"/>
    </row>
    <row r="351" spans="1:138" ht="15.75" customHeight="1">
      <c r="A351" s="21"/>
      <c r="B351" s="21"/>
      <c r="C351" s="21"/>
      <c r="D351" s="79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  <c r="AH351" s="21"/>
      <c r="AI351" s="21"/>
      <c r="AJ351" s="21"/>
      <c r="AK351" s="21"/>
      <c r="AL351" s="21"/>
      <c r="AM351" s="21"/>
      <c r="AN351" s="21"/>
      <c r="AO351" s="21"/>
      <c r="AP351" s="21"/>
      <c r="AQ351" s="21"/>
      <c r="AR351" s="21"/>
      <c r="AS351" s="21"/>
      <c r="AT351" s="21"/>
      <c r="AU351" s="21"/>
      <c r="AV351" s="21"/>
      <c r="AW351" s="21"/>
      <c r="AX351" s="21"/>
      <c r="AY351" s="21"/>
      <c r="AZ351" s="21"/>
      <c r="BA351" s="21"/>
      <c r="BB351" s="21"/>
      <c r="BC351" s="21"/>
      <c r="BD351" s="21"/>
      <c r="BE351" s="21"/>
      <c r="BF351" s="21"/>
      <c r="BG351" s="21"/>
      <c r="BH351" s="21"/>
      <c r="BI351" s="21"/>
      <c r="BJ351" s="21"/>
      <c r="BK351" s="21"/>
      <c r="BL351" s="21"/>
      <c r="BM351" s="21"/>
      <c r="BN351" s="21"/>
      <c r="BO351" s="21"/>
      <c r="BP351" s="21"/>
      <c r="BQ351" s="21"/>
      <c r="BR351" s="21"/>
      <c r="BS351" s="21"/>
      <c r="BT351" s="21"/>
      <c r="BU351" s="21"/>
      <c r="BV351" s="21"/>
      <c r="BW351" s="21"/>
      <c r="BX351" s="21"/>
      <c r="BY351" s="21"/>
      <c r="BZ351" s="21"/>
      <c r="CA351" s="21"/>
      <c r="CB351" s="21"/>
      <c r="CC351" s="21"/>
      <c r="CD351" s="21"/>
      <c r="CE351" s="21"/>
      <c r="CF351" s="21"/>
      <c r="CG351" s="21"/>
      <c r="CH351" s="21"/>
      <c r="CI351" s="21"/>
      <c r="CJ351" s="21"/>
      <c r="CK351" s="21"/>
      <c r="CL351" s="21"/>
      <c r="CM351" s="21"/>
      <c r="CN351" s="21"/>
      <c r="CO351" s="21"/>
      <c r="CP351" s="21"/>
      <c r="CQ351" s="21"/>
      <c r="CR351" s="21"/>
      <c r="CS351" s="21"/>
      <c r="CT351" s="21"/>
      <c r="CU351" s="21"/>
      <c r="CV351" s="21"/>
      <c r="CW351" s="21"/>
      <c r="CX351" s="21"/>
      <c r="CY351" s="21"/>
      <c r="CZ351" s="21"/>
      <c r="DA351" s="21"/>
      <c r="DB351" s="21"/>
      <c r="DC351" s="21"/>
      <c r="DD351" s="21"/>
      <c r="DE351" s="21"/>
      <c r="DF351" s="21"/>
      <c r="DG351" s="21"/>
      <c r="DH351" s="21"/>
      <c r="DI351" s="21"/>
      <c r="DJ351" s="21"/>
      <c r="DK351" s="21"/>
      <c r="DL351" s="21"/>
      <c r="DM351" s="21"/>
      <c r="DN351" s="21"/>
      <c r="DO351" s="21"/>
      <c r="DP351" s="21"/>
      <c r="DQ351" s="21"/>
      <c r="DR351" s="21"/>
      <c r="DS351" s="21"/>
      <c r="DT351" s="21"/>
      <c r="DU351" s="21"/>
      <c r="DV351" s="21"/>
      <c r="DW351" s="21"/>
      <c r="DX351" s="21"/>
      <c r="DY351" s="21"/>
      <c r="DZ351" s="21"/>
      <c r="EA351" s="21"/>
      <c r="EB351" s="21"/>
      <c r="EC351" s="21"/>
      <c r="ED351" s="21"/>
      <c r="EE351" s="21"/>
      <c r="EF351" s="21"/>
      <c r="EG351" s="21"/>
      <c r="EH351" s="21"/>
    </row>
    <row r="352" spans="1:138" ht="15.75" customHeight="1">
      <c r="A352" s="21"/>
      <c r="B352" s="21"/>
      <c r="C352" s="21"/>
      <c r="D352" s="79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  <c r="AH352" s="21"/>
      <c r="AI352" s="21"/>
      <c r="AJ352" s="21"/>
      <c r="AK352" s="21"/>
      <c r="AL352" s="21"/>
      <c r="AM352" s="21"/>
      <c r="AN352" s="21"/>
      <c r="AO352" s="21"/>
      <c r="AP352" s="21"/>
      <c r="AQ352" s="21"/>
      <c r="AR352" s="21"/>
      <c r="AS352" s="21"/>
      <c r="AT352" s="21"/>
      <c r="AU352" s="21"/>
      <c r="AV352" s="21"/>
      <c r="AW352" s="21"/>
      <c r="AX352" s="21"/>
      <c r="AY352" s="21"/>
      <c r="AZ352" s="21"/>
      <c r="BA352" s="21"/>
      <c r="BB352" s="21"/>
      <c r="BC352" s="21"/>
      <c r="BD352" s="21"/>
      <c r="BE352" s="21"/>
      <c r="BF352" s="21"/>
      <c r="BG352" s="21"/>
      <c r="BH352" s="21"/>
      <c r="BI352" s="21"/>
      <c r="BJ352" s="21"/>
      <c r="BK352" s="21"/>
      <c r="BL352" s="21"/>
      <c r="BM352" s="21"/>
      <c r="BN352" s="21"/>
      <c r="BO352" s="21"/>
      <c r="BP352" s="21"/>
      <c r="BQ352" s="21"/>
      <c r="BR352" s="21"/>
      <c r="BS352" s="21"/>
      <c r="BT352" s="21"/>
      <c r="BU352" s="21"/>
      <c r="BV352" s="21"/>
      <c r="BW352" s="21"/>
      <c r="BX352" s="21"/>
      <c r="BY352" s="21"/>
      <c r="BZ352" s="21"/>
      <c r="CA352" s="21"/>
      <c r="CB352" s="21"/>
      <c r="CC352" s="21"/>
      <c r="CD352" s="21"/>
      <c r="CE352" s="21"/>
      <c r="CF352" s="21"/>
      <c r="CG352" s="21"/>
      <c r="CH352" s="21"/>
      <c r="CI352" s="21"/>
      <c r="CJ352" s="21"/>
      <c r="CK352" s="21"/>
      <c r="CL352" s="21"/>
      <c r="CM352" s="21"/>
      <c r="CN352" s="21"/>
      <c r="CO352" s="21"/>
      <c r="CP352" s="21"/>
      <c r="CQ352" s="21"/>
      <c r="CR352" s="21"/>
      <c r="CS352" s="21"/>
      <c r="CT352" s="21"/>
      <c r="CU352" s="21"/>
      <c r="CV352" s="21"/>
      <c r="CW352" s="21"/>
      <c r="CX352" s="21"/>
      <c r="CY352" s="21"/>
      <c r="CZ352" s="21"/>
      <c r="DA352" s="21"/>
      <c r="DB352" s="21"/>
      <c r="DC352" s="21"/>
      <c r="DD352" s="21"/>
      <c r="DE352" s="21"/>
      <c r="DF352" s="21"/>
      <c r="DG352" s="21"/>
      <c r="DH352" s="21"/>
      <c r="DI352" s="21"/>
      <c r="DJ352" s="21"/>
      <c r="DK352" s="21"/>
      <c r="DL352" s="21"/>
      <c r="DM352" s="21"/>
      <c r="DN352" s="21"/>
      <c r="DO352" s="21"/>
      <c r="DP352" s="21"/>
      <c r="DQ352" s="21"/>
      <c r="DR352" s="21"/>
      <c r="DS352" s="21"/>
      <c r="DT352" s="21"/>
      <c r="DU352" s="21"/>
      <c r="DV352" s="21"/>
      <c r="DW352" s="21"/>
      <c r="DX352" s="21"/>
      <c r="DY352" s="21"/>
      <c r="DZ352" s="21"/>
      <c r="EA352" s="21"/>
      <c r="EB352" s="21"/>
      <c r="EC352" s="21"/>
      <c r="ED352" s="21"/>
      <c r="EE352" s="21"/>
      <c r="EF352" s="21"/>
      <c r="EG352" s="21"/>
      <c r="EH352" s="21"/>
    </row>
    <row r="353" spans="1:138" ht="15.75" customHeight="1">
      <c r="A353" s="21"/>
      <c r="B353" s="21"/>
      <c r="C353" s="21"/>
      <c r="D353" s="79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  <c r="AH353" s="21"/>
      <c r="AI353" s="21"/>
      <c r="AJ353" s="21"/>
      <c r="AK353" s="21"/>
      <c r="AL353" s="21"/>
      <c r="AM353" s="21"/>
      <c r="AN353" s="21"/>
      <c r="AO353" s="21"/>
      <c r="AP353" s="21"/>
      <c r="AQ353" s="21"/>
      <c r="AR353" s="21"/>
      <c r="AS353" s="21"/>
      <c r="AT353" s="21"/>
      <c r="AU353" s="21"/>
      <c r="AV353" s="21"/>
      <c r="AW353" s="21"/>
      <c r="AX353" s="21"/>
      <c r="AY353" s="21"/>
      <c r="AZ353" s="21"/>
      <c r="BA353" s="21"/>
      <c r="BB353" s="21"/>
      <c r="BC353" s="21"/>
      <c r="BD353" s="21"/>
      <c r="BE353" s="21"/>
      <c r="BF353" s="21"/>
      <c r="BG353" s="21"/>
      <c r="BH353" s="21"/>
      <c r="BI353" s="21"/>
      <c r="BJ353" s="21"/>
      <c r="BK353" s="21"/>
      <c r="BL353" s="21"/>
      <c r="BM353" s="21"/>
      <c r="BN353" s="21"/>
      <c r="BO353" s="21"/>
      <c r="BP353" s="21"/>
      <c r="BQ353" s="21"/>
      <c r="BR353" s="21"/>
      <c r="BS353" s="21"/>
      <c r="BT353" s="21"/>
      <c r="BU353" s="21"/>
      <c r="BV353" s="21"/>
      <c r="BW353" s="21"/>
      <c r="BX353" s="21"/>
      <c r="BY353" s="21"/>
      <c r="BZ353" s="21"/>
      <c r="CA353" s="21"/>
      <c r="CB353" s="21"/>
      <c r="CC353" s="21"/>
      <c r="CD353" s="21"/>
      <c r="CE353" s="21"/>
      <c r="CF353" s="21"/>
      <c r="CG353" s="21"/>
      <c r="CH353" s="21"/>
      <c r="CI353" s="21"/>
      <c r="CJ353" s="21"/>
      <c r="CK353" s="21"/>
      <c r="CL353" s="21"/>
      <c r="CM353" s="21"/>
      <c r="CN353" s="21"/>
      <c r="CO353" s="21"/>
      <c r="CP353" s="21"/>
      <c r="CQ353" s="21"/>
      <c r="CR353" s="21"/>
      <c r="CS353" s="21"/>
      <c r="CT353" s="21"/>
      <c r="CU353" s="21"/>
      <c r="CV353" s="21"/>
      <c r="CW353" s="21"/>
      <c r="CX353" s="21"/>
      <c r="CY353" s="21"/>
      <c r="CZ353" s="21"/>
      <c r="DA353" s="21"/>
      <c r="DB353" s="21"/>
      <c r="DC353" s="21"/>
      <c r="DD353" s="21"/>
      <c r="DE353" s="21"/>
      <c r="DF353" s="21"/>
      <c r="DG353" s="21"/>
      <c r="DH353" s="21"/>
      <c r="DI353" s="21"/>
      <c r="DJ353" s="21"/>
      <c r="DK353" s="21"/>
      <c r="DL353" s="21"/>
      <c r="DM353" s="21"/>
      <c r="DN353" s="21"/>
      <c r="DO353" s="21"/>
      <c r="DP353" s="21"/>
      <c r="DQ353" s="21"/>
      <c r="DR353" s="21"/>
      <c r="DS353" s="21"/>
      <c r="DT353" s="21"/>
      <c r="DU353" s="21"/>
      <c r="DV353" s="21"/>
      <c r="DW353" s="21"/>
      <c r="DX353" s="21"/>
      <c r="DY353" s="21"/>
      <c r="DZ353" s="21"/>
      <c r="EA353" s="21"/>
      <c r="EB353" s="21"/>
      <c r="EC353" s="21"/>
      <c r="ED353" s="21"/>
      <c r="EE353" s="21"/>
      <c r="EF353" s="21"/>
      <c r="EG353" s="21"/>
      <c r="EH353" s="21"/>
    </row>
    <row r="354" spans="1:138" ht="15.75" customHeight="1">
      <c r="A354" s="21"/>
      <c r="B354" s="21"/>
      <c r="C354" s="21"/>
      <c r="D354" s="79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  <c r="AH354" s="21"/>
      <c r="AI354" s="21"/>
      <c r="AJ354" s="21"/>
      <c r="AK354" s="21"/>
      <c r="AL354" s="21"/>
      <c r="AM354" s="21"/>
      <c r="AN354" s="21"/>
      <c r="AO354" s="21"/>
      <c r="AP354" s="21"/>
      <c r="AQ354" s="21"/>
      <c r="AR354" s="21"/>
      <c r="AS354" s="21"/>
      <c r="AT354" s="21"/>
      <c r="AU354" s="21"/>
      <c r="AV354" s="21"/>
      <c r="AW354" s="21"/>
      <c r="AX354" s="21"/>
      <c r="AY354" s="21"/>
      <c r="AZ354" s="21"/>
      <c r="BA354" s="21"/>
      <c r="BB354" s="21"/>
      <c r="BC354" s="21"/>
      <c r="BD354" s="21"/>
      <c r="BE354" s="21"/>
      <c r="BF354" s="21"/>
      <c r="BG354" s="21"/>
      <c r="BH354" s="21"/>
      <c r="BI354" s="21"/>
      <c r="BJ354" s="21"/>
      <c r="BK354" s="21"/>
      <c r="BL354" s="21"/>
      <c r="BM354" s="21"/>
      <c r="BN354" s="21"/>
      <c r="BO354" s="21"/>
      <c r="BP354" s="21"/>
      <c r="BQ354" s="21"/>
      <c r="BR354" s="21"/>
      <c r="BS354" s="21"/>
      <c r="BT354" s="21"/>
      <c r="BU354" s="21"/>
      <c r="BV354" s="21"/>
      <c r="BW354" s="21"/>
      <c r="BX354" s="21"/>
      <c r="BY354" s="21"/>
      <c r="BZ354" s="21"/>
      <c r="CA354" s="21"/>
      <c r="CB354" s="21"/>
      <c r="CC354" s="21"/>
      <c r="CD354" s="21"/>
      <c r="CE354" s="21"/>
      <c r="CF354" s="21"/>
      <c r="CG354" s="21"/>
      <c r="CH354" s="21"/>
      <c r="CI354" s="21"/>
      <c r="CJ354" s="21"/>
      <c r="CK354" s="21"/>
      <c r="CL354" s="21"/>
      <c r="CM354" s="21"/>
      <c r="CN354" s="21"/>
      <c r="CO354" s="21"/>
      <c r="CP354" s="21"/>
      <c r="CQ354" s="21"/>
      <c r="CR354" s="21"/>
      <c r="CS354" s="21"/>
      <c r="CT354" s="21"/>
      <c r="CU354" s="21"/>
      <c r="CV354" s="21"/>
      <c r="CW354" s="21"/>
      <c r="CX354" s="21"/>
      <c r="CY354" s="21"/>
      <c r="CZ354" s="21"/>
      <c r="DA354" s="21"/>
      <c r="DB354" s="21"/>
      <c r="DC354" s="21"/>
      <c r="DD354" s="21"/>
      <c r="DE354" s="21"/>
      <c r="DF354" s="21"/>
      <c r="DG354" s="21"/>
      <c r="DH354" s="21"/>
      <c r="DI354" s="21"/>
      <c r="DJ354" s="21"/>
      <c r="DK354" s="21"/>
      <c r="DL354" s="21"/>
      <c r="DM354" s="21"/>
      <c r="DN354" s="21"/>
      <c r="DO354" s="21"/>
      <c r="DP354" s="21"/>
      <c r="DQ354" s="21"/>
      <c r="DR354" s="21"/>
      <c r="DS354" s="21"/>
      <c r="DT354" s="21"/>
      <c r="DU354" s="21"/>
      <c r="DV354" s="21"/>
      <c r="DW354" s="21"/>
      <c r="DX354" s="21"/>
      <c r="DY354" s="21"/>
      <c r="DZ354" s="21"/>
      <c r="EA354" s="21"/>
      <c r="EB354" s="21"/>
      <c r="EC354" s="21"/>
      <c r="ED354" s="21"/>
      <c r="EE354" s="21"/>
      <c r="EF354" s="21"/>
      <c r="EG354" s="21"/>
      <c r="EH354" s="21"/>
    </row>
    <row r="355" spans="1:138" ht="15.75" customHeight="1">
      <c r="A355" s="21"/>
      <c r="B355" s="21"/>
      <c r="C355" s="21"/>
      <c r="D355" s="79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  <c r="AH355" s="21"/>
      <c r="AI355" s="21"/>
      <c r="AJ355" s="21"/>
      <c r="AK355" s="21"/>
      <c r="AL355" s="21"/>
      <c r="AM355" s="21"/>
      <c r="AN355" s="21"/>
      <c r="AO355" s="21"/>
      <c r="AP355" s="21"/>
      <c r="AQ355" s="21"/>
      <c r="AR355" s="21"/>
      <c r="AS355" s="21"/>
      <c r="AT355" s="21"/>
      <c r="AU355" s="21"/>
      <c r="AV355" s="21"/>
      <c r="AW355" s="21"/>
      <c r="AX355" s="21"/>
      <c r="AY355" s="21"/>
      <c r="AZ355" s="21"/>
      <c r="BA355" s="21"/>
      <c r="BB355" s="21"/>
      <c r="BC355" s="21"/>
      <c r="BD355" s="21"/>
      <c r="BE355" s="21"/>
      <c r="BF355" s="21"/>
      <c r="BG355" s="21"/>
      <c r="BH355" s="21"/>
      <c r="BI355" s="21"/>
      <c r="BJ355" s="21"/>
      <c r="BK355" s="21"/>
      <c r="BL355" s="21"/>
      <c r="BM355" s="21"/>
      <c r="BN355" s="21"/>
      <c r="BO355" s="21"/>
      <c r="BP355" s="21"/>
      <c r="BQ355" s="21"/>
      <c r="BR355" s="21"/>
      <c r="BS355" s="21"/>
      <c r="BT355" s="21"/>
      <c r="BU355" s="21"/>
      <c r="BV355" s="21"/>
      <c r="BW355" s="21"/>
      <c r="BX355" s="21"/>
      <c r="BY355" s="21"/>
      <c r="BZ355" s="21"/>
      <c r="CA355" s="21"/>
      <c r="CB355" s="21"/>
      <c r="CC355" s="21"/>
      <c r="CD355" s="21"/>
      <c r="CE355" s="21"/>
      <c r="CF355" s="21"/>
      <c r="CG355" s="21"/>
      <c r="CH355" s="21"/>
      <c r="CI355" s="21"/>
      <c r="CJ355" s="21"/>
      <c r="CK355" s="21"/>
      <c r="CL355" s="21"/>
      <c r="CM355" s="21"/>
      <c r="CN355" s="21"/>
      <c r="CO355" s="21"/>
      <c r="CP355" s="21"/>
      <c r="CQ355" s="21"/>
      <c r="CR355" s="21"/>
      <c r="CS355" s="21"/>
      <c r="CT355" s="21"/>
      <c r="CU355" s="21"/>
      <c r="CV355" s="21"/>
      <c r="CW355" s="21"/>
      <c r="CX355" s="21"/>
      <c r="CY355" s="21"/>
      <c r="CZ355" s="21"/>
      <c r="DA355" s="21"/>
      <c r="DB355" s="21"/>
      <c r="DC355" s="21"/>
      <c r="DD355" s="21"/>
      <c r="DE355" s="21"/>
      <c r="DF355" s="21"/>
      <c r="DG355" s="21"/>
      <c r="DH355" s="21"/>
      <c r="DI355" s="21"/>
      <c r="DJ355" s="21"/>
      <c r="DK355" s="21"/>
      <c r="DL355" s="21"/>
      <c r="DM355" s="21"/>
      <c r="DN355" s="21"/>
      <c r="DO355" s="21"/>
      <c r="DP355" s="21"/>
      <c r="DQ355" s="21"/>
      <c r="DR355" s="21"/>
      <c r="DS355" s="21"/>
      <c r="DT355" s="21"/>
      <c r="DU355" s="21"/>
      <c r="DV355" s="21"/>
      <c r="DW355" s="21"/>
      <c r="DX355" s="21"/>
      <c r="DY355" s="21"/>
      <c r="DZ355" s="21"/>
      <c r="EA355" s="21"/>
      <c r="EB355" s="21"/>
      <c r="EC355" s="21"/>
      <c r="ED355" s="21"/>
      <c r="EE355" s="21"/>
      <c r="EF355" s="21"/>
      <c r="EG355" s="21"/>
      <c r="EH355" s="21"/>
    </row>
    <row r="356" spans="1:138" ht="15.75" customHeight="1">
      <c r="A356" s="21"/>
      <c r="B356" s="21"/>
      <c r="C356" s="21"/>
      <c r="D356" s="79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  <c r="AH356" s="21"/>
      <c r="AI356" s="21"/>
      <c r="AJ356" s="21"/>
      <c r="AK356" s="21"/>
      <c r="AL356" s="21"/>
      <c r="AM356" s="21"/>
      <c r="AN356" s="21"/>
      <c r="AO356" s="21"/>
      <c r="AP356" s="21"/>
      <c r="AQ356" s="21"/>
      <c r="AR356" s="21"/>
      <c r="AS356" s="21"/>
      <c r="AT356" s="21"/>
      <c r="AU356" s="21"/>
      <c r="AV356" s="21"/>
      <c r="AW356" s="21"/>
      <c r="AX356" s="21"/>
      <c r="AY356" s="21"/>
      <c r="AZ356" s="21"/>
      <c r="BA356" s="21"/>
      <c r="BB356" s="21"/>
      <c r="BC356" s="21"/>
      <c r="BD356" s="21"/>
      <c r="BE356" s="21"/>
      <c r="BF356" s="21"/>
      <c r="BG356" s="21"/>
      <c r="BH356" s="21"/>
      <c r="BI356" s="21"/>
      <c r="BJ356" s="21"/>
      <c r="BK356" s="21"/>
      <c r="BL356" s="21"/>
      <c r="BM356" s="21"/>
      <c r="BN356" s="21"/>
      <c r="BO356" s="21"/>
      <c r="BP356" s="21"/>
      <c r="BQ356" s="21"/>
      <c r="BR356" s="21"/>
      <c r="BS356" s="21"/>
      <c r="BT356" s="21"/>
      <c r="BU356" s="21"/>
      <c r="BV356" s="21"/>
      <c r="BW356" s="21"/>
      <c r="BX356" s="21"/>
      <c r="BY356" s="21"/>
      <c r="BZ356" s="21"/>
      <c r="CA356" s="21"/>
      <c r="CB356" s="21"/>
      <c r="CC356" s="21"/>
      <c r="CD356" s="21"/>
      <c r="CE356" s="21"/>
      <c r="CF356" s="21"/>
      <c r="CG356" s="21"/>
      <c r="CH356" s="21"/>
      <c r="CI356" s="21"/>
      <c r="CJ356" s="21"/>
      <c r="CK356" s="21"/>
      <c r="CL356" s="21"/>
      <c r="CM356" s="21"/>
      <c r="CN356" s="21"/>
      <c r="CO356" s="21"/>
      <c r="CP356" s="21"/>
      <c r="CQ356" s="21"/>
      <c r="CR356" s="21"/>
      <c r="CS356" s="21"/>
      <c r="CT356" s="21"/>
      <c r="CU356" s="21"/>
      <c r="CV356" s="21"/>
      <c r="CW356" s="21"/>
      <c r="CX356" s="21"/>
      <c r="CY356" s="21"/>
      <c r="CZ356" s="21"/>
      <c r="DA356" s="21"/>
      <c r="DB356" s="21"/>
      <c r="DC356" s="21"/>
      <c r="DD356" s="21"/>
      <c r="DE356" s="21"/>
      <c r="DF356" s="21"/>
      <c r="DG356" s="21"/>
      <c r="DH356" s="21"/>
      <c r="DI356" s="21"/>
      <c r="DJ356" s="21"/>
      <c r="DK356" s="21"/>
      <c r="DL356" s="21"/>
      <c r="DM356" s="21"/>
      <c r="DN356" s="21"/>
      <c r="DO356" s="21"/>
      <c r="DP356" s="21"/>
      <c r="DQ356" s="21"/>
      <c r="DR356" s="21"/>
      <c r="DS356" s="21"/>
      <c r="DT356" s="21"/>
      <c r="DU356" s="21"/>
      <c r="DV356" s="21"/>
      <c r="DW356" s="21"/>
      <c r="DX356" s="21"/>
      <c r="DY356" s="21"/>
      <c r="DZ356" s="21"/>
      <c r="EA356" s="21"/>
      <c r="EB356" s="21"/>
      <c r="EC356" s="21"/>
      <c r="ED356" s="21"/>
      <c r="EE356" s="21"/>
      <c r="EF356" s="21"/>
      <c r="EG356" s="21"/>
      <c r="EH356" s="21"/>
    </row>
    <row r="357" spans="1:138" ht="15.75" customHeight="1">
      <c r="A357" s="21"/>
      <c r="B357" s="21"/>
      <c r="C357" s="21"/>
      <c r="D357" s="79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  <c r="AH357" s="21"/>
      <c r="AI357" s="21"/>
      <c r="AJ357" s="21"/>
      <c r="AK357" s="21"/>
      <c r="AL357" s="21"/>
      <c r="AM357" s="21"/>
      <c r="AN357" s="21"/>
      <c r="AO357" s="21"/>
      <c r="AP357" s="21"/>
      <c r="AQ357" s="21"/>
      <c r="AR357" s="21"/>
      <c r="AS357" s="21"/>
      <c r="AT357" s="21"/>
      <c r="AU357" s="21"/>
      <c r="AV357" s="21"/>
      <c r="AW357" s="21"/>
      <c r="AX357" s="21"/>
      <c r="AY357" s="21"/>
      <c r="AZ357" s="21"/>
      <c r="BA357" s="21"/>
      <c r="BB357" s="21"/>
      <c r="BC357" s="21"/>
      <c r="BD357" s="21"/>
      <c r="BE357" s="21"/>
      <c r="BF357" s="21"/>
      <c r="BG357" s="21"/>
      <c r="BH357" s="21"/>
      <c r="BI357" s="21"/>
      <c r="BJ357" s="21"/>
      <c r="BK357" s="21"/>
      <c r="BL357" s="21"/>
      <c r="BM357" s="21"/>
      <c r="BN357" s="21"/>
      <c r="BO357" s="21"/>
      <c r="BP357" s="21"/>
      <c r="BQ357" s="21"/>
      <c r="BR357" s="21"/>
      <c r="BS357" s="21"/>
      <c r="BT357" s="21"/>
      <c r="BU357" s="21"/>
      <c r="BV357" s="21"/>
      <c r="BW357" s="21"/>
      <c r="BX357" s="21"/>
      <c r="BY357" s="21"/>
      <c r="BZ357" s="21"/>
      <c r="CA357" s="21"/>
      <c r="CB357" s="21"/>
      <c r="CC357" s="21"/>
      <c r="CD357" s="21"/>
      <c r="CE357" s="21"/>
      <c r="CF357" s="21"/>
      <c r="CG357" s="21"/>
      <c r="CH357" s="21"/>
      <c r="CI357" s="21"/>
      <c r="CJ357" s="21"/>
      <c r="CK357" s="21"/>
      <c r="CL357" s="21"/>
      <c r="CM357" s="21"/>
      <c r="CN357" s="21"/>
      <c r="CO357" s="21"/>
      <c r="CP357" s="21"/>
      <c r="CQ357" s="21"/>
      <c r="CR357" s="21"/>
      <c r="CS357" s="21"/>
      <c r="CT357" s="21"/>
      <c r="CU357" s="21"/>
      <c r="CV357" s="21"/>
      <c r="CW357" s="21"/>
      <c r="CX357" s="21"/>
      <c r="CY357" s="21"/>
      <c r="CZ357" s="21"/>
      <c r="DA357" s="21"/>
      <c r="DB357" s="21"/>
      <c r="DC357" s="21"/>
      <c r="DD357" s="21"/>
      <c r="DE357" s="21"/>
      <c r="DF357" s="21"/>
      <c r="DG357" s="21"/>
      <c r="DH357" s="21"/>
      <c r="DI357" s="21"/>
      <c r="DJ357" s="21"/>
      <c r="DK357" s="21"/>
      <c r="DL357" s="21"/>
      <c r="DM357" s="21"/>
      <c r="DN357" s="21"/>
      <c r="DO357" s="21"/>
      <c r="DP357" s="21"/>
      <c r="DQ357" s="21"/>
      <c r="DR357" s="21"/>
      <c r="DS357" s="21"/>
      <c r="DT357" s="21"/>
      <c r="DU357" s="21"/>
      <c r="DV357" s="21"/>
      <c r="DW357" s="21"/>
      <c r="DX357" s="21"/>
      <c r="DY357" s="21"/>
      <c r="DZ357" s="21"/>
      <c r="EA357" s="21"/>
      <c r="EB357" s="21"/>
      <c r="EC357" s="21"/>
      <c r="ED357" s="21"/>
      <c r="EE357" s="21"/>
      <c r="EF357" s="21"/>
      <c r="EG357" s="21"/>
      <c r="EH357" s="21"/>
    </row>
    <row r="358" spans="1:138" ht="15.75" customHeight="1">
      <c r="A358" s="21"/>
      <c r="B358" s="21"/>
      <c r="C358" s="21"/>
      <c r="D358" s="79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  <c r="AH358" s="21"/>
      <c r="AI358" s="21"/>
      <c r="AJ358" s="21"/>
      <c r="AK358" s="21"/>
      <c r="AL358" s="21"/>
      <c r="AM358" s="21"/>
      <c r="AN358" s="21"/>
      <c r="AO358" s="21"/>
      <c r="AP358" s="21"/>
      <c r="AQ358" s="21"/>
      <c r="AR358" s="21"/>
      <c r="AS358" s="21"/>
      <c r="AT358" s="21"/>
      <c r="AU358" s="21"/>
      <c r="AV358" s="21"/>
      <c r="AW358" s="21"/>
      <c r="AX358" s="21"/>
      <c r="AY358" s="21"/>
      <c r="AZ358" s="21"/>
      <c r="BA358" s="21"/>
      <c r="BB358" s="21"/>
      <c r="BC358" s="21"/>
      <c r="BD358" s="21"/>
      <c r="BE358" s="21"/>
      <c r="BF358" s="21"/>
      <c r="BG358" s="21"/>
      <c r="BH358" s="21"/>
      <c r="BI358" s="21"/>
      <c r="BJ358" s="21"/>
      <c r="BK358" s="21"/>
      <c r="BL358" s="21"/>
      <c r="BM358" s="21"/>
      <c r="BN358" s="21"/>
      <c r="BO358" s="21"/>
      <c r="BP358" s="21"/>
      <c r="BQ358" s="21"/>
      <c r="BR358" s="21"/>
      <c r="BS358" s="21"/>
      <c r="BT358" s="21"/>
      <c r="BU358" s="21"/>
      <c r="BV358" s="21"/>
      <c r="BW358" s="21"/>
      <c r="BX358" s="21"/>
      <c r="BY358" s="21"/>
      <c r="BZ358" s="21"/>
      <c r="CA358" s="21"/>
      <c r="CB358" s="21"/>
      <c r="CC358" s="21"/>
      <c r="CD358" s="21"/>
      <c r="CE358" s="21"/>
      <c r="CF358" s="21"/>
      <c r="CG358" s="21"/>
      <c r="CH358" s="21"/>
      <c r="CI358" s="21"/>
      <c r="CJ358" s="21"/>
      <c r="CK358" s="21"/>
      <c r="CL358" s="21"/>
      <c r="CM358" s="21"/>
      <c r="CN358" s="21"/>
      <c r="CO358" s="21"/>
      <c r="CP358" s="21"/>
      <c r="CQ358" s="21"/>
      <c r="CR358" s="21"/>
      <c r="CS358" s="21"/>
      <c r="CT358" s="21"/>
      <c r="CU358" s="21"/>
      <c r="CV358" s="21"/>
      <c r="CW358" s="21"/>
      <c r="CX358" s="21"/>
      <c r="CY358" s="21"/>
      <c r="CZ358" s="21"/>
      <c r="DA358" s="21"/>
      <c r="DB358" s="21"/>
      <c r="DC358" s="21"/>
      <c r="DD358" s="21"/>
      <c r="DE358" s="21"/>
      <c r="DF358" s="21"/>
      <c r="DG358" s="21"/>
      <c r="DH358" s="21"/>
      <c r="DI358" s="21"/>
      <c r="DJ358" s="21"/>
      <c r="DK358" s="21"/>
      <c r="DL358" s="21"/>
      <c r="DM358" s="21"/>
      <c r="DN358" s="21"/>
      <c r="DO358" s="21"/>
      <c r="DP358" s="21"/>
      <c r="DQ358" s="21"/>
      <c r="DR358" s="21"/>
      <c r="DS358" s="21"/>
      <c r="DT358" s="21"/>
      <c r="DU358" s="21"/>
      <c r="DV358" s="21"/>
      <c r="DW358" s="21"/>
      <c r="DX358" s="21"/>
      <c r="DY358" s="21"/>
      <c r="DZ358" s="21"/>
      <c r="EA358" s="21"/>
      <c r="EB358" s="21"/>
      <c r="EC358" s="21"/>
      <c r="ED358" s="21"/>
      <c r="EE358" s="21"/>
      <c r="EF358" s="21"/>
      <c r="EG358" s="21"/>
      <c r="EH358" s="21"/>
    </row>
    <row r="359" spans="1:138" ht="15.75" customHeight="1">
      <c r="A359" s="21"/>
      <c r="B359" s="21"/>
      <c r="C359" s="21"/>
      <c r="D359" s="79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  <c r="AH359" s="21"/>
      <c r="AI359" s="21"/>
      <c r="AJ359" s="21"/>
      <c r="AK359" s="21"/>
      <c r="AL359" s="21"/>
      <c r="AM359" s="21"/>
      <c r="AN359" s="21"/>
      <c r="AO359" s="21"/>
      <c r="AP359" s="21"/>
      <c r="AQ359" s="21"/>
      <c r="AR359" s="21"/>
      <c r="AS359" s="21"/>
      <c r="AT359" s="21"/>
      <c r="AU359" s="21"/>
      <c r="AV359" s="21"/>
      <c r="AW359" s="21"/>
      <c r="AX359" s="21"/>
      <c r="AY359" s="21"/>
      <c r="AZ359" s="21"/>
      <c r="BA359" s="21"/>
      <c r="BB359" s="21"/>
      <c r="BC359" s="21"/>
      <c r="BD359" s="21"/>
      <c r="BE359" s="21"/>
      <c r="BF359" s="21"/>
      <c r="BG359" s="21"/>
      <c r="BH359" s="21"/>
      <c r="BI359" s="21"/>
      <c r="BJ359" s="21"/>
      <c r="BK359" s="21"/>
      <c r="BL359" s="21"/>
      <c r="BM359" s="21"/>
      <c r="BN359" s="21"/>
      <c r="BO359" s="21"/>
      <c r="BP359" s="21"/>
      <c r="BQ359" s="21"/>
      <c r="BR359" s="21"/>
      <c r="BS359" s="21"/>
      <c r="BT359" s="21"/>
      <c r="BU359" s="21"/>
      <c r="BV359" s="21"/>
      <c r="BW359" s="21"/>
      <c r="BX359" s="21"/>
      <c r="BY359" s="21"/>
      <c r="BZ359" s="21"/>
      <c r="CA359" s="21"/>
      <c r="CB359" s="21"/>
      <c r="CC359" s="21"/>
      <c r="CD359" s="21"/>
      <c r="CE359" s="21"/>
      <c r="CF359" s="21"/>
      <c r="CG359" s="21"/>
      <c r="CH359" s="21"/>
      <c r="CI359" s="21"/>
      <c r="CJ359" s="21"/>
      <c r="CK359" s="21"/>
      <c r="CL359" s="21"/>
      <c r="CM359" s="21"/>
      <c r="CN359" s="21"/>
      <c r="CO359" s="21"/>
      <c r="CP359" s="21"/>
      <c r="CQ359" s="21"/>
      <c r="CR359" s="21"/>
      <c r="CS359" s="21"/>
      <c r="CT359" s="21"/>
      <c r="CU359" s="21"/>
      <c r="CV359" s="21"/>
      <c r="CW359" s="21"/>
      <c r="CX359" s="21"/>
      <c r="CY359" s="21"/>
      <c r="CZ359" s="21"/>
      <c r="DA359" s="21"/>
      <c r="DB359" s="21"/>
      <c r="DC359" s="21"/>
      <c r="DD359" s="21"/>
      <c r="DE359" s="21"/>
      <c r="DF359" s="21"/>
      <c r="DG359" s="21"/>
      <c r="DH359" s="21"/>
      <c r="DI359" s="21"/>
      <c r="DJ359" s="21"/>
      <c r="DK359" s="21"/>
      <c r="DL359" s="21"/>
      <c r="DM359" s="21"/>
      <c r="DN359" s="21"/>
      <c r="DO359" s="21"/>
      <c r="DP359" s="21"/>
      <c r="DQ359" s="21"/>
      <c r="DR359" s="21"/>
      <c r="DS359" s="21"/>
      <c r="DT359" s="21"/>
      <c r="DU359" s="21"/>
      <c r="DV359" s="21"/>
      <c r="DW359" s="21"/>
      <c r="DX359" s="21"/>
      <c r="DY359" s="21"/>
      <c r="DZ359" s="21"/>
      <c r="EA359" s="21"/>
      <c r="EB359" s="21"/>
      <c r="EC359" s="21"/>
      <c r="ED359" s="21"/>
      <c r="EE359" s="21"/>
      <c r="EF359" s="21"/>
      <c r="EG359" s="21"/>
      <c r="EH359" s="21"/>
    </row>
    <row r="360" spans="1:138" ht="15.75" customHeight="1">
      <c r="A360" s="21"/>
      <c r="B360" s="21"/>
      <c r="C360" s="21"/>
      <c r="D360" s="79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  <c r="AH360" s="21"/>
      <c r="AI360" s="21"/>
      <c r="AJ360" s="21"/>
      <c r="AK360" s="21"/>
      <c r="AL360" s="21"/>
      <c r="AM360" s="21"/>
      <c r="AN360" s="21"/>
      <c r="AO360" s="21"/>
      <c r="AP360" s="21"/>
      <c r="AQ360" s="21"/>
      <c r="AR360" s="21"/>
      <c r="AS360" s="21"/>
      <c r="AT360" s="21"/>
      <c r="AU360" s="21"/>
      <c r="AV360" s="21"/>
      <c r="AW360" s="21"/>
      <c r="AX360" s="21"/>
      <c r="AY360" s="21"/>
      <c r="AZ360" s="21"/>
      <c r="BA360" s="21"/>
      <c r="BB360" s="21"/>
      <c r="BC360" s="21"/>
      <c r="BD360" s="21"/>
      <c r="BE360" s="21"/>
      <c r="BF360" s="21"/>
      <c r="BG360" s="21"/>
      <c r="BH360" s="21"/>
      <c r="BI360" s="21"/>
      <c r="BJ360" s="21"/>
      <c r="BK360" s="21"/>
      <c r="BL360" s="21"/>
      <c r="BM360" s="21"/>
      <c r="BN360" s="21"/>
      <c r="BO360" s="21"/>
      <c r="BP360" s="21"/>
      <c r="BQ360" s="21"/>
      <c r="BR360" s="21"/>
      <c r="BS360" s="21"/>
      <c r="BT360" s="21"/>
      <c r="BU360" s="21"/>
      <c r="BV360" s="21"/>
      <c r="BW360" s="21"/>
      <c r="BX360" s="21"/>
      <c r="BY360" s="21"/>
      <c r="BZ360" s="21"/>
      <c r="CA360" s="21"/>
      <c r="CB360" s="21"/>
      <c r="CC360" s="21"/>
      <c r="CD360" s="21"/>
      <c r="CE360" s="21"/>
      <c r="CF360" s="21"/>
      <c r="CG360" s="21"/>
      <c r="CH360" s="21"/>
      <c r="CI360" s="21"/>
      <c r="CJ360" s="21"/>
      <c r="CK360" s="21"/>
      <c r="CL360" s="21"/>
      <c r="CM360" s="21"/>
      <c r="CN360" s="21"/>
      <c r="CO360" s="21"/>
      <c r="CP360" s="21"/>
      <c r="CQ360" s="21"/>
      <c r="CR360" s="21"/>
      <c r="CS360" s="21"/>
      <c r="CT360" s="21"/>
      <c r="CU360" s="21"/>
      <c r="CV360" s="21"/>
      <c r="CW360" s="21"/>
      <c r="CX360" s="21"/>
      <c r="CY360" s="21"/>
      <c r="CZ360" s="21"/>
      <c r="DA360" s="21"/>
      <c r="DB360" s="21"/>
      <c r="DC360" s="21"/>
      <c r="DD360" s="21"/>
      <c r="DE360" s="21"/>
      <c r="DF360" s="21"/>
      <c r="DG360" s="21"/>
      <c r="DH360" s="21"/>
      <c r="DI360" s="21"/>
      <c r="DJ360" s="21"/>
      <c r="DK360" s="21"/>
      <c r="DL360" s="21"/>
      <c r="DM360" s="21"/>
      <c r="DN360" s="21"/>
      <c r="DO360" s="21"/>
      <c r="DP360" s="21"/>
      <c r="DQ360" s="21"/>
      <c r="DR360" s="21"/>
      <c r="DS360" s="21"/>
      <c r="DT360" s="21"/>
      <c r="DU360" s="21"/>
      <c r="DV360" s="21"/>
      <c r="DW360" s="21"/>
      <c r="DX360" s="21"/>
      <c r="DY360" s="21"/>
      <c r="DZ360" s="21"/>
      <c r="EA360" s="21"/>
      <c r="EB360" s="21"/>
      <c r="EC360" s="21"/>
      <c r="ED360" s="21"/>
      <c r="EE360" s="21"/>
      <c r="EF360" s="21"/>
      <c r="EG360" s="21"/>
      <c r="EH360" s="21"/>
    </row>
    <row r="361" spans="1:138" ht="15.75" customHeight="1">
      <c r="A361" s="21"/>
      <c r="B361" s="21"/>
      <c r="C361" s="21"/>
      <c r="D361" s="79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  <c r="AH361" s="21"/>
      <c r="AI361" s="21"/>
      <c r="AJ361" s="21"/>
      <c r="AK361" s="21"/>
      <c r="AL361" s="21"/>
      <c r="AM361" s="21"/>
      <c r="AN361" s="21"/>
      <c r="AO361" s="21"/>
      <c r="AP361" s="21"/>
      <c r="AQ361" s="21"/>
      <c r="AR361" s="21"/>
      <c r="AS361" s="21"/>
      <c r="AT361" s="21"/>
      <c r="AU361" s="21"/>
      <c r="AV361" s="21"/>
      <c r="AW361" s="21"/>
      <c r="AX361" s="21"/>
      <c r="AY361" s="21"/>
      <c r="AZ361" s="21"/>
      <c r="BA361" s="21"/>
      <c r="BB361" s="21"/>
      <c r="BC361" s="21"/>
      <c r="BD361" s="21"/>
      <c r="BE361" s="21"/>
      <c r="BF361" s="21"/>
      <c r="BG361" s="21"/>
      <c r="BH361" s="21"/>
      <c r="BI361" s="21"/>
      <c r="BJ361" s="21"/>
      <c r="BK361" s="21"/>
      <c r="BL361" s="21"/>
      <c r="BM361" s="21"/>
      <c r="BN361" s="21"/>
      <c r="BO361" s="21"/>
      <c r="BP361" s="21"/>
      <c r="BQ361" s="21"/>
      <c r="BR361" s="21"/>
      <c r="BS361" s="21"/>
      <c r="BT361" s="21"/>
      <c r="BU361" s="21"/>
      <c r="BV361" s="21"/>
      <c r="BW361" s="21"/>
      <c r="BX361" s="21"/>
      <c r="BY361" s="21"/>
      <c r="BZ361" s="21"/>
      <c r="CA361" s="21"/>
      <c r="CB361" s="21"/>
      <c r="CC361" s="21"/>
      <c r="CD361" s="21"/>
      <c r="CE361" s="21"/>
      <c r="CF361" s="21"/>
      <c r="CG361" s="21"/>
      <c r="CH361" s="21"/>
      <c r="CI361" s="21"/>
      <c r="CJ361" s="21"/>
      <c r="CK361" s="21"/>
      <c r="CL361" s="21"/>
      <c r="CM361" s="21"/>
      <c r="CN361" s="21"/>
      <c r="CO361" s="21"/>
      <c r="CP361" s="21"/>
      <c r="CQ361" s="21"/>
      <c r="CR361" s="21"/>
      <c r="CS361" s="21"/>
      <c r="CT361" s="21"/>
      <c r="CU361" s="21"/>
      <c r="CV361" s="21"/>
      <c r="CW361" s="21"/>
      <c r="CX361" s="21"/>
      <c r="CY361" s="21"/>
      <c r="CZ361" s="21"/>
      <c r="DA361" s="21"/>
      <c r="DB361" s="21"/>
      <c r="DC361" s="21"/>
      <c r="DD361" s="21"/>
      <c r="DE361" s="21"/>
      <c r="DF361" s="21"/>
      <c r="DG361" s="21"/>
      <c r="DH361" s="21"/>
      <c r="DI361" s="21"/>
      <c r="DJ361" s="21"/>
      <c r="DK361" s="21"/>
      <c r="DL361" s="21"/>
      <c r="DM361" s="21"/>
      <c r="DN361" s="21"/>
      <c r="DO361" s="21"/>
      <c r="DP361" s="21"/>
      <c r="DQ361" s="21"/>
      <c r="DR361" s="21"/>
      <c r="DS361" s="21"/>
      <c r="DT361" s="21"/>
      <c r="DU361" s="21"/>
      <c r="DV361" s="21"/>
      <c r="DW361" s="21"/>
      <c r="DX361" s="21"/>
      <c r="DY361" s="21"/>
      <c r="DZ361" s="21"/>
      <c r="EA361" s="21"/>
      <c r="EB361" s="21"/>
      <c r="EC361" s="21"/>
      <c r="ED361" s="21"/>
      <c r="EE361" s="21"/>
      <c r="EF361" s="21"/>
      <c r="EG361" s="21"/>
      <c r="EH361" s="21"/>
    </row>
    <row r="362" spans="1:138" ht="15.75" customHeight="1">
      <c r="A362" s="21"/>
      <c r="B362" s="21"/>
      <c r="C362" s="21"/>
      <c r="D362" s="79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  <c r="AH362" s="21"/>
      <c r="AI362" s="21"/>
      <c r="AJ362" s="21"/>
      <c r="AK362" s="21"/>
      <c r="AL362" s="21"/>
      <c r="AM362" s="21"/>
      <c r="AN362" s="21"/>
      <c r="AO362" s="21"/>
      <c r="AP362" s="21"/>
      <c r="AQ362" s="21"/>
      <c r="AR362" s="21"/>
      <c r="AS362" s="21"/>
      <c r="AT362" s="21"/>
      <c r="AU362" s="21"/>
      <c r="AV362" s="21"/>
      <c r="AW362" s="21"/>
      <c r="AX362" s="21"/>
      <c r="AY362" s="21"/>
      <c r="AZ362" s="21"/>
      <c r="BA362" s="21"/>
      <c r="BB362" s="21"/>
      <c r="BC362" s="21"/>
      <c r="BD362" s="21"/>
      <c r="BE362" s="21"/>
      <c r="BF362" s="21"/>
      <c r="BG362" s="21"/>
      <c r="BH362" s="21"/>
      <c r="BI362" s="21"/>
      <c r="BJ362" s="21"/>
      <c r="BK362" s="21"/>
      <c r="BL362" s="21"/>
      <c r="BM362" s="21"/>
      <c r="BN362" s="21"/>
      <c r="BO362" s="21"/>
      <c r="BP362" s="21"/>
      <c r="BQ362" s="21"/>
      <c r="BR362" s="21"/>
      <c r="BS362" s="21"/>
      <c r="BT362" s="21"/>
      <c r="BU362" s="21"/>
      <c r="BV362" s="21"/>
      <c r="BW362" s="21"/>
      <c r="BX362" s="21"/>
      <c r="BY362" s="21"/>
      <c r="BZ362" s="21"/>
      <c r="CA362" s="21"/>
      <c r="CB362" s="21"/>
      <c r="CC362" s="21"/>
      <c r="CD362" s="21"/>
      <c r="CE362" s="21"/>
      <c r="CF362" s="21"/>
      <c r="CG362" s="21"/>
      <c r="CH362" s="21"/>
      <c r="CI362" s="21"/>
      <c r="CJ362" s="21"/>
      <c r="CK362" s="21"/>
      <c r="CL362" s="21"/>
      <c r="CM362" s="21"/>
      <c r="CN362" s="21"/>
      <c r="CO362" s="21"/>
      <c r="CP362" s="21"/>
      <c r="CQ362" s="21"/>
      <c r="CR362" s="21"/>
      <c r="CS362" s="21"/>
      <c r="CT362" s="21"/>
      <c r="CU362" s="21"/>
      <c r="CV362" s="21"/>
      <c r="CW362" s="21"/>
      <c r="CX362" s="21"/>
      <c r="CY362" s="21"/>
      <c r="CZ362" s="21"/>
      <c r="DA362" s="21"/>
      <c r="DB362" s="21"/>
      <c r="DC362" s="21"/>
      <c r="DD362" s="21"/>
      <c r="DE362" s="21"/>
      <c r="DF362" s="21"/>
      <c r="DG362" s="21"/>
      <c r="DH362" s="21"/>
      <c r="DI362" s="21"/>
      <c r="DJ362" s="21"/>
      <c r="DK362" s="21"/>
      <c r="DL362" s="21"/>
      <c r="DM362" s="21"/>
      <c r="DN362" s="21"/>
      <c r="DO362" s="21"/>
      <c r="DP362" s="21"/>
      <c r="DQ362" s="21"/>
      <c r="DR362" s="21"/>
      <c r="DS362" s="21"/>
      <c r="DT362" s="21"/>
      <c r="DU362" s="21"/>
      <c r="DV362" s="21"/>
      <c r="DW362" s="21"/>
      <c r="DX362" s="21"/>
      <c r="DY362" s="21"/>
      <c r="DZ362" s="21"/>
      <c r="EA362" s="21"/>
      <c r="EB362" s="21"/>
      <c r="EC362" s="21"/>
      <c r="ED362" s="21"/>
      <c r="EE362" s="21"/>
      <c r="EF362" s="21"/>
      <c r="EG362" s="21"/>
      <c r="EH362" s="21"/>
    </row>
    <row r="363" spans="1:138" ht="15.75" customHeight="1">
      <c r="A363" s="21"/>
      <c r="B363" s="21"/>
      <c r="C363" s="21"/>
      <c r="D363" s="79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  <c r="AH363" s="21"/>
      <c r="AI363" s="21"/>
      <c r="AJ363" s="21"/>
      <c r="AK363" s="21"/>
      <c r="AL363" s="21"/>
      <c r="AM363" s="21"/>
      <c r="AN363" s="21"/>
      <c r="AO363" s="21"/>
      <c r="AP363" s="21"/>
      <c r="AQ363" s="21"/>
      <c r="AR363" s="21"/>
      <c r="AS363" s="21"/>
      <c r="AT363" s="21"/>
      <c r="AU363" s="21"/>
      <c r="AV363" s="21"/>
      <c r="AW363" s="21"/>
      <c r="AX363" s="21"/>
      <c r="AY363" s="21"/>
      <c r="AZ363" s="21"/>
      <c r="BA363" s="21"/>
      <c r="BB363" s="21"/>
      <c r="BC363" s="21"/>
      <c r="BD363" s="21"/>
      <c r="BE363" s="21"/>
      <c r="BF363" s="21"/>
      <c r="BG363" s="21"/>
      <c r="BH363" s="21"/>
      <c r="BI363" s="21"/>
      <c r="BJ363" s="21"/>
      <c r="BK363" s="21"/>
      <c r="BL363" s="21"/>
      <c r="BM363" s="21"/>
      <c r="BN363" s="21"/>
      <c r="BO363" s="21"/>
      <c r="BP363" s="21"/>
      <c r="BQ363" s="21"/>
      <c r="BR363" s="21"/>
      <c r="BS363" s="21"/>
      <c r="BT363" s="21"/>
      <c r="BU363" s="21"/>
      <c r="BV363" s="21"/>
      <c r="BW363" s="21"/>
      <c r="BX363" s="21"/>
      <c r="BY363" s="21"/>
      <c r="BZ363" s="21"/>
      <c r="CA363" s="21"/>
      <c r="CB363" s="21"/>
      <c r="CC363" s="21"/>
      <c r="CD363" s="21"/>
      <c r="CE363" s="21"/>
      <c r="CF363" s="21"/>
      <c r="CG363" s="21"/>
      <c r="CH363" s="21"/>
      <c r="CI363" s="21"/>
      <c r="CJ363" s="21"/>
      <c r="CK363" s="21"/>
      <c r="CL363" s="21"/>
      <c r="CM363" s="21"/>
      <c r="CN363" s="21"/>
      <c r="CO363" s="21"/>
      <c r="CP363" s="21"/>
      <c r="CQ363" s="21"/>
      <c r="CR363" s="21"/>
      <c r="CS363" s="21"/>
      <c r="CT363" s="21"/>
      <c r="CU363" s="21"/>
      <c r="CV363" s="21"/>
      <c r="CW363" s="21"/>
      <c r="CX363" s="21"/>
      <c r="CY363" s="21"/>
      <c r="CZ363" s="21"/>
      <c r="DA363" s="21"/>
      <c r="DB363" s="21"/>
      <c r="DC363" s="21"/>
      <c r="DD363" s="21"/>
      <c r="DE363" s="21"/>
      <c r="DF363" s="21"/>
      <c r="DG363" s="21"/>
      <c r="DH363" s="21"/>
      <c r="DI363" s="21"/>
      <c r="DJ363" s="21"/>
      <c r="DK363" s="21"/>
      <c r="DL363" s="21"/>
      <c r="DM363" s="21"/>
      <c r="DN363" s="21"/>
      <c r="DO363" s="21"/>
      <c r="DP363" s="21"/>
      <c r="DQ363" s="21"/>
      <c r="DR363" s="21"/>
      <c r="DS363" s="21"/>
      <c r="DT363" s="21"/>
      <c r="DU363" s="21"/>
      <c r="DV363" s="21"/>
      <c r="DW363" s="21"/>
      <c r="DX363" s="21"/>
      <c r="DY363" s="21"/>
      <c r="DZ363" s="21"/>
      <c r="EA363" s="21"/>
      <c r="EB363" s="21"/>
      <c r="EC363" s="21"/>
      <c r="ED363" s="21"/>
      <c r="EE363" s="21"/>
      <c r="EF363" s="21"/>
      <c r="EG363" s="21"/>
      <c r="EH363" s="21"/>
    </row>
    <row r="364" spans="1:138" ht="15.75" customHeight="1">
      <c r="A364" s="21"/>
      <c r="B364" s="21"/>
      <c r="C364" s="21"/>
      <c r="D364" s="79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  <c r="AH364" s="21"/>
      <c r="AI364" s="21"/>
      <c r="AJ364" s="21"/>
      <c r="AK364" s="21"/>
      <c r="AL364" s="21"/>
      <c r="AM364" s="21"/>
      <c r="AN364" s="21"/>
      <c r="AO364" s="21"/>
      <c r="AP364" s="21"/>
      <c r="AQ364" s="21"/>
      <c r="AR364" s="21"/>
      <c r="AS364" s="21"/>
      <c r="AT364" s="21"/>
      <c r="AU364" s="21"/>
      <c r="AV364" s="21"/>
      <c r="AW364" s="21"/>
      <c r="AX364" s="21"/>
      <c r="AY364" s="21"/>
      <c r="AZ364" s="21"/>
      <c r="BA364" s="21"/>
      <c r="BB364" s="21"/>
      <c r="BC364" s="21"/>
      <c r="BD364" s="21"/>
      <c r="BE364" s="21"/>
      <c r="BF364" s="21"/>
      <c r="BG364" s="21"/>
      <c r="BH364" s="21"/>
      <c r="BI364" s="21"/>
      <c r="BJ364" s="21"/>
      <c r="BK364" s="21"/>
      <c r="BL364" s="21"/>
      <c r="BM364" s="21"/>
      <c r="BN364" s="21"/>
      <c r="BO364" s="21"/>
      <c r="BP364" s="21"/>
      <c r="BQ364" s="21"/>
      <c r="BR364" s="21"/>
      <c r="BS364" s="21"/>
      <c r="BT364" s="21"/>
      <c r="BU364" s="21"/>
      <c r="BV364" s="21"/>
      <c r="BW364" s="21"/>
      <c r="BX364" s="21"/>
      <c r="BY364" s="21"/>
      <c r="BZ364" s="21"/>
      <c r="CA364" s="21"/>
      <c r="CB364" s="21"/>
      <c r="CC364" s="21"/>
      <c r="CD364" s="21"/>
      <c r="CE364" s="21"/>
      <c r="CF364" s="21"/>
      <c r="CG364" s="21"/>
      <c r="CH364" s="21"/>
      <c r="CI364" s="21"/>
      <c r="CJ364" s="21"/>
      <c r="CK364" s="21"/>
      <c r="CL364" s="21"/>
      <c r="CM364" s="21"/>
      <c r="CN364" s="21"/>
      <c r="CO364" s="21"/>
      <c r="CP364" s="21"/>
      <c r="CQ364" s="21"/>
      <c r="CR364" s="21"/>
      <c r="CS364" s="21"/>
      <c r="CT364" s="21"/>
      <c r="CU364" s="21"/>
      <c r="CV364" s="21"/>
      <c r="CW364" s="21"/>
      <c r="CX364" s="21"/>
      <c r="CY364" s="21"/>
      <c r="CZ364" s="21"/>
      <c r="DA364" s="21"/>
      <c r="DB364" s="21"/>
      <c r="DC364" s="21"/>
      <c r="DD364" s="21"/>
      <c r="DE364" s="21"/>
      <c r="DF364" s="21"/>
      <c r="DG364" s="21"/>
      <c r="DH364" s="21"/>
      <c r="DI364" s="21"/>
      <c r="DJ364" s="21"/>
      <c r="DK364" s="21"/>
      <c r="DL364" s="21"/>
      <c r="DM364" s="21"/>
      <c r="DN364" s="21"/>
      <c r="DO364" s="21"/>
      <c r="DP364" s="21"/>
      <c r="DQ364" s="21"/>
      <c r="DR364" s="21"/>
      <c r="DS364" s="21"/>
      <c r="DT364" s="21"/>
      <c r="DU364" s="21"/>
      <c r="DV364" s="21"/>
      <c r="DW364" s="21"/>
      <c r="DX364" s="21"/>
      <c r="DY364" s="21"/>
      <c r="DZ364" s="21"/>
      <c r="EA364" s="21"/>
      <c r="EB364" s="21"/>
      <c r="EC364" s="21"/>
      <c r="ED364" s="21"/>
      <c r="EE364" s="21"/>
      <c r="EF364" s="21"/>
      <c r="EG364" s="21"/>
      <c r="EH364" s="21"/>
    </row>
    <row r="365" spans="1:138" ht="15.75" customHeight="1">
      <c r="A365" s="21"/>
      <c r="B365" s="21"/>
      <c r="C365" s="21"/>
      <c r="D365" s="79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  <c r="AH365" s="21"/>
      <c r="AI365" s="21"/>
      <c r="AJ365" s="21"/>
      <c r="AK365" s="21"/>
      <c r="AL365" s="21"/>
      <c r="AM365" s="21"/>
      <c r="AN365" s="21"/>
      <c r="AO365" s="21"/>
      <c r="AP365" s="21"/>
      <c r="AQ365" s="21"/>
      <c r="AR365" s="21"/>
      <c r="AS365" s="21"/>
      <c r="AT365" s="21"/>
      <c r="AU365" s="21"/>
      <c r="AV365" s="21"/>
      <c r="AW365" s="21"/>
      <c r="AX365" s="21"/>
      <c r="AY365" s="21"/>
      <c r="AZ365" s="21"/>
      <c r="BA365" s="21"/>
      <c r="BB365" s="21"/>
      <c r="BC365" s="21"/>
      <c r="BD365" s="21"/>
      <c r="BE365" s="21"/>
      <c r="BF365" s="21"/>
      <c r="BG365" s="21"/>
      <c r="BH365" s="21"/>
      <c r="BI365" s="21"/>
      <c r="BJ365" s="21"/>
      <c r="BK365" s="21"/>
      <c r="BL365" s="21"/>
      <c r="BM365" s="21"/>
      <c r="BN365" s="21"/>
      <c r="BO365" s="21"/>
      <c r="BP365" s="21"/>
      <c r="BQ365" s="21"/>
      <c r="BR365" s="21"/>
      <c r="BS365" s="21"/>
      <c r="BT365" s="21"/>
      <c r="BU365" s="21"/>
      <c r="BV365" s="21"/>
      <c r="BW365" s="21"/>
      <c r="BX365" s="21"/>
      <c r="BY365" s="21"/>
      <c r="BZ365" s="21"/>
      <c r="CA365" s="21"/>
      <c r="CB365" s="21"/>
      <c r="CC365" s="21"/>
      <c r="CD365" s="21"/>
      <c r="CE365" s="21"/>
      <c r="CF365" s="21"/>
      <c r="CG365" s="21"/>
      <c r="CH365" s="21"/>
      <c r="CI365" s="21"/>
      <c r="CJ365" s="21"/>
      <c r="CK365" s="21"/>
      <c r="CL365" s="21"/>
      <c r="CM365" s="21"/>
      <c r="CN365" s="21"/>
      <c r="CO365" s="21"/>
      <c r="CP365" s="21"/>
      <c r="CQ365" s="21"/>
      <c r="CR365" s="21"/>
      <c r="CS365" s="21"/>
      <c r="CT365" s="21"/>
      <c r="CU365" s="21"/>
      <c r="CV365" s="21"/>
      <c r="CW365" s="21"/>
      <c r="CX365" s="21"/>
      <c r="CY365" s="21"/>
      <c r="CZ365" s="21"/>
      <c r="DA365" s="21"/>
      <c r="DB365" s="21"/>
      <c r="DC365" s="21"/>
      <c r="DD365" s="21"/>
      <c r="DE365" s="21"/>
      <c r="DF365" s="21"/>
      <c r="DG365" s="21"/>
      <c r="DH365" s="21"/>
      <c r="DI365" s="21"/>
      <c r="DJ365" s="21"/>
      <c r="DK365" s="21"/>
      <c r="DL365" s="21"/>
      <c r="DM365" s="21"/>
      <c r="DN365" s="21"/>
      <c r="DO365" s="21"/>
      <c r="DP365" s="21"/>
      <c r="DQ365" s="21"/>
      <c r="DR365" s="21"/>
      <c r="DS365" s="21"/>
      <c r="DT365" s="21"/>
      <c r="DU365" s="21"/>
      <c r="DV365" s="21"/>
      <c r="DW365" s="21"/>
      <c r="DX365" s="21"/>
      <c r="DY365" s="21"/>
      <c r="DZ365" s="21"/>
      <c r="EA365" s="21"/>
      <c r="EB365" s="21"/>
      <c r="EC365" s="21"/>
      <c r="ED365" s="21"/>
      <c r="EE365" s="21"/>
      <c r="EF365" s="21"/>
      <c r="EG365" s="21"/>
      <c r="EH365" s="21"/>
    </row>
    <row r="366" spans="1:138" ht="15.75" customHeight="1">
      <c r="A366" s="21"/>
      <c r="B366" s="21"/>
      <c r="C366" s="21"/>
      <c r="D366" s="79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  <c r="AH366" s="21"/>
      <c r="AI366" s="21"/>
      <c r="AJ366" s="21"/>
      <c r="AK366" s="21"/>
      <c r="AL366" s="21"/>
      <c r="AM366" s="21"/>
      <c r="AN366" s="21"/>
      <c r="AO366" s="21"/>
      <c r="AP366" s="21"/>
      <c r="AQ366" s="21"/>
      <c r="AR366" s="21"/>
      <c r="AS366" s="21"/>
      <c r="AT366" s="21"/>
      <c r="AU366" s="21"/>
      <c r="AV366" s="21"/>
      <c r="AW366" s="21"/>
      <c r="AX366" s="21"/>
      <c r="AY366" s="21"/>
      <c r="AZ366" s="21"/>
      <c r="BA366" s="21"/>
      <c r="BB366" s="21"/>
      <c r="BC366" s="21"/>
      <c r="BD366" s="21"/>
      <c r="BE366" s="21"/>
      <c r="BF366" s="21"/>
      <c r="BG366" s="21"/>
      <c r="BH366" s="21"/>
      <c r="BI366" s="21"/>
      <c r="BJ366" s="21"/>
      <c r="BK366" s="21"/>
      <c r="BL366" s="21"/>
      <c r="BM366" s="21"/>
      <c r="BN366" s="21"/>
      <c r="BO366" s="21"/>
      <c r="BP366" s="21"/>
      <c r="BQ366" s="21"/>
      <c r="BR366" s="21"/>
      <c r="BS366" s="21"/>
      <c r="BT366" s="21"/>
      <c r="BU366" s="21"/>
      <c r="BV366" s="21"/>
      <c r="BW366" s="21"/>
      <c r="BX366" s="21"/>
      <c r="BY366" s="21"/>
      <c r="BZ366" s="21"/>
      <c r="CA366" s="21"/>
      <c r="CB366" s="21"/>
      <c r="CC366" s="21"/>
      <c r="CD366" s="21"/>
      <c r="CE366" s="21"/>
      <c r="CF366" s="21"/>
      <c r="CG366" s="21"/>
      <c r="CH366" s="21"/>
      <c r="CI366" s="21"/>
      <c r="CJ366" s="21"/>
      <c r="CK366" s="21"/>
      <c r="CL366" s="21"/>
      <c r="CM366" s="21"/>
      <c r="CN366" s="21"/>
      <c r="CO366" s="21"/>
      <c r="CP366" s="21"/>
      <c r="CQ366" s="21"/>
      <c r="CR366" s="21"/>
      <c r="CS366" s="21"/>
      <c r="CT366" s="21"/>
      <c r="CU366" s="21"/>
      <c r="CV366" s="21"/>
      <c r="CW366" s="21"/>
      <c r="CX366" s="21"/>
      <c r="CY366" s="21"/>
      <c r="CZ366" s="21"/>
      <c r="DA366" s="21"/>
      <c r="DB366" s="21"/>
      <c r="DC366" s="21"/>
      <c r="DD366" s="21"/>
      <c r="DE366" s="21"/>
      <c r="DF366" s="21"/>
      <c r="DG366" s="21"/>
      <c r="DH366" s="21"/>
      <c r="DI366" s="21"/>
      <c r="DJ366" s="21"/>
      <c r="DK366" s="21"/>
      <c r="DL366" s="21"/>
      <c r="DM366" s="21"/>
      <c r="DN366" s="21"/>
      <c r="DO366" s="21"/>
      <c r="DP366" s="21"/>
      <c r="DQ366" s="21"/>
      <c r="DR366" s="21"/>
      <c r="DS366" s="21"/>
      <c r="DT366" s="21"/>
      <c r="DU366" s="21"/>
      <c r="DV366" s="21"/>
      <c r="DW366" s="21"/>
      <c r="DX366" s="21"/>
      <c r="DY366" s="21"/>
      <c r="DZ366" s="21"/>
      <c r="EA366" s="21"/>
      <c r="EB366" s="21"/>
      <c r="EC366" s="21"/>
      <c r="ED366" s="21"/>
      <c r="EE366" s="21"/>
      <c r="EF366" s="21"/>
      <c r="EG366" s="21"/>
      <c r="EH366" s="21"/>
    </row>
    <row r="367" spans="1:138" ht="15.75" customHeight="1">
      <c r="A367" s="21"/>
      <c r="B367" s="21"/>
      <c r="C367" s="21"/>
      <c r="D367" s="79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  <c r="AH367" s="21"/>
      <c r="AI367" s="21"/>
      <c r="AJ367" s="21"/>
      <c r="AK367" s="21"/>
      <c r="AL367" s="21"/>
      <c r="AM367" s="21"/>
      <c r="AN367" s="21"/>
      <c r="AO367" s="21"/>
      <c r="AP367" s="21"/>
      <c r="AQ367" s="21"/>
      <c r="AR367" s="21"/>
      <c r="AS367" s="21"/>
      <c r="AT367" s="21"/>
      <c r="AU367" s="21"/>
      <c r="AV367" s="21"/>
      <c r="AW367" s="21"/>
      <c r="AX367" s="21"/>
      <c r="AY367" s="21"/>
      <c r="AZ367" s="21"/>
      <c r="BA367" s="21"/>
      <c r="BB367" s="21"/>
      <c r="BC367" s="21"/>
      <c r="BD367" s="21"/>
      <c r="BE367" s="21"/>
      <c r="BF367" s="21"/>
      <c r="BG367" s="21"/>
      <c r="BH367" s="21"/>
      <c r="BI367" s="21"/>
      <c r="BJ367" s="21"/>
      <c r="BK367" s="21"/>
      <c r="BL367" s="21"/>
      <c r="BM367" s="21"/>
      <c r="BN367" s="21"/>
      <c r="BO367" s="21"/>
      <c r="BP367" s="21"/>
      <c r="BQ367" s="21"/>
      <c r="BR367" s="21"/>
      <c r="BS367" s="21"/>
      <c r="BT367" s="21"/>
      <c r="BU367" s="21"/>
      <c r="BV367" s="21"/>
      <c r="BW367" s="21"/>
      <c r="BX367" s="21"/>
      <c r="BY367" s="21"/>
      <c r="BZ367" s="21"/>
      <c r="CA367" s="21"/>
      <c r="CB367" s="21"/>
      <c r="CC367" s="21"/>
      <c r="CD367" s="21"/>
      <c r="CE367" s="21"/>
      <c r="CF367" s="21"/>
      <c r="CG367" s="21"/>
      <c r="CH367" s="21"/>
      <c r="CI367" s="21"/>
      <c r="CJ367" s="21"/>
      <c r="CK367" s="21"/>
      <c r="CL367" s="21"/>
      <c r="CM367" s="21"/>
      <c r="CN367" s="21"/>
      <c r="CO367" s="21"/>
      <c r="CP367" s="21"/>
      <c r="CQ367" s="21"/>
      <c r="CR367" s="21"/>
      <c r="CS367" s="21"/>
      <c r="CT367" s="21"/>
      <c r="CU367" s="21"/>
      <c r="CV367" s="21"/>
      <c r="CW367" s="21"/>
      <c r="CX367" s="21"/>
      <c r="CY367" s="21"/>
      <c r="CZ367" s="21"/>
      <c r="DA367" s="21"/>
      <c r="DB367" s="21"/>
      <c r="DC367" s="21"/>
      <c r="DD367" s="21"/>
      <c r="DE367" s="21"/>
      <c r="DF367" s="21"/>
      <c r="DG367" s="21"/>
      <c r="DH367" s="21"/>
      <c r="DI367" s="21"/>
      <c r="DJ367" s="21"/>
      <c r="DK367" s="21"/>
      <c r="DL367" s="21"/>
      <c r="DM367" s="21"/>
      <c r="DN367" s="21"/>
      <c r="DO367" s="21"/>
      <c r="DP367" s="21"/>
      <c r="DQ367" s="21"/>
      <c r="DR367" s="21"/>
      <c r="DS367" s="21"/>
      <c r="DT367" s="21"/>
      <c r="DU367" s="21"/>
      <c r="DV367" s="21"/>
      <c r="DW367" s="21"/>
      <c r="DX367" s="21"/>
      <c r="DY367" s="21"/>
      <c r="DZ367" s="21"/>
      <c r="EA367" s="21"/>
      <c r="EB367" s="21"/>
      <c r="EC367" s="21"/>
      <c r="ED367" s="21"/>
      <c r="EE367" s="21"/>
      <c r="EF367" s="21"/>
      <c r="EG367" s="21"/>
      <c r="EH367" s="21"/>
    </row>
    <row r="368" spans="1:138" ht="15.75" customHeight="1">
      <c r="A368" s="21"/>
      <c r="B368" s="21"/>
      <c r="C368" s="21"/>
      <c r="D368" s="79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  <c r="AH368" s="21"/>
      <c r="AI368" s="21"/>
      <c r="AJ368" s="21"/>
      <c r="AK368" s="21"/>
      <c r="AL368" s="21"/>
      <c r="AM368" s="21"/>
      <c r="AN368" s="21"/>
      <c r="AO368" s="21"/>
      <c r="AP368" s="21"/>
      <c r="AQ368" s="21"/>
      <c r="AR368" s="21"/>
      <c r="AS368" s="21"/>
      <c r="AT368" s="21"/>
      <c r="AU368" s="21"/>
      <c r="AV368" s="21"/>
      <c r="AW368" s="21"/>
      <c r="AX368" s="21"/>
      <c r="AY368" s="21"/>
      <c r="AZ368" s="21"/>
      <c r="BA368" s="21"/>
      <c r="BB368" s="21"/>
      <c r="BC368" s="21"/>
      <c r="BD368" s="21"/>
      <c r="BE368" s="21"/>
      <c r="BF368" s="21"/>
      <c r="BG368" s="21"/>
      <c r="BH368" s="21"/>
      <c r="BI368" s="21"/>
      <c r="BJ368" s="21"/>
      <c r="BK368" s="21"/>
      <c r="BL368" s="21"/>
      <c r="BM368" s="21"/>
      <c r="BN368" s="21"/>
      <c r="BO368" s="21"/>
      <c r="BP368" s="21"/>
      <c r="BQ368" s="21"/>
      <c r="BR368" s="21"/>
      <c r="BS368" s="21"/>
      <c r="BT368" s="21"/>
      <c r="BU368" s="21"/>
      <c r="BV368" s="21"/>
      <c r="BW368" s="21"/>
      <c r="BX368" s="21"/>
      <c r="BY368" s="21"/>
      <c r="BZ368" s="21"/>
      <c r="CA368" s="21"/>
      <c r="CB368" s="21"/>
      <c r="CC368" s="21"/>
      <c r="CD368" s="21"/>
      <c r="CE368" s="21"/>
      <c r="CF368" s="21"/>
      <c r="CG368" s="21"/>
      <c r="CH368" s="21"/>
      <c r="CI368" s="21"/>
      <c r="CJ368" s="21"/>
      <c r="CK368" s="21"/>
      <c r="CL368" s="21"/>
      <c r="CM368" s="21"/>
      <c r="CN368" s="21"/>
      <c r="CO368" s="21"/>
      <c r="CP368" s="21"/>
      <c r="CQ368" s="21"/>
      <c r="CR368" s="21"/>
      <c r="CS368" s="21"/>
      <c r="CT368" s="21"/>
      <c r="CU368" s="21"/>
      <c r="CV368" s="21"/>
      <c r="CW368" s="21"/>
      <c r="CX368" s="21"/>
      <c r="CY368" s="21"/>
      <c r="CZ368" s="21"/>
      <c r="DA368" s="21"/>
      <c r="DB368" s="21"/>
      <c r="DC368" s="21"/>
      <c r="DD368" s="21"/>
      <c r="DE368" s="21"/>
      <c r="DF368" s="21"/>
      <c r="DG368" s="21"/>
      <c r="DH368" s="21"/>
      <c r="DI368" s="21"/>
      <c r="DJ368" s="21"/>
      <c r="DK368" s="21"/>
      <c r="DL368" s="21"/>
      <c r="DM368" s="21"/>
      <c r="DN368" s="21"/>
      <c r="DO368" s="21"/>
      <c r="DP368" s="21"/>
      <c r="DQ368" s="21"/>
      <c r="DR368" s="21"/>
      <c r="DS368" s="21"/>
      <c r="DT368" s="21"/>
      <c r="DU368" s="21"/>
      <c r="DV368" s="21"/>
      <c r="DW368" s="21"/>
      <c r="DX368" s="21"/>
      <c r="DY368" s="21"/>
      <c r="DZ368" s="21"/>
      <c r="EA368" s="21"/>
      <c r="EB368" s="21"/>
      <c r="EC368" s="21"/>
      <c r="ED368" s="21"/>
      <c r="EE368" s="21"/>
      <c r="EF368" s="21"/>
      <c r="EG368" s="21"/>
      <c r="EH368" s="21"/>
    </row>
    <row r="369" spans="1:138" ht="15.75" customHeight="1">
      <c r="A369" s="21"/>
      <c r="B369" s="21"/>
      <c r="C369" s="21"/>
      <c r="D369" s="79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  <c r="AH369" s="21"/>
      <c r="AI369" s="21"/>
      <c r="AJ369" s="21"/>
      <c r="AK369" s="21"/>
      <c r="AL369" s="21"/>
      <c r="AM369" s="21"/>
      <c r="AN369" s="21"/>
      <c r="AO369" s="21"/>
      <c r="AP369" s="21"/>
      <c r="AQ369" s="21"/>
      <c r="AR369" s="21"/>
      <c r="AS369" s="21"/>
      <c r="AT369" s="21"/>
      <c r="AU369" s="21"/>
      <c r="AV369" s="21"/>
      <c r="AW369" s="21"/>
      <c r="AX369" s="21"/>
      <c r="AY369" s="21"/>
      <c r="AZ369" s="21"/>
      <c r="BA369" s="21"/>
      <c r="BB369" s="21"/>
      <c r="BC369" s="21"/>
      <c r="BD369" s="21"/>
      <c r="BE369" s="21"/>
      <c r="BF369" s="21"/>
      <c r="BG369" s="21"/>
      <c r="BH369" s="21"/>
      <c r="BI369" s="21"/>
      <c r="BJ369" s="21"/>
      <c r="BK369" s="21"/>
      <c r="BL369" s="21"/>
      <c r="BM369" s="21"/>
      <c r="BN369" s="21"/>
      <c r="BO369" s="21"/>
      <c r="BP369" s="21"/>
      <c r="BQ369" s="21"/>
      <c r="BR369" s="21"/>
      <c r="BS369" s="21"/>
      <c r="BT369" s="21"/>
      <c r="BU369" s="21"/>
      <c r="BV369" s="21"/>
      <c r="BW369" s="21"/>
      <c r="BX369" s="21"/>
      <c r="BY369" s="21"/>
      <c r="BZ369" s="21"/>
      <c r="CA369" s="21"/>
      <c r="CB369" s="21"/>
      <c r="CC369" s="21"/>
      <c r="CD369" s="21"/>
      <c r="CE369" s="21"/>
      <c r="CF369" s="21"/>
      <c r="CG369" s="21"/>
      <c r="CH369" s="21"/>
      <c r="CI369" s="21"/>
      <c r="CJ369" s="21"/>
      <c r="CK369" s="21"/>
      <c r="CL369" s="21"/>
      <c r="CM369" s="21"/>
      <c r="CN369" s="21"/>
      <c r="CO369" s="21"/>
      <c r="CP369" s="21"/>
      <c r="CQ369" s="21"/>
      <c r="CR369" s="21"/>
      <c r="CS369" s="21"/>
      <c r="CT369" s="21"/>
      <c r="CU369" s="21"/>
      <c r="CV369" s="21"/>
      <c r="CW369" s="21"/>
      <c r="CX369" s="21"/>
      <c r="CY369" s="21"/>
      <c r="CZ369" s="21"/>
      <c r="DA369" s="21"/>
      <c r="DB369" s="21"/>
      <c r="DC369" s="21"/>
      <c r="DD369" s="21"/>
      <c r="DE369" s="21"/>
      <c r="DF369" s="21"/>
      <c r="DG369" s="21"/>
      <c r="DH369" s="21"/>
      <c r="DI369" s="21"/>
      <c r="DJ369" s="21"/>
      <c r="DK369" s="21"/>
      <c r="DL369" s="21"/>
      <c r="DM369" s="21"/>
      <c r="DN369" s="21"/>
      <c r="DO369" s="21"/>
      <c r="DP369" s="21"/>
      <c r="DQ369" s="21"/>
      <c r="DR369" s="21"/>
      <c r="DS369" s="21"/>
      <c r="DT369" s="21"/>
      <c r="DU369" s="21"/>
      <c r="DV369" s="21"/>
      <c r="DW369" s="21"/>
      <c r="DX369" s="21"/>
      <c r="DY369" s="21"/>
      <c r="DZ369" s="21"/>
      <c r="EA369" s="21"/>
      <c r="EB369" s="21"/>
      <c r="EC369" s="21"/>
      <c r="ED369" s="21"/>
      <c r="EE369" s="21"/>
      <c r="EF369" s="21"/>
      <c r="EG369" s="21"/>
      <c r="EH369" s="21"/>
    </row>
    <row r="370" spans="1:138" ht="15.75" customHeight="1">
      <c r="A370" s="21"/>
      <c r="B370" s="21"/>
      <c r="C370" s="21"/>
      <c r="D370" s="79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  <c r="AH370" s="21"/>
      <c r="AI370" s="21"/>
      <c r="AJ370" s="21"/>
      <c r="AK370" s="21"/>
      <c r="AL370" s="21"/>
      <c r="AM370" s="21"/>
      <c r="AN370" s="21"/>
      <c r="AO370" s="21"/>
      <c r="AP370" s="21"/>
      <c r="AQ370" s="21"/>
      <c r="AR370" s="21"/>
      <c r="AS370" s="21"/>
      <c r="AT370" s="21"/>
      <c r="AU370" s="21"/>
      <c r="AV370" s="21"/>
      <c r="AW370" s="21"/>
      <c r="AX370" s="21"/>
      <c r="AY370" s="21"/>
      <c r="AZ370" s="21"/>
      <c r="BA370" s="21"/>
      <c r="BB370" s="21"/>
      <c r="BC370" s="21"/>
      <c r="BD370" s="21"/>
      <c r="BE370" s="21"/>
      <c r="BF370" s="21"/>
      <c r="BG370" s="21"/>
      <c r="BH370" s="21"/>
      <c r="BI370" s="21"/>
      <c r="BJ370" s="21"/>
      <c r="BK370" s="21"/>
      <c r="BL370" s="21"/>
      <c r="BM370" s="21"/>
      <c r="BN370" s="21"/>
      <c r="BO370" s="21"/>
      <c r="BP370" s="21"/>
      <c r="BQ370" s="21"/>
      <c r="BR370" s="21"/>
      <c r="BS370" s="21"/>
      <c r="BT370" s="21"/>
      <c r="BU370" s="21"/>
      <c r="BV370" s="21"/>
      <c r="BW370" s="21"/>
      <c r="BX370" s="21"/>
      <c r="BY370" s="21"/>
      <c r="BZ370" s="21"/>
      <c r="CA370" s="21"/>
      <c r="CB370" s="21"/>
      <c r="CC370" s="21"/>
      <c r="CD370" s="21"/>
      <c r="CE370" s="21"/>
      <c r="CF370" s="21"/>
      <c r="CG370" s="21"/>
      <c r="CH370" s="21"/>
      <c r="CI370" s="21"/>
      <c r="CJ370" s="21"/>
      <c r="CK370" s="21"/>
      <c r="CL370" s="21"/>
      <c r="CM370" s="21"/>
      <c r="CN370" s="21"/>
      <c r="CO370" s="21"/>
      <c r="CP370" s="21"/>
      <c r="CQ370" s="21"/>
      <c r="CR370" s="21"/>
      <c r="CS370" s="21"/>
      <c r="CT370" s="21"/>
      <c r="CU370" s="21"/>
      <c r="CV370" s="21"/>
      <c r="CW370" s="21"/>
      <c r="CX370" s="21"/>
      <c r="CY370" s="21"/>
      <c r="CZ370" s="21"/>
      <c r="DA370" s="21"/>
      <c r="DB370" s="21"/>
      <c r="DC370" s="21"/>
      <c r="DD370" s="21"/>
      <c r="DE370" s="21"/>
      <c r="DF370" s="21"/>
      <c r="DG370" s="21"/>
      <c r="DH370" s="21"/>
      <c r="DI370" s="21"/>
      <c r="DJ370" s="21"/>
      <c r="DK370" s="21"/>
      <c r="DL370" s="21"/>
      <c r="DM370" s="21"/>
      <c r="DN370" s="21"/>
      <c r="DO370" s="21"/>
      <c r="DP370" s="21"/>
      <c r="DQ370" s="21"/>
      <c r="DR370" s="21"/>
      <c r="DS370" s="21"/>
      <c r="DT370" s="21"/>
      <c r="DU370" s="21"/>
      <c r="DV370" s="21"/>
      <c r="DW370" s="21"/>
      <c r="DX370" s="21"/>
      <c r="DY370" s="21"/>
      <c r="DZ370" s="21"/>
      <c r="EA370" s="21"/>
      <c r="EB370" s="21"/>
      <c r="EC370" s="21"/>
      <c r="ED370" s="21"/>
      <c r="EE370" s="21"/>
      <c r="EF370" s="21"/>
      <c r="EG370" s="21"/>
      <c r="EH370" s="21"/>
    </row>
    <row r="371" spans="1:138" ht="15.75" customHeight="1">
      <c r="A371" s="21"/>
      <c r="B371" s="21"/>
      <c r="C371" s="21"/>
      <c r="D371" s="79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  <c r="AH371" s="21"/>
      <c r="AI371" s="21"/>
      <c r="AJ371" s="21"/>
      <c r="AK371" s="21"/>
      <c r="AL371" s="21"/>
      <c r="AM371" s="21"/>
      <c r="AN371" s="21"/>
      <c r="AO371" s="21"/>
      <c r="AP371" s="21"/>
      <c r="AQ371" s="21"/>
      <c r="AR371" s="21"/>
      <c r="AS371" s="21"/>
      <c r="AT371" s="21"/>
      <c r="AU371" s="21"/>
      <c r="AV371" s="21"/>
      <c r="AW371" s="21"/>
      <c r="AX371" s="21"/>
      <c r="AY371" s="21"/>
      <c r="AZ371" s="21"/>
      <c r="BA371" s="21"/>
      <c r="BB371" s="21"/>
      <c r="BC371" s="21"/>
      <c r="BD371" s="21"/>
      <c r="BE371" s="21"/>
      <c r="BF371" s="21"/>
      <c r="BG371" s="21"/>
      <c r="BH371" s="21"/>
      <c r="BI371" s="21"/>
      <c r="BJ371" s="21"/>
      <c r="BK371" s="21"/>
      <c r="BL371" s="21"/>
      <c r="BM371" s="21"/>
      <c r="BN371" s="21"/>
      <c r="BO371" s="21"/>
      <c r="BP371" s="21"/>
      <c r="BQ371" s="21"/>
      <c r="BR371" s="21"/>
      <c r="BS371" s="21"/>
      <c r="BT371" s="21"/>
      <c r="BU371" s="21"/>
      <c r="BV371" s="21"/>
      <c r="BW371" s="21"/>
      <c r="BX371" s="21"/>
      <c r="BY371" s="21"/>
      <c r="BZ371" s="21"/>
      <c r="CA371" s="21"/>
      <c r="CB371" s="21"/>
      <c r="CC371" s="21"/>
      <c r="CD371" s="21"/>
      <c r="CE371" s="21"/>
      <c r="CF371" s="21"/>
      <c r="CG371" s="21"/>
      <c r="CH371" s="21"/>
      <c r="CI371" s="21"/>
      <c r="CJ371" s="21"/>
      <c r="CK371" s="21"/>
      <c r="CL371" s="21"/>
      <c r="CM371" s="21"/>
      <c r="CN371" s="21"/>
      <c r="CO371" s="21"/>
      <c r="CP371" s="21"/>
      <c r="CQ371" s="21"/>
      <c r="CR371" s="21"/>
      <c r="CS371" s="21"/>
      <c r="CT371" s="21"/>
      <c r="CU371" s="21"/>
      <c r="CV371" s="21"/>
      <c r="CW371" s="21"/>
      <c r="CX371" s="21"/>
      <c r="CY371" s="21"/>
      <c r="CZ371" s="21"/>
      <c r="DA371" s="21"/>
      <c r="DB371" s="21"/>
      <c r="DC371" s="21"/>
      <c r="DD371" s="21"/>
      <c r="DE371" s="21"/>
      <c r="DF371" s="21"/>
      <c r="DG371" s="21"/>
      <c r="DH371" s="21"/>
      <c r="DI371" s="21"/>
      <c r="DJ371" s="21"/>
      <c r="DK371" s="21"/>
      <c r="DL371" s="21"/>
      <c r="DM371" s="21"/>
      <c r="DN371" s="21"/>
      <c r="DO371" s="21"/>
      <c r="DP371" s="21"/>
      <c r="DQ371" s="21"/>
      <c r="DR371" s="21"/>
      <c r="DS371" s="21"/>
      <c r="DT371" s="21"/>
      <c r="DU371" s="21"/>
      <c r="DV371" s="21"/>
      <c r="DW371" s="21"/>
      <c r="DX371" s="21"/>
      <c r="DY371" s="21"/>
      <c r="DZ371" s="21"/>
      <c r="EA371" s="21"/>
      <c r="EB371" s="21"/>
      <c r="EC371" s="21"/>
      <c r="ED371" s="21"/>
      <c r="EE371" s="21"/>
      <c r="EF371" s="21"/>
      <c r="EG371" s="21"/>
      <c r="EH371" s="21"/>
    </row>
    <row r="372" spans="1:138" ht="15.75" customHeight="1">
      <c r="A372" s="21"/>
      <c r="B372" s="21"/>
      <c r="C372" s="21"/>
      <c r="D372" s="79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  <c r="AH372" s="21"/>
      <c r="AI372" s="21"/>
      <c r="AJ372" s="21"/>
      <c r="AK372" s="21"/>
      <c r="AL372" s="21"/>
      <c r="AM372" s="21"/>
      <c r="AN372" s="21"/>
      <c r="AO372" s="21"/>
      <c r="AP372" s="21"/>
      <c r="AQ372" s="21"/>
      <c r="AR372" s="21"/>
      <c r="AS372" s="21"/>
      <c r="AT372" s="21"/>
      <c r="AU372" s="21"/>
      <c r="AV372" s="21"/>
      <c r="AW372" s="21"/>
      <c r="AX372" s="21"/>
      <c r="AY372" s="21"/>
      <c r="AZ372" s="21"/>
      <c r="BA372" s="21"/>
      <c r="BB372" s="21"/>
      <c r="BC372" s="21"/>
      <c r="BD372" s="21"/>
      <c r="BE372" s="21"/>
      <c r="BF372" s="21"/>
      <c r="BG372" s="21"/>
      <c r="BH372" s="21"/>
      <c r="BI372" s="21"/>
      <c r="BJ372" s="21"/>
      <c r="BK372" s="21"/>
      <c r="BL372" s="21"/>
      <c r="BM372" s="21"/>
      <c r="BN372" s="21"/>
      <c r="BO372" s="21"/>
      <c r="BP372" s="21"/>
      <c r="BQ372" s="21"/>
      <c r="BR372" s="21"/>
      <c r="BS372" s="21"/>
      <c r="BT372" s="21"/>
      <c r="BU372" s="21"/>
      <c r="BV372" s="21"/>
      <c r="BW372" s="21"/>
      <c r="BX372" s="21"/>
      <c r="BY372" s="21"/>
      <c r="BZ372" s="21"/>
      <c r="CA372" s="21"/>
      <c r="CB372" s="21"/>
      <c r="CC372" s="21"/>
      <c r="CD372" s="21"/>
      <c r="CE372" s="21"/>
      <c r="CF372" s="21"/>
      <c r="CG372" s="21"/>
      <c r="CH372" s="21"/>
      <c r="CI372" s="21"/>
      <c r="CJ372" s="21"/>
      <c r="CK372" s="21"/>
      <c r="CL372" s="21"/>
      <c r="CM372" s="21"/>
      <c r="CN372" s="21"/>
      <c r="CO372" s="21"/>
      <c r="CP372" s="21"/>
      <c r="CQ372" s="21"/>
      <c r="CR372" s="21"/>
      <c r="CS372" s="21"/>
      <c r="CT372" s="21"/>
      <c r="CU372" s="21"/>
      <c r="CV372" s="21"/>
      <c r="CW372" s="21"/>
      <c r="CX372" s="21"/>
      <c r="CY372" s="21"/>
      <c r="CZ372" s="21"/>
      <c r="DA372" s="21"/>
      <c r="DB372" s="21"/>
      <c r="DC372" s="21"/>
      <c r="DD372" s="21"/>
      <c r="DE372" s="21"/>
      <c r="DF372" s="21"/>
      <c r="DG372" s="21"/>
      <c r="DH372" s="21"/>
      <c r="DI372" s="21"/>
      <c r="DJ372" s="21"/>
      <c r="DK372" s="21"/>
      <c r="DL372" s="21"/>
      <c r="DM372" s="21"/>
      <c r="DN372" s="21"/>
      <c r="DO372" s="21"/>
      <c r="DP372" s="21"/>
      <c r="DQ372" s="21"/>
      <c r="DR372" s="21"/>
      <c r="DS372" s="21"/>
      <c r="DT372" s="21"/>
      <c r="DU372" s="21"/>
      <c r="DV372" s="21"/>
      <c r="DW372" s="21"/>
      <c r="DX372" s="21"/>
      <c r="DY372" s="21"/>
      <c r="DZ372" s="21"/>
      <c r="EA372" s="21"/>
      <c r="EB372" s="21"/>
      <c r="EC372" s="21"/>
      <c r="ED372" s="21"/>
      <c r="EE372" s="21"/>
      <c r="EF372" s="21"/>
      <c r="EG372" s="21"/>
      <c r="EH372" s="21"/>
    </row>
    <row r="373" spans="1:138" ht="15.75" customHeight="1">
      <c r="A373" s="21"/>
      <c r="B373" s="21"/>
      <c r="C373" s="21"/>
      <c r="D373" s="79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  <c r="AH373" s="21"/>
      <c r="AI373" s="21"/>
      <c r="AJ373" s="21"/>
      <c r="AK373" s="21"/>
      <c r="AL373" s="21"/>
      <c r="AM373" s="21"/>
      <c r="AN373" s="21"/>
      <c r="AO373" s="21"/>
      <c r="AP373" s="21"/>
      <c r="AQ373" s="21"/>
      <c r="AR373" s="21"/>
      <c r="AS373" s="21"/>
      <c r="AT373" s="21"/>
      <c r="AU373" s="21"/>
      <c r="AV373" s="21"/>
      <c r="AW373" s="21"/>
      <c r="AX373" s="21"/>
      <c r="AY373" s="21"/>
      <c r="AZ373" s="21"/>
      <c r="BA373" s="21"/>
      <c r="BB373" s="21"/>
      <c r="BC373" s="21"/>
      <c r="BD373" s="21"/>
      <c r="BE373" s="21"/>
      <c r="BF373" s="21"/>
      <c r="BG373" s="21"/>
      <c r="BH373" s="21"/>
      <c r="BI373" s="21"/>
      <c r="BJ373" s="21"/>
      <c r="BK373" s="21"/>
      <c r="BL373" s="21"/>
      <c r="BM373" s="21"/>
      <c r="BN373" s="21"/>
      <c r="BO373" s="21"/>
      <c r="BP373" s="21"/>
      <c r="BQ373" s="21"/>
      <c r="BR373" s="21"/>
      <c r="BS373" s="21"/>
      <c r="BT373" s="21"/>
      <c r="BU373" s="21"/>
      <c r="BV373" s="21"/>
      <c r="BW373" s="21"/>
      <c r="BX373" s="21"/>
      <c r="BY373" s="21"/>
      <c r="BZ373" s="21"/>
      <c r="CA373" s="21"/>
      <c r="CB373" s="21"/>
      <c r="CC373" s="21"/>
      <c r="CD373" s="21"/>
      <c r="CE373" s="21"/>
      <c r="CF373" s="21"/>
      <c r="CG373" s="21"/>
      <c r="CH373" s="21"/>
      <c r="CI373" s="21"/>
      <c r="CJ373" s="21"/>
      <c r="CK373" s="21"/>
      <c r="CL373" s="21"/>
      <c r="CM373" s="21"/>
      <c r="CN373" s="21"/>
      <c r="CO373" s="21"/>
      <c r="CP373" s="21"/>
      <c r="CQ373" s="21"/>
      <c r="CR373" s="21"/>
      <c r="CS373" s="21"/>
      <c r="CT373" s="21"/>
      <c r="CU373" s="21"/>
      <c r="CV373" s="21"/>
      <c r="CW373" s="21"/>
      <c r="CX373" s="21"/>
      <c r="CY373" s="21"/>
      <c r="CZ373" s="21"/>
      <c r="DA373" s="21"/>
      <c r="DB373" s="21"/>
      <c r="DC373" s="21"/>
      <c r="DD373" s="21"/>
      <c r="DE373" s="21"/>
      <c r="DF373" s="21"/>
      <c r="DG373" s="21"/>
      <c r="DH373" s="21"/>
      <c r="DI373" s="21"/>
      <c r="DJ373" s="21"/>
      <c r="DK373" s="21"/>
      <c r="DL373" s="21"/>
      <c r="DM373" s="21"/>
      <c r="DN373" s="21"/>
      <c r="DO373" s="21"/>
      <c r="DP373" s="21"/>
      <c r="DQ373" s="21"/>
      <c r="DR373" s="21"/>
      <c r="DS373" s="21"/>
      <c r="DT373" s="21"/>
      <c r="DU373" s="21"/>
      <c r="DV373" s="21"/>
      <c r="DW373" s="21"/>
      <c r="DX373" s="21"/>
      <c r="DY373" s="21"/>
      <c r="DZ373" s="21"/>
      <c r="EA373" s="21"/>
      <c r="EB373" s="21"/>
      <c r="EC373" s="21"/>
      <c r="ED373" s="21"/>
      <c r="EE373" s="21"/>
      <c r="EF373" s="21"/>
      <c r="EG373" s="21"/>
      <c r="EH373" s="21"/>
    </row>
    <row r="374" spans="1:138" ht="15.75" customHeight="1">
      <c r="A374" s="21"/>
      <c r="B374" s="21"/>
      <c r="C374" s="21"/>
      <c r="D374" s="79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  <c r="AH374" s="21"/>
      <c r="AI374" s="21"/>
      <c r="AJ374" s="21"/>
      <c r="AK374" s="21"/>
      <c r="AL374" s="21"/>
      <c r="AM374" s="21"/>
      <c r="AN374" s="21"/>
      <c r="AO374" s="21"/>
      <c r="AP374" s="21"/>
      <c r="AQ374" s="21"/>
      <c r="AR374" s="21"/>
      <c r="AS374" s="21"/>
      <c r="AT374" s="21"/>
      <c r="AU374" s="21"/>
      <c r="AV374" s="21"/>
      <c r="AW374" s="21"/>
      <c r="AX374" s="21"/>
      <c r="AY374" s="21"/>
      <c r="AZ374" s="21"/>
      <c r="BA374" s="21"/>
      <c r="BB374" s="21"/>
      <c r="BC374" s="21"/>
      <c r="BD374" s="21"/>
      <c r="BE374" s="21"/>
      <c r="BF374" s="21"/>
      <c r="BG374" s="21"/>
      <c r="BH374" s="21"/>
      <c r="BI374" s="21"/>
      <c r="BJ374" s="21"/>
      <c r="BK374" s="21"/>
      <c r="BL374" s="21"/>
      <c r="BM374" s="21"/>
      <c r="BN374" s="21"/>
      <c r="BO374" s="21"/>
      <c r="BP374" s="21"/>
      <c r="BQ374" s="21"/>
      <c r="BR374" s="21"/>
      <c r="BS374" s="21"/>
      <c r="BT374" s="21"/>
      <c r="BU374" s="21"/>
      <c r="BV374" s="21"/>
      <c r="BW374" s="21"/>
      <c r="BX374" s="21"/>
      <c r="BY374" s="21"/>
      <c r="BZ374" s="21"/>
      <c r="CA374" s="21"/>
      <c r="CB374" s="21"/>
      <c r="CC374" s="21"/>
      <c r="CD374" s="21"/>
      <c r="CE374" s="21"/>
      <c r="CF374" s="21"/>
      <c r="CG374" s="21"/>
      <c r="CH374" s="21"/>
      <c r="CI374" s="21"/>
      <c r="CJ374" s="21"/>
      <c r="CK374" s="21"/>
      <c r="CL374" s="21"/>
      <c r="CM374" s="21"/>
      <c r="CN374" s="21"/>
      <c r="CO374" s="21"/>
      <c r="CP374" s="21"/>
      <c r="CQ374" s="21"/>
      <c r="CR374" s="21"/>
      <c r="CS374" s="21"/>
      <c r="CT374" s="21"/>
      <c r="CU374" s="21"/>
      <c r="CV374" s="21"/>
      <c r="CW374" s="21"/>
      <c r="CX374" s="21"/>
      <c r="CY374" s="21"/>
      <c r="CZ374" s="21"/>
      <c r="DA374" s="21"/>
      <c r="DB374" s="21"/>
      <c r="DC374" s="21"/>
      <c r="DD374" s="21"/>
      <c r="DE374" s="21"/>
      <c r="DF374" s="21"/>
      <c r="DG374" s="21"/>
      <c r="DH374" s="21"/>
      <c r="DI374" s="21"/>
      <c r="DJ374" s="21"/>
      <c r="DK374" s="21"/>
      <c r="DL374" s="21"/>
      <c r="DM374" s="21"/>
      <c r="DN374" s="21"/>
      <c r="DO374" s="21"/>
      <c r="DP374" s="21"/>
      <c r="DQ374" s="21"/>
      <c r="DR374" s="21"/>
      <c r="DS374" s="21"/>
      <c r="DT374" s="21"/>
      <c r="DU374" s="21"/>
      <c r="DV374" s="21"/>
      <c r="DW374" s="21"/>
      <c r="DX374" s="21"/>
      <c r="DY374" s="21"/>
      <c r="DZ374" s="21"/>
      <c r="EA374" s="21"/>
      <c r="EB374" s="21"/>
      <c r="EC374" s="21"/>
      <c r="ED374" s="21"/>
      <c r="EE374" s="21"/>
      <c r="EF374" s="21"/>
      <c r="EG374" s="21"/>
      <c r="EH374" s="21"/>
    </row>
    <row r="375" spans="1:138" ht="15.75" customHeight="1">
      <c r="A375" s="21"/>
      <c r="B375" s="21"/>
      <c r="C375" s="21"/>
      <c r="D375" s="79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  <c r="AH375" s="21"/>
      <c r="AI375" s="21"/>
      <c r="AJ375" s="21"/>
      <c r="AK375" s="21"/>
      <c r="AL375" s="21"/>
      <c r="AM375" s="21"/>
      <c r="AN375" s="21"/>
      <c r="AO375" s="21"/>
      <c r="AP375" s="21"/>
      <c r="AQ375" s="21"/>
      <c r="AR375" s="21"/>
      <c r="AS375" s="21"/>
      <c r="AT375" s="21"/>
      <c r="AU375" s="21"/>
      <c r="AV375" s="21"/>
      <c r="AW375" s="21"/>
      <c r="AX375" s="21"/>
      <c r="AY375" s="21"/>
      <c r="AZ375" s="21"/>
      <c r="BA375" s="21"/>
      <c r="BB375" s="21"/>
      <c r="BC375" s="21"/>
      <c r="BD375" s="21"/>
      <c r="BE375" s="21"/>
      <c r="BF375" s="21"/>
      <c r="BG375" s="21"/>
      <c r="BH375" s="21"/>
      <c r="BI375" s="21"/>
      <c r="BJ375" s="21"/>
      <c r="BK375" s="21"/>
      <c r="BL375" s="21"/>
      <c r="BM375" s="21"/>
      <c r="BN375" s="21"/>
      <c r="BO375" s="21"/>
      <c r="BP375" s="21"/>
      <c r="BQ375" s="21"/>
      <c r="BR375" s="21"/>
      <c r="BS375" s="21"/>
      <c r="BT375" s="21"/>
      <c r="BU375" s="21"/>
      <c r="BV375" s="21"/>
      <c r="BW375" s="21"/>
      <c r="BX375" s="21"/>
      <c r="BY375" s="21"/>
      <c r="BZ375" s="21"/>
      <c r="CA375" s="21"/>
      <c r="CB375" s="21"/>
      <c r="CC375" s="21"/>
      <c r="CD375" s="21"/>
      <c r="CE375" s="21"/>
      <c r="CF375" s="21"/>
      <c r="CG375" s="21"/>
      <c r="CH375" s="21"/>
      <c r="CI375" s="21"/>
      <c r="CJ375" s="21"/>
      <c r="CK375" s="21"/>
      <c r="CL375" s="21"/>
      <c r="CM375" s="21"/>
      <c r="CN375" s="21"/>
      <c r="CO375" s="21"/>
      <c r="CP375" s="21"/>
      <c r="CQ375" s="21"/>
      <c r="CR375" s="21"/>
      <c r="CS375" s="21"/>
      <c r="CT375" s="21"/>
      <c r="CU375" s="21"/>
      <c r="CV375" s="21"/>
      <c r="CW375" s="21"/>
      <c r="CX375" s="21"/>
      <c r="CY375" s="21"/>
      <c r="CZ375" s="21"/>
      <c r="DA375" s="21"/>
      <c r="DB375" s="21"/>
      <c r="DC375" s="21"/>
      <c r="DD375" s="21"/>
      <c r="DE375" s="21"/>
      <c r="DF375" s="21"/>
      <c r="DG375" s="21"/>
      <c r="DH375" s="21"/>
      <c r="DI375" s="21"/>
      <c r="DJ375" s="21"/>
      <c r="DK375" s="21"/>
      <c r="DL375" s="21"/>
      <c r="DM375" s="21"/>
      <c r="DN375" s="21"/>
      <c r="DO375" s="21"/>
      <c r="DP375" s="21"/>
      <c r="DQ375" s="21"/>
      <c r="DR375" s="21"/>
      <c r="DS375" s="21"/>
      <c r="DT375" s="21"/>
      <c r="DU375" s="21"/>
      <c r="DV375" s="21"/>
      <c r="DW375" s="21"/>
      <c r="DX375" s="21"/>
      <c r="DY375" s="21"/>
      <c r="DZ375" s="21"/>
      <c r="EA375" s="21"/>
      <c r="EB375" s="21"/>
      <c r="EC375" s="21"/>
      <c r="ED375" s="21"/>
      <c r="EE375" s="21"/>
      <c r="EF375" s="21"/>
      <c r="EG375" s="21"/>
      <c r="EH375" s="21"/>
    </row>
    <row r="376" spans="1:138" ht="15.75" customHeight="1">
      <c r="A376" s="21"/>
      <c r="B376" s="21"/>
      <c r="C376" s="21"/>
      <c r="D376" s="79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  <c r="AH376" s="21"/>
      <c r="AI376" s="21"/>
      <c r="AJ376" s="21"/>
      <c r="AK376" s="21"/>
      <c r="AL376" s="21"/>
      <c r="AM376" s="21"/>
      <c r="AN376" s="21"/>
      <c r="AO376" s="21"/>
      <c r="AP376" s="21"/>
      <c r="AQ376" s="21"/>
      <c r="AR376" s="21"/>
      <c r="AS376" s="21"/>
      <c r="AT376" s="21"/>
      <c r="AU376" s="21"/>
      <c r="AV376" s="21"/>
      <c r="AW376" s="21"/>
      <c r="AX376" s="21"/>
      <c r="AY376" s="21"/>
      <c r="AZ376" s="21"/>
      <c r="BA376" s="21"/>
      <c r="BB376" s="21"/>
      <c r="BC376" s="21"/>
      <c r="BD376" s="21"/>
      <c r="BE376" s="21"/>
      <c r="BF376" s="21"/>
      <c r="BG376" s="21"/>
      <c r="BH376" s="21"/>
      <c r="BI376" s="21"/>
      <c r="BJ376" s="21"/>
      <c r="BK376" s="21"/>
      <c r="BL376" s="21"/>
      <c r="BM376" s="21"/>
      <c r="BN376" s="21"/>
      <c r="BO376" s="21"/>
      <c r="BP376" s="21"/>
      <c r="BQ376" s="21"/>
      <c r="BR376" s="21"/>
      <c r="BS376" s="21"/>
      <c r="BT376" s="21"/>
      <c r="BU376" s="21"/>
      <c r="BV376" s="21"/>
      <c r="BW376" s="21"/>
      <c r="BX376" s="21"/>
      <c r="BY376" s="21"/>
      <c r="BZ376" s="21"/>
      <c r="CA376" s="21"/>
      <c r="CB376" s="21"/>
      <c r="CC376" s="21"/>
      <c r="CD376" s="21"/>
      <c r="CE376" s="21"/>
      <c r="CF376" s="21"/>
      <c r="CG376" s="21"/>
      <c r="CH376" s="21"/>
      <c r="CI376" s="21"/>
      <c r="CJ376" s="21"/>
      <c r="CK376" s="21"/>
      <c r="CL376" s="21"/>
      <c r="CM376" s="21"/>
      <c r="CN376" s="21"/>
      <c r="CO376" s="21"/>
      <c r="CP376" s="21"/>
      <c r="CQ376" s="21"/>
      <c r="CR376" s="21"/>
      <c r="CS376" s="21"/>
      <c r="CT376" s="21"/>
      <c r="CU376" s="21"/>
      <c r="CV376" s="21"/>
      <c r="CW376" s="21"/>
      <c r="CX376" s="21"/>
      <c r="CY376" s="21"/>
      <c r="CZ376" s="21"/>
      <c r="DA376" s="21"/>
      <c r="DB376" s="21"/>
      <c r="DC376" s="21"/>
      <c r="DD376" s="21"/>
      <c r="DE376" s="21"/>
      <c r="DF376" s="21"/>
      <c r="DG376" s="21"/>
      <c r="DH376" s="21"/>
      <c r="DI376" s="21"/>
      <c r="DJ376" s="21"/>
      <c r="DK376" s="21"/>
      <c r="DL376" s="21"/>
      <c r="DM376" s="21"/>
      <c r="DN376" s="21"/>
      <c r="DO376" s="21"/>
      <c r="DP376" s="21"/>
      <c r="DQ376" s="21"/>
      <c r="DR376" s="21"/>
      <c r="DS376" s="21"/>
      <c r="DT376" s="21"/>
      <c r="DU376" s="21"/>
      <c r="DV376" s="21"/>
      <c r="DW376" s="21"/>
      <c r="DX376" s="21"/>
      <c r="DY376" s="21"/>
      <c r="DZ376" s="21"/>
      <c r="EA376" s="21"/>
      <c r="EB376" s="21"/>
      <c r="EC376" s="21"/>
      <c r="ED376" s="21"/>
      <c r="EE376" s="21"/>
      <c r="EF376" s="21"/>
      <c r="EG376" s="21"/>
      <c r="EH376" s="21"/>
    </row>
    <row r="377" spans="1:138" ht="15.75" customHeight="1">
      <c r="A377" s="21"/>
      <c r="B377" s="21"/>
      <c r="C377" s="21"/>
      <c r="D377" s="79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  <c r="AH377" s="21"/>
      <c r="AI377" s="21"/>
      <c r="AJ377" s="21"/>
      <c r="AK377" s="21"/>
      <c r="AL377" s="21"/>
      <c r="AM377" s="21"/>
      <c r="AN377" s="21"/>
      <c r="AO377" s="21"/>
      <c r="AP377" s="21"/>
      <c r="AQ377" s="21"/>
      <c r="AR377" s="21"/>
      <c r="AS377" s="21"/>
      <c r="AT377" s="21"/>
      <c r="AU377" s="21"/>
      <c r="AV377" s="21"/>
      <c r="AW377" s="21"/>
      <c r="AX377" s="21"/>
      <c r="AY377" s="21"/>
      <c r="AZ377" s="21"/>
      <c r="BA377" s="21"/>
      <c r="BB377" s="21"/>
      <c r="BC377" s="21"/>
      <c r="BD377" s="21"/>
      <c r="BE377" s="21"/>
      <c r="BF377" s="21"/>
      <c r="BG377" s="21"/>
      <c r="BH377" s="21"/>
      <c r="BI377" s="21"/>
      <c r="BJ377" s="21"/>
      <c r="BK377" s="21"/>
      <c r="BL377" s="21"/>
      <c r="BM377" s="21"/>
      <c r="BN377" s="21"/>
      <c r="BO377" s="21"/>
      <c r="BP377" s="21"/>
      <c r="BQ377" s="21"/>
      <c r="BR377" s="21"/>
      <c r="BS377" s="21"/>
      <c r="BT377" s="21"/>
      <c r="BU377" s="21"/>
      <c r="BV377" s="21"/>
      <c r="BW377" s="21"/>
      <c r="BX377" s="21"/>
      <c r="BY377" s="21"/>
      <c r="BZ377" s="21"/>
      <c r="CA377" s="21"/>
      <c r="CB377" s="21"/>
      <c r="CC377" s="21"/>
      <c r="CD377" s="21"/>
      <c r="CE377" s="21"/>
      <c r="CF377" s="21"/>
      <c r="CG377" s="21"/>
      <c r="CH377" s="21"/>
      <c r="CI377" s="21"/>
      <c r="CJ377" s="21"/>
      <c r="CK377" s="21"/>
      <c r="CL377" s="21"/>
      <c r="CM377" s="21"/>
      <c r="CN377" s="21"/>
      <c r="CO377" s="21"/>
      <c r="CP377" s="21"/>
      <c r="CQ377" s="21"/>
      <c r="CR377" s="21"/>
      <c r="CS377" s="21"/>
      <c r="CT377" s="21"/>
      <c r="CU377" s="21"/>
      <c r="CV377" s="21"/>
      <c r="CW377" s="21"/>
      <c r="CX377" s="21"/>
      <c r="CY377" s="21"/>
      <c r="CZ377" s="21"/>
      <c r="DA377" s="21"/>
      <c r="DB377" s="21"/>
      <c r="DC377" s="21"/>
      <c r="DD377" s="21"/>
      <c r="DE377" s="21"/>
      <c r="DF377" s="21"/>
      <c r="DG377" s="21"/>
      <c r="DH377" s="21"/>
      <c r="DI377" s="21"/>
      <c r="DJ377" s="21"/>
      <c r="DK377" s="21"/>
      <c r="DL377" s="21"/>
      <c r="DM377" s="21"/>
      <c r="DN377" s="21"/>
      <c r="DO377" s="21"/>
      <c r="DP377" s="21"/>
      <c r="DQ377" s="21"/>
      <c r="DR377" s="21"/>
      <c r="DS377" s="21"/>
      <c r="DT377" s="21"/>
      <c r="DU377" s="21"/>
      <c r="DV377" s="21"/>
      <c r="DW377" s="21"/>
      <c r="DX377" s="21"/>
      <c r="DY377" s="21"/>
      <c r="DZ377" s="21"/>
      <c r="EA377" s="21"/>
      <c r="EB377" s="21"/>
      <c r="EC377" s="21"/>
      <c r="ED377" s="21"/>
      <c r="EE377" s="21"/>
      <c r="EF377" s="21"/>
      <c r="EG377" s="21"/>
      <c r="EH377" s="21"/>
    </row>
    <row r="378" spans="1:138" ht="15.75" customHeight="1">
      <c r="A378" s="21"/>
      <c r="B378" s="21"/>
      <c r="C378" s="21"/>
      <c r="D378" s="79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  <c r="AH378" s="21"/>
      <c r="AI378" s="21"/>
      <c r="AJ378" s="21"/>
      <c r="AK378" s="21"/>
      <c r="AL378" s="21"/>
      <c r="AM378" s="21"/>
      <c r="AN378" s="21"/>
      <c r="AO378" s="21"/>
      <c r="AP378" s="21"/>
      <c r="AQ378" s="21"/>
      <c r="AR378" s="21"/>
      <c r="AS378" s="21"/>
      <c r="AT378" s="21"/>
      <c r="AU378" s="21"/>
      <c r="AV378" s="21"/>
      <c r="AW378" s="21"/>
      <c r="AX378" s="21"/>
      <c r="AY378" s="21"/>
      <c r="AZ378" s="21"/>
      <c r="BA378" s="21"/>
      <c r="BB378" s="21"/>
      <c r="BC378" s="21"/>
      <c r="BD378" s="21"/>
      <c r="BE378" s="21"/>
      <c r="BF378" s="21"/>
      <c r="BG378" s="21"/>
      <c r="BH378" s="21"/>
      <c r="BI378" s="21"/>
      <c r="BJ378" s="21"/>
      <c r="BK378" s="21"/>
      <c r="BL378" s="21"/>
      <c r="BM378" s="21"/>
      <c r="BN378" s="21"/>
      <c r="BO378" s="21"/>
      <c r="BP378" s="21"/>
      <c r="BQ378" s="21"/>
      <c r="BR378" s="21"/>
      <c r="BS378" s="21"/>
      <c r="BT378" s="21"/>
      <c r="BU378" s="21"/>
      <c r="BV378" s="21"/>
      <c r="BW378" s="21"/>
      <c r="BX378" s="21"/>
      <c r="BY378" s="21"/>
      <c r="BZ378" s="21"/>
      <c r="CA378" s="21"/>
      <c r="CB378" s="21"/>
      <c r="CC378" s="21"/>
      <c r="CD378" s="21"/>
      <c r="CE378" s="21"/>
      <c r="CF378" s="21"/>
      <c r="CG378" s="21"/>
      <c r="CH378" s="21"/>
      <c r="CI378" s="21"/>
      <c r="CJ378" s="21"/>
      <c r="CK378" s="21"/>
      <c r="CL378" s="21"/>
      <c r="CM378" s="21"/>
      <c r="CN378" s="21"/>
      <c r="CO378" s="21"/>
      <c r="CP378" s="21"/>
      <c r="CQ378" s="21"/>
      <c r="CR378" s="21"/>
      <c r="CS378" s="21"/>
      <c r="CT378" s="21"/>
      <c r="CU378" s="21"/>
      <c r="CV378" s="21"/>
      <c r="CW378" s="21"/>
      <c r="CX378" s="21"/>
      <c r="CY378" s="21"/>
      <c r="CZ378" s="21"/>
      <c r="DA378" s="21"/>
      <c r="DB378" s="21"/>
      <c r="DC378" s="21"/>
      <c r="DD378" s="21"/>
      <c r="DE378" s="21"/>
      <c r="DF378" s="21"/>
      <c r="DG378" s="21"/>
      <c r="DH378" s="21"/>
      <c r="DI378" s="21"/>
      <c r="DJ378" s="21"/>
      <c r="DK378" s="21"/>
      <c r="DL378" s="21"/>
      <c r="DM378" s="21"/>
      <c r="DN378" s="21"/>
      <c r="DO378" s="21"/>
      <c r="DP378" s="21"/>
      <c r="DQ378" s="21"/>
      <c r="DR378" s="21"/>
      <c r="DS378" s="21"/>
      <c r="DT378" s="21"/>
      <c r="DU378" s="21"/>
      <c r="DV378" s="21"/>
      <c r="DW378" s="21"/>
      <c r="DX378" s="21"/>
      <c r="DY378" s="21"/>
      <c r="DZ378" s="21"/>
      <c r="EA378" s="21"/>
      <c r="EB378" s="21"/>
      <c r="EC378" s="21"/>
      <c r="ED378" s="21"/>
      <c r="EE378" s="21"/>
      <c r="EF378" s="21"/>
      <c r="EG378" s="21"/>
      <c r="EH378" s="21"/>
    </row>
    <row r="379" spans="1:138" ht="15.75" customHeight="1">
      <c r="A379" s="21"/>
      <c r="B379" s="21"/>
      <c r="C379" s="21"/>
      <c r="D379" s="79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  <c r="AH379" s="21"/>
      <c r="AI379" s="21"/>
      <c r="AJ379" s="21"/>
      <c r="AK379" s="21"/>
      <c r="AL379" s="21"/>
      <c r="AM379" s="21"/>
      <c r="AN379" s="21"/>
      <c r="AO379" s="21"/>
      <c r="AP379" s="21"/>
      <c r="AQ379" s="21"/>
      <c r="AR379" s="21"/>
      <c r="AS379" s="21"/>
      <c r="AT379" s="21"/>
      <c r="AU379" s="21"/>
      <c r="AV379" s="21"/>
      <c r="AW379" s="21"/>
      <c r="AX379" s="21"/>
      <c r="AY379" s="21"/>
      <c r="AZ379" s="21"/>
      <c r="BA379" s="21"/>
      <c r="BB379" s="21"/>
      <c r="BC379" s="21"/>
      <c r="BD379" s="21"/>
      <c r="BE379" s="21"/>
      <c r="BF379" s="21"/>
      <c r="BG379" s="21"/>
      <c r="BH379" s="21"/>
      <c r="BI379" s="21"/>
      <c r="BJ379" s="21"/>
      <c r="BK379" s="21"/>
      <c r="BL379" s="21"/>
      <c r="BM379" s="21"/>
      <c r="BN379" s="21"/>
      <c r="BO379" s="21"/>
      <c r="BP379" s="21"/>
      <c r="BQ379" s="21"/>
      <c r="BR379" s="21"/>
      <c r="BS379" s="21"/>
      <c r="BT379" s="21"/>
      <c r="BU379" s="21"/>
      <c r="BV379" s="21"/>
      <c r="BW379" s="21"/>
      <c r="BX379" s="21"/>
      <c r="BY379" s="21"/>
      <c r="BZ379" s="21"/>
      <c r="CA379" s="21"/>
      <c r="CB379" s="21"/>
      <c r="CC379" s="21"/>
      <c r="CD379" s="21"/>
      <c r="CE379" s="21"/>
      <c r="CF379" s="21"/>
      <c r="CG379" s="21"/>
      <c r="CH379" s="21"/>
      <c r="CI379" s="21"/>
      <c r="CJ379" s="21"/>
      <c r="CK379" s="21"/>
      <c r="CL379" s="21"/>
      <c r="CM379" s="21"/>
      <c r="CN379" s="21"/>
      <c r="CO379" s="21"/>
      <c r="CP379" s="21"/>
      <c r="CQ379" s="21"/>
      <c r="CR379" s="21"/>
      <c r="CS379" s="21"/>
      <c r="CT379" s="21"/>
      <c r="CU379" s="21"/>
      <c r="CV379" s="21"/>
      <c r="CW379" s="21"/>
      <c r="CX379" s="21"/>
      <c r="CY379" s="21"/>
      <c r="CZ379" s="21"/>
      <c r="DA379" s="21"/>
      <c r="DB379" s="21"/>
      <c r="DC379" s="21"/>
      <c r="DD379" s="21"/>
      <c r="DE379" s="21"/>
      <c r="DF379" s="21"/>
      <c r="DG379" s="21"/>
      <c r="DH379" s="21"/>
      <c r="DI379" s="21"/>
      <c r="DJ379" s="21"/>
      <c r="DK379" s="21"/>
      <c r="DL379" s="21"/>
      <c r="DM379" s="21"/>
      <c r="DN379" s="21"/>
      <c r="DO379" s="21"/>
      <c r="DP379" s="21"/>
      <c r="DQ379" s="21"/>
      <c r="DR379" s="21"/>
      <c r="DS379" s="21"/>
      <c r="DT379" s="21"/>
      <c r="DU379" s="21"/>
      <c r="DV379" s="21"/>
      <c r="DW379" s="21"/>
      <c r="DX379" s="21"/>
      <c r="DY379" s="21"/>
      <c r="DZ379" s="21"/>
      <c r="EA379" s="21"/>
      <c r="EB379" s="21"/>
      <c r="EC379" s="21"/>
      <c r="ED379" s="21"/>
      <c r="EE379" s="21"/>
      <c r="EF379" s="21"/>
      <c r="EG379" s="21"/>
      <c r="EH379" s="21"/>
    </row>
    <row r="380" spans="1:138" ht="15.75" customHeight="1">
      <c r="A380" s="21"/>
      <c r="B380" s="21"/>
      <c r="C380" s="21"/>
      <c r="D380" s="79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  <c r="AH380" s="21"/>
      <c r="AI380" s="21"/>
      <c r="AJ380" s="21"/>
      <c r="AK380" s="21"/>
      <c r="AL380" s="21"/>
      <c r="AM380" s="21"/>
      <c r="AN380" s="21"/>
      <c r="AO380" s="21"/>
      <c r="AP380" s="21"/>
      <c r="AQ380" s="21"/>
      <c r="AR380" s="21"/>
      <c r="AS380" s="21"/>
      <c r="AT380" s="21"/>
      <c r="AU380" s="21"/>
      <c r="AV380" s="21"/>
      <c r="AW380" s="21"/>
      <c r="AX380" s="21"/>
      <c r="AY380" s="21"/>
      <c r="AZ380" s="21"/>
      <c r="BA380" s="21"/>
      <c r="BB380" s="21"/>
      <c r="BC380" s="21"/>
      <c r="BD380" s="21"/>
      <c r="BE380" s="21"/>
      <c r="BF380" s="21"/>
      <c r="BG380" s="21"/>
      <c r="BH380" s="21"/>
      <c r="BI380" s="21"/>
      <c r="BJ380" s="21"/>
      <c r="BK380" s="21"/>
      <c r="BL380" s="21"/>
      <c r="BM380" s="21"/>
      <c r="BN380" s="21"/>
      <c r="BO380" s="21"/>
      <c r="BP380" s="21"/>
      <c r="BQ380" s="21"/>
      <c r="BR380" s="21"/>
      <c r="BS380" s="21"/>
      <c r="BT380" s="21"/>
      <c r="BU380" s="21"/>
      <c r="BV380" s="21"/>
      <c r="BW380" s="21"/>
      <c r="BX380" s="21"/>
      <c r="BY380" s="21"/>
      <c r="BZ380" s="21"/>
      <c r="CA380" s="21"/>
      <c r="CB380" s="21"/>
      <c r="CC380" s="21"/>
      <c r="CD380" s="21"/>
      <c r="CE380" s="21"/>
      <c r="CF380" s="21"/>
      <c r="CG380" s="21"/>
      <c r="CH380" s="21"/>
      <c r="CI380" s="21"/>
      <c r="CJ380" s="21"/>
      <c r="CK380" s="21"/>
      <c r="CL380" s="21"/>
      <c r="CM380" s="21"/>
      <c r="CN380" s="21"/>
      <c r="CO380" s="21"/>
      <c r="CP380" s="21"/>
      <c r="CQ380" s="21"/>
      <c r="CR380" s="21"/>
      <c r="CS380" s="21"/>
      <c r="CT380" s="21"/>
      <c r="CU380" s="21"/>
      <c r="CV380" s="21"/>
      <c r="CW380" s="21"/>
      <c r="CX380" s="21"/>
      <c r="CY380" s="21"/>
      <c r="CZ380" s="21"/>
      <c r="DA380" s="21"/>
      <c r="DB380" s="21"/>
      <c r="DC380" s="21"/>
      <c r="DD380" s="21"/>
      <c r="DE380" s="21"/>
      <c r="DF380" s="21"/>
      <c r="DG380" s="21"/>
      <c r="DH380" s="21"/>
      <c r="DI380" s="21"/>
      <c r="DJ380" s="21"/>
      <c r="DK380" s="21"/>
      <c r="DL380" s="21"/>
      <c r="DM380" s="21"/>
      <c r="DN380" s="21"/>
      <c r="DO380" s="21"/>
      <c r="DP380" s="21"/>
      <c r="DQ380" s="21"/>
      <c r="DR380" s="21"/>
      <c r="DS380" s="21"/>
      <c r="DT380" s="21"/>
      <c r="DU380" s="21"/>
      <c r="DV380" s="21"/>
      <c r="DW380" s="21"/>
      <c r="DX380" s="21"/>
      <c r="DY380" s="21"/>
      <c r="DZ380" s="21"/>
      <c r="EA380" s="21"/>
      <c r="EB380" s="21"/>
      <c r="EC380" s="21"/>
      <c r="ED380" s="21"/>
      <c r="EE380" s="21"/>
      <c r="EF380" s="21"/>
      <c r="EG380" s="21"/>
      <c r="EH380" s="21"/>
    </row>
    <row r="381" spans="1:138" ht="15.75" customHeight="1">
      <c r="A381" s="21"/>
      <c r="B381" s="21"/>
      <c r="C381" s="21"/>
      <c r="D381" s="79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  <c r="AH381" s="21"/>
      <c r="AI381" s="21"/>
      <c r="AJ381" s="21"/>
      <c r="AK381" s="21"/>
      <c r="AL381" s="21"/>
      <c r="AM381" s="21"/>
      <c r="AN381" s="21"/>
      <c r="AO381" s="21"/>
      <c r="AP381" s="21"/>
      <c r="AQ381" s="21"/>
      <c r="AR381" s="21"/>
      <c r="AS381" s="21"/>
      <c r="AT381" s="21"/>
      <c r="AU381" s="21"/>
      <c r="AV381" s="21"/>
      <c r="AW381" s="21"/>
      <c r="AX381" s="21"/>
      <c r="AY381" s="21"/>
      <c r="AZ381" s="21"/>
      <c r="BA381" s="21"/>
      <c r="BB381" s="21"/>
      <c r="BC381" s="21"/>
      <c r="BD381" s="21"/>
      <c r="BE381" s="21"/>
      <c r="BF381" s="21"/>
      <c r="BG381" s="21"/>
      <c r="BH381" s="21"/>
      <c r="BI381" s="21"/>
      <c r="BJ381" s="21"/>
      <c r="BK381" s="21"/>
      <c r="BL381" s="21"/>
      <c r="BM381" s="21"/>
      <c r="BN381" s="21"/>
      <c r="BO381" s="21"/>
      <c r="BP381" s="21"/>
      <c r="BQ381" s="21"/>
      <c r="BR381" s="21"/>
      <c r="BS381" s="21"/>
      <c r="BT381" s="21"/>
      <c r="BU381" s="21"/>
      <c r="BV381" s="21"/>
      <c r="BW381" s="21"/>
      <c r="BX381" s="21"/>
      <c r="BY381" s="21"/>
      <c r="BZ381" s="21"/>
      <c r="CA381" s="21"/>
      <c r="CB381" s="21"/>
      <c r="CC381" s="21"/>
      <c r="CD381" s="21"/>
      <c r="CE381" s="21"/>
      <c r="CF381" s="21"/>
      <c r="CG381" s="21"/>
      <c r="CH381" s="21"/>
      <c r="CI381" s="21"/>
      <c r="CJ381" s="21"/>
      <c r="CK381" s="21"/>
      <c r="CL381" s="21"/>
      <c r="CM381" s="21"/>
      <c r="CN381" s="21"/>
      <c r="CO381" s="21"/>
      <c r="CP381" s="21"/>
      <c r="CQ381" s="21"/>
      <c r="CR381" s="21"/>
      <c r="CS381" s="21"/>
      <c r="CT381" s="21"/>
      <c r="CU381" s="21"/>
      <c r="CV381" s="21"/>
      <c r="CW381" s="21"/>
      <c r="CX381" s="21"/>
      <c r="CY381" s="21"/>
      <c r="CZ381" s="21"/>
      <c r="DA381" s="21"/>
      <c r="DB381" s="21"/>
      <c r="DC381" s="21"/>
      <c r="DD381" s="21"/>
      <c r="DE381" s="21"/>
      <c r="DF381" s="21"/>
      <c r="DG381" s="21"/>
      <c r="DH381" s="21"/>
      <c r="DI381" s="21"/>
      <c r="DJ381" s="21"/>
      <c r="DK381" s="21"/>
      <c r="DL381" s="21"/>
      <c r="DM381" s="21"/>
      <c r="DN381" s="21"/>
      <c r="DO381" s="21"/>
      <c r="DP381" s="21"/>
      <c r="DQ381" s="21"/>
      <c r="DR381" s="21"/>
      <c r="DS381" s="21"/>
      <c r="DT381" s="21"/>
      <c r="DU381" s="21"/>
      <c r="DV381" s="21"/>
      <c r="DW381" s="21"/>
      <c r="DX381" s="21"/>
      <c r="DY381" s="21"/>
      <c r="DZ381" s="21"/>
      <c r="EA381" s="21"/>
      <c r="EB381" s="21"/>
      <c r="EC381" s="21"/>
      <c r="ED381" s="21"/>
      <c r="EE381" s="21"/>
      <c r="EF381" s="21"/>
      <c r="EG381" s="21"/>
      <c r="EH381" s="21"/>
    </row>
    <row r="382" spans="1:138" ht="15.75" customHeight="1">
      <c r="A382" s="21"/>
      <c r="B382" s="21"/>
      <c r="C382" s="21"/>
      <c r="D382" s="79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  <c r="AH382" s="21"/>
      <c r="AI382" s="21"/>
      <c r="AJ382" s="21"/>
      <c r="AK382" s="21"/>
      <c r="AL382" s="21"/>
      <c r="AM382" s="21"/>
      <c r="AN382" s="21"/>
      <c r="AO382" s="21"/>
      <c r="AP382" s="21"/>
      <c r="AQ382" s="21"/>
      <c r="AR382" s="21"/>
      <c r="AS382" s="21"/>
      <c r="AT382" s="21"/>
      <c r="AU382" s="21"/>
      <c r="AV382" s="21"/>
      <c r="AW382" s="21"/>
      <c r="AX382" s="21"/>
      <c r="AY382" s="21"/>
      <c r="AZ382" s="21"/>
      <c r="BA382" s="21"/>
      <c r="BB382" s="21"/>
      <c r="BC382" s="21"/>
      <c r="BD382" s="21"/>
      <c r="BE382" s="21"/>
      <c r="BF382" s="21"/>
      <c r="BG382" s="21"/>
      <c r="BH382" s="21"/>
      <c r="BI382" s="21"/>
      <c r="BJ382" s="21"/>
      <c r="BK382" s="21"/>
      <c r="BL382" s="21"/>
      <c r="BM382" s="21"/>
      <c r="BN382" s="21"/>
      <c r="BO382" s="21"/>
      <c r="BP382" s="21"/>
      <c r="BQ382" s="21"/>
      <c r="BR382" s="21"/>
      <c r="BS382" s="21"/>
      <c r="BT382" s="21"/>
      <c r="BU382" s="21"/>
      <c r="BV382" s="21"/>
      <c r="BW382" s="21"/>
      <c r="BX382" s="21"/>
      <c r="BY382" s="21"/>
      <c r="BZ382" s="21"/>
      <c r="CA382" s="21"/>
      <c r="CB382" s="21"/>
      <c r="CC382" s="21"/>
      <c r="CD382" s="21"/>
      <c r="CE382" s="21"/>
      <c r="CF382" s="21"/>
      <c r="CG382" s="21"/>
      <c r="CH382" s="21"/>
      <c r="CI382" s="21"/>
      <c r="CJ382" s="21"/>
      <c r="CK382" s="21"/>
      <c r="CL382" s="21"/>
      <c r="CM382" s="21"/>
      <c r="CN382" s="21"/>
      <c r="CO382" s="21"/>
      <c r="CP382" s="21"/>
      <c r="CQ382" s="21"/>
      <c r="CR382" s="21"/>
      <c r="CS382" s="21"/>
      <c r="CT382" s="21"/>
      <c r="CU382" s="21"/>
      <c r="CV382" s="21"/>
      <c r="CW382" s="21"/>
      <c r="CX382" s="21"/>
      <c r="CY382" s="21"/>
      <c r="CZ382" s="21"/>
      <c r="DA382" s="21"/>
      <c r="DB382" s="21"/>
      <c r="DC382" s="21"/>
      <c r="DD382" s="21"/>
      <c r="DE382" s="21"/>
      <c r="DF382" s="21"/>
      <c r="DG382" s="21"/>
      <c r="DH382" s="21"/>
      <c r="DI382" s="21"/>
      <c r="DJ382" s="21"/>
      <c r="DK382" s="21"/>
      <c r="DL382" s="21"/>
      <c r="DM382" s="21"/>
      <c r="DN382" s="21"/>
      <c r="DO382" s="21"/>
      <c r="DP382" s="21"/>
      <c r="DQ382" s="21"/>
      <c r="DR382" s="21"/>
      <c r="DS382" s="21"/>
      <c r="DT382" s="21"/>
      <c r="DU382" s="21"/>
      <c r="DV382" s="21"/>
      <c r="DW382" s="21"/>
      <c r="DX382" s="21"/>
      <c r="DY382" s="21"/>
      <c r="DZ382" s="21"/>
      <c r="EA382" s="21"/>
      <c r="EB382" s="21"/>
      <c r="EC382" s="21"/>
      <c r="ED382" s="21"/>
      <c r="EE382" s="21"/>
      <c r="EF382" s="21"/>
      <c r="EG382" s="21"/>
      <c r="EH382" s="21"/>
    </row>
    <row r="383" spans="1:138" ht="15.75" customHeight="1">
      <c r="A383" s="21"/>
      <c r="B383" s="21"/>
      <c r="C383" s="21"/>
      <c r="D383" s="79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  <c r="AH383" s="21"/>
      <c r="AI383" s="21"/>
      <c r="AJ383" s="21"/>
      <c r="AK383" s="21"/>
      <c r="AL383" s="21"/>
      <c r="AM383" s="21"/>
      <c r="AN383" s="21"/>
      <c r="AO383" s="21"/>
      <c r="AP383" s="21"/>
      <c r="AQ383" s="21"/>
      <c r="AR383" s="21"/>
      <c r="AS383" s="21"/>
      <c r="AT383" s="21"/>
      <c r="AU383" s="21"/>
      <c r="AV383" s="21"/>
      <c r="AW383" s="21"/>
      <c r="AX383" s="21"/>
      <c r="AY383" s="21"/>
      <c r="AZ383" s="21"/>
      <c r="BA383" s="21"/>
      <c r="BB383" s="21"/>
      <c r="BC383" s="21"/>
      <c r="BD383" s="21"/>
      <c r="BE383" s="21"/>
      <c r="BF383" s="21"/>
      <c r="BG383" s="21"/>
      <c r="BH383" s="21"/>
      <c r="BI383" s="21"/>
      <c r="BJ383" s="21"/>
      <c r="BK383" s="21"/>
      <c r="BL383" s="21"/>
      <c r="BM383" s="21"/>
      <c r="BN383" s="21"/>
      <c r="BO383" s="21"/>
      <c r="BP383" s="21"/>
      <c r="BQ383" s="21"/>
      <c r="BR383" s="21"/>
      <c r="BS383" s="21"/>
      <c r="BT383" s="21"/>
      <c r="BU383" s="21"/>
      <c r="BV383" s="21"/>
      <c r="BW383" s="21"/>
      <c r="BX383" s="21"/>
      <c r="BY383" s="21"/>
      <c r="BZ383" s="21"/>
      <c r="CA383" s="21"/>
      <c r="CB383" s="21"/>
      <c r="CC383" s="21"/>
      <c r="CD383" s="21"/>
      <c r="CE383" s="21"/>
      <c r="CF383" s="21"/>
      <c r="CG383" s="21"/>
      <c r="CH383" s="21"/>
      <c r="CI383" s="21"/>
      <c r="CJ383" s="21"/>
      <c r="CK383" s="21"/>
      <c r="CL383" s="21"/>
      <c r="CM383" s="21"/>
      <c r="CN383" s="21"/>
      <c r="CO383" s="21"/>
      <c r="CP383" s="21"/>
      <c r="CQ383" s="21"/>
      <c r="CR383" s="21"/>
      <c r="CS383" s="21"/>
      <c r="CT383" s="21"/>
      <c r="CU383" s="21"/>
      <c r="CV383" s="21"/>
      <c r="CW383" s="21"/>
      <c r="CX383" s="21"/>
      <c r="CY383" s="21"/>
      <c r="CZ383" s="21"/>
      <c r="DA383" s="21"/>
      <c r="DB383" s="21"/>
      <c r="DC383" s="21"/>
      <c r="DD383" s="21"/>
      <c r="DE383" s="21"/>
      <c r="DF383" s="21"/>
      <c r="DG383" s="21"/>
      <c r="DH383" s="21"/>
      <c r="DI383" s="21"/>
      <c r="DJ383" s="21"/>
      <c r="DK383" s="21"/>
      <c r="DL383" s="21"/>
      <c r="DM383" s="21"/>
      <c r="DN383" s="21"/>
      <c r="DO383" s="21"/>
      <c r="DP383" s="21"/>
      <c r="DQ383" s="21"/>
      <c r="DR383" s="21"/>
      <c r="DS383" s="21"/>
      <c r="DT383" s="21"/>
      <c r="DU383" s="21"/>
      <c r="DV383" s="21"/>
      <c r="DW383" s="21"/>
      <c r="DX383" s="21"/>
      <c r="DY383" s="21"/>
      <c r="DZ383" s="21"/>
      <c r="EA383" s="21"/>
      <c r="EB383" s="21"/>
      <c r="EC383" s="21"/>
      <c r="ED383" s="21"/>
      <c r="EE383" s="21"/>
      <c r="EF383" s="21"/>
      <c r="EG383" s="21"/>
      <c r="EH383" s="21"/>
    </row>
    <row r="384" spans="1:138" ht="15.75" customHeight="1">
      <c r="A384" s="21"/>
      <c r="B384" s="21"/>
      <c r="C384" s="21"/>
      <c r="D384" s="79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  <c r="AH384" s="21"/>
      <c r="AI384" s="21"/>
      <c r="AJ384" s="21"/>
      <c r="AK384" s="21"/>
      <c r="AL384" s="21"/>
      <c r="AM384" s="21"/>
      <c r="AN384" s="21"/>
      <c r="AO384" s="21"/>
      <c r="AP384" s="21"/>
      <c r="AQ384" s="21"/>
      <c r="AR384" s="21"/>
      <c r="AS384" s="21"/>
      <c r="AT384" s="21"/>
      <c r="AU384" s="21"/>
      <c r="AV384" s="21"/>
      <c r="AW384" s="21"/>
      <c r="AX384" s="21"/>
      <c r="AY384" s="21"/>
      <c r="AZ384" s="21"/>
      <c r="BA384" s="21"/>
      <c r="BB384" s="21"/>
      <c r="BC384" s="21"/>
      <c r="BD384" s="21"/>
      <c r="BE384" s="21"/>
      <c r="BF384" s="21"/>
      <c r="BG384" s="21"/>
      <c r="BH384" s="21"/>
      <c r="BI384" s="21"/>
      <c r="BJ384" s="21"/>
      <c r="BK384" s="21"/>
      <c r="BL384" s="21"/>
      <c r="BM384" s="21"/>
      <c r="BN384" s="21"/>
      <c r="BO384" s="21"/>
      <c r="BP384" s="21"/>
      <c r="BQ384" s="21"/>
      <c r="BR384" s="21"/>
      <c r="BS384" s="21"/>
      <c r="BT384" s="21"/>
      <c r="BU384" s="21"/>
      <c r="BV384" s="21"/>
      <c r="BW384" s="21"/>
      <c r="BX384" s="21"/>
      <c r="BY384" s="21"/>
      <c r="BZ384" s="21"/>
      <c r="CA384" s="21"/>
      <c r="CB384" s="21"/>
      <c r="CC384" s="21"/>
      <c r="CD384" s="21"/>
      <c r="CE384" s="21"/>
      <c r="CF384" s="21"/>
      <c r="CG384" s="21"/>
      <c r="CH384" s="21"/>
      <c r="CI384" s="21"/>
      <c r="CJ384" s="21"/>
      <c r="CK384" s="21"/>
      <c r="CL384" s="21"/>
      <c r="CM384" s="21"/>
      <c r="CN384" s="21"/>
      <c r="CO384" s="21"/>
      <c r="CP384" s="21"/>
      <c r="CQ384" s="21"/>
      <c r="CR384" s="21"/>
      <c r="CS384" s="21"/>
      <c r="CT384" s="21"/>
      <c r="CU384" s="21"/>
      <c r="CV384" s="21"/>
      <c r="CW384" s="21"/>
      <c r="CX384" s="21"/>
      <c r="CY384" s="21"/>
      <c r="CZ384" s="21"/>
      <c r="DA384" s="21"/>
      <c r="DB384" s="21"/>
      <c r="DC384" s="21"/>
      <c r="DD384" s="21"/>
      <c r="DE384" s="21"/>
      <c r="DF384" s="21"/>
      <c r="DG384" s="21"/>
      <c r="DH384" s="21"/>
      <c r="DI384" s="21"/>
      <c r="DJ384" s="21"/>
      <c r="DK384" s="21"/>
      <c r="DL384" s="21"/>
      <c r="DM384" s="21"/>
      <c r="DN384" s="21"/>
      <c r="DO384" s="21"/>
      <c r="DP384" s="21"/>
      <c r="DQ384" s="21"/>
      <c r="DR384" s="21"/>
      <c r="DS384" s="21"/>
      <c r="DT384" s="21"/>
      <c r="DU384" s="21"/>
      <c r="DV384" s="21"/>
      <c r="DW384" s="21"/>
      <c r="DX384" s="21"/>
      <c r="DY384" s="21"/>
      <c r="DZ384" s="21"/>
      <c r="EA384" s="21"/>
      <c r="EB384" s="21"/>
      <c r="EC384" s="21"/>
      <c r="ED384" s="21"/>
      <c r="EE384" s="21"/>
      <c r="EF384" s="21"/>
      <c r="EG384" s="21"/>
      <c r="EH384" s="21"/>
    </row>
    <row r="385" spans="1:138" ht="15.75" customHeight="1">
      <c r="A385" s="21"/>
      <c r="B385" s="21"/>
      <c r="C385" s="21"/>
      <c r="D385" s="79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  <c r="AH385" s="21"/>
      <c r="AI385" s="21"/>
      <c r="AJ385" s="21"/>
      <c r="AK385" s="21"/>
      <c r="AL385" s="21"/>
      <c r="AM385" s="21"/>
      <c r="AN385" s="21"/>
      <c r="AO385" s="21"/>
      <c r="AP385" s="21"/>
      <c r="AQ385" s="21"/>
      <c r="AR385" s="21"/>
      <c r="AS385" s="21"/>
      <c r="AT385" s="21"/>
      <c r="AU385" s="21"/>
      <c r="AV385" s="21"/>
      <c r="AW385" s="21"/>
      <c r="AX385" s="21"/>
      <c r="AY385" s="21"/>
      <c r="AZ385" s="21"/>
      <c r="BA385" s="21"/>
      <c r="BB385" s="21"/>
      <c r="BC385" s="21"/>
      <c r="BD385" s="21"/>
      <c r="BE385" s="21"/>
      <c r="BF385" s="21"/>
      <c r="BG385" s="21"/>
      <c r="BH385" s="21"/>
      <c r="BI385" s="21"/>
      <c r="BJ385" s="21"/>
      <c r="BK385" s="21"/>
      <c r="BL385" s="21"/>
      <c r="BM385" s="21"/>
      <c r="BN385" s="21"/>
      <c r="BO385" s="21"/>
      <c r="BP385" s="21"/>
      <c r="BQ385" s="21"/>
      <c r="BR385" s="21"/>
      <c r="BS385" s="21"/>
      <c r="BT385" s="21"/>
      <c r="BU385" s="21"/>
      <c r="BV385" s="21"/>
      <c r="BW385" s="21"/>
      <c r="BX385" s="21"/>
      <c r="BY385" s="21"/>
      <c r="BZ385" s="21"/>
      <c r="CA385" s="21"/>
      <c r="CB385" s="21"/>
      <c r="CC385" s="21"/>
      <c r="CD385" s="21"/>
      <c r="CE385" s="21"/>
      <c r="CF385" s="21"/>
      <c r="CG385" s="21"/>
      <c r="CH385" s="21"/>
      <c r="CI385" s="21"/>
      <c r="CJ385" s="21"/>
      <c r="CK385" s="21"/>
      <c r="CL385" s="21"/>
      <c r="CM385" s="21"/>
      <c r="CN385" s="21"/>
      <c r="CO385" s="21"/>
      <c r="CP385" s="21"/>
      <c r="CQ385" s="21"/>
      <c r="CR385" s="21"/>
      <c r="CS385" s="21"/>
      <c r="CT385" s="21"/>
      <c r="CU385" s="21"/>
      <c r="CV385" s="21"/>
      <c r="CW385" s="21"/>
      <c r="CX385" s="21"/>
      <c r="CY385" s="21"/>
      <c r="CZ385" s="21"/>
      <c r="DA385" s="21"/>
      <c r="DB385" s="21"/>
      <c r="DC385" s="21"/>
      <c r="DD385" s="21"/>
      <c r="DE385" s="21"/>
      <c r="DF385" s="21"/>
      <c r="DG385" s="21"/>
      <c r="DH385" s="21"/>
      <c r="DI385" s="21"/>
      <c r="DJ385" s="21"/>
      <c r="DK385" s="21"/>
      <c r="DL385" s="21"/>
      <c r="DM385" s="21"/>
      <c r="DN385" s="21"/>
      <c r="DO385" s="21"/>
      <c r="DP385" s="21"/>
      <c r="DQ385" s="21"/>
      <c r="DR385" s="21"/>
      <c r="DS385" s="21"/>
      <c r="DT385" s="21"/>
      <c r="DU385" s="21"/>
      <c r="DV385" s="21"/>
      <c r="DW385" s="21"/>
      <c r="DX385" s="21"/>
      <c r="DY385" s="21"/>
      <c r="DZ385" s="21"/>
      <c r="EA385" s="21"/>
      <c r="EB385" s="21"/>
      <c r="EC385" s="21"/>
      <c r="ED385" s="21"/>
      <c r="EE385" s="21"/>
      <c r="EF385" s="21"/>
      <c r="EG385" s="21"/>
      <c r="EH385" s="21"/>
    </row>
    <row r="386" spans="1:138" ht="15.75" customHeight="1">
      <c r="A386" s="21"/>
      <c r="B386" s="21"/>
      <c r="C386" s="21"/>
      <c r="D386" s="79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  <c r="AN386" s="21"/>
      <c r="AO386" s="21"/>
      <c r="AP386" s="21"/>
      <c r="AQ386" s="21"/>
      <c r="AR386" s="21"/>
      <c r="AS386" s="21"/>
      <c r="AT386" s="21"/>
      <c r="AU386" s="21"/>
      <c r="AV386" s="21"/>
      <c r="AW386" s="21"/>
      <c r="AX386" s="21"/>
      <c r="AY386" s="21"/>
      <c r="AZ386" s="21"/>
      <c r="BA386" s="21"/>
      <c r="BB386" s="21"/>
      <c r="BC386" s="21"/>
      <c r="BD386" s="21"/>
      <c r="BE386" s="21"/>
      <c r="BF386" s="21"/>
      <c r="BG386" s="21"/>
      <c r="BH386" s="21"/>
      <c r="BI386" s="21"/>
      <c r="BJ386" s="21"/>
      <c r="BK386" s="21"/>
      <c r="BL386" s="21"/>
      <c r="BM386" s="21"/>
      <c r="BN386" s="21"/>
      <c r="BO386" s="21"/>
      <c r="BP386" s="21"/>
      <c r="BQ386" s="21"/>
      <c r="BR386" s="21"/>
      <c r="BS386" s="21"/>
      <c r="BT386" s="21"/>
      <c r="BU386" s="21"/>
      <c r="BV386" s="21"/>
      <c r="BW386" s="21"/>
      <c r="BX386" s="21"/>
      <c r="BY386" s="21"/>
      <c r="BZ386" s="21"/>
      <c r="CA386" s="21"/>
      <c r="CB386" s="21"/>
      <c r="CC386" s="21"/>
      <c r="CD386" s="21"/>
      <c r="CE386" s="21"/>
      <c r="CF386" s="21"/>
      <c r="CG386" s="21"/>
      <c r="CH386" s="21"/>
      <c r="CI386" s="21"/>
      <c r="CJ386" s="21"/>
      <c r="CK386" s="21"/>
      <c r="CL386" s="21"/>
      <c r="CM386" s="21"/>
      <c r="CN386" s="21"/>
      <c r="CO386" s="21"/>
      <c r="CP386" s="21"/>
      <c r="CQ386" s="21"/>
      <c r="CR386" s="21"/>
      <c r="CS386" s="21"/>
      <c r="CT386" s="21"/>
      <c r="CU386" s="21"/>
      <c r="CV386" s="21"/>
      <c r="CW386" s="21"/>
      <c r="CX386" s="21"/>
      <c r="CY386" s="21"/>
      <c r="CZ386" s="21"/>
      <c r="DA386" s="21"/>
      <c r="DB386" s="21"/>
      <c r="DC386" s="21"/>
      <c r="DD386" s="21"/>
      <c r="DE386" s="21"/>
      <c r="DF386" s="21"/>
      <c r="DG386" s="21"/>
      <c r="DH386" s="21"/>
      <c r="DI386" s="21"/>
      <c r="DJ386" s="21"/>
      <c r="DK386" s="21"/>
      <c r="DL386" s="21"/>
      <c r="DM386" s="21"/>
      <c r="DN386" s="21"/>
      <c r="DO386" s="21"/>
      <c r="DP386" s="21"/>
      <c r="DQ386" s="21"/>
      <c r="DR386" s="21"/>
      <c r="DS386" s="21"/>
      <c r="DT386" s="21"/>
      <c r="DU386" s="21"/>
      <c r="DV386" s="21"/>
      <c r="DW386" s="21"/>
      <c r="DX386" s="21"/>
      <c r="DY386" s="21"/>
      <c r="DZ386" s="21"/>
      <c r="EA386" s="21"/>
      <c r="EB386" s="21"/>
      <c r="EC386" s="21"/>
      <c r="ED386" s="21"/>
      <c r="EE386" s="21"/>
      <c r="EF386" s="21"/>
      <c r="EG386" s="21"/>
      <c r="EH386" s="21"/>
    </row>
    <row r="387" spans="1:138" ht="15.75" customHeight="1">
      <c r="A387" s="21"/>
      <c r="B387" s="21"/>
      <c r="C387" s="21"/>
      <c r="D387" s="79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  <c r="AB387" s="21"/>
      <c r="AC387" s="21"/>
      <c r="AD387" s="21"/>
      <c r="AE387" s="21"/>
      <c r="AF387" s="21"/>
      <c r="AG387" s="21"/>
      <c r="AH387" s="21"/>
      <c r="AI387" s="21"/>
      <c r="AJ387" s="21"/>
      <c r="AK387" s="21"/>
      <c r="AL387" s="21"/>
      <c r="AM387" s="21"/>
      <c r="AN387" s="21"/>
      <c r="AO387" s="21"/>
      <c r="AP387" s="21"/>
      <c r="AQ387" s="21"/>
      <c r="AR387" s="21"/>
      <c r="AS387" s="21"/>
      <c r="AT387" s="21"/>
      <c r="AU387" s="21"/>
      <c r="AV387" s="21"/>
      <c r="AW387" s="21"/>
      <c r="AX387" s="21"/>
      <c r="AY387" s="21"/>
      <c r="AZ387" s="21"/>
      <c r="BA387" s="21"/>
      <c r="BB387" s="21"/>
      <c r="BC387" s="21"/>
      <c r="BD387" s="21"/>
      <c r="BE387" s="21"/>
      <c r="BF387" s="21"/>
      <c r="BG387" s="21"/>
      <c r="BH387" s="21"/>
      <c r="BI387" s="21"/>
      <c r="BJ387" s="21"/>
      <c r="BK387" s="21"/>
      <c r="BL387" s="21"/>
      <c r="BM387" s="21"/>
      <c r="BN387" s="21"/>
      <c r="BO387" s="21"/>
      <c r="BP387" s="21"/>
      <c r="BQ387" s="21"/>
      <c r="BR387" s="21"/>
      <c r="BS387" s="21"/>
      <c r="BT387" s="21"/>
      <c r="BU387" s="21"/>
      <c r="BV387" s="21"/>
      <c r="BW387" s="21"/>
      <c r="BX387" s="21"/>
      <c r="BY387" s="21"/>
      <c r="BZ387" s="21"/>
      <c r="CA387" s="21"/>
      <c r="CB387" s="21"/>
      <c r="CC387" s="21"/>
      <c r="CD387" s="21"/>
      <c r="CE387" s="21"/>
      <c r="CF387" s="21"/>
      <c r="CG387" s="21"/>
      <c r="CH387" s="21"/>
      <c r="CI387" s="21"/>
      <c r="CJ387" s="21"/>
      <c r="CK387" s="21"/>
      <c r="CL387" s="21"/>
      <c r="CM387" s="21"/>
      <c r="CN387" s="21"/>
      <c r="CO387" s="21"/>
      <c r="CP387" s="21"/>
      <c r="CQ387" s="21"/>
      <c r="CR387" s="21"/>
      <c r="CS387" s="21"/>
      <c r="CT387" s="21"/>
      <c r="CU387" s="21"/>
      <c r="CV387" s="21"/>
      <c r="CW387" s="21"/>
      <c r="CX387" s="21"/>
      <c r="CY387" s="21"/>
      <c r="CZ387" s="21"/>
      <c r="DA387" s="21"/>
      <c r="DB387" s="21"/>
      <c r="DC387" s="21"/>
      <c r="DD387" s="21"/>
      <c r="DE387" s="21"/>
      <c r="DF387" s="21"/>
      <c r="DG387" s="21"/>
      <c r="DH387" s="21"/>
      <c r="DI387" s="21"/>
      <c r="DJ387" s="21"/>
      <c r="DK387" s="21"/>
      <c r="DL387" s="21"/>
      <c r="DM387" s="21"/>
      <c r="DN387" s="21"/>
      <c r="DO387" s="21"/>
      <c r="DP387" s="21"/>
      <c r="DQ387" s="21"/>
      <c r="DR387" s="21"/>
      <c r="DS387" s="21"/>
      <c r="DT387" s="21"/>
      <c r="DU387" s="21"/>
      <c r="DV387" s="21"/>
      <c r="DW387" s="21"/>
      <c r="DX387" s="21"/>
      <c r="DY387" s="21"/>
      <c r="DZ387" s="21"/>
      <c r="EA387" s="21"/>
      <c r="EB387" s="21"/>
      <c r="EC387" s="21"/>
      <c r="ED387" s="21"/>
      <c r="EE387" s="21"/>
      <c r="EF387" s="21"/>
      <c r="EG387" s="21"/>
      <c r="EH387" s="21"/>
    </row>
    <row r="388" spans="1:138" ht="15.75" customHeight="1">
      <c r="A388" s="21"/>
      <c r="B388" s="21"/>
      <c r="C388" s="21"/>
      <c r="D388" s="79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  <c r="AB388" s="21"/>
      <c r="AC388" s="21"/>
      <c r="AD388" s="21"/>
      <c r="AE388" s="21"/>
      <c r="AF388" s="21"/>
      <c r="AG388" s="21"/>
      <c r="AH388" s="21"/>
      <c r="AI388" s="21"/>
      <c r="AJ388" s="21"/>
      <c r="AK388" s="21"/>
      <c r="AL388" s="21"/>
      <c r="AM388" s="21"/>
      <c r="AN388" s="21"/>
      <c r="AO388" s="21"/>
      <c r="AP388" s="21"/>
      <c r="AQ388" s="21"/>
      <c r="AR388" s="21"/>
      <c r="AS388" s="21"/>
      <c r="AT388" s="21"/>
      <c r="AU388" s="21"/>
      <c r="AV388" s="21"/>
      <c r="AW388" s="21"/>
      <c r="AX388" s="21"/>
      <c r="AY388" s="21"/>
      <c r="AZ388" s="21"/>
      <c r="BA388" s="21"/>
      <c r="BB388" s="21"/>
      <c r="BC388" s="21"/>
      <c r="BD388" s="21"/>
      <c r="BE388" s="21"/>
      <c r="BF388" s="21"/>
      <c r="BG388" s="21"/>
      <c r="BH388" s="21"/>
      <c r="BI388" s="21"/>
      <c r="BJ388" s="21"/>
      <c r="BK388" s="21"/>
      <c r="BL388" s="21"/>
      <c r="BM388" s="21"/>
      <c r="BN388" s="21"/>
      <c r="BO388" s="21"/>
      <c r="BP388" s="21"/>
      <c r="BQ388" s="21"/>
      <c r="BR388" s="21"/>
      <c r="BS388" s="21"/>
      <c r="BT388" s="21"/>
      <c r="BU388" s="21"/>
      <c r="BV388" s="21"/>
      <c r="BW388" s="21"/>
      <c r="BX388" s="21"/>
      <c r="BY388" s="21"/>
      <c r="BZ388" s="21"/>
      <c r="CA388" s="21"/>
      <c r="CB388" s="21"/>
      <c r="CC388" s="21"/>
      <c r="CD388" s="21"/>
      <c r="CE388" s="21"/>
      <c r="CF388" s="21"/>
      <c r="CG388" s="21"/>
      <c r="CH388" s="21"/>
      <c r="CI388" s="21"/>
      <c r="CJ388" s="21"/>
      <c r="CK388" s="21"/>
      <c r="CL388" s="21"/>
      <c r="CM388" s="21"/>
      <c r="CN388" s="21"/>
      <c r="CO388" s="21"/>
      <c r="CP388" s="21"/>
      <c r="CQ388" s="21"/>
      <c r="CR388" s="21"/>
      <c r="CS388" s="21"/>
      <c r="CT388" s="21"/>
      <c r="CU388" s="21"/>
      <c r="CV388" s="21"/>
      <c r="CW388" s="21"/>
      <c r="CX388" s="21"/>
      <c r="CY388" s="21"/>
      <c r="CZ388" s="21"/>
      <c r="DA388" s="21"/>
      <c r="DB388" s="21"/>
      <c r="DC388" s="21"/>
      <c r="DD388" s="21"/>
      <c r="DE388" s="21"/>
      <c r="DF388" s="21"/>
      <c r="DG388" s="21"/>
      <c r="DH388" s="21"/>
      <c r="DI388" s="21"/>
      <c r="DJ388" s="21"/>
      <c r="DK388" s="21"/>
      <c r="DL388" s="21"/>
      <c r="DM388" s="21"/>
      <c r="DN388" s="21"/>
      <c r="DO388" s="21"/>
      <c r="DP388" s="21"/>
      <c r="DQ388" s="21"/>
      <c r="DR388" s="21"/>
      <c r="DS388" s="21"/>
      <c r="DT388" s="21"/>
      <c r="DU388" s="21"/>
      <c r="DV388" s="21"/>
      <c r="DW388" s="21"/>
      <c r="DX388" s="21"/>
      <c r="DY388" s="21"/>
      <c r="DZ388" s="21"/>
      <c r="EA388" s="21"/>
      <c r="EB388" s="21"/>
      <c r="EC388" s="21"/>
      <c r="ED388" s="21"/>
      <c r="EE388" s="21"/>
      <c r="EF388" s="21"/>
      <c r="EG388" s="21"/>
      <c r="EH388" s="21"/>
    </row>
    <row r="389" spans="1:138" ht="15.75" customHeight="1">
      <c r="A389" s="21"/>
      <c r="B389" s="21"/>
      <c r="C389" s="21"/>
      <c r="D389" s="79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  <c r="AB389" s="21"/>
      <c r="AC389" s="21"/>
      <c r="AD389" s="21"/>
      <c r="AE389" s="21"/>
      <c r="AF389" s="21"/>
      <c r="AG389" s="21"/>
      <c r="AH389" s="21"/>
      <c r="AI389" s="21"/>
      <c r="AJ389" s="21"/>
      <c r="AK389" s="21"/>
      <c r="AL389" s="21"/>
      <c r="AM389" s="21"/>
      <c r="AN389" s="21"/>
      <c r="AO389" s="21"/>
      <c r="AP389" s="21"/>
      <c r="AQ389" s="21"/>
      <c r="AR389" s="21"/>
      <c r="AS389" s="21"/>
      <c r="AT389" s="21"/>
      <c r="AU389" s="21"/>
      <c r="AV389" s="21"/>
      <c r="AW389" s="21"/>
      <c r="AX389" s="21"/>
      <c r="AY389" s="21"/>
      <c r="AZ389" s="21"/>
      <c r="BA389" s="21"/>
      <c r="BB389" s="21"/>
      <c r="BC389" s="21"/>
      <c r="BD389" s="21"/>
      <c r="BE389" s="21"/>
      <c r="BF389" s="21"/>
      <c r="BG389" s="21"/>
      <c r="BH389" s="21"/>
      <c r="BI389" s="21"/>
      <c r="BJ389" s="21"/>
      <c r="BK389" s="21"/>
      <c r="BL389" s="21"/>
      <c r="BM389" s="21"/>
      <c r="BN389" s="21"/>
      <c r="BO389" s="21"/>
      <c r="BP389" s="21"/>
      <c r="BQ389" s="21"/>
      <c r="BR389" s="21"/>
      <c r="BS389" s="21"/>
      <c r="BT389" s="21"/>
      <c r="BU389" s="21"/>
      <c r="BV389" s="21"/>
      <c r="BW389" s="21"/>
      <c r="BX389" s="21"/>
      <c r="BY389" s="21"/>
      <c r="BZ389" s="21"/>
      <c r="CA389" s="21"/>
      <c r="CB389" s="21"/>
      <c r="CC389" s="21"/>
      <c r="CD389" s="21"/>
      <c r="CE389" s="21"/>
      <c r="CF389" s="21"/>
      <c r="CG389" s="21"/>
      <c r="CH389" s="21"/>
      <c r="CI389" s="21"/>
      <c r="CJ389" s="21"/>
      <c r="CK389" s="21"/>
      <c r="CL389" s="21"/>
      <c r="CM389" s="21"/>
      <c r="CN389" s="21"/>
      <c r="CO389" s="21"/>
      <c r="CP389" s="21"/>
      <c r="CQ389" s="21"/>
      <c r="CR389" s="21"/>
      <c r="CS389" s="21"/>
      <c r="CT389" s="21"/>
      <c r="CU389" s="21"/>
      <c r="CV389" s="21"/>
      <c r="CW389" s="21"/>
      <c r="CX389" s="21"/>
      <c r="CY389" s="21"/>
      <c r="CZ389" s="21"/>
      <c r="DA389" s="21"/>
      <c r="DB389" s="21"/>
      <c r="DC389" s="21"/>
      <c r="DD389" s="21"/>
      <c r="DE389" s="21"/>
      <c r="DF389" s="21"/>
      <c r="DG389" s="21"/>
      <c r="DH389" s="21"/>
      <c r="DI389" s="21"/>
      <c r="DJ389" s="21"/>
      <c r="DK389" s="21"/>
      <c r="DL389" s="21"/>
      <c r="DM389" s="21"/>
      <c r="DN389" s="21"/>
      <c r="DO389" s="21"/>
      <c r="DP389" s="21"/>
      <c r="DQ389" s="21"/>
      <c r="DR389" s="21"/>
      <c r="DS389" s="21"/>
      <c r="DT389" s="21"/>
      <c r="DU389" s="21"/>
      <c r="DV389" s="21"/>
      <c r="DW389" s="21"/>
      <c r="DX389" s="21"/>
      <c r="DY389" s="21"/>
      <c r="DZ389" s="21"/>
      <c r="EA389" s="21"/>
      <c r="EB389" s="21"/>
      <c r="EC389" s="21"/>
      <c r="ED389" s="21"/>
      <c r="EE389" s="21"/>
      <c r="EF389" s="21"/>
      <c r="EG389" s="21"/>
      <c r="EH389" s="21"/>
    </row>
    <row r="390" spans="1:138" ht="15.75" customHeight="1">
      <c r="A390" s="21"/>
      <c r="B390" s="21"/>
      <c r="C390" s="21"/>
      <c r="D390" s="79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1"/>
      <c r="AF390" s="21"/>
      <c r="AG390" s="21"/>
      <c r="AH390" s="21"/>
      <c r="AI390" s="21"/>
      <c r="AJ390" s="21"/>
      <c r="AK390" s="21"/>
      <c r="AL390" s="21"/>
      <c r="AM390" s="21"/>
      <c r="AN390" s="21"/>
      <c r="AO390" s="21"/>
      <c r="AP390" s="21"/>
      <c r="AQ390" s="21"/>
      <c r="AR390" s="21"/>
      <c r="AS390" s="21"/>
      <c r="AT390" s="21"/>
      <c r="AU390" s="21"/>
      <c r="AV390" s="21"/>
      <c r="AW390" s="21"/>
      <c r="AX390" s="21"/>
      <c r="AY390" s="21"/>
      <c r="AZ390" s="21"/>
      <c r="BA390" s="21"/>
      <c r="BB390" s="21"/>
      <c r="BC390" s="21"/>
      <c r="BD390" s="21"/>
      <c r="BE390" s="21"/>
      <c r="BF390" s="21"/>
      <c r="BG390" s="21"/>
      <c r="BH390" s="21"/>
      <c r="BI390" s="21"/>
      <c r="BJ390" s="21"/>
      <c r="BK390" s="21"/>
      <c r="BL390" s="21"/>
      <c r="BM390" s="21"/>
      <c r="BN390" s="21"/>
      <c r="BO390" s="21"/>
      <c r="BP390" s="21"/>
      <c r="BQ390" s="21"/>
      <c r="BR390" s="21"/>
      <c r="BS390" s="21"/>
      <c r="BT390" s="21"/>
      <c r="BU390" s="21"/>
      <c r="BV390" s="21"/>
      <c r="BW390" s="21"/>
      <c r="BX390" s="21"/>
      <c r="BY390" s="21"/>
      <c r="BZ390" s="21"/>
      <c r="CA390" s="21"/>
      <c r="CB390" s="21"/>
      <c r="CC390" s="21"/>
      <c r="CD390" s="21"/>
      <c r="CE390" s="21"/>
      <c r="CF390" s="21"/>
      <c r="CG390" s="21"/>
      <c r="CH390" s="21"/>
      <c r="CI390" s="21"/>
      <c r="CJ390" s="21"/>
      <c r="CK390" s="21"/>
      <c r="CL390" s="21"/>
      <c r="CM390" s="21"/>
      <c r="CN390" s="21"/>
      <c r="CO390" s="21"/>
      <c r="CP390" s="21"/>
      <c r="CQ390" s="21"/>
      <c r="CR390" s="21"/>
      <c r="CS390" s="21"/>
      <c r="CT390" s="21"/>
      <c r="CU390" s="21"/>
      <c r="CV390" s="21"/>
      <c r="CW390" s="21"/>
      <c r="CX390" s="21"/>
      <c r="CY390" s="21"/>
      <c r="CZ390" s="21"/>
      <c r="DA390" s="21"/>
      <c r="DB390" s="21"/>
      <c r="DC390" s="21"/>
      <c r="DD390" s="21"/>
      <c r="DE390" s="21"/>
      <c r="DF390" s="21"/>
      <c r="DG390" s="21"/>
      <c r="DH390" s="21"/>
      <c r="DI390" s="21"/>
      <c r="DJ390" s="21"/>
      <c r="DK390" s="21"/>
      <c r="DL390" s="21"/>
      <c r="DM390" s="21"/>
      <c r="DN390" s="21"/>
      <c r="DO390" s="21"/>
      <c r="DP390" s="21"/>
      <c r="DQ390" s="21"/>
      <c r="DR390" s="21"/>
      <c r="DS390" s="21"/>
      <c r="DT390" s="21"/>
      <c r="DU390" s="21"/>
      <c r="DV390" s="21"/>
      <c r="DW390" s="21"/>
      <c r="DX390" s="21"/>
      <c r="DY390" s="21"/>
      <c r="DZ390" s="21"/>
      <c r="EA390" s="21"/>
      <c r="EB390" s="21"/>
      <c r="EC390" s="21"/>
      <c r="ED390" s="21"/>
      <c r="EE390" s="21"/>
      <c r="EF390" s="21"/>
      <c r="EG390" s="21"/>
      <c r="EH390" s="21"/>
    </row>
    <row r="391" spans="1:138" ht="15.75" customHeight="1">
      <c r="A391" s="21"/>
      <c r="B391" s="21"/>
      <c r="C391" s="21"/>
      <c r="D391" s="79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  <c r="AB391" s="21"/>
      <c r="AC391" s="21"/>
      <c r="AD391" s="21"/>
      <c r="AE391" s="21"/>
      <c r="AF391" s="21"/>
      <c r="AG391" s="21"/>
      <c r="AH391" s="21"/>
      <c r="AI391" s="21"/>
      <c r="AJ391" s="21"/>
      <c r="AK391" s="21"/>
      <c r="AL391" s="21"/>
      <c r="AM391" s="21"/>
      <c r="AN391" s="21"/>
      <c r="AO391" s="21"/>
      <c r="AP391" s="21"/>
      <c r="AQ391" s="21"/>
      <c r="AR391" s="21"/>
      <c r="AS391" s="21"/>
      <c r="AT391" s="21"/>
      <c r="AU391" s="21"/>
      <c r="AV391" s="21"/>
      <c r="AW391" s="21"/>
      <c r="AX391" s="21"/>
      <c r="AY391" s="21"/>
      <c r="AZ391" s="21"/>
      <c r="BA391" s="21"/>
      <c r="BB391" s="21"/>
      <c r="BC391" s="21"/>
      <c r="BD391" s="21"/>
      <c r="BE391" s="21"/>
      <c r="BF391" s="21"/>
      <c r="BG391" s="21"/>
      <c r="BH391" s="21"/>
      <c r="BI391" s="21"/>
      <c r="BJ391" s="21"/>
      <c r="BK391" s="21"/>
      <c r="BL391" s="21"/>
      <c r="BM391" s="21"/>
      <c r="BN391" s="21"/>
      <c r="BO391" s="21"/>
      <c r="BP391" s="21"/>
      <c r="BQ391" s="21"/>
      <c r="BR391" s="21"/>
      <c r="BS391" s="21"/>
      <c r="BT391" s="21"/>
      <c r="BU391" s="21"/>
      <c r="BV391" s="21"/>
      <c r="BW391" s="21"/>
      <c r="BX391" s="21"/>
      <c r="BY391" s="21"/>
      <c r="BZ391" s="21"/>
      <c r="CA391" s="21"/>
      <c r="CB391" s="21"/>
      <c r="CC391" s="21"/>
      <c r="CD391" s="21"/>
      <c r="CE391" s="21"/>
      <c r="CF391" s="21"/>
      <c r="CG391" s="21"/>
      <c r="CH391" s="21"/>
      <c r="CI391" s="21"/>
      <c r="CJ391" s="21"/>
      <c r="CK391" s="21"/>
      <c r="CL391" s="21"/>
      <c r="CM391" s="21"/>
      <c r="CN391" s="21"/>
      <c r="CO391" s="21"/>
      <c r="CP391" s="21"/>
      <c r="CQ391" s="21"/>
      <c r="CR391" s="21"/>
      <c r="CS391" s="21"/>
      <c r="CT391" s="21"/>
      <c r="CU391" s="21"/>
      <c r="CV391" s="21"/>
      <c r="CW391" s="21"/>
      <c r="CX391" s="21"/>
      <c r="CY391" s="21"/>
      <c r="CZ391" s="21"/>
      <c r="DA391" s="21"/>
      <c r="DB391" s="21"/>
      <c r="DC391" s="21"/>
      <c r="DD391" s="21"/>
      <c r="DE391" s="21"/>
      <c r="DF391" s="21"/>
      <c r="DG391" s="21"/>
      <c r="DH391" s="21"/>
      <c r="DI391" s="21"/>
      <c r="DJ391" s="21"/>
      <c r="DK391" s="21"/>
      <c r="DL391" s="21"/>
      <c r="DM391" s="21"/>
      <c r="DN391" s="21"/>
      <c r="DO391" s="21"/>
      <c r="DP391" s="21"/>
      <c r="DQ391" s="21"/>
      <c r="DR391" s="21"/>
      <c r="DS391" s="21"/>
      <c r="DT391" s="21"/>
      <c r="DU391" s="21"/>
      <c r="DV391" s="21"/>
      <c r="DW391" s="21"/>
      <c r="DX391" s="21"/>
      <c r="DY391" s="21"/>
      <c r="DZ391" s="21"/>
      <c r="EA391" s="21"/>
      <c r="EB391" s="21"/>
      <c r="EC391" s="21"/>
      <c r="ED391" s="21"/>
      <c r="EE391" s="21"/>
      <c r="EF391" s="21"/>
      <c r="EG391" s="21"/>
      <c r="EH391" s="21"/>
    </row>
    <row r="392" spans="1:138" ht="15.75" customHeight="1">
      <c r="A392" s="21"/>
      <c r="B392" s="21"/>
      <c r="C392" s="21"/>
      <c r="D392" s="79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  <c r="AH392" s="21"/>
      <c r="AI392" s="21"/>
      <c r="AJ392" s="21"/>
      <c r="AK392" s="21"/>
      <c r="AL392" s="21"/>
      <c r="AM392" s="21"/>
      <c r="AN392" s="21"/>
      <c r="AO392" s="21"/>
      <c r="AP392" s="21"/>
      <c r="AQ392" s="21"/>
      <c r="AR392" s="21"/>
      <c r="AS392" s="21"/>
      <c r="AT392" s="21"/>
      <c r="AU392" s="21"/>
      <c r="AV392" s="21"/>
      <c r="AW392" s="21"/>
      <c r="AX392" s="21"/>
      <c r="AY392" s="21"/>
      <c r="AZ392" s="21"/>
      <c r="BA392" s="21"/>
      <c r="BB392" s="21"/>
      <c r="BC392" s="21"/>
      <c r="BD392" s="21"/>
      <c r="BE392" s="21"/>
      <c r="BF392" s="21"/>
      <c r="BG392" s="21"/>
      <c r="BH392" s="21"/>
      <c r="BI392" s="21"/>
      <c r="BJ392" s="21"/>
      <c r="BK392" s="21"/>
      <c r="BL392" s="21"/>
      <c r="BM392" s="21"/>
      <c r="BN392" s="21"/>
      <c r="BO392" s="21"/>
      <c r="BP392" s="21"/>
      <c r="BQ392" s="21"/>
      <c r="BR392" s="21"/>
      <c r="BS392" s="21"/>
      <c r="BT392" s="21"/>
      <c r="BU392" s="21"/>
      <c r="BV392" s="21"/>
      <c r="BW392" s="21"/>
      <c r="BX392" s="21"/>
      <c r="BY392" s="21"/>
      <c r="BZ392" s="21"/>
      <c r="CA392" s="21"/>
      <c r="CB392" s="21"/>
      <c r="CC392" s="21"/>
      <c r="CD392" s="21"/>
      <c r="CE392" s="21"/>
      <c r="CF392" s="21"/>
      <c r="CG392" s="21"/>
      <c r="CH392" s="21"/>
      <c r="CI392" s="21"/>
      <c r="CJ392" s="21"/>
      <c r="CK392" s="21"/>
      <c r="CL392" s="21"/>
      <c r="CM392" s="21"/>
      <c r="CN392" s="21"/>
      <c r="CO392" s="21"/>
      <c r="CP392" s="21"/>
      <c r="CQ392" s="21"/>
      <c r="CR392" s="21"/>
      <c r="CS392" s="21"/>
      <c r="CT392" s="21"/>
      <c r="CU392" s="21"/>
      <c r="CV392" s="21"/>
      <c r="CW392" s="21"/>
      <c r="CX392" s="21"/>
      <c r="CY392" s="21"/>
      <c r="CZ392" s="21"/>
      <c r="DA392" s="21"/>
      <c r="DB392" s="21"/>
      <c r="DC392" s="21"/>
      <c r="DD392" s="21"/>
      <c r="DE392" s="21"/>
      <c r="DF392" s="21"/>
      <c r="DG392" s="21"/>
      <c r="DH392" s="21"/>
      <c r="DI392" s="21"/>
      <c r="DJ392" s="21"/>
      <c r="DK392" s="21"/>
      <c r="DL392" s="21"/>
      <c r="DM392" s="21"/>
      <c r="DN392" s="21"/>
      <c r="DO392" s="21"/>
      <c r="DP392" s="21"/>
      <c r="DQ392" s="21"/>
      <c r="DR392" s="21"/>
      <c r="DS392" s="21"/>
      <c r="DT392" s="21"/>
      <c r="DU392" s="21"/>
      <c r="DV392" s="21"/>
      <c r="DW392" s="21"/>
      <c r="DX392" s="21"/>
      <c r="DY392" s="21"/>
      <c r="DZ392" s="21"/>
      <c r="EA392" s="21"/>
      <c r="EB392" s="21"/>
      <c r="EC392" s="21"/>
      <c r="ED392" s="21"/>
      <c r="EE392" s="21"/>
      <c r="EF392" s="21"/>
      <c r="EG392" s="21"/>
      <c r="EH392" s="21"/>
    </row>
    <row r="393" spans="1:138" ht="15.75" customHeight="1">
      <c r="A393" s="21"/>
      <c r="B393" s="21"/>
      <c r="C393" s="21"/>
      <c r="D393" s="79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  <c r="AB393" s="21"/>
      <c r="AC393" s="21"/>
      <c r="AD393" s="21"/>
      <c r="AE393" s="21"/>
      <c r="AF393" s="21"/>
      <c r="AG393" s="21"/>
      <c r="AH393" s="21"/>
      <c r="AI393" s="21"/>
      <c r="AJ393" s="21"/>
      <c r="AK393" s="21"/>
      <c r="AL393" s="21"/>
      <c r="AM393" s="21"/>
      <c r="AN393" s="21"/>
      <c r="AO393" s="21"/>
      <c r="AP393" s="21"/>
      <c r="AQ393" s="21"/>
      <c r="AR393" s="21"/>
      <c r="AS393" s="21"/>
      <c r="AT393" s="21"/>
      <c r="AU393" s="21"/>
      <c r="AV393" s="21"/>
      <c r="AW393" s="21"/>
      <c r="AX393" s="21"/>
      <c r="AY393" s="21"/>
      <c r="AZ393" s="21"/>
      <c r="BA393" s="21"/>
      <c r="BB393" s="21"/>
      <c r="BC393" s="21"/>
      <c r="BD393" s="21"/>
      <c r="BE393" s="21"/>
      <c r="BF393" s="21"/>
      <c r="BG393" s="21"/>
      <c r="BH393" s="21"/>
      <c r="BI393" s="21"/>
      <c r="BJ393" s="21"/>
      <c r="BK393" s="21"/>
      <c r="BL393" s="21"/>
      <c r="BM393" s="21"/>
      <c r="BN393" s="21"/>
      <c r="BO393" s="21"/>
      <c r="BP393" s="21"/>
      <c r="BQ393" s="21"/>
      <c r="BR393" s="21"/>
      <c r="BS393" s="21"/>
      <c r="BT393" s="21"/>
      <c r="BU393" s="21"/>
      <c r="BV393" s="21"/>
      <c r="BW393" s="21"/>
      <c r="BX393" s="21"/>
      <c r="BY393" s="21"/>
      <c r="BZ393" s="21"/>
      <c r="CA393" s="21"/>
      <c r="CB393" s="21"/>
      <c r="CC393" s="21"/>
      <c r="CD393" s="21"/>
      <c r="CE393" s="21"/>
      <c r="CF393" s="21"/>
      <c r="CG393" s="21"/>
      <c r="CH393" s="21"/>
      <c r="CI393" s="21"/>
      <c r="CJ393" s="21"/>
      <c r="CK393" s="21"/>
      <c r="CL393" s="21"/>
      <c r="CM393" s="21"/>
      <c r="CN393" s="21"/>
      <c r="CO393" s="21"/>
      <c r="CP393" s="21"/>
      <c r="CQ393" s="21"/>
      <c r="CR393" s="21"/>
      <c r="CS393" s="21"/>
      <c r="CT393" s="21"/>
      <c r="CU393" s="21"/>
      <c r="CV393" s="21"/>
      <c r="CW393" s="21"/>
      <c r="CX393" s="21"/>
      <c r="CY393" s="21"/>
      <c r="CZ393" s="21"/>
      <c r="DA393" s="21"/>
      <c r="DB393" s="21"/>
      <c r="DC393" s="21"/>
      <c r="DD393" s="21"/>
      <c r="DE393" s="21"/>
      <c r="DF393" s="21"/>
      <c r="DG393" s="21"/>
      <c r="DH393" s="21"/>
      <c r="DI393" s="21"/>
      <c r="DJ393" s="21"/>
      <c r="DK393" s="21"/>
      <c r="DL393" s="21"/>
      <c r="DM393" s="21"/>
      <c r="DN393" s="21"/>
      <c r="DO393" s="21"/>
      <c r="DP393" s="21"/>
      <c r="DQ393" s="21"/>
      <c r="DR393" s="21"/>
      <c r="DS393" s="21"/>
      <c r="DT393" s="21"/>
      <c r="DU393" s="21"/>
      <c r="DV393" s="21"/>
      <c r="DW393" s="21"/>
      <c r="DX393" s="21"/>
      <c r="DY393" s="21"/>
      <c r="DZ393" s="21"/>
      <c r="EA393" s="21"/>
      <c r="EB393" s="21"/>
      <c r="EC393" s="21"/>
      <c r="ED393" s="21"/>
      <c r="EE393" s="21"/>
      <c r="EF393" s="21"/>
      <c r="EG393" s="21"/>
      <c r="EH393" s="21"/>
    </row>
    <row r="394" spans="1:138" ht="15.75" customHeight="1">
      <c r="A394" s="21"/>
      <c r="B394" s="21"/>
      <c r="C394" s="21"/>
      <c r="D394" s="79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  <c r="AB394" s="21"/>
      <c r="AC394" s="21"/>
      <c r="AD394" s="21"/>
      <c r="AE394" s="21"/>
      <c r="AF394" s="21"/>
      <c r="AG394" s="21"/>
      <c r="AH394" s="21"/>
      <c r="AI394" s="21"/>
      <c r="AJ394" s="21"/>
      <c r="AK394" s="21"/>
      <c r="AL394" s="21"/>
      <c r="AM394" s="21"/>
      <c r="AN394" s="21"/>
      <c r="AO394" s="21"/>
      <c r="AP394" s="21"/>
      <c r="AQ394" s="21"/>
      <c r="AR394" s="21"/>
      <c r="AS394" s="21"/>
      <c r="AT394" s="21"/>
      <c r="AU394" s="21"/>
      <c r="AV394" s="21"/>
      <c r="AW394" s="21"/>
      <c r="AX394" s="21"/>
      <c r="AY394" s="21"/>
      <c r="AZ394" s="21"/>
      <c r="BA394" s="21"/>
      <c r="BB394" s="21"/>
      <c r="BC394" s="21"/>
      <c r="BD394" s="21"/>
      <c r="BE394" s="21"/>
      <c r="BF394" s="21"/>
      <c r="BG394" s="21"/>
      <c r="BH394" s="21"/>
      <c r="BI394" s="21"/>
      <c r="BJ394" s="21"/>
      <c r="BK394" s="21"/>
      <c r="BL394" s="21"/>
      <c r="BM394" s="21"/>
      <c r="BN394" s="21"/>
      <c r="BO394" s="21"/>
      <c r="BP394" s="21"/>
      <c r="BQ394" s="21"/>
      <c r="BR394" s="21"/>
      <c r="BS394" s="21"/>
      <c r="BT394" s="21"/>
      <c r="BU394" s="21"/>
      <c r="BV394" s="21"/>
      <c r="BW394" s="21"/>
      <c r="BX394" s="21"/>
      <c r="BY394" s="21"/>
      <c r="BZ394" s="21"/>
      <c r="CA394" s="21"/>
      <c r="CB394" s="21"/>
      <c r="CC394" s="21"/>
      <c r="CD394" s="21"/>
      <c r="CE394" s="21"/>
      <c r="CF394" s="21"/>
      <c r="CG394" s="21"/>
      <c r="CH394" s="21"/>
      <c r="CI394" s="21"/>
      <c r="CJ394" s="21"/>
      <c r="CK394" s="21"/>
      <c r="CL394" s="21"/>
      <c r="CM394" s="21"/>
      <c r="CN394" s="21"/>
      <c r="CO394" s="21"/>
      <c r="CP394" s="21"/>
      <c r="CQ394" s="21"/>
      <c r="CR394" s="21"/>
      <c r="CS394" s="21"/>
      <c r="CT394" s="21"/>
      <c r="CU394" s="21"/>
      <c r="CV394" s="21"/>
      <c r="CW394" s="21"/>
      <c r="CX394" s="21"/>
      <c r="CY394" s="21"/>
      <c r="CZ394" s="21"/>
      <c r="DA394" s="21"/>
      <c r="DB394" s="21"/>
      <c r="DC394" s="21"/>
      <c r="DD394" s="21"/>
      <c r="DE394" s="21"/>
      <c r="DF394" s="21"/>
      <c r="DG394" s="21"/>
      <c r="DH394" s="21"/>
      <c r="DI394" s="21"/>
      <c r="DJ394" s="21"/>
      <c r="DK394" s="21"/>
      <c r="DL394" s="21"/>
      <c r="DM394" s="21"/>
      <c r="DN394" s="21"/>
      <c r="DO394" s="21"/>
      <c r="DP394" s="21"/>
      <c r="DQ394" s="21"/>
      <c r="DR394" s="21"/>
      <c r="DS394" s="21"/>
      <c r="DT394" s="21"/>
      <c r="DU394" s="21"/>
      <c r="DV394" s="21"/>
      <c r="DW394" s="21"/>
      <c r="DX394" s="21"/>
      <c r="DY394" s="21"/>
      <c r="DZ394" s="21"/>
      <c r="EA394" s="21"/>
      <c r="EB394" s="21"/>
      <c r="EC394" s="21"/>
      <c r="ED394" s="21"/>
      <c r="EE394" s="21"/>
      <c r="EF394" s="21"/>
      <c r="EG394" s="21"/>
      <c r="EH394" s="21"/>
    </row>
    <row r="395" spans="1:138" ht="15.75" customHeight="1">
      <c r="A395" s="21"/>
      <c r="B395" s="21"/>
      <c r="C395" s="21"/>
      <c r="D395" s="79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  <c r="AB395" s="21"/>
      <c r="AC395" s="21"/>
      <c r="AD395" s="21"/>
      <c r="AE395" s="21"/>
      <c r="AF395" s="21"/>
      <c r="AG395" s="21"/>
      <c r="AH395" s="21"/>
      <c r="AI395" s="21"/>
      <c r="AJ395" s="21"/>
      <c r="AK395" s="21"/>
      <c r="AL395" s="21"/>
      <c r="AM395" s="21"/>
      <c r="AN395" s="21"/>
      <c r="AO395" s="21"/>
      <c r="AP395" s="21"/>
      <c r="AQ395" s="21"/>
      <c r="AR395" s="21"/>
      <c r="AS395" s="21"/>
      <c r="AT395" s="21"/>
      <c r="AU395" s="21"/>
      <c r="AV395" s="21"/>
      <c r="AW395" s="21"/>
      <c r="AX395" s="21"/>
      <c r="AY395" s="21"/>
      <c r="AZ395" s="21"/>
      <c r="BA395" s="21"/>
      <c r="BB395" s="21"/>
      <c r="BC395" s="21"/>
      <c r="BD395" s="21"/>
      <c r="BE395" s="21"/>
      <c r="BF395" s="21"/>
      <c r="BG395" s="21"/>
      <c r="BH395" s="21"/>
      <c r="BI395" s="21"/>
      <c r="BJ395" s="21"/>
      <c r="BK395" s="21"/>
      <c r="BL395" s="21"/>
      <c r="BM395" s="21"/>
      <c r="BN395" s="21"/>
      <c r="BO395" s="21"/>
      <c r="BP395" s="21"/>
      <c r="BQ395" s="21"/>
      <c r="BR395" s="21"/>
      <c r="BS395" s="21"/>
      <c r="BT395" s="21"/>
      <c r="BU395" s="21"/>
      <c r="BV395" s="21"/>
      <c r="BW395" s="21"/>
      <c r="BX395" s="21"/>
      <c r="BY395" s="21"/>
      <c r="BZ395" s="21"/>
      <c r="CA395" s="21"/>
      <c r="CB395" s="21"/>
      <c r="CC395" s="21"/>
      <c r="CD395" s="21"/>
      <c r="CE395" s="21"/>
      <c r="CF395" s="21"/>
      <c r="CG395" s="21"/>
      <c r="CH395" s="21"/>
      <c r="CI395" s="21"/>
      <c r="CJ395" s="21"/>
      <c r="CK395" s="21"/>
      <c r="CL395" s="21"/>
      <c r="CM395" s="21"/>
      <c r="CN395" s="21"/>
      <c r="CO395" s="21"/>
      <c r="CP395" s="21"/>
      <c r="CQ395" s="21"/>
      <c r="CR395" s="21"/>
      <c r="CS395" s="21"/>
      <c r="CT395" s="21"/>
      <c r="CU395" s="21"/>
      <c r="CV395" s="21"/>
      <c r="CW395" s="21"/>
      <c r="CX395" s="21"/>
      <c r="CY395" s="21"/>
      <c r="CZ395" s="21"/>
      <c r="DA395" s="21"/>
      <c r="DB395" s="21"/>
      <c r="DC395" s="21"/>
      <c r="DD395" s="21"/>
      <c r="DE395" s="21"/>
      <c r="DF395" s="21"/>
      <c r="DG395" s="21"/>
      <c r="DH395" s="21"/>
      <c r="DI395" s="21"/>
      <c r="DJ395" s="21"/>
      <c r="DK395" s="21"/>
      <c r="DL395" s="21"/>
      <c r="DM395" s="21"/>
      <c r="DN395" s="21"/>
      <c r="DO395" s="21"/>
      <c r="DP395" s="21"/>
      <c r="DQ395" s="21"/>
      <c r="DR395" s="21"/>
      <c r="DS395" s="21"/>
      <c r="DT395" s="21"/>
      <c r="DU395" s="21"/>
      <c r="DV395" s="21"/>
      <c r="DW395" s="21"/>
      <c r="DX395" s="21"/>
      <c r="DY395" s="21"/>
      <c r="DZ395" s="21"/>
      <c r="EA395" s="21"/>
      <c r="EB395" s="21"/>
      <c r="EC395" s="21"/>
      <c r="ED395" s="21"/>
      <c r="EE395" s="21"/>
      <c r="EF395" s="21"/>
      <c r="EG395" s="21"/>
      <c r="EH395" s="21"/>
    </row>
    <row r="396" spans="1:138" ht="15.75" customHeight="1">
      <c r="A396" s="21"/>
      <c r="B396" s="21"/>
      <c r="C396" s="21"/>
      <c r="D396" s="79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/>
      <c r="AB396" s="21"/>
      <c r="AC396" s="21"/>
      <c r="AD396" s="21"/>
      <c r="AE396" s="21"/>
      <c r="AF396" s="21"/>
      <c r="AG396" s="21"/>
      <c r="AH396" s="21"/>
      <c r="AI396" s="21"/>
      <c r="AJ396" s="21"/>
      <c r="AK396" s="21"/>
      <c r="AL396" s="21"/>
      <c r="AM396" s="21"/>
      <c r="AN396" s="21"/>
      <c r="AO396" s="21"/>
      <c r="AP396" s="21"/>
      <c r="AQ396" s="21"/>
      <c r="AR396" s="21"/>
      <c r="AS396" s="21"/>
      <c r="AT396" s="21"/>
      <c r="AU396" s="21"/>
      <c r="AV396" s="21"/>
      <c r="AW396" s="21"/>
      <c r="AX396" s="21"/>
      <c r="AY396" s="21"/>
      <c r="AZ396" s="21"/>
      <c r="BA396" s="21"/>
      <c r="BB396" s="21"/>
      <c r="BC396" s="21"/>
      <c r="BD396" s="21"/>
      <c r="BE396" s="21"/>
      <c r="BF396" s="21"/>
      <c r="BG396" s="21"/>
      <c r="BH396" s="21"/>
      <c r="BI396" s="21"/>
      <c r="BJ396" s="21"/>
      <c r="BK396" s="21"/>
      <c r="BL396" s="21"/>
      <c r="BM396" s="21"/>
      <c r="BN396" s="21"/>
      <c r="BO396" s="21"/>
      <c r="BP396" s="21"/>
      <c r="BQ396" s="21"/>
      <c r="BR396" s="21"/>
      <c r="BS396" s="21"/>
      <c r="BT396" s="21"/>
      <c r="BU396" s="21"/>
      <c r="BV396" s="21"/>
      <c r="BW396" s="21"/>
      <c r="BX396" s="21"/>
      <c r="BY396" s="21"/>
      <c r="BZ396" s="21"/>
      <c r="CA396" s="21"/>
      <c r="CB396" s="21"/>
      <c r="CC396" s="21"/>
      <c r="CD396" s="21"/>
      <c r="CE396" s="21"/>
      <c r="CF396" s="21"/>
      <c r="CG396" s="21"/>
      <c r="CH396" s="21"/>
      <c r="CI396" s="21"/>
      <c r="CJ396" s="21"/>
      <c r="CK396" s="21"/>
      <c r="CL396" s="21"/>
      <c r="CM396" s="21"/>
      <c r="CN396" s="21"/>
      <c r="CO396" s="21"/>
      <c r="CP396" s="21"/>
      <c r="CQ396" s="21"/>
      <c r="CR396" s="21"/>
      <c r="CS396" s="21"/>
      <c r="CT396" s="21"/>
      <c r="CU396" s="21"/>
      <c r="CV396" s="21"/>
      <c r="CW396" s="21"/>
      <c r="CX396" s="21"/>
      <c r="CY396" s="21"/>
      <c r="CZ396" s="21"/>
      <c r="DA396" s="21"/>
      <c r="DB396" s="21"/>
      <c r="DC396" s="21"/>
      <c r="DD396" s="21"/>
      <c r="DE396" s="21"/>
      <c r="DF396" s="21"/>
      <c r="DG396" s="21"/>
      <c r="DH396" s="21"/>
      <c r="DI396" s="21"/>
      <c r="DJ396" s="21"/>
      <c r="DK396" s="21"/>
      <c r="DL396" s="21"/>
      <c r="DM396" s="21"/>
      <c r="DN396" s="21"/>
      <c r="DO396" s="21"/>
      <c r="DP396" s="21"/>
      <c r="DQ396" s="21"/>
      <c r="DR396" s="21"/>
      <c r="DS396" s="21"/>
      <c r="DT396" s="21"/>
      <c r="DU396" s="21"/>
      <c r="DV396" s="21"/>
      <c r="DW396" s="21"/>
      <c r="DX396" s="21"/>
      <c r="DY396" s="21"/>
      <c r="DZ396" s="21"/>
      <c r="EA396" s="21"/>
      <c r="EB396" s="21"/>
      <c r="EC396" s="21"/>
      <c r="ED396" s="21"/>
      <c r="EE396" s="21"/>
      <c r="EF396" s="21"/>
      <c r="EG396" s="21"/>
      <c r="EH396" s="21"/>
    </row>
    <row r="397" spans="1:138" ht="15.75" customHeight="1">
      <c r="A397" s="21"/>
      <c r="B397" s="21"/>
      <c r="C397" s="21"/>
      <c r="D397" s="79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  <c r="AB397" s="21"/>
      <c r="AC397" s="21"/>
      <c r="AD397" s="21"/>
      <c r="AE397" s="21"/>
      <c r="AF397" s="21"/>
      <c r="AG397" s="21"/>
      <c r="AH397" s="21"/>
      <c r="AI397" s="21"/>
      <c r="AJ397" s="21"/>
      <c r="AK397" s="21"/>
      <c r="AL397" s="21"/>
      <c r="AM397" s="21"/>
      <c r="AN397" s="21"/>
      <c r="AO397" s="21"/>
      <c r="AP397" s="21"/>
      <c r="AQ397" s="21"/>
      <c r="AR397" s="21"/>
      <c r="AS397" s="21"/>
      <c r="AT397" s="21"/>
      <c r="AU397" s="21"/>
      <c r="AV397" s="21"/>
      <c r="AW397" s="21"/>
      <c r="AX397" s="21"/>
      <c r="AY397" s="21"/>
      <c r="AZ397" s="21"/>
      <c r="BA397" s="21"/>
      <c r="BB397" s="21"/>
      <c r="BC397" s="21"/>
      <c r="BD397" s="21"/>
      <c r="BE397" s="21"/>
      <c r="BF397" s="21"/>
      <c r="BG397" s="21"/>
      <c r="BH397" s="21"/>
      <c r="BI397" s="21"/>
      <c r="BJ397" s="21"/>
      <c r="BK397" s="21"/>
      <c r="BL397" s="21"/>
      <c r="BM397" s="21"/>
      <c r="BN397" s="21"/>
      <c r="BO397" s="21"/>
      <c r="BP397" s="21"/>
      <c r="BQ397" s="21"/>
      <c r="BR397" s="21"/>
      <c r="BS397" s="21"/>
      <c r="BT397" s="21"/>
      <c r="BU397" s="21"/>
      <c r="BV397" s="21"/>
      <c r="BW397" s="21"/>
      <c r="BX397" s="21"/>
      <c r="BY397" s="21"/>
      <c r="BZ397" s="21"/>
      <c r="CA397" s="21"/>
      <c r="CB397" s="21"/>
      <c r="CC397" s="21"/>
      <c r="CD397" s="21"/>
      <c r="CE397" s="21"/>
      <c r="CF397" s="21"/>
      <c r="CG397" s="21"/>
      <c r="CH397" s="21"/>
      <c r="CI397" s="21"/>
      <c r="CJ397" s="21"/>
      <c r="CK397" s="21"/>
      <c r="CL397" s="21"/>
      <c r="CM397" s="21"/>
      <c r="CN397" s="21"/>
      <c r="CO397" s="21"/>
      <c r="CP397" s="21"/>
      <c r="CQ397" s="21"/>
      <c r="CR397" s="21"/>
      <c r="CS397" s="21"/>
      <c r="CT397" s="21"/>
      <c r="CU397" s="21"/>
      <c r="CV397" s="21"/>
      <c r="CW397" s="21"/>
      <c r="CX397" s="21"/>
      <c r="CY397" s="21"/>
      <c r="CZ397" s="21"/>
      <c r="DA397" s="21"/>
      <c r="DB397" s="21"/>
      <c r="DC397" s="21"/>
      <c r="DD397" s="21"/>
      <c r="DE397" s="21"/>
      <c r="DF397" s="21"/>
      <c r="DG397" s="21"/>
      <c r="DH397" s="21"/>
      <c r="DI397" s="21"/>
      <c r="DJ397" s="21"/>
      <c r="DK397" s="21"/>
      <c r="DL397" s="21"/>
      <c r="DM397" s="21"/>
      <c r="DN397" s="21"/>
      <c r="DO397" s="21"/>
      <c r="DP397" s="21"/>
      <c r="DQ397" s="21"/>
      <c r="DR397" s="21"/>
      <c r="DS397" s="21"/>
      <c r="DT397" s="21"/>
      <c r="DU397" s="21"/>
      <c r="DV397" s="21"/>
      <c r="DW397" s="21"/>
      <c r="DX397" s="21"/>
      <c r="DY397" s="21"/>
      <c r="DZ397" s="21"/>
      <c r="EA397" s="21"/>
      <c r="EB397" s="21"/>
      <c r="EC397" s="21"/>
      <c r="ED397" s="21"/>
      <c r="EE397" s="21"/>
      <c r="EF397" s="21"/>
      <c r="EG397" s="21"/>
      <c r="EH397" s="21"/>
    </row>
    <row r="398" spans="1:138" ht="15.75" customHeight="1">
      <c r="A398" s="21"/>
      <c r="B398" s="21"/>
      <c r="C398" s="21"/>
      <c r="D398" s="79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1"/>
      <c r="AB398" s="21"/>
      <c r="AC398" s="21"/>
      <c r="AD398" s="21"/>
      <c r="AE398" s="21"/>
      <c r="AF398" s="21"/>
      <c r="AG398" s="21"/>
      <c r="AH398" s="21"/>
      <c r="AI398" s="21"/>
      <c r="AJ398" s="21"/>
      <c r="AK398" s="21"/>
      <c r="AL398" s="21"/>
      <c r="AM398" s="21"/>
      <c r="AN398" s="21"/>
      <c r="AO398" s="21"/>
      <c r="AP398" s="21"/>
      <c r="AQ398" s="21"/>
      <c r="AR398" s="21"/>
      <c r="AS398" s="21"/>
      <c r="AT398" s="21"/>
      <c r="AU398" s="21"/>
      <c r="AV398" s="21"/>
      <c r="AW398" s="21"/>
      <c r="AX398" s="21"/>
      <c r="AY398" s="21"/>
      <c r="AZ398" s="21"/>
      <c r="BA398" s="21"/>
      <c r="BB398" s="21"/>
      <c r="BC398" s="21"/>
      <c r="BD398" s="21"/>
      <c r="BE398" s="21"/>
      <c r="BF398" s="21"/>
      <c r="BG398" s="21"/>
      <c r="BH398" s="21"/>
      <c r="BI398" s="21"/>
      <c r="BJ398" s="21"/>
      <c r="BK398" s="21"/>
      <c r="BL398" s="21"/>
      <c r="BM398" s="21"/>
      <c r="BN398" s="21"/>
      <c r="BO398" s="21"/>
      <c r="BP398" s="21"/>
      <c r="BQ398" s="21"/>
      <c r="BR398" s="21"/>
      <c r="BS398" s="21"/>
      <c r="BT398" s="21"/>
      <c r="BU398" s="21"/>
      <c r="BV398" s="21"/>
      <c r="BW398" s="21"/>
      <c r="BX398" s="21"/>
      <c r="BY398" s="21"/>
      <c r="BZ398" s="21"/>
      <c r="CA398" s="21"/>
      <c r="CB398" s="21"/>
      <c r="CC398" s="21"/>
      <c r="CD398" s="21"/>
      <c r="CE398" s="21"/>
      <c r="CF398" s="21"/>
      <c r="CG398" s="21"/>
      <c r="CH398" s="21"/>
      <c r="CI398" s="21"/>
      <c r="CJ398" s="21"/>
      <c r="CK398" s="21"/>
      <c r="CL398" s="21"/>
      <c r="CM398" s="21"/>
      <c r="CN398" s="21"/>
      <c r="CO398" s="21"/>
      <c r="CP398" s="21"/>
      <c r="CQ398" s="21"/>
      <c r="CR398" s="21"/>
      <c r="CS398" s="21"/>
      <c r="CT398" s="21"/>
      <c r="CU398" s="21"/>
      <c r="CV398" s="21"/>
      <c r="CW398" s="21"/>
      <c r="CX398" s="21"/>
      <c r="CY398" s="21"/>
      <c r="CZ398" s="21"/>
      <c r="DA398" s="21"/>
      <c r="DB398" s="21"/>
      <c r="DC398" s="21"/>
      <c r="DD398" s="21"/>
      <c r="DE398" s="21"/>
      <c r="DF398" s="21"/>
      <c r="DG398" s="21"/>
      <c r="DH398" s="21"/>
      <c r="DI398" s="21"/>
      <c r="DJ398" s="21"/>
      <c r="DK398" s="21"/>
      <c r="DL398" s="21"/>
      <c r="DM398" s="21"/>
      <c r="DN398" s="21"/>
      <c r="DO398" s="21"/>
      <c r="DP398" s="21"/>
      <c r="DQ398" s="21"/>
      <c r="DR398" s="21"/>
      <c r="DS398" s="21"/>
      <c r="DT398" s="21"/>
      <c r="DU398" s="21"/>
      <c r="DV398" s="21"/>
      <c r="DW398" s="21"/>
      <c r="DX398" s="21"/>
      <c r="DY398" s="21"/>
      <c r="DZ398" s="21"/>
      <c r="EA398" s="21"/>
      <c r="EB398" s="21"/>
      <c r="EC398" s="21"/>
      <c r="ED398" s="21"/>
      <c r="EE398" s="21"/>
      <c r="EF398" s="21"/>
      <c r="EG398" s="21"/>
      <c r="EH398" s="21"/>
    </row>
    <row r="399" spans="1:138" ht="15.75" customHeight="1">
      <c r="A399" s="21"/>
      <c r="B399" s="21"/>
      <c r="C399" s="21"/>
      <c r="D399" s="79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  <c r="AA399" s="21"/>
      <c r="AB399" s="21"/>
      <c r="AC399" s="21"/>
      <c r="AD399" s="21"/>
      <c r="AE399" s="21"/>
      <c r="AF399" s="21"/>
      <c r="AG399" s="21"/>
      <c r="AH399" s="21"/>
      <c r="AI399" s="21"/>
      <c r="AJ399" s="21"/>
      <c r="AK399" s="21"/>
      <c r="AL399" s="21"/>
      <c r="AM399" s="21"/>
      <c r="AN399" s="21"/>
      <c r="AO399" s="21"/>
      <c r="AP399" s="21"/>
      <c r="AQ399" s="21"/>
      <c r="AR399" s="21"/>
      <c r="AS399" s="21"/>
      <c r="AT399" s="21"/>
      <c r="AU399" s="21"/>
      <c r="AV399" s="21"/>
      <c r="AW399" s="21"/>
      <c r="AX399" s="21"/>
      <c r="AY399" s="21"/>
      <c r="AZ399" s="21"/>
      <c r="BA399" s="21"/>
      <c r="BB399" s="21"/>
      <c r="BC399" s="21"/>
      <c r="BD399" s="21"/>
      <c r="BE399" s="21"/>
      <c r="BF399" s="21"/>
      <c r="BG399" s="21"/>
      <c r="BH399" s="21"/>
      <c r="BI399" s="21"/>
      <c r="BJ399" s="21"/>
      <c r="BK399" s="21"/>
      <c r="BL399" s="21"/>
      <c r="BM399" s="21"/>
      <c r="BN399" s="21"/>
      <c r="BO399" s="21"/>
      <c r="BP399" s="21"/>
      <c r="BQ399" s="21"/>
      <c r="BR399" s="21"/>
      <c r="BS399" s="21"/>
      <c r="BT399" s="21"/>
      <c r="BU399" s="21"/>
      <c r="BV399" s="21"/>
      <c r="BW399" s="21"/>
      <c r="BX399" s="21"/>
      <c r="BY399" s="21"/>
      <c r="BZ399" s="21"/>
      <c r="CA399" s="21"/>
      <c r="CB399" s="21"/>
      <c r="CC399" s="21"/>
      <c r="CD399" s="21"/>
      <c r="CE399" s="21"/>
      <c r="CF399" s="21"/>
      <c r="CG399" s="21"/>
      <c r="CH399" s="21"/>
      <c r="CI399" s="21"/>
      <c r="CJ399" s="21"/>
      <c r="CK399" s="21"/>
      <c r="CL399" s="21"/>
      <c r="CM399" s="21"/>
      <c r="CN399" s="21"/>
      <c r="CO399" s="21"/>
      <c r="CP399" s="21"/>
      <c r="CQ399" s="21"/>
      <c r="CR399" s="21"/>
      <c r="CS399" s="21"/>
      <c r="CT399" s="21"/>
      <c r="CU399" s="21"/>
      <c r="CV399" s="21"/>
      <c r="CW399" s="21"/>
      <c r="CX399" s="21"/>
      <c r="CY399" s="21"/>
      <c r="CZ399" s="21"/>
      <c r="DA399" s="21"/>
      <c r="DB399" s="21"/>
      <c r="DC399" s="21"/>
      <c r="DD399" s="21"/>
      <c r="DE399" s="21"/>
      <c r="DF399" s="21"/>
      <c r="DG399" s="21"/>
      <c r="DH399" s="21"/>
      <c r="DI399" s="21"/>
      <c r="DJ399" s="21"/>
      <c r="DK399" s="21"/>
      <c r="DL399" s="21"/>
      <c r="DM399" s="21"/>
      <c r="DN399" s="21"/>
      <c r="DO399" s="21"/>
      <c r="DP399" s="21"/>
      <c r="DQ399" s="21"/>
      <c r="DR399" s="21"/>
      <c r="DS399" s="21"/>
      <c r="DT399" s="21"/>
      <c r="DU399" s="21"/>
      <c r="DV399" s="21"/>
      <c r="DW399" s="21"/>
      <c r="DX399" s="21"/>
      <c r="DY399" s="21"/>
      <c r="DZ399" s="21"/>
      <c r="EA399" s="21"/>
      <c r="EB399" s="21"/>
      <c r="EC399" s="21"/>
      <c r="ED399" s="21"/>
      <c r="EE399" s="21"/>
      <c r="EF399" s="21"/>
      <c r="EG399" s="21"/>
      <c r="EH399" s="21"/>
    </row>
    <row r="400" spans="1:138" ht="15.75" customHeight="1">
      <c r="A400" s="21"/>
      <c r="B400" s="21"/>
      <c r="C400" s="21"/>
      <c r="D400" s="79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  <c r="AB400" s="21"/>
      <c r="AC400" s="21"/>
      <c r="AD400" s="21"/>
      <c r="AE400" s="21"/>
      <c r="AF400" s="21"/>
      <c r="AG400" s="21"/>
      <c r="AH400" s="21"/>
      <c r="AI400" s="21"/>
      <c r="AJ400" s="21"/>
      <c r="AK400" s="21"/>
      <c r="AL400" s="21"/>
      <c r="AM400" s="21"/>
      <c r="AN400" s="21"/>
      <c r="AO400" s="21"/>
      <c r="AP400" s="21"/>
      <c r="AQ400" s="21"/>
      <c r="AR400" s="21"/>
      <c r="AS400" s="21"/>
      <c r="AT400" s="21"/>
      <c r="AU400" s="21"/>
      <c r="AV400" s="21"/>
      <c r="AW400" s="21"/>
      <c r="AX400" s="21"/>
      <c r="AY400" s="21"/>
      <c r="AZ400" s="21"/>
      <c r="BA400" s="21"/>
      <c r="BB400" s="21"/>
      <c r="BC400" s="21"/>
      <c r="BD400" s="21"/>
      <c r="BE400" s="21"/>
      <c r="BF400" s="21"/>
      <c r="BG400" s="21"/>
      <c r="BH400" s="21"/>
      <c r="BI400" s="21"/>
      <c r="BJ400" s="21"/>
      <c r="BK400" s="21"/>
      <c r="BL400" s="21"/>
      <c r="BM400" s="21"/>
      <c r="BN400" s="21"/>
      <c r="BO400" s="21"/>
      <c r="BP400" s="21"/>
      <c r="BQ400" s="21"/>
      <c r="BR400" s="21"/>
      <c r="BS400" s="21"/>
      <c r="BT400" s="21"/>
      <c r="BU400" s="21"/>
      <c r="BV400" s="21"/>
      <c r="BW400" s="21"/>
      <c r="BX400" s="21"/>
      <c r="BY400" s="21"/>
      <c r="BZ400" s="21"/>
      <c r="CA400" s="21"/>
      <c r="CB400" s="21"/>
      <c r="CC400" s="21"/>
      <c r="CD400" s="21"/>
      <c r="CE400" s="21"/>
      <c r="CF400" s="21"/>
      <c r="CG400" s="21"/>
      <c r="CH400" s="21"/>
      <c r="CI400" s="21"/>
      <c r="CJ400" s="21"/>
      <c r="CK400" s="21"/>
      <c r="CL400" s="21"/>
      <c r="CM400" s="21"/>
      <c r="CN400" s="21"/>
      <c r="CO400" s="21"/>
      <c r="CP400" s="21"/>
      <c r="CQ400" s="21"/>
      <c r="CR400" s="21"/>
      <c r="CS400" s="21"/>
      <c r="CT400" s="21"/>
      <c r="CU400" s="21"/>
      <c r="CV400" s="21"/>
      <c r="CW400" s="21"/>
      <c r="CX400" s="21"/>
      <c r="CY400" s="21"/>
      <c r="CZ400" s="21"/>
      <c r="DA400" s="21"/>
      <c r="DB400" s="21"/>
      <c r="DC400" s="21"/>
      <c r="DD400" s="21"/>
      <c r="DE400" s="21"/>
      <c r="DF400" s="21"/>
      <c r="DG400" s="21"/>
      <c r="DH400" s="21"/>
      <c r="DI400" s="21"/>
      <c r="DJ400" s="21"/>
      <c r="DK400" s="21"/>
      <c r="DL400" s="21"/>
      <c r="DM400" s="21"/>
      <c r="DN400" s="21"/>
      <c r="DO400" s="21"/>
      <c r="DP400" s="21"/>
      <c r="DQ400" s="21"/>
      <c r="DR400" s="21"/>
      <c r="DS400" s="21"/>
      <c r="DT400" s="21"/>
      <c r="DU400" s="21"/>
      <c r="DV400" s="21"/>
      <c r="DW400" s="21"/>
      <c r="DX400" s="21"/>
      <c r="DY400" s="21"/>
      <c r="DZ400" s="21"/>
      <c r="EA400" s="21"/>
      <c r="EB400" s="21"/>
      <c r="EC400" s="21"/>
      <c r="ED400" s="21"/>
      <c r="EE400" s="21"/>
      <c r="EF400" s="21"/>
      <c r="EG400" s="21"/>
      <c r="EH400" s="21"/>
    </row>
    <row r="401" spans="1:138" ht="15.75" customHeight="1">
      <c r="A401" s="21"/>
      <c r="B401" s="21"/>
      <c r="C401" s="21"/>
      <c r="D401" s="79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  <c r="AB401" s="21"/>
      <c r="AC401" s="21"/>
      <c r="AD401" s="21"/>
      <c r="AE401" s="21"/>
      <c r="AF401" s="21"/>
      <c r="AG401" s="21"/>
      <c r="AH401" s="21"/>
      <c r="AI401" s="21"/>
      <c r="AJ401" s="21"/>
      <c r="AK401" s="21"/>
      <c r="AL401" s="21"/>
      <c r="AM401" s="21"/>
      <c r="AN401" s="21"/>
      <c r="AO401" s="21"/>
      <c r="AP401" s="21"/>
      <c r="AQ401" s="21"/>
      <c r="AR401" s="21"/>
      <c r="AS401" s="21"/>
      <c r="AT401" s="21"/>
      <c r="AU401" s="21"/>
      <c r="AV401" s="21"/>
      <c r="AW401" s="21"/>
      <c r="AX401" s="21"/>
      <c r="AY401" s="21"/>
      <c r="AZ401" s="21"/>
      <c r="BA401" s="21"/>
      <c r="BB401" s="21"/>
      <c r="BC401" s="21"/>
      <c r="BD401" s="21"/>
      <c r="BE401" s="21"/>
      <c r="BF401" s="21"/>
      <c r="BG401" s="21"/>
      <c r="BH401" s="21"/>
      <c r="BI401" s="21"/>
      <c r="BJ401" s="21"/>
      <c r="BK401" s="21"/>
      <c r="BL401" s="21"/>
      <c r="BM401" s="21"/>
      <c r="BN401" s="21"/>
      <c r="BO401" s="21"/>
      <c r="BP401" s="21"/>
      <c r="BQ401" s="21"/>
      <c r="BR401" s="21"/>
      <c r="BS401" s="21"/>
      <c r="BT401" s="21"/>
      <c r="BU401" s="21"/>
      <c r="BV401" s="21"/>
      <c r="BW401" s="21"/>
      <c r="BX401" s="21"/>
      <c r="BY401" s="21"/>
      <c r="BZ401" s="21"/>
      <c r="CA401" s="21"/>
      <c r="CB401" s="21"/>
      <c r="CC401" s="21"/>
      <c r="CD401" s="21"/>
      <c r="CE401" s="21"/>
      <c r="CF401" s="21"/>
      <c r="CG401" s="21"/>
      <c r="CH401" s="21"/>
      <c r="CI401" s="21"/>
      <c r="CJ401" s="21"/>
      <c r="CK401" s="21"/>
      <c r="CL401" s="21"/>
      <c r="CM401" s="21"/>
      <c r="CN401" s="21"/>
      <c r="CO401" s="21"/>
      <c r="CP401" s="21"/>
      <c r="CQ401" s="21"/>
      <c r="CR401" s="21"/>
      <c r="CS401" s="21"/>
      <c r="CT401" s="21"/>
      <c r="CU401" s="21"/>
      <c r="CV401" s="21"/>
      <c r="CW401" s="21"/>
      <c r="CX401" s="21"/>
      <c r="CY401" s="21"/>
      <c r="CZ401" s="21"/>
      <c r="DA401" s="21"/>
      <c r="DB401" s="21"/>
      <c r="DC401" s="21"/>
      <c r="DD401" s="21"/>
      <c r="DE401" s="21"/>
      <c r="DF401" s="21"/>
      <c r="DG401" s="21"/>
      <c r="DH401" s="21"/>
      <c r="DI401" s="21"/>
      <c r="DJ401" s="21"/>
      <c r="DK401" s="21"/>
      <c r="DL401" s="21"/>
      <c r="DM401" s="21"/>
      <c r="DN401" s="21"/>
      <c r="DO401" s="21"/>
      <c r="DP401" s="21"/>
      <c r="DQ401" s="21"/>
      <c r="DR401" s="21"/>
      <c r="DS401" s="21"/>
      <c r="DT401" s="21"/>
      <c r="DU401" s="21"/>
      <c r="DV401" s="21"/>
      <c r="DW401" s="21"/>
      <c r="DX401" s="21"/>
      <c r="DY401" s="21"/>
      <c r="DZ401" s="21"/>
      <c r="EA401" s="21"/>
      <c r="EB401" s="21"/>
      <c r="EC401" s="21"/>
      <c r="ED401" s="21"/>
      <c r="EE401" s="21"/>
      <c r="EF401" s="21"/>
      <c r="EG401" s="21"/>
      <c r="EH401" s="21"/>
    </row>
    <row r="402" spans="1:138" ht="15.75" customHeight="1">
      <c r="A402" s="21"/>
      <c r="B402" s="21"/>
      <c r="C402" s="21"/>
      <c r="D402" s="79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1"/>
      <c r="AB402" s="21"/>
      <c r="AC402" s="21"/>
      <c r="AD402" s="21"/>
      <c r="AE402" s="21"/>
      <c r="AF402" s="21"/>
      <c r="AG402" s="21"/>
      <c r="AH402" s="21"/>
      <c r="AI402" s="21"/>
      <c r="AJ402" s="21"/>
      <c r="AK402" s="21"/>
      <c r="AL402" s="21"/>
      <c r="AM402" s="21"/>
      <c r="AN402" s="21"/>
      <c r="AO402" s="21"/>
      <c r="AP402" s="21"/>
      <c r="AQ402" s="21"/>
      <c r="AR402" s="21"/>
      <c r="AS402" s="21"/>
      <c r="AT402" s="21"/>
      <c r="AU402" s="21"/>
      <c r="AV402" s="21"/>
      <c r="AW402" s="21"/>
      <c r="AX402" s="21"/>
      <c r="AY402" s="21"/>
      <c r="AZ402" s="21"/>
      <c r="BA402" s="21"/>
      <c r="BB402" s="21"/>
      <c r="BC402" s="21"/>
      <c r="BD402" s="21"/>
      <c r="BE402" s="21"/>
      <c r="BF402" s="21"/>
      <c r="BG402" s="21"/>
      <c r="BH402" s="21"/>
      <c r="BI402" s="21"/>
      <c r="BJ402" s="21"/>
      <c r="BK402" s="21"/>
      <c r="BL402" s="21"/>
      <c r="BM402" s="21"/>
      <c r="BN402" s="21"/>
      <c r="BO402" s="21"/>
      <c r="BP402" s="21"/>
      <c r="BQ402" s="21"/>
      <c r="BR402" s="21"/>
      <c r="BS402" s="21"/>
      <c r="BT402" s="21"/>
      <c r="BU402" s="21"/>
      <c r="BV402" s="21"/>
      <c r="BW402" s="21"/>
      <c r="BX402" s="21"/>
      <c r="BY402" s="21"/>
      <c r="BZ402" s="21"/>
      <c r="CA402" s="21"/>
      <c r="CB402" s="21"/>
      <c r="CC402" s="21"/>
      <c r="CD402" s="21"/>
      <c r="CE402" s="21"/>
      <c r="CF402" s="21"/>
      <c r="CG402" s="21"/>
      <c r="CH402" s="21"/>
      <c r="CI402" s="21"/>
      <c r="CJ402" s="21"/>
      <c r="CK402" s="21"/>
      <c r="CL402" s="21"/>
      <c r="CM402" s="21"/>
      <c r="CN402" s="21"/>
      <c r="CO402" s="21"/>
      <c r="CP402" s="21"/>
      <c r="CQ402" s="21"/>
      <c r="CR402" s="21"/>
      <c r="CS402" s="21"/>
      <c r="CT402" s="21"/>
      <c r="CU402" s="21"/>
      <c r="CV402" s="21"/>
      <c r="CW402" s="21"/>
      <c r="CX402" s="21"/>
      <c r="CY402" s="21"/>
      <c r="CZ402" s="21"/>
      <c r="DA402" s="21"/>
      <c r="DB402" s="21"/>
      <c r="DC402" s="21"/>
      <c r="DD402" s="21"/>
      <c r="DE402" s="21"/>
      <c r="DF402" s="21"/>
      <c r="DG402" s="21"/>
      <c r="DH402" s="21"/>
      <c r="DI402" s="21"/>
      <c r="DJ402" s="21"/>
      <c r="DK402" s="21"/>
      <c r="DL402" s="21"/>
      <c r="DM402" s="21"/>
      <c r="DN402" s="21"/>
      <c r="DO402" s="21"/>
      <c r="DP402" s="21"/>
      <c r="DQ402" s="21"/>
      <c r="DR402" s="21"/>
      <c r="DS402" s="21"/>
      <c r="DT402" s="21"/>
      <c r="DU402" s="21"/>
      <c r="DV402" s="21"/>
      <c r="DW402" s="21"/>
      <c r="DX402" s="21"/>
      <c r="DY402" s="21"/>
      <c r="DZ402" s="21"/>
      <c r="EA402" s="21"/>
      <c r="EB402" s="21"/>
      <c r="EC402" s="21"/>
      <c r="ED402" s="21"/>
      <c r="EE402" s="21"/>
      <c r="EF402" s="21"/>
      <c r="EG402" s="21"/>
      <c r="EH402" s="21"/>
    </row>
    <row r="403" spans="1:138" ht="15.75" customHeight="1">
      <c r="A403" s="21"/>
      <c r="B403" s="21"/>
      <c r="C403" s="21"/>
      <c r="D403" s="79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  <c r="AC403" s="21"/>
      <c r="AD403" s="21"/>
      <c r="AE403" s="21"/>
      <c r="AF403" s="21"/>
      <c r="AG403" s="21"/>
      <c r="AH403" s="21"/>
      <c r="AI403" s="21"/>
      <c r="AJ403" s="21"/>
      <c r="AK403" s="21"/>
      <c r="AL403" s="21"/>
      <c r="AM403" s="21"/>
      <c r="AN403" s="21"/>
      <c r="AO403" s="21"/>
      <c r="AP403" s="21"/>
      <c r="AQ403" s="21"/>
      <c r="AR403" s="21"/>
      <c r="AS403" s="21"/>
      <c r="AT403" s="21"/>
      <c r="AU403" s="21"/>
      <c r="AV403" s="21"/>
      <c r="AW403" s="21"/>
      <c r="AX403" s="21"/>
      <c r="AY403" s="21"/>
      <c r="AZ403" s="21"/>
      <c r="BA403" s="21"/>
      <c r="BB403" s="21"/>
      <c r="BC403" s="21"/>
      <c r="BD403" s="21"/>
      <c r="BE403" s="21"/>
      <c r="BF403" s="21"/>
      <c r="BG403" s="21"/>
      <c r="BH403" s="21"/>
      <c r="BI403" s="21"/>
      <c r="BJ403" s="21"/>
      <c r="BK403" s="21"/>
      <c r="BL403" s="21"/>
      <c r="BM403" s="21"/>
      <c r="BN403" s="21"/>
      <c r="BO403" s="21"/>
      <c r="BP403" s="21"/>
      <c r="BQ403" s="21"/>
      <c r="BR403" s="21"/>
      <c r="BS403" s="21"/>
      <c r="BT403" s="21"/>
      <c r="BU403" s="21"/>
      <c r="BV403" s="21"/>
      <c r="BW403" s="21"/>
      <c r="BX403" s="21"/>
      <c r="BY403" s="21"/>
      <c r="BZ403" s="21"/>
      <c r="CA403" s="21"/>
      <c r="CB403" s="21"/>
      <c r="CC403" s="21"/>
      <c r="CD403" s="21"/>
      <c r="CE403" s="21"/>
      <c r="CF403" s="21"/>
      <c r="CG403" s="21"/>
      <c r="CH403" s="21"/>
      <c r="CI403" s="21"/>
      <c r="CJ403" s="21"/>
      <c r="CK403" s="21"/>
      <c r="CL403" s="21"/>
      <c r="CM403" s="21"/>
      <c r="CN403" s="21"/>
      <c r="CO403" s="21"/>
      <c r="CP403" s="21"/>
      <c r="CQ403" s="21"/>
      <c r="CR403" s="21"/>
      <c r="CS403" s="21"/>
      <c r="CT403" s="21"/>
      <c r="CU403" s="21"/>
      <c r="CV403" s="21"/>
      <c r="CW403" s="21"/>
      <c r="CX403" s="21"/>
      <c r="CY403" s="21"/>
      <c r="CZ403" s="21"/>
      <c r="DA403" s="21"/>
      <c r="DB403" s="21"/>
      <c r="DC403" s="21"/>
      <c r="DD403" s="21"/>
      <c r="DE403" s="21"/>
      <c r="DF403" s="21"/>
      <c r="DG403" s="21"/>
      <c r="DH403" s="21"/>
      <c r="DI403" s="21"/>
      <c r="DJ403" s="21"/>
      <c r="DK403" s="21"/>
      <c r="DL403" s="21"/>
      <c r="DM403" s="21"/>
      <c r="DN403" s="21"/>
      <c r="DO403" s="21"/>
      <c r="DP403" s="21"/>
      <c r="DQ403" s="21"/>
      <c r="DR403" s="21"/>
      <c r="DS403" s="21"/>
      <c r="DT403" s="21"/>
      <c r="DU403" s="21"/>
      <c r="DV403" s="21"/>
      <c r="DW403" s="21"/>
      <c r="DX403" s="21"/>
      <c r="DY403" s="21"/>
      <c r="DZ403" s="21"/>
      <c r="EA403" s="21"/>
      <c r="EB403" s="21"/>
      <c r="EC403" s="21"/>
      <c r="ED403" s="21"/>
      <c r="EE403" s="21"/>
      <c r="EF403" s="21"/>
      <c r="EG403" s="21"/>
      <c r="EH403" s="21"/>
    </row>
    <row r="404" spans="1:138" ht="15.75" customHeight="1">
      <c r="A404" s="21"/>
      <c r="B404" s="21"/>
      <c r="C404" s="21"/>
      <c r="D404" s="79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  <c r="AH404" s="21"/>
      <c r="AI404" s="21"/>
      <c r="AJ404" s="21"/>
      <c r="AK404" s="21"/>
      <c r="AL404" s="21"/>
      <c r="AM404" s="21"/>
      <c r="AN404" s="21"/>
      <c r="AO404" s="21"/>
      <c r="AP404" s="21"/>
      <c r="AQ404" s="21"/>
      <c r="AR404" s="21"/>
      <c r="AS404" s="21"/>
      <c r="AT404" s="21"/>
      <c r="AU404" s="21"/>
      <c r="AV404" s="21"/>
      <c r="AW404" s="21"/>
      <c r="AX404" s="21"/>
      <c r="AY404" s="21"/>
      <c r="AZ404" s="21"/>
      <c r="BA404" s="21"/>
      <c r="BB404" s="21"/>
      <c r="BC404" s="21"/>
      <c r="BD404" s="21"/>
      <c r="BE404" s="21"/>
      <c r="BF404" s="21"/>
      <c r="BG404" s="21"/>
      <c r="BH404" s="21"/>
      <c r="BI404" s="21"/>
      <c r="BJ404" s="21"/>
      <c r="BK404" s="21"/>
      <c r="BL404" s="21"/>
      <c r="BM404" s="21"/>
      <c r="BN404" s="21"/>
      <c r="BO404" s="21"/>
      <c r="BP404" s="21"/>
      <c r="BQ404" s="21"/>
      <c r="BR404" s="21"/>
      <c r="BS404" s="21"/>
      <c r="BT404" s="21"/>
      <c r="BU404" s="21"/>
      <c r="BV404" s="21"/>
      <c r="BW404" s="21"/>
      <c r="BX404" s="21"/>
      <c r="BY404" s="21"/>
      <c r="BZ404" s="21"/>
      <c r="CA404" s="21"/>
      <c r="CB404" s="21"/>
      <c r="CC404" s="21"/>
      <c r="CD404" s="21"/>
      <c r="CE404" s="21"/>
      <c r="CF404" s="21"/>
      <c r="CG404" s="21"/>
      <c r="CH404" s="21"/>
      <c r="CI404" s="21"/>
      <c r="CJ404" s="21"/>
      <c r="CK404" s="21"/>
      <c r="CL404" s="21"/>
      <c r="CM404" s="21"/>
      <c r="CN404" s="21"/>
      <c r="CO404" s="21"/>
      <c r="CP404" s="21"/>
      <c r="CQ404" s="21"/>
      <c r="CR404" s="21"/>
      <c r="CS404" s="21"/>
      <c r="CT404" s="21"/>
      <c r="CU404" s="21"/>
      <c r="CV404" s="21"/>
      <c r="CW404" s="21"/>
      <c r="CX404" s="21"/>
      <c r="CY404" s="21"/>
      <c r="CZ404" s="21"/>
      <c r="DA404" s="21"/>
      <c r="DB404" s="21"/>
      <c r="DC404" s="21"/>
      <c r="DD404" s="21"/>
      <c r="DE404" s="21"/>
      <c r="DF404" s="21"/>
      <c r="DG404" s="21"/>
      <c r="DH404" s="21"/>
      <c r="DI404" s="21"/>
      <c r="DJ404" s="21"/>
      <c r="DK404" s="21"/>
      <c r="DL404" s="21"/>
      <c r="DM404" s="21"/>
      <c r="DN404" s="21"/>
      <c r="DO404" s="21"/>
      <c r="DP404" s="21"/>
      <c r="DQ404" s="21"/>
      <c r="DR404" s="21"/>
      <c r="DS404" s="21"/>
      <c r="DT404" s="21"/>
      <c r="DU404" s="21"/>
      <c r="DV404" s="21"/>
      <c r="DW404" s="21"/>
      <c r="DX404" s="21"/>
      <c r="DY404" s="21"/>
      <c r="DZ404" s="21"/>
      <c r="EA404" s="21"/>
      <c r="EB404" s="21"/>
      <c r="EC404" s="21"/>
      <c r="ED404" s="21"/>
      <c r="EE404" s="21"/>
      <c r="EF404" s="21"/>
      <c r="EG404" s="21"/>
      <c r="EH404" s="21"/>
    </row>
    <row r="405" spans="1:138" ht="15.75" customHeight="1">
      <c r="A405" s="21"/>
      <c r="B405" s="21"/>
      <c r="C405" s="21"/>
      <c r="D405" s="79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  <c r="AC405" s="21"/>
      <c r="AD405" s="21"/>
      <c r="AE405" s="21"/>
      <c r="AF405" s="21"/>
      <c r="AG405" s="21"/>
      <c r="AH405" s="21"/>
      <c r="AI405" s="21"/>
      <c r="AJ405" s="21"/>
      <c r="AK405" s="21"/>
      <c r="AL405" s="21"/>
      <c r="AM405" s="21"/>
      <c r="AN405" s="21"/>
      <c r="AO405" s="21"/>
      <c r="AP405" s="21"/>
      <c r="AQ405" s="21"/>
      <c r="AR405" s="21"/>
      <c r="AS405" s="21"/>
      <c r="AT405" s="21"/>
      <c r="AU405" s="21"/>
      <c r="AV405" s="21"/>
      <c r="AW405" s="21"/>
      <c r="AX405" s="21"/>
      <c r="AY405" s="21"/>
      <c r="AZ405" s="21"/>
      <c r="BA405" s="21"/>
      <c r="BB405" s="21"/>
      <c r="BC405" s="21"/>
      <c r="BD405" s="21"/>
      <c r="BE405" s="21"/>
      <c r="BF405" s="21"/>
      <c r="BG405" s="21"/>
      <c r="BH405" s="21"/>
      <c r="BI405" s="21"/>
      <c r="BJ405" s="21"/>
      <c r="BK405" s="21"/>
      <c r="BL405" s="21"/>
      <c r="BM405" s="21"/>
      <c r="BN405" s="21"/>
      <c r="BO405" s="21"/>
      <c r="BP405" s="21"/>
      <c r="BQ405" s="21"/>
      <c r="BR405" s="21"/>
      <c r="BS405" s="21"/>
      <c r="BT405" s="21"/>
      <c r="BU405" s="21"/>
      <c r="BV405" s="21"/>
      <c r="BW405" s="21"/>
      <c r="BX405" s="21"/>
      <c r="BY405" s="21"/>
      <c r="BZ405" s="21"/>
      <c r="CA405" s="21"/>
      <c r="CB405" s="21"/>
      <c r="CC405" s="21"/>
      <c r="CD405" s="21"/>
      <c r="CE405" s="21"/>
      <c r="CF405" s="21"/>
      <c r="CG405" s="21"/>
      <c r="CH405" s="21"/>
      <c r="CI405" s="21"/>
      <c r="CJ405" s="21"/>
      <c r="CK405" s="21"/>
      <c r="CL405" s="21"/>
      <c r="CM405" s="21"/>
      <c r="CN405" s="21"/>
      <c r="CO405" s="21"/>
      <c r="CP405" s="21"/>
      <c r="CQ405" s="21"/>
      <c r="CR405" s="21"/>
      <c r="CS405" s="21"/>
      <c r="CT405" s="21"/>
      <c r="CU405" s="21"/>
      <c r="CV405" s="21"/>
      <c r="CW405" s="21"/>
      <c r="CX405" s="21"/>
      <c r="CY405" s="21"/>
      <c r="CZ405" s="21"/>
      <c r="DA405" s="21"/>
      <c r="DB405" s="21"/>
      <c r="DC405" s="21"/>
      <c r="DD405" s="21"/>
      <c r="DE405" s="21"/>
      <c r="DF405" s="21"/>
      <c r="DG405" s="21"/>
      <c r="DH405" s="21"/>
      <c r="DI405" s="21"/>
      <c r="DJ405" s="21"/>
      <c r="DK405" s="21"/>
      <c r="DL405" s="21"/>
      <c r="DM405" s="21"/>
      <c r="DN405" s="21"/>
      <c r="DO405" s="21"/>
      <c r="DP405" s="21"/>
      <c r="DQ405" s="21"/>
      <c r="DR405" s="21"/>
      <c r="DS405" s="21"/>
      <c r="DT405" s="21"/>
      <c r="DU405" s="21"/>
      <c r="DV405" s="21"/>
      <c r="DW405" s="21"/>
      <c r="DX405" s="21"/>
      <c r="DY405" s="21"/>
      <c r="DZ405" s="21"/>
      <c r="EA405" s="21"/>
      <c r="EB405" s="21"/>
      <c r="EC405" s="21"/>
      <c r="ED405" s="21"/>
      <c r="EE405" s="21"/>
      <c r="EF405" s="21"/>
      <c r="EG405" s="21"/>
      <c r="EH405" s="21"/>
    </row>
    <row r="406" spans="1:138" ht="15.75" customHeight="1">
      <c r="A406" s="21"/>
      <c r="B406" s="21"/>
      <c r="C406" s="21"/>
      <c r="D406" s="79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/>
      <c r="AC406" s="21"/>
      <c r="AD406" s="21"/>
      <c r="AE406" s="21"/>
      <c r="AF406" s="21"/>
      <c r="AG406" s="21"/>
      <c r="AH406" s="21"/>
      <c r="AI406" s="21"/>
      <c r="AJ406" s="21"/>
      <c r="AK406" s="21"/>
      <c r="AL406" s="21"/>
      <c r="AM406" s="21"/>
      <c r="AN406" s="21"/>
      <c r="AO406" s="21"/>
      <c r="AP406" s="21"/>
      <c r="AQ406" s="21"/>
      <c r="AR406" s="21"/>
      <c r="AS406" s="21"/>
      <c r="AT406" s="21"/>
      <c r="AU406" s="21"/>
      <c r="AV406" s="21"/>
      <c r="AW406" s="21"/>
      <c r="AX406" s="21"/>
      <c r="AY406" s="21"/>
      <c r="AZ406" s="21"/>
      <c r="BA406" s="21"/>
      <c r="BB406" s="21"/>
      <c r="BC406" s="21"/>
      <c r="BD406" s="21"/>
      <c r="BE406" s="21"/>
      <c r="BF406" s="21"/>
      <c r="BG406" s="21"/>
      <c r="BH406" s="21"/>
      <c r="BI406" s="21"/>
      <c r="BJ406" s="21"/>
      <c r="BK406" s="21"/>
      <c r="BL406" s="21"/>
      <c r="BM406" s="21"/>
      <c r="BN406" s="21"/>
      <c r="BO406" s="21"/>
      <c r="BP406" s="21"/>
      <c r="BQ406" s="21"/>
      <c r="BR406" s="21"/>
      <c r="BS406" s="21"/>
      <c r="BT406" s="21"/>
      <c r="BU406" s="21"/>
      <c r="BV406" s="21"/>
      <c r="BW406" s="21"/>
      <c r="BX406" s="21"/>
      <c r="BY406" s="21"/>
      <c r="BZ406" s="21"/>
      <c r="CA406" s="21"/>
      <c r="CB406" s="21"/>
      <c r="CC406" s="21"/>
      <c r="CD406" s="21"/>
      <c r="CE406" s="21"/>
      <c r="CF406" s="21"/>
      <c r="CG406" s="21"/>
      <c r="CH406" s="21"/>
      <c r="CI406" s="21"/>
      <c r="CJ406" s="21"/>
      <c r="CK406" s="21"/>
      <c r="CL406" s="21"/>
      <c r="CM406" s="21"/>
      <c r="CN406" s="21"/>
      <c r="CO406" s="21"/>
      <c r="CP406" s="21"/>
      <c r="CQ406" s="21"/>
      <c r="CR406" s="21"/>
      <c r="CS406" s="21"/>
      <c r="CT406" s="21"/>
      <c r="CU406" s="21"/>
      <c r="CV406" s="21"/>
      <c r="CW406" s="21"/>
      <c r="CX406" s="21"/>
      <c r="CY406" s="21"/>
      <c r="CZ406" s="21"/>
      <c r="DA406" s="21"/>
      <c r="DB406" s="21"/>
      <c r="DC406" s="21"/>
      <c r="DD406" s="21"/>
      <c r="DE406" s="21"/>
      <c r="DF406" s="21"/>
      <c r="DG406" s="21"/>
      <c r="DH406" s="21"/>
      <c r="DI406" s="21"/>
      <c r="DJ406" s="21"/>
      <c r="DK406" s="21"/>
      <c r="DL406" s="21"/>
      <c r="DM406" s="21"/>
      <c r="DN406" s="21"/>
      <c r="DO406" s="21"/>
      <c r="DP406" s="21"/>
      <c r="DQ406" s="21"/>
      <c r="DR406" s="21"/>
      <c r="DS406" s="21"/>
      <c r="DT406" s="21"/>
      <c r="DU406" s="21"/>
      <c r="DV406" s="21"/>
      <c r="DW406" s="21"/>
      <c r="DX406" s="21"/>
      <c r="DY406" s="21"/>
      <c r="DZ406" s="21"/>
      <c r="EA406" s="21"/>
      <c r="EB406" s="21"/>
      <c r="EC406" s="21"/>
      <c r="ED406" s="21"/>
      <c r="EE406" s="21"/>
      <c r="EF406" s="21"/>
      <c r="EG406" s="21"/>
      <c r="EH406" s="21"/>
    </row>
    <row r="407" spans="1:138" ht="15.75" customHeight="1">
      <c r="A407" s="21"/>
      <c r="B407" s="21"/>
      <c r="C407" s="21"/>
      <c r="D407" s="79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  <c r="AA407" s="21"/>
      <c r="AB407" s="21"/>
      <c r="AC407" s="21"/>
      <c r="AD407" s="21"/>
      <c r="AE407" s="21"/>
      <c r="AF407" s="21"/>
      <c r="AG407" s="21"/>
      <c r="AH407" s="21"/>
      <c r="AI407" s="21"/>
      <c r="AJ407" s="21"/>
      <c r="AK407" s="21"/>
      <c r="AL407" s="21"/>
      <c r="AM407" s="21"/>
      <c r="AN407" s="21"/>
      <c r="AO407" s="21"/>
      <c r="AP407" s="21"/>
      <c r="AQ407" s="21"/>
      <c r="AR407" s="21"/>
      <c r="AS407" s="21"/>
      <c r="AT407" s="21"/>
      <c r="AU407" s="21"/>
      <c r="AV407" s="21"/>
      <c r="AW407" s="21"/>
      <c r="AX407" s="21"/>
      <c r="AY407" s="21"/>
      <c r="AZ407" s="21"/>
      <c r="BA407" s="21"/>
      <c r="BB407" s="21"/>
      <c r="BC407" s="21"/>
      <c r="BD407" s="21"/>
      <c r="BE407" s="21"/>
      <c r="BF407" s="21"/>
      <c r="BG407" s="21"/>
      <c r="BH407" s="21"/>
      <c r="BI407" s="21"/>
      <c r="BJ407" s="21"/>
      <c r="BK407" s="21"/>
      <c r="BL407" s="21"/>
      <c r="BM407" s="21"/>
      <c r="BN407" s="21"/>
      <c r="BO407" s="21"/>
      <c r="BP407" s="21"/>
      <c r="BQ407" s="21"/>
      <c r="BR407" s="21"/>
      <c r="BS407" s="21"/>
      <c r="BT407" s="21"/>
      <c r="BU407" s="21"/>
      <c r="BV407" s="21"/>
      <c r="BW407" s="21"/>
      <c r="BX407" s="21"/>
      <c r="BY407" s="21"/>
      <c r="BZ407" s="21"/>
      <c r="CA407" s="21"/>
      <c r="CB407" s="21"/>
      <c r="CC407" s="21"/>
      <c r="CD407" s="21"/>
      <c r="CE407" s="21"/>
      <c r="CF407" s="21"/>
      <c r="CG407" s="21"/>
      <c r="CH407" s="21"/>
      <c r="CI407" s="21"/>
      <c r="CJ407" s="21"/>
      <c r="CK407" s="21"/>
      <c r="CL407" s="21"/>
      <c r="CM407" s="21"/>
      <c r="CN407" s="21"/>
      <c r="CO407" s="21"/>
      <c r="CP407" s="21"/>
      <c r="CQ407" s="21"/>
      <c r="CR407" s="21"/>
      <c r="CS407" s="21"/>
      <c r="CT407" s="21"/>
      <c r="CU407" s="21"/>
      <c r="CV407" s="21"/>
      <c r="CW407" s="21"/>
      <c r="CX407" s="21"/>
      <c r="CY407" s="21"/>
      <c r="CZ407" s="21"/>
      <c r="DA407" s="21"/>
      <c r="DB407" s="21"/>
      <c r="DC407" s="21"/>
      <c r="DD407" s="21"/>
      <c r="DE407" s="21"/>
      <c r="DF407" s="21"/>
      <c r="DG407" s="21"/>
      <c r="DH407" s="21"/>
      <c r="DI407" s="21"/>
      <c r="DJ407" s="21"/>
      <c r="DK407" s="21"/>
      <c r="DL407" s="21"/>
      <c r="DM407" s="21"/>
      <c r="DN407" s="21"/>
      <c r="DO407" s="21"/>
      <c r="DP407" s="21"/>
      <c r="DQ407" s="21"/>
      <c r="DR407" s="21"/>
      <c r="DS407" s="21"/>
      <c r="DT407" s="21"/>
      <c r="DU407" s="21"/>
      <c r="DV407" s="21"/>
      <c r="DW407" s="21"/>
      <c r="DX407" s="21"/>
      <c r="DY407" s="21"/>
      <c r="DZ407" s="21"/>
      <c r="EA407" s="21"/>
      <c r="EB407" s="21"/>
      <c r="EC407" s="21"/>
      <c r="ED407" s="21"/>
      <c r="EE407" s="21"/>
      <c r="EF407" s="21"/>
      <c r="EG407" s="21"/>
      <c r="EH407" s="21"/>
    </row>
    <row r="408" spans="1:138" ht="15.75" customHeight="1">
      <c r="A408" s="21"/>
      <c r="B408" s="21"/>
      <c r="C408" s="21"/>
      <c r="D408" s="79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  <c r="AA408" s="21"/>
      <c r="AB408" s="21"/>
      <c r="AC408" s="21"/>
      <c r="AD408" s="21"/>
      <c r="AE408" s="21"/>
      <c r="AF408" s="21"/>
      <c r="AG408" s="21"/>
      <c r="AH408" s="21"/>
      <c r="AI408" s="21"/>
      <c r="AJ408" s="21"/>
      <c r="AK408" s="21"/>
      <c r="AL408" s="21"/>
      <c r="AM408" s="21"/>
      <c r="AN408" s="21"/>
      <c r="AO408" s="21"/>
      <c r="AP408" s="21"/>
      <c r="AQ408" s="21"/>
      <c r="AR408" s="21"/>
      <c r="AS408" s="21"/>
      <c r="AT408" s="21"/>
      <c r="AU408" s="21"/>
      <c r="AV408" s="21"/>
      <c r="AW408" s="21"/>
      <c r="AX408" s="21"/>
      <c r="AY408" s="21"/>
      <c r="AZ408" s="21"/>
      <c r="BA408" s="21"/>
      <c r="BB408" s="21"/>
      <c r="BC408" s="21"/>
      <c r="BD408" s="21"/>
      <c r="BE408" s="21"/>
      <c r="BF408" s="21"/>
      <c r="BG408" s="21"/>
      <c r="BH408" s="21"/>
      <c r="BI408" s="21"/>
      <c r="BJ408" s="21"/>
      <c r="BK408" s="21"/>
      <c r="BL408" s="21"/>
      <c r="BM408" s="21"/>
      <c r="BN408" s="21"/>
      <c r="BO408" s="21"/>
      <c r="BP408" s="21"/>
      <c r="BQ408" s="21"/>
      <c r="BR408" s="21"/>
      <c r="BS408" s="21"/>
      <c r="BT408" s="21"/>
      <c r="BU408" s="21"/>
      <c r="BV408" s="21"/>
      <c r="BW408" s="21"/>
      <c r="BX408" s="21"/>
      <c r="BY408" s="21"/>
      <c r="BZ408" s="21"/>
      <c r="CA408" s="21"/>
      <c r="CB408" s="21"/>
      <c r="CC408" s="21"/>
      <c r="CD408" s="21"/>
      <c r="CE408" s="21"/>
      <c r="CF408" s="21"/>
      <c r="CG408" s="21"/>
      <c r="CH408" s="21"/>
      <c r="CI408" s="21"/>
      <c r="CJ408" s="21"/>
      <c r="CK408" s="21"/>
      <c r="CL408" s="21"/>
      <c r="CM408" s="21"/>
      <c r="CN408" s="21"/>
      <c r="CO408" s="21"/>
      <c r="CP408" s="21"/>
      <c r="CQ408" s="21"/>
      <c r="CR408" s="21"/>
      <c r="CS408" s="21"/>
      <c r="CT408" s="21"/>
      <c r="CU408" s="21"/>
      <c r="CV408" s="21"/>
      <c r="CW408" s="21"/>
      <c r="CX408" s="21"/>
      <c r="CY408" s="21"/>
      <c r="CZ408" s="21"/>
      <c r="DA408" s="21"/>
      <c r="DB408" s="21"/>
      <c r="DC408" s="21"/>
      <c r="DD408" s="21"/>
      <c r="DE408" s="21"/>
      <c r="DF408" s="21"/>
      <c r="DG408" s="21"/>
      <c r="DH408" s="21"/>
      <c r="DI408" s="21"/>
      <c r="DJ408" s="21"/>
      <c r="DK408" s="21"/>
      <c r="DL408" s="21"/>
      <c r="DM408" s="21"/>
      <c r="DN408" s="21"/>
      <c r="DO408" s="21"/>
      <c r="DP408" s="21"/>
      <c r="DQ408" s="21"/>
      <c r="DR408" s="21"/>
      <c r="DS408" s="21"/>
      <c r="DT408" s="21"/>
      <c r="DU408" s="21"/>
      <c r="DV408" s="21"/>
      <c r="DW408" s="21"/>
      <c r="DX408" s="21"/>
      <c r="DY408" s="21"/>
      <c r="DZ408" s="21"/>
      <c r="EA408" s="21"/>
      <c r="EB408" s="21"/>
      <c r="EC408" s="21"/>
      <c r="ED408" s="21"/>
      <c r="EE408" s="21"/>
      <c r="EF408" s="21"/>
      <c r="EG408" s="21"/>
      <c r="EH408" s="21"/>
    </row>
    <row r="409" spans="1:138" ht="15.75" customHeight="1">
      <c r="A409" s="21"/>
      <c r="B409" s="21"/>
      <c r="C409" s="21"/>
      <c r="D409" s="79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  <c r="AA409" s="21"/>
      <c r="AB409" s="21"/>
      <c r="AC409" s="21"/>
      <c r="AD409" s="21"/>
      <c r="AE409" s="21"/>
      <c r="AF409" s="21"/>
      <c r="AG409" s="21"/>
      <c r="AH409" s="21"/>
      <c r="AI409" s="21"/>
      <c r="AJ409" s="21"/>
      <c r="AK409" s="21"/>
      <c r="AL409" s="21"/>
      <c r="AM409" s="21"/>
      <c r="AN409" s="21"/>
      <c r="AO409" s="21"/>
      <c r="AP409" s="21"/>
      <c r="AQ409" s="21"/>
      <c r="AR409" s="21"/>
      <c r="AS409" s="21"/>
      <c r="AT409" s="21"/>
      <c r="AU409" s="21"/>
      <c r="AV409" s="21"/>
      <c r="AW409" s="21"/>
      <c r="AX409" s="21"/>
      <c r="AY409" s="21"/>
      <c r="AZ409" s="21"/>
      <c r="BA409" s="21"/>
      <c r="BB409" s="21"/>
      <c r="BC409" s="21"/>
      <c r="BD409" s="21"/>
      <c r="BE409" s="21"/>
      <c r="BF409" s="21"/>
      <c r="BG409" s="21"/>
      <c r="BH409" s="21"/>
      <c r="BI409" s="21"/>
      <c r="BJ409" s="21"/>
      <c r="BK409" s="21"/>
      <c r="BL409" s="21"/>
      <c r="BM409" s="21"/>
      <c r="BN409" s="21"/>
      <c r="BO409" s="21"/>
      <c r="BP409" s="21"/>
      <c r="BQ409" s="21"/>
      <c r="BR409" s="21"/>
      <c r="BS409" s="21"/>
      <c r="BT409" s="21"/>
      <c r="BU409" s="21"/>
      <c r="BV409" s="21"/>
      <c r="BW409" s="21"/>
      <c r="BX409" s="21"/>
      <c r="BY409" s="21"/>
      <c r="BZ409" s="21"/>
      <c r="CA409" s="21"/>
      <c r="CB409" s="21"/>
      <c r="CC409" s="21"/>
      <c r="CD409" s="21"/>
      <c r="CE409" s="21"/>
      <c r="CF409" s="21"/>
      <c r="CG409" s="21"/>
      <c r="CH409" s="21"/>
      <c r="CI409" s="21"/>
      <c r="CJ409" s="21"/>
      <c r="CK409" s="21"/>
      <c r="CL409" s="21"/>
      <c r="CM409" s="21"/>
      <c r="CN409" s="21"/>
      <c r="CO409" s="21"/>
      <c r="CP409" s="21"/>
      <c r="CQ409" s="21"/>
      <c r="CR409" s="21"/>
      <c r="CS409" s="21"/>
      <c r="CT409" s="21"/>
      <c r="CU409" s="21"/>
      <c r="CV409" s="21"/>
      <c r="CW409" s="21"/>
      <c r="CX409" s="21"/>
      <c r="CY409" s="21"/>
      <c r="CZ409" s="21"/>
      <c r="DA409" s="21"/>
      <c r="DB409" s="21"/>
      <c r="DC409" s="21"/>
      <c r="DD409" s="21"/>
      <c r="DE409" s="21"/>
      <c r="DF409" s="21"/>
      <c r="DG409" s="21"/>
      <c r="DH409" s="21"/>
      <c r="DI409" s="21"/>
      <c r="DJ409" s="21"/>
      <c r="DK409" s="21"/>
      <c r="DL409" s="21"/>
      <c r="DM409" s="21"/>
      <c r="DN409" s="21"/>
      <c r="DO409" s="21"/>
      <c r="DP409" s="21"/>
      <c r="DQ409" s="21"/>
      <c r="DR409" s="21"/>
      <c r="DS409" s="21"/>
      <c r="DT409" s="21"/>
      <c r="DU409" s="21"/>
      <c r="DV409" s="21"/>
      <c r="DW409" s="21"/>
      <c r="DX409" s="21"/>
      <c r="DY409" s="21"/>
      <c r="DZ409" s="21"/>
      <c r="EA409" s="21"/>
      <c r="EB409" s="21"/>
      <c r="EC409" s="21"/>
      <c r="ED409" s="21"/>
      <c r="EE409" s="21"/>
      <c r="EF409" s="21"/>
      <c r="EG409" s="21"/>
      <c r="EH409" s="21"/>
    </row>
    <row r="410" spans="1:138" ht="15.75" customHeight="1">
      <c r="A410" s="21"/>
      <c r="B410" s="21"/>
      <c r="C410" s="21"/>
      <c r="D410" s="79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  <c r="AA410" s="21"/>
      <c r="AB410" s="21"/>
      <c r="AC410" s="21"/>
      <c r="AD410" s="21"/>
      <c r="AE410" s="21"/>
      <c r="AF410" s="21"/>
      <c r="AG410" s="21"/>
      <c r="AH410" s="21"/>
      <c r="AI410" s="21"/>
      <c r="AJ410" s="21"/>
      <c r="AK410" s="21"/>
      <c r="AL410" s="21"/>
      <c r="AM410" s="21"/>
      <c r="AN410" s="21"/>
      <c r="AO410" s="21"/>
      <c r="AP410" s="21"/>
      <c r="AQ410" s="21"/>
      <c r="AR410" s="21"/>
      <c r="AS410" s="21"/>
      <c r="AT410" s="21"/>
      <c r="AU410" s="21"/>
      <c r="AV410" s="21"/>
      <c r="AW410" s="21"/>
      <c r="AX410" s="21"/>
      <c r="AY410" s="21"/>
      <c r="AZ410" s="21"/>
      <c r="BA410" s="21"/>
      <c r="BB410" s="21"/>
      <c r="BC410" s="21"/>
      <c r="BD410" s="21"/>
      <c r="BE410" s="21"/>
      <c r="BF410" s="21"/>
      <c r="BG410" s="21"/>
      <c r="BH410" s="21"/>
      <c r="BI410" s="21"/>
      <c r="BJ410" s="21"/>
      <c r="BK410" s="21"/>
      <c r="BL410" s="21"/>
      <c r="BM410" s="21"/>
      <c r="BN410" s="21"/>
      <c r="BO410" s="21"/>
      <c r="BP410" s="21"/>
      <c r="BQ410" s="21"/>
      <c r="BR410" s="21"/>
      <c r="BS410" s="21"/>
      <c r="BT410" s="21"/>
      <c r="BU410" s="21"/>
      <c r="BV410" s="21"/>
      <c r="BW410" s="21"/>
      <c r="BX410" s="21"/>
      <c r="BY410" s="21"/>
      <c r="BZ410" s="21"/>
      <c r="CA410" s="21"/>
      <c r="CB410" s="21"/>
      <c r="CC410" s="21"/>
      <c r="CD410" s="21"/>
      <c r="CE410" s="21"/>
      <c r="CF410" s="21"/>
      <c r="CG410" s="21"/>
      <c r="CH410" s="21"/>
      <c r="CI410" s="21"/>
      <c r="CJ410" s="21"/>
      <c r="CK410" s="21"/>
      <c r="CL410" s="21"/>
      <c r="CM410" s="21"/>
      <c r="CN410" s="21"/>
      <c r="CO410" s="21"/>
      <c r="CP410" s="21"/>
      <c r="CQ410" s="21"/>
      <c r="CR410" s="21"/>
      <c r="CS410" s="21"/>
      <c r="CT410" s="21"/>
      <c r="CU410" s="21"/>
      <c r="CV410" s="21"/>
      <c r="CW410" s="21"/>
      <c r="CX410" s="21"/>
      <c r="CY410" s="21"/>
      <c r="CZ410" s="21"/>
      <c r="DA410" s="21"/>
      <c r="DB410" s="21"/>
      <c r="DC410" s="21"/>
      <c r="DD410" s="21"/>
      <c r="DE410" s="21"/>
      <c r="DF410" s="21"/>
      <c r="DG410" s="21"/>
      <c r="DH410" s="21"/>
      <c r="DI410" s="21"/>
      <c r="DJ410" s="21"/>
      <c r="DK410" s="21"/>
      <c r="DL410" s="21"/>
      <c r="DM410" s="21"/>
      <c r="DN410" s="21"/>
      <c r="DO410" s="21"/>
      <c r="DP410" s="21"/>
      <c r="DQ410" s="21"/>
      <c r="DR410" s="21"/>
      <c r="DS410" s="21"/>
      <c r="DT410" s="21"/>
      <c r="DU410" s="21"/>
      <c r="DV410" s="21"/>
      <c r="DW410" s="21"/>
      <c r="DX410" s="21"/>
      <c r="DY410" s="21"/>
      <c r="DZ410" s="21"/>
      <c r="EA410" s="21"/>
      <c r="EB410" s="21"/>
      <c r="EC410" s="21"/>
      <c r="ED410" s="21"/>
      <c r="EE410" s="21"/>
      <c r="EF410" s="21"/>
      <c r="EG410" s="21"/>
      <c r="EH410" s="21"/>
    </row>
    <row r="411" spans="1:138" ht="15.75" customHeight="1">
      <c r="A411" s="21"/>
      <c r="B411" s="21"/>
      <c r="C411" s="21"/>
      <c r="D411" s="79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  <c r="AA411" s="21"/>
      <c r="AB411" s="21"/>
      <c r="AC411" s="21"/>
      <c r="AD411" s="21"/>
      <c r="AE411" s="21"/>
      <c r="AF411" s="21"/>
      <c r="AG411" s="21"/>
      <c r="AH411" s="21"/>
      <c r="AI411" s="21"/>
      <c r="AJ411" s="21"/>
      <c r="AK411" s="21"/>
      <c r="AL411" s="21"/>
      <c r="AM411" s="21"/>
      <c r="AN411" s="21"/>
      <c r="AO411" s="21"/>
      <c r="AP411" s="21"/>
      <c r="AQ411" s="21"/>
      <c r="AR411" s="21"/>
      <c r="AS411" s="21"/>
      <c r="AT411" s="21"/>
      <c r="AU411" s="21"/>
      <c r="AV411" s="21"/>
      <c r="AW411" s="21"/>
      <c r="AX411" s="21"/>
      <c r="AY411" s="21"/>
      <c r="AZ411" s="21"/>
      <c r="BA411" s="21"/>
      <c r="BB411" s="21"/>
      <c r="BC411" s="21"/>
      <c r="BD411" s="21"/>
      <c r="BE411" s="21"/>
      <c r="BF411" s="21"/>
      <c r="BG411" s="21"/>
      <c r="BH411" s="21"/>
      <c r="BI411" s="21"/>
      <c r="BJ411" s="21"/>
      <c r="BK411" s="21"/>
      <c r="BL411" s="21"/>
      <c r="BM411" s="21"/>
      <c r="BN411" s="21"/>
      <c r="BO411" s="21"/>
      <c r="BP411" s="21"/>
      <c r="BQ411" s="21"/>
      <c r="BR411" s="21"/>
      <c r="BS411" s="21"/>
      <c r="BT411" s="21"/>
      <c r="BU411" s="21"/>
      <c r="BV411" s="21"/>
      <c r="BW411" s="21"/>
      <c r="BX411" s="21"/>
      <c r="BY411" s="21"/>
      <c r="BZ411" s="21"/>
      <c r="CA411" s="21"/>
      <c r="CB411" s="21"/>
      <c r="CC411" s="21"/>
      <c r="CD411" s="21"/>
      <c r="CE411" s="21"/>
      <c r="CF411" s="21"/>
      <c r="CG411" s="21"/>
      <c r="CH411" s="21"/>
      <c r="CI411" s="21"/>
      <c r="CJ411" s="21"/>
      <c r="CK411" s="21"/>
      <c r="CL411" s="21"/>
      <c r="CM411" s="21"/>
      <c r="CN411" s="21"/>
      <c r="CO411" s="21"/>
      <c r="CP411" s="21"/>
      <c r="CQ411" s="21"/>
      <c r="CR411" s="21"/>
      <c r="CS411" s="21"/>
      <c r="CT411" s="21"/>
      <c r="CU411" s="21"/>
      <c r="CV411" s="21"/>
      <c r="CW411" s="21"/>
      <c r="CX411" s="21"/>
      <c r="CY411" s="21"/>
      <c r="CZ411" s="21"/>
      <c r="DA411" s="21"/>
      <c r="DB411" s="21"/>
      <c r="DC411" s="21"/>
      <c r="DD411" s="21"/>
      <c r="DE411" s="21"/>
      <c r="DF411" s="21"/>
      <c r="DG411" s="21"/>
      <c r="DH411" s="21"/>
      <c r="DI411" s="21"/>
      <c r="DJ411" s="21"/>
      <c r="DK411" s="21"/>
      <c r="DL411" s="21"/>
      <c r="DM411" s="21"/>
      <c r="DN411" s="21"/>
      <c r="DO411" s="21"/>
      <c r="DP411" s="21"/>
      <c r="DQ411" s="21"/>
      <c r="DR411" s="21"/>
      <c r="DS411" s="21"/>
      <c r="DT411" s="21"/>
      <c r="DU411" s="21"/>
      <c r="DV411" s="21"/>
      <c r="DW411" s="21"/>
      <c r="DX411" s="21"/>
      <c r="DY411" s="21"/>
      <c r="DZ411" s="21"/>
      <c r="EA411" s="21"/>
      <c r="EB411" s="21"/>
      <c r="EC411" s="21"/>
      <c r="ED411" s="21"/>
      <c r="EE411" s="21"/>
      <c r="EF411" s="21"/>
      <c r="EG411" s="21"/>
      <c r="EH411" s="21"/>
    </row>
    <row r="412" spans="1:138" ht="15.75" customHeight="1">
      <c r="A412" s="21"/>
      <c r="B412" s="21"/>
      <c r="C412" s="21"/>
      <c r="D412" s="79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  <c r="AA412" s="21"/>
      <c r="AB412" s="21"/>
      <c r="AC412" s="21"/>
      <c r="AD412" s="21"/>
      <c r="AE412" s="21"/>
      <c r="AF412" s="21"/>
      <c r="AG412" s="21"/>
      <c r="AH412" s="21"/>
      <c r="AI412" s="21"/>
      <c r="AJ412" s="21"/>
      <c r="AK412" s="21"/>
      <c r="AL412" s="21"/>
      <c r="AM412" s="21"/>
      <c r="AN412" s="21"/>
      <c r="AO412" s="21"/>
      <c r="AP412" s="21"/>
      <c r="AQ412" s="21"/>
      <c r="AR412" s="21"/>
      <c r="AS412" s="21"/>
      <c r="AT412" s="21"/>
      <c r="AU412" s="21"/>
      <c r="AV412" s="21"/>
      <c r="AW412" s="21"/>
      <c r="AX412" s="21"/>
      <c r="AY412" s="21"/>
      <c r="AZ412" s="21"/>
      <c r="BA412" s="21"/>
      <c r="BB412" s="21"/>
      <c r="BC412" s="21"/>
      <c r="BD412" s="21"/>
      <c r="BE412" s="21"/>
      <c r="BF412" s="21"/>
      <c r="BG412" s="21"/>
      <c r="BH412" s="21"/>
      <c r="BI412" s="21"/>
      <c r="BJ412" s="21"/>
      <c r="BK412" s="21"/>
      <c r="BL412" s="21"/>
      <c r="BM412" s="21"/>
      <c r="BN412" s="21"/>
      <c r="BO412" s="21"/>
      <c r="BP412" s="21"/>
      <c r="BQ412" s="21"/>
      <c r="BR412" s="21"/>
      <c r="BS412" s="21"/>
      <c r="BT412" s="21"/>
      <c r="BU412" s="21"/>
      <c r="BV412" s="21"/>
      <c r="BW412" s="21"/>
      <c r="BX412" s="21"/>
      <c r="BY412" s="21"/>
      <c r="BZ412" s="21"/>
      <c r="CA412" s="21"/>
      <c r="CB412" s="21"/>
      <c r="CC412" s="21"/>
      <c r="CD412" s="21"/>
      <c r="CE412" s="21"/>
      <c r="CF412" s="21"/>
      <c r="CG412" s="21"/>
      <c r="CH412" s="21"/>
      <c r="CI412" s="21"/>
      <c r="CJ412" s="21"/>
      <c r="CK412" s="21"/>
      <c r="CL412" s="21"/>
      <c r="CM412" s="21"/>
      <c r="CN412" s="21"/>
      <c r="CO412" s="21"/>
      <c r="CP412" s="21"/>
      <c r="CQ412" s="21"/>
      <c r="CR412" s="21"/>
      <c r="CS412" s="21"/>
      <c r="CT412" s="21"/>
      <c r="CU412" s="21"/>
      <c r="CV412" s="21"/>
      <c r="CW412" s="21"/>
      <c r="CX412" s="21"/>
      <c r="CY412" s="21"/>
      <c r="CZ412" s="21"/>
      <c r="DA412" s="21"/>
      <c r="DB412" s="21"/>
      <c r="DC412" s="21"/>
      <c r="DD412" s="21"/>
      <c r="DE412" s="21"/>
      <c r="DF412" s="21"/>
      <c r="DG412" s="21"/>
      <c r="DH412" s="21"/>
      <c r="DI412" s="21"/>
      <c r="DJ412" s="21"/>
      <c r="DK412" s="21"/>
      <c r="DL412" s="21"/>
      <c r="DM412" s="21"/>
      <c r="DN412" s="21"/>
      <c r="DO412" s="21"/>
      <c r="DP412" s="21"/>
      <c r="DQ412" s="21"/>
      <c r="DR412" s="21"/>
      <c r="DS412" s="21"/>
      <c r="DT412" s="21"/>
      <c r="DU412" s="21"/>
      <c r="DV412" s="21"/>
      <c r="DW412" s="21"/>
      <c r="DX412" s="21"/>
      <c r="DY412" s="21"/>
      <c r="DZ412" s="21"/>
      <c r="EA412" s="21"/>
      <c r="EB412" s="21"/>
      <c r="EC412" s="21"/>
      <c r="ED412" s="21"/>
      <c r="EE412" s="21"/>
      <c r="EF412" s="21"/>
      <c r="EG412" s="21"/>
      <c r="EH412" s="21"/>
    </row>
    <row r="413" spans="1:138" ht="15.75" customHeight="1">
      <c r="A413" s="21"/>
      <c r="B413" s="21"/>
      <c r="C413" s="21"/>
      <c r="D413" s="79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  <c r="AA413" s="21"/>
      <c r="AB413" s="21"/>
      <c r="AC413" s="21"/>
      <c r="AD413" s="21"/>
      <c r="AE413" s="21"/>
      <c r="AF413" s="21"/>
      <c r="AG413" s="21"/>
      <c r="AH413" s="21"/>
      <c r="AI413" s="21"/>
      <c r="AJ413" s="21"/>
      <c r="AK413" s="21"/>
      <c r="AL413" s="21"/>
      <c r="AM413" s="21"/>
      <c r="AN413" s="21"/>
      <c r="AO413" s="21"/>
      <c r="AP413" s="21"/>
      <c r="AQ413" s="21"/>
      <c r="AR413" s="21"/>
      <c r="AS413" s="21"/>
      <c r="AT413" s="21"/>
      <c r="AU413" s="21"/>
      <c r="AV413" s="21"/>
      <c r="AW413" s="21"/>
      <c r="AX413" s="21"/>
      <c r="AY413" s="21"/>
      <c r="AZ413" s="21"/>
      <c r="BA413" s="21"/>
      <c r="BB413" s="21"/>
      <c r="BC413" s="21"/>
      <c r="BD413" s="21"/>
      <c r="BE413" s="21"/>
      <c r="BF413" s="21"/>
      <c r="BG413" s="21"/>
      <c r="BH413" s="21"/>
      <c r="BI413" s="21"/>
      <c r="BJ413" s="21"/>
      <c r="BK413" s="21"/>
      <c r="BL413" s="21"/>
      <c r="BM413" s="21"/>
      <c r="BN413" s="21"/>
      <c r="BO413" s="21"/>
      <c r="BP413" s="21"/>
      <c r="BQ413" s="21"/>
      <c r="BR413" s="21"/>
      <c r="BS413" s="21"/>
      <c r="BT413" s="21"/>
      <c r="BU413" s="21"/>
      <c r="BV413" s="21"/>
      <c r="BW413" s="21"/>
      <c r="BX413" s="21"/>
      <c r="BY413" s="21"/>
      <c r="BZ413" s="21"/>
      <c r="CA413" s="21"/>
      <c r="CB413" s="21"/>
      <c r="CC413" s="21"/>
      <c r="CD413" s="21"/>
      <c r="CE413" s="21"/>
      <c r="CF413" s="21"/>
      <c r="CG413" s="21"/>
      <c r="CH413" s="21"/>
      <c r="CI413" s="21"/>
      <c r="CJ413" s="21"/>
      <c r="CK413" s="21"/>
      <c r="CL413" s="21"/>
      <c r="CM413" s="21"/>
      <c r="CN413" s="21"/>
      <c r="CO413" s="21"/>
      <c r="CP413" s="21"/>
      <c r="CQ413" s="21"/>
      <c r="CR413" s="21"/>
      <c r="CS413" s="21"/>
      <c r="CT413" s="21"/>
      <c r="CU413" s="21"/>
      <c r="CV413" s="21"/>
      <c r="CW413" s="21"/>
      <c r="CX413" s="21"/>
      <c r="CY413" s="21"/>
      <c r="CZ413" s="21"/>
      <c r="DA413" s="21"/>
      <c r="DB413" s="21"/>
      <c r="DC413" s="21"/>
      <c r="DD413" s="21"/>
      <c r="DE413" s="21"/>
      <c r="DF413" s="21"/>
      <c r="DG413" s="21"/>
      <c r="DH413" s="21"/>
      <c r="DI413" s="21"/>
      <c r="DJ413" s="21"/>
      <c r="DK413" s="21"/>
      <c r="DL413" s="21"/>
      <c r="DM413" s="21"/>
      <c r="DN413" s="21"/>
      <c r="DO413" s="21"/>
      <c r="DP413" s="21"/>
      <c r="DQ413" s="21"/>
      <c r="DR413" s="21"/>
      <c r="DS413" s="21"/>
      <c r="DT413" s="21"/>
      <c r="DU413" s="21"/>
      <c r="DV413" s="21"/>
      <c r="DW413" s="21"/>
      <c r="DX413" s="21"/>
      <c r="DY413" s="21"/>
      <c r="DZ413" s="21"/>
      <c r="EA413" s="21"/>
      <c r="EB413" s="21"/>
      <c r="EC413" s="21"/>
      <c r="ED413" s="21"/>
      <c r="EE413" s="21"/>
      <c r="EF413" s="21"/>
      <c r="EG413" s="21"/>
      <c r="EH413" s="21"/>
    </row>
    <row r="414" spans="1:138" ht="15.75" customHeight="1">
      <c r="A414" s="21"/>
      <c r="B414" s="21"/>
      <c r="C414" s="21"/>
      <c r="D414" s="79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  <c r="AA414" s="21"/>
      <c r="AB414" s="21"/>
      <c r="AC414" s="21"/>
      <c r="AD414" s="21"/>
      <c r="AE414" s="21"/>
      <c r="AF414" s="21"/>
      <c r="AG414" s="21"/>
      <c r="AH414" s="21"/>
      <c r="AI414" s="21"/>
      <c r="AJ414" s="21"/>
      <c r="AK414" s="21"/>
      <c r="AL414" s="21"/>
      <c r="AM414" s="21"/>
      <c r="AN414" s="21"/>
      <c r="AO414" s="21"/>
      <c r="AP414" s="21"/>
      <c r="AQ414" s="21"/>
      <c r="AR414" s="21"/>
      <c r="AS414" s="21"/>
      <c r="AT414" s="21"/>
      <c r="AU414" s="21"/>
      <c r="AV414" s="21"/>
      <c r="AW414" s="21"/>
      <c r="AX414" s="21"/>
      <c r="AY414" s="21"/>
      <c r="AZ414" s="21"/>
      <c r="BA414" s="21"/>
      <c r="BB414" s="21"/>
      <c r="BC414" s="21"/>
      <c r="BD414" s="21"/>
      <c r="BE414" s="21"/>
      <c r="BF414" s="21"/>
      <c r="BG414" s="21"/>
      <c r="BH414" s="21"/>
      <c r="BI414" s="21"/>
      <c r="BJ414" s="21"/>
      <c r="BK414" s="21"/>
      <c r="BL414" s="21"/>
      <c r="BM414" s="21"/>
      <c r="BN414" s="21"/>
      <c r="BO414" s="21"/>
      <c r="BP414" s="21"/>
      <c r="BQ414" s="21"/>
      <c r="BR414" s="21"/>
      <c r="BS414" s="21"/>
      <c r="BT414" s="21"/>
      <c r="BU414" s="21"/>
      <c r="BV414" s="21"/>
      <c r="BW414" s="21"/>
      <c r="BX414" s="21"/>
      <c r="BY414" s="21"/>
      <c r="BZ414" s="21"/>
      <c r="CA414" s="21"/>
      <c r="CB414" s="21"/>
      <c r="CC414" s="21"/>
      <c r="CD414" s="21"/>
      <c r="CE414" s="21"/>
      <c r="CF414" s="21"/>
      <c r="CG414" s="21"/>
      <c r="CH414" s="21"/>
      <c r="CI414" s="21"/>
      <c r="CJ414" s="21"/>
      <c r="CK414" s="21"/>
      <c r="CL414" s="21"/>
      <c r="CM414" s="21"/>
      <c r="CN414" s="21"/>
      <c r="CO414" s="21"/>
      <c r="CP414" s="21"/>
      <c r="CQ414" s="21"/>
      <c r="CR414" s="21"/>
      <c r="CS414" s="21"/>
      <c r="CT414" s="21"/>
      <c r="CU414" s="21"/>
      <c r="CV414" s="21"/>
      <c r="CW414" s="21"/>
      <c r="CX414" s="21"/>
      <c r="CY414" s="21"/>
      <c r="CZ414" s="21"/>
      <c r="DA414" s="21"/>
      <c r="DB414" s="21"/>
      <c r="DC414" s="21"/>
      <c r="DD414" s="21"/>
      <c r="DE414" s="21"/>
      <c r="DF414" s="21"/>
      <c r="DG414" s="21"/>
      <c r="DH414" s="21"/>
      <c r="DI414" s="21"/>
      <c r="DJ414" s="21"/>
      <c r="DK414" s="21"/>
      <c r="DL414" s="21"/>
      <c r="DM414" s="21"/>
      <c r="DN414" s="21"/>
      <c r="DO414" s="21"/>
      <c r="DP414" s="21"/>
      <c r="DQ414" s="21"/>
      <c r="DR414" s="21"/>
      <c r="DS414" s="21"/>
      <c r="DT414" s="21"/>
      <c r="DU414" s="21"/>
      <c r="DV414" s="21"/>
      <c r="DW414" s="21"/>
      <c r="DX414" s="21"/>
      <c r="DY414" s="21"/>
      <c r="DZ414" s="21"/>
      <c r="EA414" s="21"/>
      <c r="EB414" s="21"/>
      <c r="EC414" s="21"/>
      <c r="ED414" s="21"/>
      <c r="EE414" s="21"/>
      <c r="EF414" s="21"/>
      <c r="EG414" s="21"/>
      <c r="EH414" s="21"/>
    </row>
    <row r="415" spans="1:138" ht="15.75" customHeight="1">
      <c r="A415" s="21"/>
      <c r="B415" s="21"/>
      <c r="C415" s="21"/>
      <c r="D415" s="79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  <c r="AA415" s="21"/>
      <c r="AB415" s="21"/>
      <c r="AC415" s="21"/>
      <c r="AD415" s="21"/>
      <c r="AE415" s="21"/>
      <c r="AF415" s="21"/>
      <c r="AG415" s="21"/>
      <c r="AH415" s="21"/>
      <c r="AI415" s="21"/>
      <c r="AJ415" s="21"/>
      <c r="AK415" s="21"/>
      <c r="AL415" s="21"/>
      <c r="AM415" s="21"/>
      <c r="AN415" s="21"/>
      <c r="AO415" s="21"/>
      <c r="AP415" s="21"/>
      <c r="AQ415" s="21"/>
      <c r="AR415" s="21"/>
      <c r="AS415" s="21"/>
      <c r="AT415" s="21"/>
      <c r="AU415" s="21"/>
      <c r="AV415" s="21"/>
      <c r="AW415" s="21"/>
      <c r="AX415" s="21"/>
      <c r="AY415" s="21"/>
      <c r="AZ415" s="21"/>
      <c r="BA415" s="21"/>
      <c r="BB415" s="21"/>
      <c r="BC415" s="21"/>
      <c r="BD415" s="21"/>
      <c r="BE415" s="21"/>
      <c r="BF415" s="21"/>
      <c r="BG415" s="21"/>
      <c r="BH415" s="21"/>
      <c r="BI415" s="21"/>
      <c r="BJ415" s="21"/>
      <c r="BK415" s="21"/>
      <c r="BL415" s="21"/>
      <c r="BM415" s="21"/>
      <c r="BN415" s="21"/>
      <c r="BO415" s="21"/>
      <c r="BP415" s="21"/>
      <c r="BQ415" s="21"/>
      <c r="BR415" s="21"/>
      <c r="BS415" s="21"/>
      <c r="BT415" s="21"/>
      <c r="BU415" s="21"/>
      <c r="BV415" s="21"/>
      <c r="BW415" s="21"/>
      <c r="BX415" s="21"/>
      <c r="BY415" s="21"/>
      <c r="BZ415" s="21"/>
      <c r="CA415" s="21"/>
      <c r="CB415" s="21"/>
      <c r="CC415" s="21"/>
      <c r="CD415" s="21"/>
      <c r="CE415" s="21"/>
      <c r="CF415" s="21"/>
      <c r="CG415" s="21"/>
      <c r="CH415" s="21"/>
      <c r="CI415" s="21"/>
      <c r="CJ415" s="21"/>
      <c r="CK415" s="21"/>
      <c r="CL415" s="21"/>
      <c r="CM415" s="21"/>
      <c r="CN415" s="21"/>
      <c r="CO415" s="21"/>
      <c r="CP415" s="21"/>
      <c r="CQ415" s="21"/>
      <c r="CR415" s="21"/>
      <c r="CS415" s="21"/>
      <c r="CT415" s="21"/>
      <c r="CU415" s="21"/>
      <c r="CV415" s="21"/>
      <c r="CW415" s="21"/>
      <c r="CX415" s="21"/>
      <c r="CY415" s="21"/>
      <c r="CZ415" s="21"/>
      <c r="DA415" s="21"/>
      <c r="DB415" s="21"/>
      <c r="DC415" s="21"/>
      <c r="DD415" s="21"/>
      <c r="DE415" s="21"/>
      <c r="DF415" s="21"/>
      <c r="DG415" s="21"/>
      <c r="DH415" s="21"/>
      <c r="DI415" s="21"/>
      <c r="DJ415" s="21"/>
      <c r="DK415" s="21"/>
      <c r="DL415" s="21"/>
      <c r="DM415" s="21"/>
      <c r="DN415" s="21"/>
      <c r="DO415" s="21"/>
      <c r="DP415" s="21"/>
      <c r="DQ415" s="21"/>
      <c r="DR415" s="21"/>
      <c r="DS415" s="21"/>
      <c r="DT415" s="21"/>
      <c r="DU415" s="21"/>
      <c r="DV415" s="21"/>
      <c r="DW415" s="21"/>
      <c r="DX415" s="21"/>
      <c r="DY415" s="21"/>
      <c r="DZ415" s="21"/>
      <c r="EA415" s="21"/>
      <c r="EB415" s="21"/>
      <c r="EC415" s="21"/>
      <c r="ED415" s="21"/>
      <c r="EE415" s="21"/>
      <c r="EF415" s="21"/>
      <c r="EG415" s="21"/>
      <c r="EH415" s="21"/>
    </row>
    <row r="416" spans="1:138" ht="15.75" customHeight="1">
      <c r="A416" s="21"/>
      <c r="B416" s="21"/>
      <c r="C416" s="21"/>
      <c r="D416" s="79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  <c r="AA416" s="21"/>
      <c r="AB416" s="21"/>
      <c r="AC416" s="21"/>
      <c r="AD416" s="21"/>
      <c r="AE416" s="21"/>
      <c r="AF416" s="21"/>
      <c r="AG416" s="21"/>
      <c r="AH416" s="21"/>
      <c r="AI416" s="21"/>
      <c r="AJ416" s="21"/>
      <c r="AK416" s="21"/>
      <c r="AL416" s="21"/>
      <c r="AM416" s="21"/>
      <c r="AN416" s="21"/>
      <c r="AO416" s="21"/>
      <c r="AP416" s="21"/>
      <c r="AQ416" s="21"/>
      <c r="AR416" s="21"/>
      <c r="AS416" s="21"/>
      <c r="AT416" s="21"/>
      <c r="AU416" s="21"/>
      <c r="AV416" s="21"/>
      <c r="AW416" s="21"/>
      <c r="AX416" s="21"/>
      <c r="AY416" s="21"/>
      <c r="AZ416" s="21"/>
      <c r="BA416" s="21"/>
      <c r="BB416" s="21"/>
      <c r="BC416" s="21"/>
      <c r="BD416" s="21"/>
      <c r="BE416" s="21"/>
      <c r="BF416" s="21"/>
      <c r="BG416" s="21"/>
      <c r="BH416" s="21"/>
      <c r="BI416" s="21"/>
      <c r="BJ416" s="21"/>
      <c r="BK416" s="21"/>
      <c r="BL416" s="21"/>
      <c r="BM416" s="21"/>
      <c r="BN416" s="21"/>
      <c r="BO416" s="21"/>
      <c r="BP416" s="21"/>
      <c r="BQ416" s="21"/>
      <c r="BR416" s="21"/>
      <c r="BS416" s="21"/>
      <c r="BT416" s="21"/>
      <c r="BU416" s="21"/>
      <c r="BV416" s="21"/>
      <c r="BW416" s="21"/>
      <c r="BX416" s="21"/>
      <c r="BY416" s="21"/>
      <c r="BZ416" s="21"/>
      <c r="CA416" s="21"/>
      <c r="CB416" s="21"/>
      <c r="CC416" s="21"/>
      <c r="CD416" s="21"/>
      <c r="CE416" s="21"/>
      <c r="CF416" s="21"/>
      <c r="CG416" s="21"/>
      <c r="CH416" s="21"/>
      <c r="CI416" s="21"/>
      <c r="CJ416" s="21"/>
      <c r="CK416" s="21"/>
      <c r="CL416" s="21"/>
      <c r="CM416" s="21"/>
      <c r="CN416" s="21"/>
      <c r="CO416" s="21"/>
      <c r="CP416" s="21"/>
      <c r="CQ416" s="21"/>
      <c r="CR416" s="21"/>
      <c r="CS416" s="21"/>
      <c r="CT416" s="21"/>
      <c r="CU416" s="21"/>
      <c r="CV416" s="21"/>
      <c r="CW416" s="21"/>
      <c r="CX416" s="21"/>
      <c r="CY416" s="21"/>
      <c r="CZ416" s="21"/>
      <c r="DA416" s="21"/>
      <c r="DB416" s="21"/>
      <c r="DC416" s="21"/>
      <c r="DD416" s="21"/>
      <c r="DE416" s="21"/>
      <c r="DF416" s="21"/>
      <c r="DG416" s="21"/>
      <c r="DH416" s="21"/>
      <c r="DI416" s="21"/>
      <c r="DJ416" s="21"/>
      <c r="DK416" s="21"/>
      <c r="DL416" s="21"/>
      <c r="DM416" s="21"/>
      <c r="DN416" s="21"/>
      <c r="DO416" s="21"/>
      <c r="DP416" s="21"/>
      <c r="DQ416" s="21"/>
      <c r="DR416" s="21"/>
      <c r="DS416" s="21"/>
      <c r="DT416" s="21"/>
      <c r="DU416" s="21"/>
      <c r="DV416" s="21"/>
      <c r="DW416" s="21"/>
      <c r="DX416" s="21"/>
      <c r="DY416" s="21"/>
      <c r="DZ416" s="21"/>
      <c r="EA416" s="21"/>
      <c r="EB416" s="21"/>
      <c r="EC416" s="21"/>
      <c r="ED416" s="21"/>
      <c r="EE416" s="21"/>
      <c r="EF416" s="21"/>
      <c r="EG416" s="21"/>
      <c r="EH416" s="21"/>
    </row>
    <row r="417" spans="1:138" ht="15.75" customHeight="1">
      <c r="A417" s="21"/>
      <c r="B417" s="21"/>
      <c r="C417" s="21"/>
      <c r="D417" s="79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  <c r="AA417" s="21"/>
      <c r="AB417" s="21"/>
      <c r="AC417" s="21"/>
      <c r="AD417" s="21"/>
      <c r="AE417" s="21"/>
      <c r="AF417" s="21"/>
      <c r="AG417" s="21"/>
      <c r="AH417" s="21"/>
      <c r="AI417" s="21"/>
      <c r="AJ417" s="21"/>
      <c r="AK417" s="21"/>
      <c r="AL417" s="21"/>
      <c r="AM417" s="21"/>
      <c r="AN417" s="21"/>
      <c r="AO417" s="21"/>
      <c r="AP417" s="21"/>
      <c r="AQ417" s="21"/>
      <c r="AR417" s="21"/>
      <c r="AS417" s="21"/>
      <c r="AT417" s="21"/>
      <c r="AU417" s="21"/>
      <c r="AV417" s="21"/>
      <c r="AW417" s="21"/>
      <c r="AX417" s="21"/>
      <c r="AY417" s="21"/>
      <c r="AZ417" s="21"/>
      <c r="BA417" s="21"/>
      <c r="BB417" s="21"/>
      <c r="BC417" s="21"/>
      <c r="BD417" s="21"/>
      <c r="BE417" s="21"/>
      <c r="BF417" s="21"/>
      <c r="BG417" s="21"/>
      <c r="BH417" s="21"/>
      <c r="BI417" s="21"/>
      <c r="BJ417" s="21"/>
      <c r="BK417" s="21"/>
      <c r="BL417" s="21"/>
      <c r="BM417" s="21"/>
      <c r="BN417" s="21"/>
      <c r="BO417" s="21"/>
      <c r="BP417" s="21"/>
      <c r="BQ417" s="21"/>
      <c r="BR417" s="21"/>
      <c r="BS417" s="21"/>
      <c r="BT417" s="21"/>
      <c r="BU417" s="21"/>
      <c r="BV417" s="21"/>
      <c r="BW417" s="21"/>
      <c r="BX417" s="21"/>
      <c r="BY417" s="21"/>
      <c r="BZ417" s="21"/>
      <c r="CA417" s="21"/>
      <c r="CB417" s="21"/>
      <c r="CC417" s="21"/>
      <c r="CD417" s="21"/>
      <c r="CE417" s="21"/>
      <c r="CF417" s="21"/>
      <c r="CG417" s="21"/>
      <c r="CH417" s="21"/>
      <c r="CI417" s="21"/>
      <c r="CJ417" s="21"/>
      <c r="CK417" s="21"/>
      <c r="CL417" s="21"/>
      <c r="CM417" s="21"/>
      <c r="CN417" s="21"/>
      <c r="CO417" s="21"/>
      <c r="CP417" s="21"/>
      <c r="CQ417" s="21"/>
      <c r="CR417" s="21"/>
      <c r="CS417" s="21"/>
      <c r="CT417" s="21"/>
      <c r="CU417" s="21"/>
      <c r="CV417" s="21"/>
      <c r="CW417" s="21"/>
      <c r="CX417" s="21"/>
      <c r="CY417" s="21"/>
      <c r="CZ417" s="21"/>
      <c r="DA417" s="21"/>
      <c r="DB417" s="21"/>
      <c r="DC417" s="21"/>
      <c r="DD417" s="21"/>
      <c r="DE417" s="21"/>
      <c r="DF417" s="21"/>
      <c r="DG417" s="21"/>
      <c r="DH417" s="21"/>
      <c r="DI417" s="21"/>
      <c r="DJ417" s="21"/>
      <c r="DK417" s="21"/>
      <c r="DL417" s="21"/>
      <c r="DM417" s="21"/>
      <c r="DN417" s="21"/>
      <c r="DO417" s="21"/>
      <c r="DP417" s="21"/>
      <c r="DQ417" s="21"/>
      <c r="DR417" s="21"/>
      <c r="DS417" s="21"/>
      <c r="DT417" s="21"/>
      <c r="DU417" s="21"/>
      <c r="DV417" s="21"/>
      <c r="DW417" s="21"/>
      <c r="DX417" s="21"/>
      <c r="DY417" s="21"/>
      <c r="DZ417" s="21"/>
      <c r="EA417" s="21"/>
      <c r="EB417" s="21"/>
      <c r="EC417" s="21"/>
      <c r="ED417" s="21"/>
      <c r="EE417" s="21"/>
      <c r="EF417" s="21"/>
      <c r="EG417" s="21"/>
      <c r="EH417" s="21"/>
    </row>
    <row r="418" spans="1:138" ht="15.75" customHeight="1">
      <c r="A418" s="21"/>
      <c r="B418" s="21"/>
      <c r="C418" s="21"/>
      <c r="D418" s="79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  <c r="AA418" s="21"/>
      <c r="AB418" s="21"/>
      <c r="AC418" s="21"/>
      <c r="AD418" s="21"/>
      <c r="AE418" s="21"/>
      <c r="AF418" s="21"/>
      <c r="AG418" s="21"/>
      <c r="AH418" s="21"/>
      <c r="AI418" s="21"/>
      <c r="AJ418" s="21"/>
      <c r="AK418" s="21"/>
      <c r="AL418" s="21"/>
      <c r="AM418" s="21"/>
      <c r="AN418" s="21"/>
      <c r="AO418" s="21"/>
      <c r="AP418" s="21"/>
      <c r="AQ418" s="21"/>
      <c r="AR418" s="21"/>
      <c r="AS418" s="21"/>
      <c r="AT418" s="21"/>
      <c r="AU418" s="21"/>
      <c r="AV418" s="21"/>
      <c r="AW418" s="21"/>
      <c r="AX418" s="21"/>
      <c r="AY418" s="21"/>
      <c r="AZ418" s="21"/>
      <c r="BA418" s="21"/>
      <c r="BB418" s="21"/>
      <c r="BC418" s="21"/>
      <c r="BD418" s="21"/>
      <c r="BE418" s="21"/>
      <c r="BF418" s="21"/>
      <c r="BG418" s="21"/>
      <c r="BH418" s="21"/>
      <c r="BI418" s="21"/>
      <c r="BJ418" s="21"/>
      <c r="BK418" s="21"/>
      <c r="BL418" s="21"/>
      <c r="BM418" s="21"/>
      <c r="BN418" s="21"/>
      <c r="BO418" s="21"/>
      <c r="BP418" s="21"/>
      <c r="BQ418" s="21"/>
      <c r="BR418" s="21"/>
      <c r="BS418" s="21"/>
      <c r="BT418" s="21"/>
      <c r="BU418" s="21"/>
      <c r="BV418" s="21"/>
      <c r="BW418" s="21"/>
      <c r="BX418" s="21"/>
      <c r="BY418" s="21"/>
      <c r="BZ418" s="21"/>
      <c r="CA418" s="21"/>
      <c r="CB418" s="21"/>
      <c r="CC418" s="21"/>
      <c r="CD418" s="21"/>
      <c r="CE418" s="21"/>
      <c r="CF418" s="21"/>
      <c r="CG418" s="21"/>
      <c r="CH418" s="21"/>
      <c r="CI418" s="21"/>
      <c r="CJ418" s="21"/>
      <c r="CK418" s="21"/>
      <c r="CL418" s="21"/>
      <c r="CM418" s="21"/>
      <c r="CN418" s="21"/>
      <c r="CO418" s="21"/>
      <c r="CP418" s="21"/>
      <c r="CQ418" s="21"/>
      <c r="CR418" s="21"/>
      <c r="CS418" s="21"/>
      <c r="CT418" s="21"/>
      <c r="CU418" s="21"/>
      <c r="CV418" s="21"/>
      <c r="CW418" s="21"/>
      <c r="CX418" s="21"/>
      <c r="CY418" s="21"/>
      <c r="CZ418" s="21"/>
      <c r="DA418" s="21"/>
      <c r="DB418" s="21"/>
      <c r="DC418" s="21"/>
      <c r="DD418" s="21"/>
      <c r="DE418" s="21"/>
      <c r="DF418" s="21"/>
      <c r="DG418" s="21"/>
      <c r="DH418" s="21"/>
      <c r="DI418" s="21"/>
      <c r="DJ418" s="21"/>
      <c r="DK418" s="21"/>
      <c r="DL418" s="21"/>
      <c r="DM418" s="21"/>
      <c r="DN418" s="21"/>
      <c r="DO418" s="21"/>
      <c r="DP418" s="21"/>
      <c r="DQ418" s="21"/>
      <c r="DR418" s="21"/>
      <c r="DS418" s="21"/>
      <c r="DT418" s="21"/>
      <c r="DU418" s="21"/>
      <c r="DV418" s="21"/>
      <c r="DW418" s="21"/>
      <c r="DX418" s="21"/>
      <c r="DY418" s="21"/>
      <c r="DZ418" s="21"/>
      <c r="EA418" s="21"/>
      <c r="EB418" s="21"/>
      <c r="EC418" s="21"/>
      <c r="ED418" s="21"/>
      <c r="EE418" s="21"/>
      <c r="EF418" s="21"/>
      <c r="EG418" s="21"/>
      <c r="EH418" s="21"/>
    </row>
    <row r="419" spans="1:138" ht="15.75" customHeight="1">
      <c r="A419" s="21"/>
      <c r="B419" s="21"/>
      <c r="C419" s="21"/>
      <c r="D419" s="79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  <c r="AA419" s="21"/>
      <c r="AB419" s="21"/>
      <c r="AC419" s="21"/>
      <c r="AD419" s="21"/>
      <c r="AE419" s="21"/>
      <c r="AF419" s="21"/>
      <c r="AG419" s="21"/>
      <c r="AH419" s="21"/>
      <c r="AI419" s="21"/>
      <c r="AJ419" s="21"/>
      <c r="AK419" s="21"/>
      <c r="AL419" s="21"/>
      <c r="AM419" s="21"/>
      <c r="AN419" s="21"/>
      <c r="AO419" s="21"/>
      <c r="AP419" s="21"/>
      <c r="AQ419" s="21"/>
      <c r="AR419" s="21"/>
      <c r="AS419" s="21"/>
      <c r="AT419" s="21"/>
      <c r="AU419" s="21"/>
      <c r="AV419" s="21"/>
      <c r="AW419" s="21"/>
      <c r="AX419" s="21"/>
      <c r="AY419" s="21"/>
      <c r="AZ419" s="21"/>
      <c r="BA419" s="21"/>
      <c r="BB419" s="21"/>
      <c r="BC419" s="21"/>
      <c r="BD419" s="21"/>
      <c r="BE419" s="21"/>
      <c r="BF419" s="21"/>
      <c r="BG419" s="21"/>
      <c r="BH419" s="21"/>
      <c r="BI419" s="21"/>
      <c r="BJ419" s="21"/>
      <c r="BK419" s="21"/>
      <c r="BL419" s="21"/>
      <c r="BM419" s="21"/>
      <c r="BN419" s="21"/>
      <c r="BO419" s="21"/>
      <c r="BP419" s="21"/>
      <c r="BQ419" s="21"/>
      <c r="BR419" s="21"/>
      <c r="BS419" s="21"/>
      <c r="BT419" s="21"/>
      <c r="BU419" s="21"/>
      <c r="BV419" s="21"/>
      <c r="BW419" s="21"/>
      <c r="BX419" s="21"/>
      <c r="BY419" s="21"/>
      <c r="BZ419" s="21"/>
      <c r="CA419" s="21"/>
      <c r="CB419" s="21"/>
      <c r="CC419" s="21"/>
      <c r="CD419" s="21"/>
      <c r="CE419" s="21"/>
      <c r="CF419" s="21"/>
      <c r="CG419" s="21"/>
      <c r="CH419" s="21"/>
      <c r="CI419" s="21"/>
      <c r="CJ419" s="21"/>
      <c r="CK419" s="21"/>
      <c r="CL419" s="21"/>
      <c r="CM419" s="21"/>
      <c r="CN419" s="21"/>
      <c r="CO419" s="21"/>
      <c r="CP419" s="21"/>
      <c r="CQ419" s="21"/>
      <c r="CR419" s="21"/>
      <c r="CS419" s="21"/>
      <c r="CT419" s="21"/>
      <c r="CU419" s="21"/>
      <c r="CV419" s="21"/>
      <c r="CW419" s="21"/>
      <c r="CX419" s="21"/>
      <c r="CY419" s="21"/>
      <c r="CZ419" s="21"/>
      <c r="DA419" s="21"/>
      <c r="DB419" s="21"/>
      <c r="DC419" s="21"/>
      <c r="DD419" s="21"/>
      <c r="DE419" s="21"/>
      <c r="DF419" s="21"/>
      <c r="DG419" s="21"/>
      <c r="DH419" s="21"/>
      <c r="DI419" s="21"/>
      <c r="DJ419" s="21"/>
      <c r="DK419" s="21"/>
      <c r="DL419" s="21"/>
      <c r="DM419" s="21"/>
      <c r="DN419" s="21"/>
      <c r="DO419" s="21"/>
      <c r="DP419" s="21"/>
      <c r="DQ419" s="21"/>
      <c r="DR419" s="21"/>
      <c r="DS419" s="21"/>
      <c r="DT419" s="21"/>
      <c r="DU419" s="21"/>
      <c r="DV419" s="21"/>
      <c r="DW419" s="21"/>
      <c r="DX419" s="21"/>
      <c r="DY419" s="21"/>
      <c r="DZ419" s="21"/>
      <c r="EA419" s="21"/>
      <c r="EB419" s="21"/>
      <c r="EC419" s="21"/>
      <c r="ED419" s="21"/>
      <c r="EE419" s="21"/>
      <c r="EF419" s="21"/>
      <c r="EG419" s="21"/>
      <c r="EH419" s="21"/>
    </row>
    <row r="420" spans="1:138" ht="15.75" customHeight="1">
      <c r="A420" s="21"/>
      <c r="B420" s="21"/>
      <c r="C420" s="21"/>
      <c r="D420" s="79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  <c r="AA420" s="21"/>
      <c r="AB420" s="21"/>
      <c r="AC420" s="21"/>
      <c r="AD420" s="21"/>
      <c r="AE420" s="21"/>
      <c r="AF420" s="21"/>
      <c r="AG420" s="21"/>
      <c r="AH420" s="21"/>
      <c r="AI420" s="21"/>
      <c r="AJ420" s="21"/>
      <c r="AK420" s="21"/>
      <c r="AL420" s="21"/>
      <c r="AM420" s="21"/>
      <c r="AN420" s="21"/>
      <c r="AO420" s="21"/>
      <c r="AP420" s="21"/>
      <c r="AQ420" s="21"/>
      <c r="AR420" s="21"/>
      <c r="AS420" s="21"/>
      <c r="AT420" s="21"/>
      <c r="AU420" s="21"/>
      <c r="AV420" s="21"/>
      <c r="AW420" s="21"/>
      <c r="AX420" s="21"/>
      <c r="AY420" s="21"/>
      <c r="AZ420" s="21"/>
      <c r="BA420" s="21"/>
      <c r="BB420" s="21"/>
      <c r="BC420" s="21"/>
      <c r="BD420" s="21"/>
      <c r="BE420" s="21"/>
      <c r="BF420" s="21"/>
      <c r="BG420" s="21"/>
      <c r="BH420" s="21"/>
      <c r="BI420" s="21"/>
      <c r="BJ420" s="21"/>
      <c r="BK420" s="21"/>
      <c r="BL420" s="21"/>
      <c r="BM420" s="21"/>
      <c r="BN420" s="21"/>
      <c r="BO420" s="21"/>
      <c r="BP420" s="21"/>
      <c r="BQ420" s="21"/>
      <c r="BR420" s="21"/>
      <c r="BS420" s="21"/>
      <c r="BT420" s="21"/>
      <c r="BU420" s="21"/>
      <c r="BV420" s="21"/>
      <c r="BW420" s="21"/>
      <c r="BX420" s="21"/>
      <c r="BY420" s="21"/>
      <c r="BZ420" s="21"/>
      <c r="CA420" s="21"/>
      <c r="CB420" s="21"/>
      <c r="CC420" s="21"/>
      <c r="CD420" s="21"/>
      <c r="CE420" s="21"/>
      <c r="CF420" s="21"/>
      <c r="CG420" s="21"/>
      <c r="CH420" s="21"/>
      <c r="CI420" s="21"/>
      <c r="CJ420" s="21"/>
      <c r="CK420" s="21"/>
      <c r="CL420" s="21"/>
      <c r="CM420" s="21"/>
      <c r="CN420" s="21"/>
      <c r="CO420" s="21"/>
      <c r="CP420" s="21"/>
      <c r="CQ420" s="21"/>
      <c r="CR420" s="21"/>
      <c r="CS420" s="21"/>
      <c r="CT420" s="21"/>
      <c r="CU420" s="21"/>
      <c r="CV420" s="21"/>
      <c r="CW420" s="21"/>
      <c r="CX420" s="21"/>
      <c r="CY420" s="21"/>
      <c r="CZ420" s="21"/>
      <c r="DA420" s="21"/>
      <c r="DB420" s="21"/>
      <c r="DC420" s="21"/>
      <c r="DD420" s="21"/>
      <c r="DE420" s="21"/>
      <c r="DF420" s="21"/>
      <c r="DG420" s="21"/>
      <c r="DH420" s="21"/>
      <c r="DI420" s="21"/>
      <c r="DJ420" s="21"/>
      <c r="DK420" s="21"/>
      <c r="DL420" s="21"/>
      <c r="DM420" s="21"/>
      <c r="DN420" s="21"/>
      <c r="DO420" s="21"/>
      <c r="DP420" s="21"/>
      <c r="DQ420" s="21"/>
      <c r="DR420" s="21"/>
      <c r="DS420" s="21"/>
      <c r="DT420" s="21"/>
      <c r="DU420" s="21"/>
      <c r="DV420" s="21"/>
      <c r="DW420" s="21"/>
      <c r="DX420" s="21"/>
      <c r="DY420" s="21"/>
      <c r="DZ420" s="21"/>
      <c r="EA420" s="21"/>
      <c r="EB420" s="21"/>
      <c r="EC420" s="21"/>
      <c r="ED420" s="21"/>
      <c r="EE420" s="21"/>
      <c r="EF420" s="21"/>
      <c r="EG420" s="21"/>
      <c r="EH420" s="21"/>
    </row>
    <row r="421" spans="1:138" ht="15.75" customHeight="1">
      <c r="A421" s="21"/>
      <c r="B421" s="21"/>
      <c r="C421" s="21"/>
      <c r="D421" s="79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  <c r="AA421" s="21"/>
      <c r="AB421" s="21"/>
      <c r="AC421" s="21"/>
      <c r="AD421" s="21"/>
      <c r="AE421" s="21"/>
      <c r="AF421" s="21"/>
      <c r="AG421" s="21"/>
      <c r="AH421" s="21"/>
      <c r="AI421" s="21"/>
      <c r="AJ421" s="21"/>
      <c r="AK421" s="21"/>
      <c r="AL421" s="21"/>
      <c r="AM421" s="21"/>
      <c r="AN421" s="21"/>
      <c r="AO421" s="21"/>
      <c r="AP421" s="21"/>
      <c r="AQ421" s="21"/>
      <c r="AR421" s="21"/>
      <c r="AS421" s="21"/>
      <c r="AT421" s="21"/>
      <c r="AU421" s="21"/>
      <c r="AV421" s="21"/>
      <c r="AW421" s="21"/>
      <c r="AX421" s="21"/>
      <c r="AY421" s="21"/>
      <c r="AZ421" s="21"/>
      <c r="BA421" s="21"/>
      <c r="BB421" s="21"/>
      <c r="BC421" s="21"/>
      <c r="BD421" s="21"/>
      <c r="BE421" s="21"/>
      <c r="BF421" s="21"/>
      <c r="BG421" s="21"/>
      <c r="BH421" s="21"/>
      <c r="BI421" s="21"/>
      <c r="BJ421" s="21"/>
      <c r="BK421" s="21"/>
      <c r="BL421" s="21"/>
      <c r="BM421" s="21"/>
      <c r="BN421" s="21"/>
      <c r="BO421" s="21"/>
      <c r="BP421" s="21"/>
      <c r="BQ421" s="21"/>
      <c r="BR421" s="21"/>
      <c r="BS421" s="21"/>
      <c r="BT421" s="21"/>
      <c r="BU421" s="21"/>
      <c r="BV421" s="21"/>
      <c r="BW421" s="21"/>
      <c r="BX421" s="21"/>
      <c r="BY421" s="21"/>
      <c r="BZ421" s="21"/>
      <c r="CA421" s="21"/>
      <c r="CB421" s="21"/>
      <c r="CC421" s="21"/>
      <c r="CD421" s="21"/>
      <c r="CE421" s="21"/>
      <c r="CF421" s="21"/>
      <c r="CG421" s="21"/>
      <c r="CH421" s="21"/>
      <c r="CI421" s="21"/>
      <c r="CJ421" s="21"/>
      <c r="CK421" s="21"/>
      <c r="CL421" s="21"/>
      <c r="CM421" s="21"/>
      <c r="CN421" s="21"/>
      <c r="CO421" s="21"/>
      <c r="CP421" s="21"/>
      <c r="CQ421" s="21"/>
      <c r="CR421" s="21"/>
      <c r="CS421" s="21"/>
      <c r="CT421" s="21"/>
      <c r="CU421" s="21"/>
      <c r="CV421" s="21"/>
      <c r="CW421" s="21"/>
      <c r="CX421" s="21"/>
      <c r="CY421" s="21"/>
      <c r="CZ421" s="21"/>
      <c r="DA421" s="21"/>
      <c r="DB421" s="21"/>
      <c r="DC421" s="21"/>
      <c r="DD421" s="21"/>
      <c r="DE421" s="21"/>
      <c r="DF421" s="21"/>
      <c r="DG421" s="21"/>
      <c r="DH421" s="21"/>
      <c r="DI421" s="21"/>
      <c r="DJ421" s="21"/>
      <c r="DK421" s="21"/>
      <c r="DL421" s="21"/>
      <c r="DM421" s="21"/>
      <c r="DN421" s="21"/>
      <c r="DO421" s="21"/>
      <c r="DP421" s="21"/>
      <c r="DQ421" s="21"/>
      <c r="DR421" s="21"/>
      <c r="DS421" s="21"/>
      <c r="DT421" s="21"/>
      <c r="DU421" s="21"/>
      <c r="DV421" s="21"/>
      <c r="DW421" s="21"/>
      <c r="DX421" s="21"/>
      <c r="DY421" s="21"/>
      <c r="DZ421" s="21"/>
      <c r="EA421" s="21"/>
      <c r="EB421" s="21"/>
      <c r="EC421" s="21"/>
      <c r="ED421" s="21"/>
      <c r="EE421" s="21"/>
      <c r="EF421" s="21"/>
      <c r="EG421" s="21"/>
      <c r="EH421" s="21"/>
    </row>
    <row r="422" spans="1:138" ht="15.75" customHeight="1">
      <c r="A422" s="21"/>
      <c r="B422" s="21"/>
      <c r="C422" s="21"/>
      <c r="D422" s="79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  <c r="AA422" s="21"/>
      <c r="AB422" s="21"/>
      <c r="AC422" s="21"/>
      <c r="AD422" s="21"/>
      <c r="AE422" s="21"/>
      <c r="AF422" s="21"/>
      <c r="AG422" s="21"/>
      <c r="AH422" s="21"/>
      <c r="AI422" s="21"/>
      <c r="AJ422" s="21"/>
      <c r="AK422" s="21"/>
      <c r="AL422" s="21"/>
      <c r="AM422" s="21"/>
      <c r="AN422" s="21"/>
      <c r="AO422" s="21"/>
      <c r="AP422" s="21"/>
      <c r="AQ422" s="21"/>
      <c r="AR422" s="21"/>
      <c r="AS422" s="21"/>
      <c r="AT422" s="21"/>
      <c r="AU422" s="21"/>
      <c r="AV422" s="21"/>
      <c r="AW422" s="21"/>
      <c r="AX422" s="21"/>
      <c r="AY422" s="21"/>
      <c r="AZ422" s="21"/>
      <c r="BA422" s="21"/>
      <c r="BB422" s="21"/>
      <c r="BC422" s="21"/>
      <c r="BD422" s="21"/>
      <c r="BE422" s="21"/>
      <c r="BF422" s="21"/>
      <c r="BG422" s="21"/>
      <c r="BH422" s="21"/>
      <c r="BI422" s="21"/>
      <c r="BJ422" s="21"/>
      <c r="BK422" s="21"/>
      <c r="BL422" s="21"/>
      <c r="BM422" s="21"/>
      <c r="BN422" s="21"/>
      <c r="BO422" s="21"/>
      <c r="BP422" s="21"/>
      <c r="BQ422" s="21"/>
      <c r="BR422" s="21"/>
      <c r="BS422" s="21"/>
      <c r="BT422" s="21"/>
      <c r="BU422" s="21"/>
      <c r="BV422" s="21"/>
      <c r="BW422" s="21"/>
      <c r="BX422" s="21"/>
      <c r="BY422" s="21"/>
      <c r="BZ422" s="21"/>
      <c r="CA422" s="21"/>
      <c r="CB422" s="21"/>
      <c r="CC422" s="21"/>
      <c r="CD422" s="21"/>
      <c r="CE422" s="21"/>
      <c r="CF422" s="21"/>
      <c r="CG422" s="21"/>
      <c r="CH422" s="21"/>
      <c r="CI422" s="21"/>
      <c r="CJ422" s="21"/>
      <c r="CK422" s="21"/>
      <c r="CL422" s="21"/>
      <c r="CM422" s="21"/>
      <c r="CN422" s="21"/>
      <c r="CO422" s="21"/>
      <c r="CP422" s="21"/>
      <c r="CQ422" s="21"/>
      <c r="CR422" s="21"/>
      <c r="CS422" s="21"/>
      <c r="CT422" s="21"/>
      <c r="CU422" s="21"/>
      <c r="CV422" s="21"/>
      <c r="CW422" s="21"/>
      <c r="CX422" s="21"/>
      <c r="CY422" s="21"/>
      <c r="CZ422" s="21"/>
      <c r="DA422" s="21"/>
      <c r="DB422" s="21"/>
      <c r="DC422" s="21"/>
      <c r="DD422" s="21"/>
      <c r="DE422" s="21"/>
      <c r="DF422" s="21"/>
      <c r="DG422" s="21"/>
      <c r="DH422" s="21"/>
      <c r="DI422" s="21"/>
      <c r="DJ422" s="21"/>
      <c r="DK422" s="21"/>
      <c r="DL422" s="21"/>
      <c r="DM422" s="21"/>
      <c r="DN422" s="21"/>
      <c r="DO422" s="21"/>
      <c r="DP422" s="21"/>
      <c r="DQ422" s="21"/>
      <c r="DR422" s="21"/>
      <c r="DS422" s="21"/>
      <c r="DT422" s="21"/>
      <c r="DU422" s="21"/>
      <c r="DV422" s="21"/>
      <c r="DW422" s="21"/>
      <c r="DX422" s="21"/>
      <c r="DY422" s="21"/>
      <c r="DZ422" s="21"/>
      <c r="EA422" s="21"/>
      <c r="EB422" s="21"/>
      <c r="EC422" s="21"/>
      <c r="ED422" s="21"/>
      <c r="EE422" s="21"/>
      <c r="EF422" s="21"/>
      <c r="EG422" s="21"/>
      <c r="EH422" s="21"/>
    </row>
    <row r="423" spans="1:138" ht="15.75" customHeight="1">
      <c r="A423" s="21"/>
      <c r="B423" s="21"/>
      <c r="C423" s="21"/>
      <c r="D423" s="79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  <c r="AA423" s="21"/>
      <c r="AB423" s="21"/>
      <c r="AC423" s="21"/>
      <c r="AD423" s="21"/>
      <c r="AE423" s="21"/>
      <c r="AF423" s="21"/>
      <c r="AG423" s="21"/>
      <c r="AH423" s="21"/>
      <c r="AI423" s="21"/>
      <c r="AJ423" s="21"/>
      <c r="AK423" s="21"/>
      <c r="AL423" s="21"/>
      <c r="AM423" s="21"/>
      <c r="AN423" s="21"/>
      <c r="AO423" s="21"/>
      <c r="AP423" s="21"/>
      <c r="AQ423" s="21"/>
      <c r="AR423" s="21"/>
      <c r="AS423" s="21"/>
      <c r="AT423" s="21"/>
      <c r="AU423" s="21"/>
      <c r="AV423" s="21"/>
      <c r="AW423" s="21"/>
      <c r="AX423" s="21"/>
      <c r="AY423" s="21"/>
      <c r="AZ423" s="21"/>
      <c r="BA423" s="21"/>
      <c r="BB423" s="21"/>
      <c r="BC423" s="21"/>
      <c r="BD423" s="21"/>
      <c r="BE423" s="21"/>
      <c r="BF423" s="21"/>
      <c r="BG423" s="21"/>
      <c r="BH423" s="21"/>
      <c r="BI423" s="21"/>
      <c r="BJ423" s="21"/>
      <c r="BK423" s="21"/>
      <c r="BL423" s="21"/>
      <c r="BM423" s="21"/>
      <c r="BN423" s="21"/>
      <c r="BO423" s="21"/>
      <c r="BP423" s="21"/>
      <c r="BQ423" s="21"/>
      <c r="BR423" s="21"/>
      <c r="BS423" s="21"/>
      <c r="BT423" s="21"/>
      <c r="BU423" s="21"/>
      <c r="BV423" s="21"/>
      <c r="BW423" s="21"/>
      <c r="BX423" s="21"/>
      <c r="BY423" s="21"/>
      <c r="BZ423" s="21"/>
      <c r="CA423" s="21"/>
      <c r="CB423" s="21"/>
      <c r="CC423" s="21"/>
      <c r="CD423" s="21"/>
      <c r="CE423" s="21"/>
      <c r="CF423" s="21"/>
      <c r="CG423" s="21"/>
      <c r="CH423" s="21"/>
      <c r="CI423" s="21"/>
      <c r="CJ423" s="21"/>
      <c r="CK423" s="21"/>
      <c r="CL423" s="21"/>
      <c r="CM423" s="21"/>
      <c r="CN423" s="21"/>
      <c r="CO423" s="21"/>
      <c r="CP423" s="21"/>
      <c r="CQ423" s="21"/>
      <c r="CR423" s="21"/>
      <c r="CS423" s="21"/>
      <c r="CT423" s="21"/>
      <c r="CU423" s="21"/>
      <c r="CV423" s="21"/>
      <c r="CW423" s="21"/>
      <c r="CX423" s="21"/>
      <c r="CY423" s="21"/>
      <c r="CZ423" s="21"/>
      <c r="DA423" s="21"/>
      <c r="DB423" s="21"/>
      <c r="DC423" s="21"/>
      <c r="DD423" s="21"/>
      <c r="DE423" s="21"/>
      <c r="DF423" s="21"/>
      <c r="DG423" s="21"/>
      <c r="DH423" s="21"/>
      <c r="DI423" s="21"/>
      <c r="DJ423" s="21"/>
      <c r="DK423" s="21"/>
      <c r="DL423" s="21"/>
      <c r="DM423" s="21"/>
      <c r="DN423" s="21"/>
      <c r="DO423" s="21"/>
      <c r="DP423" s="21"/>
      <c r="DQ423" s="21"/>
      <c r="DR423" s="21"/>
      <c r="DS423" s="21"/>
      <c r="DT423" s="21"/>
      <c r="DU423" s="21"/>
      <c r="DV423" s="21"/>
      <c r="DW423" s="21"/>
      <c r="DX423" s="21"/>
      <c r="DY423" s="21"/>
      <c r="DZ423" s="21"/>
      <c r="EA423" s="21"/>
      <c r="EB423" s="21"/>
      <c r="EC423" s="21"/>
      <c r="ED423" s="21"/>
      <c r="EE423" s="21"/>
      <c r="EF423" s="21"/>
      <c r="EG423" s="21"/>
      <c r="EH423" s="21"/>
    </row>
    <row r="424" spans="1:138" ht="15.75" customHeight="1">
      <c r="A424" s="21"/>
      <c r="B424" s="21"/>
      <c r="C424" s="21"/>
      <c r="D424" s="79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  <c r="AA424" s="21"/>
      <c r="AB424" s="21"/>
      <c r="AC424" s="21"/>
      <c r="AD424" s="21"/>
      <c r="AE424" s="21"/>
      <c r="AF424" s="21"/>
      <c r="AG424" s="21"/>
      <c r="AH424" s="21"/>
      <c r="AI424" s="21"/>
      <c r="AJ424" s="21"/>
      <c r="AK424" s="21"/>
      <c r="AL424" s="21"/>
      <c r="AM424" s="21"/>
      <c r="AN424" s="21"/>
      <c r="AO424" s="21"/>
      <c r="AP424" s="21"/>
      <c r="AQ424" s="21"/>
      <c r="AR424" s="21"/>
      <c r="AS424" s="21"/>
      <c r="AT424" s="21"/>
      <c r="AU424" s="21"/>
      <c r="AV424" s="21"/>
      <c r="AW424" s="21"/>
      <c r="AX424" s="21"/>
      <c r="AY424" s="21"/>
      <c r="AZ424" s="21"/>
      <c r="BA424" s="21"/>
      <c r="BB424" s="21"/>
      <c r="BC424" s="21"/>
      <c r="BD424" s="21"/>
      <c r="BE424" s="21"/>
      <c r="BF424" s="21"/>
      <c r="BG424" s="21"/>
      <c r="BH424" s="21"/>
      <c r="BI424" s="21"/>
      <c r="BJ424" s="21"/>
      <c r="BK424" s="21"/>
      <c r="BL424" s="21"/>
      <c r="BM424" s="21"/>
      <c r="BN424" s="21"/>
      <c r="BO424" s="21"/>
      <c r="BP424" s="21"/>
      <c r="BQ424" s="21"/>
      <c r="BR424" s="21"/>
      <c r="BS424" s="21"/>
      <c r="BT424" s="21"/>
      <c r="BU424" s="21"/>
      <c r="BV424" s="21"/>
      <c r="BW424" s="21"/>
      <c r="BX424" s="21"/>
      <c r="BY424" s="21"/>
      <c r="BZ424" s="21"/>
      <c r="CA424" s="21"/>
      <c r="CB424" s="21"/>
      <c r="CC424" s="21"/>
      <c r="CD424" s="21"/>
      <c r="CE424" s="21"/>
      <c r="CF424" s="21"/>
      <c r="CG424" s="21"/>
      <c r="CH424" s="21"/>
      <c r="CI424" s="21"/>
      <c r="CJ424" s="21"/>
      <c r="CK424" s="21"/>
      <c r="CL424" s="21"/>
      <c r="CM424" s="21"/>
      <c r="CN424" s="21"/>
      <c r="CO424" s="21"/>
      <c r="CP424" s="21"/>
      <c r="CQ424" s="21"/>
      <c r="CR424" s="21"/>
      <c r="CS424" s="21"/>
      <c r="CT424" s="21"/>
      <c r="CU424" s="21"/>
      <c r="CV424" s="21"/>
      <c r="CW424" s="21"/>
      <c r="CX424" s="21"/>
      <c r="CY424" s="21"/>
      <c r="CZ424" s="21"/>
      <c r="DA424" s="21"/>
      <c r="DB424" s="21"/>
      <c r="DC424" s="21"/>
      <c r="DD424" s="21"/>
      <c r="DE424" s="21"/>
      <c r="DF424" s="21"/>
      <c r="DG424" s="21"/>
      <c r="DH424" s="21"/>
      <c r="DI424" s="21"/>
      <c r="DJ424" s="21"/>
      <c r="DK424" s="21"/>
      <c r="DL424" s="21"/>
      <c r="DM424" s="21"/>
      <c r="DN424" s="21"/>
      <c r="DO424" s="21"/>
      <c r="DP424" s="21"/>
      <c r="DQ424" s="21"/>
      <c r="DR424" s="21"/>
      <c r="DS424" s="21"/>
      <c r="DT424" s="21"/>
      <c r="DU424" s="21"/>
      <c r="DV424" s="21"/>
      <c r="DW424" s="21"/>
      <c r="DX424" s="21"/>
      <c r="DY424" s="21"/>
      <c r="DZ424" s="21"/>
      <c r="EA424" s="21"/>
      <c r="EB424" s="21"/>
      <c r="EC424" s="21"/>
      <c r="ED424" s="21"/>
      <c r="EE424" s="21"/>
      <c r="EF424" s="21"/>
      <c r="EG424" s="21"/>
      <c r="EH424" s="21"/>
    </row>
    <row r="425" spans="1:138" ht="15.75" customHeight="1">
      <c r="A425" s="21"/>
      <c r="B425" s="21"/>
      <c r="C425" s="21"/>
      <c r="D425" s="79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  <c r="AA425" s="21"/>
      <c r="AB425" s="21"/>
      <c r="AC425" s="21"/>
      <c r="AD425" s="21"/>
      <c r="AE425" s="21"/>
      <c r="AF425" s="21"/>
      <c r="AG425" s="21"/>
      <c r="AH425" s="21"/>
      <c r="AI425" s="21"/>
      <c r="AJ425" s="21"/>
      <c r="AK425" s="21"/>
      <c r="AL425" s="21"/>
      <c r="AM425" s="21"/>
      <c r="AN425" s="21"/>
      <c r="AO425" s="21"/>
      <c r="AP425" s="21"/>
      <c r="AQ425" s="21"/>
      <c r="AR425" s="21"/>
      <c r="AS425" s="21"/>
      <c r="AT425" s="21"/>
      <c r="AU425" s="21"/>
      <c r="AV425" s="21"/>
      <c r="AW425" s="21"/>
      <c r="AX425" s="21"/>
      <c r="AY425" s="21"/>
      <c r="AZ425" s="21"/>
      <c r="BA425" s="21"/>
      <c r="BB425" s="21"/>
      <c r="BC425" s="21"/>
      <c r="BD425" s="21"/>
      <c r="BE425" s="21"/>
      <c r="BF425" s="21"/>
      <c r="BG425" s="21"/>
      <c r="BH425" s="21"/>
      <c r="BI425" s="21"/>
      <c r="BJ425" s="21"/>
      <c r="BK425" s="21"/>
      <c r="BL425" s="21"/>
      <c r="BM425" s="21"/>
      <c r="BN425" s="21"/>
      <c r="BO425" s="21"/>
      <c r="BP425" s="21"/>
      <c r="BQ425" s="21"/>
      <c r="BR425" s="21"/>
      <c r="BS425" s="21"/>
      <c r="BT425" s="21"/>
      <c r="BU425" s="21"/>
      <c r="BV425" s="21"/>
      <c r="BW425" s="21"/>
      <c r="BX425" s="21"/>
      <c r="BY425" s="21"/>
      <c r="BZ425" s="21"/>
      <c r="CA425" s="21"/>
      <c r="CB425" s="21"/>
      <c r="CC425" s="21"/>
      <c r="CD425" s="21"/>
      <c r="CE425" s="21"/>
      <c r="CF425" s="21"/>
      <c r="CG425" s="21"/>
      <c r="CH425" s="21"/>
      <c r="CI425" s="21"/>
      <c r="CJ425" s="21"/>
      <c r="CK425" s="21"/>
      <c r="CL425" s="21"/>
      <c r="CM425" s="21"/>
      <c r="CN425" s="21"/>
      <c r="CO425" s="21"/>
      <c r="CP425" s="21"/>
      <c r="CQ425" s="21"/>
      <c r="CR425" s="21"/>
      <c r="CS425" s="21"/>
      <c r="CT425" s="21"/>
      <c r="CU425" s="21"/>
      <c r="CV425" s="21"/>
      <c r="CW425" s="21"/>
      <c r="CX425" s="21"/>
      <c r="CY425" s="21"/>
      <c r="CZ425" s="21"/>
      <c r="DA425" s="21"/>
      <c r="DB425" s="21"/>
      <c r="DC425" s="21"/>
      <c r="DD425" s="21"/>
      <c r="DE425" s="21"/>
      <c r="DF425" s="21"/>
      <c r="DG425" s="21"/>
      <c r="DH425" s="21"/>
      <c r="DI425" s="21"/>
      <c r="DJ425" s="21"/>
      <c r="DK425" s="21"/>
      <c r="DL425" s="21"/>
      <c r="DM425" s="21"/>
      <c r="DN425" s="21"/>
      <c r="DO425" s="21"/>
      <c r="DP425" s="21"/>
      <c r="DQ425" s="21"/>
      <c r="DR425" s="21"/>
      <c r="DS425" s="21"/>
      <c r="DT425" s="21"/>
      <c r="DU425" s="21"/>
      <c r="DV425" s="21"/>
      <c r="DW425" s="21"/>
      <c r="DX425" s="21"/>
      <c r="DY425" s="21"/>
      <c r="DZ425" s="21"/>
      <c r="EA425" s="21"/>
      <c r="EB425" s="21"/>
      <c r="EC425" s="21"/>
      <c r="ED425" s="21"/>
      <c r="EE425" s="21"/>
      <c r="EF425" s="21"/>
      <c r="EG425" s="21"/>
      <c r="EH425" s="21"/>
    </row>
    <row r="426" spans="1:138" ht="15.75" customHeight="1">
      <c r="A426" s="21"/>
      <c r="B426" s="21"/>
      <c r="C426" s="21"/>
      <c r="D426" s="79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  <c r="AB426" s="21"/>
      <c r="AC426" s="21"/>
      <c r="AD426" s="21"/>
      <c r="AE426" s="21"/>
      <c r="AF426" s="21"/>
      <c r="AG426" s="21"/>
      <c r="AH426" s="21"/>
      <c r="AI426" s="21"/>
      <c r="AJ426" s="21"/>
      <c r="AK426" s="21"/>
      <c r="AL426" s="21"/>
      <c r="AM426" s="21"/>
      <c r="AN426" s="21"/>
      <c r="AO426" s="21"/>
      <c r="AP426" s="21"/>
      <c r="AQ426" s="21"/>
      <c r="AR426" s="21"/>
      <c r="AS426" s="21"/>
      <c r="AT426" s="21"/>
      <c r="AU426" s="21"/>
      <c r="AV426" s="21"/>
      <c r="AW426" s="21"/>
      <c r="AX426" s="21"/>
      <c r="AY426" s="21"/>
      <c r="AZ426" s="21"/>
      <c r="BA426" s="21"/>
      <c r="BB426" s="21"/>
      <c r="BC426" s="21"/>
      <c r="BD426" s="21"/>
      <c r="BE426" s="21"/>
      <c r="BF426" s="21"/>
      <c r="BG426" s="21"/>
      <c r="BH426" s="21"/>
      <c r="BI426" s="21"/>
      <c r="BJ426" s="21"/>
      <c r="BK426" s="21"/>
      <c r="BL426" s="21"/>
      <c r="BM426" s="21"/>
      <c r="BN426" s="21"/>
      <c r="BO426" s="21"/>
      <c r="BP426" s="21"/>
      <c r="BQ426" s="21"/>
      <c r="BR426" s="21"/>
      <c r="BS426" s="21"/>
      <c r="BT426" s="21"/>
      <c r="BU426" s="21"/>
      <c r="BV426" s="21"/>
      <c r="BW426" s="21"/>
      <c r="BX426" s="21"/>
      <c r="BY426" s="21"/>
      <c r="BZ426" s="21"/>
      <c r="CA426" s="21"/>
      <c r="CB426" s="21"/>
      <c r="CC426" s="21"/>
      <c r="CD426" s="21"/>
      <c r="CE426" s="21"/>
      <c r="CF426" s="21"/>
      <c r="CG426" s="21"/>
      <c r="CH426" s="21"/>
      <c r="CI426" s="21"/>
      <c r="CJ426" s="21"/>
      <c r="CK426" s="21"/>
      <c r="CL426" s="21"/>
      <c r="CM426" s="21"/>
      <c r="CN426" s="21"/>
      <c r="CO426" s="21"/>
      <c r="CP426" s="21"/>
      <c r="CQ426" s="21"/>
      <c r="CR426" s="21"/>
      <c r="CS426" s="21"/>
      <c r="CT426" s="21"/>
      <c r="CU426" s="21"/>
      <c r="CV426" s="21"/>
      <c r="CW426" s="21"/>
      <c r="CX426" s="21"/>
      <c r="CY426" s="21"/>
      <c r="CZ426" s="21"/>
      <c r="DA426" s="21"/>
      <c r="DB426" s="21"/>
      <c r="DC426" s="21"/>
      <c r="DD426" s="21"/>
      <c r="DE426" s="21"/>
      <c r="DF426" s="21"/>
      <c r="DG426" s="21"/>
      <c r="DH426" s="21"/>
      <c r="DI426" s="21"/>
      <c r="DJ426" s="21"/>
      <c r="DK426" s="21"/>
      <c r="DL426" s="21"/>
      <c r="DM426" s="21"/>
      <c r="DN426" s="21"/>
      <c r="DO426" s="21"/>
      <c r="DP426" s="21"/>
      <c r="DQ426" s="21"/>
      <c r="DR426" s="21"/>
      <c r="DS426" s="21"/>
      <c r="DT426" s="21"/>
      <c r="DU426" s="21"/>
      <c r="DV426" s="21"/>
      <c r="DW426" s="21"/>
      <c r="DX426" s="21"/>
      <c r="DY426" s="21"/>
      <c r="DZ426" s="21"/>
      <c r="EA426" s="21"/>
      <c r="EB426" s="21"/>
      <c r="EC426" s="21"/>
      <c r="ED426" s="21"/>
      <c r="EE426" s="21"/>
      <c r="EF426" s="21"/>
      <c r="EG426" s="21"/>
      <c r="EH426" s="21"/>
    </row>
    <row r="427" spans="1:138" ht="15.75" customHeight="1">
      <c r="A427" s="21"/>
      <c r="B427" s="21"/>
      <c r="C427" s="21"/>
      <c r="D427" s="79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  <c r="AA427" s="21"/>
      <c r="AB427" s="21"/>
      <c r="AC427" s="21"/>
      <c r="AD427" s="21"/>
      <c r="AE427" s="21"/>
      <c r="AF427" s="21"/>
      <c r="AG427" s="21"/>
      <c r="AH427" s="21"/>
      <c r="AI427" s="21"/>
      <c r="AJ427" s="21"/>
      <c r="AK427" s="21"/>
      <c r="AL427" s="21"/>
      <c r="AM427" s="21"/>
      <c r="AN427" s="21"/>
      <c r="AO427" s="21"/>
      <c r="AP427" s="21"/>
      <c r="AQ427" s="21"/>
      <c r="AR427" s="21"/>
      <c r="AS427" s="21"/>
      <c r="AT427" s="21"/>
      <c r="AU427" s="21"/>
      <c r="AV427" s="21"/>
      <c r="AW427" s="21"/>
      <c r="AX427" s="21"/>
      <c r="AY427" s="21"/>
      <c r="AZ427" s="21"/>
      <c r="BA427" s="21"/>
      <c r="BB427" s="21"/>
      <c r="BC427" s="21"/>
      <c r="BD427" s="21"/>
      <c r="BE427" s="21"/>
      <c r="BF427" s="21"/>
      <c r="BG427" s="21"/>
      <c r="BH427" s="21"/>
      <c r="BI427" s="21"/>
      <c r="BJ427" s="21"/>
      <c r="BK427" s="21"/>
      <c r="BL427" s="21"/>
      <c r="BM427" s="21"/>
      <c r="BN427" s="21"/>
      <c r="BO427" s="21"/>
      <c r="BP427" s="21"/>
      <c r="BQ427" s="21"/>
      <c r="BR427" s="21"/>
      <c r="BS427" s="21"/>
      <c r="BT427" s="21"/>
      <c r="BU427" s="21"/>
      <c r="BV427" s="21"/>
      <c r="BW427" s="21"/>
      <c r="BX427" s="21"/>
      <c r="BY427" s="21"/>
      <c r="BZ427" s="21"/>
      <c r="CA427" s="21"/>
      <c r="CB427" s="21"/>
      <c r="CC427" s="21"/>
      <c r="CD427" s="21"/>
      <c r="CE427" s="21"/>
      <c r="CF427" s="21"/>
      <c r="CG427" s="21"/>
      <c r="CH427" s="21"/>
      <c r="CI427" s="21"/>
      <c r="CJ427" s="21"/>
      <c r="CK427" s="21"/>
      <c r="CL427" s="21"/>
      <c r="CM427" s="21"/>
      <c r="CN427" s="21"/>
      <c r="CO427" s="21"/>
      <c r="CP427" s="21"/>
      <c r="CQ427" s="21"/>
      <c r="CR427" s="21"/>
      <c r="CS427" s="21"/>
      <c r="CT427" s="21"/>
      <c r="CU427" s="21"/>
      <c r="CV427" s="21"/>
      <c r="CW427" s="21"/>
      <c r="CX427" s="21"/>
      <c r="CY427" s="21"/>
      <c r="CZ427" s="21"/>
      <c r="DA427" s="21"/>
      <c r="DB427" s="21"/>
      <c r="DC427" s="21"/>
      <c r="DD427" s="21"/>
      <c r="DE427" s="21"/>
      <c r="DF427" s="21"/>
      <c r="DG427" s="21"/>
      <c r="DH427" s="21"/>
      <c r="DI427" s="21"/>
      <c r="DJ427" s="21"/>
      <c r="DK427" s="21"/>
      <c r="DL427" s="21"/>
      <c r="DM427" s="21"/>
      <c r="DN427" s="21"/>
      <c r="DO427" s="21"/>
      <c r="DP427" s="21"/>
      <c r="DQ427" s="21"/>
      <c r="DR427" s="21"/>
      <c r="DS427" s="21"/>
      <c r="DT427" s="21"/>
      <c r="DU427" s="21"/>
      <c r="DV427" s="21"/>
      <c r="DW427" s="21"/>
      <c r="DX427" s="21"/>
      <c r="DY427" s="21"/>
      <c r="DZ427" s="21"/>
      <c r="EA427" s="21"/>
      <c r="EB427" s="21"/>
      <c r="EC427" s="21"/>
      <c r="ED427" s="21"/>
      <c r="EE427" s="21"/>
      <c r="EF427" s="21"/>
      <c r="EG427" s="21"/>
      <c r="EH427" s="21"/>
    </row>
    <row r="428" spans="1:138" ht="15.75" customHeight="1">
      <c r="A428" s="21"/>
      <c r="B428" s="21"/>
      <c r="C428" s="21"/>
      <c r="D428" s="79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  <c r="AA428" s="21"/>
      <c r="AB428" s="21"/>
      <c r="AC428" s="21"/>
      <c r="AD428" s="21"/>
      <c r="AE428" s="21"/>
      <c r="AF428" s="21"/>
      <c r="AG428" s="21"/>
      <c r="AH428" s="21"/>
      <c r="AI428" s="21"/>
      <c r="AJ428" s="21"/>
      <c r="AK428" s="21"/>
      <c r="AL428" s="21"/>
      <c r="AM428" s="21"/>
      <c r="AN428" s="21"/>
      <c r="AO428" s="21"/>
      <c r="AP428" s="21"/>
      <c r="AQ428" s="21"/>
      <c r="AR428" s="21"/>
      <c r="AS428" s="21"/>
      <c r="AT428" s="21"/>
      <c r="AU428" s="21"/>
      <c r="AV428" s="21"/>
      <c r="AW428" s="21"/>
      <c r="AX428" s="21"/>
      <c r="AY428" s="21"/>
      <c r="AZ428" s="21"/>
      <c r="BA428" s="21"/>
      <c r="BB428" s="21"/>
      <c r="BC428" s="21"/>
      <c r="BD428" s="21"/>
      <c r="BE428" s="21"/>
      <c r="BF428" s="21"/>
      <c r="BG428" s="21"/>
      <c r="BH428" s="21"/>
      <c r="BI428" s="21"/>
      <c r="BJ428" s="21"/>
      <c r="BK428" s="21"/>
      <c r="BL428" s="21"/>
      <c r="BM428" s="21"/>
      <c r="BN428" s="21"/>
      <c r="BO428" s="21"/>
      <c r="BP428" s="21"/>
      <c r="BQ428" s="21"/>
      <c r="BR428" s="21"/>
      <c r="BS428" s="21"/>
      <c r="BT428" s="21"/>
      <c r="BU428" s="21"/>
      <c r="BV428" s="21"/>
      <c r="BW428" s="21"/>
      <c r="BX428" s="21"/>
      <c r="BY428" s="21"/>
      <c r="BZ428" s="21"/>
      <c r="CA428" s="21"/>
      <c r="CB428" s="21"/>
      <c r="CC428" s="21"/>
      <c r="CD428" s="21"/>
      <c r="CE428" s="21"/>
      <c r="CF428" s="21"/>
      <c r="CG428" s="21"/>
      <c r="CH428" s="21"/>
      <c r="CI428" s="21"/>
      <c r="CJ428" s="21"/>
      <c r="CK428" s="21"/>
      <c r="CL428" s="21"/>
      <c r="CM428" s="21"/>
      <c r="CN428" s="21"/>
      <c r="CO428" s="21"/>
      <c r="CP428" s="21"/>
      <c r="CQ428" s="21"/>
      <c r="CR428" s="21"/>
      <c r="CS428" s="21"/>
      <c r="CT428" s="21"/>
      <c r="CU428" s="21"/>
      <c r="CV428" s="21"/>
      <c r="CW428" s="21"/>
      <c r="CX428" s="21"/>
      <c r="CY428" s="21"/>
      <c r="CZ428" s="21"/>
      <c r="DA428" s="21"/>
      <c r="DB428" s="21"/>
      <c r="DC428" s="21"/>
      <c r="DD428" s="21"/>
      <c r="DE428" s="21"/>
      <c r="DF428" s="21"/>
      <c r="DG428" s="21"/>
      <c r="DH428" s="21"/>
      <c r="DI428" s="21"/>
      <c r="DJ428" s="21"/>
      <c r="DK428" s="21"/>
      <c r="DL428" s="21"/>
      <c r="DM428" s="21"/>
      <c r="DN428" s="21"/>
      <c r="DO428" s="21"/>
      <c r="DP428" s="21"/>
      <c r="DQ428" s="21"/>
      <c r="DR428" s="21"/>
      <c r="DS428" s="21"/>
      <c r="DT428" s="21"/>
      <c r="DU428" s="21"/>
      <c r="DV428" s="21"/>
      <c r="DW428" s="21"/>
      <c r="DX428" s="21"/>
      <c r="DY428" s="21"/>
      <c r="DZ428" s="21"/>
      <c r="EA428" s="21"/>
      <c r="EB428" s="21"/>
      <c r="EC428" s="21"/>
      <c r="ED428" s="21"/>
      <c r="EE428" s="21"/>
      <c r="EF428" s="21"/>
      <c r="EG428" s="21"/>
      <c r="EH428" s="21"/>
    </row>
    <row r="429" spans="1:138" ht="15.75" customHeight="1">
      <c r="A429" s="21"/>
      <c r="B429" s="21"/>
      <c r="C429" s="21"/>
      <c r="D429" s="79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  <c r="AA429" s="21"/>
      <c r="AB429" s="21"/>
      <c r="AC429" s="21"/>
      <c r="AD429" s="21"/>
      <c r="AE429" s="21"/>
      <c r="AF429" s="21"/>
      <c r="AG429" s="21"/>
      <c r="AH429" s="21"/>
      <c r="AI429" s="21"/>
      <c r="AJ429" s="21"/>
      <c r="AK429" s="21"/>
      <c r="AL429" s="21"/>
      <c r="AM429" s="21"/>
      <c r="AN429" s="21"/>
      <c r="AO429" s="21"/>
      <c r="AP429" s="21"/>
      <c r="AQ429" s="21"/>
      <c r="AR429" s="21"/>
      <c r="AS429" s="21"/>
      <c r="AT429" s="21"/>
      <c r="AU429" s="21"/>
      <c r="AV429" s="21"/>
      <c r="AW429" s="21"/>
      <c r="AX429" s="21"/>
      <c r="AY429" s="21"/>
      <c r="AZ429" s="21"/>
      <c r="BA429" s="21"/>
      <c r="BB429" s="21"/>
      <c r="BC429" s="21"/>
      <c r="BD429" s="21"/>
      <c r="BE429" s="21"/>
      <c r="BF429" s="21"/>
      <c r="BG429" s="21"/>
      <c r="BH429" s="21"/>
      <c r="BI429" s="21"/>
      <c r="BJ429" s="21"/>
      <c r="BK429" s="21"/>
      <c r="BL429" s="21"/>
      <c r="BM429" s="21"/>
      <c r="BN429" s="21"/>
      <c r="BO429" s="21"/>
      <c r="BP429" s="21"/>
      <c r="BQ429" s="21"/>
      <c r="BR429" s="21"/>
      <c r="BS429" s="21"/>
      <c r="BT429" s="21"/>
      <c r="BU429" s="21"/>
      <c r="BV429" s="21"/>
      <c r="BW429" s="21"/>
      <c r="BX429" s="21"/>
      <c r="BY429" s="21"/>
      <c r="BZ429" s="21"/>
      <c r="CA429" s="21"/>
      <c r="CB429" s="21"/>
      <c r="CC429" s="21"/>
      <c r="CD429" s="21"/>
      <c r="CE429" s="21"/>
      <c r="CF429" s="21"/>
      <c r="CG429" s="21"/>
      <c r="CH429" s="21"/>
      <c r="CI429" s="21"/>
      <c r="CJ429" s="21"/>
      <c r="CK429" s="21"/>
      <c r="CL429" s="21"/>
      <c r="CM429" s="21"/>
      <c r="CN429" s="21"/>
      <c r="CO429" s="21"/>
      <c r="CP429" s="21"/>
      <c r="CQ429" s="21"/>
      <c r="CR429" s="21"/>
      <c r="CS429" s="21"/>
      <c r="CT429" s="21"/>
      <c r="CU429" s="21"/>
      <c r="CV429" s="21"/>
      <c r="CW429" s="21"/>
      <c r="CX429" s="21"/>
      <c r="CY429" s="21"/>
      <c r="CZ429" s="21"/>
      <c r="DA429" s="21"/>
      <c r="DB429" s="21"/>
      <c r="DC429" s="21"/>
      <c r="DD429" s="21"/>
      <c r="DE429" s="21"/>
      <c r="DF429" s="21"/>
      <c r="DG429" s="21"/>
      <c r="DH429" s="21"/>
      <c r="DI429" s="21"/>
      <c r="DJ429" s="21"/>
      <c r="DK429" s="21"/>
      <c r="DL429" s="21"/>
      <c r="DM429" s="21"/>
      <c r="DN429" s="21"/>
      <c r="DO429" s="21"/>
      <c r="DP429" s="21"/>
      <c r="DQ429" s="21"/>
      <c r="DR429" s="21"/>
      <c r="DS429" s="21"/>
      <c r="DT429" s="21"/>
      <c r="DU429" s="21"/>
      <c r="DV429" s="21"/>
      <c r="DW429" s="21"/>
      <c r="DX429" s="21"/>
      <c r="DY429" s="21"/>
      <c r="DZ429" s="21"/>
      <c r="EA429" s="21"/>
      <c r="EB429" s="21"/>
      <c r="EC429" s="21"/>
      <c r="ED429" s="21"/>
      <c r="EE429" s="21"/>
      <c r="EF429" s="21"/>
      <c r="EG429" s="21"/>
      <c r="EH429" s="21"/>
    </row>
    <row r="430" spans="1:138" ht="15.75" customHeight="1">
      <c r="A430" s="21"/>
      <c r="B430" s="21"/>
      <c r="C430" s="21"/>
      <c r="D430" s="79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  <c r="AA430" s="21"/>
      <c r="AB430" s="21"/>
      <c r="AC430" s="21"/>
      <c r="AD430" s="21"/>
      <c r="AE430" s="21"/>
      <c r="AF430" s="21"/>
      <c r="AG430" s="21"/>
      <c r="AH430" s="21"/>
      <c r="AI430" s="21"/>
      <c r="AJ430" s="21"/>
      <c r="AK430" s="21"/>
      <c r="AL430" s="21"/>
      <c r="AM430" s="21"/>
      <c r="AN430" s="21"/>
      <c r="AO430" s="21"/>
      <c r="AP430" s="21"/>
      <c r="AQ430" s="21"/>
      <c r="AR430" s="21"/>
      <c r="AS430" s="21"/>
      <c r="AT430" s="21"/>
      <c r="AU430" s="21"/>
      <c r="AV430" s="21"/>
      <c r="AW430" s="21"/>
      <c r="AX430" s="21"/>
      <c r="AY430" s="21"/>
      <c r="AZ430" s="21"/>
      <c r="BA430" s="21"/>
      <c r="BB430" s="21"/>
      <c r="BC430" s="21"/>
      <c r="BD430" s="21"/>
      <c r="BE430" s="21"/>
      <c r="BF430" s="21"/>
      <c r="BG430" s="21"/>
      <c r="BH430" s="21"/>
      <c r="BI430" s="21"/>
      <c r="BJ430" s="21"/>
      <c r="BK430" s="21"/>
      <c r="BL430" s="21"/>
      <c r="BM430" s="21"/>
      <c r="BN430" s="21"/>
      <c r="BO430" s="21"/>
      <c r="BP430" s="21"/>
      <c r="BQ430" s="21"/>
      <c r="BR430" s="21"/>
      <c r="BS430" s="21"/>
      <c r="BT430" s="21"/>
      <c r="BU430" s="21"/>
      <c r="BV430" s="21"/>
      <c r="BW430" s="21"/>
      <c r="BX430" s="21"/>
      <c r="BY430" s="21"/>
      <c r="BZ430" s="21"/>
      <c r="CA430" s="21"/>
      <c r="CB430" s="21"/>
      <c r="CC430" s="21"/>
      <c r="CD430" s="21"/>
      <c r="CE430" s="21"/>
      <c r="CF430" s="21"/>
      <c r="CG430" s="21"/>
      <c r="CH430" s="21"/>
      <c r="CI430" s="21"/>
      <c r="CJ430" s="21"/>
      <c r="CK430" s="21"/>
      <c r="CL430" s="21"/>
      <c r="CM430" s="21"/>
      <c r="CN430" s="21"/>
      <c r="CO430" s="21"/>
      <c r="CP430" s="21"/>
      <c r="CQ430" s="21"/>
      <c r="CR430" s="21"/>
      <c r="CS430" s="21"/>
      <c r="CT430" s="21"/>
      <c r="CU430" s="21"/>
      <c r="CV430" s="21"/>
      <c r="CW430" s="21"/>
      <c r="CX430" s="21"/>
      <c r="CY430" s="21"/>
      <c r="CZ430" s="21"/>
      <c r="DA430" s="21"/>
      <c r="DB430" s="21"/>
      <c r="DC430" s="21"/>
      <c r="DD430" s="21"/>
      <c r="DE430" s="21"/>
      <c r="DF430" s="21"/>
      <c r="DG430" s="21"/>
      <c r="DH430" s="21"/>
      <c r="DI430" s="21"/>
      <c r="DJ430" s="21"/>
      <c r="DK430" s="21"/>
      <c r="DL430" s="21"/>
      <c r="DM430" s="21"/>
      <c r="DN430" s="21"/>
      <c r="DO430" s="21"/>
      <c r="DP430" s="21"/>
      <c r="DQ430" s="21"/>
      <c r="DR430" s="21"/>
      <c r="DS430" s="21"/>
      <c r="DT430" s="21"/>
      <c r="DU430" s="21"/>
      <c r="DV430" s="21"/>
      <c r="DW430" s="21"/>
      <c r="DX430" s="21"/>
      <c r="DY430" s="21"/>
      <c r="DZ430" s="21"/>
      <c r="EA430" s="21"/>
      <c r="EB430" s="21"/>
      <c r="EC430" s="21"/>
      <c r="ED430" s="21"/>
      <c r="EE430" s="21"/>
      <c r="EF430" s="21"/>
      <c r="EG430" s="21"/>
      <c r="EH430" s="21"/>
    </row>
    <row r="431" spans="1:138" ht="15.75" customHeight="1">
      <c r="A431" s="21"/>
      <c r="B431" s="21"/>
      <c r="C431" s="21"/>
      <c r="D431" s="79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  <c r="AA431" s="21"/>
      <c r="AB431" s="21"/>
      <c r="AC431" s="21"/>
      <c r="AD431" s="21"/>
      <c r="AE431" s="21"/>
      <c r="AF431" s="21"/>
      <c r="AG431" s="21"/>
      <c r="AH431" s="21"/>
      <c r="AI431" s="21"/>
      <c r="AJ431" s="21"/>
      <c r="AK431" s="21"/>
      <c r="AL431" s="21"/>
      <c r="AM431" s="21"/>
      <c r="AN431" s="21"/>
      <c r="AO431" s="21"/>
      <c r="AP431" s="21"/>
      <c r="AQ431" s="21"/>
      <c r="AR431" s="21"/>
      <c r="AS431" s="21"/>
      <c r="AT431" s="21"/>
      <c r="AU431" s="21"/>
      <c r="AV431" s="21"/>
      <c r="AW431" s="21"/>
      <c r="AX431" s="21"/>
      <c r="AY431" s="21"/>
      <c r="AZ431" s="21"/>
      <c r="BA431" s="21"/>
      <c r="BB431" s="21"/>
      <c r="BC431" s="21"/>
      <c r="BD431" s="21"/>
      <c r="BE431" s="21"/>
      <c r="BF431" s="21"/>
      <c r="BG431" s="21"/>
      <c r="BH431" s="21"/>
      <c r="BI431" s="21"/>
      <c r="BJ431" s="21"/>
      <c r="BK431" s="21"/>
      <c r="BL431" s="21"/>
      <c r="BM431" s="21"/>
      <c r="BN431" s="21"/>
      <c r="BO431" s="21"/>
      <c r="BP431" s="21"/>
      <c r="BQ431" s="21"/>
      <c r="BR431" s="21"/>
      <c r="BS431" s="21"/>
      <c r="BT431" s="21"/>
      <c r="BU431" s="21"/>
      <c r="BV431" s="21"/>
      <c r="BW431" s="21"/>
      <c r="BX431" s="21"/>
      <c r="BY431" s="21"/>
      <c r="BZ431" s="21"/>
      <c r="CA431" s="21"/>
      <c r="CB431" s="21"/>
      <c r="CC431" s="21"/>
      <c r="CD431" s="21"/>
      <c r="CE431" s="21"/>
      <c r="CF431" s="21"/>
      <c r="CG431" s="21"/>
      <c r="CH431" s="21"/>
      <c r="CI431" s="21"/>
      <c r="CJ431" s="21"/>
      <c r="CK431" s="21"/>
      <c r="CL431" s="21"/>
      <c r="CM431" s="21"/>
      <c r="CN431" s="21"/>
      <c r="CO431" s="21"/>
      <c r="CP431" s="21"/>
      <c r="CQ431" s="21"/>
      <c r="CR431" s="21"/>
      <c r="CS431" s="21"/>
      <c r="CT431" s="21"/>
      <c r="CU431" s="21"/>
      <c r="CV431" s="21"/>
      <c r="CW431" s="21"/>
      <c r="CX431" s="21"/>
      <c r="CY431" s="21"/>
      <c r="CZ431" s="21"/>
      <c r="DA431" s="21"/>
      <c r="DB431" s="21"/>
      <c r="DC431" s="21"/>
      <c r="DD431" s="21"/>
      <c r="DE431" s="21"/>
      <c r="DF431" s="21"/>
      <c r="DG431" s="21"/>
      <c r="DH431" s="21"/>
      <c r="DI431" s="21"/>
      <c r="DJ431" s="21"/>
      <c r="DK431" s="21"/>
      <c r="DL431" s="21"/>
      <c r="DM431" s="21"/>
      <c r="DN431" s="21"/>
      <c r="DO431" s="21"/>
      <c r="DP431" s="21"/>
      <c r="DQ431" s="21"/>
      <c r="DR431" s="21"/>
      <c r="DS431" s="21"/>
      <c r="DT431" s="21"/>
      <c r="DU431" s="21"/>
      <c r="DV431" s="21"/>
      <c r="DW431" s="21"/>
      <c r="DX431" s="21"/>
      <c r="DY431" s="21"/>
      <c r="DZ431" s="21"/>
      <c r="EA431" s="21"/>
      <c r="EB431" s="21"/>
      <c r="EC431" s="21"/>
      <c r="ED431" s="21"/>
      <c r="EE431" s="21"/>
      <c r="EF431" s="21"/>
      <c r="EG431" s="21"/>
      <c r="EH431" s="21"/>
    </row>
    <row r="432" spans="1:138" ht="15.75" customHeight="1">
      <c r="A432" s="21"/>
      <c r="B432" s="21"/>
      <c r="C432" s="21"/>
      <c r="D432" s="79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  <c r="AA432" s="21"/>
      <c r="AB432" s="21"/>
      <c r="AC432" s="21"/>
      <c r="AD432" s="21"/>
      <c r="AE432" s="21"/>
      <c r="AF432" s="21"/>
      <c r="AG432" s="21"/>
      <c r="AH432" s="21"/>
      <c r="AI432" s="21"/>
      <c r="AJ432" s="21"/>
      <c r="AK432" s="21"/>
      <c r="AL432" s="21"/>
      <c r="AM432" s="21"/>
      <c r="AN432" s="21"/>
      <c r="AO432" s="21"/>
      <c r="AP432" s="21"/>
      <c r="AQ432" s="21"/>
      <c r="AR432" s="21"/>
      <c r="AS432" s="21"/>
      <c r="AT432" s="21"/>
      <c r="AU432" s="21"/>
      <c r="AV432" s="21"/>
      <c r="AW432" s="21"/>
      <c r="AX432" s="21"/>
      <c r="AY432" s="21"/>
      <c r="AZ432" s="21"/>
      <c r="BA432" s="21"/>
      <c r="BB432" s="21"/>
      <c r="BC432" s="21"/>
      <c r="BD432" s="21"/>
      <c r="BE432" s="21"/>
      <c r="BF432" s="21"/>
      <c r="BG432" s="21"/>
      <c r="BH432" s="21"/>
      <c r="BI432" s="21"/>
      <c r="BJ432" s="21"/>
      <c r="BK432" s="21"/>
      <c r="BL432" s="21"/>
      <c r="BM432" s="21"/>
      <c r="BN432" s="21"/>
      <c r="BO432" s="21"/>
      <c r="BP432" s="21"/>
      <c r="BQ432" s="21"/>
      <c r="BR432" s="21"/>
      <c r="BS432" s="21"/>
      <c r="BT432" s="21"/>
      <c r="BU432" s="21"/>
      <c r="BV432" s="21"/>
      <c r="BW432" s="21"/>
      <c r="BX432" s="21"/>
      <c r="BY432" s="21"/>
      <c r="BZ432" s="21"/>
      <c r="CA432" s="21"/>
      <c r="CB432" s="21"/>
      <c r="CC432" s="21"/>
      <c r="CD432" s="21"/>
      <c r="CE432" s="21"/>
      <c r="CF432" s="21"/>
      <c r="CG432" s="21"/>
      <c r="CH432" s="21"/>
      <c r="CI432" s="21"/>
      <c r="CJ432" s="21"/>
      <c r="CK432" s="21"/>
      <c r="CL432" s="21"/>
      <c r="CM432" s="21"/>
      <c r="CN432" s="21"/>
      <c r="CO432" s="21"/>
      <c r="CP432" s="21"/>
      <c r="CQ432" s="21"/>
      <c r="CR432" s="21"/>
      <c r="CS432" s="21"/>
      <c r="CT432" s="21"/>
      <c r="CU432" s="21"/>
      <c r="CV432" s="21"/>
      <c r="CW432" s="21"/>
      <c r="CX432" s="21"/>
      <c r="CY432" s="21"/>
      <c r="CZ432" s="21"/>
      <c r="DA432" s="21"/>
      <c r="DB432" s="21"/>
      <c r="DC432" s="21"/>
      <c r="DD432" s="21"/>
      <c r="DE432" s="21"/>
      <c r="DF432" s="21"/>
      <c r="DG432" s="21"/>
      <c r="DH432" s="21"/>
      <c r="DI432" s="21"/>
      <c r="DJ432" s="21"/>
      <c r="DK432" s="21"/>
      <c r="DL432" s="21"/>
      <c r="DM432" s="21"/>
      <c r="DN432" s="21"/>
      <c r="DO432" s="21"/>
      <c r="DP432" s="21"/>
      <c r="DQ432" s="21"/>
      <c r="DR432" s="21"/>
      <c r="DS432" s="21"/>
      <c r="DT432" s="21"/>
      <c r="DU432" s="21"/>
      <c r="DV432" s="21"/>
      <c r="DW432" s="21"/>
      <c r="DX432" s="21"/>
      <c r="DY432" s="21"/>
      <c r="DZ432" s="21"/>
      <c r="EA432" s="21"/>
      <c r="EB432" s="21"/>
      <c r="EC432" s="21"/>
      <c r="ED432" s="21"/>
      <c r="EE432" s="21"/>
      <c r="EF432" s="21"/>
      <c r="EG432" s="21"/>
      <c r="EH432" s="21"/>
    </row>
    <row r="433" spans="1:138" ht="15.75" customHeight="1">
      <c r="A433" s="21"/>
      <c r="B433" s="21"/>
      <c r="C433" s="21"/>
      <c r="D433" s="79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  <c r="AA433" s="21"/>
      <c r="AB433" s="21"/>
      <c r="AC433" s="21"/>
      <c r="AD433" s="21"/>
      <c r="AE433" s="21"/>
      <c r="AF433" s="21"/>
      <c r="AG433" s="21"/>
      <c r="AH433" s="21"/>
      <c r="AI433" s="21"/>
      <c r="AJ433" s="21"/>
      <c r="AK433" s="21"/>
      <c r="AL433" s="21"/>
      <c r="AM433" s="21"/>
      <c r="AN433" s="21"/>
      <c r="AO433" s="21"/>
      <c r="AP433" s="21"/>
      <c r="AQ433" s="21"/>
      <c r="AR433" s="21"/>
      <c r="AS433" s="21"/>
      <c r="AT433" s="21"/>
      <c r="AU433" s="21"/>
      <c r="AV433" s="21"/>
      <c r="AW433" s="21"/>
      <c r="AX433" s="21"/>
      <c r="AY433" s="21"/>
      <c r="AZ433" s="21"/>
      <c r="BA433" s="21"/>
      <c r="BB433" s="21"/>
      <c r="BC433" s="21"/>
      <c r="BD433" s="21"/>
      <c r="BE433" s="21"/>
      <c r="BF433" s="21"/>
      <c r="BG433" s="21"/>
      <c r="BH433" s="21"/>
      <c r="BI433" s="21"/>
      <c r="BJ433" s="21"/>
      <c r="BK433" s="21"/>
      <c r="BL433" s="21"/>
      <c r="BM433" s="21"/>
      <c r="BN433" s="21"/>
      <c r="BO433" s="21"/>
      <c r="BP433" s="21"/>
      <c r="BQ433" s="21"/>
      <c r="BR433" s="21"/>
      <c r="BS433" s="21"/>
      <c r="BT433" s="21"/>
      <c r="BU433" s="21"/>
      <c r="BV433" s="21"/>
      <c r="BW433" s="21"/>
      <c r="BX433" s="21"/>
      <c r="BY433" s="21"/>
      <c r="BZ433" s="21"/>
      <c r="CA433" s="21"/>
      <c r="CB433" s="21"/>
      <c r="CC433" s="21"/>
      <c r="CD433" s="21"/>
      <c r="CE433" s="21"/>
      <c r="CF433" s="21"/>
      <c r="CG433" s="21"/>
      <c r="CH433" s="21"/>
      <c r="CI433" s="21"/>
      <c r="CJ433" s="21"/>
      <c r="CK433" s="21"/>
      <c r="CL433" s="21"/>
      <c r="CM433" s="21"/>
      <c r="CN433" s="21"/>
      <c r="CO433" s="21"/>
      <c r="CP433" s="21"/>
      <c r="CQ433" s="21"/>
      <c r="CR433" s="21"/>
      <c r="CS433" s="21"/>
      <c r="CT433" s="21"/>
      <c r="CU433" s="21"/>
      <c r="CV433" s="21"/>
      <c r="CW433" s="21"/>
      <c r="CX433" s="21"/>
      <c r="CY433" s="21"/>
      <c r="CZ433" s="21"/>
      <c r="DA433" s="21"/>
      <c r="DB433" s="21"/>
      <c r="DC433" s="21"/>
      <c r="DD433" s="21"/>
      <c r="DE433" s="21"/>
      <c r="DF433" s="21"/>
      <c r="DG433" s="21"/>
      <c r="DH433" s="21"/>
      <c r="DI433" s="21"/>
      <c r="DJ433" s="21"/>
      <c r="DK433" s="21"/>
      <c r="DL433" s="21"/>
      <c r="DM433" s="21"/>
      <c r="DN433" s="21"/>
      <c r="DO433" s="21"/>
      <c r="DP433" s="21"/>
      <c r="DQ433" s="21"/>
      <c r="DR433" s="21"/>
      <c r="DS433" s="21"/>
      <c r="DT433" s="21"/>
      <c r="DU433" s="21"/>
      <c r="DV433" s="21"/>
      <c r="DW433" s="21"/>
      <c r="DX433" s="21"/>
      <c r="DY433" s="21"/>
      <c r="DZ433" s="21"/>
      <c r="EA433" s="21"/>
      <c r="EB433" s="21"/>
      <c r="EC433" s="21"/>
      <c r="ED433" s="21"/>
      <c r="EE433" s="21"/>
      <c r="EF433" s="21"/>
      <c r="EG433" s="21"/>
      <c r="EH433" s="21"/>
    </row>
    <row r="434" spans="1:138" ht="15.75" customHeight="1">
      <c r="A434" s="21"/>
      <c r="B434" s="21"/>
      <c r="C434" s="21"/>
      <c r="D434" s="79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  <c r="AA434" s="21"/>
      <c r="AB434" s="21"/>
      <c r="AC434" s="21"/>
      <c r="AD434" s="21"/>
      <c r="AE434" s="21"/>
      <c r="AF434" s="21"/>
      <c r="AG434" s="21"/>
      <c r="AH434" s="21"/>
      <c r="AI434" s="21"/>
      <c r="AJ434" s="21"/>
      <c r="AK434" s="21"/>
      <c r="AL434" s="21"/>
      <c r="AM434" s="21"/>
      <c r="AN434" s="21"/>
      <c r="AO434" s="21"/>
      <c r="AP434" s="21"/>
      <c r="AQ434" s="21"/>
      <c r="AR434" s="21"/>
      <c r="AS434" s="21"/>
      <c r="AT434" s="21"/>
      <c r="AU434" s="21"/>
      <c r="AV434" s="21"/>
      <c r="AW434" s="21"/>
      <c r="AX434" s="21"/>
      <c r="AY434" s="21"/>
      <c r="AZ434" s="21"/>
      <c r="BA434" s="21"/>
      <c r="BB434" s="21"/>
      <c r="BC434" s="21"/>
      <c r="BD434" s="21"/>
      <c r="BE434" s="21"/>
      <c r="BF434" s="21"/>
      <c r="BG434" s="21"/>
      <c r="BH434" s="21"/>
      <c r="BI434" s="21"/>
      <c r="BJ434" s="21"/>
      <c r="BK434" s="21"/>
      <c r="BL434" s="21"/>
      <c r="BM434" s="21"/>
      <c r="BN434" s="21"/>
      <c r="BO434" s="21"/>
      <c r="BP434" s="21"/>
      <c r="BQ434" s="21"/>
      <c r="BR434" s="21"/>
      <c r="BS434" s="21"/>
      <c r="BT434" s="21"/>
      <c r="BU434" s="21"/>
      <c r="BV434" s="21"/>
      <c r="BW434" s="21"/>
      <c r="BX434" s="21"/>
      <c r="BY434" s="21"/>
      <c r="BZ434" s="21"/>
      <c r="CA434" s="21"/>
      <c r="CB434" s="21"/>
      <c r="CC434" s="21"/>
      <c r="CD434" s="21"/>
      <c r="CE434" s="21"/>
      <c r="CF434" s="21"/>
      <c r="CG434" s="21"/>
      <c r="CH434" s="21"/>
      <c r="CI434" s="21"/>
      <c r="CJ434" s="21"/>
      <c r="CK434" s="21"/>
      <c r="CL434" s="21"/>
      <c r="CM434" s="21"/>
      <c r="CN434" s="21"/>
      <c r="CO434" s="21"/>
      <c r="CP434" s="21"/>
      <c r="CQ434" s="21"/>
      <c r="CR434" s="21"/>
      <c r="CS434" s="21"/>
      <c r="CT434" s="21"/>
      <c r="CU434" s="21"/>
      <c r="CV434" s="21"/>
      <c r="CW434" s="21"/>
      <c r="CX434" s="21"/>
      <c r="CY434" s="21"/>
      <c r="CZ434" s="21"/>
      <c r="DA434" s="21"/>
      <c r="DB434" s="21"/>
      <c r="DC434" s="21"/>
      <c r="DD434" s="21"/>
      <c r="DE434" s="21"/>
      <c r="DF434" s="21"/>
      <c r="DG434" s="21"/>
      <c r="DH434" s="21"/>
      <c r="DI434" s="21"/>
      <c r="DJ434" s="21"/>
      <c r="DK434" s="21"/>
      <c r="DL434" s="21"/>
      <c r="DM434" s="21"/>
      <c r="DN434" s="21"/>
      <c r="DO434" s="21"/>
      <c r="DP434" s="21"/>
      <c r="DQ434" s="21"/>
      <c r="DR434" s="21"/>
      <c r="DS434" s="21"/>
      <c r="DT434" s="21"/>
      <c r="DU434" s="21"/>
      <c r="DV434" s="21"/>
      <c r="DW434" s="21"/>
      <c r="DX434" s="21"/>
      <c r="DY434" s="21"/>
      <c r="DZ434" s="21"/>
      <c r="EA434" s="21"/>
      <c r="EB434" s="21"/>
      <c r="EC434" s="21"/>
      <c r="ED434" s="21"/>
      <c r="EE434" s="21"/>
      <c r="EF434" s="21"/>
      <c r="EG434" s="21"/>
      <c r="EH434" s="21"/>
    </row>
    <row r="435" spans="1:138" ht="15.75" customHeight="1">
      <c r="A435" s="21"/>
      <c r="B435" s="21"/>
      <c r="C435" s="21"/>
      <c r="D435" s="79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  <c r="AA435" s="21"/>
      <c r="AB435" s="21"/>
      <c r="AC435" s="21"/>
      <c r="AD435" s="21"/>
      <c r="AE435" s="21"/>
      <c r="AF435" s="21"/>
      <c r="AG435" s="21"/>
      <c r="AH435" s="21"/>
      <c r="AI435" s="21"/>
      <c r="AJ435" s="21"/>
      <c r="AK435" s="21"/>
      <c r="AL435" s="21"/>
      <c r="AM435" s="21"/>
      <c r="AN435" s="21"/>
      <c r="AO435" s="21"/>
      <c r="AP435" s="21"/>
      <c r="AQ435" s="21"/>
      <c r="AR435" s="21"/>
      <c r="AS435" s="21"/>
      <c r="AT435" s="21"/>
      <c r="AU435" s="21"/>
      <c r="AV435" s="21"/>
      <c r="AW435" s="21"/>
      <c r="AX435" s="21"/>
      <c r="AY435" s="21"/>
      <c r="AZ435" s="21"/>
      <c r="BA435" s="21"/>
      <c r="BB435" s="21"/>
      <c r="BC435" s="21"/>
      <c r="BD435" s="21"/>
      <c r="BE435" s="21"/>
      <c r="BF435" s="21"/>
      <c r="BG435" s="21"/>
      <c r="BH435" s="21"/>
      <c r="BI435" s="21"/>
      <c r="BJ435" s="21"/>
      <c r="BK435" s="21"/>
      <c r="BL435" s="21"/>
      <c r="BM435" s="21"/>
      <c r="BN435" s="21"/>
      <c r="BO435" s="21"/>
      <c r="BP435" s="21"/>
      <c r="BQ435" s="21"/>
      <c r="BR435" s="21"/>
      <c r="BS435" s="21"/>
      <c r="BT435" s="21"/>
      <c r="BU435" s="21"/>
      <c r="BV435" s="21"/>
      <c r="BW435" s="21"/>
      <c r="BX435" s="21"/>
      <c r="BY435" s="21"/>
      <c r="BZ435" s="21"/>
      <c r="CA435" s="21"/>
      <c r="CB435" s="21"/>
      <c r="CC435" s="21"/>
      <c r="CD435" s="21"/>
      <c r="CE435" s="21"/>
      <c r="CF435" s="21"/>
      <c r="CG435" s="21"/>
      <c r="CH435" s="21"/>
      <c r="CI435" s="21"/>
      <c r="CJ435" s="21"/>
      <c r="CK435" s="21"/>
      <c r="CL435" s="21"/>
      <c r="CM435" s="21"/>
      <c r="CN435" s="21"/>
      <c r="CO435" s="21"/>
      <c r="CP435" s="21"/>
      <c r="CQ435" s="21"/>
      <c r="CR435" s="21"/>
      <c r="CS435" s="21"/>
      <c r="CT435" s="21"/>
      <c r="CU435" s="21"/>
      <c r="CV435" s="21"/>
      <c r="CW435" s="21"/>
      <c r="CX435" s="21"/>
      <c r="CY435" s="21"/>
      <c r="CZ435" s="21"/>
      <c r="DA435" s="21"/>
      <c r="DB435" s="21"/>
      <c r="DC435" s="21"/>
      <c r="DD435" s="21"/>
      <c r="DE435" s="21"/>
      <c r="DF435" s="21"/>
      <c r="DG435" s="21"/>
      <c r="DH435" s="21"/>
      <c r="DI435" s="21"/>
      <c r="DJ435" s="21"/>
      <c r="DK435" s="21"/>
      <c r="DL435" s="21"/>
      <c r="DM435" s="21"/>
      <c r="DN435" s="21"/>
      <c r="DO435" s="21"/>
      <c r="DP435" s="21"/>
      <c r="DQ435" s="21"/>
      <c r="DR435" s="21"/>
      <c r="DS435" s="21"/>
      <c r="DT435" s="21"/>
      <c r="DU435" s="21"/>
      <c r="DV435" s="21"/>
      <c r="DW435" s="21"/>
      <c r="DX435" s="21"/>
      <c r="DY435" s="21"/>
      <c r="DZ435" s="21"/>
      <c r="EA435" s="21"/>
      <c r="EB435" s="21"/>
      <c r="EC435" s="21"/>
      <c r="ED435" s="21"/>
      <c r="EE435" s="21"/>
      <c r="EF435" s="21"/>
      <c r="EG435" s="21"/>
      <c r="EH435" s="21"/>
    </row>
    <row r="436" spans="1:138" ht="15.75" customHeight="1">
      <c r="A436" s="21"/>
      <c r="B436" s="21"/>
      <c r="C436" s="21"/>
      <c r="D436" s="79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  <c r="AA436" s="21"/>
      <c r="AB436" s="21"/>
      <c r="AC436" s="21"/>
      <c r="AD436" s="21"/>
      <c r="AE436" s="21"/>
      <c r="AF436" s="21"/>
      <c r="AG436" s="21"/>
      <c r="AH436" s="21"/>
      <c r="AI436" s="21"/>
      <c r="AJ436" s="21"/>
      <c r="AK436" s="21"/>
      <c r="AL436" s="21"/>
      <c r="AM436" s="21"/>
      <c r="AN436" s="21"/>
      <c r="AO436" s="21"/>
      <c r="AP436" s="21"/>
      <c r="AQ436" s="21"/>
      <c r="AR436" s="21"/>
      <c r="AS436" s="21"/>
      <c r="AT436" s="21"/>
      <c r="AU436" s="21"/>
      <c r="AV436" s="21"/>
      <c r="AW436" s="21"/>
      <c r="AX436" s="21"/>
      <c r="AY436" s="21"/>
      <c r="AZ436" s="21"/>
      <c r="BA436" s="21"/>
      <c r="BB436" s="21"/>
      <c r="BC436" s="21"/>
      <c r="BD436" s="21"/>
      <c r="BE436" s="21"/>
      <c r="BF436" s="21"/>
      <c r="BG436" s="21"/>
      <c r="BH436" s="21"/>
      <c r="BI436" s="21"/>
      <c r="BJ436" s="21"/>
      <c r="BK436" s="21"/>
      <c r="BL436" s="21"/>
      <c r="BM436" s="21"/>
      <c r="BN436" s="21"/>
      <c r="BO436" s="21"/>
      <c r="BP436" s="21"/>
      <c r="BQ436" s="21"/>
      <c r="BR436" s="21"/>
      <c r="BS436" s="21"/>
      <c r="BT436" s="21"/>
      <c r="BU436" s="21"/>
      <c r="BV436" s="21"/>
      <c r="BW436" s="21"/>
      <c r="BX436" s="21"/>
      <c r="BY436" s="21"/>
      <c r="BZ436" s="21"/>
      <c r="CA436" s="21"/>
      <c r="CB436" s="21"/>
      <c r="CC436" s="21"/>
      <c r="CD436" s="21"/>
      <c r="CE436" s="21"/>
      <c r="CF436" s="21"/>
      <c r="CG436" s="21"/>
      <c r="CH436" s="21"/>
      <c r="CI436" s="21"/>
      <c r="CJ436" s="21"/>
      <c r="CK436" s="21"/>
      <c r="CL436" s="21"/>
      <c r="CM436" s="21"/>
      <c r="CN436" s="21"/>
      <c r="CO436" s="21"/>
      <c r="CP436" s="21"/>
      <c r="CQ436" s="21"/>
      <c r="CR436" s="21"/>
      <c r="CS436" s="21"/>
      <c r="CT436" s="21"/>
      <c r="CU436" s="21"/>
      <c r="CV436" s="21"/>
      <c r="CW436" s="21"/>
      <c r="CX436" s="21"/>
      <c r="CY436" s="21"/>
      <c r="CZ436" s="21"/>
      <c r="DA436" s="21"/>
      <c r="DB436" s="21"/>
      <c r="DC436" s="21"/>
      <c r="DD436" s="21"/>
      <c r="DE436" s="21"/>
      <c r="DF436" s="21"/>
      <c r="DG436" s="21"/>
      <c r="DH436" s="21"/>
      <c r="DI436" s="21"/>
      <c r="DJ436" s="21"/>
      <c r="DK436" s="21"/>
      <c r="DL436" s="21"/>
      <c r="DM436" s="21"/>
      <c r="DN436" s="21"/>
      <c r="DO436" s="21"/>
      <c r="DP436" s="21"/>
      <c r="DQ436" s="21"/>
      <c r="DR436" s="21"/>
      <c r="DS436" s="21"/>
      <c r="DT436" s="21"/>
      <c r="DU436" s="21"/>
      <c r="DV436" s="21"/>
      <c r="DW436" s="21"/>
      <c r="DX436" s="21"/>
      <c r="DY436" s="21"/>
      <c r="DZ436" s="21"/>
      <c r="EA436" s="21"/>
      <c r="EB436" s="21"/>
      <c r="EC436" s="21"/>
      <c r="ED436" s="21"/>
      <c r="EE436" s="21"/>
      <c r="EF436" s="21"/>
      <c r="EG436" s="21"/>
      <c r="EH436" s="21"/>
    </row>
    <row r="437" spans="1:138" ht="15.75" customHeight="1">
      <c r="A437" s="21"/>
      <c r="B437" s="21"/>
      <c r="C437" s="21"/>
      <c r="D437" s="79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  <c r="AA437" s="21"/>
      <c r="AB437" s="21"/>
      <c r="AC437" s="21"/>
      <c r="AD437" s="21"/>
      <c r="AE437" s="21"/>
      <c r="AF437" s="21"/>
      <c r="AG437" s="21"/>
      <c r="AH437" s="21"/>
      <c r="AI437" s="21"/>
      <c r="AJ437" s="21"/>
      <c r="AK437" s="21"/>
      <c r="AL437" s="21"/>
      <c r="AM437" s="21"/>
      <c r="AN437" s="21"/>
      <c r="AO437" s="21"/>
      <c r="AP437" s="21"/>
      <c r="AQ437" s="21"/>
      <c r="AR437" s="21"/>
      <c r="AS437" s="21"/>
      <c r="AT437" s="21"/>
      <c r="AU437" s="21"/>
      <c r="AV437" s="21"/>
      <c r="AW437" s="21"/>
      <c r="AX437" s="21"/>
      <c r="AY437" s="21"/>
      <c r="AZ437" s="21"/>
      <c r="BA437" s="21"/>
      <c r="BB437" s="21"/>
      <c r="BC437" s="21"/>
      <c r="BD437" s="21"/>
      <c r="BE437" s="21"/>
      <c r="BF437" s="21"/>
      <c r="BG437" s="21"/>
      <c r="BH437" s="21"/>
      <c r="BI437" s="21"/>
      <c r="BJ437" s="21"/>
      <c r="BK437" s="21"/>
      <c r="BL437" s="21"/>
      <c r="BM437" s="21"/>
      <c r="BN437" s="21"/>
      <c r="BO437" s="21"/>
      <c r="BP437" s="21"/>
      <c r="BQ437" s="21"/>
      <c r="BR437" s="21"/>
      <c r="BS437" s="21"/>
      <c r="BT437" s="21"/>
      <c r="BU437" s="21"/>
      <c r="BV437" s="21"/>
      <c r="BW437" s="21"/>
      <c r="BX437" s="21"/>
      <c r="BY437" s="21"/>
      <c r="BZ437" s="21"/>
      <c r="CA437" s="21"/>
      <c r="CB437" s="21"/>
      <c r="CC437" s="21"/>
      <c r="CD437" s="21"/>
      <c r="CE437" s="21"/>
      <c r="CF437" s="21"/>
      <c r="CG437" s="21"/>
      <c r="CH437" s="21"/>
      <c r="CI437" s="21"/>
      <c r="CJ437" s="21"/>
      <c r="CK437" s="21"/>
      <c r="CL437" s="21"/>
      <c r="CM437" s="21"/>
      <c r="CN437" s="21"/>
      <c r="CO437" s="21"/>
      <c r="CP437" s="21"/>
      <c r="CQ437" s="21"/>
      <c r="CR437" s="21"/>
      <c r="CS437" s="21"/>
      <c r="CT437" s="21"/>
      <c r="CU437" s="21"/>
      <c r="CV437" s="21"/>
      <c r="CW437" s="21"/>
      <c r="CX437" s="21"/>
      <c r="CY437" s="21"/>
      <c r="CZ437" s="21"/>
      <c r="DA437" s="21"/>
      <c r="DB437" s="21"/>
      <c r="DC437" s="21"/>
      <c r="DD437" s="21"/>
      <c r="DE437" s="21"/>
      <c r="DF437" s="21"/>
      <c r="DG437" s="21"/>
      <c r="DH437" s="21"/>
      <c r="DI437" s="21"/>
      <c r="DJ437" s="21"/>
      <c r="DK437" s="21"/>
      <c r="DL437" s="21"/>
      <c r="DM437" s="21"/>
      <c r="DN437" s="21"/>
      <c r="DO437" s="21"/>
      <c r="DP437" s="21"/>
      <c r="DQ437" s="21"/>
      <c r="DR437" s="21"/>
      <c r="DS437" s="21"/>
      <c r="DT437" s="21"/>
      <c r="DU437" s="21"/>
      <c r="DV437" s="21"/>
      <c r="DW437" s="21"/>
      <c r="DX437" s="21"/>
      <c r="DY437" s="21"/>
      <c r="DZ437" s="21"/>
      <c r="EA437" s="21"/>
      <c r="EB437" s="21"/>
      <c r="EC437" s="21"/>
      <c r="ED437" s="21"/>
      <c r="EE437" s="21"/>
      <c r="EF437" s="21"/>
      <c r="EG437" s="21"/>
      <c r="EH437" s="21"/>
    </row>
    <row r="438" spans="1:138" ht="15.75" customHeight="1">
      <c r="A438" s="21"/>
      <c r="B438" s="21"/>
      <c r="C438" s="21"/>
      <c r="D438" s="79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  <c r="AA438" s="21"/>
      <c r="AB438" s="21"/>
      <c r="AC438" s="21"/>
      <c r="AD438" s="21"/>
      <c r="AE438" s="21"/>
      <c r="AF438" s="21"/>
      <c r="AG438" s="21"/>
      <c r="AH438" s="21"/>
      <c r="AI438" s="21"/>
      <c r="AJ438" s="21"/>
      <c r="AK438" s="21"/>
      <c r="AL438" s="21"/>
      <c r="AM438" s="21"/>
      <c r="AN438" s="21"/>
      <c r="AO438" s="21"/>
      <c r="AP438" s="21"/>
      <c r="AQ438" s="21"/>
      <c r="AR438" s="21"/>
      <c r="AS438" s="21"/>
      <c r="AT438" s="21"/>
      <c r="AU438" s="21"/>
      <c r="AV438" s="21"/>
      <c r="AW438" s="21"/>
      <c r="AX438" s="21"/>
      <c r="AY438" s="21"/>
      <c r="AZ438" s="21"/>
      <c r="BA438" s="21"/>
      <c r="BB438" s="21"/>
      <c r="BC438" s="21"/>
      <c r="BD438" s="21"/>
      <c r="BE438" s="21"/>
      <c r="BF438" s="21"/>
      <c r="BG438" s="21"/>
      <c r="BH438" s="21"/>
      <c r="BI438" s="21"/>
      <c r="BJ438" s="21"/>
      <c r="BK438" s="21"/>
      <c r="BL438" s="21"/>
      <c r="BM438" s="21"/>
      <c r="BN438" s="21"/>
      <c r="BO438" s="21"/>
      <c r="BP438" s="21"/>
      <c r="BQ438" s="21"/>
      <c r="BR438" s="21"/>
      <c r="BS438" s="21"/>
      <c r="BT438" s="21"/>
      <c r="BU438" s="21"/>
      <c r="BV438" s="21"/>
      <c r="BW438" s="21"/>
      <c r="BX438" s="21"/>
      <c r="BY438" s="21"/>
      <c r="BZ438" s="21"/>
      <c r="CA438" s="21"/>
      <c r="CB438" s="21"/>
      <c r="CC438" s="21"/>
      <c r="CD438" s="21"/>
      <c r="CE438" s="21"/>
      <c r="CF438" s="21"/>
      <c r="CG438" s="21"/>
      <c r="CH438" s="21"/>
      <c r="CI438" s="21"/>
      <c r="CJ438" s="21"/>
      <c r="CK438" s="21"/>
      <c r="CL438" s="21"/>
      <c r="CM438" s="21"/>
      <c r="CN438" s="21"/>
      <c r="CO438" s="21"/>
      <c r="CP438" s="21"/>
      <c r="CQ438" s="21"/>
      <c r="CR438" s="21"/>
      <c r="CS438" s="21"/>
      <c r="CT438" s="21"/>
      <c r="CU438" s="21"/>
      <c r="CV438" s="21"/>
      <c r="CW438" s="21"/>
      <c r="CX438" s="21"/>
      <c r="CY438" s="21"/>
      <c r="CZ438" s="21"/>
      <c r="DA438" s="21"/>
      <c r="DB438" s="21"/>
      <c r="DC438" s="21"/>
      <c r="DD438" s="21"/>
      <c r="DE438" s="21"/>
      <c r="DF438" s="21"/>
      <c r="DG438" s="21"/>
      <c r="DH438" s="21"/>
      <c r="DI438" s="21"/>
      <c r="DJ438" s="21"/>
      <c r="DK438" s="21"/>
      <c r="DL438" s="21"/>
      <c r="DM438" s="21"/>
      <c r="DN438" s="21"/>
      <c r="DO438" s="21"/>
      <c r="DP438" s="21"/>
      <c r="DQ438" s="21"/>
      <c r="DR438" s="21"/>
      <c r="DS438" s="21"/>
      <c r="DT438" s="21"/>
      <c r="DU438" s="21"/>
      <c r="DV438" s="21"/>
      <c r="DW438" s="21"/>
      <c r="DX438" s="21"/>
      <c r="DY438" s="21"/>
      <c r="DZ438" s="21"/>
      <c r="EA438" s="21"/>
      <c r="EB438" s="21"/>
      <c r="EC438" s="21"/>
      <c r="ED438" s="21"/>
      <c r="EE438" s="21"/>
      <c r="EF438" s="21"/>
      <c r="EG438" s="21"/>
      <c r="EH438" s="21"/>
    </row>
    <row r="439" spans="1:138" ht="15.75" customHeight="1">
      <c r="A439" s="21"/>
      <c r="B439" s="21"/>
      <c r="C439" s="21"/>
      <c r="D439" s="79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  <c r="AA439" s="21"/>
      <c r="AB439" s="21"/>
      <c r="AC439" s="21"/>
      <c r="AD439" s="21"/>
      <c r="AE439" s="21"/>
      <c r="AF439" s="21"/>
      <c r="AG439" s="21"/>
      <c r="AH439" s="21"/>
      <c r="AI439" s="21"/>
      <c r="AJ439" s="21"/>
      <c r="AK439" s="21"/>
      <c r="AL439" s="21"/>
      <c r="AM439" s="21"/>
      <c r="AN439" s="21"/>
      <c r="AO439" s="21"/>
      <c r="AP439" s="21"/>
      <c r="AQ439" s="21"/>
      <c r="AR439" s="21"/>
      <c r="AS439" s="21"/>
      <c r="AT439" s="21"/>
      <c r="AU439" s="21"/>
      <c r="AV439" s="21"/>
      <c r="AW439" s="21"/>
      <c r="AX439" s="21"/>
      <c r="AY439" s="21"/>
      <c r="AZ439" s="21"/>
      <c r="BA439" s="21"/>
      <c r="BB439" s="21"/>
      <c r="BC439" s="21"/>
      <c r="BD439" s="21"/>
      <c r="BE439" s="21"/>
      <c r="BF439" s="21"/>
      <c r="BG439" s="21"/>
      <c r="BH439" s="21"/>
      <c r="BI439" s="21"/>
      <c r="BJ439" s="21"/>
      <c r="BK439" s="21"/>
      <c r="BL439" s="21"/>
      <c r="BM439" s="21"/>
      <c r="BN439" s="21"/>
      <c r="BO439" s="21"/>
      <c r="BP439" s="21"/>
      <c r="BQ439" s="21"/>
      <c r="BR439" s="21"/>
      <c r="BS439" s="21"/>
      <c r="BT439" s="21"/>
      <c r="BU439" s="21"/>
      <c r="BV439" s="21"/>
      <c r="BW439" s="21"/>
      <c r="BX439" s="21"/>
      <c r="BY439" s="21"/>
      <c r="BZ439" s="21"/>
      <c r="CA439" s="21"/>
      <c r="CB439" s="21"/>
      <c r="CC439" s="21"/>
      <c r="CD439" s="21"/>
      <c r="CE439" s="21"/>
      <c r="CF439" s="21"/>
      <c r="CG439" s="21"/>
      <c r="CH439" s="21"/>
      <c r="CI439" s="21"/>
      <c r="CJ439" s="21"/>
      <c r="CK439" s="21"/>
      <c r="CL439" s="21"/>
      <c r="CM439" s="21"/>
      <c r="CN439" s="21"/>
      <c r="CO439" s="21"/>
      <c r="CP439" s="21"/>
      <c r="CQ439" s="21"/>
      <c r="CR439" s="21"/>
      <c r="CS439" s="21"/>
      <c r="CT439" s="21"/>
      <c r="CU439" s="21"/>
      <c r="CV439" s="21"/>
      <c r="CW439" s="21"/>
      <c r="CX439" s="21"/>
      <c r="CY439" s="21"/>
      <c r="CZ439" s="21"/>
      <c r="DA439" s="21"/>
      <c r="DB439" s="21"/>
      <c r="DC439" s="21"/>
      <c r="DD439" s="21"/>
      <c r="DE439" s="21"/>
      <c r="DF439" s="21"/>
      <c r="DG439" s="21"/>
      <c r="DH439" s="21"/>
      <c r="DI439" s="21"/>
      <c r="DJ439" s="21"/>
      <c r="DK439" s="21"/>
      <c r="DL439" s="21"/>
      <c r="DM439" s="21"/>
      <c r="DN439" s="21"/>
      <c r="DO439" s="21"/>
      <c r="DP439" s="21"/>
      <c r="DQ439" s="21"/>
      <c r="DR439" s="21"/>
      <c r="DS439" s="21"/>
      <c r="DT439" s="21"/>
      <c r="DU439" s="21"/>
      <c r="DV439" s="21"/>
      <c r="DW439" s="21"/>
      <c r="DX439" s="21"/>
      <c r="DY439" s="21"/>
      <c r="DZ439" s="21"/>
      <c r="EA439" s="21"/>
      <c r="EB439" s="21"/>
      <c r="EC439" s="21"/>
      <c r="ED439" s="21"/>
      <c r="EE439" s="21"/>
      <c r="EF439" s="21"/>
      <c r="EG439" s="21"/>
      <c r="EH439" s="21"/>
    </row>
    <row r="440" spans="1:138" ht="15.75" customHeight="1">
      <c r="A440" s="21"/>
      <c r="B440" s="21"/>
      <c r="C440" s="21"/>
      <c r="D440" s="79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  <c r="AA440" s="21"/>
      <c r="AB440" s="21"/>
      <c r="AC440" s="21"/>
      <c r="AD440" s="21"/>
      <c r="AE440" s="21"/>
      <c r="AF440" s="21"/>
      <c r="AG440" s="21"/>
      <c r="AH440" s="21"/>
      <c r="AI440" s="21"/>
      <c r="AJ440" s="21"/>
      <c r="AK440" s="21"/>
      <c r="AL440" s="21"/>
      <c r="AM440" s="21"/>
      <c r="AN440" s="21"/>
      <c r="AO440" s="21"/>
      <c r="AP440" s="21"/>
      <c r="AQ440" s="21"/>
      <c r="AR440" s="21"/>
      <c r="AS440" s="21"/>
      <c r="AT440" s="21"/>
      <c r="AU440" s="21"/>
      <c r="AV440" s="21"/>
      <c r="AW440" s="21"/>
      <c r="AX440" s="21"/>
      <c r="AY440" s="21"/>
      <c r="AZ440" s="21"/>
      <c r="BA440" s="21"/>
      <c r="BB440" s="21"/>
      <c r="BC440" s="21"/>
      <c r="BD440" s="21"/>
      <c r="BE440" s="21"/>
      <c r="BF440" s="21"/>
      <c r="BG440" s="21"/>
      <c r="BH440" s="21"/>
      <c r="BI440" s="21"/>
      <c r="BJ440" s="21"/>
      <c r="BK440" s="21"/>
      <c r="BL440" s="21"/>
      <c r="BM440" s="21"/>
      <c r="BN440" s="21"/>
      <c r="BO440" s="21"/>
      <c r="BP440" s="21"/>
      <c r="BQ440" s="21"/>
      <c r="BR440" s="21"/>
      <c r="BS440" s="21"/>
      <c r="BT440" s="21"/>
      <c r="BU440" s="21"/>
      <c r="BV440" s="21"/>
      <c r="BW440" s="21"/>
      <c r="BX440" s="21"/>
      <c r="BY440" s="21"/>
      <c r="BZ440" s="21"/>
      <c r="CA440" s="21"/>
      <c r="CB440" s="21"/>
      <c r="CC440" s="21"/>
      <c r="CD440" s="21"/>
      <c r="CE440" s="21"/>
      <c r="CF440" s="21"/>
      <c r="CG440" s="21"/>
      <c r="CH440" s="21"/>
      <c r="CI440" s="21"/>
      <c r="CJ440" s="21"/>
      <c r="CK440" s="21"/>
      <c r="CL440" s="21"/>
      <c r="CM440" s="21"/>
      <c r="CN440" s="21"/>
      <c r="CO440" s="21"/>
      <c r="CP440" s="21"/>
      <c r="CQ440" s="21"/>
      <c r="CR440" s="21"/>
      <c r="CS440" s="21"/>
      <c r="CT440" s="21"/>
      <c r="CU440" s="21"/>
      <c r="CV440" s="21"/>
      <c r="CW440" s="21"/>
      <c r="CX440" s="21"/>
      <c r="CY440" s="21"/>
      <c r="CZ440" s="21"/>
      <c r="DA440" s="21"/>
      <c r="DB440" s="21"/>
      <c r="DC440" s="21"/>
      <c r="DD440" s="21"/>
      <c r="DE440" s="21"/>
      <c r="DF440" s="21"/>
      <c r="DG440" s="21"/>
      <c r="DH440" s="21"/>
      <c r="DI440" s="21"/>
      <c r="DJ440" s="21"/>
      <c r="DK440" s="21"/>
      <c r="DL440" s="21"/>
      <c r="DM440" s="21"/>
      <c r="DN440" s="21"/>
      <c r="DO440" s="21"/>
      <c r="DP440" s="21"/>
      <c r="DQ440" s="21"/>
      <c r="DR440" s="21"/>
      <c r="DS440" s="21"/>
      <c r="DT440" s="21"/>
      <c r="DU440" s="21"/>
      <c r="DV440" s="21"/>
      <c r="DW440" s="21"/>
      <c r="DX440" s="21"/>
      <c r="DY440" s="21"/>
      <c r="DZ440" s="21"/>
      <c r="EA440" s="21"/>
      <c r="EB440" s="21"/>
      <c r="EC440" s="21"/>
      <c r="ED440" s="21"/>
      <c r="EE440" s="21"/>
      <c r="EF440" s="21"/>
      <c r="EG440" s="21"/>
      <c r="EH440" s="21"/>
    </row>
    <row r="441" spans="1:138" ht="15.75" customHeight="1">
      <c r="A441" s="21"/>
      <c r="B441" s="21"/>
      <c r="C441" s="21"/>
      <c r="D441" s="79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  <c r="AA441" s="21"/>
      <c r="AB441" s="21"/>
      <c r="AC441" s="21"/>
      <c r="AD441" s="21"/>
      <c r="AE441" s="21"/>
      <c r="AF441" s="21"/>
      <c r="AG441" s="21"/>
      <c r="AH441" s="21"/>
      <c r="AI441" s="21"/>
      <c r="AJ441" s="21"/>
      <c r="AK441" s="21"/>
      <c r="AL441" s="21"/>
      <c r="AM441" s="21"/>
      <c r="AN441" s="21"/>
      <c r="AO441" s="21"/>
      <c r="AP441" s="21"/>
      <c r="AQ441" s="21"/>
      <c r="AR441" s="21"/>
      <c r="AS441" s="21"/>
      <c r="AT441" s="21"/>
      <c r="AU441" s="21"/>
      <c r="AV441" s="21"/>
      <c r="AW441" s="21"/>
      <c r="AX441" s="21"/>
      <c r="AY441" s="21"/>
      <c r="AZ441" s="21"/>
      <c r="BA441" s="21"/>
      <c r="BB441" s="21"/>
      <c r="BC441" s="21"/>
      <c r="BD441" s="21"/>
      <c r="BE441" s="21"/>
      <c r="BF441" s="21"/>
      <c r="BG441" s="21"/>
      <c r="BH441" s="21"/>
      <c r="BI441" s="21"/>
      <c r="BJ441" s="21"/>
      <c r="BK441" s="21"/>
      <c r="BL441" s="21"/>
      <c r="BM441" s="21"/>
      <c r="BN441" s="21"/>
      <c r="BO441" s="21"/>
      <c r="BP441" s="21"/>
      <c r="BQ441" s="21"/>
      <c r="BR441" s="21"/>
      <c r="BS441" s="21"/>
      <c r="BT441" s="21"/>
      <c r="BU441" s="21"/>
      <c r="BV441" s="21"/>
      <c r="BW441" s="21"/>
      <c r="BX441" s="21"/>
      <c r="BY441" s="21"/>
      <c r="BZ441" s="21"/>
      <c r="CA441" s="21"/>
      <c r="CB441" s="21"/>
      <c r="CC441" s="21"/>
      <c r="CD441" s="21"/>
      <c r="CE441" s="21"/>
      <c r="CF441" s="21"/>
      <c r="CG441" s="21"/>
      <c r="CH441" s="21"/>
      <c r="CI441" s="21"/>
      <c r="CJ441" s="21"/>
      <c r="CK441" s="21"/>
      <c r="CL441" s="21"/>
      <c r="CM441" s="21"/>
      <c r="CN441" s="21"/>
      <c r="CO441" s="21"/>
      <c r="CP441" s="21"/>
      <c r="CQ441" s="21"/>
      <c r="CR441" s="21"/>
      <c r="CS441" s="21"/>
      <c r="CT441" s="21"/>
      <c r="CU441" s="21"/>
      <c r="CV441" s="21"/>
      <c r="CW441" s="21"/>
      <c r="CX441" s="21"/>
      <c r="CY441" s="21"/>
      <c r="CZ441" s="21"/>
      <c r="DA441" s="21"/>
      <c r="DB441" s="21"/>
      <c r="DC441" s="21"/>
      <c r="DD441" s="21"/>
      <c r="DE441" s="21"/>
      <c r="DF441" s="21"/>
      <c r="DG441" s="21"/>
      <c r="DH441" s="21"/>
      <c r="DI441" s="21"/>
      <c r="DJ441" s="21"/>
      <c r="DK441" s="21"/>
      <c r="DL441" s="21"/>
      <c r="DM441" s="21"/>
      <c r="DN441" s="21"/>
      <c r="DO441" s="21"/>
      <c r="DP441" s="21"/>
      <c r="DQ441" s="21"/>
      <c r="DR441" s="21"/>
      <c r="DS441" s="21"/>
      <c r="DT441" s="21"/>
      <c r="DU441" s="21"/>
      <c r="DV441" s="21"/>
      <c r="DW441" s="21"/>
      <c r="DX441" s="21"/>
      <c r="DY441" s="21"/>
      <c r="DZ441" s="21"/>
      <c r="EA441" s="21"/>
      <c r="EB441" s="21"/>
      <c r="EC441" s="21"/>
      <c r="ED441" s="21"/>
      <c r="EE441" s="21"/>
      <c r="EF441" s="21"/>
      <c r="EG441" s="21"/>
      <c r="EH441" s="21"/>
    </row>
    <row r="442" spans="1:138" ht="15.75" customHeight="1">
      <c r="A442" s="21"/>
      <c r="B442" s="21"/>
      <c r="C442" s="21"/>
      <c r="D442" s="79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  <c r="AA442" s="21"/>
      <c r="AB442" s="21"/>
      <c r="AC442" s="21"/>
      <c r="AD442" s="21"/>
      <c r="AE442" s="21"/>
      <c r="AF442" s="21"/>
      <c r="AG442" s="21"/>
      <c r="AH442" s="21"/>
      <c r="AI442" s="21"/>
      <c r="AJ442" s="21"/>
      <c r="AK442" s="21"/>
      <c r="AL442" s="21"/>
      <c r="AM442" s="21"/>
      <c r="AN442" s="21"/>
      <c r="AO442" s="21"/>
      <c r="AP442" s="21"/>
      <c r="AQ442" s="21"/>
      <c r="AR442" s="21"/>
      <c r="AS442" s="21"/>
      <c r="AT442" s="21"/>
      <c r="AU442" s="21"/>
      <c r="AV442" s="21"/>
      <c r="AW442" s="21"/>
      <c r="AX442" s="21"/>
      <c r="AY442" s="21"/>
      <c r="AZ442" s="21"/>
      <c r="BA442" s="21"/>
      <c r="BB442" s="21"/>
      <c r="BC442" s="21"/>
      <c r="BD442" s="21"/>
      <c r="BE442" s="21"/>
      <c r="BF442" s="21"/>
      <c r="BG442" s="21"/>
      <c r="BH442" s="21"/>
      <c r="BI442" s="21"/>
      <c r="BJ442" s="21"/>
      <c r="BK442" s="21"/>
      <c r="BL442" s="21"/>
      <c r="BM442" s="21"/>
      <c r="BN442" s="21"/>
      <c r="BO442" s="21"/>
      <c r="BP442" s="21"/>
      <c r="BQ442" s="21"/>
      <c r="BR442" s="21"/>
      <c r="BS442" s="21"/>
      <c r="BT442" s="21"/>
      <c r="BU442" s="21"/>
      <c r="BV442" s="21"/>
      <c r="BW442" s="21"/>
      <c r="BX442" s="21"/>
      <c r="BY442" s="21"/>
      <c r="BZ442" s="21"/>
      <c r="CA442" s="21"/>
      <c r="CB442" s="21"/>
      <c r="CC442" s="21"/>
      <c r="CD442" s="21"/>
      <c r="CE442" s="21"/>
      <c r="CF442" s="21"/>
      <c r="CG442" s="21"/>
      <c r="CH442" s="21"/>
      <c r="CI442" s="21"/>
      <c r="CJ442" s="21"/>
      <c r="CK442" s="21"/>
      <c r="CL442" s="21"/>
      <c r="CM442" s="21"/>
      <c r="CN442" s="21"/>
      <c r="CO442" s="21"/>
      <c r="CP442" s="21"/>
      <c r="CQ442" s="21"/>
      <c r="CR442" s="21"/>
      <c r="CS442" s="21"/>
      <c r="CT442" s="21"/>
      <c r="CU442" s="21"/>
      <c r="CV442" s="21"/>
      <c r="CW442" s="21"/>
      <c r="CX442" s="21"/>
      <c r="CY442" s="21"/>
      <c r="CZ442" s="21"/>
      <c r="DA442" s="21"/>
      <c r="DB442" s="21"/>
      <c r="DC442" s="21"/>
      <c r="DD442" s="21"/>
      <c r="DE442" s="21"/>
      <c r="DF442" s="21"/>
      <c r="DG442" s="21"/>
      <c r="DH442" s="21"/>
      <c r="DI442" s="21"/>
      <c r="DJ442" s="21"/>
      <c r="DK442" s="21"/>
      <c r="DL442" s="21"/>
      <c r="DM442" s="21"/>
      <c r="DN442" s="21"/>
      <c r="DO442" s="21"/>
      <c r="DP442" s="21"/>
      <c r="DQ442" s="21"/>
      <c r="DR442" s="21"/>
      <c r="DS442" s="21"/>
      <c r="DT442" s="21"/>
      <c r="DU442" s="21"/>
      <c r="DV442" s="21"/>
      <c r="DW442" s="21"/>
      <c r="DX442" s="21"/>
      <c r="DY442" s="21"/>
      <c r="DZ442" s="21"/>
      <c r="EA442" s="21"/>
      <c r="EB442" s="21"/>
      <c r="EC442" s="21"/>
      <c r="ED442" s="21"/>
      <c r="EE442" s="21"/>
      <c r="EF442" s="21"/>
      <c r="EG442" s="21"/>
      <c r="EH442" s="21"/>
    </row>
    <row r="443" spans="1:138" ht="15.75" customHeight="1">
      <c r="A443" s="21"/>
      <c r="B443" s="21"/>
      <c r="C443" s="21"/>
      <c r="D443" s="79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  <c r="AA443" s="21"/>
      <c r="AB443" s="21"/>
      <c r="AC443" s="21"/>
      <c r="AD443" s="21"/>
      <c r="AE443" s="21"/>
      <c r="AF443" s="21"/>
      <c r="AG443" s="21"/>
      <c r="AH443" s="21"/>
      <c r="AI443" s="21"/>
      <c r="AJ443" s="21"/>
      <c r="AK443" s="21"/>
      <c r="AL443" s="21"/>
      <c r="AM443" s="21"/>
      <c r="AN443" s="21"/>
      <c r="AO443" s="21"/>
      <c r="AP443" s="21"/>
      <c r="AQ443" s="21"/>
      <c r="AR443" s="21"/>
      <c r="AS443" s="21"/>
      <c r="AT443" s="21"/>
      <c r="AU443" s="21"/>
      <c r="AV443" s="21"/>
      <c r="AW443" s="21"/>
      <c r="AX443" s="21"/>
      <c r="AY443" s="21"/>
      <c r="AZ443" s="21"/>
      <c r="BA443" s="21"/>
      <c r="BB443" s="21"/>
      <c r="BC443" s="21"/>
      <c r="BD443" s="21"/>
      <c r="BE443" s="21"/>
      <c r="BF443" s="21"/>
      <c r="BG443" s="21"/>
      <c r="BH443" s="21"/>
      <c r="BI443" s="21"/>
      <c r="BJ443" s="21"/>
      <c r="BK443" s="21"/>
      <c r="BL443" s="21"/>
      <c r="BM443" s="21"/>
      <c r="BN443" s="21"/>
      <c r="BO443" s="21"/>
      <c r="BP443" s="21"/>
      <c r="BQ443" s="21"/>
      <c r="BR443" s="21"/>
      <c r="BS443" s="21"/>
      <c r="BT443" s="21"/>
      <c r="BU443" s="21"/>
      <c r="BV443" s="21"/>
      <c r="BW443" s="21"/>
      <c r="BX443" s="21"/>
      <c r="BY443" s="21"/>
      <c r="BZ443" s="21"/>
      <c r="CA443" s="21"/>
      <c r="CB443" s="21"/>
      <c r="CC443" s="21"/>
      <c r="CD443" s="21"/>
      <c r="CE443" s="21"/>
      <c r="CF443" s="21"/>
      <c r="CG443" s="21"/>
      <c r="CH443" s="21"/>
      <c r="CI443" s="21"/>
      <c r="CJ443" s="21"/>
      <c r="CK443" s="21"/>
      <c r="CL443" s="21"/>
      <c r="CM443" s="21"/>
      <c r="CN443" s="21"/>
      <c r="CO443" s="21"/>
      <c r="CP443" s="21"/>
      <c r="CQ443" s="21"/>
      <c r="CR443" s="21"/>
      <c r="CS443" s="21"/>
      <c r="CT443" s="21"/>
      <c r="CU443" s="21"/>
      <c r="CV443" s="21"/>
      <c r="CW443" s="21"/>
      <c r="CX443" s="21"/>
      <c r="CY443" s="21"/>
      <c r="CZ443" s="21"/>
      <c r="DA443" s="21"/>
      <c r="DB443" s="21"/>
      <c r="DC443" s="21"/>
      <c r="DD443" s="21"/>
      <c r="DE443" s="21"/>
      <c r="DF443" s="21"/>
      <c r="DG443" s="21"/>
      <c r="DH443" s="21"/>
      <c r="DI443" s="21"/>
      <c r="DJ443" s="21"/>
      <c r="DK443" s="21"/>
      <c r="DL443" s="21"/>
      <c r="DM443" s="21"/>
      <c r="DN443" s="21"/>
      <c r="DO443" s="21"/>
      <c r="DP443" s="21"/>
      <c r="DQ443" s="21"/>
      <c r="DR443" s="21"/>
      <c r="DS443" s="21"/>
      <c r="DT443" s="21"/>
      <c r="DU443" s="21"/>
      <c r="DV443" s="21"/>
      <c r="DW443" s="21"/>
      <c r="DX443" s="21"/>
      <c r="DY443" s="21"/>
      <c r="DZ443" s="21"/>
      <c r="EA443" s="21"/>
      <c r="EB443" s="21"/>
      <c r="EC443" s="21"/>
      <c r="ED443" s="21"/>
      <c r="EE443" s="21"/>
      <c r="EF443" s="21"/>
      <c r="EG443" s="21"/>
      <c r="EH443" s="21"/>
    </row>
    <row r="444" spans="1:138" ht="15.75" customHeight="1">
      <c r="A444" s="21"/>
      <c r="B444" s="21"/>
      <c r="C444" s="21"/>
      <c r="D444" s="79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  <c r="AA444" s="21"/>
      <c r="AB444" s="21"/>
      <c r="AC444" s="21"/>
      <c r="AD444" s="21"/>
      <c r="AE444" s="21"/>
      <c r="AF444" s="21"/>
      <c r="AG444" s="21"/>
      <c r="AH444" s="21"/>
      <c r="AI444" s="21"/>
      <c r="AJ444" s="21"/>
      <c r="AK444" s="21"/>
      <c r="AL444" s="21"/>
      <c r="AM444" s="21"/>
      <c r="AN444" s="21"/>
      <c r="AO444" s="21"/>
      <c r="AP444" s="21"/>
      <c r="AQ444" s="21"/>
      <c r="AR444" s="21"/>
      <c r="AS444" s="21"/>
      <c r="AT444" s="21"/>
      <c r="AU444" s="21"/>
      <c r="AV444" s="21"/>
      <c r="AW444" s="21"/>
      <c r="AX444" s="21"/>
      <c r="AY444" s="21"/>
      <c r="AZ444" s="21"/>
      <c r="BA444" s="21"/>
      <c r="BB444" s="21"/>
      <c r="BC444" s="21"/>
      <c r="BD444" s="21"/>
      <c r="BE444" s="21"/>
      <c r="BF444" s="21"/>
      <c r="BG444" s="21"/>
      <c r="BH444" s="21"/>
      <c r="BI444" s="21"/>
      <c r="BJ444" s="21"/>
      <c r="BK444" s="21"/>
      <c r="BL444" s="21"/>
      <c r="BM444" s="21"/>
      <c r="BN444" s="21"/>
      <c r="BO444" s="21"/>
      <c r="BP444" s="21"/>
      <c r="BQ444" s="21"/>
      <c r="BR444" s="21"/>
      <c r="BS444" s="21"/>
      <c r="BT444" s="21"/>
      <c r="BU444" s="21"/>
      <c r="BV444" s="21"/>
      <c r="BW444" s="21"/>
      <c r="BX444" s="21"/>
      <c r="BY444" s="21"/>
      <c r="BZ444" s="21"/>
      <c r="CA444" s="21"/>
      <c r="CB444" s="21"/>
      <c r="CC444" s="21"/>
      <c r="CD444" s="21"/>
      <c r="CE444" s="21"/>
      <c r="CF444" s="21"/>
      <c r="CG444" s="21"/>
      <c r="CH444" s="21"/>
      <c r="CI444" s="21"/>
      <c r="CJ444" s="21"/>
      <c r="CK444" s="21"/>
      <c r="CL444" s="21"/>
      <c r="CM444" s="21"/>
      <c r="CN444" s="21"/>
      <c r="CO444" s="21"/>
      <c r="CP444" s="21"/>
      <c r="CQ444" s="21"/>
      <c r="CR444" s="21"/>
      <c r="CS444" s="21"/>
      <c r="CT444" s="21"/>
      <c r="CU444" s="21"/>
      <c r="CV444" s="21"/>
      <c r="CW444" s="21"/>
      <c r="CX444" s="21"/>
      <c r="CY444" s="21"/>
      <c r="CZ444" s="21"/>
      <c r="DA444" s="21"/>
      <c r="DB444" s="21"/>
      <c r="DC444" s="21"/>
      <c r="DD444" s="21"/>
      <c r="DE444" s="21"/>
      <c r="DF444" s="21"/>
      <c r="DG444" s="21"/>
      <c r="DH444" s="21"/>
      <c r="DI444" s="21"/>
      <c r="DJ444" s="21"/>
      <c r="DK444" s="21"/>
      <c r="DL444" s="21"/>
      <c r="DM444" s="21"/>
      <c r="DN444" s="21"/>
      <c r="DO444" s="21"/>
      <c r="DP444" s="21"/>
      <c r="DQ444" s="21"/>
      <c r="DR444" s="21"/>
      <c r="DS444" s="21"/>
      <c r="DT444" s="21"/>
      <c r="DU444" s="21"/>
      <c r="DV444" s="21"/>
      <c r="DW444" s="21"/>
      <c r="DX444" s="21"/>
      <c r="DY444" s="21"/>
      <c r="DZ444" s="21"/>
      <c r="EA444" s="21"/>
      <c r="EB444" s="21"/>
      <c r="EC444" s="21"/>
      <c r="ED444" s="21"/>
      <c r="EE444" s="21"/>
      <c r="EF444" s="21"/>
      <c r="EG444" s="21"/>
      <c r="EH444" s="21"/>
    </row>
    <row r="445" spans="1:138" ht="15.75" customHeight="1">
      <c r="A445" s="21"/>
      <c r="B445" s="21"/>
      <c r="C445" s="21"/>
      <c r="D445" s="79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  <c r="AA445" s="21"/>
      <c r="AB445" s="21"/>
      <c r="AC445" s="21"/>
      <c r="AD445" s="21"/>
      <c r="AE445" s="21"/>
      <c r="AF445" s="21"/>
      <c r="AG445" s="21"/>
      <c r="AH445" s="21"/>
      <c r="AI445" s="21"/>
      <c r="AJ445" s="21"/>
      <c r="AK445" s="21"/>
      <c r="AL445" s="21"/>
      <c r="AM445" s="21"/>
      <c r="AN445" s="21"/>
      <c r="AO445" s="21"/>
      <c r="AP445" s="21"/>
      <c r="AQ445" s="21"/>
      <c r="AR445" s="21"/>
      <c r="AS445" s="21"/>
      <c r="AT445" s="21"/>
      <c r="AU445" s="21"/>
      <c r="AV445" s="21"/>
      <c r="AW445" s="21"/>
      <c r="AX445" s="21"/>
      <c r="AY445" s="21"/>
      <c r="AZ445" s="21"/>
      <c r="BA445" s="21"/>
      <c r="BB445" s="21"/>
      <c r="BC445" s="21"/>
      <c r="BD445" s="21"/>
      <c r="BE445" s="21"/>
      <c r="BF445" s="21"/>
      <c r="BG445" s="21"/>
      <c r="BH445" s="21"/>
      <c r="BI445" s="21"/>
      <c r="BJ445" s="21"/>
      <c r="BK445" s="21"/>
      <c r="BL445" s="21"/>
      <c r="BM445" s="21"/>
      <c r="BN445" s="21"/>
      <c r="BO445" s="21"/>
      <c r="BP445" s="21"/>
      <c r="BQ445" s="21"/>
      <c r="BR445" s="21"/>
      <c r="BS445" s="21"/>
      <c r="BT445" s="21"/>
      <c r="BU445" s="21"/>
      <c r="BV445" s="21"/>
      <c r="BW445" s="21"/>
      <c r="BX445" s="21"/>
      <c r="BY445" s="21"/>
      <c r="BZ445" s="21"/>
      <c r="CA445" s="21"/>
      <c r="CB445" s="21"/>
      <c r="CC445" s="21"/>
      <c r="CD445" s="21"/>
      <c r="CE445" s="21"/>
      <c r="CF445" s="21"/>
      <c r="CG445" s="21"/>
      <c r="CH445" s="21"/>
      <c r="CI445" s="21"/>
      <c r="CJ445" s="21"/>
      <c r="CK445" s="21"/>
      <c r="CL445" s="21"/>
      <c r="CM445" s="21"/>
      <c r="CN445" s="21"/>
      <c r="CO445" s="21"/>
      <c r="CP445" s="21"/>
      <c r="CQ445" s="21"/>
      <c r="CR445" s="21"/>
      <c r="CS445" s="21"/>
      <c r="CT445" s="21"/>
      <c r="CU445" s="21"/>
      <c r="CV445" s="21"/>
      <c r="CW445" s="21"/>
      <c r="CX445" s="21"/>
      <c r="CY445" s="21"/>
      <c r="CZ445" s="21"/>
      <c r="DA445" s="21"/>
      <c r="DB445" s="21"/>
      <c r="DC445" s="21"/>
      <c r="DD445" s="21"/>
      <c r="DE445" s="21"/>
      <c r="DF445" s="21"/>
      <c r="DG445" s="21"/>
      <c r="DH445" s="21"/>
      <c r="DI445" s="21"/>
      <c r="DJ445" s="21"/>
      <c r="DK445" s="21"/>
      <c r="DL445" s="21"/>
      <c r="DM445" s="21"/>
      <c r="DN445" s="21"/>
      <c r="DO445" s="21"/>
      <c r="DP445" s="21"/>
      <c r="DQ445" s="21"/>
      <c r="DR445" s="21"/>
      <c r="DS445" s="21"/>
      <c r="DT445" s="21"/>
      <c r="DU445" s="21"/>
      <c r="DV445" s="21"/>
      <c r="DW445" s="21"/>
      <c r="DX445" s="21"/>
      <c r="DY445" s="21"/>
      <c r="DZ445" s="21"/>
      <c r="EA445" s="21"/>
      <c r="EB445" s="21"/>
      <c r="EC445" s="21"/>
      <c r="ED445" s="21"/>
      <c r="EE445" s="21"/>
      <c r="EF445" s="21"/>
      <c r="EG445" s="21"/>
      <c r="EH445" s="21"/>
    </row>
    <row r="446" spans="1:138" ht="15.75" customHeight="1">
      <c r="A446" s="21"/>
      <c r="B446" s="21"/>
      <c r="C446" s="21"/>
      <c r="D446" s="79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  <c r="AA446" s="21"/>
      <c r="AB446" s="21"/>
      <c r="AC446" s="21"/>
      <c r="AD446" s="21"/>
      <c r="AE446" s="21"/>
      <c r="AF446" s="21"/>
      <c r="AG446" s="21"/>
      <c r="AH446" s="21"/>
      <c r="AI446" s="21"/>
      <c r="AJ446" s="21"/>
      <c r="AK446" s="21"/>
      <c r="AL446" s="21"/>
      <c r="AM446" s="21"/>
      <c r="AN446" s="21"/>
      <c r="AO446" s="21"/>
      <c r="AP446" s="21"/>
      <c r="AQ446" s="21"/>
      <c r="AR446" s="21"/>
      <c r="AS446" s="21"/>
      <c r="AT446" s="21"/>
      <c r="AU446" s="21"/>
      <c r="AV446" s="21"/>
      <c r="AW446" s="21"/>
      <c r="AX446" s="21"/>
      <c r="AY446" s="21"/>
      <c r="AZ446" s="21"/>
      <c r="BA446" s="21"/>
      <c r="BB446" s="21"/>
      <c r="BC446" s="21"/>
      <c r="BD446" s="21"/>
      <c r="BE446" s="21"/>
      <c r="BF446" s="21"/>
      <c r="BG446" s="21"/>
      <c r="BH446" s="21"/>
      <c r="BI446" s="21"/>
      <c r="BJ446" s="21"/>
      <c r="BK446" s="21"/>
      <c r="BL446" s="21"/>
      <c r="BM446" s="21"/>
      <c r="BN446" s="21"/>
      <c r="BO446" s="21"/>
      <c r="BP446" s="21"/>
      <c r="BQ446" s="21"/>
      <c r="BR446" s="21"/>
      <c r="BS446" s="21"/>
      <c r="BT446" s="21"/>
      <c r="BU446" s="21"/>
      <c r="BV446" s="21"/>
      <c r="BW446" s="21"/>
      <c r="BX446" s="21"/>
      <c r="BY446" s="21"/>
      <c r="BZ446" s="21"/>
      <c r="CA446" s="21"/>
      <c r="CB446" s="21"/>
      <c r="CC446" s="21"/>
      <c r="CD446" s="21"/>
      <c r="CE446" s="21"/>
      <c r="CF446" s="21"/>
      <c r="CG446" s="21"/>
      <c r="CH446" s="21"/>
      <c r="CI446" s="21"/>
      <c r="CJ446" s="21"/>
      <c r="CK446" s="21"/>
      <c r="CL446" s="21"/>
      <c r="CM446" s="21"/>
      <c r="CN446" s="21"/>
      <c r="CO446" s="21"/>
      <c r="CP446" s="21"/>
      <c r="CQ446" s="21"/>
      <c r="CR446" s="21"/>
      <c r="CS446" s="21"/>
      <c r="CT446" s="21"/>
      <c r="CU446" s="21"/>
      <c r="CV446" s="21"/>
      <c r="CW446" s="21"/>
      <c r="CX446" s="21"/>
      <c r="CY446" s="21"/>
      <c r="CZ446" s="21"/>
      <c r="DA446" s="21"/>
      <c r="DB446" s="21"/>
      <c r="DC446" s="21"/>
      <c r="DD446" s="21"/>
      <c r="DE446" s="21"/>
      <c r="DF446" s="21"/>
      <c r="DG446" s="21"/>
      <c r="DH446" s="21"/>
      <c r="DI446" s="21"/>
      <c r="DJ446" s="21"/>
      <c r="DK446" s="21"/>
      <c r="DL446" s="21"/>
      <c r="DM446" s="21"/>
      <c r="DN446" s="21"/>
      <c r="DO446" s="21"/>
      <c r="DP446" s="21"/>
      <c r="DQ446" s="21"/>
      <c r="DR446" s="21"/>
      <c r="DS446" s="21"/>
      <c r="DT446" s="21"/>
      <c r="DU446" s="21"/>
      <c r="DV446" s="21"/>
      <c r="DW446" s="21"/>
      <c r="DX446" s="21"/>
      <c r="DY446" s="21"/>
      <c r="DZ446" s="21"/>
      <c r="EA446" s="21"/>
      <c r="EB446" s="21"/>
      <c r="EC446" s="21"/>
      <c r="ED446" s="21"/>
      <c r="EE446" s="21"/>
      <c r="EF446" s="21"/>
      <c r="EG446" s="21"/>
      <c r="EH446" s="21"/>
    </row>
    <row r="447" spans="1:138" ht="15.75" customHeight="1">
      <c r="A447" s="21"/>
      <c r="B447" s="21"/>
      <c r="C447" s="21"/>
      <c r="D447" s="79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  <c r="AA447" s="21"/>
      <c r="AB447" s="21"/>
      <c r="AC447" s="21"/>
      <c r="AD447" s="21"/>
      <c r="AE447" s="21"/>
      <c r="AF447" s="21"/>
      <c r="AG447" s="21"/>
      <c r="AH447" s="21"/>
      <c r="AI447" s="21"/>
      <c r="AJ447" s="21"/>
      <c r="AK447" s="21"/>
      <c r="AL447" s="21"/>
      <c r="AM447" s="21"/>
      <c r="AN447" s="21"/>
      <c r="AO447" s="21"/>
      <c r="AP447" s="21"/>
      <c r="AQ447" s="21"/>
      <c r="AR447" s="21"/>
      <c r="AS447" s="21"/>
      <c r="AT447" s="21"/>
      <c r="AU447" s="21"/>
      <c r="AV447" s="21"/>
      <c r="AW447" s="21"/>
      <c r="AX447" s="21"/>
      <c r="AY447" s="21"/>
      <c r="AZ447" s="21"/>
      <c r="BA447" s="21"/>
      <c r="BB447" s="21"/>
      <c r="BC447" s="21"/>
      <c r="BD447" s="21"/>
      <c r="BE447" s="21"/>
      <c r="BF447" s="21"/>
      <c r="BG447" s="21"/>
      <c r="BH447" s="21"/>
      <c r="BI447" s="21"/>
      <c r="BJ447" s="21"/>
      <c r="BK447" s="21"/>
      <c r="BL447" s="21"/>
      <c r="BM447" s="21"/>
      <c r="BN447" s="21"/>
      <c r="BO447" s="21"/>
      <c r="BP447" s="21"/>
      <c r="BQ447" s="21"/>
      <c r="BR447" s="21"/>
      <c r="BS447" s="21"/>
      <c r="BT447" s="21"/>
      <c r="BU447" s="21"/>
      <c r="BV447" s="21"/>
      <c r="BW447" s="21"/>
      <c r="BX447" s="21"/>
      <c r="BY447" s="21"/>
      <c r="BZ447" s="21"/>
      <c r="CA447" s="21"/>
      <c r="CB447" s="21"/>
      <c r="CC447" s="21"/>
      <c r="CD447" s="21"/>
      <c r="CE447" s="21"/>
      <c r="CF447" s="21"/>
      <c r="CG447" s="21"/>
      <c r="CH447" s="21"/>
      <c r="CI447" s="21"/>
      <c r="CJ447" s="21"/>
      <c r="CK447" s="21"/>
      <c r="CL447" s="21"/>
      <c r="CM447" s="21"/>
      <c r="CN447" s="21"/>
      <c r="CO447" s="21"/>
      <c r="CP447" s="21"/>
      <c r="CQ447" s="21"/>
      <c r="CR447" s="21"/>
      <c r="CS447" s="21"/>
      <c r="CT447" s="21"/>
      <c r="CU447" s="21"/>
      <c r="CV447" s="21"/>
      <c r="CW447" s="21"/>
      <c r="CX447" s="21"/>
      <c r="CY447" s="21"/>
      <c r="CZ447" s="21"/>
      <c r="DA447" s="21"/>
      <c r="DB447" s="21"/>
      <c r="DC447" s="21"/>
      <c r="DD447" s="21"/>
      <c r="DE447" s="21"/>
      <c r="DF447" s="21"/>
      <c r="DG447" s="21"/>
      <c r="DH447" s="21"/>
      <c r="DI447" s="21"/>
      <c r="DJ447" s="21"/>
      <c r="DK447" s="21"/>
      <c r="DL447" s="21"/>
      <c r="DM447" s="21"/>
      <c r="DN447" s="21"/>
      <c r="DO447" s="21"/>
      <c r="DP447" s="21"/>
      <c r="DQ447" s="21"/>
      <c r="DR447" s="21"/>
      <c r="DS447" s="21"/>
      <c r="DT447" s="21"/>
      <c r="DU447" s="21"/>
      <c r="DV447" s="21"/>
      <c r="DW447" s="21"/>
      <c r="DX447" s="21"/>
      <c r="DY447" s="21"/>
      <c r="DZ447" s="21"/>
      <c r="EA447" s="21"/>
      <c r="EB447" s="21"/>
      <c r="EC447" s="21"/>
      <c r="ED447" s="21"/>
      <c r="EE447" s="21"/>
      <c r="EF447" s="21"/>
      <c r="EG447" s="21"/>
      <c r="EH447" s="21"/>
    </row>
    <row r="448" spans="1:138" ht="15.75" customHeight="1">
      <c r="A448" s="21"/>
      <c r="B448" s="21"/>
      <c r="C448" s="21"/>
      <c r="D448" s="79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  <c r="AA448" s="21"/>
      <c r="AB448" s="21"/>
      <c r="AC448" s="21"/>
      <c r="AD448" s="21"/>
      <c r="AE448" s="21"/>
      <c r="AF448" s="21"/>
      <c r="AG448" s="21"/>
      <c r="AH448" s="21"/>
      <c r="AI448" s="21"/>
      <c r="AJ448" s="21"/>
      <c r="AK448" s="21"/>
      <c r="AL448" s="21"/>
      <c r="AM448" s="21"/>
      <c r="AN448" s="21"/>
      <c r="AO448" s="21"/>
      <c r="AP448" s="21"/>
      <c r="AQ448" s="21"/>
      <c r="AR448" s="21"/>
      <c r="AS448" s="21"/>
      <c r="AT448" s="21"/>
      <c r="AU448" s="21"/>
      <c r="AV448" s="21"/>
      <c r="AW448" s="21"/>
      <c r="AX448" s="21"/>
      <c r="AY448" s="21"/>
      <c r="AZ448" s="21"/>
      <c r="BA448" s="21"/>
      <c r="BB448" s="21"/>
      <c r="BC448" s="21"/>
      <c r="BD448" s="21"/>
      <c r="BE448" s="21"/>
      <c r="BF448" s="21"/>
      <c r="BG448" s="21"/>
      <c r="BH448" s="21"/>
      <c r="BI448" s="21"/>
      <c r="BJ448" s="21"/>
      <c r="BK448" s="21"/>
      <c r="BL448" s="21"/>
      <c r="BM448" s="21"/>
      <c r="BN448" s="21"/>
      <c r="BO448" s="21"/>
      <c r="BP448" s="21"/>
      <c r="BQ448" s="21"/>
      <c r="BR448" s="21"/>
      <c r="BS448" s="21"/>
      <c r="BT448" s="21"/>
      <c r="BU448" s="21"/>
      <c r="BV448" s="21"/>
      <c r="BW448" s="21"/>
      <c r="BX448" s="21"/>
      <c r="BY448" s="21"/>
      <c r="BZ448" s="21"/>
      <c r="CA448" s="21"/>
      <c r="CB448" s="21"/>
      <c r="CC448" s="21"/>
      <c r="CD448" s="21"/>
      <c r="CE448" s="21"/>
      <c r="CF448" s="21"/>
      <c r="CG448" s="21"/>
      <c r="CH448" s="21"/>
      <c r="CI448" s="21"/>
      <c r="CJ448" s="21"/>
      <c r="CK448" s="21"/>
      <c r="CL448" s="21"/>
      <c r="CM448" s="21"/>
      <c r="CN448" s="21"/>
      <c r="CO448" s="21"/>
      <c r="CP448" s="21"/>
      <c r="CQ448" s="21"/>
      <c r="CR448" s="21"/>
      <c r="CS448" s="21"/>
      <c r="CT448" s="21"/>
      <c r="CU448" s="21"/>
      <c r="CV448" s="21"/>
      <c r="CW448" s="21"/>
      <c r="CX448" s="21"/>
      <c r="CY448" s="21"/>
      <c r="CZ448" s="21"/>
      <c r="DA448" s="21"/>
      <c r="DB448" s="21"/>
      <c r="DC448" s="21"/>
      <c r="DD448" s="21"/>
      <c r="DE448" s="21"/>
      <c r="DF448" s="21"/>
      <c r="DG448" s="21"/>
      <c r="DH448" s="21"/>
      <c r="DI448" s="21"/>
      <c r="DJ448" s="21"/>
      <c r="DK448" s="21"/>
      <c r="DL448" s="21"/>
      <c r="DM448" s="21"/>
      <c r="DN448" s="21"/>
      <c r="DO448" s="21"/>
      <c r="DP448" s="21"/>
      <c r="DQ448" s="21"/>
      <c r="DR448" s="21"/>
      <c r="DS448" s="21"/>
      <c r="DT448" s="21"/>
      <c r="DU448" s="21"/>
      <c r="DV448" s="21"/>
      <c r="DW448" s="21"/>
      <c r="DX448" s="21"/>
      <c r="DY448" s="21"/>
      <c r="DZ448" s="21"/>
      <c r="EA448" s="21"/>
      <c r="EB448" s="21"/>
      <c r="EC448" s="21"/>
      <c r="ED448" s="21"/>
      <c r="EE448" s="21"/>
      <c r="EF448" s="21"/>
      <c r="EG448" s="21"/>
      <c r="EH448" s="21"/>
    </row>
    <row r="449" spans="1:138" ht="15.75" customHeight="1">
      <c r="A449" s="21"/>
      <c r="B449" s="21"/>
      <c r="C449" s="21"/>
      <c r="D449" s="79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  <c r="AA449" s="21"/>
      <c r="AB449" s="21"/>
      <c r="AC449" s="21"/>
      <c r="AD449" s="21"/>
      <c r="AE449" s="21"/>
      <c r="AF449" s="21"/>
      <c r="AG449" s="21"/>
      <c r="AH449" s="21"/>
      <c r="AI449" s="21"/>
      <c r="AJ449" s="21"/>
      <c r="AK449" s="21"/>
      <c r="AL449" s="21"/>
      <c r="AM449" s="21"/>
      <c r="AN449" s="21"/>
      <c r="AO449" s="21"/>
      <c r="AP449" s="21"/>
      <c r="AQ449" s="21"/>
      <c r="AR449" s="21"/>
      <c r="AS449" s="21"/>
      <c r="AT449" s="21"/>
      <c r="AU449" s="21"/>
      <c r="AV449" s="21"/>
      <c r="AW449" s="21"/>
      <c r="AX449" s="21"/>
      <c r="AY449" s="21"/>
      <c r="AZ449" s="21"/>
      <c r="BA449" s="21"/>
      <c r="BB449" s="21"/>
      <c r="BC449" s="21"/>
      <c r="BD449" s="21"/>
      <c r="BE449" s="21"/>
      <c r="BF449" s="21"/>
      <c r="BG449" s="21"/>
      <c r="BH449" s="21"/>
      <c r="BI449" s="21"/>
      <c r="BJ449" s="21"/>
      <c r="BK449" s="21"/>
      <c r="BL449" s="21"/>
      <c r="BM449" s="21"/>
      <c r="BN449" s="21"/>
      <c r="BO449" s="21"/>
      <c r="BP449" s="21"/>
      <c r="BQ449" s="21"/>
      <c r="BR449" s="21"/>
      <c r="BS449" s="21"/>
      <c r="BT449" s="21"/>
      <c r="BU449" s="21"/>
      <c r="BV449" s="21"/>
      <c r="BW449" s="21"/>
      <c r="BX449" s="21"/>
      <c r="BY449" s="21"/>
      <c r="BZ449" s="21"/>
      <c r="CA449" s="21"/>
      <c r="CB449" s="21"/>
      <c r="CC449" s="21"/>
      <c r="CD449" s="21"/>
      <c r="CE449" s="21"/>
      <c r="CF449" s="21"/>
      <c r="CG449" s="21"/>
      <c r="CH449" s="21"/>
      <c r="CI449" s="21"/>
      <c r="CJ449" s="21"/>
      <c r="CK449" s="21"/>
      <c r="CL449" s="21"/>
      <c r="CM449" s="21"/>
      <c r="CN449" s="21"/>
      <c r="CO449" s="21"/>
      <c r="CP449" s="21"/>
      <c r="CQ449" s="21"/>
      <c r="CR449" s="21"/>
      <c r="CS449" s="21"/>
      <c r="CT449" s="21"/>
      <c r="CU449" s="21"/>
      <c r="CV449" s="21"/>
      <c r="CW449" s="21"/>
      <c r="CX449" s="21"/>
      <c r="CY449" s="21"/>
      <c r="CZ449" s="21"/>
      <c r="DA449" s="21"/>
      <c r="DB449" s="21"/>
      <c r="DC449" s="21"/>
      <c r="DD449" s="21"/>
      <c r="DE449" s="21"/>
      <c r="DF449" s="21"/>
      <c r="DG449" s="21"/>
      <c r="DH449" s="21"/>
      <c r="DI449" s="21"/>
      <c r="DJ449" s="21"/>
      <c r="DK449" s="21"/>
      <c r="DL449" s="21"/>
      <c r="DM449" s="21"/>
      <c r="DN449" s="21"/>
      <c r="DO449" s="21"/>
      <c r="DP449" s="21"/>
      <c r="DQ449" s="21"/>
      <c r="DR449" s="21"/>
      <c r="DS449" s="21"/>
      <c r="DT449" s="21"/>
      <c r="DU449" s="21"/>
      <c r="DV449" s="21"/>
      <c r="DW449" s="21"/>
      <c r="DX449" s="21"/>
      <c r="DY449" s="21"/>
      <c r="DZ449" s="21"/>
      <c r="EA449" s="21"/>
      <c r="EB449" s="21"/>
      <c r="EC449" s="21"/>
      <c r="ED449" s="21"/>
      <c r="EE449" s="21"/>
      <c r="EF449" s="21"/>
      <c r="EG449" s="21"/>
      <c r="EH449" s="21"/>
    </row>
    <row r="450" spans="1:138" ht="15.75" customHeight="1">
      <c r="A450" s="21"/>
      <c r="B450" s="21"/>
      <c r="C450" s="21"/>
      <c r="D450" s="79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  <c r="AA450" s="21"/>
      <c r="AB450" s="21"/>
      <c r="AC450" s="21"/>
      <c r="AD450" s="21"/>
      <c r="AE450" s="21"/>
      <c r="AF450" s="21"/>
      <c r="AG450" s="21"/>
      <c r="AH450" s="21"/>
      <c r="AI450" s="21"/>
      <c r="AJ450" s="21"/>
      <c r="AK450" s="21"/>
      <c r="AL450" s="21"/>
      <c r="AM450" s="21"/>
      <c r="AN450" s="21"/>
      <c r="AO450" s="21"/>
      <c r="AP450" s="21"/>
      <c r="AQ450" s="21"/>
      <c r="AR450" s="21"/>
      <c r="AS450" s="21"/>
      <c r="AT450" s="21"/>
      <c r="AU450" s="21"/>
      <c r="AV450" s="21"/>
      <c r="AW450" s="21"/>
      <c r="AX450" s="21"/>
      <c r="AY450" s="21"/>
      <c r="AZ450" s="21"/>
      <c r="BA450" s="21"/>
      <c r="BB450" s="21"/>
      <c r="BC450" s="21"/>
      <c r="BD450" s="21"/>
      <c r="BE450" s="21"/>
      <c r="BF450" s="21"/>
      <c r="BG450" s="21"/>
      <c r="BH450" s="21"/>
      <c r="BI450" s="21"/>
      <c r="BJ450" s="21"/>
      <c r="BK450" s="21"/>
      <c r="BL450" s="21"/>
      <c r="BM450" s="21"/>
      <c r="BN450" s="21"/>
      <c r="BO450" s="21"/>
      <c r="BP450" s="21"/>
      <c r="BQ450" s="21"/>
      <c r="BR450" s="21"/>
      <c r="BS450" s="21"/>
      <c r="BT450" s="21"/>
      <c r="BU450" s="21"/>
      <c r="BV450" s="21"/>
      <c r="BW450" s="21"/>
      <c r="BX450" s="21"/>
      <c r="BY450" s="21"/>
      <c r="BZ450" s="21"/>
      <c r="CA450" s="21"/>
      <c r="CB450" s="21"/>
      <c r="CC450" s="21"/>
      <c r="CD450" s="21"/>
      <c r="CE450" s="21"/>
      <c r="CF450" s="21"/>
      <c r="CG450" s="21"/>
      <c r="CH450" s="21"/>
      <c r="CI450" s="21"/>
      <c r="CJ450" s="21"/>
      <c r="CK450" s="21"/>
      <c r="CL450" s="21"/>
      <c r="CM450" s="21"/>
      <c r="CN450" s="21"/>
      <c r="CO450" s="21"/>
      <c r="CP450" s="21"/>
      <c r="CQ450" s="21"/>
      <c r="CR450" s="21"/>
      <c r="CS450" s="21"/>
      <c r="CT450" s="21"/>
      <c r="CU450" s="21"/>
      <c r="CV450" s="21"/>
      <c r="CW450" s="21"/>
      <c r="CX450" s="21"/>
      <c r="CY450" s="21"/>
      <c r="CZ450" s="21"/>
      <c r="DA450" s="21"/>
      <c r="DB450" s="21"/>
      <c r="DC450" s="21"/>
      <c r="DD450" s="21"/>
      <c r="DE450" s="21"/>
      <c r="DF450" s="21"/>
      <c r="DG450" s="21"/>
      <c r="DH450" s="21"/>
      <c r="DI450" s="21"/>
      <c r="DJ450" s="21"/>
      <c r="DK450" s="21"/>
      <c r="DL450" s="21"/>
      <c r="DM450" s="21"/>
      <c r="DN450" s="21"/>
      <c r="DO450" s="21"/>
      <c r="DP450" s="21"/>
      <c r="DQ450" s="21"/>
      <c r="DR450" s="21"/>
      <c r="DS450" s="21"/>
      <c r="DT450" s="21"/>
      <c r="DU450" s="21"/>
      <c r="DV450" s="21"/>
      <c r="DW450" s="21"/>
      <c r="DX450" s="21"/>
      <c r="DY450" s="21"/>
      <c r="DZ450" s="21"/>
      <c r="EA450" s="21"/>
      <c r="EB450" s="21"/>
      <c r="EC450" s="21"/>
      <c r="ED450" s="21"/>
      <c r="EE450" s="21"/>
      <c r="EF450" s="21"/>
      <c r="EG450" s="21"/>
      <c r="EH450" s="21"/>
    </row>
    <row r="451" spans="1:138" ht="15.75" customHeight="1">
      <c r="A451" s="21"/>
      <c r="B451" s="21"/>
      <c r="C451" s="21"/>
      <c r="D451" s="79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  <c r="AA451" s="21"/>
      <c r="AB451" s="21"/>
      <c r="AC451" s="21"/>
      <c r="AD451" s="21"/>
      <c r="AE451" s="21"/>
      <c r="AF451" s="21"/>
      <c r="AG451" s="21"/>
      <c r="AH451" s="21"/>
      <c r="AI451" s="21"/>
      <c r="AJ451" s="21"/>
      <c r="AK451" s="21"/>
      <c r="AL451" s="21"/>
      <c r="AM451" s="21"/>
      <c r="AN451" s="21"/>
      <c r="AO451" s="21"/>
      <c r="AP451" s="21"/>
      <c r="AQ451" s="21"/>
      <c r="AR451" s="21"/>
      <c r="AS451" s="21"/>
      <c r="AT451" s="21"/>
      <c r="AU451" s="21"/>
      <c r="AV451" s="21"/>
      <c r="AW451" s="21"/>
      <c r="AX451" s="21"/>
      <c r="AY451" s="21"/>
      <c r="AZ451" s="21"/>
      <c r="BA451" s="21"/>
      <c r="BB451" s="21"/>
      <c r="BC451" s="21"/>
      <c r="BD451" s="21"/>
      <c r="BE451" s="21"/>
      <c r="BF451" s="21"/>
      <c r="BG451" s="21"/>
      <c r="BH451" s="21"/>
      <c r="BI451" s="21"/>
      <c r="BJ451" s="21"/>
      <c r="BK451" s="21"/>
      <c r="BL451" s="21"/>
      <c r="BM451" s="21"/>
      <c r="BN451" s="21"/>
      <c r="BO451" s="21"/>
      <c r="BP451" s="21"/>
      <c r="BQ451" s="21"/>
      <c r="BR451" s="21"/>
      <c r="BS451" s="21"/>
      <c r="BT451" s="21"/>
      <c r="BU451" s="21"/>
      <c r="BV451" s="21"/>
      <c r="BW451" s="21"/>
      <c r="BX451" s="21"/>
      <c r="BY451" s="21"/>
      <c r="BZ451" s="21"/>
      <c r="CA451" s="21"/>
      <c r="CB451" s="21"/>
      <c r="CC451" s="21"/>
      <c r="CD451" s="21"/>
      <c r="CE451" s="21"/>
      <c r="CF451" s="21"/>
      <c r="CG451" s="21"/>
      <c r="CH451" s="21"/>
      <c r="CI451" s="21"/>
      <c r="CJ451" s="21"/>
      <c r="CK451" s="21"/>
      <c r="CL451" s="21"/>
      <c r="CM451" s="21"/>
      <c r="CN451" s="21"/>
      <c r="CO451" s="21"/>
      <c r="CP451" s="21"/>
      <c r="CQ451" s="21"/>
      <c r="CR451" s="21"/>
      <c r="CS451" s="21"/>
      <c r="CT451" s="21"/>
      <c r="CU451" s="21"/>
      <c r="CV451" s="21"/>
      <c r="CW451" s="21"/>
      <c r="CX451" s="21"/>
      <c r="CY451" s="21"/>
      <c r="CZ451" s="21"/>
      <c r="DA451" s="21"/>
      <c r="DB451" s="21"/>
      <c r="DC451" s="21"/>
      <c r="DD451" s="21"/>
      <c r="DE451" s="21"/>
      <c r="DF451" s="21"/>
      <c r="DG451" s="21"/>
      <c r="DH451" s="21"/>
      <c r="DI451" s="21"/>
      <c r="DJ451" s="21"/>
      <c r="DK451" s="21"/>
      <c r="DL451" s="21"/>
      <c r="DM451" s="21"/>
      <c r="DN451" s="21"/>
      <c r="DO451" s="21"/>
      <c r="DP451" s="21"/>
      <c r="DQ451" s="21"/>
      <c r="DR451" s="21"/>
      <c r="DS451" s="21"/>
      <c r="DT451" s="21"/>
      <c r="DU451" s="21"/>
      <c r="DV451" s="21"/>
      <c r="DW451" s="21"/>
      <c r="DX451" s="21"/>
      <c r="DY451" s="21"/>
      <c r="DZ451" s="21"/>
      <c r="EA451" s="21"/>
      <c r="EB451" s="21"/>
      <c r="EC451" s="21"/>
      <c r="ED451" s="21"/>
      <c r="EE451" s="21"/>
      <c r="EF451" s="21"/>
      <c r="EG451" s="21"/>
      <c r="EH451" s="21"/>
    </row>
    <row r="452" spans="1:138" ht="15.75" customHeight="1">
      <c r="A452" s="21"/>
      <c r="B452" s="21"/>
      <c r="C452" s="21"/>
      <c r="D452" s="79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  <c r="AA452" s="21"/>
      <c r="AB452" s="21"/>
      <c r="AC452" s="21"/>
      <c r="AD452" s="21"/>
      <c r="AE452" s="21"/>
      <c r="AF452" s="21"/>
      <c r="AG452" s="21"/>
      <c r="AH452" s="21"/>
      <c r="AI452" s="21"/>
      <c r="AJ452" s="21"/>
      <c r="AK452" s="21"/>
      <c r="AL452" s="21"/>
      <c r="AM452" s="21"/>
      <c r="AN452" s="21"/>
      <c r="AO452" s="21"/>
      <c r="AP452" s="21"/>
      <c r="AQ452" s="21"/>
      <c r="AR452" s="21"/>
      <c r="AS452" s="21"/>
      <c r="AT452" s="21"/>
      <c r="AU452" s="21"/>
      <c r="AV452" s="21"/>
      <c r="AW452" s="21"/>
      <c r="AX452" s="21"/>
      <c r="AY452" s="21"/>
      <c r="AZ452" s="21"/>
      <c r="BA452" s="21"/>
      <c r="BB452" s="21"/>
      <c r="BC452" s="21"/>
      <c r="BD452" s="21"/>
      <c r="BE452" s="21"/>
      <c r="BF452" s="21"/>
      <c r="BG452" s="21"/>
      <c r="BH452" s="21"/>
      <c r="BI452" s="21"/>
      <c r="BJ452" s="21"/>
      <c r="BK452" s="21"/>
      <c r="BL452" s="21"/>
      <c r="BM452" s="21"/>
      <c r="BN452" s="21"/>
      <c r="BO452" s="21"/>
      <c r="BP452" s="21"/>
      <c r="BQ452" s="21"/>
      <c r="BR452" s="21"/>
      <c r="BS452" s="21"/>
      <c r="BT452" s="21"/>
      <c r="BU452" s="21"/>
      <c r="BV452" s="21"/>
      <c r="BW452" s="21"/>
      <c r="BX452" s="21"/>
      <c r="BY452" s="21"/>
      <c r="BZ452" s="21"/>
      <c r="CA452" s="21"/>
      <c r="CB452" s="21"/>
      <c r="CC452" s="21"/>
      <c r="CD452" s="21"/>
      <c r="CE452" s="21"/>
      <c r="CF452" s="21"/>
      <c r="CG452" s="21"/>
      <c r="CH452" s="21"/>
      <c r="CI452" s="21"/>
      <c r="CJ452" s="21"/>
      <c r="CK452" s="21"/>
      <c r="CL452" s="21"/>
      <c r="CM452" s="21"/>
      <c r="CN452" s="21"/>
      <c r="CO452" s="21"/>
      <c r="CP452" s="21"/>
      <c r="CQ452" s="21"/>
      <c r="CR452" s="21"/>
      <c r="CS452" s="21"/>
      <c r="CT452" s="21"/>
      <c r="CU452" s="21"/>
      <c r="CV452" s="21"/>
      <c r="CW452" s="21"/>
      <c r="CX452" s="21"/>
      <c r="CY452" s="21"/>
      <c r="CZ452" s="21"/>
      <c r="DA452" s="21"/>
      <c r="DB452" s="21"/>
      <c r="DC452" s="21"/>
      <c r="DD452" s="21"/>
      <c r="DE452" s="21"/>
      <c r="DF452" s="21"/>
      <c r="DG452" s="21"/>
      <c r="DH452" s="21"/>
      <c r="DI452" s="21"/>
      <c r="DJ452" s="21"/>
      <c r="DK452" s="21"/>
      <c r="DL452" s="21"/>
      <c r="DM452" s="21"/>
      <c r="DN452" s="21"/>
      <c r="DO452" s="21"/>
      <c r="DP452" s="21"/>
      <c r="DQ452" s="21"/>
      <c r="DR452" s="21"/>
      <c r="DS452" s="21"/>
      <c r="DT452" s="21"/>
      <c r="DU452" s="21"/>
      <c r="DV452" s="21"/>
      <c r="DW452" s="21"/>
      <c r="DX452" s="21"/>
      <c r="DY452" s="21"/>
      <c r="DZ452" s="21"/>
      <c r="EA452" s="21"/>
      <c r="EB452" s="21"/>
      <c r="EC452" s="21"/>
      <c r="ED452" s="21"/>
      <c r="EE452" s="21"/>
      <c r="EF452" s="21"/>
      <c r="EG452" s="21"/>
      <c r="EH452" s="21"/>
    </row>
    <row r="453" spans="1:138" ht="15.75" customHeight="1">
      <c r="A453" s="21"/>
      <c r="B453" s="21"/>
      <c r="C453" s="21"/>
      <c r="D453" s="79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  <c r="AA453" s="21"/>
      <c r="AB453" s="21"/>
      <c r="AC453" s="21"/>
      <c r="AD453" s="21"/>
      <c r="AE453" s="21"/>
      <c r="AF453" s="21"/>
      <c r="AG453" s="21"/>
      <c r="AH453" s="21"/>
      <c r="AI453" s="21"/>
      <c r="AJ453" s="21"/>
      <c r="AK453" s="21"/>
      <c r="AL453" s="21"/>
      <c r="AM453" s="21"/>
      <c r="AN453" s="21"/>
      <c r="AO453" s="21"/>
      <c r="AP453" s="21"/>
      <c r="AQ453" s="21"/>
      <c r="AR453" s="21"/>
      <c r="AS453" s="21"/>
      <c r="AT453" s="21"/>
      <c r="AU453" s="21"/>
      <c r="AV453" s="21"/>
      <c r="AW453" s="21"/>
      <c r="AX453" s="21"/>
      <c r="AY453" s="21"/>
      <c r="AZ453" s="21"/>
      <c r="BA453" s="21"/>
      <c r="BB453" s="21"/>
      <c r="BC453" s="21"/>
      <c r="BD453" s="21"/>
      <c r="BE453" s="21"/>
      <c r="BF453" s="21"/>
      <c r="BG453" s="21"/>
      <c r="BH453" s="21"/>
      <c r="BI453" s="21"/>
      <c r="BJ453" s="21"/>
      <c r="BK453" s="21"/>
      <c r="BL453" s="21"/>
      <c r="BM453" s="21"/>
      <c r="BN453" s="21"/>
      <c r="BO453" s="21"/>
      <c r="BP453" s="21"/>
      <c r="BQ453" s="21"/>
      <c r="BR453" s="21"/>
      <c r="BS453" s="21"/>
      <c r="BT453" s="21"/>
      <c r="BU453" s="21"/>
      <c r="BV453" s="21"/>
      <c r="BW453" s="21"/>
      <c r="BX453" s="21"/>
      <c r="BY453" s="21"/>
      <c r="BZ453" s="21"/>
      <c r="CA453" s="21"/>
      <c r="CB453" s="21"/>
      <c r="CC453" s="21"/>
      <c r="CD453" s="21"/>
      <c r="CE453" s="21"/>
      <c r="CF453" s="21"/>
      <c r="CG453" s="21"/>
      <c r="CH453" s="21"/>
      <c r="CI453" s="21"/>
      <c r="CJ453" s="21"/>
      <c r="CK453" s="21"/>
      <c r="CL453" s="21"/>
      <c r="CM453" s="21"/>
      <c r="CN453" s="21"/>
      <c r="CO453" s="21"/>
      <c r="CP453" s="21"/>
      <c r="CQ453" s="21"/>
      <c r="CR453" s="21"/>
      <c r="CS453" s="21"/>
      <c r="CT453" s="21"/>
      <c r="CU453" s="21"/>
      <c r="CV453" s="21"/>
      <c r="CW453" s="21"/>
      <c r="CX453" s="21"/>
      <c r="CY453" s="21"/>
      <c r="CZ453" s="21"/>
      <c r="DA453" s="21"/>
      <c r="DB453" s="21"/>
      <c r="DC453" s="21"/>
      <c r="DD453" s="21"/>
      <c r="DE453" s="21"/>
      <c r="DF453" s="21"/>
      <c r="DG453" s="21"/>
      <c r="DH453" s="21"/>
      <c r="DI453" s="21"/>
      <c r="DJ453" s="21"/>
      <c r="DK453" s="21"/>
      <c r="DL453" s="21"/>
      <c r="DM453" s="21"/>
      <c r="DN453" s="21"/>
      <c r="DO453" s="21"/>
      <c r="DP453" s="21"/>
      <c r="DQ453" s="21"/>
      <c r="DR453" s="21"/>
      <c r="DS453" s="21"/>
      <c r="DT453" s="21"/>
      <c r="DU453" s="21"/>
      <c r="DV453" s="21"/>
      <c r="DW453" s="21"/>
      <c r="DX453" s="21"/>
      <c r="DY453" s="21"/>
      <c r="DZ453" s="21"/>
      <c r="EA453" s="21"/>
      <c r="EB453" s="21"/>
      <c r="EC453" s="21"/>
      <c r="ED453" s="21"/>
      <c r="EE453" s="21"/>
      <c r="EF453" s="21"/>
      <c r="EG453" s="21"/>
      <c r="EH453" s="21"/>
    </row>
    <row r="454" spans="1:138" ht="15.75" customHeight="1">
      <c r="A454" s="21"/>
      <c r="B454" s="21"/>
      <c r="C454" s="21"/>
      <c r="D454" s="79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  <c r="AA454" s="21"/>
      <c r="AB454" s="21"/>
      <c r="AC454" s="21"/>
      <c r="AD454" s="21"/>
      <c r="AE454" s="21"/>
      <c r="AF454" s="21"/>
      <c r="AG454" s="21"/>
      <c r="AH454" s="21"/>
      <c r="AI454" s="21"/>
      <c r="AJ454" s="21"/>
      <c r="AK454" s="21"/>
      <c r="AL454" s="21"/>
      <c r="AM454" s="21"/>
      <c r="AN454" s="21"/>
      <c r="AO454" s="21"/>
      <c r="AP454" s="21"/>
      <c r="AQ454" s="21"/>
      <c r="AR454" s="21"/>
      <c r="AS454" s="21"/>
      <c r="AT454" s="21"/>
      <c r="AU454" s="21"/>
      <c r="AV454" s="21"/>
      <c r="AW454" s="21"/>
      <c r="AX454" s="21"/>
      <c r="AY454" s="21"/>
      <c r="AZ454" s="21"/>
      <c r="BA454" s="21"/>
      <c r="BB454" s="21"/>
      <c r="BC454" s="21"/>
      <c r="BD454" s="21"/>
      <c r="BE454" s="21"/>
      <c r="BF454" s="21"/>
      <c r="BG454" s="21"/>
      <c r="BH454" s="21"/>
      <c r="BI454" s="21"/>
      <c r="BJ454" s="21"/>
      <c r="BK454" s="21"/>
      <c r="BL454" s="21"/>
      <c r="BM454" s="21"/>
      <c r="BN454" s="21"/>
      <c r="BO454" s="21"/>
      <c r="BP454" s="21"/>
      <c r="BQ454" s="21"/>
      <c r="BR454" s="21"/>
      <c r="BS454" s="21"/>
      <c r="BT454" s="21"/>
      <c r="BU454" s="21"/>
      <c r="BV454" s="21"/>
      <c r="BW454" s="21"/>
      <c r="BX454" s="21"/>
      <c r="BY454" s="21"/>
      <c r="BZ454" s="21"/>
      <c r="CA454" s="21"/>
      <c r="CB454" s="21"/>
      <c r="CC454" s="21"/>
      <c r="CD454" s="21"/>
      <c r="CE454" s="21"/>
      <c r="CF454" s="21"/>
      <c r="CG454" s="21"/>
      <c r="CH454" s="21"/>
      <c r="CI454" s="21"/>
      <c r="CJ454" s="21"/>
      <c r="CK454" s="21"/>
      <c r="CL454" s="21"/>
      <c r="CM454" s="21"/>
      <c r="CN454" s="21"/>
      <c r="CO454" s="21"/>
      <c r="CP454" s="21"/>
      <c r="CQ454" s="21"/>
      <c r="CR454" s="21"/>
      <c r="CS454" s="21"/>
      <c r="CT454" s="21"/>
      <c r="CU454" s="21"/>
      <c r="CV454" s="21"/>
      <c r="CW454" s="21"/>
      <c r="CX454" s="21"/>
      <c r="CY454" s="21"/>
      <c r="CZ454" s="21"/>
      <c r="DA454" s="21"/>
      <c r="DB454" s="21"/>
      <c r="DC454" s="21"/>
      <c r="DD454" s="21"/>
      <c r="DE454" s="21"/>
      <c r="DF454" s="21"/>
      <c r="DG454" s="21"/>
      <c r="DH454" s="21"/>
      <c r="DI454" s="21"/>
      <c r="DJ454" s="21"/>
      <c r="DK454" s="21"/>
      <c r="DL454" s="21"/>
      <c r="DM454" s="21"/>
      <c r="DN454" s="21"/>
      <c r="DO454" s="21"/>
      <c r="DP454" s="21"/>
      <c r="DQ454" s="21"/>
      <c r="DR454" s="21"/>
      <c r="DS454" s="21"/>
      <c r="DT454" s="21"/>
      <c r="DU454" s="21"/>
      <c r="DV454" s="21"/>
      <c r="DW454" s="21"/>
      <c r="DX454" s="21"/>
      <c r="DY454" s="21"/>
      <c r="DZ454" s="21"/>
      <c r="EA454" s="21"/>
      <c r="EB454" s="21"/>
      <c r="EC454" s="21"/>
      <c r="ED454" s="21"/>
      <c r="EE454" s="21"/>
      <c r="EF454" s="21"/>
      <c r="EG454" s="21"/>
      <c r="EH454" s="21"/>
    </row>
    <row r="455" spans="1:138" ht="15.75" customHeight="1">
      <c r="A455" s="21"/>
      <c r="B455" s="21"/>
      <c r="C455" s="21"/>
      <c r="D455" s="79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  <c r="AA455" s="21"/>
      <c r="AB455" s="21"/>
      <c r="AC455" s="21"/>
      <c r="AD455" s="21"/>
      <c r="AE455" s="21"/>
      <c r="AF455" s="21"/>
      <c r="AG455" s="21"/>
      <c r="AH455" s="21"/>
      <c r="AI455" s="21"/>
      <c r="AJ455" s="21"/>
      <c r="AK455" s="21"/>
      <c r="AL455" s="21"/>
      <c r="AM455" s="21"/>
      <c r="AN455" s="21"/>
      <c r="AO455" s="21"/>
      <c r="AP455" s="21"/>
      <c r="AQ455" s="21"/>
      <c r="AR455" s="21"/>
      <c r="AS455" s="21"/>
      <c r="AT455" s="21"/>
      <c r="AU455" s="21"/>
      <c r="AV455" s="21"/>
      <c r="AW455" s="21"/>
      <c r="AX455" s="21"/>
      <c r="AY455" s="21"/>
      <c r="AZ455" s="21"/>
      <c r="BA455" s="21"/>
      <c r="BB455" s="21"/>
      <c r="BC455" s="21"/>
      <c r="BD455" s="21"/>
      <c r="BE455" s="21"/>
      <c r="BF455" s="21"/>
      <c r="BG455" s="21"/>
      <c r="BH455" s="21"/>
      <c r="BI455" s="21"/>
      <c r="BJ455" s="21"/>
      <c r="BK455" s="21"/>
      <c r="BL455" s="21"/>
      <c r="BM455" s="21"/>
      <c r="BN455" s="21"/>
      <c r="BO455" s="21"/>
      <c r="BP455" s="21"/>
      <c r="BQ455" s="21"/>
      <c r="BR455" s="21"/>
      <c r="BS455" s="21"/>
      <c r="BT455" s="21"/>
      <c r="BU455" s="21"/>
      <c r="BV455" s="21"/>
      <c r="BW455" s="21"/>
      <c r="BX455" s="21"/>
      <c r="BY455" s="21"/>
      <c r="BZ455" s="21"/>
      <c r="CA455" s="21"/>
      <c r="CB455" s="21"/>
      <c r="CC455" s="21"/>
      <c r="CD455" s="21"/>
      <c r="CE455" s="21"/>
      <c r="CF455" s="21"/>
      <c r="CG455" s="21"/>
      <c r="CH455" s="21"/>
      <c r="CI455" s="21"/>
      <c r="CJ455" s="21"/>
      <c r="CK455" s="21"/>
      <c r="CL455" s="21"/>
      <c r="CM455" s="21"/>
      <c r="CN455" s="21"/>
      <c r="CO455" s="21"/>
      <c r="CP455" s="21"/>
      <c r="CQ455" s="21"/>
      <c r="CR455" s="21"/>
      <c r="CS455" s="21"/>
      <c r="CT455" s="21"/>
      <c r="CU455" s="21"/>
      <c r="CV455" s="21"/>
      <c r="CW455" s="21"/>
      <c r="CX455" s="21"/>
      <c r="CY455" s="21"/>
      <c r="CZ455" s="21"/>
      <c r="DA455" s="21"/>
      <c r="DB455" s="21"/>
      <c r="DC455" s="21"/>
      <c r="DD455" s="21"/>
      <c r="DE455" s="21"/>
      <c r="DF455" s="21"/>
      <c r="DG455" s="21"/>
      <c r="DH455" s="21"/>
      <c r="DI455" s="21"/>
      <c r="DJ455" s="21"/>
      <c r="DK455" s="21"/>
      <c r="DL455" s="21"/>
      <c r="DM455" s="21"/>
      <c r="DN455" s="21"/>
      <c r="DO455" s="21"/>
      <c r="DP455" s="21"/>
      <c r="DQ455" s="21"/>
      <c r="DR455" s="21"/>
      <c r="DS455" s="21"/>
      <c r="DT455" s="21"/>
      <c r="DU455" s="21"/>
      <c r="DV455" s="21"/>
      <c r="DW455" s="21"/>
      <c r="DX455" s="21"/>
      <c r="DY455" s="21"/>
      <c r="DZ455" s="21"/>
      <c r="EA455" s="21"/>
      <c r="EB455" s="21"/>
      <c r="EC455" s="21"/>
      <c r="ED455" s="21"/>
      <c r="EE455" s="21"/>
      <c r="EF455" s="21"/>
      <c r="EG455" s="21"/>
      <c r="EH455" s="21"/>
    </row>
    <row r="456" spans="1:138" ht="15.75" customHeight="1">
      <c r="A456" s="21"/>
      <c r="B456" s="21"/>
      <c r="C456" s="21"/>
      <c r="D456" s="79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  <c r="AA456" s="21"/>
      <c r="AB456" s="21"/>
      <c r="AC456" s="21"/>
      <c r="AD456" s="21"/>
      <c r="AE456" s="21"/>
      <c r="AF456" s="21"/>
      <c r="AG456" s="21"/>
      <c r="AH456" s="21"/>
      <c r="AI456" s="21"/>
      <c r="AJ456" s="21"/>
      <c r="AK456" s="21"/>
      <c r="AL456" s="21"/>
      <c r="AM456" s="21"/>
      <c r="AN456" s="21"/>
      <c r="AO456" s="21"/>
      <c r="AP456" s="21"/>
      <c r="AQ456" s="21"/>
      <c r="AR456" s="21"/>
      <c r="AS456" s="21"/>
      <c r="AT456" s="21"/>
      <c r="AU456" s="21"/>
      <c r="AV456" s="21"/>
      <c r="AW456" s="21"/>
      <c r="AX456" s="21"/>
      <c r="AY456" s="21"/>
      <c r="AZ456" s="21"/>
      <c r="BA456" s="21"/>
      <c r="BB456" s="21"/>
      <c r="BC456" s="21"/>
      <c r="BD456" s="21"/>
      <c r="BE456" s="21"/>
      <c r="BF456" s="21"/>
      <c r="BG456" s="21"/>
      <c r="BH456" s="21"/>
      <c r="BI456" s="21"/>
      <c r="BJ456" s="21"/>
      <c r="BK456" s="21"/>
      <c r="BL456" s="21"/>
      <c r="BM456" s="21"/>
      <c r="BN456" s="21"/>
      <c r="BO456" s="21"/>
      <c r="BP456" s="21"/>
      <c r="BQ456" s="21"/>
      <c r="BR456" s="21"/>
      <c r="BS456" s="21"/>
      <c r="BT456" s="21"/>
      <c r="BU456" s="21"/>
      <c r="BV456" s="21"/>
      <c r="BW456" s="21"/>
      <c r="BX456" s="21"/>
      <c r="BY456" s="21"/>
      <c r="BZ456" s="21"/>
      <c r="CA456" s="21"/>
      <c r="CB456" s="21"/>
      <c r="CC456" s="21"/>
      <c r="CD456" s="21"/>
      <c r="CE456" s="21"/>
      <c r="CF456" s="21"/>
      <c r="CG456" s="21"/>
      <c r="CH456" s="21"/>
      <c r="CI456" s="21"/>
      <c r="CJ456" s="21"/>
      <c r="CK456" s="21"/>
      <c r="CL456" s="21"/>
      <c r="CM456" s="21"/>
      <c r="CN456" s="21"/>
      <c r="CO456" s="21"/>
      <c r="CP456" s="21"/>
      <c r="CQ456" s="21"/>
      <c r="CR456" s="21"/>
      <c r="CS456" s="21"/>
      <c r="CT456" s="21"/>
      <c r="CU456" s="21"/>
      <c r="CV456" s="21"/>
      <c r="CW456" s="21"/>
      <c r="CX456" s="21"/>
      <c r="CY456" s="21"/>
      <c r="CZ456" s="21"/>
      <c r="DA456" s="21"/>
      <c r="DB456" s="21"/>
      <c r="DC456" s="21"/>
      <c r="DD456" s="21"/>
      <c r="DE456" s="21"/>
      <c r="DF456" s="21"/>
      <c r="DG456" s="21"/>
      <c r="DH456" s="21"/>
      <c r="DI456" s="21"/>
      <c r="DJ456" s="21"/>
      <c r="DK456" s="21"/>
      <c r="DL456" s="21"/>
      <c r="DM456" s="21"/>
      <c r="DN456" s="21"/>
      <c r="DO456" s="21"/>
      <c r="DP456" s="21"/>
      <c r="DQ456" s="21"/>
      <c r="DR456" s="21"/>
      <c r="DS456" s="21"/>
      <c r="DT456" s="21"/>
      <c r="DU456" s="21"/>
      <c r="DV456" s="21"/>
      <c r="DW456" s="21"/>
      <c r="DX456" s="21"/>
      <c r="DY456" s="21"/>
      <c r="DZ456" s="21"/>
      <c r="EA456" s="21"/>
      <c r="EB456" s="21"/>
      <c r="EC456" s="21"/>
      <c r="ED456" s="21"/>
      <c r="EE456" s="21"/>
      <c r="EF456" s="21"/>
      <c r="EG456" s="21"/>
      <c r="EH456" s="21"/>
    </row>
    <row r="457" spans="1:138" ht="15.75" customHeight="1">
      <c r="A457" s="21"/>
      <c r="B457" s="21"/>
      <c r="C457" s="21"/>
      <c r="D457" s="79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  <c r="AA457" s="21"/>
      <c r="AB457" s="21"/>
      <c r="AC457" s="21"/>
      <c r="AD457" s="21"/>
      <c r="AE457" s="21"/>
      <c r="AF457" s="21"/>
      <c r="AG457" s="21"/>
      <c r="AH457" s="21"/>
      <c r="AI457" s="21"/>
      <c r="AJ457" s="21"/>
      <c r="AK457" s="21"/>
      <c r="AL457" s="21"/>
      <c r="AM457" s="21"/>
      <c r="AN457" s="21"/>
      <c r="AO457" s="21"/>
      <c r="AP457" s="21"/>
      <c r="AQ457" s="21"/>
      <c r="AR457" s="21"/>
      <c r="AS457" s="21"/>
      <c r="AT457" s="21"/>
      <c r="AU457" s="21"/>
      <c r="AV457" s="21"/>
      <c r="AW457" s="21"/>
      <c r="AX457" s="21"/>
      <c r="AY457" s="21"/>
      <c r="AZ457" s="21"/>
      <c r="BA457" s="21"/>
      <c r="BB457" s="21"/>
      <c r="BC457" s="21"/>
      <c r="BD457" s="21"/>
      <c r="BE457" s="21"/>
      <c r="BF457" s="21"/>
      <c r="BG457" s="21"/>
      <c r="BH457" s="21"/>
      <c r="BI457" s="21"/>
      <c r="BJ457" s="21"/>
      <c r="BK457" s="21"/>
      <c r="BL457" s="21"/>
      <c r="BM457" s="21"/>
      <c r="BN457" s="21"/>
      <c r="BO457" s="21"/>
      <c r="BP457" s="21"/>
      <c r="BQ457" s="21"/>
      <c r="BR457" s="21"/>
      <c r="BS457" s="21"/>
      <c r="BT457" s="21"/>
      <c r="BU457" s="21"/>
      <c r="BV457" s="21"/>
      <c r="BW457" s="21"/>
      <c r="BX457" s="21"/>
      <c r="BY457" s="21"/>
      <c r="BZ457" s="21"/>
      <c r="CA457" s="21"/>
      <c r="CB457" s="21"/>
      <c r="CC457" s="21"/>
      <c r="CD457" s="21"/>
      <c r="CE457" s="21"/>
      <c r="CF457" s="21"/>
      <c r="CG457" s="21"/>
      <c r="CH457" s="21"/>
      <c r="CI457" s="21"/>
      <c r="CJ457" s="21"/>
      <c r="CK457" s="21"/>
      <c r="CL457" s="21"/>
      <c r="CM457" s="21"/>
      <c r="CN457" s="21"/>
      <c r="CO457" s="21"/>
      <c r="CP457" s="21"/>
      <c r="CQ457" s="21"/>
      <c r="CR457" s="21"/>
      <c r="CS457" s="21"/>
      <c r="CT457" s="21"/>
      <c r="CU457" s="21"/>
      <c r="CV457" s="21"/>
      <c r="CW457" s="21"/>
      <c r="CX457" s="21"/>
      <c r="CY457" s="21"/>
      <c r="CZ457" s="21"/>
      <c r="DA457" s="21"/>
      <c r="DB457" s="21"/>
      <c r="DC457" s="21"/>
      <c r="DD457" s="21"/>
      <c r="DE457" s="21"/>
      <c r="DF457" s="21"/>
      <c r="DG457" s="21"/>
      <c r="DH457" s="21"/>
      <c r="DI457" s="21"/>
      <c r="DJ457" s="21"/>
      <c r="DK457" s="21"/>
      <c r="DL457" s="21"/>
      <c r="DM457" s="21"/>
      <c r="DN457" s="21"/>
      <c r="DO457" s="21"/>
      <c r="DP457" s="21"/>
      <c r="DQ457" s="21"/>
      <c r="DR457" s="21"/>
      <c r="DS457" s="21"/>
      <c r="DT457" s="21"/>
      <c r="DU457" s="21"/>
      <c r="DV457" s="21"/>
      <c r="DW457" s="21"/>
      <c r="DX457" s="21"/>
      <c r="DY457" s="21"/>
      <c r="DZ457" s="21"/>
      <c r="EA457" s="21"/>
      <c r="EB457" s="21"/>
      <c r="EC457" s="21"/>
      <c r="ED457" s="21"/>
      <c r="EE457" s="21"/>
      <c r="EF457" s="21"/>
      <c r="EG457" s="21"/>
      <c r="EH457" s="21"/>
    </row>
    <row r="458" spans="1:138" ht="15.75" customHeight="1">
      <c r="A458" s="21"/>
      <c r="B458" s="21"/>
      <c r="C458" s="21"/>
      <c r="D458" s="79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  <c r="AA458" s="21"/>
      <c r="AB458" s="21"/>
      <c r="AC458" s="21"/>
      <c r="AD458" s="21"/>
      <c r="AE458" s="21"/>
      <c r="AF458" s="21"/>
      <c r="AG458" s="21"/>
      <c r="AH458" s="21"/>
      <c r="AI458" s="21"/>
      <c r="AJ458" s="21"/>
      <c r="AK458" s="21"/>
      <c r="AL458" s="21"/>
      <c r="AM458" s="21"/>
      <c r="AN458" s="21"/>
      <c r="AO458" s="21"/>
      <c r="AP458" s="21"/>
      <c r="AQ458" s="21"/>
      <c r="AR458" s="21"/>
      <c r="AS458" s="21"/>
      <c r="AT458" s="21"/>
      <c r="AU458" s="21"/>
      <c r="AV458" s="21"/>
      <c r="AW458" s="21"/>
      <c r="AX458" s="21"/>
      <c r="AY458" s="21"/>
      <c r="AZ458" s="21"/>
      <c r="BA458" s="21"/>
      <c r="BB458" s="21"/>
      <c r="BC458" s="21"/>
      <c r="BD458" s="21"/>
      <c r="BE458" s="21"/>
      <c r="BF458" s="21"/>
      <c r="BG458" s="21"/>
      <c r="BH458" s="21"/>
      <c r="BI458" s="21"/>
      <c r="BJ458" s="21"/>
      <c r="BK458" s="21"/>
      <c r="BL458" s="21"/>
      <c r="BM458" s="21"/>
      <c r="BN458" s="21"/>
      <c r="BO458" s="21"/>
      <c r="BP458" s="21"/>
      <c r="BQ458" s="21"/>
      <c r="BR458" s="21"/>
      <c r="BS458" s="21"/>
      <c r="BT458" s="21"/>
      <c r="BU458" s="21"/>
      <c r="BV458" s="21"/>
      <c r="BW458" s="21"/>
      <c r="BX458" s="21"/>
      <c r="BY458" s="21"/>
      <c r="BZ458" s="21"/>
      <c r="CA458" s="21"/>
      <c r="CB458" s="21"/>
      <c r="CC458" s="21"/>
      <c r="CD458" s="21"/>
      <c r="CE458" s="21"/>
      <c r="CF458" s="21"/>
      <c r="CG458" s="21"/>
      <c r="CH458" s="21"/>
      <c r="CI458" s="21"/>
      <c r="CJ458" s="21"/>
      <c r="CK458" s="21"/>
      <c r="CL458" s="21"/>
      <c r="CM458" s="21"/>
      <c r="CN458" s="21"/>
      <c r="CO458" s="21"/>
      <c r="CP458" s="21"/>
      <c r="CQ458" s="21"/>
      <c r="CR458" s="21"/>
      <c r="CS458" s="21"/>
      <c r="CT458" s="21"/>
      <c r="CU458" s="21"/>
      <c r="CV458" s="21"/>
      <c r="CW458" s="21"/>
      <c r="CX458" s="21"/>
      <c r="CY458" s="21"/>
      <c r="CZ458" s="21"/>
      <c r="DA458" s="21"/>
      <c r="DB458" s="21"/>
      <c r="DC458" s="21"/>
      <c r="DD458" s="21"/>
      <c r="DE458" s="21"/>
      <c r="DF458" s="21"/>
      <c r="DG458" s="21"/>
      <c r="DH458" s="21"/>
      <c r="DI458" s="21"/>
      <c r="DJ458" s="21"/>
      <c r="DK458" s="21"/>
      <c r="DL458" s="21"/>
      <c r="DM458" s="21"/>
      <c r="DN458" s="21"/>
      <c r="DO458" s="21"/>
      <c r="DP458" s="21"/>
      <c r="DQ458" s="21"/>
      <c r="DR458" s="21"/>
      <c r="DS458" s="21"/>
      <c r="DT458" s="21"/>
      <c r="DU458" s="21"/>
      <c r="DV458" s="21"/>
      <c r="DW458" s="21"/>
      <c r="DX458" s="21"/>
      <c r="DY458" s="21"/>
      <c r="DZ458" s="21"/>
      <c r="EA458" s="21"/>
      <c r="EB458" s="21"/>
      <c r="EC458" s="21"/>
      <c r="ED458" s="21"/>
      <c r="EE458" s="21"/>
      <c r="EF458" s="21"/>
      <c r="EG458" s="21"/>
      <c r="EH458" s="21"/>
    </row>
    <row r="459" spans="1:138" ht="15.75" customHeight="1">
      <c r="A459" s="21"/>
      <c r="B459" s="21"/>
      <c r="C459" s="21"/>
      <c r="D459" s="79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  <c r="AA459" s="21"/>
      <c r="AB459" s="21"/>
      <c r="AC459" s="21"/>
      <c r="AD459" s="21"/>
      <c r="AE459" s="21"/>
      <c r="AF459" s="21"/>
      <c r="AG459" s="21"/>
      <c r="AH459" s="21"/>
      <c r="AI459" s="21"/>
      <c r="AJ459" s="21"/>
      <c r="AK459" s="21"/>
      <c r="AL459" s="21"/>
      <c r="AM459" s="21"/>
      <c r="AN459" s="21"/>
      <c r="AO459" s="21"/>
      <c r="AP459" s="21"/>
      <c r="AQ459" s="21"/>
      <c r="AR459" s="21"/>
      <c r="AS459" s="21"/>
      <c r="AT459" s="21"/>
      <c r="AU459" s="21"/>
      <c r="AV459" s="21"/>
      <c r="AW459" s="21"/>
      <c r="AX459" s="21"/>
      <c r="AY459" s="21"/>
      <c r="AZ459" s="21"/>
      <c r="BA459" s="21"/>
      <c r="BB459" s="21"/>
      <c r="BC459" s="21"/>
      <c r="BD459" s="21"/>
      <c r="BE459" s="21"/>
      <c r="BF459" s="21"/>
      <c r="BG459" s="21"/>
      <c r="BH459" s="21"/>
      <c r="BI459" s="21"/>
      <c r="BJ459" s="21"/>
      <c r="BK459" s="21"/>
      <c r="BL459" s="21"/>
      <c r="BM459" s="21"/>
      <c r="BN459" s="21"/>
      <c r="BO459" s="21"/>
      <c r="BP459" s="21"/>
      <c r="BQ459" s="21"/>
      <c r="BR459" s="21"/>
      <c r="BS459" s="21"/>
      <c r="BT459" s="21"/>
      <c r="BU459" s="21"/>
      <c r="BV459" s="21"/>
      <c r="BW459" s="21"/>
      <c r="BX459" s="21"/>
      <c r="BY459" s="21"/>
      <c r="BZ459" s="21"/>
      <c r="CA459" s="21"/>
      <c r="CB459" s="21"/>
      <c r="CC459" s="21"/>
      <c r="CD459" s="21"/>
      <c r="CE459" s="21"/>
      <c r="CF459" s="21"/>
      <c r="CG459" s="21"/>
      <c r="CH459" s="21"/>
      <c r="CI459" s="21"/>
      <c r="CJ459" s="21"/>
      <c r="CK459" s="21"/>
      <c r="CL459" s="21"/>
      <c r="CM459" s="21"/>
      <c r="CN459" s="21"/>
      <c r="CO459" s="21"/>
      <c r="CP459" s="21"/>
      <c r="CQ459" s="21"/>
      <c r="CR459" s="21"/>
      <c r="CS459" s="21"/>
      <c r="CT459" s="21"/>
      <c r="CU459" s="21"/>
      <c r="CV459" s="21"/>
      <c r="CW459" s="21"/>
      <c r="CX459" s="21"/>
      <c r="CY459" s="21"/>
      <c r="CZ459" s="21"/>
      <c r="DA459" s="21"/>
      <c r="DB459" s="21"/>
      <c r="DC459" s="21"/>
      <c r="DD459" s="21"/>
      <c r="DE459" s="21"/>
      <c r="DF459" s="21"/>
      <c r="DG459" s="21"/>
      <c r="DH459" s="21"/>
      <c r="DI459" s="21"/>
      <c r="DJ459" s="21"/>
      <c r="DK459" s="21"/>
      <c r="DL459" s="21"/>
      <c r="DM459" s="21"/>
      <c r="DN459" s="21"/>
      <c r="DO459" s="21"/>
      <c r="DP459" s="21"/>
      <c r="DQ459" s="21"/>
      <c r="DR459" s="21"/>
      <c r="DS459" s="21"/>
      <c r="DT459" s="21"/>
      <c r="DU459" s="21"/>
      <c r="DV459" s="21"/>
      <c r="DW459" s="21"/>
      <c r="DX459" s="21"/>
      <c r="DY459" s="21"/>
      <c r="DZ459" s="21"/>
      <c r="EA459" s="21"/>
      <c r="EB459" s="21"/>
      <c r="EC459" s="21"/>
      <c r="ED459" s="21"/>
      <c r="EE459" s="21"/>
      <c r="EF459" s="21"/>
      <c r="EG459" s="21"/>
      <c r="EH459" s="21"/>
    </row>
    <row r="460" spans="1:138" ht="15.75" customHeight="1">
      <c r="A460" s="21"/>
      <c r="B460" s="21"/>
      <c r="C460" s="21"/>
      <c r="D460" s="79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  <c r="AA460" s="21"/>
      <c r="AB460" s="21"/>
      <c r="AC460" s="21"/>
      <c r="AD460" s="21"/>
      <c r="AE460" s="21"/>
      <c r="AF460" s="21"/>
      <c r="AG460" s="21"/>
      <c r="AH460" s="21"/>
      <c r="AI460" s="21"/>
      <c r="AJ460" s="21"/>
      <c r="AK460" s="21"/>
      <c r="AL460" s="21"/>
      <c r="AM460" s="21"/>
      <c r="AN460" s="21"/>
      <c r="AO460" s="21"/>
      <c r="AP460" s="21"/>
      <c r="AQ460" s="21"/>
      <c r="AR460" s="21"/>
      <c r="AS460" s="21"/>
      <c r="AT460" s="21"/>
      <c r="AU460" s="21"/>
      <c r="AV460" s="21"/>
      <c r="AW460" s="21"/>
      <c r="AX460" s="21"/>
      <c r="AY460" s="21"/>
      <c r="AZ460" s="21"/>
      <c r="BA460" s="21"/>
      <c r="BB460" s="21"/>
      <c r="BC460" s="21"/>
      <c r="BD460" s="21"/>
      <c r="BE460" s="21"/>
      <c r="BF460" s="21"/>
      <c r="BG460" s="21"/>
      <c r="BH460" s="21"/>
      <c r="BI460" s="21"/>
      <c r="BJ460" s="21"/>
      <c r="BK460" s="21"/>
      <c r="BL460" s="21"/>
      <c r="BM460" s="21"/>
      <c r="BN460" s="21"/>
      <c r="BO460" s="21"/>
      <c r="BP460" s="21"/>
      <c r="BQ460" s="21"/>
      <c r="BR460" s="21"/>
      <c r="BS460" s="21"/>
      <c r="BT460" s="21"/>
      <c r="BU460" s="21"/>
      <c r="BV460" s="21"/>
      <c r="BW460" s="21"/>
      <c r="BX460" s="21"/>
      <c r="BY460" s="21"/>
      <c r="BZ460" s="21"/>
      <c r="CA460" s="21"/>
      <c r="CB460" s="21"/>
      <c r="CC460" s="21"/>
      <c r="CD460" s="21"/>
      <c r="CE460" s="21"/>
      <c r="CF460" s="21"/>
      <c r="CG460" s="21"/>
      <c r="CH460" s="21"/>
      <c r="CI460" s="21"/>
      <c r="CJ460" s="21"/>
      <c r="CK460" s="21"/>
      <c r="CL460" s="21"/>
      <c r="CM460" s="21"/>
      <c r="CN460" s="21"/>
      <c r="CO460" s="21"/>
      <c r="CP460" s="21"/>
      <c r="CQ460" s="21"/>
      <c r="CR460" s="21"/>
      <c r="CS460" s="21"/>
      <c r="CT460" s="21"/>
      <c r="CU460" s="21"/>
      <c r="CV460" s="21"/>
      <c r="CW460" s="21"/>
      <c r="CX460" s="21"/>
      <c r="CY460" s="21"/>
      <c r="CZ460" s="21"/>
      <c r="DA460" s="21"/>
      <c r="DB460" s="21"/>
      <c r="DC460" s="21"/>
      <c r="DD460" s="21"/>
      <c r="DE460" s="21"/>
      <c r="DF460" s="21"/>
      <c r="DG460" s="21"/>
      <c r="DH460" s="21"/>
      <c r="DI460" s="21"/>
      <c r="DJ460" s="21"/>
      <c r="DK460" s="21"/>
      <c r="DL460" s="21"/>
      <c r="DM460" s="21"/>
      <c r="DN460" s="21"/>
      <c r="DO460" s="21"/>
      <c r="DP460" s="21"/>
      <c r="DQ460" s="21"/>
      <c r="DR460" s="21"/>
      <c r="DS460" s="21"/>
      <c r="DT460" s="21"/>
      <c r="DU460" s="21"/>
      <c r="DV460" s="21"/>
      <c r="DW460" s="21"/>
      <c r="DX460" s="21"/>
      <c r="DY460" s="21"/>
      <c r="DZ460" s="21"/>
      <c r="EA460" s="21"/>
      <c r="EB460" s="21"/>
      <c r="EC460" s="21"/>
      <c r="ED460" s="21"/>
      <c r="EE460" s="21"/>
      <c r="EF460" s="21"/>
      <c r="EG460" s="21"/>
      <c r="EH460" s="21"/>
    </row>
    <row r="461" spans="1:138" ht="15.75" customHeight="1">
      <c r="A461" s="21"/>
      <c r="B461" s="21"/>
      <c r="C461" s="21"/>
      <c r="D461" s="79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  <c r="AA461" s="21"/>
      <c r="AB461" s="21"/>
      <c r="AC461" s="21"/>
      <c r="AD461" s="21"/>
      <c r="AE461" s="21"/>
      <c r="AF461" s="21"/>
      <c r="AG461" s="21"/>
      <c r="AH461" s="21"/>
      <c r="AI461" s="21"/>
      <c r="AJ461" s="21"/>
      <c r="AK461" s="21"/>
      <c r="AL461" s="21"/>
      <c r="AM461" s="21"/>
      <c r="AN461" s="21"/>
      <c r="AO461" s="21"/>
      <c r="AP461" s="21"/>
      <c r="AQ461" s="21"/>
      <c r="AR461" s="21"/>
      <c r="AS461" s="21"/>
      <c r="AT461" s="21"/>
      <c r="AU461" s="21"/>
      <c r="AV461" s="21"/>
      <c r="AW461" s="21"/>
      <c r="AX461" s="21"/>
      <c r="AY461" s="21"/>
      <c r="AZ461" s="21"/>
      <c r="BA461" s="21"/>
      <c r="BB461" s="21"/>
      <c r="BC461" s="21"/>
      <c r="BD461" s="21"/>
      <c r="BE461" s="21"/>
      <c r="BF461" s="21"/>
      <c r="BG461" s="21"/>
      <c r="BH461" s="21"/>
      <c r="BI461" s="21"/>
      <c r="BJ461" s="21"/>
      <c r="BK461" s="21"/>
      <c r="BL461" s="21"/>
      <c r="BM461" s="21"/>
      <c r="BN461" s="21"/>
      <c r="BO461" s="21"/>
      <c r="BP461" s="21"/>
      <c r="BQ461" s="21"/>
      <c r="BR461" s="21"/>
      <c r="BS461" s="21"/>
      <c r="BT461" s="21"/>
      <c r="BU461" s="21"/>
      <c r="BV461" s="21"/>
      <c r="BW461" s="21"/>
      <c r="BX461" s="21"/>
      <c r="BY461" s="21"/>
      <c r="BZ461" s="21"/>
      <c r="CA461" s="21"/>
      <c r="CB461" s="21"/>
      <c r="CC461" s="21"/>
      <c r="CD461" s="21"/>
      <c r="CE461" s="21"/>
      <c r="CF461" s="21"/>
      <c r="CG461" s="21"/>
      <c r="CH461" s="21"/>
      <c r="CI461" s="21"/>
      <c r="CJ461" s="21"/>
      <c r="CK461" s="21"/>
      <c r="CL461" s="21"/>
      <c r="CM461" s="21"/>
      <c r="CN461" s="21"/>
      <c r="CO461" s="21"/>
      <c r="CP461" s="21"/>
      <c r="CQ461" s="21"/>
      <c r="CR461" s="21"/>
      <c r="CS461" s="21"/>
      <c r="CT461" s="21"/>
      <c r="CU461" s="21"/>
      <c r="CV461" s="21"/>
      <c r="CW461" s="21"/>
      <c r="CX461" s="21"/>
      <c r="CY461" s="21"/>
      <c r="CZ461" s="21"/>
      <c r="DA461" s="21"/>
      <c r="DB461" s="21"/>
      <c r="DC461" s="21"/>
      <c r="DD461" s="21"/>
      <c r="DE461" s="21"/>
      <c r="DF461" s="21"/>
      <c r="DG461" s="21"/>
      <c r="DH461" s="21"/>
      <c r="DI461" s="21"/>
      <c r="DJ461" s="21"/>
      <c r="DK461" s="21"/>
      <c r="DL461" s="21"/>
      <c r="DM461" s="21"/>
      <c r="DN461" s="21"/>
      <c r="DO461" s="21"/>
      <c r="DP461" s="21"/>
      <c r="DQ461" s="21"/>
      <c r="DR461" s="21"/>
      <c r="DS461" s="21"/>
      <c r="DT461" s="21"/>
      <c r="DU461" s="21"/>
      <c r="DV461" s="21"/>
      <c r="DW461" s="21"/>
      <c r="DX461" s="21"/>
      <c r="DY461" s="21"/>
      <c r="DZ461" s="21"/>
      <c r="EA461" s="21"/>
      <c r="EB461" s="21"/>
      <c r="EC461" s="21"/>
      <c r="ED461" s="21"/>
      <c r="EE461" s="21"/>
      <c r="EF461" s="21"/>
      <c r="EG461" s="21"/>
      <c r="EH461" s="21"/>
    </row>
    <row r="462" spans="1:138" ht="15.75" customHeight="1">
      <c r="A462" s="21"/>
      <c r="B462" s="21"/>
      <c r="C462" s="21"/>
      <c r="D462" s="79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  <c r="AA462" s="21"/>
      <c r="AB462" s="21"/>
      <c r="AC462" s="21"/>
      <c r="AD462" s="21"/>
      <c r="AE462" s="21"/>
      <c r="AF462" s="21"/>
      <c r="AG462" s="21"/>
      <c r="AH462" s="21"/>
      <c r="AI462" s="21"/>
      <c r="AJ462" s="21"/>
      <c r="AK462" s="21"/>
      <c r="AL462" s="21"/>
      <c r="AM462" s="21"/>
      <c r="AN462" s="21"/>
      <c r="AO462" s="21"/>
      <c r="AP462" s="21"/>
      <c r="AQ462" s="21"/>
      <c r="AR462" s="21"/>
      <c r="AS462" s="21"/>
      <c r="AT462" s="21"/>
      <c r="AU462" s="21"/>
      <c r="AV462" s="21"/>
      <c r="AW462" s="21"/>
      <c r="AX462" s="21"/>
      <c r="AY462" s="21"/>
      <c r="AZ462" s="21"/>
      <c r="BA462" s="21"/>
      <c r="BB462" s="21"/>
      <c r="BC462" s="21"/>
      <c r="BD462" s="21"/>
      <c r="BE462" s="21"/>
      <c r="BF462" s="21"/>
      <c r="BG462" s="21"/>
      <c r="BH462" s="21"/>
      <c r="BI462" s="21"/>
      <c r="BJ462" s="21"/>
      <c r="BK462" s="21"/>
      <c r="BL462" s="21"/>
      <c r="BM462" s="21"/>
      <c r="BN462" s="21"/>
      <c r="BO462" s="21"/>
      <c r="BP462" s="21"/>
      <c r="BQ462" s="21"/>
      <c r="BR462" s="21"/>
      <c r="BS462" s="21"/>
      <c r="BT462" s="21"/>
      <c r="BU462" s="21"/>
      <c r="BV462" s="21"/>
      <c r="BW462" s="21"/>
      <c r="BX462" s="21"/>
      <c r="BY462" s="21"/>
      <c r="BZ462" s="21"/>
      <c r="CA462" s="21"/>
      <c r="CB462" s="21"/>
      <c r="CC462" s="21"/>
      <c r="CD462" s="21"/>
      <c r="CE462" s="21"/>
      <c r="CF462" s="21"/>
      <c r="CG462" s="21"/>
      <c r="CH462" s="21"/>
      <c r="CI462" s="21"/>
      <c r="CJ462" s="21"/>
      <c r="CK462" s="21"/>
      <c r="CL462" s="21"/>
      <c r="CM462" s="21"/>
      <c r="CN462" s="21"/>
      <c r="CO462" s="21"/>
      <c r="CP462" s="21"/>
      <c r="CQ462" s="21"/>
      <c r="CR462" s="21"/>
      <c r="CS462" s="21"/>
      <c r="CT462" s="21"/>
      <c r="CU462" s="21"/>
      <c r="CV462" s="21"/>
      <c r="CW462" s="21"/>
      <c r="CX462" s="21"/>
      <c r="CY462" s="21"/>
      <c r="CZ462" s="21"/>
      <c r="DA462" s="21"/>
      <c r="DB462" s="21"/>
      <c r="DC462" s="21"/>
      <c r="DD462" s="21"/>
      <c r="DE462" s="21"/>
      <c r="DF462" s="21"/>
      <c r="DG462" s="21"/>
      <c r="DH462" s="21"/>
      <c r="DI462" s="21"/>
      <c r="DJ462" s="21"/>
      <c r="DK462" s="21"/>
      <c r="DL462" s="21"/>
      <c r="DM462" s="21"/>
      <c r="DN462" s="21"/>
      <c r="DO462" s="21"/>
      <c r="DP462" s="21"/>
      <c r="DQ462" s="21"/>
      <c r="DR462" s="21"/>
      <c r="DS462" s="21"/>
      <c r="DT462" s="21"/>
      <c r="DU462" s="21"/>
      <c r="DV462" s="21"/>
      <c r="DW462" s="21"/>
      <c r="DX462" s="21"/>
      <c r="DY462" s="21"/>
      <c r="DZ462" s="21"/>
      <c r="EA462" s="21"/>
      <c r="EB462" s="21"/>
      <c r="EC462" s="21"/>
      <c r="ED462" s="21"/>
      <c r="EE462" s="21"/>
      <c r="EF462" s="21"/>
      <c r="EG462" s="21"/>
      <c r="EH462" s="21"/>
    </row>
    <row r="463" spans="1:138" ht="15.75" customHeight="1">
      <c r="A463" s="21"/>
      <c r="B463" s="21"/>
      <c r="C463" s="21"/>
      <c r="D463" s="79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  <c r="AA463" s="21"/>
      <c r="AB463" s="21"/>
      <c r="AC463" s="21"/>
      <c r="AD463" s="21"/>
      <c r="AE463" s="21"/>
      <c r="AF463" s="21"/>
      <c r="AG463" s="21"/>
      <c r="AH463" s="21"/>
      <c r="AI463" s="21"/>
      <c r="AJ463" s="21"/>
      <c r="AK463" s="21"/>
      <c r="AL463" s="21"/>
      <c r="AM463" s="21"/>
      <c r="AN463" s="21"/>
      <c r="AO463" s="21"/>
      <c r="AP463" s="21"/>
      <c r="AQ463" s="21"/>
      <c r="AR463" s="21"/>
      <c r="AS463" s="21"/>
      <c r="AT463" s="21"/>
      <c r="AU463" s="21"/>
      <c r="AV463" s="21"/>
      <c r="AW463" s="21"/>
      <c r="AX463" s="21"/>
      <c r="AY463" s="21"/>
      <c r="AZ463" s="21"/>
      <c r="BA463" s="21"/>
      <c r="BB463" s="21"/>
      <c r="BC463" s="21"/>
      <c r="BD463" s="21"/>
      <c r="BE463" s="21"/>
      <c r="BF463" s="21"/>
      <c r="BG463" s="21"/>
      <c r="BH463" s="21"/>
      <c r="BI463" s="21"/>
      <c r="BJ463" s="21"/>
      <c r="BK463" s="21"/>
      <c r="BL463" s="21"/>
      <c r="BM463" s="21"/>
      <c r="BN463" s="21"/>
      <c r="BO463" s="21"/>
      <c r="BP463" s="21"/>
      <c r="BQ463" s="21"/>
      <c r="BR463" s="21"/>
      <c r="BS463" s="21"/>
      <c r="BT463" s="21"/>
      <c r="BU463" s="21"/>
      <c r="BV463" s="21"/>
      <c r="BW463" s="21"/>
      <c r="BX463" s="21"/>
      <c r="BY463" s="21"/>
      <c r="BZ463" s="21"/>
      <c r="CA463" s="21"/>
      <c r="CB463" s="21"/>
      <c r="CC463" s="21"/>
      <c r="CD463" s="21"/>
      <c r="CE463" s="21"/>
      <c r="CF463" s="21"/>
      <c r="CG463" s="21"/>
      <c r="CH463" s="21"/>
      <c r="CI463" s="21"/>
      <c r="CJ463" s="21"/>
      <c r="CK463" s="21"/>
      <c r="CL463" s="21"/>
      <c r="CM463" s="21"/>
      <c r="CN463" s="21"/>
      <c r="CO463" s="21"/>
      <c r="CP463" s="21"/>
      <c r="CQ463" s="21"/>
      <c r="CR463" s="21"/>
      <c r="CS463" s="21"/>
      <c r="CT463" s="21"/>
      <c r="CU463" s="21"/>
      <c r="CV463" s="21"/>
      <c r="CW463" s="21"/>
      <c r="CX463" s="21"/>
      <c r="CY463" s="21"/>
      <c r="CZ463" s="21"/>
      <c r="DA463" s="21"/>
      <c r="DB463" s="21"/>
      <c r="DC463" s="21"/>
      <c r="DD463" s="21"/>
      <c r="DE463" s="21"/>
      <c r="DF463" s="21"/>
      <c r="DG463" s="21"/>
      <c r="DH463" s="21"/>
      <c r="DI463" s="21"/>
      <c r="DJ463" s="21"/>
      <c r="DK463" s="21"/>
      <c r="DL463" s="21"/>
      <c r="DM463" s="21"/>
      <c r="DN463" s="21"/>
      <c r="DO463" s="21"/>
      <c r="DP463" s="21"/>
      <c r="DQ463" s="21"/>
      <c r="DR463" s="21"/>
      <c r="DS463" s="21"/>
      <c r="DT463" s="21"/>
      <c r="DU463" s="21"/>
      <c r="DV463" s="21"/>
      <c r="DW463" s="21"/>
      <c r="DX463" s="21"/>
      <c r="DY463" s="21"/>
      <c r="DZ463" s="21"/>
      <c r="EA463" s="21"/>
      <c r="EB463" s="21"/>
      <c r="EC463" s="21"/>
      <c r="ED463" s="21"/>
      <c r="EE463" s="21"/>
      <c r="EF463" s="21"/>
      <c r="EG463" s="21"/>
      <c r="EH463" s="21"/>
    </row>
    <row r="464" spans="1:138" ht="15.75" customHeight="1">
      <c r="A464" s="21"/>
      <c r="B464" s="21"/>
      <c r="C464" s="21"/>
      <c r="D464" s="79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  <c r="AA464" s="21"/>
      <c r="AB464" s="21"/>
      <c r="AC464" s="21"/>
      <c r="AD464" s="21"/>
      <c r="AE464" s="21"/>
      <c r="AF464" s="21"/>
      <c r="AG464" s="21"/>
      <c r="AH464" s="21"/>
      <c r="AI464" s="21"/>
      <c r="AJ464" s="21"/>
      <c r="AK464" s="21"/>
      <c r="AL464" s="21"/>
      <c r="AM464" s="21"/>
      <c r="AN464" s="21"/>
      <c r="AO464" s="21"/>
      <c r="AP464" s="21"/>
      <c r="AQ464" s="21"/>
      <c r="AR464" s="21"/>
      <c r="AS464" s="21"/>
      <c r="AT464" s="21"/>
      <c r="AU464" s="21"/>
      <c r="AV464" s="21"/>
      <c r="AW464" s="21"/>
      <c r="AX464" s="21"/>
      <c r="AY464" s="21"/>
      <c r="AZ464" s="21"/>
      <c r="BA464" s="21"/>
      <c r="BB464" s="21"/>
      <c r="BC464" s="21"/>
      <c r="BD464" s="21"/>
      <c r="BE464" s="21"/>
      <c r="BF464" s="21"/>
      <c r="BG464" s="21"/>
      <c r="BH464" s="21"/>
      <c r="BI464" s="21"/>
      <c r="BJ464" s="21"/>
      <c r="BK464" s="21"/>
      <c r="BL464" s="21"/>
      <c r="BM464" s="21"/>
      <c r="BN464" s="21"/>
      <c r="BO464" s="21"/>
      <c r="BP464" s="21"/>
      <c r="BQ464" s="21"/>
      <c r="BR464" s="21"/>
      <c r="BS464" s="21"/>
      <c r="BT464" s="21"/>
      <c r="BU464" s="21"/>
      <c r="BV464" s="21"/>
      <c r="BW464" s="21"/>
      <c r="BX464" s="21"/>
      <c r="BY464" s="21"/>
      <c r="BZ464" s="21"/>
      <c r="CA464" s="21"/>
      <c r="CB464" s="21"/>
      <c r="CC464" s="21"/>
      <c r="CD464" s="21"/>
      <c r="CE464" s="21"/>
      <c r="CF464" s="21"/>
      <c r="CG464" s="21"/>
      <c r="CH464" s="21"/>
      <c r="CI464" s="21"/>
      <c r="CJ464" s="21"/>
      <c r="CK464" s="21"/>
      <c r="CL464" s="21"/>
      <c r="CM464" s="21"/>
      <c r="CN464" s="21"/>
      <c r="CO464" s="21"/>
      <c r="CP464" s="21"/>
      <c r="CQ464" s="21"/>
      <c r="CR464" s="21"/>
      <c r="CS464" s="21"/>
      <c r="CT464" s="21"/>
      <c r="CU464" s="21"/>
      <c r="CV464" s="21"/>
      <c r="CW464" s="21"/>
      <c r="CX464" s="21"/>
      <c r="CY464" s="21"/>
      <c r="CZ464" s="21"/>
      <c r="DA464" s="21"/>
      <c r="DB464" s="21"/>
      <c r="DC464" s="21"/>
      <c r="DD464" s="21"/>
      <c r="DE464" s="21"/>
      <c r="DF464" s="21"/>
      <c r="DG464" s="21"/>
      <c r="DH464" s="21"/>
      <c r="DI464" s="21"/>
      <c r="DJ464" s="21"/>
      <c r="DK464" s="21"/>
      <c r="DL464" s="21"/>
      <c r="DM464" s="21"/>
      <c r="DN464" s="21"/>
      <c r="DO464" s="21"/>
      <c r="DP464" s="21"/>
      <c r="DQ464" s="21"/>
      <c r="DR464" s="21"/>
      <c r="DS464" s="21"/>
      <c r="DT464" s="21"/>
      <c r="DU464" s="21"/>
      <c r="DV464" s="21"/>
      <c r="DW464" s="21"/>
      <c r="DX464" s="21"/>
      <c r="DY464" s="21"/>
      <c r="DZ464" s="21"/>
      <c r="EA464" s="21"/>
      <c r="EB464" s="21"/>
      <c r="EC464" s="21"/>
      <c r="ED464" s="21"/>
      <c r="EE464" s="21"/>
      <c r="EF464" s="21"/>
      <c r="EG464" s="21"/>
      <c r="EH464" s="21"/>
    </row>
    <row r="465" spans="1:138" ht="15.75" customHeight="1">
      <c r="A465" s="21"/>
      <c r="B465" s="21"/>
      <c r="C465" s="21"/>
      <c r="D465" s="79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  <c r="AA465" s="21"/>
      <c r="AB465" s="21"/>
      <c r="AC465" s="21"/>
      <c r="AD465" s="21"/>
      <c r="AE465" s="21"/>
      <c r="AF465" s="21"/>
      <c r="AG465" s="21"/>
      <c r="AH465" s="21"/>
      <c r="AI465" s="21"/>
      <c r="AJ465" s="21"/>
      <c r="AK465" s="21"/>
      <c r="AL465" s="21"/>
      <c r="AM465" s="21"/>
      <c r="AN465" s="21"/>
      <c r="AO465" s="21"/>
      <c r="AP465" s="21"/>
      <c r="AQ465" s="21"/>
      <c r="AR465" s="21"/>
      <c r="AS465" s="21"/>
      <c r="AT465" s="21"/>
      <c r="AU465" s="21"/>
      <c r="AV465" s="21"/>
      <c r="AW465" s="21"/>
      <c r="AX465" s="21"/>
      <c r="AY465" s="21"/>
      <c r="AZ465" s="21"/>
      <c r="BA465" s="21"/>
      <c r="BB465" s="21"/>
      <c r="BC465" s="21"/>
      <c r="BD465" s="21"/>
      <c r="BE465" s="21"/>
      <c r="BF465" s="21"/>
      <c r="BG465" s="21"/>
      <c r="BH465" s="21"/>
      <c r="BI465" s="21"/>
      <c r="BJ465" s="21"/>
      <c r="BK465" s="21"/>
      <c r="BL465" s="21"/>
      <c r="BM465" s="21"/>
      <c r="BN465" s="21"/>
      <c r="BO465" s="21"/>
      <c r="BP465" s="21"/>
      <c r="BQ465" s="21"/>
      <c r="BR465" s="21"/>
      <c r="BS465" s="21"/>
      <c r="BT465" s="21"/>
      <c r="BU465" s="21"/>
      <c r="BV465" s="21"/>
      <c r="BW465" s="21"/>
      <c r="BX465" s="21"/>
      <c r="BY465" s="21"/>
      <c r="BZ465" s="21"/>
      <c r="CA465" s="21"/>
      <c r="CB465" s="21"/>
      <c r="CC465" s="21"/>
      <c r="CD465" s="21"/>
      <c r="CE465" s="21"/>
      <c r="CF465" s="21"/>
      <c r="CG465" s="21"/>
      <c r="CH465" s="21"/>
      <c r="CI465" s="21"/>
      <c r="CJ465" s="21"/>
      <c r="CK465" s="21"/>
      <c r="CL465" s="21"/>
      <c r="CM465" s="21"/>
      <c r="CN465" s="21"/>
      <c r="CO465" s="21"/>
      <c r="CP465" s="21"/>
      <c r="CQ465" s="21"/>
      <c r="CR465" s="21"/>
      <c r="CS465" s="21"/>
      <c r="CT465" s="21"/>
      <c r="CU465" s="21"/>
      <c r="CV465" s="21"/>
      <c r="CW465" s="21"/>
      <c r="CX465" s="21"/>
      <c r="CY465" s="21"/>
      <c r="CZ465" s="21"/>
      <c r="DA465" s="21"/>
      <c r="DB465" s="21"/>
      <c r="DC465" s="21"/>
      <c r="DD465" s="21"/>
      <c r="DE465" s="21"/>
      <c r="DF465" s="21"/>
      <c r="DG465" s="21"/>
      <c r="DH465" s="21"/>
      <c r="DI465" s="21"/>
      <c r="DJ465" s="21"/>
      <c r="DK465" s="21"/>
      <c r="DL465" s="21"/>
      <c r="DM465" s="21"/>
      <c r="DN465" s="21"/>
      <c r="DO465" s="21"/>
      <c r="DP465" s="21"/>
      <c r="DQ465" s="21"/>
      <c r="DR465" s="21"/>
      <c r="DS465" s="21"/>
      <c r="DT465" s="21"/>
      <c r="DU465" s="21"/>
      <c r="DV465" s="21"/>
      <c r="DW465" s="21"/>
      <c r="DX465" s="21"/>
      <c r="DY465" s="21"/>
      <c r="DZ465" s="21"/>
      <c r="EA465" s="21"/>
      <c r="EB465" s="21"/>
      <c r="EC465" s="21"/>
      <c r="ED465" s="21"/>
      <c r="EE465" s="21"/>
      <c r="EF465" s="21"/>
      <c r="EG465" s="21"/>
      <c r="EH465" s="21"/>
    </row>
    <row r="466" spans="1:138" ht="15.75" customHeight="1">
      <c r="A466" s="21"/>
      <c r="B466" s="21"/>
      <c r="C466" s="21"/>
      <c r="D466" s="79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  <c r="AA466" s="21"/>
      <c r="AB466" s="21"/>
      <c r="AC466" s="21"/>
      <c r="AD466" s="21"/>
      <c r="AE466" s="21"/>
      <c r="AF466" s="21"/>
      <c r="AG466" s="21"/>
      <c r="AH466" s="21"/>
      <c r="AI466" s="21"/>
      <c r="AJ466" s="21"/>
      <c r="AK466" s="21"/>
      <c r="AL466" s="21"/>
      <c r="AM466" s="21"/>
      <c r="AN466" s="21"/>
      <c r="AO466" s="21"/>
      <c r="AP466" s="21"/>
      <c r="AQ466" s="21"/>
      <c r="AR466" s="21"/>
      <c r="AS466" s="21"/>
      <c r="AT466" s="21"/>
      <c r="AU466" s="21"/>
      <c r="AV466" s="21"/>
      <c r="AW466" s="21"/>
      <c r="AX466" s="21"/>
      <c r="AY466" s="21"/>
      <c r="AZ466" s="21"/>
      <c r="BA466" s="21"/>
      <c r="BB466" s="21"/>
      <c r="BC466" s="21"/>
      <c r="BD466" s="21"/>
      <c r="BE466" s="21"/>
      <c r="BF466" s="21"/>
      <c r="BG466" s="21"/>
      <c r="BH466" s="21"/>
      <c r="BI466" s="21"/>
      <c r="BJ466" s="21"/>
      <c r="BK466" s="21"/>
      <c r="BL466" s="21"/>
      <c r="BM466" s="21"/>
      <c r="BN466" s="21"/>
      <c r="BO466" s="21"/>
      <c r="BP466" s="21"/>
      <c r="BQ466" s="21"/>
      <c r="BR466" s="21"/>
      <c r="BS466" s="21"/>
      <c r="BT466" s="21"/>
      <c r="BU466" s="21"/>
      <c r="BV466" s="21"/>
      <c r="BW466" s="21"/>
      <c r="BX466" s="21"/>
      <c r="BY466" s="21"/>
      <c r="BZ466" s="21"/>
      <c r="CA466" s="21"/>
      <c r="CB466" s="21"/>
      <c r="CC466" s="21"/>
      <c r="CD466" s="21"/>
      <c r="CE466" s="21"/>
      <c r="CF466" s="21"/>
      <c r="CG466" s="21"/>
      <c r="CH466" s="21"/>
      <c r="CI466" s="21"/>
      <c r="CJ466" s="21"/>
      <c r="CK466" s="21"/>
      <c r="CL466" s="21"/>
      <c r="CM466" s="21"/>
      <c r="CN466" s="21"/>
      <c r="CO466" s="21"/>
      <c r="CP466" s="21"/>
      <c r="CQ466" s="21"/>
      <c r="CR466" s="21"/>
      <c r="CS466" s="21"/>
      <c r="CT466" s="21"/>
      <c r="CU466" s="21"/>
      <c r="CV466" s="21"/>
      <c r="CW466" s="21"/>
      <c r="CX466" s="21"/>
      <c r="CY466" s="21"/>
      <c r="CZ466" s="21"/>
      <c r="DA466" s="21"/>
      <c r="DB466" s="21"/>
      <c r="DC466" s="21"/>
      <c r="DD466" s="21"/>
      <c r="DE466" s="21"/>
      <c r="DF466" s="21"/>
      <c r="DG466" s="21"/>
      <c r="DH466" s="21"/>
      <c r="DI466" s="21"/>
      <c r="DJ466" s="21"/>
      <c r="DK466" s="21"/>
      <c r="DL466" s="21"/>
      <c r="DM466" s="21"/>
      <c r="DN466" s="21"/>
      <c r="DO466" s="21"/>
      <c r="DP466" s="21"/>
      <c r="DQ466" s="21"/>
      <c r="DR466" s="21"/>
      <c r="DS466" s="21"/>
      <c r="DT466" s="21"/>
      <c r="DU466" s="21"/>
      <c r="DV466" s="21"/>
      <c r="DW466" s="21"/>
      <c r="DX466" s="21"/>
      <c r="DY466" s="21"/>
      <c r="DZ466" s="21"/>
      <c r="EA466" s="21"/>
      <c r="EB466" s="21"/>
      <c r="EC466" s="21"/>
      <c r="ED466" s="21"/>
      <c r="EE466" s="21"/>
      <c r="EF466" s="21"/>
      <c r="EG466" s="21"/>
      <c r="EH466" s="21"/>
    </row>
    <row r="467" spans="1:138" ht="15.75" customHeight="1">
      <c r="A467" s="21"/>
      <c r="B467" s="21"/>
      <c r="C467" s="21"/>
      <c r="D467" s="79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  <c r="AA467" s="21"/>
      <c r="AB467" s="21"/>
      <c r="AC467" s="21"/>
      <c r="AD467" s="21"/>
      <c r="AE467" s="21"/>
      <c r="AF467" s="21"/>
      <c r="AG467" s="21"/>
      <c r="AH467" s="21"/>
      <c r="AI467" s="21"/>
      <c r="AJ467" s="21"/>
      <c r="AK467" s="21"/>
      <c r="AL467" s="21"/>
      <c r="AM467" s="21"/>
      <c r="AN467" s="21"/>
      <c r="AO467" s="21"/>
      <c r="AP467" s="21"/>
      <c r="AQ467" s="21"/>
      <c r="AR467" s="21"/>
      <c r="AS467" s="21"/>
      <c r="AT467" s="21"/>
      <c r="AU467" s="21"/>
      <c r="AV467" s="21"/>
      <c r="AW467" s="21"/>
      <c r="AX467" s="21"/>
      <c r="AY467" s="21"/>
      <c r="AZ467" s="21"/>
      <c r="BA467" s="21"/>
      <c r="BB467" s="21"/>
      <c r="BC467" s="21"/>
      <c r="BD467" s="21"/>
      <c r="BE467" s="21"/>
      <c r="BF467" s="21"/>
      <c r="BG467" s="21"/>
      <c r="BH467" s="21"/>
      <c r="BI467" s="21"/>
      <c r="BJ467" s="21"/>
      <c r="BK467" s="21"/>
      <c r="BL467" s="21"/>
      <c r="BM467" s="21"/>
      <c r="BN467" s="21"/>
      <c r="BO467" s="21"/>
      <c r="BP467" s="21"/>
      <c r="BQ467" s="21"/>
      <c r="BR467" s="21"/>
      <c r="BS467" s="21"/>
      <c r="BT467" s="21"/>
      <c r="BU467" s="21"/>
      <c r="BV467" s="21"/>
      <c r="BW467" s="21"/>
      <c r="BX467" s="21"/>
      <c r="BY467" s="21"/>
      <c r="BZ467" s="21"/>
      <c r="CA467" s="21"/>
      <c r="CB467" s="21"/>
      <c r="CC467" s="21"/>
      <c r="CD467" s="21"/>
      <c r="CE467" s="21"/>
      <c r="CF467" s="21"/>
      <c r="CG467" s="21"/>
      <c r="CH467" s="21"/>
      <c r="CI467" s="21"/>
      <c r="CJ467" s="21"/>
      <c r="CK467" s="21"/>
      <c r="CL467" s="21"/>
      <c r="CM467" s="21"/>
      <c r="CN467" s="21"/>
      <c r="CO467" s="21"/>
      <c r="CP467" s="21"/>
      <c r="CQ467" s="21"/>
      <c r="CR467" s="21"/>
      <c r="CS467" s="21"/>
      <c r="CT467" s="21"/>
      <c r="CU467" s="21"/>
      <c r="CV467" s="21"/>
      <c r="CW467" s="21"/>
      <c r="CX467" s="21"/>
      <c r="CY467" s="21"/>
      <c r="CZ467" s="21"/>
      <c r="DA467" s="21"/>
      <c r="DB467" s="21"/>
      <c r="DC467" s="21"/>
      <c r="DD467" s="21"/>
      <c r="DE467" s="21"/>
      <c r="DF467" s="21"/>
      <c r="DG467" s="21"/>
      <c r="DH467" s="21"/>
      <c r="DI467" s="21"/>
      <c r="DJ467" s="21"/>
      <c r="DK467" s="21"/>
      <c r="DL467" s="21"/>
      <c r="DM467" s="21"/>
      <c r="DN467" s="21"/>
      <c r="DO467" s="21"/>
      <c r="DP467" s="21"/>
      <c r="DQ467" s="21"/>
      <c r="DR467" s="21"/>
      <c r="DS467" s="21"/>
      <c r="DT467" s="21"/>
      <c r="DU467" s="21"/>
      <c r="DV467" s="21"/>
      <c r="DW467" s="21"/>
      <c r="DX467" s="21"/>
      <c r="DY467" s="21"/>
      <c r="DZ467" s="21"/>
      <c r="EA467" s="21"/>
      <c r="EB467" s="21"/>
      <c r="EC467" s="21"/>
      <c r="ED467" s="21"/>
      <c r="EE467" s="21"/>
      <c r="EF467" s="21"/>
      <c r="EG467" s="21"/>
      <c r="EH467" s="21"/>
    </row>
    <row r="468" spans="1:138" ht="15.75" customHeight="1">
      <c r="A468" s="21"/>
      <c r="B468" s="21"/>
      <c r="C468" s="21"/>
      <c r="D468" s="79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  <c r="AA468" s="21"/>
      <c r="AB468" s="21"/>
      <c r="AC468" s="21"/>
      <c r="AD468" s="21"/>
      <c r="AE468" s="21"/>
      <c r="AF468" s="21"/>
      <c r="AG468" s="21"/>
      <c r="AH468" s="21"/>
      <c r="AI468" s="21"/>
      <c r="AJ468" s="21"/>
      <c r="AK468" s="21"/>
      <c r="AL468" s="21"/>
      <c r="AM468" s="21"/>
      <c r="AN468" s="21"/>
      <c r="AO468" s="21"/>
      <c r="AP468" s="21"/>
      <c r="AQ468" s="21"/>
      <c r="AR468" s="21"/>
      <c r="AS468" s="21"/>
      <c r="AT468" s="21"/>
      <c r="AU468" s="21"/>
      <c r="AV468" s="21"/>
      <c r="AW468" s="21"/>
      <c r="AX468" s="21"/>
      <c r="AY468" s="21"/>
      <c r="AZ468" s="21"/>
      <c r="BA468" s="21"/>
      <c r="BB468" s="21"/>
      <c r="BC468" s="21"/>
      <c r="BD468" s="21"/>
      <c r="BE468" s="21"/>
      <c r="BF468" s="21"/>
      <c r="BG468" s="21"/>
      <c r="BH468" s="21"/>
      <c r="BI468" s="21"/>
      <c r="BJ468" s="21"/>
      <c r="BK468" s="21"/>
      <c r="BL468" s="21"/>
      <c r="BM468" s="21"/>
      <c r="BN468" s="21"/>
      <c r="BO468" s="21"/>
      <c r="BP468" s="21"/>
      <c r="BQ468" s="21"/>
      <c r="BR468" s="21"/>
      <c r="BS468" s="21"/>
      <c r="BT468" s="21"/>
      <c r="BU468" s="21"/>
      <c r="BV468" s="21"/>
      <c r="BW468" s="21"/>
      <c r="BX468" s="21"/>
      <c r="BY468" s="21"/>
      <c r="BZ468" s="21"/>
      <c r="CA468" s="21"/>
      <c r="CB468" s="21"/>
      <c r="CC468" s="21"/>
      <c r="CD468" s="21"/>
      <c r="CE468" s="21"/>
      <c r="CF468" s="21"/>
      <c r="CG468" s="21"/>
      <c r="CH468" s="21"/>
      <c r="CI468" s="21"/>
      <c r="CJ468" s="21"/>
      <c r="CK468" s="21"/>
      <c r="CL468" s="21"/>
      <c r="CM468" s="21"/>
      <c r="CN468" s="21"/>
      <c r="CO468" s="21"/>
      <c r="CP468" s="21"/>
      <c r="CQ468" s="21"/>
      <c r="CR468" s="21"/>
      <c r="CS468" s="21"/>
      <c r="CT468" s="21"/>
      <c r="CU468" s="21"/>
      <c r="CV468" s="21"/>
      <c r="CW468" s="21"/>
      <c r="CX468" s="21"/>
      <c r="CY468" s="21"/>
      <c r="CZ468" s="21"/>
      <c r="DA468" s="21"/>
      <c r="DB468" s="21"/>
      <c r="DC468" s="21"/>
      <c r="DD468" s="21"/>
      <c r="DE468" s="21"/>
      <c r="DF468" s="21"/>
      <c r="DG468" s="21"/>
      <c r="DH468" s="21"/>
      <c r="DI468" s="21"/>
      <c r="DJ468" s="21"/>
      <c r="DK468" s="21"/>
      <c r="DL468" s="21"/>
      <c r="DM468" s="21"/>
      <c r="DN468" s="21"/>
      <c r="DO468" s="21"/>
      <c r="DP468" s="21"/>
      <c r="DQ468" s="21"/>
      <c r="DR468" s="21"/>
      <c r="DS468" s="21"/>
      <c r="DT468" s="21"/>
      <c r="DU468" s="21"/>
      <c r="DV468" s="21"/>
      <c r="DW468" s="21"/>
      <c r="DX468" s="21"/>
      <c r="DY468" s="21"/>
      <c r="DZ468" s="21"/>
      <c r="EA468" s="21"/>
      <c r="EB468" s="21"/>
      <c r="EC468" s="21"/>
      <c r="ED468" s="21"/>
      <c r="EE468" s="21"/>
      <c r="EF468" s="21"/>
      <c r="EG468" s="21"/>
      <c r="EH468" s="21"/>
    </row>
    <row r="469" spans="1:138" ht="15.75" customHeight="1">
      <c r="A469" s="21"/>
      <c r="B469" s="21"/>
      <c r="C469" s="21"/>
      <c r="D469" s="79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  <c r="AA469" s="21"/>
      <c r="AB469" s="21"/>
      <c r="AC469" s="21"/>
      <c r="AD469" s="21"/>
      <c r="AE469" s="21"/>
      <c r="AF469" s="21"/>
      <c r="AG469" s="21"/>
      <c r="AH469" s="21"/>
      <c r="AI469" s="21"/>
      <c r="AJ469" s="21"/>
      <c r="AK469" s="21"/>
      <c r="AL469" s="21"/>
      <c r="AM469" s="21"/>
      <c r="AN469" s="21"/>
      <c r="AO469" s="21"/>
      <c r="AP469" s="21"/>
      <c r="AQ469" s="21"/>
      <c r="AR469" s="21"/>
      <c r="AS469" s="21"/>
      <c r="AT469" s="21"/>
      <c r="AU469" s="21"/>
      <c r="AV469" s="21"/>
      <c r="AW469" s="21"/>
      <c r="AX469" s="21"/>
      <c r="AY469" s="21"/>
      <c r="AZ469" s="21"/>
      <c r="BA469" s="21"/>
      <c r="BB469" s="21"/>
      <c r="BC469" s="21"/>
      <c r="BD469" s="21"/>
      <c r="BE469" s="21"/>
      <c r="BF469" s="21"/>
      <c r="BG469" s="21"/>
      <c r="BH469" s="21"/>
      <c r="BI469" s="21"/>
      <c r="BJ469" s="21"/>
      <c r="BK469" s="21"/>
      <c r="BL469" s="21"/>
      <c r="BM469" s="21"/>
      <c r="BN469" s="21"/>
      <c r="BO469" s="21"/>
      <c r="BP469" s="21"/>
      <c r="BQ469" s="21"/>
      <c r="BR469" s="21"/>
      <c r="BS469" s="21"/>
      <c r="BT469" s="21"/>
      <c r="BU469" s="21"/>
      <c r="BV469" s="21"/>
      <c r="BW469" s="21"/>
      <c r="BX469" s="21"/>
      <c r="BY469" s="21"/>
      <c r="BZ469" s="21"/>
      <c r="CA469" s="21"/>
      <c r="CB469" s="21"/>
      <c r="CC469" s="21"/>
      <c r="CD469" s="21"/>
      <c r="CE469" s="21"/>
      <c r="CF469" s="21"/>
      <c r="CG469" s="21"/>
      <c r="CH469" s="21"/>
      <c r="CI469" s="21"/>
      <c r="CJ469" s="21"/>
      <c r="CK469" s="21"/>
      <c r="CL469" s="21"/>
      <c r="CM469" s="21"/>
      <c r="CN469" s="21"/>
      <c r="CO469" s="21"/>
      <c r="CP469" s="21"/>
      <c r="CQ469" s="21"/>
      <c r="CR469" s="21"/>
      <c r="CS469" s="21"/>
      <c r="CT469" s="21"/>
      <c r="CU469" s="21"/>
      <c r="CV469" s="21"/>
      <c r="CW469" s="21"/>
      <c r="CX469" s="21"/>
      <c r="CY469" s="21"/>
      <c r="CZ469" s="21"/>
      <c r="DA469" s="21"/>
      <c r="DB469" s="21"/>
      <c r="DC469" s="21"/>
      <c r="DD469" s="21"/>
      <c r="DE469" s="21"/>
      <c r="DF469" s="21"/>
      <c r="DG469" s="21"/>
      <c r="DH469" s="21"/>
      <c r="DI469" s="21"/>
      <c r="DJ469" s="21"/>
      <c r="DK469" s="21"/>
      <c r="DL469" s="21"/>
      <c r="DM469" s="21"/>
      <c r="DN469" s="21"/>
      <c r="DO469" s="21"/>
      <c r="DP469" s="21"/>
      <c r="DQ469" s="21"/>
      <c r="DR469" s="21"/>
      <c r="DS469" s="21"/>
      <c r="DT469" s="21"/>
      <c r="DU469" s="21"/>
      <c r="DV469" s="21"/>
      <c r="DW469" s="21"/>
      <c r="DX469" s="21"/>
      <c r="DY469" s="21"/>
      <c r="DZ469" s="21"/>
      <c r="EA469" s="21"/>
      <c r="EB469" s="21"/>
      <c r="EC469" s="21"/>
      <c r="ED469" s="21"/>
      <c r="EE469" s="21"/>
      <c r="EF469" s="21"/>
      <c r="EG469" s="21"/>
      <c r="EH469" s="21"/>
    </row>
    <row r="470" spans="1:138" ht="15.75" customHeight="1">
      <c r="A470" s="21"/>
      <c r="B470" s="21"/>
      <c r="C470" s="21"/>
      <c r="D470" s="79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1"/>
      <c r="AF470" s="21"/>
      <c r="AG470" s="21"/>
      <c r="AH470" s="21"/>
      <c r="AI470" s="21"/>
      <c r="AJ470" s="21"/>
      <c r="AK470" s="21"/>
      <c r="AL470" s="21"/>
      <c r="AM470" s="21"/>
      <c r="AN470" s="21"/>
      <c r="AO470" s="21"/>
      <c r="AP470" s="21"/>
      <c r="AQ470" s="21"/>
      <c r="AR470" s="21"/>
      <c r="AS470" s="21"/>
      <c r="AT470" s="21"/>
      <c r="AU470" s="21"/>
      <c r="AV470" s="21"/>
      <c r="AW470" s="21"/>
      <c r="AX470" s="21"/>
      <c r="AY470" s="21"/>
      <c r="AZ470" s="21"/>
      <c r="BA470" s="21"/>
      <c r="BB470" s="21"/>
      <c r="BC470" s="21"/>
      <c r="BD470" s="21"/>
      <c r="BE470" s="21"/>
      <c r="BF470" s="21"/>
      <c r="BG470" s="21"/>
      <c r="BH470" s="21"/>
      <c r="BI470" s="21"/>
      <c r="BJ470" s="21"/>
      <c r="BK470" s="21"/>
      <c r="BL470" s="21"/>
      <c r="BM470" s="21"/>
      <c r="BN470" s="21"/>
      <c r="BO470" s="21"/>
      <c r="BP470" s="21"/>
      <c r="BQ470" s="21"/>
      <c r="BR470" s="21"/>
      <c r="BS470" s="21"/>
      <c r="BT470" s="21"/>
      <c r="BU470" s="21"/>
      <c r="BV470" s="21"/>
      <c r="BW470" s="21"/>
      <c r="BX470" s="21"/>
      <c r="BY470" s="21"/>
      <c r="BZ470" s="21"/>
      <c r="CA470" s="21"/>
      <c r="CB470" s="21"/>
      <c r="CC470" s="21"/>
      <c r="CD470" s="21"/>
      <c r="CE470" s="21"/>
      <c r="CF470" s="21"/>
      <c r="CG470" s="21"/>
      <c r="CH470" s="21"/>
      <c r="CI470" s="21"/>
      <c r="CJ470" s="21"/>
      <c r="CK470" s="21"/>
      <c r="CL470" s="21"/>
      <c r="CM470" s="21"/>
      <c r="CN470" s="21"/>
      <c r="CO470" s="21"/>
      <c r="CP470" s="21"/>
      <c r="CQ470" s="21"/>
      <c r="CR470" s="21"/>
      <c r="CS470" s="21"/>
      <c r="CT470" s="21"/>
      <c r="CU470" s="21"/>
      <c r="CV470" s="21"/>
      <c r="CW470" s="21"/>
      <c r="CX470" s="21"/>
      <c r="CY470" s="21"/>
      <c r="CZ470" s="21"/>
      <c r="DA470" s="21"/>
      <c r="DB470" s="21"/>
      <c r="DC470" s="21"/>
      <c r="DD470" s="21"/>
      <c r="DE470" s="21"/>
      <c r="DF470" s="21"/>
      <c r="DG470" s="21"/>
      <c r="DH470" s="21"/>
      <c r="DI470" s="21"/>
      <c r="DJ470" s="21"/>
      <c r="DK470" s="21"/>
      <c r="DL470" s="21"/>
      <c r="DM470" s="21"/>
      <c r="DN470" s="21"/>
      <c r="DO470" s="21"/>
      <c r="DP470" s="21"/>
      <c r="DQ470" s="21"/>
      <c r="DR470" s="21"/>
      <c r="DS470" s="21"/>
      <c r="DT470" s="21"/>
      <c r="DU470" s="21"/>
      <c r="DV470" s="21"/>
      <c r="DW470" s="21"/>
      <c r="DX470" s="21"/>
      <c r="DY470" s="21"/>
      <c r="DZ470" s="21"/>
      <c r="EA470" s="21"/>
      <c r="EB470" s="21"/>
      <c r="EC470" s="21"/>
      <c r="ED470" s="21"/>
      <c r="EE470" s="21"/>
      <c r="EF470" s="21"/>
      <c r="EG470" s="21"/>
      <c r="EH470" s="21"/>
    </row>
    <row r="471" spans="1:138" ht="15.75" customHeight="1">
      <c r="A471" s="21"/>
      <c r="B471" s="21"/>
      <c r="C471" s="21"/>
      <c r="D471" s="79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  <c r="AA471" s="21"/>
      <c r="AB471" s="21"/>
      <c r="AC471" s="21"/>
      <c r="AD471" s="21"/>
      <c r="AE471" s="21"/>
      <c r="AF471" s="21"/>
      <c r="AG471" s="21"/>
      <c r="AH471" s="21"/>
      <c r="AI471" s="21"/>
      <c r="AJ471" s="21"/>
      <c r="AK471" s="21"/>
      <c r="AL471" s="21"/>
      <c r="AM471" s="21"/>
      <c r="AN471" s="21"/>
      <c r="AO471" s="21"/>
      <c r="AP471" s="21"/>
      <c r="AQ471" s="21"/>
      <c r="AR471" s="21"/>
      <c r="AS471" s="21"/>
      <c r="AT471" s="21"/>
      <c r="AU471" s="21"/>
      <c r="AV471" s="21"/>
      <c r="AW471" s="21"/>
      <c r="AX471" s="21"/>
      <c r="AY471" s="21"/>
      <c r="AZ471" s="21"/>
      <c r="BA471" s="21"/>
      <c r="BB471" s="21"/>
      <c r="BC471" s="21"/>
      <c r="BD471" s="21"/>
      <c r="BE471" s="21"/>
      <c r="BF471" s="21"/>
      <c r="BG471" s="21"/>
      <c r="BH471" s="21"/>
      <c r="BI471" s="21"/>
      <c r="BJ471" s="21"/>
      <c r="BK471" s="21"/>
      <c r="BL471" s="21"/>
      <c r="BM471" s="21"/>
      <c r="BN471" s="21"/>
      <c r="BO471" s="21"/>
      <c r="BP471" s="21"/>
      <c r="BQ471" s="21"/>
      <c r="BR471" s="21"/>
      <c r="BS471" s="21"/>
      <c r="BT471" s="21"/>
      <c r="BU471" s="21"/>
      <c r="BV471" s="21"/>
      <c r="BW471" s="21"/>
      <c r="BX471" s="21"/>
      <c r="BY471" s="21"/>
      <c r="BZ471" s="21"/>
      <c r="CA471" s="21"/>
      <c r="CB471" s="21"/>
      <c r="CC471" s="21"/>
      <c r="CD471" s="21"/>
      <c r="CE471" s="21"/>
      <c r="CF471" s="21"/>
      <c r="CG471" s="21"/>
      <c r="CH471" s="21"/>
      <c r="CI471" s="21"/>
      <c r="CJ471" s="21"/>
      <c r="CK471" s="21"/>
      <c r="CL471" s="21"/>
      <c r="CM471" s="21"/>
      <c r="CN471" s="21"/>
      <c r="CO471" s="21"/>
      <c r="CP471" s="21"/>
      <c r="CQ471" s="21"/>
      <c r="CR471" s="21"/>
      <c r="CS471" s="21"/>
      <c r="CT471" s="21"/>
      <c r="CU471" s="21"/>
      <c r="CV471" s="21"/>
      <c r="CW471" s="21"/>
      <c r="CX471" s="21"/>
      <c r="CY471" s="21"/>
      <c r="CZ471" s="21"/>
      <c r="DA471" s="21"/>
      <c r="DB471" s="21"/>
      <c r="DC471" s="21"/>
      <c r="DD471" s="21"/>
      <c r="DE471" s="21"/>
      <c r="DF471" s="21"/>
      <c r="DG471" s="21"/>
      <c r="DH471" s="21"/>
      <c r="DI471" s="21"/>
      <c r="DJ471" s="21"/>
      <c r="DK471" s="21"/>
      <c r="DL471" s="21"/>
      <c r="DM471" s="21"/>
      <c r="DN471" s="21"/>
      <c r="DO471" s="21"/>
      <c r="DP471" s="21"/>
      <c r="DQ471" s="21"/>
      <c r="DR471" s="21"/>
      <c r="DS471" s="21"/>
      <c r="DT471" s="21"/>
      <c r="DU471" s="21"/>
      <c r="DV471" s="21"/>
      <c r="DW471" s="21"/>
      <c r="DX471" s="21"/>
      <c r="DY471" s="21"/>
      <c r="DZ471" s="21"/>
      <c r="EA471" s="21"/>
      <c r="EB471" s="21"/>
      <c r="EC471" s="21"/>
      <c r="ED471" s="21"/>
      <c r="EE471" s="21"/>
      <c r="EF471" s="21"/>
      <c r="EG471" s="21"/>
      <c r="EH471" s="21"/>
    </row>
    <row r="472" spans="1:138" ht="15.75" customHeight="1">
      <c r="A472" s="21"/>
      <c r="B472" s="21"/>
      <c r="C472" s="21"/>
      <c r="D472" s="79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  <c r="AA472" s="21"/>
      <c r="AB472" s="21"/>
      <c r="AC472" s="21"/>
      <c r="AD472" s="21"/>
      <c r="AE472" s="21"/>
      <c r="AF472" s="21"/>
      <c r="AG472" s="21"/>
      <c r="AH472" s="21"/>
      <c r="AI472" s="21"/>
      <c r="AJ472" s="21"/>
      <c r="AK472" s="21"/>
      <c r="AL472" s="21"/>
      <c r="AM472" s="21"/>
      <c r="AN472" s="21"/>
      <c r="AO472" s="21"/>
      <c r="AP472" s="21"/>
      <c r="AQ472" s="21"/>
      <c r="AR472" s="21"/>
      <c r="AS472" s="21"/>
      <c r="AT472" s="21"/>
      <c r="AU472" s="21"/>
      <c r="AV472" s="21"/>
      <c r="AW472" s="21"/>
      <c r="AX472" s="21"/>
      <c r="AY472" s="21"/>
      <c r="AZ472" s="21"/>
      <c r="BA472" s="21"/>
      <c r="BB472" s="21"/>
      <c r="BC472" s="21"/>
      <c r="BD472" s="21"/>
      <c r="BE472" s="21"/>
      <c r="BF472" s="21"/>
      <c r="BG472" s="21"/>
      <c r="BH472" s="21"/>
      <c r="BI472" s="21"/>
      <c r="BJ472" s="21"/>
      <c r="BK472" s="21"/>
      <c r="BL472" s="21"/>
      <c r="BM472" s="21"/>
      <c r="BN472" s="21"/>
      <c r="BO472" s="21"/>
      <c r="BP472" s="21"/>
      <c r="BQ472" s="21"/>
      <c r="BR472" s="21"/>
      <c r="BS472" s="21"/>
      <c r="BT472" s="21"/>
      <c r="BU472" s="21"/>
      <c r="BV472" s="21"/>
      <c r="BW472" s="21"/>
      <c r="BX472" s="21"/>
      <c r="BY472" s="21"/>
      <c r="BZ472" s="21"/>
      <c r="CA472" s="21"/>
      <c r="CB472" s="21"/>
      <c r="CC472" s="21"/>
      <c r="CD472" s="21"/>
      <c r="CE472" s="21"/>
      <c r="CF472" s="21"/>
      <c r="CG472" s="21"/>
      <c r="CH472" s="21"/>
      <c r="CI472" s="21"/>
      <c r="CJ472" s="21"/>
      <c r="CK472" s="21"/>
      <c r="CL472" s="21"/>
      <c r="CM472" s="21"/>
      <c r="CN472" s="21"/>
      <c r="CO472" s="21"/>
      <c r="CP472" s="21"/>
      <c r="CQ472" s="21"/>
      <c r="CR472" s="21"/>
      <c r="CS472" s="21"/>
      <c r="CT472" s="21"/>
      <c r="CU472" s="21"/>
      <c r="CV472" s="21"/>
      <c r="CW472" s="21"/>
      <c r="CX472" s="21"/>
      <c r="CY472" s="21"/>
      <c r="CZ472" s="21"/>
      <c r="DA472" s="21"/>
      <c r="DB472" s="21"/>
      <c r="DC472" s="21"/>
      <c r="DD472" s="21"/>
      <c r="DE472" s="21"/>
      <c r="DF472" s="21"/>
      <c r="DG472" s="21"/>
      <c r="DH472" s="21"/>
      <c r="DI472" s="21"/>
      <c r="DJ472" s="21"/>
      <c r="DK472" s="21"/>
      <c r="DL472" s="21"/>
      <c r="DM472" s="21"/>
      <c r="DN472" s="21"/>
      <c r="DO472" s="21"/>
      <c r="DP472" s="21"/>
      <c r="DQ472" s="21"/>
      <c r="DR472" s="21"/>
      <c r="DS472" s="21"/>
      <c r="DT472" s="21"/>
      <c r="DU472" s="21"/>
      <c r="DV472" s="21"/>
      <c r="DW472" s="21"/>
      <c r="DX472" s="21"/>
      <c r="DY472" s="21"/>
      <c r="DZ472" s="21"/>
      <c r="EA472" s="21"/>
      <c r="EB472" s="21"/>
      <c r="EC472" s="21"/>
      <c r="ED472" s="21"/>
      <c r="EE472" s="21"/>
      <c r="EF472" s="21"/>
      <c r="EG472" s="21"/>
      <c r="EH472" s="21"/>
    </row>
    <row r="473" spans="1:138" ht="15.75" customHeight="1">
      <c r="A473" s="21"/>
      <c r="B473" s="21"/>
      <c r="C473" s="21"/>
      <c r="D473" s="79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  <c r="AA473" s="21"/>
      <c r="AB473" s="21"/>
      <c r="AC473" s="21"/>
      <c r="AD473" s="21"/>
      <c r="AE473" s="21"/>
      <c r="AF473" s="21"/>
      <c r="AG473" s="21"/>
      <c r="AH473" s="21"/>
      <c r="AI473" s="21"/>
      <c r="AJ473" s="21"/>
      <c r="AK473" s="21"/>
      <c r="AL473" s="21"/>
      <c r="AM473" s="21"/>
      <c r="AN473" s="21"/>
      <c r="AO473" s="21"/>
      <c r="AP473" s="21"/>
      <c r="AQ473" s="21"/>
      <c r="AR473" s="21"/>
      <c r="AS473" s="21"/>
      <c r="AT473" s="21"/>
      <c r="AU473" s="21"/>
      <c r="AV473" s="21"/>
      <c r="AW473" s="21"/>
      <c r="AX473" s="21"/>
      <c r="AY473" s="21"/>
      <c r="AZ473" s="21"/>
      <c r="BA473" s="21"/>
      <c r="BB473" s="21"/>
      <c r="BC473" s="21"/>
      <c r="BD473" s="21"/>
      <c r="BE473" s="21"/>
      <c r="BF473" s="21"/>
      <c r="BG473" s="21"/>
      <c r="BH473" s="21"/>
      <c r="BI473" s="21"/>
      <c r="BJ473" s="21"/>
      <c r="BK473" s="21"/>
      <c r="BL473" s="21"/>
      <c r="BM473" s="21"/>
      <c r="BN473" s="21"/>
      <c r="BO473" s="21"/>
      <c r="BP473" s="21"/>
      <c r="BQ473" s="21"/>
      <c r="BR473" s="21"/>
      <c r="BS473" s="21"/>
      <c r="BT473" s="21"/>
      <c r="BU473" s="21"/>
      <c r="BV473" s="21"/>
      <c r="BW473" s="21"/>
      <c r="BX473" s="21"/>
      <c r="BY473" s="21"/>
      <c r="BZ473" s="21"/>
      <c r="CA473" s="21"/>
      <c r="CB473" s="21"/>
      <c r="CC473" s="21"/>
      <c r="CD473" s="21"/>
      <c r="CE473" s="21"/>
      <c r="CF473" s="21"/>
      <c r="CG473" s="21"/>
      <c r="CH473" s="21"/>
      <c r="CI473" s="21"/>
      <c r="CJ473" s="21"/>
      <c r="CK473" s="21"/>
      <c r="CL473" s="21"/>
      <c r="CM473" s="21"/>
      <c r="CN473" s="21"/>
      <c r="CO473" s="21"/>
      <c r="CP473" s="21"/>
      <c r="CQ473" s="21"/>
      <c r="CR473" s="21"/>
      <c r="CS473" s="21"/>
      <c r="CT473" s="21"/>
      <c r="CU473" s="21"/>
      <c r="CV473" s="21"/>
      <c r="CW473" s="21"/>
      <c r="CX473" s="21"/>
      <c r="CY473" s="21"/>
      <c r="CZ473" s="21"/>
      <c r="DA473" s="21"/>
      <c r="DB473" s="21"/>
      <c r="DC473" s="21"/>
      <c r="DD473" s="21"/>
      <c r="DE473" s="21"/>
      <c r="DF473" s="21"/>
      <c r="DG473" s="21"/>
      <c r="DH473" s="21"/>
      <c r="DI473" s="21"/>
      <c r="DJ473" s="21"/>
      <c r="DK473" s="21"/>
      <c r="DL473" s="21"/>
      <c r="DM473" s="21"/>
      <c r="DN473" s="21"/>
      <c r="DO473" s="21"/>
      <c r="DP473" s="21"/>
      <c r="DQ473" s="21"/>
      <c r="DR473" s="21"/>
      <c r="DS473" s="21"/>
      <c r="DT473" s="21"/>
      <c r="DU473" s="21"/>
      <c r="DV473" s="21"/>
      <c r="DW473" s="21"/>
      <c r="DX473" s="21"/>
      <c r="DY473" s="21"/>
      <c r="DZ473" s="21"/>
      <c r="EA473" s="21"/>
      <c r="EB473" s="21"/>
      <c r="EC473" s="21"/>
      <c r="ED473" s="21"/>
      <c r="EE473" s="21"/>
      <c r="EF473" s="21"/>
      <c r="EG473" s="21"/>
      <c r="EH473" s="21"/>
    </row>
    <row r="474" spans="1:138" ht="15.75" customHeight="1">
      <c r="A474" s="21"/>
      <c r="B474" s="21"/>
      <c r="C474" s="21"/>
      <c r="D474" s="79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  <c r="AA474" s="21"/>
      <c r="AB474" s="21"/>
      <c r="AC474" s="21"/>
      <c r="AD474" s="21"/>
      <c r="AE474" s="21"/>
      <c r="AF474" s="21"/>
      <c r="AG474" s="21"/>
      <c r="AH474" s="21"/>
      <c r="AI474" s="21"/>
      <c r="AJ474" s="21"/>
      <c r="AK474" s="21"/>
      <c r="AL474" s="21"/>
      <c r="AM474" s="21"/>
      <c r="AN474" s="21"/>
      <c r="AO474" s="21"/>
      <c r="AP474" s="21"/>
      <c r="AQ474" s="21"/>
      <c r="AR474" s="21"/>
      <c r="AS474" s="21"/>
      <c r="AT474" s="21"/>
      <c r="AU474" s="21"/>
      <c r="AV474" s="21"/>
      <c r="AW474" s="21"/>
      <c r="AX474" s="21"/>
      <c r="AY474" s="21"/>
      <c r="AZ474" s="21"/>
      <c r="BA474" s="21"/>
      <c r="BB474" s="21"/>
      <c r="BC474" s="21"/>
      <c r="BD474" s="21"/>
      <c r="BE474" s="21"/>
      <c r="BF474" s="21"/>
      <c r="BG474" s="21"/>
      <c r="BH474" s="21"/>
      <c r="BI474" s="21"/>
      <c r="BJ474" s="21"/>
      <c r="BK474" s="21"/>
      <c r="BL474" s="21"/>
      <c r="BM474" s="21"/>
      <c r="BN474" s="21"/>
      <c r="BO474" s="21"/>
      <c r="BP474" s="21"/>
      <c r="BQ474" s="21"/>
      <c r="BR474" s="21"/>
      <c r="BS474" s="21"/>
      <c r="BT474" s="21"/>
      <c r="BU474" s="21"/>
      <c r="BV474" s="21"/>
      <c r="BW474" s="21"/>
      <c r="BX474" s="21"/>
      <c r="BY474" s="21"/>
      <c r="BZ474" s="21"/>
      <c r="CA474" s="21"/>
      <c r="CB474" s="21"/>
      <c r="CC474" s="21"/>
      <c r="CD474" s="21"/>
      <c r="CE474" s="21"/>
      <c r="CF474" s="21"/>
      <c r="CG474" s="21"/>
      <c r="CH474" s="21"/>
      <c r="CI474" s="21"/>
      <c r="CJ474" s="21"/>
      <c r="CK474" s="21"/>
      <c r="CL474" s="21"/>
      <c r="CM474" s="21"/>
      <c r="CN474" s="21"/>
      <c r="CO474" s="21"/>
      <c r="CP474" s="21"/>
      <c r="CQ474" s="21"/>
      <c r="CR474" s="21"/>
      <c r="CS474" s="21"/>
      <c r="CT474" s="21"/>
      <c r="CU474" s="21"/>
      <c r="CV474" s="21"/>
      <c r="CW474" s="21"/>
      <c r="CX474" s="21"/>
      <c r="CY474" s="21"/>
      <c r="CZ474" s="21"/>
      <c r="DA474" s="21"/>
      <c r="DB474" s="21"/>
      <c r="DC474" s="21"/>
      <c r="DD474" s="21"/>
      <c r="DE474" s="21"/>
      <c r="DF474" s="21"/>
      <c r="DG474" s="21"/>
      <c r="DH474" s="21"/>
      <c r="DI474" s="21"/>
      <c r="DJ474" s="21"/>
      <c r="DK474" s="21"/>
      <c r="DL474" s="21"/>
      <c r="DM474" s="21"/>
      <c r="DN474" s="21"/>
      <c r="DO474" s="21"/>
      <c r="DP474" s="21"/>
      <c r="DQ474" s="21"/>
      <c r="DR474" s="21"/>
      <c r="DS474" s="21"/>
      <c r="DT474" s="21"/>
      <c r="DU474" s="21"/>
      <c r="DV474" s="21"/>
      <c r="DW474" s="21"/>
      <c r="DX474" s="21"/>
      <c r="DY474" s="21"/>
      <c r="DZ474" s="21"/>
      <c r="EA474" s="21"/>
      <c r="EB474" s="21"/>
      <c r="EC474" s="21"/>
      <c r="ED474" s="21"/>
      <c r="EE474" s="21"/>
      <c r="EF474" s="21"/>
      <c r="EG474" s="21"/>
      <c r="EH474" s="21"/>
    </row>
    <row r="475" spans="1:138" ht="15.75" customHeight="1">
      <c r="A475" s="21"/>
      <c r="B475" s="21"/>
      <c r="C475" s="21"/>
      <c r="D475" s="79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  <c r="AA475" s="21"/>
      <c r="AB475" s="21"/>
      <c r="AC475" s="21"/>
      <c r="AD475" s="21"/>
      <c r="AE475" s="21"/>
      <c r="AF475" s="21"/>
      <c r="AG475" s="21"/>
      <c r="AH475" s="21"/>
      <c r="AI475" s="21"/>
      <c r="AJ475" s="21"/>
      <c r="AK475" s="21"/>
      <c r="AL475" s="21"/>
      <c r="AM475" s="21"/>
      <c r="AN475" s="21"/>
      <c r="AO475" s="21"/>
      <c r="AP475" s="21"/>
      <c r="AQ475" s="21"/>
      <c r="AR475" s="21"/>
      <c r="AS475" s="21"/>
      <c r="AT475" s="21"/>
      <c r="AU475" s="21"/>
      <c r="AV475" s="21"/>
      <c r="AW475" s="21"/>
      <c r="AX475" s="21"/>
      <c r="AY475" s="21"/>
      <c r="AZ475" s="21"/>
      <c r="BA475" s="21"/>
      <c r="BB475" s="21"/>
      <c r="BC475" s="21"/>
      <c r="BD475" s="21"/>
      <c r="BE475" s="21"/>
      <c r="BF475" s="21"/>
      <c r="BG475" s="21"/>
      <c r="BH475" s="21"/>
      <c r="BI475" s="21"/>
      <c r="BJ475" s="21"/>
      <c r="BK475" s="21"/>
      <c r="BL475" s="21"/>
      <c r="BM475" s="21"/>
      <c r="BN475" s="21"/>
      <c r="BO475" s="21"/>
      <c r="BP475" s="21"/>
      <c r="BQ475" s="21"/>
      <c r="BR475" s="21"/>
      <c r="BS475" s="21"/>
      <c r="BT475" s="21"/>
      <c r="BU475" s="21"/>
      <c r="BV475" s="21"/>
      <c r="BW475" s="21"/>
      <c r="BX475" s="21"/>
      <c r="BY475" s="21"/>
      <c r="BZ475" s="21"/>
      <c r="CA475" s="21"/>
      <c r="CB475" s="21"/>
      <c r="CC475" s="21"/>
      <c r="CD475" s="21"/>
      <c r="CE475" s="21"/>
      <c r="CF475" s="21"/>
      <c r="CG475" s="21"/>
      <c r="CH475" s="21"/>
      <c r="CI475" s="21"/>
      <c r="CJ475" s="21"/>
      <c r="CK475" s="21"/>
      <c r="CL475" s="21"/>
      <c r="CM475" s="21"/>
      <c r="CN475" s="21"/>
      <c r="CO475" s="21"/>
      <c r="CP475" s="21"/>
      <c r="CQ475" s="21"/>
      <c r="CR475" s="21"/>
      <c r="CS475" s="21"/>
      <c r="CT475" s="21"/>
      <c r="CU475" s="21"/>
      <c r="CV475" s="21"/>
      <c r="CW475" s="21"/>
      <c r="CX475" s="21"/>
      <c r="CY475" s="21"/>
      <c r="CZ475" s="21"/>
      <c r="DA475" s="21"/>
      <c r="DB475" s="21"/>
      <c r="DC475" s="21"/>
      <c r="DD475" s="21"/>
      <c r="DE475" s="21"/>
      <c r="DF475" s="21"/>
      <c r="DG475" s="21"/>
      <c r="DH475" s="21"/>
      <c r="DI475" s="21"/>
      <c r="DJ475" s="21"/>
      <c r="DK475" s="21"/>
      <c r="DL475" s="21"/>
      <c r="DM475" s="21"/>
      <c r="DN475" s="21"/>
      <c r="DO475" s="21"/>
      <c r="DP475" s="21"/>
      <c r="DQ475" s="21"/>
      <c r="DR475" s="21"/>
      <c r="DS475" s="21"/>
      <c r="DT475" s="21"/>
      <c r="DU475" s="21"/>
      <c r="DV475" s="21"/>
      <c r="DW475" s="21"/>
      <c r="DX475" s="21"/>
      <c r="DY475" s="21"/>
      <c r="DZ475" s="21"/>
      <c r="EA475" s="21"/>
      <c r="EB475" s="21"/>
      <c r="EC475" s="21"/>
      <c r="ED475" s="21"/>
      <c r="EE475" s="21"/>
      <c r="EF475" s="21"/>
      <c r="EG475" s="21"/>
      <c r="EH475" s="21"/>
    </row>
    <row r="476" spans="1:138" ht="15.75" customHeight="1">
      <c r="A476" s="21"/>
      <c r="B476" s="21"/>
      <c r="C476" s="21"/>
      <c r="D476" s="79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  <c r="AA476" s="21"/>
      <c r="AB476" s="21"/>
      <c r="AC476" s="21"/>
      <c r="AD476" s="21"/>
      <c r="AE476" s="21"/>
      <c r="AF476" s="21"/>
      <c r="AG476" s="21"/>
      <c r="AH476" s="21"/>
      <c r="AI476" s="21"/>
      <c r="AJ476" s="21"/>
      <c r="AK476" s="21"/>
      <c r="AL476" s="21"/>
      <c r="AM476" s="21"/>
      <c r="AN476" s="21"/>
      <c r="AO476" s="21"/>
      <c r="AP476" s="21"/>
      <c r="AQ476" s="21"/>
      <c r="AR476" s="21"/>
      <c r="AS476" s="21"/>
      <c r="AT476" s="21"/>
      <c r="AU476" s="21"/>
      <c r="AV476" s="21"/>
      <c r="AW476" s="21"/>
      <c r="AX476" s="21"/>
      <c r="AY476" s="21"/>
      <c r="AZ476" s="21"/>
      <c r="BA476" s="21"/>
      <c r="BB476" s="21"/>
      <c r="BC476" s="21"/>
      <c r="BD476" s="21"/>
      <c r="BE476" s="21"/>
      <c r="BF476" s="21"/>
      <c r="BG476" s="21"/>
      <c r="BH476" s="21"/>
      <c r="BI476" s="21"/>
      <c r="BJ476" s="21"/>
      <c r="BK476" s="21"/>
      <c r="BL476" s="21"/>
      <c r="BM476" s="21"/>
      <c r="BN476" s="21"/>
      <c r="BO476" s="21"/>
      <c r="BP476" s="21"/>
      <c r="BQ476" s="21"/>
      <c r="BR476" s="21"/>
      <c r="BS476" s="21"/>
      <c r="BT476" s="21"/>
      <c r="BU476" s="21"/>
      <c r="BV476" s="21"/>
      <c r="BW476" s="21"/>
      <c r="BX476" s="21"/>
      <c r="BY476" s="21"/>
      <c r="BZ476" s="21"/>
      <c r="CA476" s="21"/>
      <c r="CB476" s="21"/>
      <c r="CC476" s="21"/>
      <c r="CD476" s="21"/>
      <c r="CE476" s="21"/>
      <c r="CF476" s="21"/>
      <c r="CG476" s="21"/>
      <c r="CH476" s="21"/>
      <c r="CI476" s="21"/>
      <c r="CJ476" s="21"/>
      <c r="CK476" s="21"/>
      <c r="CL476" s="21"/>
      <c r="CM476" s="21"/>
      <c r="CN476" s="21"/>
      <c r="CO476" s="21"/>
      <c r="CP476" s="21"/>
      <c r="CQ476" s="21"/>
      <c r="CR476" s="21"/>
      <c r="CS476" s="21"/>
      <c r="CT476" s="21"/>
      <c r="CU476" s="21"/>
      <c r="CV476" s="21"/>
      <c r="CW476" s="21"/>
      <c r="CX476" s="21"/>
      <c r="CY476" s="21"/>
      <c r="CZ476" s="21"/>
      <c r="DA476" s="21"/>
      <c r="DB476" s="21"/>
      <c r="DC476" s="21"/>
      <c r="DD476" s="21"/>
      <c r="DE476" s="21"/>
      <c r="DF476" s="21"/>
      <c r="DG476" s="21"/>
      <c r="DH476" s="21"/>
      <c r="DI476" s="21"/>
      <c r="DJ476" s="21"/>
      <c r="DK476" s="21"/>
      <c r="DL476" s="21"/>
      <c r="DM476" s="21"/>
      <c r="DN476" s="21"/>
      <c r="DO476" s="21"/>
      <c r="DP476" s="21"/>
      <c r="DQ476" s="21"/>
      <c r="DR476" s="21"/>
      <c r="DS476" s="21"/>
      <c r="DT476" s="21"/>
      <c r="DU476" s="21"/>
      <c r="DV476" s="21"/>
      <c r="DW476" s="21"/>
      <c r="DX476" s="21"/>
      <c r="DY476" s="21"/>
      <c r="DZ476" s="21"/>
      <c r="EA476" s="21"/>
      <c r="EB476" s="21"/>
      <c r="EC476" s="21"/>
      <c r="ED476" s="21"/>
      <c r="EE476" s="21"/>
      <c r="EF476" s="21"/>
      <c r="EG476" s="21"/>
      <c r="EH476" s="21"/>
    </row>
    <row r="477" spans="1:138" ht="15.75" customHeight="1">
      <c r="A477" s="21"/>
      <c r="B477" s="21"/>
      <c r="C477" s="21"/>
      <c r="D477" s="79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  <c r="AA477" s="21"/>
      <c r="AB477" s="21"/>
      <c r="AC477" s="21"/>
      <c r="AD477" s="21"/>
      <c r="AE477" s="21"/>
      <c r="AF477" s="21"/>
      <c r="AG477" s="21"/>
      <c r="AH477" s="21"/>
      <c r="AI477" s="21"/>
      <c r="AJ477" s="21"/>
      <c r="AK477" s="21"/>
      <c r="AL477" s="21"/>
      <c r="AM477" s="21"/>
      <c r="AN477" s="21"/>
      <c r="AO477" s="21"/>
      <c r="AP477" s="21"/>
      <c r="AQ477" s="21"/>
      <c r="AR477" s="21"/>
      <c r="AS477" s="21"/>
      <c r="AT477" s="21"/>
      <c r="AU477" s="21"/>
      <c r="AV477" s="21"/>
      <c r="AW477" s="21"/>
      <c r="AX477" s="21"/>
      <c r="AY477" s="21"/>
      <c r="AZ477" s="21"/>
      <c r="BA477" s="21"/>
      <c r="BB477" s="21"/>
      <c r="BC477" s="21"/>
      <c r="BD477" s="21"/>
      <c r="BE477" s="21"/>
      <c r="BF477" s="21"/>
      <c r="BG477" s="21"/>
      <c r="BH477" s="21"/>
      <c r="BI477" s="21"/>
      <c r="BJ477" s="21"/>
      <c r="BK477" s="21"/>
      <c r="BL477" s="21"/>
      <c r="BM477" s="21"/>
      <c r="BN477" s="21"/>
      <c r="BO477" s="21"/>
      <c r="BP477" s="21"/>
      <c r="BQ477" s="21"/>
      <c r="BR477" s="21"/>
      <c r="BS477" s="21"/>
      <c r="BT477" s="21"/>
      <c r="BU477" s="21"/>
      <c r="BV477" s="21"/>
      <c r="BW477" s="21"/>
      <c r="BX477" s="21"/>
      <c r="BY477" s="21"/>
      <c r="BZ477" s="21"/>
      <c r="CA477" s="21"/>
      <c r="CB477" s="21"/>
      <c r="CC477" s="21"/>
      <c r="CD477" s="21"/>
      <c r="CE477" s="21"/>
      <c r="CF477" s="21"/>
      <c r="CG477" s="21"/>
      <c r="CH477" s="21"/>
      <c r="CI477" s="21"/>
      <c r="CJ477" s="21"/>
      <c r="CK477" s="21"/>
      <c r="CL477" s="21"/>
      <c r="CM477" s="21"/>
      <c r="CN477" s="21"/>
      <c r="CO477" s="21"/>
      <c r="CP477" s="21"/>
      <c r="CQ477" s="21"/>
      <c r="CR477" s="21"/>
      <c r="CS477" s="21"/>
      <c r="CT477" s="21"/>
      <c r="CU477" s="21"/>
      <c r="CV477" s="21"/>
      <c r="CW477" s="21"/>
      <c r="CX477" s="21"/>
      <c r="CY477" s="21"/>
      <c r="CZ477" s="21"/>
      <c r="DA477" s="21"/>
      <c r="DB477" s="21"/>
      <c r="DC477" s="21"/>
      <c r="DD477" s="21"/>
      <c r="DE477" s="21"/>
      <c r="DF477" s="21"/>
      <c r="DG477" s="21"/>
      <c r="DH477" s="21"/>
      <c r="DI477" s="21"/>
      <c r="DJ477" s="21"/>
      <c r="DK477" s="21"/>
      <c r="DL477" s="21"/>
      <c r="DM477" s="21"/>
      <c r="DN477" s="21"/>
      <c r="DO477" s="21"/>
      <c r="DP477" s="21"/>
      <c r="DQ477" s="21"/>
      <c r="DR477" s="21"/>
      <c r="DS477" s="21"/>
      <c r="DT477" s="21"/>
      <c r="DU477" s="21"/>
      <c r="DV477" s="21"/>
      <c r="DW477" s="21"/>
      <c r="DX477" s="21"/>
      <c r="DY477" s="21"/>
      <c r="DZ477" s="21"/>
      <c r="EA477" s="21"/>
      <c r="EB477" s="21"/>
      <c r="EC477" s="21"/>
      <c r="ED477" s="21"/>
      <c r="EE477" s="21"/>
      <c r="EF477" s="21"/>
      <c r="EG477" s="21"/>
      <c r="EH477" s="21"/>
    </row>
    <row r="478" spans="1:138" ht="15.75" customHeight="1">
      <c r="A478" s="21"/>
      <c r="B478" s="21"/>
      <c r="C478" s="21"/>
      <c r="D478" s="79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  <c r="AA478" s="21"/>
      <c r="AB478" s="21"/>
      <c r="AC478" s="21"/>
      <c r="AD478" s="21"/>
      <c r="AE478" s="21"/>
      <c r="AF478" s="21"/>
      <c r="AG478" s="21"/>
      <c r="AH478" s="21"/>
      <c r="AI478" s="21"/>
      <c r="AJ478" s="21"/>
      <c r="AK478" s="21"/>
      <c r="AL478" s="21"/>
      <c r="AM478" s="21"/>
      <c r="AN478" s="21"/>
      <c r="AO478" s="21"/>
      <c r="AP478" s="21"/>
      <c r="AQ478" s="21"/>
      <c r="AR478" s="21"/>
      <c r="AS478" s="21"/>
      <c r="AT478" s="21"/>
      <c r="AU478" s="21"/>
      <c r="AV478" s="21"/>
      <c r="AW478" s="21"/>
      <c r="AX478" s="21"/>
      <c r="AY478" s="21"/>
      <c r="AZ478" s="21"/>
      <c r="BA478" s="21"/>
      <c r="BB478" s="21"/>
      <c r="BC478" s="21"/>
      <c r="BD478" s="21"/>
      <c r="BE478" s="21"/>
      <c r="BF478" s="21"/>
      <c r="BG478" s="21"/>
      <c r="BH478" s="21"/>
      <c r="BI478" s="21"/>
      <c r="BJ478" s="21"/>
      <c r="BK478" s="21"/>
      <c r="BL478" s="21"/>
      <c r="BM478" s="21"/>
      <c r="BN478" s="21"/>
      <c r="BO478" s="21"/>
      <c r="BP478" s="21"/>
      <c r="BQ478" s="21"/>
      <c r="BR478" s="21"/>
      <c r="BS478" s="21"/>
      <c r="BT478" s="21"/>
      <c r="BU478" s="21"/>
      <c r="BV478" s="21"/>
      <c r="BW478" s="21"/>
      <c r="BX478" s="21"/>
      <c r="BY478" s="21"/>
      <c r="BZ478" s="21"/>
      <c r="CA478" s="21"/>
      <c r="CB478" s="21"/>
      <c r="CC478" s="21"/>
      <c r="CD478" s="21"/>
      <c r="CE478" s="21"/>
      <c r="CF478" s="21"/>
      <c r="CG478" s="21"/>
      <c r="CH478" s="21"/>
      <c r="CI478" s="21"/>
      <c r="CJ478" s="21"/>
      <c r="CK478" s="21"/>
      <c r="CL478" s="21"/>
      <c r="CM478" s="21"/>
      <c r="CN478" s="21"/>
      <c r="CO478" s="21"/>
      <c r="CP478" s="21"/>
      <c r="CQ478" s="21"/>
      <c r="CR478" s="21"/>
      <c r="CS478" s="21"/>
      <c r="CT478" s="21"/>
      <c r="CU478" s="21"/>
      <c r="CV478" s="21"/>
      <c r="CW478" s="21"/>
      <c r="CX478" s="21"/>
      <c r="CY478" s="21"/>
      <c r="CZ478" s="21"/>
      <c r="DA478" s="21"/>
      <c r="DB478" s="21"/>
      <c r="DC478" s="21"/>
      <c r="DD478" s="21"/>
      <c r="DE478" s="21"/>
      <c r="DF478" s="21"/>
      <c r="DG478" s="21"/>
      <c r="DH478" s="21"/>
      <c r="DI478" s="21"/>
      <c r="DJ478" s="21"/>
      <c r="DK478" s="21"/>
      <c r="DL478" s="21"/>
      <c r="DM478" s="21"/>
      <c r="DN478" s="21"/>
      <c r="DO478" s="21"/>
      <c r="DP478" s="21"/>
      <c r="DQ478" s="21"/>
      <c r="DR478" s="21"/>
      <c r="DS478" s="21"/>
      <c r="DT478" s="21"/>
      <c r="DU478" s="21"/>
      <c r="DV478" s="21"/>
      <c r="DW478" s="21"/>
      <c r="DX478" s="21"/>
      <c r="DY478" s="21"/>
      <c r="DZ478" s="21"/>
      <c r="EA478" s="21"/>
      <c r="EB478" s="21"/>
      <c r="EC478" s="21"/>
      <c r="ED478" s="21"/>
      <c r="EE478" s="21"/>
      <c r="EF478" s="21"/>
      <c r="EG478" s="21"/>
      <c r="EH478" s="21"/>
    </row>
    <row r="479" spans="1:138" ht="15.75" customHeight="1">
      <c r="A479" s="21"/>
      <c r="B479" s="21"/>
      <c r="C479" s="21"/>
      <c r="D479" s="79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  <c r="AA479" s="21"/>
      <c r="AB479" s="21"/>
      <c r="AC479" s="21"/>
      <c r="AD479" s="21"/>
      <c r="AE479" s="21"/>
      <c r="AF479" s="21"/>
      <c r="AG479" s="21"/>
      <c r="AH479" s="21"/>
      <c r="AI479" s="21"/>
      <c r="AJ479" s="21"/>
      <c r="AK479" s="21"/>
      <c r="AL479" s="21"/>
      <c r="AM479" s="21"/>
      <c r="AN479" s="21"/>
      <c r="AO479" s="21"/>
      <c r="AP479" s="21"/>
      <c r="AQ479" s="21"/>
      <c r="AR479" s="21"/>
      <c r="AS479" s="21"/>
      <c r="AT479" s="21"/>
      <c r="AU479" s="21"/>
      <c r="AV479" s="21"/>
      <c r="AW479" s="21"/>
      <c r="AX479" s="21"/>
      <c r="AY479" s="21"/>
      <c r="AZ479" s="21"/>
      <c r="BA479" s="21"/>
      <c r="BB479" s="21"/>
      <c r="BC479" s="21"/>
      <c r="BD479" s="21"/>
      <c r="BE479" s="21"/>
      <c r="BF479" s="21"/>
      <c r="BG479" s="21"/>
      <c r="BH479" s="21"/>
      <c r="BI479" s="21"/>
      <c r="BJ479" s="21"/>
      <c r="BK479" s="21"/>
      <c r="BL479" s="21"/>
      <c r="BM479" s="21"/>
      <c r="BN479" s="21"/>
      <c r="BO479" s="21"/>
      <c r="BP479" s="21"/>
      <c r="BQ479" s="21"/>
      <c r="BR479" s="21"/>
      <c r="BS479" s="21"/>
      <c r="BT479" s="21"/>
      <c r="BU479" s="21"/>
      <c r="BV479" s="21"/>
      <c r="BW479" s="21"/>
      <c r="BX479" s="21"/>
      <c r="BY479" s="21"/>
      <c r="BZ479" s="21"/>
      <c r="CA479" s="21"/>
      <c r="CB479" s="21"/>
      <c r="CC479" s="21"/>
      <c r="CD479" s="21"/>
      <c r="CE479" s="21"/>
      <c r="CF479" s="21"/>
      <c r="CG479" s="21"/>
      <c r="CH479" s="21"/>
      <c r="CI479" s="21"/>
      <c r="CJ479" s="21"/>
      <c r="CK479" s="21"/>
      <c r="CL479" s="21"/>
      <c r="CM479" s="21"/>
      <c r="CN479" s="21"/>
      <c r="CO479" s="21"/>
      <c r="CP479" s="21"/>
      <c r="CQ479" s="21"/>
      <c r="CR479" s="21"/>
      <c r="CS479" s="21"/>
      <c r="CT479" s="21"/>
      <c r="CU479" s="21"/>
      <c r="CV479" s="21"/>
      <c r="CW479" s="21"/>
      <c r="CX479" s="21"/>
      <c r="CY479" s="21"/>
      <c r="CZ479" s="21"/>
      <c r="DA479" s="21"/>
      <c r="DB479" s="21"/>
      <c r="DC479" s="21"/>
      <c r="DD479" s="21"/>
      <c r="DE479" s="21"/>
      <c r="DF479" s="21"/>
      <c r="DG479" s="21"/>
      <c r="DH479" s="21"/>
      <c r="DI479" s="21"/>
      <c r="DJ479" s="21"/>
      <c r="DK479" s="21"/>
      <c r="DL479" s="21"/>
      <c r="DM479" s="21"/>
      <c r="DN479" s="21"/>
      <c r="DO479" s="21"/>
      <c r="DP479" s="21"/>
      <c r="DQ479" s="21"/>
      <c r="DR479" s="21"/>
      <c r="DS479" s="21"/>
      <c r="DT479" s="21"/>
      <c r="DU479" s="21"/>
      <c r="DV479" s="21"/>
      <c r="DW479" s="21"/>
      <c r="DX479" s="21"/>
      <c r="DY479" s="21"/>
      <c r="DZ479" s="21"/>
      <c r="EA479" s="21"/>
      <c r="EB479" s="21"/>
      <c r="EC479" s="21"/>
      <c r="ED479" s="21"/>
      <c r="EE479" s="21"/>
      <c r="EF479" s="21"/>
      <c r="EG479" s="21"/>
      <c r="EH479" s="21"/>
    </row>
    <row r="480" spans="1:138" ht="15.75" customHeight="1">
      <c r="A480" s="21"/>
      <c r="B480" s="21"/>
      <c r="C480" s="21"/>
      <c r="D480" s="79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  <c r="AA480" s="21"/>
      <c r="AB480" s="21"/>
      <c r="AC480" s="21"/>
      <c r="AD480" s="21"/>
      <c r="AE480" s="21"/>
      <c r="AF480" s="21"/>
      <c r="AG480" s="21"/>
      <c r="AH480" s="21"/>
      <c r="AI480" s="21"/>
      <c r="AJ480" s="21"/>
      <c r="AK480" s="21"/>
      <c r="AL480" s="21"/>
      <c r="AM480" s="21"/>
      <c r="AN480" s="21"/>
      <c r="AO480" s="21"/>
      <c r="AP480" s="21"/>
      <c r="AQ480" s="21"/>
      <c r="AR480" s="21"/>
      <c r="AS480" s="21"/>
      <c r="AT480" s="21"/>
      <c r="AU480" s="21"/>
      <c r="AV480" s="21"/>
      <c r="AW480" s="21"/>
      <c r="AX480" s="21"/>
      <c r="AY480" s="21"/>
      <c r="AZ480" s="21"/>
      <c r="BA480" s="21"/>
      <c r="BB480" s="21"/>
      <c r="BC480" s="21"/>
      <c r="BD480" s="21"/>
      <c r="BE480" s="21"/>
      <c r="BF480" s="21"/>
      <c r="BG480" s="21"/>
      <c r="BH480" s="21"/>
      <c r="BI480" s="21"/>
      <c r="BJ480" s="21"/>
      <c r="BK480" s="21"/>
      <c r="BL480" s="21"/>
      <c r="BM480" s="21"/>
      <c r="BN480" s="21"/>
      <c r="BO480" s="21"/>
      <c r="BP480" s="21"/>
      <c r="BQ480" s="21"/>
      <c r="BR480" s="21"/>
      <c r="BS480" s="21"/>
      <c r="BT480" s="21"/>
      <c r="BU480" s="21"/>
      <c r="BV480" s="21"/>
      <c r="BW480" s="21"/>
      <c r="BX480" s="21"/>
      <c r="BY480" s="21"/>
      <c r="BZ480" s="21"/>
      <c r="CA480" s="21"/>
      <c r="CB480" s="21"/>
      <c r="CC480" s="21"/>
      <c r="CD480" s="21"/>
      <c r="CE480" s="21"/>
      <c r="CF480" s="21"/>
      <c r="CG480" s="21"/>
      <c r="CH480" s="21"/>
      <c r="CI480" s="21"/>
      <c r="CJ480" s="21"/>
      <c r="CK480" s="21"/>
      <c r="CL480" s="21"/>
      <c r="CM480" s="21"/>
      <c r="CN480" s="21"/>
      <c r="CO480" s="21"/>
      <c r="CP480" s="21"/>
      <c r="CQ480" s="21"/>
      <c r="CR480" s="21"/>
      <c r="CS480" s="21"/>
      <c r="CT480" s="21"/>
      <c r="CU480" s="21"/>
      <c r="CV480" s="21"/>
      <c r="CW480" s="21"/>
      <c r="CX480" s="21"/>
      <c r="CY480" s="21"/>
      <c r="CZ480" s="21"/>
      <c r="DA480" s="21"/>
      <c r="DB480" s="21"/>
      <c r="DC480" s="21"/>
      <c r="DD480" s="21"/>
      <c r="DE480" s="21"/>
      <c r="DF480" s="21"/>
      <c r="DG480" s="21"/>
      <c r="DH480" s="21"/>
      <c r="DI480" s="21"/>
      <c r="DJ480" s="21"/>
      <c r="DK480" s="21"/>
      <c r="DL480" s="21"/>
      <c r="DM480" s="21"/>
      <c r="DN480" s="21"/>
      <c r="DO480" s="21"/>
      <c r="DP480" s="21"/>
      <c r="DQ480" s="21"/>
      <c r="DR480" s="21"/>
      <c r="DS480" s="21"/>
      <c r="DT480" s="21"/>
      <c r="DU480" s="21"/>
      <c r="DV480" s="21"/>
      <c r="DW480" s="21"/>
      <c r="DX480" s="21"/>
      <c r="DY480" s="21"/>
      <c r="DZ480" s="21"/>
      <c r="EA480" s="21"/>
      <c r="EB480" s="21"/>
      <c r="EC480" s="21"/>
      <c r="ED480" s="21"/>
      <c r="EE480" s="21"/>
      <c r="EF480" s="21"/>
      <c r="EG480" s="21"/>
      <c r="EH480" s="21"/>
    </row>
    <row r="481" spans="1:138" ht="15.75" customHeight="1">
      <c r="A481" s="21"/>
      <c r="B481" s="21"/>
      <c r="C481" s="21"/>
      <c r="D481" s="79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  <c r="AA481" s="21"/>
      <c r="AB481" s="21"/>
      <c r="AC481" s="21"/>
      <c r="AD481" s="21"/>
      <c r="AE481" s="21"/>
      <c r="AF481" s="21"/>
      <c r="AG481" s="21"/>
      <c r="AH481" s="21"/>
      <c r="AI481" s="21"/>
      <c r="AJ481" s="21"/>
      <c r="AK481" s="21"/>
      <c r="AL481" s="21"/>
      <c r="AM481" s="21"/>
      <c r="AN481" s="21"/>
      <c r="AO481" s="21"/>
      <c r="AP481" s="21"/>
      <c r="AQ481" s="21"/>
      <c r="AR481" s="21"/>
      <c r="AS481" s="21"/>
      <c r="AT481" s="21"/>
      <c r="AU481" s="21"/>
      <c r="AV481" s="21"/>
      <c r="AW481" s="21"/>
      <c r="AX481" s="21"/>
      <c r="AY481" s="21"/>
      <c r="AZ481" s="21"/>
      <c r="BA481" s="21"/>
      <c r="BB481" s="21"/>
      <c r="BC481" s="21"/>
      <c r="BD481" s="21"/>
      <c r="BE481" s="21"/>
      <c r="BF481" s="21"/>
      <c r="BG481" s="21"/>
      <c r="BH481" s="21"/>
      <c r="BI481" s="21"/>
      <c r="BJ481" s="21"/>
      <c r="BK481" s="21"/>
      <c r="BL481" s="21"/>
      <c r="BM481" s="21"/>
      <c r="BN481" s="21"/>
      <c r="BO481" s="21"/>
      <c r="BP481" s="21"/>
      <c r="BQ481" s="21"/>
      <c r="BR481" s="21"/>
      <c r="BS481" s="21"/>
      <c r="BT481" s="21"/>
      <c r="BU481" s="21"/>
      <c r="BV481" s="21"/>
      <c r="BW481" s="21"/>
      <c r="BX481" s="21"/>
      <c r="BY481" s="21"/>
      <c r="BZ481" s="21"/>
      <c r="CA481" s="21"/>
      <c r="CB481" s="21"/>
      <c r="CC481" s="21"/>
      <c r="CD481" s="21"/>
      <c r="CE481" s="21"/>
      <c r="CF481" s="21"/>
      <c r="CG481" s="21"/>
      <c r="CH481" s="21"/>
      <c r="CI481" s="21"/>
      <c r="CJ481" s="21"/>
      <c r="CK481" s="21"/>
      <c r="CL481" s="21"/>
      <c r="CM481" s="21"/>
      <c r="CN481" s="21"/>
      <c r="CO481" s="21"/>
      <c r="CP481" s="21"/>
      <c r="CQ481" s="21"/>
      <c r="CR481" s="21"/>
      <c r="CS481" s="21"/>
      <c r="CT481" s="21"/>
      <c r="CU481" s="21"/>
      <c r="CV481" s="21"/>
      <c r="CW481" s="21"/>
      <c r="CX481" s="21"/>
      <c r="CY481" s="21"/>
      <c r="CZ481" s="21"/>
      <c r="DA481" s="21"/>
      <c r="DB481" s="21"/>
      <c r="DC481" s="21"/>
      <c r="DD481" s="21"/>
      <c r="DE481" s="21"/>
      <c r="DF481" s="21"/>
      <c r="DG481" s="21"/>
      <c r="DH481" s="21"/>
      <c r="DI481" s="21"/>
      <c r="DJ481" s="21"/>
      <c r="DK481" s="21"/>
      <c r="DL481" s="21"/>
      <c r="DM481" s="21"/>
      <c r="DN481" s="21"/>
      <c r="DO481" s="21"/>
      <c r="DP481" s="21"/>
      <c r="DQ481" s="21"/>
      <c r="DR481" s="21"/>
      <c r="DS481" s="21"/>
      <c r="DT481" s="21"/>
      <c r="DU481" s="21"/>
      <c r="DV481" s="21"/>
      <c r="DW481" s="21"/>
      <c r="DX481" s="21"/>
      <c r="DY481" s="21"/>
      <c r="DZ481" s="21"/>
      <c r="EA481" s="21"/>
      <c r="EB481" s="21"/>
      <c r="EC481" s="21"/>
      <c r="ED481" s="21"/>
      <c r="EE481" s="21"/>
      <c r="EF481" s="21"/>
      <c r="EG481" s="21"/>
      <c r="EH481" s="21"/>
    </row>
    <row r="482" spans="1:138" ht="15.75" customHeight="1">
      <c r="A482" s="21"/>
      <c r="B482" s="21"/>
      <c r="C482" s="21"/>
      <c r="D482" s="79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  <c r="AA482" s="21"/>
      <c r="AB482" s="21"/>
      <c r="AC482" s="21"/>
      <c r="AD482" s="21"/>
      <c r="AE482" s="21"/>
      <c r="AF482" s="21"/>
      <c r="AG482" s="21"/>
      <c r="AH482" s="21"/>
      <c r="AI482" s="21"/>
      <c r="AJ482" s="21"/>
      <c r="AK482" s="21"/>
      <c r="AL482" s="21"/>
      <c r="AM482" s="21"/>
      <c r="AN482" s="21"/>
      <c r="AO482" s="21"/>
      <c r="AP482" s="21"/>
      <c r="AQ482" s="21"/>
      <c r="AR482" s="21"/>
      <c r="AS482" s="21"/>
      <c r="AT482" s="21"/>
      <c r="AU482" s="21"/>
      <c r="AV482" s="21"/>
      <c r="AW482" s="21"/>
      <c r="AX482" s="21"/>
      <c r="AY482" s="21"/>
      <c r="AZ482" s="21"/>
      <c r="BA482" s="21"/>
      <c r="BB482" s="21"/>
      <c r="BC482" s="21"/>
      <c r="BD482" s="21"/>
      <c r="BE482" s="21"/>
      <c r="BF482" s="21"/>
      <c r="BG482" s="21"/>
      <c r="BH482" s="21"/>
      <c r="BI482" s="21"/>
      <c r="BJ482" s="21"/>
      <c r="BK482" s="21"/>
      <c r="BL482" s="21"/>
      <c r="BM482" s="21"/>
      <c r="BN482" s="21"/>
      <c r="BO482" s="21"/>
      <c r="BP482" s="21"/>
      <c r="BQ482" s="21"/>
      <c r="BR482" s="21"/>
      <c r="BS482" s="21"/>
      <c r="BT482" s="21"/>
      <c r="BU482" s="21"/>
      <c r="BV482" s="21"/>
      <c r="BW482" s="21"/>
      <c r="BX482" s="21"/>
      <c r="BY482" s="21"/>
      <c r="BZ482" s="21"/>
      <c r="CA482" s="21"/>
      <c r="CB482" s="21"/>
      <c r="CC482" s="21"/>
      <c r="CD482" s="21"/>
      <c r="CE482" s="21"/>
      <c r="CF482" s="21"/>
      <c r="CG482" s="21"/>
      <c r="CH482" s="21"/>
      <c r="CI482" s="21"/>
      <c r="CJ482" s="21"/>
      <c r="CK482" s="21"/>
      <c r="CL482" s="21"/>
      <c r="CM482" s="21"/>
      <c r="CN482" s="21"/>
      <c r="CO482" s="21"/>
      <c r="CP482" s="21"/>
      <c r="CQ482" s="21"/>
      <c r="CR482" s="21"/>
      <c r="CS482" s="21"/>
      <c r="CT482" s="21"/>
      <c r="CU482" s="21"/>
      <c r="CV482" s="21"/>
      <c r="CW482" s="21"/>
      <c r="CX482" s="21"/>
      <c r="CY482" s="21"/>
      <c r="CZ482" s="21"/>
      <c r="DA482" s="21"/>
      <c r="DB482" s="21"/>
      <c r="DC482" s="21"/>
      <c r="DD482" s="21"/>
      <c r="DE482" s="21"/>
      <c r="DF482" s="21"/>
      <c r="DG482" s="21"/>
      <c r="DH482" s="21"/>
      <c r="DI482" s="21"/>
      <c r="DJ482" s="21"/>
      <c r="DK482" s="21"/>
      <c r="DL482" s="21"/>
      <c r="DM482" s="21"/>
      <c r="DN482" s="21"/>
      <c r="DO482" s="21"/>
      <c r="DP482" s="21"/>
      <c r="DQ482" s="21"/>
      <c r="DR482" s="21"/>
      <c r="DS482" s="21"/>
      <c r="DT482" s="21"/>
      <c r="DU482" s="21"/>
      <c r="DV482" s="21"/>
      <c r="DW482" s="21"/>
      <c r="DX482" s="21"/>
      <c r="DY482" s="21"/>
      <c r="DZ482" s="21"/>
      <c r="EA482" s="21"/>
      <c r="EB482" s="21"/>
      <c r="EC482" s="21"/>
      <c r="ED482" s="21"/>
      <c r="EE482" s="21"/>
      <c r="EF482" s="21"/>
      <c r="EG482" s="21"/>
      <c r="EH482" s="21"/>
    </row>
    <row r="483" spans="1:138" ht="15.75" customHeight="1">
      <c r="A483" s="21"/>
      <c r="B483" s="21"/>
      <c r="C483" s="21"/>
      <c r="D483" s="79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  <c r="AA483" s="21"/>
      <c r="AB483" s="21"/>
      <c r="AC483" s="21"/>
      <c r="AD483" s="21"/>
      <c r="AE483" s="21"/>
      <c r="AF483" s="21"/>
      <c r="AG483" s="21"/>
      <c r="AH483" s="21"/>
      <c r="AI483" s="21"/>
      <c r="AJ483" s="21"/>
      <c r="AK483" s="21"/>
      <c r="AL483" s="21"/>
      <c r="AM483" s="21"/>
      <c r="AN483" s="21"/>
      <c r="AO483" s="21"/>
      <c r="AP483" s="21"/>
      <c r="AQ483" s="21"/>
      <c r="AR483" s="21"/>
      <c r="AS483" s="21"/>
      <c r="AT483" s="21"/>
      <c r="AU483" s="21"/>
      <c r="AV483" s="21"/>
      <c r="AW483" s="21"/>
      <c r="AX483" s="21"/>
      <c r="AY483" s="21"/>
      <c r="AZ483" s="21"/>
      <c r="BA483" s="21"/>
      <c r="BB483" s="21"/>
      <c r="BC483" s="21"/>
      <c r="BD483" s="21"/>
      <c r="BE483" s="21"/>
      <c r="BF483" s="21"/>
      <c r="BG483" s="21"/>
      <c r="BH483" s="21"/>
      <c r="BI483" s="21"/>
      <c r="BJ483" s="21"/>
      <c r="BK483" s="21"/>
      <c r="BL483" s="21"/>
      <c r="BM483" s="21"/>
      <c r="BN483" s="21"/>
      <c r="BO483" s="21"/>
      <c r="BP483" s="21"/>
      <c r="BQ483" s="21"/>
      <c r="BR483" s="21"/>
      <c r="BS483" s="21"/>
      <c r="BT483" s="21"/>
      <c r="BU483" s="21"/>
      <c r="BV483" s="21"/>
      <c r="BW483" s="21"/>
      <c r="BX483" s="21"/>
      <c r="BY483" s="21"/>
      <c r="BZ483" s="21"/>
      <c r="CA483" s="21"/>
      <c r="CB483" s="21"/>
      <c r="CC483" s="21"/>
      <c r="CD483" s="21"/>
      <c r="CE483" s="21"/>
      <c r="CF483" s="21"/>
      <c r="CG483" s="21"/>
      <c r="CH483" s="21"/>
      <c r="CI483" s="21"/>
      <c r="CJ483" s="21"/>
      <c r="CK483" s="21"/>
      <c r="CL483" s="21"/>
      <c r="CM483" s="21"/>
      <c r="CN483" s="21"/>
      <c r="CO483" s="21"/>
      <c r="CP483" s="21"/>
      <c r="CQ483" s="21"/>
      <c r="CR483" s="21"/>
      <c r="CS483" s="21"/>
      <c r="CT483" s="21"/>
      <c r="CU483" s="21"/>
      <c r="CV483" s="21"/>
      <c r="CW483" s="21"/>
      <c r="CX483" s="21"/>
      <c r="CY483" s="21"/>
      <c r="CZ483" s="21"/>
      <c r="DA483" s="21"/>
      <c r="DB483" s="21"/>
      <c r="DC483" s="21"/>
      <c r="DD483" s="21"/>
      <c r="DE483" s="21"/>
      <c r="DF483" s="21"/>
      <c r="DG483" s="21"/>
      <c r="DH483" s="21"/>
      <c r="DI483" s="21"/>
      <c r="DJ483" s="21"/>
      <c r="DK483" s="21"/>
      <c r="DL483" s="21"/>
      <c r="DM483" s="21"/>
      <c r="DN483" s="21"/>
      <c r="DO483" s="21"/>
      <c r="DP483" s="21"/>
      <c r="DQ483" s="21"/>
      <c r="DR483" s="21"/>
      <c r="DS483" s="21"/>
      <c r="DT483" s="21"/>
      <c r="DU483" s="21"/>
      <c r="DV483" s="21"/>
      <c r="DW483" s="21"/>
      <c r="DX483" s="21"/>
      <c r="DY483" s="21"/>
      <c r="DZ483" s="21"/>
      <c r="EA483" s="21"/>
      <c r="EB483" s="21"/>
      <c r="EC483" s="21"/>
      <c r="ED483" s="21"/>
      <c r="EE483" s="21"/>
      <c r="EF483" s="21"/>
      <c r="EG483" s="21"/>
      <c r="EH483" s="21"/>
    </row>
    <row r="484" spans="1:138" ht="15.75" customHeight="1">
      <c r="A484" s="21"/>
      <c r="B484" s="21"/>
      <c r="C484" s="21"/>
      <c r="D484" s="79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  <c r="AA484" s="21"/>
      <c r="AB484" s="21"/>
      <c r="AC484" s="21"/>
      <c r="AD484" s="21"/>
      <c r="AE484" s="21"/>
      <c r="AF484" s="21"/>
      <c r="AG484" s="21"/>
      <c r="AH484" s="21"/>
      <c r="AI484" s="21"/>
      <c r="AJ484" s="21"/>
      <c r="AK484" s="21"/>
      <c r="AL484" s="21"/>
      <c r="AM484" s="21"/>
      <c r="AN484" s="21"/>
      <c r="AO484" s="21"/>
      <c r="AP484" s="21"/>
      <c r="AQ484" s="21"/>
      <c r="AR484" s="21"/>
      <c r="AS484" s="21"/>
      <c r="AT484" s="21"/>
      <c r="AU484" s="21"/>
      <c r="AV484" s="21"/>
      <c r="AW484" s="21"/>
      <c r="AX484" s="21"/>
      <c r="AY484" s="21"/>
      <c r="AZ484" s="21"/>
      <c r="BA484" s="21"/>
      <c r="BB484" s="21"/>
      <c r="BC484" s="21"/>
      <c r="BD484" s="21"/>
      <c r="BE484" s="21"/>
      <c r="BF484" s="21"/>
      <c r="BG484" s="21"/>
      <c r="BH484" s="21"/>
      <c r="BI484" s="21"/>
      <c r="BJ484" s="21"/>
      <c r="BK484" s="21"/>
      <c r="BL484" s="21"/>
      <c r="BM484" s="21"/>
      <c r="BN484" s="21"/>
      <c r="BO484" s="21"/>
      <c r="BP484" s="21"/>
      <c r="BQ484" s="21"/>
      <c r="BR484" s="21"/>
      <c r="BS484" s="21"/>
      <c r="BT484" s="21"/>
      <c r="BU484" s="21"/>
      <c r="BV484" s="21"/>
      <c r="BW484" s="21"/>
      <c r="BX484" s="21"/>
      <c r="BY484" s="21"/>
      <c r="BZ484" s="21"/>
      <c r="CA484" s="21"/>
      <c r="CB484" s="21"/>
      <c r="CC484" s="21"/>
      <c r="CD484" s="21"/>
      <c r="CE484" s="21"/>
      <c r="CF484" s="21"/>
      <c r="CG484" s="21"/>
      <c r="CH484" s="21"/>
      <c r="CI484" s="21"/>
      <c r="CJ484" s="21"/>
      <c r="CK484" s="21"/>
      <c r="CL484" s="21"/>
      <c r="CM484" s="21"/>
      <c r="CN484" s="21"/>
      <c r="CO484" s="21"/>
      <c r="CP484" s="21"/>
      <c r="CQ484" s="21"/>
      <c r="CR484" s="21"/>
      <c r="CS484" s="21"/>
      <c r="CT484" s="21"/>
      <c r="CU484" s="21"/>
      <c r="CV484" s="21"/>
      <c r="CW484" s="21"/>
      <c r="CX484" s="21"/>
      <c r="CY484" s="21"/>
      <c r="CZ484" s="21"/>
      <c r="DA484" s="21"/>
      <c r="DB484" s="21"/>
      <c r="DC484" s="21"/>
      <c r="DD484" s="21"/>
      <c r="DE484" s="21"/>
      <c r="DF484" s="21"/>
      <c r="DG484" s="21"/>
      <c r="DH484" s="21"/>
      <c r="DI484" s="21"/>
      <c r="DJ484" s="21"/>
      <c r="DK484" s="21"/>
      <c r="DL484" s="21"/>
      <c r="DM484" s="21"/>
      <c r="DN484" s="21"/>
      <c r="DO484" s="21"/>
      <c r="DP484" s="21"/>
      <c r="DQ484" s="21"/>
      <c r="DR484" s="21"/>
      <c r="DS484" s="21"/>
      <c r="DT484" s="21"/>
      <c r="DU484" s="21"/>
      <c r="DV484" s="21"/>
      <c r="DW484" s="21"/>
      <c r="DX484" s="21"/>
      <c r="DY484" s="21"/>
      <c r="DZ484" s="21"/>
      <c r="EA484" s="21"/>
      <c r="EB484" s="21"/>
      <c r="EC484" s="21"/>
      <c r="ED484" s="21"/>
      <c r="EE484" s="21"/>
      <c r="EF484" s="21"/>
      <c r="EG484" s="21"/>
      <c r="EH484" s="21"/>
    </row>
    <row r="485" spans="1:138" ht="15.75" customHeight="1">
      <c r="A485" s="21"/>
      <c r="B485" s="21"/>
      <c r="C485" s="21"/>
      <c r="D485" s="79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  <c r="AA485" s="21"/>
      <c r="AB485" s="21"/>
      <c r="AC485" s="21"/>
      <c r="AD485" s="21"/>
      <c r="AE485" s="21"/>
      <c r="AF485" s="21"/>
      <c r="AG485" s="21"/>
      <c r="AH485" s="21"/>
      <c r="AI485" s="21"/>
      <c r="AJ485" s="21"/>
      <c r="AK485" s="21"/>
      <c r="AL485" s="21"/>
      <c r="AM485" s="21"/>
      <c r="AN485" s="21"/>
      <c r="AO485" s="21"/>
      <c r="AP485" s="21"/>
      <c r="AQ485" s="21"/>
      <c r="AR485" s="21"/>
      <c r="AS485" s="21"/>
      <c r="AT485" s="21"/>
      <c r="AU485" s="21"/>
      <c r="AV485" s="21"/>
      <c r="AW485" s="21"/>
      <c r="AX485" s="21"/>
      <c r="AY485" s="21"/>
      <c r="AZ485" s="21"/>
      <c r="BA485" s="21"/>
      <c r="BB485" s="21"/>
      <c r="BC485" s="21"/>
      <c r="BD485" s="21"/>
      <c r="BE485" s="21"/>
      <c r="BF485" s="21"/>
      <c r="BG485" s="21"/>
      <c r="BH485" s="21"/>
      <c r="BI485" s="21"/>
      <c r="BJ485" s="21"/>
      <c r="BK485" s="21"/>
      <c r="BL485" s="21"/>
      <c r="BM485" s="21"/>
      <c r="BN485" s="21"/>
      <c r="BO485" s="21"/>
      <c r="BP485" s="21"/>
      <c r="BQ485" s="21"/>
      <c r="BR485" s="21"/>
      <c r="BS485" s="21"/>
      <c r="BT485" s="21"/>
      <c r="BU485" s="21"/>
      <c r="BV485" s="21"/>
      <c r="BW485" s="21"/>
      <c r="BX485" s="21"/>
      <c r="BY485" s="21"/>
      <c r="BZ485" s="21"/>
      <c r="CA485" s="21"/>
      <c r="CB485" s="21"/>
      <c r="CC485" s="21"/>
      <c r="CD485" s="21"/>
      <c r="CE485" s="21"/>
      <c r="CF485" s="21"/>
      <c r="CG485" s="21"/>
      <c r="CH485" s="21"/>
      <c r="CI485" s="21"/>
      <c r="CJ485" s="21"/>
      <c r="CK485" s="21"/>
      <c r="CL485" s="21"/>
      <c r="CM485" s="21"/>
      <c r="CN485" s="21"/>
      <c r="CO485" s="21"/>
      <c r="CP485" s="21"/>
      <c r="CQ485" s="21"/>
      <c r="CR485" s="21"/>
      <c r="CS485" s="21"/>
      <c r="CT485" s="21"/>
      <c r="CU485" s="21"/>
      <c r="CV485" s="21"/>
      <c r="CW485" s="21"/>
      <c r="CX485" s="21"/>
      <c r="CY485" s="21"/>
      <c r="CZ485" s="21"/>
      <c r="DA485" s="21"/>
      <c r="DB485" s="21"/>
      <c r="DC485" s="21"/>
      <c r="DD485" s="21"/>
      <c r="DE485" s="21"/>
      <c r="DF485" s="21"/>
      <c r="DG485" s="21"/>
      <c r="DH485" s="21"/>
      <c r="DI485" s="21"/>
      <c r="DJ485" s="21"/>
      <c r="DK485" s="21"/>
      <c r="DL485" s="21"/>
      <c r="DM485" s="21"/>
      <c r="DN485" s="21"/>
      <c r="DO485" s="21"/>
      <c r="DP485" s="21"/>
      <c r="DQ485" s="21"/>
      <c r="DR485" s="21"/>
      <c r="DS485" s="21"/>
      <c r="DT485" s="21"/>
      <c r="DU485" s="21"/>
      <c r="DV485" s="21"/>
      <c r="DW485" s="21"/>
      <c r="DX485" s="21"/>
      <c r="DY485" s="21"/>
      <c r="DZ485" s="21"/>
      <c r="EA485" s="21"/>
      <c r="EB485" s="21"/>
      <c r="EC485" s="21"/>
      <c r="ED485" s="21"/>
      <c r="EE485" s="21"/>
      <c r="EF485" s="21"/>
      <c r="EG485" s="21"/>
      <c r="EH485" s="21"/>
    </row>
    <row r="486" spans="1:138" ht="15.75" customHeight="1">
      <c r="A486" s="21"/>
      <c r="B486" s="21"/>
      <c r="C486" s="21"/>
      <c r="D486" s="79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  <c r="AA486" s="21"/>
      <c r="AB486" s="21"/>
      <c r="AC486" s="21"/>
      <c r="AD486" s="21"/>
      <c r="AE486" s="21"/>
      <c r="AF486" s="21"/>
      <c r="AG486" s="21"/>
      <c r="AH486" s="21"/>
      <c r="AI486" s="21"/>
      <c r="AJ486" s="21"/>
      <c r="AK486" s="21"/>
      <c r="AL486" s="21"/>
      <c r="AM486" s="21"/>
      <c r="AN486" s="21"/>
      <c r="AO486" s="21"/>
      <c r="AP486" s="21"/>
      <c r="AQ486" s="21"/>
      <c r="AR486" s="21"/>
      <c r="AS486" s="21"/>
      <c r="AT486" s="21"/>
      <c r="AU486" s="21"/>
      <c r="AV486" s="21"/>
      <c r="AW486" s="21"/>
      <c r="AX486" s="21"/>
      <c r="AY486" s="21"/>
      <c r="AZ486" s="21"/>
      <c r="BA486" s="21"/>
      <c r="BB486" s="21"/>
      <c r="BC486" s="21"/>
      <c r="BD486" s="21"/>
      <c r="BE486" s="21"/>
      <c r="BF486" s="21"/>
      <c r="BG486" s="21"/>
      <c r="BH486" s="21"/>
      <c r="BI486" s="21"/>
      <c r="BJ486" s="21"/>
      <c r="BK486" s="21"/>
      <c r="BL486" s="21"/>
      <c r="BM486" s="21"/>
      <c r="BN486" s="21"/>
      <c r="BO486" s="21"/>
      <c r="BP486" s="21"/>
      <c r="BQ486" s="21"/>
      <c r="BR486" s="21"/>
      <c r="BS486" s="21"/>
      <c r="BT486" s="21"/>
      <c r="BU486" s="21"/>
      <c r="BV486" s="21"/>
      <c r="BW486" s="21"/>
      <c r="BX486" s="21"/>
      <c r="BY486" s="21"/>
      <c r="BZ486" s="21"/>
      <c r="CA486" s="21"/>
      <c r="CB486" s="21"/>
      <c r="CC486" s="21"/>
      <c r="CD486" s="21"/>
      <c r="CE486" s="21"/>
      <c r="CF486" s="21"/>
      <c r="CG486" s="21"/>
      <c r="CH486" s="21"/>
      <c r="CI486" s="21"/>
      <c r="CJ486" s="21"/>
      <c r="CK486" s="21"/>
      <c r="CL486" s="21"/>
      <c r="CM486" s="21"/>
      <c r="CN486" s="21"/>
      <c r="CO486" s="21"/>
      <c r="CP486" s="21"/>
      <c r="CQ486" s="21"/>
      <c r="CR486" s="21"/>
      <c r="CS486" s="21"/>
      <c r="CT486" s="21"/>
      <c r="CU486" s="21"/>
      <c r="CV486" s="21"/>
      <c r="CW486" s="21"/>
      <c r="CX486" s="21"/>
      <c r="CY486" s="21"/>
      <c r="CZ486" s="21"/>
      <c r="DA486" s="21"/>
      <c r="DB486" s="21"/>
      <c r="DC486" s="21"/>
      <c r="DD486" s="21"/>
      <c r="DE486" s="21"/>
      <c r="DF486" s="21"/>
      <c r="DG486" s="21"/>
      <c r="DH486" s="21"/>
      <c r="DI486" s="21"/>
      <c r="DJ486" s="21"/>
      <c r="DK486" s="21"/>
      <c r="DL486" s="21"/>
      <c r="DM486" s="21"/>
      <c r="DN486" s="21"/>
      <c r="DO486" s="21"/>
      <c r="DP486" s="21"/>
      <c r="DQ486" s="21"/>
      <c r="DR486" s="21"/>
      <c r="DS486" s="21"/>
      <c r="DT486" s="21"/>
      <c r="DU486" s="21"/>
      <c r="DV486" s="21"/>
      <c r="DW486" s="21"/>
      <c r="DX486" s="21"/>
      <c r="DY486" s="21"/>
      <c r="DZ486" s="21"/>
      <c r="EA486" s="21"/>
      <c r="EB486" s="21"/>
      <c r="EC486" s="21"/>
      <c r="ED486" s="21"/>
      <c r="EE486" s="21"/>
      <c r="EF486" s="21"/>
      <c r="EG486" s="21"/>
      <c r="EH486" s="21"/>
    </row>
    <row r="487" spans="1:138" ht="15.75" customHeight="1">
      <c r="A487" s="21"/>
      <c r="B487" s="21"/>
      <c r="C487" s="21"/>
      <c r="D487" s="79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  <c r="AA487" s="21"/>
      <c r="AB487" s="21"/>
      <c r="AC487" s="21"/>
      <c r="AD487" s="21"/>
      <c r="AE487" s="21"/>
      <c r="AF487" s="21"/>
      <c r="AG487" s="21"/>
      <c r="AH487" s="21"/>
      <c r="AI487" s="21"/>
      <c r="AJ487" s="21"/>
      <c r="AK487" s="21"/>
      <c r="AL487" s="21"/>
      <c r="AM487" s="21"/>
      <c r="AN487" s="21"/>
      <c r="AO487" s="21"/>
      <c r="AP487" s="21"/>
      <c r="AQ487" s="21"/>
      <c r="AR487" s="21"/>
      <c r="AS487" s="21"/>
      <c r="AT487" s="21"/>
      <c r="AU487" s="21"/>
      <c r="AV487" s="21"/>
      <c r="AW487" s="21"/>
      <c r="AX487" s="21"/>
      <c r="AY487" s="21"/>
      <c r="AZ487" s="21"/>
      <c r="BA487" s="21"/>
      <c r="BB487" s="21"/>
      <c r="BC487" s="21"/>
      <c r="BD487" s="21"/>
      <c r="BE487" s="21"/>
      <c r="BF487" s="21"/>
      <c r="BG487" s="21"/>
      <c r="BH487" s="21"/>
      <c r="BI487" s="21"/>
      <c r="BJ487" s="21"/>
      <c r="BK487" s="21"/>
      <c r="BL487" s="21"/>
      <c r="BM487" s="21"/>
      <c r="BN487" s="21"/>
      <c r="BO487" s="21"/>
      <c r="BP487" s="21"/>
      <c r="BQ487" s="21"/>
      <c r="BR487" s="21"/>
      <c r="BS487" s="21"/>
      <c r="BT487" s="21"/>
      <c r="BU487" s="21"/>
      <c r="BV487" s="21"/>
      <c r="BW487" s="21"/>
      <c r="BX487" s="21"/>
      <c r="BY487" s="21"/>
      <c r="BZ487" s="21"/>
      <c r="CA487" s="21"/>
      <c r="CB487" s="21"/>
      <c r="CC487" s="21"/>
      <c r="CD487" s="21"/>
      <c r="CE487" s="21"/>
      <c r="CF487" s="21"/>
      <c r="CG487" s="21"/>
      <c r="CH487" s="21"/>
      <c r="CI487" s="21"/>
      <c r="CJ487" s="21"/>
      <c r="CK487" s="21"/>
      <c r="CL487" s="21"/>
      <c r="CM487" s="21"/>
      <c r="CN487" s="21"/>
      <c r="CO487" s="21"/>
      <c r="CP487" s="21"/>
      <c r="CQ487" s="21"/>
      <c r="CR487" s="21"/>
      <c r="CS487" s="21"/>
      <c r="CT487" s="21"/>
      <c r="CU487" s="21"/>
      <c r="CV487" s="21"/>
      <c r="CW487" s="21"/>
      <c r="CX487" s="21"/>
      <c r="CY487" s="21"/>
      <c r="CZ487" s="21"/>
      <c r="DA487" s="21"/>
      <c r="DB487" s="21"/>
      <c r="DC487" s="21"/>
      <c r="DD487" s="21"/>
      <c r="DE487" s="21"/>
      <c r="DF487" s="21"/>
      <c r="DG487" s="21"/>
      <c r="DH487" s="21"/>
      <c r="DI487" s="21"/>
      <c r="DJ487" s="21"/>
      <c r="DK487" s="21"/>
      <c r="DL487" s="21"/>
      <c r="DM487" s="21"/>
      <c r="DN487" s="21"/>
      <c r="DO487" s="21"/>
      <c r="DP487" s="21"/>
      <c r="DQ487" s="21"/>
      <c r="DR487" s="21"/>
      <c r="DS487" s="21"/>
      <c r="DT487" s="21"/>
      <c r="DU487" s="21"/>
      <c r="DV487" s="21"/>
      <c r="DW487" s="21"/>
      <c r="DX487" s="21"/>
      <c r="DY487" s="21"/>
      <c r="DZ487" s="21"/>
      <c r="EA487" s="21"/>
      <c r="EB487" s="21"/>
      <c r="EC487" s="21"/>
      <c r="ED487" s="21"/>
      <c r="EE487" s="21"/>
      <c r="EF487" s="21"/>
      <c r="EG487" s="21"/>
      <c r="EH487" s="21"/>
    </row>
    <row r="488" spans="1:138" ht="15.75" customHeight="1">
      <c r="A488" s="21"/>
      <c r="B488" s="21"/>
      <c r="C488" s="21"/>
      <c r="D488" s="79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  <c r="AA488" s="21"/>
      <c r="AB488" s="21"/>
      <c r="AC488" s="21"/>
      <c r="AD488" s="21"/>
      <c r="AE488" s="21"/>
      <c r="AF488" s="21"/>
      <c r="AG488" s="21"/>
      <c r="AH488" s="21"/>
      <c r="AI488" s="21"/>
      <c r="AJ488" s="21"/>
      <c r="AK488" s="21"/>
      <c r="AL488" s="21"/>
      <c r="AM488" s="21"/>
      <c r="AN488" s="21"/>
      <c r="AO488" s="21"/>
      <c r="AP488" s="21"/>
      <c r="AQ488" s="21"/>
      <c r="AR488" s="21"/>
      <c r="AS488" s="21"/>
      <c r="AT488" s="21"/>
      <c r="AU488" s="21"/>
      <c r="AV488" s="21"/>
      <c r="AW488" s="21"/>
      <c r="AX488" s="21"/>
      <c r="AY488" s="21"/>
      <c r="AZ488" s="21"/>
      <c r="BA488" s="21"/>
      <c r="BB488" s="21"/>
      <c r="BC488" s="21"/>
      <c r="BD488" s="21"/>
      <c r="BE488" s="21"/>
      <c r="BF488" s="21"/>
      <c r="BG488" s="21"/>
      <c r="BH488" s="21"/>
      <c r="BI488" s="21"/>
      <c r="BJ488" s="21"/>
      <c r="BK488" s="21"/>
      <c r="BL488" s="21"/>
      <c r="BM488" s="21"/>
      <c r="BN488" s="21"/>
      <c r="BO488" s="21"/>
      <c r="BP488" s="21"/>
      <c r="BQ488" s="21"/>
      <c r="BR488" s="21"/>
      <c r="BS488" s="21"/>
      <c r="BT488" s="21"/>
      <c r="BU488" s="21"/>
      <c r="BV488" s="21"/>
      <c r="BW488" s="21"/>
      <c r="BX488" s="21"/>
      <c r="BY488" s="21"/>
      <c r="BZ488" s="21"/>
      <c r="CA488" s="21"/>
      <c r="CB488" s="21"/>
      <c r="CC488" s="21"/>
      <c r="CD488" s="21"/>
      <c r="CE488" s="21"/>
      <c r="CF488" s="21"/>
      <c r="CG488" s="21"/>
      <c r="CH488" s="21"/>
      <c r="CI488" s="21"/>
      <c r="CJ488" s="21"/>
      <c r="CK488" s="21"/>
      <c r="CL488" s="21"/>
      <c r="CM488" s="21"/>
      <c r="CN488" s="21"/>
      <c r="CO488" s="21"/>
      <c r="CP488" s="21"/>
      <c r="CQ488" s="21"/>
      <c r="CR488" s="21"/>
      <c r="CS488" s="21"/>
      <c r="CT488" s="21"/>
      <c r="CU488" s="21"/>
      <c r="CV488" s="21"/>
      <c r="CW488" s="21"/>
      <c r="CX488" s="21"/>
      <c r="CY488" s="21"/>
      <c r="CZ488" s="21"/>
      <c r="DA488" s="21"/>
      <c r="DB488" s="21"/>
      <c r="DC488" s="21"/>
      <c r="DD488" s="21"/>
      <c r="DE488" s="21"/>
      <c r="DF488" s="21"/>
      <c r="DG488" s="21"/>
      <c r="DH488" s="21"/>
      <c r="DI488" s="21"/>
      <c r="DJ488" s="21"/>
      <c r="DK488" s="21"/>
      <c r="DL488" s="21"/>
      <c r="DM488" s="21"/>
      <c r="DN488" s="21"/>
      <c r="DO488" s="21"/>
      <c r="DP488" s="21"/>
      <c r="DQ488" s="21"/>
      <c r="DR488" s="21"/>
      <c r="DS488" s="21"/>
      <c r="DT488" s="21"/>
      <c r="DU488" s="21"/>
      <c r="DV488" s="21"/>
      <c r="DW488" s="21"/>
      <c r="DX488" s="21"/>
      <c r="DY488" s="21"/>
      <c r="DZ488" s="21"/>
      <c r="EA488" s="21"/>
      <c r="EB488" s="21"/>
      <c r="EC488" s="21"/>
      <c r="ED488" s="21"/>
      <c r="EE488" s="21"/>
      <c r="EF488" s="21"/>
      <c r="EG488" s="21"/>
      <c r="EH488" s="21"/>
    </row>
    <row r="489" spans="1:138" ht="15.75" customHeight="1">
      <c r="A489" s="21"/>
      <c r="B489" s="21"/>
      <c r="C489" s="21"/>
      <c r="D489" s="79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  <c r="AA489" s="21"/>
      <c r="AB489" s="21"/>
      <c r="AC489" s="21"/>
      <c r="AD489" s="21"/>
      <c r="AE489" s="21"/>
      <c r="AF489" s="21"/>
      <c r="AG489" s="21"/>
      <c r="AH489" s="21"/>
      <c r="AI489" s="21"/>
      <c r="AJ489" s="21"/>
      <c r="AK489" s="21"/>
      <c r="AL489" s="21"/>
      <c r="AM489" s="21"/>
      <c r="AN489" s="21"/>
      <c r="AO489" s="21"/>
      <c r="AP489" s="21"/>
      <c r="AQ489" s="21"/>
      <c r="AR489" s="21"/>
      <c r="AS489" s="21"/>
      <c r="AT489" s="21"/>
      <c r="AU489" s="21"/>
      <c r="AV489" s="21"/>
      <c r="AW489" s="21"/>
      <c r="AX489" s="21"/>
      <c r="AY489" s="21"/>
      <c r="AZ489" s="21"/>
      <c r="BA489" s="21"/>
      <c r="BB489" s="21"/>
      <c r="BC489" s="21"/>
      <c r="BD489" s="21"/>
      <c r="BE489" s="21"/>
      <c r="BF489" s="21"/>
      <c r="BG489" s="21"/>
      <c r="BH489" s="21"/>
      <c r="BI489" s="21"/>
      <c r="BJ489" s="21"/>
      <c r="BK489" s="21"/>
      <c r="BL489" s="21"/>
      <c r="BM489" s="21"/>
      <c r="BN489" s="21"/>
      <c r="BO489" s="21"/>
      <c r="BP489" s="21"/>
      <c r="BQ489" s="21"/>
      <c r="BR489" s="21"/>
      <c r="BS489" s="21"/>
      <c r="BT489" s="21"/>
      <c r="BU489" s="21"/>
      <c r="BV489" s="21"/>
      <c r="BW489" s="21"/>
      <c r="BX489" s="21"/>
      <c r="BY489" s="21"/>
      <c r="BZ489" s="21"/>
      <c r="CA489" s="21"/>
      <c r="CB489" s="21"/>
      <c r="CC489" s="21"/>
      <c r="CD489" s="21"/>
      <c r="CE489" s="21"/>
      <c r="CF489" s="21"/>
      <c r="CG489" s="21"/>
      <c r="CH489" s="21"/>
      <c r="CI489" s="21"/>
      <c r="CJ489" s="21"/>
      <c r="CK489" s="21"/>
      <c r="CL489" s="21"/>
      <c r="CM489" s="21"/>
      <c r="CN489" s="21"/>
      <c r="CO489" s="21"/>
      <c r="CP489" s="21"/>
      <c r="CQ489" s="21"/>
      <c r="CR489" s="21"/>
      <c r="CS489" s="21"/>
      <c r="CT489" s="21"/>
      <c r="CU489" s="21"/>
      <c r="CV489" s="21"/>
      <c r="CW489" s="21"/>
      <c r="CX489" s="21"/>
      <c r="CY489" s="21"/>
      <c r="CZ489" s="21"/>
      <c r="DA489" s="21"/>
      <c r="DB489" s="21"/>
      <c r="DC489" s="21"/>
      <c r="DD489" s="21"/>
      <c r="DE489" s="21"/>
      <c r="DF489" s="21"/>
      <c r="DG489" s="21"/>
      <c r="DH489" s="21"/>
      <c r="DI489" s="21"/>
      <c r="DJ489" s="21"/>
      <c r="DK489" s="21"/>
      <c r="DL489" s="21"/>
      <c r="DM489" s="21"/>
      <c r="DN489" s="21"/>
      <c r="DO489" s="21"/>
      <c r="DP489" s="21"/>
      <c r="DQ489" s="21"/>
      <c r="DR489" s="21"/>
      <c r="DS489" s="21"/>
      <c r="DT489" s="21"/>
      <c r="DU489" s="21"/>
      <c r="DV489" s="21"/>
      <c r="DW489" s="21"/>
      <c r="DX489" s="21"/>
      <c r="DY489" s="21"/>
      <c r="DZ489" s="21"/>
      <c r="EA489" s="21"/>
      <c r="EB489" s="21"/>
      <c r="EC489" s="21"/>
      <c r="ED489" s="21"/>
      <c r="EE489" s="21"/>
      <c r="EF489" s="21"/>
      <c r="EG489" s="21"/>
      <c r="EH489" s="21"/>
    </row>
    <row r="490" spans="1:138" ht="15.75" customHeight="1">
      <c r="A490" s="21"/>
      <c r="B490" s="21"/>
      <c r="C490" s="21"/>
      <c r="D490" s="79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  <c r="AA490" s="21"/>
      <c r="AB490" s="21"/>
      <c r="AC490" s="21"/>
      <c r="AD490" s="21"/>
      <c r="AE490" s="21"/>
      <c r="AF490" s="21"/>
      <c r="AG490" s="21"/>
      <c r="AH490" s="21"/>
      <c r="AI490" s="21"/>
      <c r="AJ490" s="21"/>
      <c r="AK490" s="21"/>
      <c r="AL490" s="21"/>
      <c r="AM490" s="21"/>
      <c r="AN490" s="21"/>
      <c r="AO490" s="21"/>
      <c r="AP490" s="21"/>
      <c r="AQ490" s="21"/>
      <c r="AR490" s="21"/>
      <c r="AS490" s="21"/>
      <c r="AT490" s="21"/>
      <c r="AU490" s="21"/>
      <c r="AV490" s="21"/>
      <c r="AW490" s="21"/>
      <c r="AX490" s="21"/>
      <c r="AY490" s="21"/>
      <c r="AZ490" s="21"/>
      <c r="BA490" s="21"/>
      <c r="BB490" s="21"/>
      <c r="BC490" s="21"/>
      <c r="BD490" s="21"/>
      <c r="BE490" s="21"/>
      <c r="BF490" s="21"/>
      <c r="BG490" s="21"/>
      <c r="BH490" s="21"/>
      <c r="BI490" s="21"/>
      <c r="BJ490" s="21"/>
      <c r="BK490" s="21"/>
      <c r="BL490" s="21"/>
      <c r="BM490" s="21"/>
      <c r="BN490" s="21"/>
      <c r="BO490" s="21"/>
      <c r="BP490" s="21"/>
      <c r="BQ490" s="21"/>
      <c r="BR490" s="21"/>
      <c r="BS490" s="21"/>
      <c r="BT490" s="21"/>
      <c r="BU490" s="21"/>
      <c r="BV490" s="21"/>
      <c r="BW490" s="21"/>
      <c r="BX490" s="21"/>
      <c r="BY490" s="21"/>
      <c r="BZ490" s="21"/>
      <c r="CA490" s="21"/>
      <c r="CB490" s="21"/>
      <c r="CC490" s="21"/>
      <c r="CD490" s="21"/>
      <c r="CE490" s="21"/>
      <c r="CF490" s="21"/>
      <c r="CG490" s="21"/>
      <c r="CH490" s="21"/>
      <c r="CI490" s="21"/>
      <c r="CJ490" s="21"/>
      <c r="CK490" s="21"/>
      <c r="CL490" s="21"/>
      <c r="CM490" s="21"/>
      <c r="CN490" s="21"/>
      <c r="CO490" s="21"/>
      <c r="CP490" s="21"/>
      <c r="CQ490" s="21"/>
      <c r="CR490" s="21"/>
      <c r="CS490" s="21"/>
      <c r="CT490" s="21"/>
      <c r="CU490" s="21"/>
      <c r="CV490" s="21"/>
      <c r="CW490" s="21"/>
      <c r="CX490" s="21"/>
      <c r="CY490" s="21"/>
      <c r="CZ490" s="21"/>
      <c r="DA490" s="21"/>
      <c r="DB490" s="21"/>
      <c r="DC490" s="21"/>
      <c r="DD490" s="21"/>
      <c r="DE490" s="21"/>
      <c r="DF490" s="21"/>
      <c r="DG490" s="21"/>
      <c r="DH490" s="21"/>
      <c r="DI490" s="21"/>
      <c r="DJ490" s="21"/>
      <c r="DK490" s="21"/>
      <c r="DL490" s="21"/>
      <c r="DM490" s="21"/>
      <c r="DN490" s="21"/>
      <c r="DO490" s="21"/>
      <c r="DP490" s="21"/>
      <c r="DQ490" s="21"/>
      <c r="DR490" s="21"/>
      <c r="DS490" s="21"/>
      <c r="DT490" s="21"/>
      <c r="DU490" s="21"/>
      <c r="DV490" s="21"/>
      <c r="DW490" s="21"/>
      <c r="DX490" s="21"/>
      <c r="DY490" s="21"/>
      <c r="DZ490" s="21"/>
      <c r="EA490" s="21"/>
      <c r="EB490" s="21"/>
      <c r="EC490" s="21"/>
      <c r="ED490" s="21"/>
      <c r="EE490" s="21"/>
      <c r="EF490" s="21"/>
      <c r="EG490" s="21"/>
      <c r="EH490" s="21"/>
    </row>
    <row r="491" spans="1:138" ht="15.75" customHeight="1">
      <c r="A491" s="21"/>
      <c r="B491" s="21"/>
      <c r="C491" s="21"/>
      <c r="D491" s="79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  <c r="AA491" s="21"/>
      <c r="AB491" s="21"/>
      <c r="AC491" s="21"/>
      <c r="AD491" s="21"/>
      <c r="AE491" s="21"/>
      <c r="AF491" s="21"/>
      <c r="AG491" s="21"/>
      <c r="AH491" s="21"/>
      <c r="AI491" s="21"/>
      <c r="AJ491" s="21"/>
      <c r="AK491" s="21"/>
      <c r="AL491" s="21"/>
      <c r="AM491" s="21"/>
      <c r="AN491" s="21"/>
      <c r="AO491" s="21"/>
      <c r="AP491" s="21"/>
      <c r="AQ491" s="21"/>
      <c r="AR491" s="21"/>
      <c r="AS491" s="21"/>
      <c r="AT491" s="21"/>
      <c r="AU491" s="21"/>
      <c r="AV491" s="21"/>
      <c r="AW491" s="21"/>
      <c r="AX491" s="21"/>
      <c r="AY491" s="21"/>
      <c r="AZ491" s="21"/>
      <c r="BA491" s="21"/>
      <c r="BB491" s="21"/>
      <c r="BC491" s="21"/>
      <c r="BD491" s="21"/>
      <c r="BE491" s="21"/>
      <c r="BF491" s="21"/>
      <c r="BG491" s="21"/>
      <c r="BH491" s="21"/>
      <c r="BI491" s="21"/>
      <c r="BJ491" s="21"/>
      <c r="BK491" s="21"/>
      <c r="BL491" s="21"/>
      <c r="BM491" s="21"/>
      <c r="BN491" s="21"/>
      <c r="BO491" s="21"/>
      <c r="BP491" s="21"/>
      <c r="BQ491" s="21"/>
      <c r="BR491" s="21"/>
      <c r="BS491" s="21"/>
      <c r="BT491" s="21"/>
      <c r="BU491" s="21"/>
      <c r="BV491" s="21"/>
      <c r="BW491" s="21"/>
      <c r="BX491" s="21"/>
      <c r="BY491" s="21"/>
      <c r="BZ491" s="21"/>
      <c r="CA491" s="21"/>
      <c r="CB491" s="21"/>
      <c r="CC491" s="21"/>
      <c r="CD491" s="21"/>
      <c r="CE491" s="21"/>
      <c r="CF491" s="21"/>
      <c r="CG491" s="21"/>
      <c r="CH491" s="21"/>
      <c r="CI491" s="21"/>
      <c r="CJ491" s="21"/>
      <c r="CK491" s="21"/>
      <c r="CL491" s="21"/>
      <c r="CM491" s="21"/>
      <c r="CN491" s="21"/>
      <c r="CO491" s="21"/>
      <c r="CP491" s="21"/>
      <c r="CQ491" s="21"/>
      <c r="CR491" s="21"/>
      <c r="CS491" s="21"/>
      <c r="CT491" s="21"/>
      <c r="CU491" s="21"/>
      <c r="CV491" s="21"/>
      <c r="CW491" s="21"/>
      <c r="CX491" s="21"/>
      <c r="CY491" s="21"/>
      <c r="CZ491" s="21"/>
      <c r="DA491" s="21"/>
      <c r="DB491" s="21"/>
      <c r="DC491" s="21"/>
      <c r="DD491" s="21"/>
      <c r="DE491" s="21"/>
      <c r="DF491" s="21"/>
      <c r="DG491" s="21"/>
      <c r="DH491" s="21"/>
      <c r="DI491" s="21"/>
      <c r="DJ491" s="21"/>
      <c r="DK491" s="21"/>
      <c r="DL491" s="21"/>
      <c r="DM491" s="21"/>
      <c r="DN491" s="21"/>
      <c r="DO491" s="21"/>
      <c r="DP491" s="21"/>
      <c r="DQ491" s="21"/>
      <c r="DR491" s="21"/>
      <c r="DS491" s="21"/>
      <c r="DT491" s="21"/>
      <c r="DU491" s="21"/>
      <c r="DV491" s="21"/>
      <c r="DW491" s="21"/>
      <c r="DX491" s="21"/>
      <c r="DY491" s="21"/>
      <c r="DZ491" s="21"/>
      <c r="EA491" s="21"/>
      <c r="EB491" s="21"/>
      <c r="EC491" s="21"/>
      <c r="ED491" s="21"/>
      <c r="EE491" s="21"/>
      <c r="EF491" s="21"/>
      <c r="EG491" s="21"/>
      <c r="EH491" s="21"/>
    </row>
    <row r="492" spans="1:138" ht="15.75" customHeight="1">
      <c r="A492" s="21"/>
      <c r="B492" s="21"/>
      <c r="C492" s="21"/>
      <c r="D492" s="79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  <c r="AA492" s="21"/>
      <c r="AB492" s="21"/>
      <c r="AC492" s="21"/>
      <c r="AD492" s="21"/>
      <c r="AE492" s="21"/>
      <c r="AF492" s="21"/>
      <c r="AG492" s="21"/>
      <c r="AH492" s="21"/>
      <c r="AI492" s="21"/>
      <c r="AJ492" s="21"/>
      <c r="AK492" s="21"/>
      <c r="AL492" s="21"/>
      <c r="AM492" s="21"/>
      <c r="AN492" s="21"/>
      <c r="AO492" s="21"/>
      <c r="AP492" s="21"/>
      <c r="AQ492" s="21"/>
      <c r="AR492" s="21"/>
      <c r="AS492" s="21"/>
      <c r="AT492" s="21"/>
      <c r="AU492" s="21"/>
      <c r="AV492" s="21"/>
      <c r="AW492" s="21"/>
      <c r="AX492" s="21"/>
      <c r="AY492" s="21"/>
      <c r="AZ492" s="21"/>
      <c r="BA492" s="21"/>
      <c r="BB492" s="21"/>
      <c r="BC492" s="21"/>
      <c r="BD492" s="21"/>
      <c r="BE492" s="21"/>
      <c r="BF492" s="21"/>
      <c r="BG492" s="21"/>
      <c r="BH492" s="21"/>
      <c r="BI492" s="21"/>
      <c r="BJ492" s="21"/>
      <c r="BK492" s="21"/>
      <c r="BL492" s="21"/>
      <c r="BM492" s="21"/>
      <c r="BN492" s="21"/>
      <c r="BO492" s="21"/>
      <c r="BP492" s="21"/>
      <c r="BQ492" s="21"/>
      <c r="BR492" s="21"/>
      <c r="BS492" s="21"/>
      <c r="BT492" s="21"/>
      <c r="BU492" s="21"/>
      <c r="BV492" s="21"/>
      <c r="BW492" s="21"/>
      <c r="BX492" s="21"/>
      <c r="BY492" s="21"/>
      <c r="BZ492" s="21"/>
      <c r="CA492" s="21"/>
      <c r="CB492" s="21"/>
      <c r="CC492" s="21"/>
      <c r="CD492" s="21"/>
      <c r="CE492" s="21"/>
      <c r="CF492" s="21"/>
      <c r="CG492" s="21"/>
      <c r="CH492" s="21"/>
      <c r="CI492" s="21"/>
      <c r="CJ492" s="21"/>
      <c r="CK492" s="21"/>
      <c r="CL492" s="21"/>
      <c r="CM492" s="21"/>
      <c r="CN492" s="21"/>
      <c r="CO492" s="21"/>
      <c r="CP492" s="21"/>
      <c r="CQ492" s="21"/>
      <c r="CR492" s="21"/>
      <c r="CS492" s="21"/>
      <c r="CT492" s="21"/>
      <c r="CU492" s="21"/>
      <c r="CV492" s="21"/>
      <c r="CW492" s="21"/>
      <c r="CX492" s="21"/>
      <c r="CY492" s="21"/>
      <c r="CZ492" s="21"/>
      <c r="DA492" s="21"/>
      <c r="DB492" s="21"/>
      <c r="DC492" s="21"/>
      <c r="DD492" s="21"/>
      <c r="DE492" s="21"/>
      <c r="DF492" s="21"/>
      <c r="DG492" s="21"/>
      <c r="DH492" s="21"/>
      <c r="DI492" s="21"/>
      <c r="DJ492" s="21"/>
      <c r="DK492" s="21"/>
      <c r="DL492" s="21"/>
      <c r="DM492" s="21"/>
      <c r="DN492" s="21"/>
      <c r="DO492" s="21"/>
      <c r="DP492" s="21"/>
      <c r="DQ492" s="21"/>
      <c r="DR492" s="21"/>
      <c r="DS492" s="21"/>
      <c r="DT492" s="21"/>
      <c r="DU492" s="21"/>
      <c r="DV492" s="21"/>
      <c r="DW492" s="21"/>
      <c r="DX492" s="21"/>
      <c r="DY492" s="21"/>
      <c r="DZ492" s="21"/>
      <c r="EA492" s="21"/>
      <c r="EB492" s="21"/>
      <c r="EC492" s="21"/>
      <c r="ED492" s="21"/>
      <c r="EE492" s="21"/>
      <c r="EF492" s="21"/>
      <c r="EG492" s="21"/>
      <c r="EH492" s="21"/>
    </row>
    <row r="493" spans="1:138" ht="15.75" customHeight="1">
      <c r="A493" s="21"/>
      <c r="B493" s="21"/>
      <c r="C493" s="21"/>
      <c r="D493" s="79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  <c r="AA493" s="21"/>
      <c r="AB493" s="21"/>
      <c r="AC493" s="21"/>
      <c r="AD493" s="21"/>
      <c r="AE493" s="21"/>
      <c r="AF493" s="21"/>
      <c r="AG493" s="21"/>
      <c r="AH493" s="21"/>
      <c r="AI493" s="21"/>
      <c r="AJ493" s="21"/>
      <c r="AK493" s="21"/>
      <c r="AL493" s="21"/>
      <c r="AM493" s="21"/>
      <c r="AN493" s="21"/>
      <c r="AO493" s="21"/>
      <c r="AP493" s="21"/>
      <c r="AQ493" s="21"/>
      <c r="AR493" s="21"/>
      <c r="AS493" s="21"/>
      <c r="AT493" s="21"/>
      <c r="AU493" s="21"/>
      <c r="AV493" s="21"/>
      <c r="AW493" s="21"/>
      <c r="AX493" s="21"/>
      <c r="AY493" s="21"/>
      <c r="AZ493" s="21"/>
      <c r="BA493" s="21"/>
      <c r="BB493" s="21"/>
      <c r="BC493" s="21"/>
      <c r="BD493" s="21"/>
      <c r="BE493" s="21"/>
      <c r="BF493" s="21"/>
      <c r="BG493" s="21"/>
      <c r="BH493" s="21"/>
      <c r="BI493" s="21"/>
      <c r="BJ493" s="21"/>
      <c r="BK493" s="21"/>
      <c r="BL493" s="21"/>
      <c r="BM493" s="21"/>
      <c r="BN493" s="21"/>
      <c r="BO493" s="21"/>
      <c r="BP493" s="21"/>
      <c r="BQ493" s="21"/>
      <c r="BR493" s="21"/>
      <c r="BS493" s="21"/>
      <c r="BT493" s="21"/>
      <c r="BU493" s="21"/>
      <c r="BV493" s="21"/>
      <c r="BW493" s="21"/>
      <c r="BX493" s="21"/>
      <c r="BY493" s="21"/>
      <c r="BZ493" s="21"/>
      <c r="CA493" s="21"/>
      <c r="CB493" s="21"/>
      <c r="CC493" s="21"/>
      <c r="CD493" s="21"/>
      <c r="CE493" s="21"/>
      <c r="CF493" s="21"/>
      <c r="CG493" s="21"/>
      <c r="CH493" s="21"/>
      <c r="CI493" s="21"/>
      <c r="CJ493" s="21"/>
      <c r="CK493" s="21"/>
      <c r="CL493" s="21"/>
      <c r="CM493" s="21"/>
      <c r="CN493" s="21"/>
      <c r="CO493" s="21"/>
      <c r="CP493" s="21"/>
      <c r="CQ493" s="21"/>
      <c r="CR493" s="21"/>
      <c r="CS493" s="21"/>
      <c r="CT493" s="21"/>
      <c r="CU493" s="21"/>
      <c r="CV493" s="21"/>
      <c r="CW493" s="21"/>
      <c r="CX493" s="21"/>
      <c r="CY493" s="21"/>
      <c r="CZ493" s="21"/>
      <c r="DA493" s="21"/>
      <c r="DB493" s="21"/>
      <c r="DC493" s="21"/>
      <c r="DD493" s="21"/>
      <c r="DE493" s="21"/>
      <c r="DF493" s="21"/>
      <c r="DG493" s="21"/>
      <c r="DH493" s="21"/>
      <c r="DI493" s="21"/>
      <c r="DJ493" s="21"/>
      <c r="DK493" s="21"/>
      <c r="DL493" s="21"/>
      <c r="DM493" s="21"/>
      <c r="DN493" s="21"/>
      <c r="DO493" s="21"/>
      <c r="DP493" s="21"/>
      <c r="DQ493" s="21"/>
      <c r="DR493" s="21"/>
      <c r="DS493" s="21"/>
      <c r="DT493" s="21"/>
      <c r="DU493" s="21"/>
      <c r="DV493" s="21"/>
      <c r="DW493" s="21"/>
      <c r="DX493" s="21"/>
      <c r="DY493" s="21"/>
      <c r="DZ493" s="21"/>
      <c r="EA493" s="21"/>
      <c r="EB493" s="21"/>
      <c r="EC493" s="21"/>
      <c r="ED493" s="21"/>
      <c r="EE493" s="21"/>
      <c r="EF493" s="21"/>
      <c r="EG493" s="21"/>
      <c r="EH493" s="21"/>
    </row>
    <row r="494" spans="1:138" ht="15.75" customHeight="1">
      <c r="A494" s="21"/>
      <c r="B494" s="21"/>
      <c r="C494" s="21"/>
      <c r="D494" s="79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  <c r="AA494" s="21"/>
      <c r="AB494" s="21"/>
      <c r="AC494" s="21"/>
      <c r="AD494" s="21"/>
      <c r="AE494" s="21"/>
      <c r="AF494" s="21"/>
      <c r="AG494" s="21"/>
      <c r="AH494" s="21"/>
      <c r="AI494" s="21"/>
      <c r="AJ494" s="21"/>
      <c r="AK494" s="21"/>
      <c r="AL494" s="21"/>
      <c r="AM494" s="21"/>
      <c r="AN494" s="21"/>
      <c r="AO494" s="21"/>
      <c r="AP494" s="21"/>
      <c r="AQ494" s="21"/>
      <c r="AR494" s="21"/>
      <c r="AS494" s="21"/>
      <c r="AT494" s="21"/>
      <c r="AU494" s="21"/>
      <c r="AV494" s="21"/>
      <c r="AW494" s="21"/>
      <c r="AX494" s="21"/>
      <c r="AY494" s="21"/>
      <c r="AZ494" s="21"/>
      <c r="BA494" s="21"/>
      <c r="BB494" s="21"/>
      <c r="BC494" s="21"/>
      <c r="BD494" s="21"/>
      <c r="BE494" s="21"/>
      <c r="BF494" s="21"/>
      <c r="BG494" s="21"/>
      <c r="BH494" s="21"/>
      <c r="BI494" s="21"/>
      <c r="BJ494" s="21"/>
      <c r="BK494" s="21"/>
      <c r="BL494" s="21"/>
      <c r="BM494" s="21"/>
      <c r="BN494" s="21"/>
      <c r="BO494" s="21"/>
      <c r="BP494" s="21"/>
      <c r="BQ494" s="21"/>
      <c r="BR494" s="21"/>
      <c r="BS494" s="21"/>
      <c r="BT494" s="21"/>
      <c r="BU494" s="21"/>
      <c r="BV494" s="21"/>
      <c r="BW494" s="21"/>
      <c r="BX494" s="21"/>
      <c r="BY494" s="21"/>
      <c r="BZ494" s="21"/>
      <c r="CA494" s="21"/>
      <c r="CB494" s="21"/>
      <c r="CC494" s="21"/>
      <c r="CD494" s="21"/>
      <c r="CE494" s="21"/>
      <c r="CF494" s="21"/>
      <c r="CG494" s="21"/>
      <c r="CH494" s="21"/>
      <c r="CI494" s="21"/>
      <c r="CJ494" s="21"/>
      <c r="CK494" s="21"/>
      <c r="CL494" s="21"/>
      <c r="CM494" s="21"/>
      <c r="CN494" s="21"/>
      <c r="CO494" s="21"/>
      <c r="CP494" s="21"/>
      <c r="CQ494" s="21"/>
      <c r="CR494" s="21"/>
      <c r="CS494" s="21"/>
      <c r="CT494" s="21"/>
      <c r="CU494" s="21"/>
      <c r="CV494" s="21"/>
      <c r="CW494" s="21"/>
      <c r="CX494" s="21"/>
      <c r="CY494" s="21"/>
      <c r="CZ494" s="21"/>
      <c r="DA494" s="21"/>
      <c r="DB494" s="21"/>
      <c r="DC494" s="21"/>
      <c r="DD494" s="21"/>
      <c r="DE494" s="21"/>
      <c r="DF494" s="21"/>
      <c r="DG494" s="21"/>
      <c r="DH494" s="21"/>
      <c r="DI494" s="21"/>
      <c r="DJ494" s="21"/>
      <c r="DK494" s="21"/>
      <c r="DL494" s="21"/>
      <c r="DM494" s="21"/>
      <c r="DN494" s="21"/>
      <c r="DO494" s="21"/>
      <c r="DP494" s="21"/>
      <c r="DQ494" s="21"/>
      <c r="DR494" s="21"/>
      <c r="DS494" s="21"/>
      <c r="DT494" s="21"/>
      <c r="DU494" s="21"/>
      <c r="DV494" s="21"/>
      <c r="DW494" s="21"/>
      <c r="DX494" s="21"/>
      <c r="DY494" s="21"/>
      <c r="DZ494" s="21"/>
      <c r="EA494" s="21"/>
      <c r="EB494" s="21"/>
      <c r="EC494" s="21"/>
      <c r="ED494" s="21"/>
      <c r="EE494" s="21"/>
      <c r="EF494" s="21"/>
      <c r="EG494" s="21"/>
      <c r="EH494" s="21"/>
    </row>
    <row r="495" spans="1:138" ht="15.75" customHeight="1">
      <c r="A495" s="21"/>
      <c r="B495" s="21"/>
      <c r="C495" s="21"/>
      <c r="D495" s="79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  <c r="AA495" s="21"/>
      <c r="AB495" s="21"/>
      <c r="AC495" s="21"/>
      <c r="AD495" s="21"/>
      <c r="AE495" s="21"/>
      <c r="AF495" s="21"/>
      <c r="AG495" s="21"/>
      <c r="AH495" s="21"/>
      <c r="AI495" s="21"/>
      <c r="AJ495" s="21"/>
      <c r="AK495" s="21"/>
      <c r="AL495" s="21"/>
      <c r="AM495" s="21"/>
      <c r="AN495" s="21"/>
      <c r="AO495" s="21"/>
      <c r="AP495" s="21"/>
      <c r="AQ495" s="21"/>
      <c r="AR495" s="21"/>
      <c r="AS495" s="21"/>
      <c r="AT495" s="21"/>
      <c r="AU495" s="21"/>
      <c r="AV495" s="21"/>
      <c r="AW495" s="21"/>
      <c r="AX495" s="21"/>
      <c r="AY495" s="21"/>
      <c r="AZ495" s="21"/>
      <c r="BA495" s="21"/>
      <c r="BB495" s="21"/>
      <c r="BC495" s="21"/>
      <c r="BD495" s="21"/>
      <c r="BE495" s="21"/>
      <c r="BF495" s="21"/>
      <c r="BG495" s="21"/>
      <c r="BH495" s="21"/>
      <c r="BI495" s="21"/>
      <c r="BJ495" s="21"/>
      <c r="BK495" s="21"/>
      <c r="BL495" s="21"/>
      <c r="BM495" s="21"/>
      <c r="BN495" s="21"/>
      <c r="BO495" s="21"/>
      <c r="BP495" s="21"/>
      <c r="BQ495" s="21"/>
      <c r="BR495" s="21"/>
      <c r="BS495" s="21"/>
      <c r="BT495" s="21"/>
      <c r="BU495" s="21"/>
      <c r="BV495" s="21"/>
      <c r="BW495" s="21"/>
      <c r="BX495" s="21"/>
      <c r="BY495" s="21"/>
      <c r="BZ495" s="21"/>
      <c r="CA495" s="21"/>
      <c r="CB495" s="21"/>
      <c r="CC495" s="21"/>
      <c r="CD495" s="21"/>
      <c r="CE495" s="21"/>
      <c r="CF495" s="21"/>
      <c r="CG495" s="21"/>
      <c r="CH495" s="21"/>
      <c r="CI495" s="21"/>
      <c r="CJ495" s="21"/>
      <c r="CK495" s="21"/>
      <c r="CL495" s="21"/>
      <c r="CM495" s="21"/>
      <c r="CN495" s="21"/>
      <c r="CO495" s="21"/>
      <c r="CP495" s="21"/>
      <c r="CQ495" s="21"/>
      <c r="CR495" s="21"/>
      <c r="CS495" s="21"/>
      <c r="CT495" s="21"/>
      <c r="CU495" s="21"/>
      <c r="CV495" s="21"/>
      <c r="CW495" s="21"/>
      <c r="CX495" s="21"/>
      <c r="CY495" s="21"/>
      <c r="CZ495" s="21"/>
      <c r="DA495" s="21"/>
      <c r="DB495" s="21"/>
      <c r="DC495" s="21"/>
      <c r="DD495" s="21"/>
      <c r="DE495" s="21"/>
      <c r="DF495" s="21"/>
      <c r="DG495" s="21"/>
      <c r="DH495" s="21"/>
      <c r="DI495" s="21"/>
      <c r="DJ495" s="21"/>
      <c r="DK495" s="21"/>
      <c r="DL495" s="21"/>
      <c r="DM495" s="21"/>
      <c r="DN495" s="21"/>
      <c r="DO495" s="21"/>
      <c r="DP495" s="21"/>
      <c r="DQ495" s="21"/>
      <c r="DR495" s="21"/>
      <c r="DS495" s="21"/>
      <c r="DT495" s="21"/>
      <c r="DU495" s="21"/>
      <c r="DV495" s="21"/>
      <c r="DW495" s="21"/>
      <c r="DX495" s="21"/>
      <c r="DY495" s="21"/>
      <c r="DZ495" s="21"/>
      <c r="EA495" s="21"/>
      <c r="EB495" s="21"/>
      <c r="EC495" s="21"/>
      <c r="ED495" s="21"/>
      <c r="EE495" s="21"/>
      <c r="EF495" s="21"/>
      <c r="EG495" s="21"/>
      <c r="EH495" s="21"/>
    </row>
    <row r="496" spans="1:138" ht="15.75" customHeight="1">
      <c r="A496" s="21"/>
      <c r="B496" s="21"/>
      <c r="C496" s="21"/>
      <c r="D496" s="79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  <c r="AA496" s="21"/>
      <c r="AB496" s="21"/>
      <c r="AC496" s="21"/>
      <c r="AD496" s="21"/>
      <c r="AE496" s="21"/>
      <c r="AF496" s="21"/>
      <c r="AG496" s="21"/>
      <c r="AH496" s="21"/>
      <c r="AI496" s="21"/>
      <c r="AJ496" s="21"/>
      <c r="AK496" s="21"/>
      <c r="AL496" s="21"/>
      <c r="AM496" s="21"/>
      <c r="AN496" s="21"/>
      <c r="AO496" s="21"/>
      <c r="AP496" s="21"/>
      <c r="AQ496" s="21"/>
      <c r="AR496" s="21"/>
      <c r="AS496" s="21"/>
      <c r="AT496" s="21"/>
      <c r="AU496" s="21"/>
      <c r="AV496" s="21"/>
      <c r="AW496" s="21"/>
      <c r="AX496" s="21"/>
      <c r="AY496" s="21"/>
      <c r="AZ496" s="21"/>
      <c r="BA496" s="21"/>
      <c r="BB496" s="21"/>
      <c r="BC496" s="21"/>
      <c r="BD496" s="21"/>
      <c r="BE496" s="21"/>
      <c r="BF496" s="21"/>
      <c r="BG496" s="21"/>
      <c r="BH496" s="21"/>
      <c r="BI496" s="21"/>
      <c r="BJ496" s="21"/>
      <c r="BK496" s="21"/>
      <c r="BL496" s="21"/>
      <c r="BM496" s="21"/>
      <c r="BN496" s="21"/>
      <c r="BO496" s="21"/>
      <c r="BP496" s="21"/>
      <c r="BQ496" s="21"/>
      <c r="BR496" s="21"/>
      <c r="BS496" s="21"/>
      <c r="BT496" s="21"/>
      <c r="BU496" s="21"/>
      <c r="BV496" s="21"/>
      <c r="BW496" s="21"/>
      <c r="BX496" s="21"/>
      <c r="BY496" s="21"/>
      <c r="BZ496" s="21"/>
      <c r="CA496" s="21"/>
      <c r="CB496" s="21"/>
      <c r="CC496" s="21"/>
      <c r="CD496" s="21"/>
      <c r="CE496" s="21"/>
      <c r="CF496" s="21"/>
      <c r="CG496" s="21"/>
      <c r="CH496" s="21"/>
      <c r="CI496" s="21"/>
      <c r="CJ496" s="21"/>
      <c r="CK496" s="21"/>
      <c r="CL496" s="21"/>
      <c r="CM496" s="21"/>
      <c r="CN496" s="21"/>
      <c r="CO496" s="21"/>
      <c r="CP496" s="21"/>
      <c r="CQ496" s="21"/>
      <c r="CR496" s="21"/>
      <c r="CS496" s="21"/>
      <c r="CT496" s="21"/>
      <c r="CU496" s="21"/>
      <c r="CV496" s="21"/>
      <c r="CW496" s="21"/>
      <c r="CX496" s="21"/>
      <c r="CY496" s="21"/>
      <c r="CZ496" s="21"/>
      <c r="DA496" s="21"/>
      <c r="DB496" s="21"/>
      <c r="DC496" s="21"/>
      <c r="DD496" s="21"/>
      <c r="DE496" s="21"/>
      <c r="DF496" s="21"/>
      <c r="DG496" s="21"/>
      <c r="DH496" s="21"/>
      <c r="DI496" s="21"/>
      <c r="DJ496" s="21"/>
      <c r="DK496" s="21"/>
      <c r="DL496" s="21"/>
      <c r="DM496" s="21"/>
      <c r="DN496" s="21"/>
      <c r="DO496" s="21"/>
      <c r="DP496" s="21"/>
      <c r="DQ496" s="21"/>
      <c r="DR496" s="21"/>
      <c r="DS496" s="21"/>
      <c r="DT496" s="21"/>
      <c r="DU496" s="21"/>
      <c r="DV496" s="21"/>
      <c r="DW496" s="21"/>
      <c r="DX496" s="21"/>
      <c r="DY496" s="21"/>
      <c r="DZ496" s="21"/>
      <c r="EA496" s="21"/>
      <c r="EB496" s="21"/>
      <c r="EC496" s="21"/>
      <c r="ED496" s="21"/>
      <c r="EE496" s="21"/>
      <c r="EF496" s="21"/>
      <c r="EG496" s="21"/>
      <c r="EH496" s="21"/>
    </row>
    <row r="497" spans="1:138" ht="15.75" customHeight="1">
      <c r="A497" s="21"/>
      <c r="B497" s="21"/>
      <c r="C497" s="21"/>
      <c r="D497" s="79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  <c r="AA497" s="21"/>
      <c r="AB497" s="21"/>
      <c r="AC497" s="21"/>
      <c r="AD497" s="21"/>
      <c r="AE497" s="21"/>
      <c r="AF497" s="21"/>
      <c r="AG497" s="21"/>
      <c r="AH497" s="21"/>
      <c r="AI497" s="21"/>
      <c r="AJ497" s="21"/>
      <c r="AK497" s="21"/>
      <c r="AL497" s="21"/>
      <c r="AM497" s="21"/>
      <c r="AN497" s="21"/>
      <c r="AO497" s="21"/>
      <c r="AP497" s="21"/>
      <c r="AQ497" s="21"/>
      <c r="AR497" s="21"/>
      <c r="AS497" s="21"/>
      <c r="AT497" s="21"/>
      <c r="AU497" s="21"/>
      <c r="AV497" s="21"/>
      <c r="AW497" s="21"/>
      <c r="AX497" s="21"/>
      <c r="AY497" s="21"/>
      <c r="AZ497" s="21"/>
      <c r="BA497" s="21"/>
      <c r="BB497" s="21"/>
      <c r="BC497" s="21"/>
      <c r="BD497" s="21"/>
      <c r="BE497" s="21"/>
      <c r="BF497" s="21"/>
      <c r="BG497" s="21"/>
      <c r="BH497" s="21"/>
      <c r="BI497" s="21"/>
      <c r="BJ497" s="21"/>
      <c r="BK497" s="21"/>
      <c r="BL497" s="21"/>
      <c r="BM497" s="21"/>
      <c r="BN497" s="21"/>
      <c r="BO497" s="21"/>
      <c r="BP497" s="21"/>
      <c r="BQ497" s="21"/>
      <c r="BR497" s="21"/>
      <c r="BS497" s="21"/>
      <c r="BT497" s="21"/>
      <c r="BU497" s="21"/>
      <c r="BV497" s="21"/>
      <c r="BW497" s="21"/>
      <c r="BX497" s="21"/>
      <c r="BY497" s="21"/>
      <c r="BZ497" s="21"/>
      <c r="CA497" s="21"/>
      <c r="CB497" s="21"/>
      <c r="CC497" s="21"/>
      <c r="CD497" s="21"/>
      <c r="CE497" s="21"/>
      <c r="CF497" s="21"/>
      <c r="CG497" s="21"/>
      <c r="CH497" s="21"/>
      <c r="CI497" s="21"/>
      <c r="CJ497" s="21"/>
      <c r="CK497" s="21"/>
      <c r="CL497" s="21"/>
      <c r="CM497" s="21"/>
      <c r="CN497" s="21"/>
      <c r="CO497" s="21"/>
      <c r="CP497" s="21"/>
      <c r="CQ497" s="21"/>
      <c r="CR497" s="21"/>
      <c r="CS497" s="21"/>
      <c r="CT497" s="21"/>
      <c r="CU497" s="21"/>
      <c r="CV497" s="21"/>
      <c r="CW497" s="21"/>
      <c r="CX497" s="21"/>
      <c r="CY497" s="21"/>
      <c r="CZ497" s="21"/>
      <c r="DA497" s="21"/>
      <c r="DB497" s="21"/>
      <c r="DC497" s="21"/>
      <c r="DD497" s="21"/>
      <c r="DE497" s="21"/>
      <c r="DF497" s="21"/>
      <c r="DG497" s="21"/>
      <c r="DH497" s="21"/>
      <c r="DI497" s="21"/>
      <c r="DJ497" s="21"/>
      <c r="DK497" s="21"/>
      <c r="DL497" s="21"/>
      <c r="DM497" s="21"/>
      <c r="DN497" s="21"/>
      <c r="DO497" s="21"/>
      <c r="DP497" s="21"/>
      <c r="DQ497" s="21"/>
      <c r="DR497" s="21"/>
      <c r="DS497" s="21"/>
      <c r="DT497" s="21"/>
      <c r="DU497" s="21"/>
      <c r="DV497" s="21"/>
      <c r="DW497" s="21"/>
      <c r="DX497" s="21"/>
      <c r="DY497" s="21"/>
      <c r="DZ497" s="21"/>
      <c r="EA497" s="21"/>
      <c r="EB497" s="21"/>
      <c r="EC497" s="21"/>
      <c r="ED497" s="21"/>
      <c r="EE497" s="21"/>
      <c r="EF497" s="21"/>
      <c r="EG497" s="21"/>
      <c r="EH497" s="21"/>
    </row>
    <row r="498" spans="1:138" ht="15.75" customHeight="1">
      <c r="A498" s="21"/>
      <c r="B498" s="21"/>
      <c r="C498" s="21"/>
      <c r="D498" s="79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  <c r="AA498" s="21"/>
      <c r="AB498" s="21"/>
      <c r="AC498" s="21"/>
      <c r="AD498" s="21"/>
      <c r="AE498" s="21"/>
      <c r="AF498" s="21"/>
      <c r="AG498" s="21"/>
      <c r="AH498" s="21"/>
      <c r="AI498" s="21"/>
      <c r="AJ498" s="21"/>
      <c r="AK498" s="21"/>
      <c r="AL498" s="21"/>
      <c r="AM498" s="21"/>
      <c r="AN498" s="21"/>
      <c r="AO498" s="21"/>
      <c r="AP498" s="21"/>
      <c r="AQ498" s="21"/>
      <c r="AR498" s="21"/>
      <c r="AS498" s="21"/>
      <c r="AT498" s="21"/>
      <c r="AU498" s="21"/>
      <c r="AV498" s="21"/>
      <c r="AW498" s="21"/>
      <c r="AX498" s="21"/>
      <c r="AY498" s="21"/>
      <c r="AZ498" s="21"/>
      <c r="BA498" s="21"/>
      <c r="BB498" s="21"/>
      <c r="BC498" s="21"/>
      <c r="BD498" s="21"/>
      <c r="BE498" s="21"/>
      <c r="BF498" s="21"/>
      <c r="BG498" s="21"/>
      <c r="BH498" s="21"/>
      <c r="BI498" s="21"/>
      <c r="BJ498" s="21"/>
      <c r="BK498" s="21"/>
      <c r="BL498" s="21"/>
      <c r="BM498" s="21"/>
      <c r="BN498" s="21"/>
      <c r="BO498" s="21"/>
      <c r="BP498" s="21"/>
      <c r="BQ498" s="21"/>
      <c r="BR498" s="21"/>
      <c r="BS498" s="21"/>
      <c r="BT498" s="21"/>
      <c r="BU498" s="21"/>
      <c r="BV498" s="21"/>
      <c r="BW498" s="21"/>
      <c r="BX498" s="21"/>
      <c r="BY498" s="21"/>
      <c r="BZ498" s="21"/>
      <c r="CA498" s="21"/>
      <c r="CB498" s="21"/>
      <c r="CC498" s="21"/>
      <c r="CD498" s="21"/>
      <c r="CE498" s="21"/>
      <c r="CF498" s="21"/>
      <c r="CG498" s="21"/>
      <c r="CH498" s="21"/>
      <c r="CI498" s="21"/>
      <c r="CJ498" s="21"/>
      <c r="CK498" s="21"/>
      <c r="CL498" s="21"/>
      <c r="CM498" s="21"/>
      <c r="CN498" s="21"/>
      <c r="CO498" s="21"/>
      <c r="CP498" s="21"/>
      <c r="CQ498" s="21"/>
      <c r="CR498" s="21"/>
      <c r="CS498" s="21"/>
      <c r="CT498" s="21"/>
      <c r="CU498" s="21"/>
      <c r="CV498" s="21"/>
      <c r="CW498" s="21"/>
      <c r="CX498" s="21"/>
      <c r="CY498" s="21"/>
      <c r="CZ498" s="21"/>
      <c r="DA498" s="21"/>
      <c r="DB498" s="21"/>
      <c r="DC498" s="21"/>
      <c r="DD498" s="21"/>
      <c r="DE498" s="21"/>
      <c r="DF498" s="21"/>
      <c r="DG498" s="21"/>
      <c r="DH498" s="21"/>
      <c r="DI498" s="21"/>
      <c r="DJ498" s="21"/>
      <c r="DK498" s="21"/>
      <c r="DL498" s="21"/>
      <c r="DM498" s="21"/>
      <c r="DN498" s="21"/>
      <c r="DO498" s="21"/>
      <c r="DP498" s="21"/>
      <c r="DQ498" s="21"/>
      <c r="DR498" s="21"/>
      <c r="DS498" s="21"/>
      <c r="DT498" s="21"/>
      <c r="DU498" s="21"/>
      <c r="DV498" s="21"/>
      <c r="DW498" s="21"/>
      <c r="DX498" s="21"/>
      <c r="DY498" s="21"/>
      <c r="DZ498" s="21"/>
      <c r="EA498" s="21"/>
      <c r="EB498" s="21"/>
      <c r="EC498" s="21"/>
      <c r="ED498" s="21"/>
      <c r="EE498" s="21"/>
      <c r="EF498" s="21"/>
      <c r="EG498" s="21"/>
      <c r="EH498" s="21"/>
    </row>
    <row r="499" spans="1:138" ht="15.75" customHeight="1">
      <c r="A499" s="21"/>
      <c r="B499" s="21"/>
      <c r="C499" s="21"/>
      <c r="D499" s="79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  <c r="AA499" s="21"/>
      <c r="AB499" s="21"/>
      <c r="AC499" s="21"/>
      <c r="AD499" s="21"/>
      <c r="AE499" s="21"/>
      <c r="AF499" s="21"/>
      <c r="AG499" s="21"/>
      <c r="AH499" s="21"/>
      <c r="AI499" s="21"/>
      <c r="AJ499" s="21"/>
      <c r="AK499" s="21"/>
      <c r="AL499" s="21"/>
      <c r="AM499" s="21"/>
      <c r="AN499" s="21"/>
      <c r="AO499" s="21"/>
      <c r="AP499" s="21"/>
      <c r="AQ499" s="21"/>
      <c r="AR499" s="21"/>
      <c r="AS499" s="21"/>
      <c r="AT499" s="21"/>
      <c r="AU499" s="21"/>
      <c r="AV499" s="21"/>
      <c r="AW499" s="21"/>
      <c r="AX499" s="21"/>
      <c r="AY499" s="21"/>
      <c r="AZ499" s="21"/>
      <c r="BA499" s="21"/>
      <c r="BB499" s="21"/>
      <c r="BC499" s="21"/>
      <c r="BD499" s="21"/>
      <c r="BE499" s="21"/>
      <c r="BF499" s="21"/>
      <c r="BG499" s="21"/>
      <c r="BH499" s="21"/>
      <c r="BI499" s="21"/>
      <c r="BJ499" s="21"/>
      <c r="BK499" s="21"/>
      <c r="BL499" s="21"/>
      <c r="BM499" s="21"/>
      <c r="BN499" s="21"/>
      <c r="BO499" s="21"/>
      <c r="BP499" s="21"/>
      <c r="BQ499" s="21"/>
      <c r="BR499" s="21"/>
      <c r="BS499" s="21"/>
      <c r="BT499" s="21"/>
      <c r="BU499" s="21"/>
      <c r="BV499" s="21"/>
      <c r="BW499" s="21"/>
      <c r="BX499" s="21"/>
      <c r="BY499" s="21"/>
      <c r="BZ499" s="21"/>
      <c r="CA499" s="21"/>
      <c r="CB499" s="21"/>
      <c r="CC499" s="21"/>
      <c r="CD499" s="21"/>
      <c r="CE499" s="21"/>
      <c r="CF499" s="21"/>
      <c r="CG499" s="21"/>
      <c r="CH499" s="21"/>
      <c r="CI499" s="21"/>
      <c r="CJ499" s="21"/>
      <c r="CK499" s="21"/>
      <c r="CL499" s="21"/>
      <c r="CM499" s="21"/>
      <c r="CN499" s="21"/>
      <c r="CO499" s="21"/>
      <c r="CP499" s="21"/>
      <c r="CQ499" s="21"/>
      <c r="CR499" s="21"/>
      <c r="CS499" s="21"/>
      <c r="CT499" s="21"/>
      <c r="CU499" s="21"/>
      <c r="CV499" s="21"/>
      <c r="CW499" s="21"/>
      <c r="CX499" s="21"/>
      <c r="CY499" s="21"/>
      <c r="CZ499" s="21"/>
      <c r="DA499" s="21"/>
      <c r="DB499" s="21"/>
      <c r="DC499" s="21"/>
      <c r="DD499" s="21"/>
      <c r="DE499" s="21"/>
      <c r="DF499" s="21"/>
      <c r="DG499" s="21"/>
      <c r="DH499" s="21"/>
      <c r="DI499" s="21"/>
      <c r="DJ499" s="21"/>
      <c r="DK499" s="21"/>
      <c r="DL499" s="21"/>
      <c r="DM499" s="21"/>
      <c r="DN499" s="21"/>
      <c r="DO499" s="21"/>
      <c r="DP499" s="21"/>
      <c r="DQ499" s="21"/>
      <c r="DR499" s="21"/>
      <c r="DS499" s="21"/>
      <c r="DT499" s="21"/>
      <c r="DU499" s="21"/>
      <c r="DV499" s="21"/>
      <c r="DW499" s="21"/>
      <c r="DX499" s="21"/>
      <c r="DY499" s="21"/>
      <c r="DZ499" s="21"/>
      <c r="EA499" s="21"/>
      <c r="EB499" s="21"/>
      <c r="EC499" s="21"/>
      <c r="ED499" s="21"/>
      <c r="EE499" s="21"/>
      <c r="EF499" s="21"/>
      <c r="EG499" s="21"/>
      <c r="EH499" s="21"/>
    </row>
    <row r="500" spans="1:138" ht="15.75" customHeight="1">
      <c r="A500" s="21"/>
      <c r="B500" s="21"/>
      <c r="C500" s="21"/>
      <c r="D500" s="79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  <c r="AA500" s="21"/>
      <c r="AB500" s="21"/>
      <c r="AC500" s="21"/>
      <c r="AD500" s="21"/>
      <c r="AE500" s="21"/>
      <c r="AF500" s="21"/>
      <c r="AG500" s="21"/>
      <c r="AH500" s="21"/>
      <c r="AI500" s="21"/>
      <c r="AJ500" s="21"/>
      <c r="AK500" s="21"/>
      <c r="AL500" s="21"/>
      <c r="AM500" s="21"/>
      <c r="AN500" s="21"/>
      <c r="AO500" s="21"/>
      <c r="AP500" s="21"/>
      <c r="AQ500" s="21"/>
      <c r="AR500" s="21"/>
      <c r="AS500" s="21"/>
      <c r="AT500" s="21"/>
      <c r="AU500" s="21"/>
      <c r="AV500" s="21"/>
      <c r="AW500" s="21"/>
      <c r="AX500" s="21"/>
      <c r="AY500" s="21"/>
      <c r="AZ500" s="21"/>
      <c r="BA500" s="21"/>
      <c r="BB500" s="21"/>
      <c r="BC500" s="21"/>
      <c r="BD500" s="21"/>
      <c r="BE500" s="21"/>
      <c r="BF500" s="21"/>
      <c r="BG500" s="21"/>
      <c r="BH500" s="21"/>
      <c r="BI500" s="21"/>
      <c r="BJ500" s="21"/>
      <c r="BK500" s="21"/>
      <c r="BL500" s="21"/>
      <c r="BM500" s="21"/>
      <c r="BN500" s="21"/>
      <c r="BO500" s="21"/>
      <c r="BP500" s="21"/>
      <c r="BQ500" s="21"/>
      <c r="BR500" s="21"/>
      <c r="BS500" s="21"/>
      <c r="BT500" s="21"/>
      <c r="BU500" s="21"/>
      <c r="BV500" s="21"/>
      <c r="BW500" s="21"/>
      <c r="BX500" s="21"/>
      <c r="BY500" s="21"/>
      <c r="BZ500" s="21"/>
      <c r="CA500" s="21"/>
      <c r="CB500" s="21"/>
      <c r="CC500" s="21"/>
      <c r="CD500" s="21"/>
      <c r="CE500" s="21"/>
      <c r="CF500" s="21"/>
      <c r="CG500" s="21"/>
      <c r="CH500" s="21"/>
      <c r="CI500" s="21"/>
      <c r="CJ500" s="21"/>
      <c r="CK500" s="21"/>
      <c r="CL500" s="21"/>
      <c r="CM500" s="21"/>
      <c r="CN500" s="21"/>
      <c r="CO500" s="21"/>
      <c r="CP500" s="21"/>
      <c r="CQ500" s="21"/>
      <c r="CR500" s="21"/>
      <c r="CS500" s="21"/>
      <c r="CT500" s="21"/>
      <c r="CU500" s="21"/>
      <c r="CV500" s="21"/>
      <c r="CW500" s="21"/>
      <c r="CX500" s="21"/>
      <c r="CY500" s="21"/>
      <c r="CZ500" s="21"/>
      <c r="DA500" s="21"/>
      <c r="DB500" s="21"/>
      <c r="DC500" s="21"/>
      <c r="DD500" s="21"/>
      <c r="DE500" s="21"/>
      <c r="DF500" s="21"/>
      <c r="DG500" s="21"/>
      <c r="DH500" s="21"/>
      <c r="DI500" s="21"/>
      <c r="DJ500" s="21"/>
      <c r="DK500" s="21"/>
      <c r="DL500" s="21"/>
      <c r="DM500" s="21"/>
      <c r="DN500" s="21"/>
      <c r="DO500" s="21"/>
      <c r="DP500" s="21"/>
      <c r="DQ500" s="21"/>
      <c r="DR500" s="21"/>
      <c r="DS500" s="21"/>
      <c r="DT500" s="21"/>
      <c r="DU500" s="21"/>
      <c r="DV500" s="21"/>
      <c r="DW500" s="21"/>
      <c r="DX500" s="21"/>
      <c r="DY500" s="21"/>
      <c r="DZ500" s="21"/>
      <c r="EA500" s="21"/>
      <c r="EB500" s="21"/>
      <c r="EC500" s="21"/>
      <c r="ED500" s="21"/>
      <c r="EE500" s="21"/>
      <c r="EF500" s="21"/>
      <c r="EG500" s="21"/>
      <c r="EH500" s="21"/>
    </row>
    <row r="501" spans="1:138" ht="15.75" customHeight="1">
      <c r="A501" s="21"/>
      <c r="B501" s="21"/>
      <c r="C501" s="21"/>
      <c r="D501" s="79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  <c r="AA501" s="21"/>
      <c r="AB501" s="21"/>
      <c r="AC501" s="21"/>
      <c r="AD501" s="21"/>
      <c r="AE501" s="21"/>
      <c r="AF501" s="21"/>
      <c r="AG501" s="21"/>
      <c r="AH501" s="21"/>
      <c r="AI501" s="21"/>
      <c r="AJ501" s="21"/>
      <c r="AK501" s="21"/>
      <c r="AL501" s="21"/>
      <c r="AM501" s="21"/>
      <c r="AN501" s="21"/>
      <c r="AO501" s="21"/>
      <c r="AP501" s="21"/>
      <c r="AQ501" s="21"/>
      <c r="AR501" s="21"/>
      <c r="AS501" s="21"/>
      <c r="AT501" s="21"/>
      <c r="AU501" s="21"/>
      <c r="AV501" s="21"/>
      <c r="AW501" s="21"/>
      <c r="AX501" s="21"/>
      <c r="AY501" s="21"/>
      <c r="AZ501" s="21"/>
      <c r="BA501" s="21"/>
      <c r="BB501" s="21"/>
      <c r="BC501" s="21"/>
      <c r="BD501" s="21"/>
      <c r="BE501" s="21"/>
      <c r="BF501" s="21"/>
      <c r="BG501" s="21"/>
      <c r="BH501" s="21"/>
      <c r="BI501" s="21"/>
      <c r="BJ501" s="21"/>
      <c r="BK501" s="21"/>
      <c r="BL501" s="21"/>
      <c r="BM501" s="21"/>
      <c r="BN501" s="21"/>
      <c r="BO501" s="21"/>
      <c r="BP501" s="21"/>
      <c r="BQ501" s="21"/>
      <c r="BR501" s="21"/>
      <c r="BS501" s="21"/>
      <c r="BT501" s="21"/>
      <c r="BU501" s="21"/>
      <c r="BV501" s="21"/>
      <c r="BW501" s="21"/>
      <c r="BX501" s="21"/>
      <c r="BY501" s="21"/>
      <c r="BZ501" s="21"/>
      <c r="CA501" s="21"/>
      <c r="CB501" s="21"/>
      <c r="CC501" s="21"/>
      <c r="CD501" s="21"/>
      <c r="CE501" s="21"/>
      <c r="CF501" s="21"/>
      <c r="CG501" s="21"/>
      <c r="CH501" s="21"/>
      <c r="CI501" s="21"/>
      <c r="CJ501" s="21"/>
      <c r="CK501" s="21"/>
      <c r="CL501" s="21"/>
      <c r="CM501" s="21"/>
      <c r="CN501" s="21"/>
      <c r="CO501" s="21"/>
      <c r="CP501" s="21"/>
      <c r="CQ501" s="21"/>
      <c r="CR501" s="21"/>
      <c r="CS501" s="21"/>
      <c r="CT501" s="21"/>
      <c r="CU501" s="21"/>
      <c r="CV501" s="21"/>
      <c r="CW501" s="21"/>
      <c r="CX501" s="21"/>
      <c r="CY501" s="21"/>
      <c r="CZ501" s="21"/>
      <c r="DA501" s="21"/>
      <c r="DB501" s="21"/>
      <c r="DC501" s="21"/>
      <c r="DD501" s="21"/>
      <c r="DE501" s="21"/>
      <c r="DF501" s="21"/>
      <c r="DG501" s="21"/>
      <c r="DH501" s="21"/>
      <c r="DI501" s="21"/>
      <c r="DJ501" s="21"/>
      <c r="DK501" s="21"/>
      <c r="DL501" s="21"/>
      <c r="DM501" s="21"/>
      <c r="DN501" s="21"/>
      <c r="DO501" s="21"/>
      <c r="DP501" s="21"/>
      <c r="DQ501" s="21"/>
      <c r="DR501" s="21"/>
      <c r="DS501" s="21"/>
      <c r="DT501" s="21"/>
      <c r="DU501" s="21"/>
      <c r="DV501" s="21"/>
      <c r="DW501" s="21"/>
      <c r="DX501" s="21"/>
      <c r="DY501" s="21"/>
      <c r="DZ501" s="21"/>
      <c r="EA501" s="21"/>
      <c r="EB501" s="21"/>
      <c r="EC501" s="21"/>
      <c r="ED501" s="21"/>
      <c r="EE501" s="21"/>
      <c r="EF501" s="21"/>
      <c r="EG501" s="21"/>
      <c r="EH501" s="21"/>
    </row>
    <row r="502" spans="1:138" ht="15.75" customHeight="1">
      <c r="A502" s="21"/>
      <c r="B502" s="21"/>
      <c r="C502" s="21"/>
      <c r="D502" s="79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  <c r="AA502" s="21"/>
      <c r="AB502" s="21"/>
      <c r="AC502" s="21"/>
      <c r="AD502" s="21"/>
      <c r="AE502" s="21"/>
      <c r="AF502" s="21"/>
      <c r="AG502" s="21"/>
      <c r="AH502" s="21"/>
      <c r="AI502" s="21"/>
      <c r="AJ502" s="21"/>
      <c r="AK502" s="21"/>
      <c r="AL502" s="21"/>
      <c r="AM502" s="21"/>
      <c r="AN502" s="21"/>
      <c r="AO502" s="21"/>
      <c r="AP502" s="21"/>
      <c r="AQ502" s="21"/>
      <c r="AR502" s="21"/>
      <c r="AS502" s="21"/>
      <c r="AT502" s="21"/>
      <c r="AU502" s="21"/>
      <c r="AV502" s="21"/>
      <c r="AW502" s="21"/>
      <c r="AX502" s="21"/>
      <c r="AY502" s="21"/>
      <c r="AZ502" s="21"/>
      <c r="BA502" s="21"/>
      <c r="BB502" s="21"/>
      <c r="BC502" s="21"/>
      <c r="BD502" s="21"/>
      <c r="BE502" s="21"/>
      <c r="BF502" s="21"/>
      <c r="BG502" s="21"/>
      <c r="BH502" s="21"/>
      <c r="BI502" s="21"/>
      <c r="BJ502" s="21"/>
      <c r="BK502" s="21"/>
      <c r="BL502" s="21"/>
      <c r="BM502" s="21"/>
      <c r="BN502" s="21"/>
      <c r="BO502" s="21"/>
      <c r="BP502" s="21"/>
      <c r="BQ502" s="21"/>
      <c r="BR502" s="21"/>
      <c r="BS502" s="21"/>
      <c r="BT502" s="21"/>
      <c r="BU502" s="21"/>
      <c r="BV502" s="21"/>
      <c r="BW502" s="21"/>
      <c r="BX502" s="21"/>
      <c r="BY502" s="21"/>
      <c r="BZ502" s="21"/>
      <c r="CA502" s="21"/>
      <c r="CB502" s="21"/>
      <c r="CC502" s="21"/>
      <c r="CD502" s="21"/>
      <c r="CE502" s="21"/>
      <c r="CF502" s="21"/>
      <c r="CG502" s="21"/>
      <c r="CH502" s="21"/>
      <c r="CI502" s="21"/>
      <c r="CJ502" s="21"/>
      <c r="CK502" s="21"/>
      <c r="CL502" s="21"/>
      <c r="CM502" s="21"/>
      <c r="CN502" s="21"/>
      <c r="CO502" s="21"/>
      <c r="CP502" s="21"/>
      <c r="CQ502" s="21"/>
      <c r="CR502" s="21"/>
      <c r="CS502" s="21"/>
      <c r="CT502" s="21"/>
      <c r="CU502" s="21"/>
      <c r="CV502" s="21"/>
      <c r="CW502" s="21"/>
      <c r="CX502" s="21"/>
      <c r="CY502" s="21"/>
      <c r="CZ502" s="21"/>
      <c r="DA502" s="21"/>
      <c r="DB502" s="21"/>
      <c r="DC502" s="21"/>
      <c r="DD502" s="21"/>
      <c r="DE502" s="21"/>
      <c r="DF502" s="21"/>
      <c r="DG502" s="21"/>
      <c r="DH502" s="21"/>
      <c r="DI502" s="21"/>
      <c r="DJ502" s="21"/>
      <c r="DK502" s="21"/>
      <c r="DL502" s="21"/>
      <c r="DM502" s="21"/>
      <c r="DN502" s="21"/>
      <c r="DO502" s="21"/>
      <c r="DP502" s="21"/>
      <c r="DQ502" s="21"/>
      <c r="DR502" s="21"/>
      <c r="DS502" s="21"/>
      <c r="DT502" s="21"/>
      <c r="DU502" s="21"/>
      <c r="DV502" s="21"/>
      <c r="DW502" s="21"/>
      <c r="DX502" s="21"/>
      <c r="DY502" s="21"/>
      <c r="DZ502" s="21"/>
      <c r="EA502" s="21"/>
      <c r="EB502" s="21"/>
      <c r="EC502" s="21"/>
      <c r="ED502" s="21"/>
      <c r="EE502" s="21"/>
      <c r="EF502" s="21"/>
      <c r="EG502" s="21"/>
      <c r="EH502" s="21"/>
    </row>
    <row r="503" spans="1:138" ht="15.75" customHeight="1">
      <c r="A503" s="21"/>
      <c r="B503" s="21"/>
      <c r="C503" s="21"/>
      <c r="D503" s="79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  <c r="AA503" s="21"/>
      <c r="AB503" s="21"/>
      <c r="AC503" s="21"/>
      <c r="AD503" s="21"/>
      <c r="AE503" s="21"/>
      <c r="AF503" s="21"/>
      <c r="AG503" s="21"/>
      <c r="AH503" s="21"/>
      <c r="AI503" s="21"/>
      <c r="AJ503" s="21"/>
      <c r="AK503" s="21"/>
      <c r="AL503" s="21"/>
      <c r="AM503" s="21"/>
      <c r="AN503" s="21"/>
      <c r="AO503" s="21"/>
      <c r="AP503" s="21"/>
      <c r="AQ503" s="21"/>
      <c r="AR503" s="21"/>
      <c r="AS503" s="21"/>
      <c r="AT503" s="21"/>
      <c r="AU503" s="21"/>
      <c r="AV503" s="21"/>
      <c r="AW503" s="21"/>
      <c r="AX503" s="21"/>
      <c r="AY503" s="21"/>
      <c r="AZ503" s="21"/>
      <c r="BA503" s="21"/>
      <c r="BB503" s="21"/>
      <c r="BC503" s="21"/>
      <c r="BD503" s="21"/>
      <c r="BE503" s="21"/>
      <c r="BF503" s="21"/>
      <c r="BG503" s="21"/>
      <c r="BH503" s="21"/>
      <c r="BI503" s="21"/>
      <c r="BJ503" s="21"/>
      <c r="BK503" s="21"/>
      <c r="BL503" s="21"/>
      <c r="BM503" s="21"/>
      <c r="BN503" s="21"/>
      <c r="BO503" s="21"/>
      <c r="BP503" s="21"/>
      <c r="BQ503" s="21"/>
      <c r="BR503" s="21"/>
      <c r="BS503" s="21"/>
      <c r="BT503" s="21"/>
      <c r="BU503" s="21"/>
      <c r="BV503" s="21"/>
      <c r="BW503" s="21"/>
      <c r="BX503" s="21"/>
      <c r="BY503" s="21"/>
      <c r="BZ503" s="21"/>
      <c r="CA503" s="21"/>
      <c r="CB503" s="21"/>
      <c r="CC503" s="21"/>
      <c r="CD503" s="21"/>
      <c r="CE503" s="21"/>
      <c r="CF503" s="21"/>
      <c r="CG503" s="21"/>
      <c r="CH503" s="21"/>
      <c r="CI503" s="21"/>
      <c r="CJ503" s="21"/>
      <c r="CK503" s="21"/>
      <c r="CL503" s="21"/>
      <c r="CM503" s="21"/>
      <c r="CN503" s="21"/>
      <c r="CO503" s="21"/>
      <c r="CP503" s="21"/>
      <c r="CQ503" s="21"/>
      <c r="CR503" s="21"/>
      <c r="CS503" s="21"/>
      <c r="CT503" s="21"/>
      <c r="CU503" s="21"/>
      <c r="CV503" s="21"/>
      <c r="CW503" s="21"/>
      <c r="CX503" s="21"/>
      <c r="CY503" s="21"/>
      <c r="CZ503" s="21"/>
      <c r="DA503" s="21"/>
      <c r="DB503" s="21"/>
      <c r="DC503" s="21"/>
      <c r="DD503" s="21"/>
      <c r="DE503" s="21"/>
      <c r="DF503" s="21"/>
      <c r="DG503" s="21"/>
      <c r="DH503" s="21"/>
      <c r="DI503" s="21"/>
      <c r="DJ503" s="21"/>
      <c r="DK503" s="21"/>
      <c r="DL503" s="21"/>
      <c r="DM503" s="21"/>
      <c r="DN503" s="21"/>
      <c r="DO503" s="21"/>
      <c r="DP503" s="21"/>
      <c r="DQ503" s="21"/>
      <c r="DR503" s="21"/>
      <c r="DS503" s="21"/>
      <c r="DT503" s="21"/>
      <c r="DU503" s="21"/>
      <c r="DV503" s="21"/>
      <c r="DW503" s="21"/>
      <c r="DX503" s="21"/>
      <c r="DY503" s="21"/>
      <c r="DZ503" s="21"/>
      <c r="EA503" s="21"/>
      <c r="EB503" s="21"/>
      <c r="EC503" s="21"/>
      <c r="ED503" s="21"/>
      <c r="EE503" s="21"/>
      <c r="EF503" s="21"/>
      <c r="EG503" s="21"/>
      <c r="EH503" s="21"/>
    </row>
    <row r="504" spans="1:138" ht="15.75" customHeight="1">
      <c r="A504" s="21"/>
      <c r="B504" s="21"/>
      <c r="C504" s="21"/>
      <c r="D504" s="79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  <c r="AA504" s="21"/>
      <c r="AB504" s="21"/>
      <c r="AC504" s="21"/>
      <c r="AD504" s="21"/>
      <c r="AE504" s="21"/>
      <c r="AF504" s="21"/>
      <c r="AG504" s="21"/>
      <c r="AH504" s="21"/>
      <c r="AI504" s="21"/>
      <c r="AJ504" s="21"/>
      <c r="AK504" s="21"/>
      <c r="AL504" s="21"/>
      <c r="AM504" s="21"/>
      <c r="AN504" s="21"/>
      <c r="AO504" s="21"/>
      <c r="AP504" s="21"/>
      <c r="AQ504" s="21"/>
      <c r="AR504" s="21"/>
      <c r="AS504" s="21"/>
      <c r="AT504" s="21"/>
      <c r="AU504" s="21"/>
      <c r="AV504" s="21"/>
      <c r="AW504" s="21"/>
      <c r="AX504" s="21"/>
      <c r="AY504" s="21"/>
      <c r="AZ504" s="21"/>
      <c r="BA504" s="21"/>
      <c r="BB504" s="21"/>
      <c r="BC504" s="21"/>
      <c r="BD504" s="21"/>
      <c r="BE504" s="21"/>
      <c r="BF504" s="21"/>
      <c r="BG504" s="21"/>
      <c r="BH504" s="21"/>
      <c r="BI504" s="21"/>
      <c r="BJ504" s="21"/>
      <c r="BK504" s="21"/>
      <c r="BL504" s="21"/>
      <c r="BM504" s="21"/>
      <c r="BN504" s="21"/>
      <c r="BO504" s="21"/>
      <c r="BP504" s="21"/>
      <c r="BQ504" s="21"/>
      <c r="BR504" s="21"/>
      <c r="BS504" s="21"/>
      <c r="BT504" s="21"/>
      <c r="BU504" s="21"/>
      <c r="BV504" s="21"/>
      <c r="BW504" s="21"/>
      <c r="BX504" s="21"/>
      <c r="BY504" s="21"/>
      <c r="BZ504" s="21"/>
      <c r="CA504" s="21"/>
      <c r="CB504" s="21"/>
      <c r="CC504" s="21"/>
      <c r="CD504" s="21"/>
      <c r="CE504" s="21"/>
      <c r="CF504" s="21"/>
      <c r="CG504" s="21"/>
      <c r="CH504" s="21"/>
      <c r="CI504" s="21"/>
      <c r="CJ504" s="21"/>
      <c r="CK504" s="21"/>
      <c r="CL504" s="21"/>
      <c r="CM504" s="21"/>
      <c r="CN504" s="21"/>
      <c r="CO504" s="21"/>
      <c r="CP504" s="21"/>
      <c r="CQ504" s="21"/>
      <c r="CR504" s="21"/>
      <c r="CS504" s="21"/>
      <c r="CT504" s="21"/>
      <c r="CU504" s="21"/>
      <c r="CV504" s="21"/>
      <c r="CW504" s="21"/>
      <c r="CX504" s="21"/>
      <c r="CY504" s="21"/>
      <c r="CZ504" s="21"/>
      <c r="DA504" s="21"/>
      <c r="DB504" s="21"/>
      <c r="DC504" s="21"/>
      <c r="DD504" s="21"/>
      <c r="DE504" s="21"/>
      <c r="DF504" s="21"/>
      <c r="DG504" s="21"/>
      <c r="DH504" s="21"/>
      <c r="DI504" s="21"/>
      <c r="DJ504" s="21"/>
      <c r="DK504" s="21"/>
      <c r="DL504" s="21"/>
      <c r="DM504" s="21"/>
      <c r="DN504" s="21"/>
      <c r="DO504" s="21"/>
      <c r="DP504" s="21"/>
      <c r="DQ504" s="21"/>
      <c r="DR504" s="21"/>
      <c r="DS504" s="21"/>
      <c r="DT504" s="21"/>
      <c r="DU504" s="21"/>
      <c r="DV504" s="21"/>
      <c r="DW504" s="21"/>
      <c r="DX504" s="21"/>
      <c r="DY504" s="21"/>
      <c r="DZ504" s="21"/>
      <c r="EA504" s="21"/>
      <c r="EB504" s="21"/>
      <c r="EC504" s="21"/>
      <c r="ED504" s="21"/>
      <c r="EE504" s="21"/>
      <c r="EF504" s="21"/>
      <c r="EG504" s="21"/>
      <c r="EH504" s="21"/>
    </row>
    <row r="505" spans="1:138" ht="15.75" customHeight="1">
      <c r="A505" s="21"/>
      <c r="B505" s="21"/>
      <c r="C505" s="21"/>
      <c r="D505" s="79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  <c r="AA505" s="21"/>
      <c r="AB505" s="21"/>
      <c r="AC505" s="21"/>
      <c r="AD505" s="21"/>
      <c r="AE505" s="21"/>
      <c r="AF505" s="21"/>
      <c r="AG505" s="21"/>
      <c r="AH505" s="21"/>
      <c r="AI505" s="21"/>
      <c r="AJ505" s="21"/>
      <c r="AK505" s="21"/>
      <c r="AL505" s="21"/>
      <c r="AM505" s="21"/>
      <c r="AN505" s="21"/>
      <c r="AO505" s="21"/>
      <c r="AP505" s="21"/>
      <c r="AQ505" s="21"/>
      <c r="AR505" s="21"/>
      <c r="AS505" s="21"/>
      <c r="AT505" s="21"/>
      <c r="AU505" s="21"/>
      <c r="AV505" s="21"/>
      <c r="AW505" s="21"/>
      <c r="AX505" s="21"/>
      <c r="AY505" s="21"/>
      <c r="AZ505" s="21"/>
      <c r="BA505" s="21"/>
      <c r="BB505" s="21"/>
      <c r="BC505" s="21"/>
      <c r="BD505" s="21"/>
      <c r="BE505" s="21"/>
      <c r="BF505" s="21"/>
      <c r="BG505" s="21"/>
      <c r="BH505" s="21"/>
      <c r="BI505" s="21"/>
      <c r="BJ505" s="21"/>
      <c r="BK505" s="21"/>
      <c r="BL505" s="21"/>
      <c r="BM505" s="21"/>
      <c r="BN505" s="21"/>
      <c r="BO505" s="21"/>
      <c r="BP505" s="21"/>
      <c r="BQ505" s="21"/>
      <c r="BR505" s="21"/>
      <c r="BS505" s="21"/>
      <c r="BT505" s="21"/>
      <c r="BU505" s="21"/>
      <c r="BV505" s="21"/>
      <c r="BW505" s="21"/>
      <c r="BX505" s="21"/>
      <c r="BY505" s="21"/>
      <c r="BZ505" s="21"/>
      <c r="CA505" s="21"/>
      <c r="CB505" s="21"/>
      <c r="CC505" s="21"/>
      <c r="CD505" s="21"/>
      <c r="CE505" s="21"/>
      <c r="CF505" s="21"/>
      <c r="CG505" s="21"/>
      <c r="CH505" s="21"/>
      <c r="CI505" s="21"/>
      <c r="CJ505" s="21"/>
      <c r="CK505" s="21"/>
      <c r="CL505" s="21"/>
      <c r="CM505" s="21"/>
      <c r="CN505" s="21"/>
      <c r="CO505" s="21"/>
      <c r="CP505" s="21"/>
      <c r="CQ505" s="21"/>
      <c r="CR505" s="21"/>
      <c r="CS505" s="21"/>
      <c r="CT505" s="21"/>
      <c r="CU505" s="21"/>
      <c r="CV505" s="21"/>
      <c r="CW505" s="21"/>
      <c r="CX505" s="21"/>
      <c r="CY505" s="21"/>
      <c r="CZ505" s="21"/>
      <c r="DA505" s="21"/>
      <c r="DB505" s="21"/>
      <c r="DC505" s="21"/>
      <c r="DD505" s="21"/>
      <c r="DE505" s="21"/>
      <c r="DF505" s="21"/>
      <c r="DG505" s="21"/>
      <c r="DH505" s="21"/>
      <c r="DI505" s="21"/>
      <c r="DJ505" s="21"/>
      <c r="DK505" s="21"/>
      <c r="DL505" s="21"/>
      <c r="DM505" s="21"/>
      <c r="DN505" s="21"/>
      <c r="DO505" s="21"/>
      <c r="DP505" s="21"/>
      <c r="DQ505" s="21"/>
      <c r="DR505" s="21"/>
      <c r="DS505" s="21"/>
      <c r="DT505" s="21"/>
      <c r="DU505" s="21"/>
      <c r="DV505" s="21"/>
      <c r="DW505" s="21"/>
      <c r="DX505" s="21"/>
      <c r="DY505" s="21"/>
      <c r="DZ505" s="21"/>
      <c r="EA505" s="21"/>
      <c r="EB505" s="21"/>
      <c r="EC505" s="21"/>
      <c r="ED505" s="21"/>
      <c r="EE505" s="21"/>
      <c r="EF505" s="21"/>
      <c r="EG505" s="21"/>
      <c r="EH505" s="21"/>
    </row>
    <row r="506" spans="1:138" ht="15.75" customHeight="1">
      <c r="A506" s="21"/>
      <c r="B506" s="21"/>
      <c r="C506" s="21"/>
      <c r="D506" s="79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  <c r="AA506" s="21"/>
      <c r="AB506" s="21"/>
      <c r="AC506" s="21"/>
      <c r="AD506" s="21"/>
      <c r="AE506" s="21"/>
      <c r="AF506" s="21"/>
      <c r="AG506" s="21"/>
      <c r="AH506" s="21"/>
      <c r="AI506" s="21"/>
      <c r="AJ506" s="21"/>
      <c r="AK506" s="21"/>
      <c r="AL506" s="21"/>
      <c r="AM506" s="21"/>
      <c r="AN506" s="21"/>
      <c r="AO506" s="21"/>
      <c r="AP506" s="21"/>
      <c r="AQ506" s="21"/>
      <c r="AR506" s="21"/>
      <c r="AS506" s="21"/>
      <c r="AT506" s="21"/>
      <c r="AU506" s="21"/>
      <c r="AV506" s="21"/>
      <c r="AW506" s="21"/>
      <c r="AX506" s="21"/>
      <c r="AY506" s="21"/>
      <c r="AZ506" s="21"/>
      <c r="BA506" s="21"/>
      <c r="BB506" s="21"/>
      <c r="BC506" s="21"/>
      <c r="BD506" s="21"/>
      <c r="BE506" s="21"/>
      <c r="BF506" s="21"/>
      <c r="BG506" s="21"/>
      <c r="BH506" s="21"/>
      <c r="BI506" s="21"/>
      <c r="BJ506" s="21"/>
      <c r="BK506" s="21"/>
      <c r="BL506" s="21"/>
      <c r="BM506" s="21"/>
      <c r="BN506" s="21"/>
      <c r="BO506" s="21"/>
      <c r="BP506" s="21"/>
      <c r="BQ506" s="21"/>
      <c r="BR506" s="21"/>
      <c r="BS506" s="21"/>
      <c r="BT506" s="21"/>
      <c r="BU506" s="21"/>
      <c r="BV506" s="21"/>
      <c r="BW506" s="21"/>
      <c r="BX506" s="21"/>
      <c r="BY506" s="21"/>
      <c r="BZ506" s="21"/>
      <c r="CA506" s="21"/>
      <c r="CB506" s="21"/>
      <c r="CC506" s="21"/>
      <c r="CD506" s="21"/>
      <c r="CE506" s="21"/>
      <c r="CF506" s="21"/>
      <c r="CG506" s="21"/>
      <c r="CH506" s="21"/>
      <c r="CI506" s="21"/>
      <c r="CJ506" s="21"/>
      <c r="CK506" s="21"/>
      <c r="CL506" s="21"/>
      <c r="CM506" s="21"/>
      <c r="CN506" s="21"/>
      <c r="CO506" s="21"/>
      <c r="CP506" s="21"/>
      <c r="CQ506" s="21"/>
      <c r="CR506" s="21"/>
      <c r="CS506" s="21"/>
      <c r="CT506" s="21"/>
      <c r="CU506" s="21"/>
      <c r="CV506" s="21"/>
      <c r="CW506" s="21"/>
      <c r="CX506" s="21"/>
      <c r="CY506" s="21"/>
      <c r="CZ506" s="21"/>
      <c r="DA506" s="21"/>
      <c r="DB506" s="21"/>
      <c r="DC506" s="21"/>
      <c r="DD506" s="21"/>
      <c r="DE506" s="21"/>
      <c r="DF506" s="21"/>
      <c r="DG506" s="21"/>
      <c r="DH506" s="21"/>
      <c r="DI506" s="21"/>
      <c r="DJ506" s="21"/>
      <c r="DK506" s="21"/>
      <c r="DL506" s="21"/>
      <c r="DM506" s="21"/>
      <c r="DN506" s="21"/>
      <c r="DO506" s="21"/>
      <c r="DP506" s="21"/>
      <c r="DQ506" s="21"/>
      <c r="DR506" s="21"/>
      <c r="DS506" s="21"/>
      <c r="DT506" s="21"/>
      <c r="DU506" s="21"/>
      <c r="DV506" s="21"/>
      <c r="DW506" s="21"/>
      <c r="DX506" s="21"/>
      <c r="DY506" s="21"/>
      <c r="DZ506" s="21"/>
      <c r="EA506" s="21"/>
      <c r="EB506" s="21"/>
      <c r="EC506" s="21"/>
      <c r="ED506" s="21"/>
      <c r="EE506" s="21"/>
      <c r="EF506" s="21"/>
      <c r="EG506" s="21"/>
      <c r="EH506" s="21"/>
    </row>
    <row r="507" spans="1:138" ht="15.75" customHeight="1">
      <c r="A507" s="21"/>
      <c r="B507" s="21"/>
      <c r="C507" s="21"/>
      <c r="D507" s="79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  <c r="AA507" s="21"/>
      <c r="AB507" s="21"/>
      <c r="AC507" s="21"/>
      <c r="AD507" s="21"/>
      <c r="AE507" s="21"/>
      <c r="AF507" s="21"/>
      <c r="AG507" s="21"/>
      <c r="AH507" s="21"/>
      <c r="AI507" s="21"/>
      <c r="AJ507" s="21"/>
      <c r="AK507" s="21"/>
      <c r="AL507" s="21"/>
      <c r="AM507" s="21"/>
      <c r="AN507" s="21"/>
      <c r="AO507" s="21"/>
      <c r="AP507" s="21"/>
      <c r="AQ507" s="21"/>
      <c r="AR507" s="21"/>
      <c r="AS507" s="21"/>
      <c r="AT507" s="21"/>
      <c r="AU507" s="21"/>
      <c r="AV507" s="21"/>
      <c r="AW507" s="21"/>
      <c r="AX507" s="21"/>
      <c r="AY507" s="21"/>
      <c r="AZ507" s="21"/>
      <c r="BA507" s="21"/>
      <c r="BB507" s="21"/>
      <c r="BC507" s="21"/>
      <c r="BD507" s="21"/>
      <c r="BE507" s="21"/>
      <c r="BF507" s="21"/>
      <c r="BG507" s="21"/>
      <c r="BH507" s="21"/>
      <c r="BI507" s="21"/>
      <c r="BJ507" s="21"/>
      <c r="BK507" s="21"/>
      <c r="BL507" s="21"/>
      <c r="BM507" s="21"/>
      <c r="BN507" s="21"/>
      <c r="BO507" s="21"/>
      <c r="BP507" s="21"/>
      <c r="BQ507" s="21"/>
      <c r="BR507" s="21"/>
      <c r="BS507" s="21"/>
      <c r="BT507" s="21"/>
      <c r="BU507" s="21"/>
      <c r="BV507" s="21"/>
      <c r="BW507" s="21"/>
      <c r="BX507" s="21"/>
      <c r="BY507" s="21"/>
      <c r="BZ507" s="21"/>
      <c r="CA507" s="21"/>
      <c r="CB507" s="21"/>
      <c r="CC507" s="21"/>
      <c r="CD507" s="21"/>
      <c r="CE507" s="21"/>
      <c r="CF507" s="21"/>
      <c r="CG507" s="21"/>
      <c r="CH507" s="21"/>
      <c r="CI507" s="21"/>
      <c r="CJ507" s="21"/>
      <c r="CK507" s="21"/>
      <c r="CL507" s="21"/>
      <c r="CM507" s="21"/>
      <c r="CN507" s="21"/>
      <c r="CO507" s="21"/>
      <c r="CP507" s="21"/>
      <c r="CQ507" s="21"/>
      <c r="CR507" s="21"/>
      <c r="CS507" s="21"/>
      <c r="CT507" s="21"/>
      <c r="CU507" s="21"/>
      <c r="CV507" s="21"/>
      <c r="CW507" s="21"/>
      <c r="CX507" s="21"/>
      <c r="CY507" s="21"/>
      <c r="CZ507" s="21"/>
      <c r="DA507" s="21"/>
      <c r="DB507" s="21"/>
      <c r="DC507" s="21"/>
      <c r="DD507" s="21"/>
      <c r="DE507" s="21"/>
      <c r="DF507" s="21"/>
      <c r="DG507" s="21"/>
      <c r="DH507" s="21"/>
      <c r="DI507" s="21"/>
      <c r="DJ507" s="21"/>
      <c r="DK507" s="21"/>
      <c r="DL507" s="21"/>
      <c r="DM507" s="21"/>
      <c r="DN507" s="21"/>
      <c r="DO507" s="21"/>
      <c r="DP507" s="21"/>
      <c r="DQ507" s="21"/>
      <c r="DR507" s="21"/>
      <c r="DS507" s="21"/>
      <c r="DT507" s="21"/>
      <c r="DU507" s="21"/>
      <c r="DV507" s="21"/>
      <c r="DW507" s="21"/>
      <c r="DX507" s="21"/>
      <c r="DY507" s="21"/>
      <c r="DZ507" s="21"/>
      <c r="EA507" s="21"/>
      <c r="EB507" s="21"/>
      <c r="EC507" s="21"/>
      <c r="ED507" s="21"/>
      <c r="EE507" s="21"/>
      <c r="EF507" s="21"/>
      <c r="EG507" s="21"/>
      <c r="EH507" s="21"/>
    </row>
    <row r="508" spans="1:138" ht="15.75" customHeight="1">
      <c r="A508" s="21"/>
      <c r="B508" s="21"/>
      <c r="C508" s="21"/>
      <c r="D508" s="79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  <c r="AA508" s="21"/>
      <c r="AB508" s="21"/>
      <c r="AC508" s="21"/>
      <c r="AD508" s="21"/>
      <c r="AE508" s="21"/>
      <c r="AF508" s="21"/>
      <c r="AG508" s="21"/>
      <c r="AH508" s="21"/>
      <c r="AI508" s="21"/>
      <c r="AJ508" s="21"/>
      <c r="AK508" s="21"/>
      <c r="AL508" s="21"/>
      <c r="AM508" s="21"/>
      <c r="AN508" s="21"/>
      <c r="AO508" s="21"/>
      <c r="AP508" s="21"/>
      <c r="AQ508" s="21"/>
      <c r="AR508" s="21"/>
      <c r="AS508" s="21"/>
      <c r="AT508" s="21"/>
      <c r="AU508" s="21"/>
      <c r="AV508" s="21"/>
      <c r="AW508" s="21"/>
      <c r="AX508" s="21"/>
      <c r="AY508" s="21"/>
      <c r="AZ508" s="21"/>
      <c r="BA508" s="21"/>
      <c r="BB508" s="21"/>
      <c r="BC508" s="21"/>
      <c r="BD508" s="21"/>
      <c r="BE508" s="21"/>
      <c r="BF508" s="21"/>
      <c r="BG508" s="21"/>
      <c r="BH508" s="21"/>
      <c r="BI508" s="21"/>
      <c r="BJ508" s="21"/>
      <c r="BK508" s="21"/>
      <c r="BL508" s="21"/>
      <c r="BM508" s="21"/>
      <c r="BN508" s="21"/>
      <c r="BO508" s="21"/>
      <c r="BP508" s="21"/>
      <c r="BQ508" s="21"/>
      <c r="BR508" s="21"/>
      <c r="BS508" s="21"/>
      <c r="BT508" s="21"/>
      <c r="BU508" s="21"/>
      <c r="BV508" s="21"/>
      <c r="BW508" s="21"/>
      <c r="BX508" s="21"/>
      <c r="BY508" s="21"/>
      <c r="BZ508" s="21"/>
      <c r="CA508" s="21"/>
      <c r="CB508" s="21"/>
      <c r="CC508" s="21"/>
      <c r="CD508" s="21"/>
      <c r="CE508" s="21"/>
      <c r="CF508" s="21"/>
      <c r="CG508" s="21"/>
      <c r="CH508" s="21"/>
      <c r="CI508" s="21"/>
      <c r="CJ508" s="21"/>
      <c r="CK508" s="21"/>
      <c r="CL508" s="21"/>
      <c r="CM508" s="21"/>
      <c r="CN508" s="21"/>
      <c r="CO508" s="21"/>
      <c r="CP508" s="21"/>
      <c r="CQ508" s="21"/>
      <c r="CR508" s="21"/>
      <c r="CS508" s="21"/>
      <c r="CT508" s="21"/>
      <c r="CU508" s="21"/>
      <c r="CV508" s="21"/>
      <c r="CW508" s="21"/>
      <c r="CX508" s="21"/>
      <c r="CY508" s="21"/>
      <c r="CZ508" s="21"/>
      <c r="DA508" s="21"/>
      <c r="DB508" s="21"/>
      <c r="DC508" s="21"/>
      <c r="DD508" s="21"/>
      <c r="DE508" s="21"/>
      <c r="DF508" s="21"/>
      <c r="DG508" s="21"/>
      <c r="DH508" s="21"/>
      <c r="DI508" s="21"/>
      <c r="DJ508" s="21"/>
      <c r="DK508" s="21"/>
      <c r="DL508" s="21"/>
      <c r="DM508" s="21"/>
      <c r="DN508" s="21"/>
      <c r="DO508" s="21"/>
      <c r="DP508" s="21"/>
      <c r="DQ508" s="21"/>
      <c r="DR508" s="21"/>
      <c r="DS508" s="21"/>
      <c r="DT508" s="21"/>
      <c r="DU508" s="21"/>
      <c r="DV508" s="21"/>
      <c r="DW508" s="21"/>
      <c r="DX508" s="21"/>
      <c r="DY508" s="21"/>
      <c r="DZ508" s="21"/>
      <c r="EA508" s="21"/>
      <c r="EB508" s="21"/>
      <c r="EC508" s="21"/>
      <c r="ED508" s="21"/>
      <c r="EE508" s="21"/>
      <c r="EF508" s="21"/>
      <c r="EG508" s="21"/>
      <c r="EH508" s="21"/>
    </row>
    <row r="509" spans="1:138" ht="15.75" customHeight="1">
      <c r="A509" s="21"/>
      <c r="B509" s="21"/>
      <c r="C509" s="21"/>
      <c r="D509" s="79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  <c r="AA509" s="21"/>
      <c r="AB509" s="21"/>
      <c r="AC509" s="21"/>
      <c r="AD509" s="21"/>
      <c r="AE509" s="21"/>
      <c r="AF509" s="21"/>
      <c r="AG509" s="21"/>
      <c r="AH509" s="21"/>
      <c r="AI509" s="21"/>
      <c r="AJ509" s="21"/>
      <c r="AK509" s="21"/>
      <c r="AL509" s="21"/>
      <c r="AM509" s="21"/>
      <c r="AN509" s="21"/>
      <c r="AO509" s="21"/>
      <c r="AP509" s="21"/>
      <c r="AQ509" s="21"/>
      <c r="AR509" s="21"/>
      <c r="AS509" s="21"/>
      <c r="AT509" s="21"/>
      <c r="AU509" s="21"/>
      <c r="AV509" s="21"/>
      <c r="AW509" s="21"/>
      <c r="AX509" s="21"/>
      <c r="AY509" s="21"/>
      <c r="AZ509" s="21"/>
      <c r="BA509" s="21"/>
      <c r="BB509" s="21"/>
      <c r="BC509" s="21"/>
      <c r="BD509" s="21"/>
      <c r="BE509" s="21"/>
      <c r="BF509" s="21"/>
      <c r="BG509" s="21"/>
      <c r="BH509" s="21"/>
      <c r="BI509" s="21"/>
      <c r="BJ509" s="21"/>
      <c r="BK509" s="21"/>
      <c r="BL509" s="21"/>
      <c r="BM509" s="21"/>
      <c r="BN509" s="21"/>
      <c r="BO509" s="21"/>
      <c r="BP509" s="21"/>
      <c r="BQ509" s="21"/>
      <c r="BR509" s="21"/>
      <c r="BS509" s="21"/>
      <c r="BT509" s="21"/>
      <c r="BU509" s="21"/>
      <c r="BV509" s="21"/>
      <c r="BW509" s="21"/>
      <c r="BX509" s="21"/>
      <c r="BY509" s="21"/>
      <c r="BZ509" s="21"/>
      <c r="CA509" s="21"/>
      <c r="CB509" s="21"/>
      <c r="CC509" s="21"/>
      <c r="CD509" s="21"/>
      <c r="CE509" s="21"/>
      <c r="CF509" s="21"/>
      <c r="CG509" s="21"/>
      <c r="CH509" s="21"/>
      <c r="CI509" s="21"/>
      <c r="CJ509" s="21"/>
      <c r="CK509" s="21"/>
      <c r="CL509" s="21"/>
      <c r="CM509" s="21"/>
      <c r="CN509" s="21"/>
      <c r="CO509" s="21"/>
      <c r="CP509" s="21"/>
      <c r="CQ509" s="21"/>
      <c r="CR509" s="21"/>
      <c r="CS509" s="21"/>
      <c r="CT509" s="21"/>
      <c r="CU509" s="21"/>
      <c r="CV509" s="21"/>
      <c r="CW509" s="21"/>
      <c r="CX509" s="21"/>
      <c r="CY509" s="21"/>
      <c r="CZ509" s="21"/>
      <c r="DA509" s="21"/>
      <c r="DB509" s="21"/>
      <c r="DC509" s="21"/>
      <c r="DD509" s="21"/>
      <c r="DE509" s="21"/>
      <c r="DF509" s="21"/>
      <c r="DG509" s="21"/>
      <c r="DH509" s="21"/>
      <c r="DI509" s="21"/>
      <c r="DJ509" s="21"/>
      <c r="DK509" s="21"/>
      <c r="DL509" s="21"/>
      <c r="DM509" s="21"/>
      <c r="DN509" s="21"/>
      <c r="DO509" s="21"/>
      <c r="DP509" s="21"/>
      <c r="DQ509" s="21"/>
      <c r="DR509" s="21"/>
      <c r="DS509" s="21"/>
      <c r="DT509" s="21"/>
      <c r="DU509" s="21"/>
      <c r="DV509" s="21"/>
      <c r="DW509" s="21"/>
      <c r="DX509" s="21"/>
      <c r="DY509" s="21"/>
      <c r="DZ509" s="21"/>
      <c r="EA509" s="21"/>
      <c r="EB509" s="21"/>
      <c r="EC509" s="21"/>
      <c r="ED509" s="21"/>
      <c r="EE509" s="21"/>
      <c r="EF509" s="21"/>
      <c r="EG509" s="21"/>
      <c r="EH509" s="21"/>
    </row>
    <row r="510" spans="1:138" ht="15.75" customHeight="1">
      <c r="A510" s="21"/>
      <c r="B510" s="21"/>
      <c r="C510" s="21"/>
      <c r="D510" s="79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  <c r="AA510" s="21"/>
      <c r="AB510" s="21"/>
      <c r="AC510" s="21"/>
      <c r="AD510" s="21"/>
      <c r="AE510" s="21"/>
      <c r="AF510" s="21"/>
      <c r="AG510" s="21"/>
      <c r="AH510" s="21"/>
      <c r="AI510" s="21"/>
      <c r="AJ510" s="21"/>
      <c r="AK510" s="21"/>
      <c r="AL510" s="21"/>
      <c r="AM510" s="21"/>
      <c r="AN510" s="21"/>
      <c r="AO510" s="21"/>
      <c r="AP510" s="21"/>
      <c r="AQ510" s="21"/>
      <c r="AR510" s="21"/>
      <c r="AS510" s="21"/>
      <c r="AT510" s="21"/>
      <c r="AU510" s="21"/>
      <c r="AV510" s="21"/>
      <c r="AW510" s="21"/>
      <c r="AX510" s="21"/>
      <c r="AY510" s="21"/>
      <c r="AZ510" s="21"/>
      <c r="BA510" s="21"/>
      <c r="BB510" s="21"/>
      <c r="BC510" s="21"/>
      <c r="BD510" s="21"/>
      <c r="BE510" s="21"/>
      <c r="BF510" s="21"/>
      <c r="BG510" s="21"/>
      <c r="BH510" s="21"/>
      <c r="BI510" s="21"/>
      <c r="BJ510" s="21"/>
      <c r="BK510" s="21"/>
      <c r="BL510" s="21"/>
      <c r="BM510" s="21"/>
      <c r="BN510" s="21"/>
      <c r="BO510" s="21"/>
      <c r="BP510" s="21"/>
      <c r="BQ510" s="21"/>
      <c r="BR510" s="21"/>
      <c r="BS510" s="21"/>
      <c r="BT510" s="21"/>
      <c r="BU510" s="21"/>
      <c r="BV510" s="21"/>
      <c r="BW510" s="21"/>
      <c r="BX510" s="21"/>
      <c r="BY510" s="21"/>
      <c r="BZ510" s="21"/>
      <c r="CA510" s="21"/>
      <c r="CB510" s="21"/>
      <c r="CC510" s="21"/>
      <c r="CD510" s="21"/>
      <c r="CE510" s="21"/>
      <c r="CF510" s="21"/>
      <c r="CG510" s="21"/>
      <c r="CH510" s="21"/>
      <c r="CI510" s="21"/>
      <c r="CJ510" s="21"/>
      <c r="CK510" s="21"/>
      <c r="CL510" s="21"/>
      <c r="CM510" s="21"/>
      <c r="CN510" s="21"/>
      <c r="CO510" s="21"/>
      <c r="CP510" s="21"/>
      <c r="CQ510" s="21"/>
      <c r="CR510" s="21"/>
      <c r="CS510" s="21"/>
      <c r="CT510" s="21"/>
      <c r="CU510" s="21"/>
      <c r="CV510" s="21"/>
      <c r="CW510" s="21"/>
      <c r="CX510" s="21"/>
      <c r="CY510" s="21"/>
      <c r="CZ510" s="21"/>
      <c r="DA510" s="21"/>
      <c r="DB510" s="21"/>
      <c r="DC510" s="21"/>
      <c r="DD510" s="21"/>
      <c r="DE510" s="21"/>
      <c r="DF510" s="21"/>
      <c r="DG510" s="21"/>
      <c r="DH510" s="21"/>
      <c r="DI510" s="21"/>
      <c r="DJ510" s="21"/>
      <c r="DK510" s="21"/>
      <c r="DL510" s="21"/>
      <c r="DM510" s="21"/>
      <c r="DN510" s="21"/>
      <c r="DO510" s="21"/>
      <c r="DP510" s="21"/>
      <c r="DQ510" s="21"/>
      <c r="DR510" s="21"/>
      <c r="DS510" s="21"/>
      <c r="DT510" s="21"/>
      <c r="DU510" s="21"/>
      <c r="DV510" s="21"/>
      <c r="DW510" s="21"/>
      <c r="DX510" s="21"/>
      <c r="DY510" s="21"/>
      <c r="DZ510" s="21"/>
      <c r="EA510" s="21"/>
      <c r="EB510" s="21"/>
      <c r="EC510" s="21"/>
      <c r="ED510" s="21"/>
      <c r="EE510" s="21"/>
      <c r="EF510" s="21"/>
      <c r="EG510" s="21"/>
      <c r="EH510" s="21"/>
    </row>
    <row r="511" spans="1:138" ht="15.75" customHeight="1">
      <c r="A511" s="21"/>
      <c r="B511" s="21"/>
      <c r="C511" s="21"/>
      <c r="D511" s="79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21"/>
      <c r="AC511" s="21"/>
      <c r="AD511" s="21"/>
      <c r="AE511" s="21"/>
      <c r="AF511" s="21"/>
      <c r="AG511" s="21"/>
      <c r="AH511" s="21"/>
      <c r="AI511" s="21"/>
      <c r="AJ511" s="21"/>
      <c r="AK511" s="21"/>
      <c r="AL511" s="21"/>
      <c r="AM511" s="21"/>
      <c r="AN511" s="21"/>
      <c r="AO511" s="21"/>
      <c r="AP511" s="21"/>
      <c r="AQ511" s="21"/>
      <c r="AR511" s="21"/>
      <c r="AS511" s="21"/>
      <c r="AT511" s="21"/>
      <c r="AU511" s="21"/>
      <c r="AV511" s="21"/>
      <c r="AW511" s="21"/>
      <c r="AX511" s="21"/>
      <c r="AY511" s="21"/>
      <c r="AZ511" s="21"/>
      <c r="BA511" s="21"/>
      <c r="BB511" s="21"/>
      <c r="BC511" s="21"/>
      <c r="BD511" s="21"/>
      <c r="BE511" s="21"/>
      <c r="BF511" s="21"/>
      <c r="BG511" s="21"/>
      <c r="BH511" s="21"/>
      <c r="BI511" s="21"/>
      <c r="BJ511" s="21"/>
      <c r="BK511" s="21"/>
      <c r="BL511" s="21"/>
      <c r="BM511" s="21"/>
      <c r="BN511" s="21"/>
      <c r="BO511" s="21"/>
      <c r="BP511" s="21"/>
      <c r="BQ511" s="21"/>
      <c r="BR511" s="21"/>
      <c r="BS511" s="21"/>
      <c r="BT511" s="21"/>
      <c r="BU511" s="21"/>
      <c r="BV511" s="21"/>
      <c r="BW511" s="21"/>
      <c r="BX511" s="21"/>
      <c r="BY511" s="21"/>
      <c r="BZ511" s="21"/>
      <c r="CA511" s="21"/>
      <c r="CB511" s="21"/>
      <c r="CC511" s="21"/>
      <c r="CD511" s="21"/>
      <c r="CE511" s="21"/>
      <c r="CF511" s="21"/>
      <c r="CG511" s="21"/>
      <c r="CH511" s="21"/>
      <c r="CI511" s="21"/>
      <c r="CJ511" s="21"/>
      <c r="CK511" s="21"/>
      <c r="CL511" s="21"/>
      <c r="CM511" s="21"/>
      <c r="CN511" s="21"/>
      <c r="CO511" s="21"/>
      <c r="CP511" s="21"/>
      <c r="CQ511" s="21"/>
      <c r="CR511" s="21"/>
      <c r="CS511" s="21"/>
      <c r="CT511" s="21"/>
      <c r="CU511" s="21"/>
      <c r="CV511" s="21"/>
      <c r="CW511" s="21"/>
      <c r="CX511" s="21"/>
      <c r="CY511" s="21"/>
      <c r="CZ511" s="21"/>
      <c r="DA511" s="21"/>
      <c r="DB511" s="21"/>
      <c r="DC511" s="21"/>
      <c r="DD511" s="21"/>
      <c r="DE511" s="21"/>
      <c r="DF511" s="21"/>
      <c r="DG511" s="21"/>
      <c r="DH511" s="21"/>
      <c r="DI511" s="21"/>
      <c r="DJ511" s="21"/>
      <c r="DK511" s="21"/>
      <c r="DL511" s="21"/>
      <c r="DM511" s="21"/>
      <c r="DN511" s="21"/>
      <c r="DO511" s="21"/>
      <c r="DP511" s="21"/>
      <c r="DQ511" s="21"/>
      <c r="DR511" s="21"/>
      <c r="DS511" s="21"/>
      <c r="DT511" s="21"/>
      <c r="DU511" s="21"/>
      <c r="DV511" s="21"/>
      <c r="DW511" s="21"/>
      <c r="DX511" s="21"/>
      <c r="DY511" s="21"/>
      <c r="DZ511" s="21"/>
      <c r="EA511" s="21"/>
      <c r="EB511" s="21"/>
      <c r="EC511" s="21"/>
      <c r="ED511" s="21"/>
      <c r="EE511" s="21"/>
      <c r="EF511" s="21"/>
      <c r="EG511" s="21"/>
      <c r="EH511" s="21"/>
    </row>
    <row r="512" spans="1:138" ht="15.75" customHeight="1">
      <c r="A512" s="21"/>
      <c r="B512" s="21"/>
      <c r="C512" s="21"/>
      <c r="D512" s="79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21"/>
      <c r="AC512" s="21"/>
      <c r="AD512" s="21"/>
      <c r="AE512" s="21"/>
      <c r="AF512" s="21"/>
      <c r="AG512" s="21"/>
      <c r="AH512" s="21"/>
      <c r="AI512" s="21"/>
      <c r="AJ512" s="21"/>
      <c r="AK512" s="21"/>
      <c r="AL512" s="21"/>
      <c r="AM512" s="21"/>
      <c r="AN512" s="21"/>
      <c r="AO512" s="21"/>
      <c r="AP512" s="21"/>
      <c r="AQ512" s="21"/>
      <c r="AR512" s="21"/>
      <c r="AS512" s="21"/>
      <c r="AT512" s="21"/>
      <c r="AU512" s="21"/>
      <c r="AV512" s="21"/>
      <c r="AW512" s="21"/>
      <c r="AX512" s="21"/>
      <c r="AY512" s="21"/>
      <c r="AZ512" s="21"/>
      <c r="BA512" s="21"/>
      <c r="BB512" s="21"/>
      <c r="BC512" s="21"/>
      <c r="BD512" s="21"/>
      <c r="BE512" s="21"/>
      <c r="BF512" s="21"/>
      <c r="BG512" s="21"/>
      <c r="BH512" s="21"/>
      <c r="BI512" s="21"/>
      <c r="BJ512" s="21"/>
      <c r="BK512" s="21"/>
      <c r="BL512" s="21"/>
      <c r="BM512" s="21"/>
      <c r="BN512" s="21"/>
      <c r="BO512" s="21"/>
      <c r="BP512" s="21"/>
      <c r="BQ512" s="21"/>
      <c r="BR512" s="21"/>
      <c r="BS512" s="21"/>
      <c r="BT512" s="21"/>
      <c r="BU512" s="21"/>
      <c r="BV512" s="21"/>
      <c r="BW512" s="21"/>
      <c r="BX512" s="21"/>
      <c r="BY512" s="21"/>
      <c r="BZ512" s="21"/>
      <c r="CA512" s="21"/>
      <c r="CB512" s="21"/>
      <c r="CC512" s="21"/>
      <c r="CD512" s="21"/>
      <c r="CE512" s="21"/>
      <c r="CF512" s="21"/>
      <c r="CG512" s="21"/>
      <c r="CH512" s="21"/>
      <c r="CI512" s="21"/>
      <c r="CJ512" s="21"/>
      <c r="CK512" s="21"/>
      <c r="CL512" s="21"/>
      <c r="CM512" s="21"/>
      <c r="CN512" s="21"/>
      <c r="CO512" s="21"/>
      <c r="CP512" s="21"/>
      <c r="CQ512" s="21"/>
      <c r="CR512" s="21"/>
      <c r="CS512" s="21"/>
      <c r="CT512" s="21"/>
      <c r="CU512" s="21"/>
      <c r="CV512" s="21"/>
      <c r="CW512" s="21"/>
      <c r="CX512" s="21"/>
      <c r="CY512" s="21"/>
      <c r="CZ512" s="21"/>
      <c r="DA512" s="21"/>
      <c r="DB512" s="21"/>
      <c r="DC512" s="21"/>
      <c r="DD512" s="21"/>
      <c r="DE512" s="21"/>
      <c r="DF512" s="21"/>
      <c r="DG512" s="21"/>
      <c r="DH512" s="21"/>
      <c r="DI512" s="21"/>
      <c r="DJ512" s="21"/>
      <c r="DK512" s="21"/>
      <c r="DL512" s="21"/>
      <c r="DM512" s="21"/>
      <c r="DN512" s="21"/>
      <c r="DO512" s="21"/>
      <c r="DP512" s="21"/>
      <c r="DQ512" s="21"/>
      <c r="DR512" s="21"/>
      <c r="DS512" s="21"/>
      <c r="DT512" s="21"/>
      <c r="DU512" s="21"/>
      <c r="DV512" s="21"/>
      <c r="DW512" s="21"/>
      <c r="DX512" s="21"/>
      <c r="DY512" s="21"/>
      <c r="DZ512" s="21"/>
      <c r="EA512" s="21"/>
      <c r="EB512" s="21"/>
      <c r="EC512" s="21"/>
      <c r="ED512" s="21"/>
      <c r="EE512" s="21"/>
      <c r="EF512" s="21"/>
      <c r="EG512" s="21"/>
      <c r="EH512" s="21"/>
    </row>
    <row r="513" spans="1:138" ht="15.75" customHeight="1">
      <c r="A513" s="21"/>
      <c r="B513" s="21"/>
      <c r="C513" s="21"/>
      <c r="D513" s="79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  <c r="AA513" s="21"/>
      <c r="AB513" s="21"/>
      <c r="AC513" s="21"/>
      <c r="AD513" s="21"/>
      <c r="AE513" s="21"/>
      <c r="AF513" s="21"/>
      <c r="AG513" s="21"/>
      <c r="AH513" s="21"/>
      <c r="AI513" s="21"/>
      <c r="AJ513" s="21"/>
      <c r="AK513" s="21"/>
      <c r="AL513" s="21"/>
      <c r="AM513" s="21"/>
      <c r="AN513" s="21"/>
      <c r="AO513" s="21"/>
      <c r="AP513" s="21"/>
      <c r="AQ513" s="21"/>
      <c r="AR513" s="21"/>
      <c r="AS513" s="21"/>
      <c r="AT513" s="21"/>
      <c r="AU513" s="21"/>
      <c r="AV513" s="21"/>
      <c r="AW513" s="21"/>
      <c r="AX513" s="21"/>
      <c r="AY513" s="21"/>
      <c r="AZ513" s="21"/>
      <c r="BA513" s="21"/>
      <c r="BB513" s="21"/>
      <c r="BC513" s="21"/>
      <c r="BD513" s="21"/>
      <c r="BE513" s="21"/>
      <c r="BF513" s="21"/>
      <c r="BG513" s="21"/>
      <c r="BH513" s="21"/>
      <c r="BI513" s="21"/>
      <c r="BJ513" s="21"/>
      <c r="BK513" s="21"/>
      <c r="BL513" s="21"/>
      <c r="BM513" s="21"/>
      <c r="BN513" s="21"/>
      <c r="BO513" s="21"/>
      <c r="BP513" s="21"/>
      <c r="BQ513" s="21"/>
      <c r="BR513" s="21"/>
      <c r="BS513" s="21"/>
      <c r="BT513" s="21"/>
      <c r="BU513" s="21"/>
      <c r="BV513" s="21"/>
      <c r="BW513" s="21"/>
      <c r="BX513" s="21"/>
      <c r="BY513" s="21"/>
      <c r="BZ513" s="21"/>
      <c r="CA513" s="21"/>
      <c r="CB513" s="21"/>
      <c r="CC513" s="21"/>
      <c r="CD513" s="21"/>
      <c r="CE513" s="21"/>
      <c r="CF513" s="21"/>
      <c r="CG513" s="21"/>
      <c r="CH513" s="21"/>
      <c r="CI513" s="21"/>
      <c r="CJ513" s="21"/>
      <c r="CK513" s="21"/>
      <c r="CL513" s="21"/>
      <c r="CM513" s="21"/>
      <c r="CN513" s="21"/>
      <c r="CO513" s="21"/>
      <c r="CP513" s="21"/>
      <c r="CQ513" s="21"/>
      <c r="CR513" s="21"/>
      <c r="CS513" s="21"/>
      <c r="CT513" s="21"/>
      <c r="CU513" s="21"/>
      <c r="CV513" s="21"/>
      <c r="CW513" s="21"/>
      <c r="CX513" s="21"/>
      <c r="CY513" s="21"/>
      <c r="CZ513" s="21"/>
      <c r="DA513" s="21"/>
      <c r="DB513" s="21"/>
      <c r="DC513" s="21"/>
      <c r="DD513" s="21"/>
      <c r="DE513" s="21"/>
      <c r="DF513" s="21"/>
      <c r="DG513" s="21"/>
      <c r="DH513" s="21"/>
      <c r="DI513" s="21"/>
      <c r="DJ513" s="21"/>
      <c r="DK513" s="21"/>
      <c r="DL513" s="21"/>
      <c r="DM513" s="21"/>
      <c r="DN513" s="21"/>
      <c r="DO513" s="21"/>
      <c r="DP513" s="21"/>
      <c r="DQ513" s="21"/>
      <c r="DR513" s="21"/>
      <c r="DS513" s="21"/>
      <c r="DT513" s="21"/>
      <c r="DU513" s="21"/>
      <c r="DV513" s="21"/>
      <c r="DW513" s="21"/>
      <c r="DX513" s="21"/>
      <c r="DY513" s="21"/>
      <c r="DZ513" s="21"/>
      <c r="EA513" s="21"/>
      <c r="EB513" s="21"/>
      <c r="EC513" s="21"/>
      <c r="ED513" s="21"/>
      <c r="EE513" s="21"/>
      <c r="EF513" s="21"/>
      <c r="EG513" s="21"/>
      <c r="EH513" s="21"/>
    </row>
    <row r="514" spans="1:138" ht="15.75" customHeight="1">
      <c r="A514" s="21"/>
      <c r="B514" s="21"/>
      <c r="C514" s="21"/>
      <c r="D514" s="79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  <c r="AA514" s="21"/>
      <c r="AB514" s="21"/>
      <c r="AC514" s="21"/>
      <c r="AD514" s="21"/>
      <c r="AE514" s="21"/>
      <c r="AF514" s="21"/>
      <c r="AG514" s="21"/>
      <c r="AH514" s="21"/>
      <c r="AI514" s="21"/>
      <c r="AJ514" s="21"/>
      <c r="AK514" s="21"/>
      <c r="AL514" s="21"/>
      <c r="AM514" s="21"/>
      <c r="AN514" s="21"/>
      <c r="AO514" s="21"/>
      <c r="AP514" s="21"/>
      <c r="AQ514" s="21"/>
      <c r="AR514" s="21"/>
      <c r="AS514" s="21"/>
      <c r="AT514" s="21"/>
      <c r="AU514" s="21"/>
      <c r="AV514" s="21"/>
      <c r="AW514" s="21"/>
      <c r="AX514" s="21"/>
      <c r="AY514" s="21"/>
      <c r="AZ514" s="21"/>
      <c r="BA514" s="21"/>
      <c r="BB514" s="21"/>
      <c r="BC514" s="21"/>
      <c r="BD514" s="21"/>
      <c r="BE514" s="21"/>
      <c r="BF514" s="21"/>
      <c r="BG514" s="21"/>
      <c r="BH514" s="21"/>
      <c r="BI514" s="21"/>
      <c r="BJ514" s="21"/>
      <c r="BK514" s="21"/>
      <c r="BL514" s="21"/>
      <c r="BM514" s="21"/>
      <c r="BN514" s="21"/>
      <c r="BO514" s="21"/>
      <c r="BP514" s="21"/>
      <c r="BQ514" s="21"/>
      <c r="BR514" s="21"/>
      <c r="BS514" s="21"/>
      <c r="BT514" s="21"/>
      <c r="BU514" s="21"/>
      <c r="BV514" s="21"/>
      <c r="BW514" s="21"/>
      <c r="BX514" s="21"/>
      <c r="BY514" s="21"/>
      <c r="BZ514" s="21"/>
      <c r="CA514" s="21"/>
      <c r="CB514" s="21"/>
      <c r="CC514" s="21"/>
      <c r="CD514" s="21"/>
      <c r="CE514" s="21"/>
      <c r="CF514" s="21"/>
      <c r="CG514" s="21"/>
      <c r="CH514" s="21"/>
      <c r="CI514" s="21"/>
      <c r="CJ514" s="21"/>
      <c r="CK514" s="21"/>
      <c r="CL514" s="21"/>
      <c r="CM514" s="21"/>
      <c r="CN514" s="21"/>
      <c r="CO514" s="21"/>
      <c r="CP514" s="21"/>
      <c r="CQ514" s="21"/>
      <c r="CR514" s="21"/>
      <c r="CS514" s="21"/>
      <c r="CT514" s="21"/>
      <c r="CU514" s="21"/>
      <c r="CV514" s="21"/>
      <c r="CW514" s="21"/>
      <c r="CX514" s="21"/>
      <c r="CY514" s="21"/>
      <c r="CZ514" s="21"/>
      <c r="DA514" s="21"/>
      <c r="DB514" s="21"/>
      <c r="DC514" s="21"/>
      <c r="DD514" s="21"/>
      <c r="DE514" s="21"/>
      <c r="DF514" s="21"/>
      <c r="DG514" s="21"/>
      <c r="DH514" s="21"/>
      <c r="DI514" s="21"/>
      <c r="DJ514" s="21"/>
      <c r="DK514" s="21"/>
      <c r="DL514" s="21"/>
      <c r="DM514" s="21"/>
      <c r="DN514" s="21"/>
      <c r="DO514" s="21"/>
      <c r="DP514" s="21"/>
      <c r="DQ514" s="21"/>
      <c r="DR514" s="21"/>
      <c r="DS514" s="21"/>
      <c r="DT514" s="21"/>
      <c r="DU514" s="21"/>
      <c r="DV514" s="21"/>
      <c r="DW514" s="21"/>
      <c r="DX514" s="21"/>
      <c r="DY514" s="21"/>
      <c r="DZ514" s="21"/>
      <c r="EA514" s="21"/>
      <c r="EB514" s="21"/>
      <c r="EC514" s="21"/>
      <c r="ED514" s="21"/>
      <c r="EE514" s="21"/>
      <c r="EF514" s="21"/>
      <c r="EG514" s="21"/>
      <c r="EH514" s="21"/>
    </row>
    <row r="515" spans="1:138" ht="15.75" customHeight="1">
      <c r="A515" s="21"/>
      <c r="B515" s="21"/>
      <c r="C515" s="21"/>
      <c r="D515" s="79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  <c r="AA515" s="21"/>
      <c r="AB515" s="21"/>
      <c r="AC515" s="21"/>
      <c r="AD515" s="21"/>
      <c r="AE515" s="21"/>
      <c r="AF515" s="21"/>
      <c r="AG515" s="21"/>
      <c r="AH515" s="21"/>
      <c r="AI515" s="21"/>
      <c r="AJ515" s="21"/>
      <c r="AK515" s="21"/>
      <c r="AL515" s="21"/>
      <c r="AM515" s="21"/>
      <c r="AN515" s="21"/>
      <c r="AO515" s="21"/>
      <c r="AP515" s="21"/>
      <c r="AQ515" s="21"/>
      <c r="AR515" s="21"/>
      <c r="AS515" s="21"/>
      <c r="AT515" s="21"/>
      <c r="AU515" s="21"/>
      <c r="AV515" s="21"/>
      <c r="AW515" s="21"/>
      <c r="AX515" s="21"/>
      <c r="AY515" s="21"/>
      <c r="AZ515" s="21"/>
      <c r="BA515" s="21"/>
      <c r="BB515" s="21"/>
      <c r="BC515" s="21"/>
      <c r="BD515" s="21"/>
      <c r="BE515" s="21"/>
      <c r="BF515" s="21"/>
      <c r="BG515" s="21"/>
      <c r="BH515" s="21"/>
      <c r="BI515" s="21"/>
      <c r="BJ515" s="21"/>
      <c r="BK515" s="21"/>
      <c r="BL515" s="21"/>
      <c r="BM515" s="21"/>
      <c r="BN515" s="21"/>
      <c r="BO515" s="21"/>
      <c r="BP515" s="21"/>
      <c r="BQ515" s="21"/>
      <c r="BR515" s="21"/>
      <c r="BS515" s="21"/>
      <c r="BT515" s="21"/>
      <c r="BU515" s="21"/>
      <c r="BV515" s="21"/>
      <c r="BW515" s="21"/>
      <c r="BX515" s="21"/>
      <c r="BY515" s="21"/>
      <c r="BZ515" s="21"/>
      <c r="CA515" s="21"/>
      <c r="CB515" s="21"/>
      <c r="CC515" s="21"/>
      <c r="CD515" s="21"/>
      <c r="CE515" s="21"/>
      <c r="CF515" s="21"/>
      <c r="CG515" s="21"/>
      <c r="CH515" s="21"/>
      <c r="CI515" s="21"/>
      <c r="CJ515" s="21"/>
      <c r="CK515" s="21"/>
      <c r="CL515" s="21"/>
      <c r="CM515" s="21"/>
      <c r="CN515" s="21"/>
      <c r="CO515" s="21"/>
      <c r="CP515" s="21"/>
      <c r="CQ515" s="21"/>
      <c r="CR515" s="21"/>
      <c r="CS515" s="21"/>
      <c r="CT515" s="21"/>
      <c r="CU515" s="21"/>
      <c r="CV515" s="21"/>
      <c r="CW515" s="21"/>
      <c r="CX515" s="21"/>
      <c r="CY515" s="21"/>
      <c r="CZ515" s="21"/>
      <c r="DA515" s="21"/>
      <c r="DB515" s="21"/>
      <c r="DC515" s="21"/>
      <c r="DD515" s="21"/>
      <c r="DE515" s="21"/>
      <c r="DF515" s="21"/>
      <c r="DG515" s="21"/>
      <c r="DH515" s="21"/>
      <c r="DI515" s="21"/>
      <c r="DJ515" s="21"/>
      <c r="DK515" s="21"/>
      <c r="DL515" s="21"/>
      <c r="DM515" s="21"/>
      <c r="DN515" s="21"/>
      <c r="DO515" s="21"/>
      <c r="DP515" s="21"/>
      <c r="DQ515" s="21"/>
      <c r="DR515" s="21"/>
      <c r="DS515" s="21"/>
      <c r="DT515" s="21"/>
      <c r="DU515" s="21"/>
      <c r="DV515" s="21"/>
      <c r="DW515" s="21"/>
      <c r="DX515" s="21"/>
      <c r="DY515" s="21"/>
      <c r="DZ515" s="21"/>
      <c r="EA515" s="21"/>
      <c r="EB515" s="21"/>
      <c r="EC515" s="21"/>
      <c r="ED515" s="21"/>
      <c r="EE515" s="21"/>
      <c r="EF515" s="21"/>
      <c r="EG515" s="21"/>
      <c r="EH515" s="21"/>
    </row>
    <row r="516" spans="1:138" ht="15.75" customHeight="1">
      <c r="A516" s="21"/>
      <c r="B516" s="21"/>
      <c r="C516" s="21"/>
      <c r="D516" s="79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  <c r="AA516" s="21"/>
      <c r="AB516" s="21"/>
      <c r="AC516" s="21"/>
      <c r="AD516" s="21"/>
      <c r="AE516" s="21"/>
      <c r="AF516" s="21"/>
      <c r="AG516" s="21"/>
      <c r="AH516" s="21"/>
      <c r="AI516" s="21"/>
      <c r="AJ516" s="21"/>
      <c r="AK516" s="21"/>
      <c r="AL516" s="21"/>
      <c r="AM516" s="21"/>
      <c r="AN516" s="21"/>
      <c r="AO516" s="21"/>
      <c r="AP516" s="21"/>
      <c r="AQ516" s="21"/>
      <c r="AR516" s="21"/>
      <c r="AS516" s="21"/>
      <c r="AT516" s="21"/>
      <c r="AU516" s="21"/>
      <c r="AV516" s="21"/>
      <c r="AW516" s="21"/>
      <c r="AX516" s="21"/>
      <c r="AY516" s="21"/>
      <c r="AZ516" s="21"/>
      <c r="BA516" s="21"/>
      <c r="BB516" s="21"/>
      <c r="BC516" s="21"/>
      <c r="BD516" s="21"/>
      <c r="BE516" s="21"/>
      <c r="BF516" s="21"/>
      <c r="BG516" s="21"/>
      <c r="BH516" s="21"/>
      <c r="BI516" s="21"/>
      <c r="BJ516" s="21"/>
      <c r="BK516" s="21"/>
      <c r="BL516" s="21"/>
      <c r="BM516" s="21"/>
      <c r="BN516" s="21"/>
      <c r="BO516" s="21"/>
      <c r="BP516" s="21"/>
      <c r="BQ516" s="21"/>
      <c r="BR516" s="21"/>
      <c r="BS516" s="21"/>
      <c r="BT516" s="21"/>
      <c r="BU516" s="21"/>
      <c r="BV516" s="21"/>
      <c r="BW516" s="21"/>
      <c r="BX516" s="21"/>
      <c r="BY516" s="21"/>
      <c r="BZ516" s="21"/>
      <c r="CA516" s="21"/>
      <c r="CB516" s="21"/>
      <c r="CC516" s="21"/>
      <c r="CD516" s="21"/>
      <c r="CE516" s="21"/>
      <c r="CF516" s="21"/>
      <c r="CG516" s="21"/>
      <c r="CH516" s="21"/>
      <c r="CI516" s="21"/>
      <c r="CJ516" s="21"/>
      <c r="CK516" s="21"/>
      <c r="CL516" s="21"/>
      <c r="CM516" s="21"/>
      <c r="CN516" s="21"/>
      <c r="CO516" s="21"/>
      <c r="CP516" s="21"/>
      <c r="CQ516" s="21"/>
      <c r="CR516" s="21"/>
      <c r="CS516" s="21"/>
      <c r="CT516" s="21"/>
      <c r="CU516" s="21"/>
      <c r="CV516" s="21"/>
      <c r="CW516" s="21"/>
      <c r="CX516" s="21"/>
      <c r="CY516" s="21"/>
      <c r="CZ516" s="21"/>
      <c r="DA516" s="21"/>
      <c r="DB516" s="21"/>
      <c r="DC516" s="21"/>
      <c r="DD516" s="21"/>
      <c r="DE516" s="21"/>
      <c r="DF516" s="21"/>
      <c r="DG516" s="21"/>
      <c r="DH516" s="21"/>
      <c r="DI516" s="21"/>
      <c r="DJ516" s="21"/>
      <c r="DK516" s="21"/>
      <c r="DL516" s="21"/>
      <c r="DM516" s="21"/>
      <c r="DN516" s="21"/>
      <c r="DO516" s="21"/>
      <c r="DP516" s="21"/>
      <c r="DQ516" s="21"/>
      <c r="DR516" s="21"/>
      <c r="DS516" s="21"/>
      <c r="DT516" s="21"/>
      <c r="DU516" s="21"/>
      <c r="DV516" s="21"/>
      <c r="DW516" s="21"/>
      <c r="DX516" s="21"/>
      <c r="DY516" s="21"/>
      <c r="DZ516" s="21"/>
      <c r="EA516" s="21"/>
      <c r="EB516" s="21"/>
      <c r="EC516" s="21"/>
      <c r="ED516" s="21"/>
      <c r="EE516" s="21"/>
      <c r="EF516" s="21"/>
      <c r="EG516" s="21"/>
      <c r="EH516" s="21"/>
    </row>
    <row r="517" spans="1:138" ht="15.75" customHeight="1">
      <c r="A517" s="21"/>
      <c r="B517" s="21"/>
      <c r="C517" s="21"/>
      <c r="D517" s="79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  <c r="AA517" s="21"/>
      <c r="AB517" s="21"/>
      <c r="AC517" s="21"/>
      <c r="AD517" s="21"/>
      <c r="AE517" s="21"/>
      <c r="AF517" s="21"/>
      <c r="AG517" s="21"/>
      <c r="AH517" s="21"/>
      <c r="AI517" s="21"/>
      <c r="AJ517" s="21"/>
      <c r="AK517" s="21"/>
      <c r="AL517" s="21"/>
      <c r="AM517" s="21"/>
      <c r="AN517" s="21"/>
      <c r="AO517" s="21"/>
      <c r="AP517" s="21"/>
      <c r="AQ517" s="21"/>
      <c r="AR517" s="21"/>
      <c r="AS517" s="21"/>
      <c r="AT517" s="21"/>
      <c r="AU517" s="21"/>
      <c r="AV517" s="21"/>
      <c r="AW517" s="21"/>
      <c r="AX517" s="21"/>
      <c r="AY517" s="21"/>
      <c r="AZ517" s="21"/>
      <c r="BA517" s="21"/>
      <c r="BB517" s="21"/>
      <c r="BC517" s="21"/>
      <c r="BD517" s="21"/>
      <c r="BE517" s="21"/>
      <c r="BF517" s="21"/>
      <c r="BG517" s="21"/>
      <c r="BH517" s="21"/>
      <c r="BI517" s="21"/>
      <c r="BJ517" s="21"/>
      <c r="BK517" s="21"/>
      <c r="BL517" s="21"/>
      <c r="BM517" s="21"/>
      <c r="BN517" s="21"/>
      <c r="BO517" s="21"/>
      <c r="BP517" s="21"/>
      <c r="BQ517" s="21"/>
      <c r="BR517" s="21"/>
      <c r="BS517" s="21"/>
      <c r="BT517" s="21"/>
      <c r="BU517" s="21"/>
      <c r="BV517" s="21"/>
      <c r="BW517" s="21"/>
      <c r="BX517" s="21"/>
      <c r="BY517" s="21"/>
      <c r="BZ517" s="21"/>
      <c r="CA517" s="21"/>
      <c r="CB517" s="21"/>
      <c r="CC517" s="21"/>
      <c r="CD517" s="21"/>
      <c r="CE517" s="21"/>
      <c r="CF517" s="21"/>
      <c r="CG517" s="21"/>
      <c r="CH517" s="21"/>
      <c r="CI517" s="21"/>
      <c r="CJ517" s="21"/>
      <c r="CK517" s="21"/>
      <c r="CL517" s="21"/>
      <c r="CM517" s="21"/>
      <c r="CN517" s="21"/>
      <c r="CO517" s="21"/>
      <c r="CP517" s="21"/>
      <c r="CQ517" s="21"/>
      <c r="CR517" s="21"/>
      <c r="CS517" s="21"/>
      <c r="CT517" s="21"/>
      <c r="CU517" s="21"/>
      <c r="CV517" s="21"/>
      <c r="CW517" s="21"/>
      <c r="CX517" s="21"/>
      <c r="CY517" s="21"/>
      <c r="CZ517" s="21"/>
      <c r="DA517" s="21"/>
      <c r="DB517" s="21"/>
      <c r="DC517" s="21"/>
      <c r="DD517" s="21"/>
      <c r="DE517" s="21"/>
      <c r="DF517" s="21"/>
      <c r="DG517" s="21"/>
      <c r="DH517" s="21"/>
      <c r="DI517" s="21"/>
      <c r="DJ517" s="21"/>
      <c r="DK517" s="21"/>
      <c r="DL517" s="21"/>
      <c r="DM517" s="21"/>
      <c r="DN517" s="21"/>
      <c r="DO517" s="21"/>
      <c r="DP517" s="21"/>
      <c r="DQ517" s="21"/>
      <c r="DR517" s="21"/>
      <c r="DS517" s="21"/>
      <c r="DT517" s="21"/>
      <c r="DU517" s="21"/>
      <c r="DV517" s="21"/>
      <c r="DW517" s="21"/>
      <c r="DX517" s="21"/>
      <c r="DY517" s="21"/>
      <c r="DZ517" s="21"/>
      <c r="EA517" s="21"/>
      <c r="EB517" s="21"/>
      <c r="EC517" s="21"/>
      <c r="ED517" s="21"/>
      <c r="EE517" s="21"/>
      <c r="EF517" s="21"/>
      <c r="EG517" s="21"/>
      <c r="EH517" s="21"/>
    </row>
    <row r="518" spans="1:138" ht="15.75" customHeight="1">
      <c r="A518" s="21"/>
      <c r="B518" s="21"/>
      <c r="C518" s="21"/>
      <c r="D518" s="79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  <c r="AA518" s="21"/>
      <c r="AB518" s="21"/>
      <c r="AC518" s="21"/>
      <c r="AD518" s="21"/>
      <c r="AE518" s="21"/>
      <c r="AF518" s="21"/>
      <c r="AG518" s="21"/>
      <c r="AH518" s="21"/>
      <c r="AI518" s="21"/>
      <c r="AJ518" s="21"/>
      <c r="AK518" s="21"/>
      <c r="AL518" s="21"/>
      <c r="AM518" s="21"/>
      <c r="AN518" s="21"/>
      <c r="AO518" s="21"/>
      <c r="AP518" s="21"/>
      <c r="AQ518" s="21"/>
      <c r="AR518" s="21"/>
      <c r="AS518" s="21"/>
      <c r="AT518" s="21"/>
      <c r="AU518" s="21"/>
      <c r="AV518" s="21"/>
      <c r="AW518" s="21"/>
      <c r="AX518" s="21"/>
      <c r="AY518" s="21"/>
      <c r="AZ518" s="21"/>
      <c r="BA518" s="21"/>
      <c r="BB518" s="21"/>
      <c r="BC518" s="21"/>
      <c r="BD518" s="21"/>
      <c r="BE518" s="21"/>
      <c r="BF518" s="21"/>
      <c r="BG518" s="21"/>
      <c r="BH518" s="21"/>
      <c r="BI518" s="21"/>
      <c r="BJ518" s="21"/>
      <c r="BK518" s="21"/>
      <c r="BL518" s="21"/>
      <c r="BM518" s="21"/>
      <c r="BN518" s="21"/>
      <c r="BO518" s="21"/>
      <c r="BP518" s="21"/>
      <c r="BQ518" s="21"/>
      <c r="BR518" s="21"/>
      <c r="BS518" s="21"/>
      <c r="BT518" s="21"/>
      <c r="BU518" s="21"/>
      <c r="BV518" s="21"/>
      <c r="BW518" s="21"/>
      <c r="BX518" s="21"/>
      <c r="BY518" s="21"/>
      <c r="BZ518" s="21"/>
      <c r="CA518" s="21"/>
      <c r="CB518" s="21"/>
      <c r="CC518" s="21"/>
      <c r="CD518" s="21"/>
      <c r="CE518" s="21"/>
      <c r="CF518" s="21"/>
      <c r="CG518" s="21"/>
      <c r="CH518" s="21"/>
      <c r="CI518" s="21"/>
      <c r="CJ518" s="21"/>
      <c r="CK518" s="21"/>
      <c r="CL518" s="21"/>
      <c r="CM518" s="21"/>
      <c r="CN518" s="21"/>
      <c r="CO518" s="21"/>
      <c r="CP518" s="21"/>
      <c r="CQ518" s="21"/>
      <c r="CR518" s="21"/>
      <c r="CS518" s="21"/>
      <c r="CT518" s="21"/>
      <c r="CU518" s="21"/>
      <c r="CV518" s="21"/>
      <c r="CW518" s="21"/>
      <c r="CX518" s="21"/>
      <c r="CY518" s="21"/>
      <c r="CZ518" s="21"/>
      <c r="DA518" s="21"/>
      <c r="DB518" s="21"/>
      <c r="DC518" s="21"/>
      <c r="DD518" s="21"/>
      <c r="DE518" s="21"/>
      <c r="DF518" s="21"/>
      <c r="DG518" s="21"/>
      <c r="DH518" s="21"/>
      <c r="DI518" s="21"/>
      <c r="DJ518" s="21"/>
      <c r="DK518" s="21"/>
      <c r="DL518" s="21"/>
      <c r="DM518" s="21"/>
      <c r="DN518" s="21"/>
      <c r="DO518" s="21"/>
      <c r="DP518" s="21"/>
      <c r="DQ518" s="21"/>
      <c r="DR518" s="21"/>
      <c r="DS518" s="21"/>
      <c r="DT518" s="21"/>
      <c r="DU518" s="21"/>
      <c r="DV518" s="21"/>
      <c r="DW518" s="21"/>
      <c r="DX518" s="21"/>
      <c r="DY518" s="21"/>
      <c r="DZ518" s="21"/>
      <c r="EA518" s="21"/>
      <c r="EB518" s="21"/>
      <c r="EC518" s="21"/>
      <c r="ED518" s="21"/>
      <c r="EE518" s="21"/>
      <c r="EF518" s="21"/>
      <c r="EG518" s="21"/>
      <c r="EH518" s="21"/>
    </row>
    <row r="519" spans="1:138" ht="15.75" customHeight="1">
      <c r="A519" s="21"/>
      <c r="B519" s="21"/>
      <c r="C519" s="21"/>
      <c r="D519" s="79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  <c r="AA519" s="21"/>
      <c r="AB519" s="21"/>
      <c r="AC519" s="21"/>
      <c r="AD519" s="21"/>
      <c r="AE519" s="21"/>
      <c r="AF519" s="21"/>
      <c r="AG519" s="21"/>
      <c r="AH519" s="21"/>
      <c r="AI519" s="21"/>
      <c r="AJ519" s="21"/>
      <c r="AK519" s="21"/>
      <c r="AL519" s="21"/>
      <c r="AM519" s="21"/>
      <c r="AN519" s="21"/>
      <c r="AO519" s="21"/>
      <c r="AP519" s="21"/>
      <c r="AQ519" s="21"/>
      <c r="AR519" s="21"/>
      <c r="AS519" s="21"/>
      <c r="AT519" s="21"/>
      <c r="AU519" s="21"/>
      <c r="AV519" s="21"/>
      <c r="AW519" s="21"/>
      <c r="AX519" s="21"/>
      <c r="AY519" s="21"/>
      <c r="AZ519" s="21"/>
      <c r="BA519" s="21"/>
      <c r="BB519" s="21"/>
      <c r="BC519" s="21"/>
      <c r="BD519" s="21"/>
      <c r="BE519" s="21"/>
      <c r="BF519" s="21"/>
      <c r="BG519" s="21"/>
      <c r="BH519" s="21"/>
      <c r="BI519" s="21"/>
      <c r="BJ519" s="21"/>
      <c r="BK519" s="21"/>
      <c r="BL519" s="21"/>
      <c r="BM519" s="21"/>
      <c r="BN519" s="21"/>
      <c r="BO519" s="21"/>
      <c r="BP519" s="21"/>
      <c r="BQ519" s="21"/>
      <c r="BR519" s="21"/>
      <c r="BS519" s="21"/>
      <c r="BT519" s="21"/>
      <c r="BU519" s="21"/>
      <c r="BV519" s="21"/>
      <c r="BW519" s="21"/>
      <c r="BX519" s="21"/>
      <c r="BY519" s="21"/>
      <c r="BZ519" s="21"/>
      <c r="CA519" s="21"/>
      <c r="CB519" s="21"/>
      <c r="CC519" s="21"/>
      <c r="CD519" s="21"/>
      <c r="CE519" s="21"/>
      <c r="CF519" s="21"/>
      <c r="CG519" s="21"/>
      <c r="CH519" s="21"/>
      <c r="CI519" s="21"/>
      <c r="CJ519" s="21"/>
      <c r="CK519" s="21"/>
      <c r="CL519" s="21"/>
      <c r="CM519" s="21"/>
      <c r="CN519" s="21"/>
      <c r="CO519" s="21"/>
      <c r="CP519" s="21"/>
      <c r="CQ519" s="21"/>
      <c r="CR519" s="21"/>
      <c r="CS519" s="21"/>
      <c r="CT519" s="21"/>
      <c r="CU519" s="21"/>
      <c r="CV519" s="21"/>
      <c r="CW519" s="21"/>
      <c r="CX519" s="21"/>
      <c r="CY519" s="21"/>
      <c r="CZ519" s="21"/>
      <c r="DA519" s="21"/>
      <c r="DB519" s="21"/>
      <c r="DC519" s="21"/>
      <c r="DD519" s="21"/>
      <c r="DE519" s="21"/>
      <c r="DF519" s="21"/>
      <c r="DG519" s="21"/>
      <c r="DH519" s="21"/>
      <c r="DI519" s="21"/>
      <c r="DJ519" s="21"/>
      <c r="DK519" s="21"/>
      <c r="DL519" s="21"/>
      <c r="DM519" s="21"/>
      <c r="DN519" s="21"/>
      <c r="DO519" s="21"/>
      <c r="DP519" s="21"/>
      <c r="DQ519" s="21"/>
      <c r="DR519" s="21"/>
      <c r="DS519" s="21"/>
      <c r="DT519" s="21"/>
      <c r="DU519" s="21"/>
      <c r="DV519" s="21"/>
      <c r="DW519" s="21"/>
      <c r="DX519" s="21"/>
      <c r="DY519" s="21"/>
      <c r="DZ519" s="21"/>
      <c r="EA519" s="21"/>
      <c r="EB519" s="21"/>
      <c r="EC519" s="21"/>
      <c r="ED519" s="21"/>
      <c r="EE519" s="21"/>
      <c r="EF519" s="21"/>
      <c r="EG519" s="21"/>
      <c r="EH519" s="21"/>
    </row>
    <row r="520" spans="1:138" ht="15.75" customHeight="1">
      <c r="A520" s="21"/>
      <c r="B520" s="21"/>
      <c r="C520" s="21"/>
      <c r="D520" s="79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  <c r="AA520" s="21"/>
      <c r="AB520" s="21"/>
      <c r="AC520" s="21"/>
      <c r="AD520" s="21"/>
      <c r="AE520" s="21"/>
      <c r="AF520" s="21"/>
      <c r="AG520" s="21"/>
      <c r="AH520" s="21"/>
      <c r="AI520" s="21"/>
      <c r="AJ520" s="21"/>
      <c r="AK520" s="21"/>
      <c r="AL520" s="21"/>
      <c r="AM520" s="21"/>
      <c r="AN520" s="21"/>
      <c r="AO520" s="21"/>
      <c r="AP520" s="21"/>
      <c r="AQ520" s="21"/>
      <c r="AR520" s="21"/>
      <c r="AS520" s="21"/>
      <c r="AT520" s="21"/>
      <c r="AU520" s="21"/>
      <c r="AV520" s="21"/>
      <c r="AW520" s="21"/>
      <c r="AX520" s="21"/>
      <c r="AY520" s="21"/>
      <c r="AZ520" s="21"/>
      <c r="BA520" s="21"/>
      <c r="BB520" s="21"/>
      <c r="BC520" s="21"/>
      <c r="BD520" s="21"/>
      <c r="BE520" s="21"/>
      <c r="BF520" s="21"/>
      <c r="BG520" s="21"/>
      <c r="BH520" s="21"/>
      <c r="BI520" s="21"/>
      <c r="BJ520" s="21"/>
      <c r="BK520" s="21"/>
      <c r="BL520" s="21"/>
      <c r="BM520" s="21"/>
      <c r="BN520" s="21"/>
      <c r="BO520" s="21"/>
      <c r="BP520" s="21"/>
      <c r="BQ520" s="21"/>
      <c r="BR520" s="21"/>
      <c r="BS520" s="21"/>
      <c r="BT520" s="21"/>
      <c r="BU520" s="21"/>
      <c r="BV520" s="21"/>
      <c r="BW520" s="21"/>
      <c r="BX520" s="21"/>
      <c r="BY520" s="21"/>
      <c r="BZ520" s="21"/>
      <c r="CA520" s="21"/>
      <c r="CB520" s="21"/>
      <c r="CC520" s="21"/>
      <c r="CD520" s="21"/>
      <c r="CE520" s="21"/>
      <c r="CF520" s="21"/>
      <c r="CG520" s="21"/>
      <c r="CH520" s="21"/>
      <c r="CI520" s="21"/>
      <c r="CJ520" s="21"/>
      <c r="CK520" s="21"/>
      <c r="CL520" s="21"/>
      <c r="CM520" s="21"/>
      <c r="CN520" s="21"/>
      <c r="CO520" s="21"/>
      <c r="CP520" s="21"/>
      <c r="CQ520" s="21"/>
      <c r="CR520" s="21"/>
      <c r="CS520" s="21"/>
      <c r="CT520" s="21"/>
      <c r="CU520" s="21"/>
      <c r="CV520" s="21"/>
      <c r="CW520" s="21"/>
      <c r="CX520" s="21"/>
      <c r="CY520" s="21"/>
      <c r="CZ520" s="21"/>
      <c r="DA520" s="21"/>
      <c r="DB520" s="21"/>
      <c r="DC520" s="21"/>
      <c r="DD520" s="21"/>
      <c r="DE520" s="21"/>
      <c r="DF520" s="21"/>
      <c r="DG520" s="21"/>
      <c r="DH520" s="21"/>
      <c r="DI520" s="21"/>
      <c r="DJ520" s="21"/>
      <c r="DK520" s="21"/>
      <c r="DL520" s="21"/>
      <c r="DM520" s="21"/>
      <c r="DN520" s="21"/>
      <c r="DO520" s="21"/>
      <c r="DP520" s="21"/>
      <c r="DQ520" s="21"/>
      <c r="DR520" s="21"/>
      <c r="DS520" s="21"/>
      <c r="DT520" s="21"/>
      <c r="DU520" s="21"/>
      <c r="DV520" s="21"/>
      <c r="DW520" s="21"/>
      <c r="DX520" s="21"/>
      <c r="DY520" s="21"/>
      <c r="DZ520" s="21"/>
      <c r="EA520" s="21"/>
      <c r="EB520" s="21"/>
      <c r="EC520" s="21"/>
      <c r="ED520" s="21"/>
      <c r="EE520" s="21"/>
      <c r="EF520" s="21"/>
      <c r="EG520" s="21"/>
      <c r="EH520" s="21"/>
    </row>
    <row r="521" spans="1:138" ht="15.75" customHeight="1">
      <c r="A521" s="21"/>
      <c r="B521" s="21"/>
      <c r="C521" s="21"/>
      <c r="D521" s="79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  <c r="AA521" s="21"/>
      <c r="AB521" s="21"/>
      <c r="AC521" s="21"/>
      <c r="AD521" s="21"/>
      <c r="AE521" s="21"/>
      <c r="AF521" s="21"/>
      <c r="AG521" s="21"/>
      <c r="AH521" s="21"/>
      <c r="AI521" s="21"/>
      <c r="AJ521" s="21"/>
      <c r="AK521" s="21"/>
      <c r="AL521" s="21"/>
      <c r="AM521" s="21"/>
      <c r="AN521" s="21"/>
      <c r="AO521" s="21"/>
      <c r="AP521" s="21"/>
      <c r="AQ521" s="21"/>
      <c r="AR521" s="21"/>
      <c r="AS521" s="21"/>
      <c r="AT521" s="21"/>
      <c r="AU521" s="21"/>
      <c r="AV521" s="21"/>
      <c r="AW521" s="21"/>
      <c r="AX521" s="21"/>
      <c r="AY521" s="21"/>
      <c r="AZ521" s="21"/>
      <c r="BA521" s="21"/>
      <c r="BB521" s="21"/>
      <c r="BC521" s="21"/>
      <c r="BD521" s="21"/>
      <c r="BE521" s="21"/>
      <c r="BF521" s="21"/>
      <c r="BG521" s="21"/>
      <c r="BH521" s="21"/>
      <c r="BI521" s="21"/>
      <c r="BJ521" s="21"/>
      <c r="BK521" s="21"/>
      <c r="BL521" s="21"/>
      <c r="BM521" s="21"/>
      <c r="BN521" s="21"/>
      <c r="BO521" s="21"/>
      <c r="BP521" s="21"/>
      <c r="BQ521" s="21"/>
      <c r="BR521" s="21"/>
      <c r="BS521" s="21"/>
      <c r="BT521" s="21"/>
      <c r="BU521" s="21"/>
      <c r="BV521" s="21"/>
      <c r="BW521" s="21"/>
      <c r="BX521" s="21"/>
      <c r="BY521" s="21"/>
      <c r="BZ521" s="21"/>
      <c r="CA521" s="21"/>
      <c r="CB521" s="21"/>
      <c r="CC521" s="21"/>
      <c r="CD521" s="21"/>
      <c r="CE521" s="21"/>
      <c r="CF521" s="21"/>
      <c r="CG521" s="21"/>
      <c r="CH521" s="21"/>
      <c r="CI521" s="21"/>
      <c r="CJ521" s="21"/>
      <c r="CK521" s="21"/>
      <c r="CL521" s="21"/>
      <c r="CM521" s="21"/>
      <c r="CN521" s="21"/>
      <c r="CO521" s="21"/>
      <c r="CP521" s="21"/>
      <c r="CQ521" s="21"/>
      <c r="CR521" s="21"/>
      <c r="CS521" s="21"/>
      <c r="CT521" s="21"/>
      <c r="CU521" s="21"/>
      <c r="CV521" s="21"/>
      <c r="CW521" s="21"/>
      <c r="CX521" s="21"/>
      <c r="CY521" s="21"/>
      <c r="CZ521" s="21"/>
      <c r="DA521" s="21"/>
      <c r="DB521" s="21"/>
      <c r="DC521" s="21"/>
      <c r="DD521" s="21"/>
      <c r="DE521" s="21"/>
      <c r="DF521" s="21"/>
      <c r="DG521" s="21"/>
      <c r="DH521" s="21"/>
      <c r="DI521" s="21"/>
      <c r="DJ521" s="21"/>
      <c r="DK521" s="21"/>
      <c r="DL521" s="21"/>
      <c r="DM521" s="21"/>
      <c r="DN521" s="21"/>
      <c r="DO521" s="21"/>
      <c r="DP521" s="21"/>
      <c r="DQ521" s="21"/>
      <c r="DR521" s="21"/>
      <c r="DS521" s="21"/>
      <c r="DT521" s="21"/>
      <c r="DU521" s="21"/>
      <c r="DV521" s="21"/>
      <c r="DW521" s="21"/>
      <c r="DX521" s="21"/>
      <c r="DY521" s="21"/>
      <c r="DZ521" s="21"/>
      <c r="EA521" s="21"/>
      <c r="EB521" s="21"/>
      <c r="EC521" s="21"/>
      <c r="ED521" s="21"/>
      <c r="EE521" s="21"/>
      <c r="EF521" s="21"/>
      <c r="EG521" s="21"/>
      <c r="EH521" s="21"/>
    </row>
    <row r="522" spans="1:138" ht="15.75" customHeight="1">
      <c r="A522" s="21"/>
      <c r="B522" s="21"/>
      <c r="C522" s="21"/>
      <c r="D522" s="79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  <c r="AA522" s="21"/>
      <c r="AB522" s="21"/>
      <c r="AC522" s="21"/>
      <c r="AD522" s="21"/>
      <c r="AE522" s="21"/>
      <c r="AF522" s="21"/>
      <c r="AG522" s="21"/>
      <c r="AH522" s="21"/>
      <c r="AI522" s="21"/>
      <c r="AJ522" s="21"/>
      <c r="AK522" s="21"/>
      <c r="AL522" s="21"/>
      <c r="AM522" s="21"/>
      <c r="AN522" s="21"/>
      <c r="AO522" s="21"/>
      <c r="AP522" s="21"/>
      <c r="AQ522" s="21"/>
      <c r="AR522" s="21"/>
      <c r="AS522" s="21"/>
      <c r="AT522" s="21"/>
      <c r="AU522" s="21"/>
      <c r="AV522" s="21"/>
      <c r="AW522" s="21"/>
      <c r="AX522" s="21"/>
      <c r="AY522" s="21"/>
      <c r="AZ522" s="21"/>
      <c r="BA522" s="21"/>
      <c r="BB522" s="21"/>
      <c r="BC522" s="21"/>
      <c r="BD522" s="21"/>
      <c r="BE522" s="21"/>
      <c r="BF522" s="21"/>
      <c r="BG522" s="21"/>
      <c r="BH522" s="21"/>
      <c r="BI522" s="21"/>
      <c r="BJ522" s="21"/>
      <c r="BK522" s="21"/>
      <c r="BL522" s="21"/>
      <c r="BM522" s="21"/>
      <c r="BN522" s="21"/>
      <c r="BO522" s="21"/>
      <c r="BP522" s="21"/>
      <c r="BQ522" s="21"/>
      <c r="BR522" s="21"/>
      <c r="BS522" s="21"/>
      <c r="BT522" s="21"/>
      <c r="BU522" s="21"/>
      <c r="BV522" s="21"/>
      <c r="BW522" s="21"/>
      <c r="BX522" s="21"/>
      <c r="BY522" s="21"/>
      <c r="BZ522" s="21"/>
      <c r="CA522" s="21"/>
      <c r="CB522" s="21"/>
      <c r="CC522" s="21"/>
      <c r="CD522" s="21"/>
      <c r="CE522" s="21"/>
      <c r="CF522" s="21"/>
      <c r="CG522" s="21"/>
      <c r="CH522" s="21"/>
      <c r="CI522" s="21"/>
      <c r="CJ522" s="21"/>
      <c r="CK522" s="21"/>
      <c r="CL522" s="21"/>
      <c r="CM522" s="21"/>
      <c r="CN522" s="21"/>
      <c r="CO522" s="21"/>
      <c r="CP522" s="21"/>
      <c r="CQ522" s="21"/>
      <c r="CR522" s="21"/>
      <c r="CS522" s="21"/>
      <c r="CT522" s="21"/>
      <c r="CU522" s="21"/>
      <c r="CV522" s="21"/>
      <c r="CW522" s="21"/>
      <c r="CX522" s="21"/>
      <c r="CY522" s="21"/>
      <c r="CZ522" s="21"/>
      <c r="DA522" s="21"/>
      <c r="DB522" s="21"/>
      <c r="DC522" s="21"/>
      <c r="DD522" s="21"/>
      <c r="DE522" s="21"/>
      <c r="DF522" s="21"/>
      <c r="DG522" s="21"/>
      <c r="DH522" s="21"/>
      <c r="DI522" s="21"/>
      <c r="DJ522" s="21"/>
      <c r="DK522" s="21"/>
      <c r="DL522" s="21"/>
      <c r="DM522" s="21"/>
      <c r="DN522" s="21"/>
      <c r="DO522" s="21"/>
      <c r="DP522" s="21"/>
      <c r="DQ522" s="21"/>
      <c r="DR522" s="21"/>
      <c r="DS522" s="21"/>
      <c r="DT522" s="21"/>
      <c r="DU522" s="21"/>
      <c r="DV522" s="21"/>
      <c r="DW522" s="21"/>
      <c r="DX522" s="21"/>
      <c r="DY522" s="21"/>
      <c r="DZ522" s="21"/>
      <c r="EA522" s="21"/>
      <c r="EB522" s="21"/>
      <c r="EC522" s="21"/>
      <c r="ED522" s="21"/>
      <c r="EE522" s="21"/>
      <c r="EF522" s="21"/>
      <c r="EG522" s="21"/>
      <c r="EH522" s="21"/>
    </row>
    <row r="523" spans="1:138" ht="15.75" customHeight="1">
      <c r="A523" s="21"/>
      <c r="B523" s="21"/>
      <c r="C523" s="21"/>
      <c r="D523" s="79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  <c r="AA523" s="21"/>
      <c r="AB523" s="21"/>
      <c r="AC523" s="21"/>
      <c r="AD523" s="21"/>
      <c r="AE523" s="21"/>
      <c r="AF523" s="21"/>
      <c r="AG523" s="21"/>
      <c r="AH523" s="21"/>
      <c r="AI523" s="21"/>
      <c r="AJ523" s="21"/>
      <c r="AK523" s="21"/>
      <c r="AL523" s="21"/>
      <c r="AM523" s="21"/>
      <c r="AN523" s="21"/>
      <c r="AO523" s="21"/>
      <c r="AP523" s="21"/>
      <c r="AQ523" s="21"/>
      <c r="AR523" s="21"/>
      <c r="AS523" s="21"/>
      <c r="AT523" s="21"/>
      <c r="AU523" s="21"/>
      <c r="AV523" s="21"/>
      <c r="AW523" s="21"/>
      <c r="AX523" s="21"/>
      <c r="AY523" s="21"/>
      <c r="AZ523" s="21"/>
      <c r="BA523" s="21"/>
      <c r="BB523" s="21"/>
      <c r="BC523" s="21"/>
      <c r="BD523" s="21"/>
      <c r="BE523" s="21"/>
      <c r="BF523" s="21"/>
      <c r="BG523" s="21"/>
      <c r="BH523" s="21"/>
      <c r="BI523" s="21"/>
      <c r="BJ523" s="21"/>
      <c r="BK523" s="21"/>
      <c r="BL523" s="21"/>
      <c r="BM523" s="21"/>
      <c r="BN523" s="21"/>
      <c r="BO523" s="21"/>
      <c r="BP523" s="21"/>
      <c r="BQ523" s="21"/>
      <c r="BR523" s="21"/>
      <c r="BS523" s="21"/>
      <c r="BT523" s="21"/>
      <c r="BU523" s="21"/>
      <c r="BV523" s="21"/>
      <c r="BW523" s="21"/>
      <c r="BX523" s="21"/>
      <c r="BY523" s="21"/>
      <c r="BZ523" s="21"/>
      <c r="CA523" s="21"/>
      <c r="CB523" s="21"/>
      <c r="CC523" s="21"/>
      <c r="CD523" s="21"/>
      <c r="CE523" s="21"/>
      <c r="CF523" s="21"/>
      <c r="CG523" s="21"/>
      <c r="CH523" s="21"/>
      <c r="CI523" s="21"/>
      <c r="CJ523" s="21"/>
      <c r="CK523" s="21"/>
      <c r="CL523" s="21"/>
      <c r="CM523" s="21"/>
      <c r="CN523" s="21"/>
      <c r="CO523" s="21"/>
      <c r="CP523" s="21"/>
      <c r="CQ523" s="21"/>
      <c r="CR523" s="21"/>
      <c r="CS523" s="21"/>
      <c r="CT523" s="21"/>
      <c r="CU523" s="21"/>
      <c r="CV523" s="21"/>
      <c r="CW523" s="21"/>
      <c r="CX523" s="21"/>
      <c r="CY523" s="21"/>
      <c r="CZ523" s="21"/>
      <c r="DA523" s="21"/>
      <c r="DB523" s="21"/>
      <c r="DC523" s="21"/>
      <c r="DD523" s="21"/>
      <c r="DE523" s="21"/>
      <c r="DF523" s="21"/>
      <c r="DG523" s="21"/>
      <c r="DH523" s="21"/>
      <c r="DI523" s="21"/>
      <c r="DJ523" s="21"/>
      <c r="DK523" s="21"/>
      <c r="DL523" s="21"/>
      <c r="DM523" s="21"/>
      <c r="DN523" s="21"/>
      <c r="DO523" s="21"/>
      <c r="DP523" s="21"/>
      <c r="DQ523" s="21"/>
      <c r="DR523" s="21"/>
      <c r="DS523" s="21"/>
      <c r="DT523" s="21"/>
      <c r="DU523" s="21"/>
      <c r="DV523" s="21"/>
      <c r="DW523" s="21"/>
      <c r="DX523" s="21"/>
      <c r="DY523" s="21"/>
      <c r="DZ523" s="21"/>
      <c r="EA523" s="21"/>
      <c r="EB523" s="21"/>
      <c r="EC523" s="21"/>
      <c r="ED523" s="21"/>
      <c r="EE523" s="21"/>
      <c r="EF523" s="21"/>
      <c r="EG523" s="21"/>
      <c r="EH523" s="21"/>
    </row>
    <row r="524" spans="1:138" ht="15.75" customHeight="1">
      <c r="A524" s="21"/>
      <c r="B524" s="21"/>
      <c r="C524" s="21"/>
      <c r="D524" s="79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  <c r="AA524" s="21"/>
      <c r="AB524" s="21"/>
      <c r="AC524" s="21"/>
      <c r="AD524" s="21"/>
      <c r="AE524" s="21"/>
      <c r="AF524" s="21"/>
      <c r="AG524" s="21"/>
      <c r="AH524" s="21"/>
      <c r="AI524" s="21"/>
      <c r="AJ524" s="21"/>
      <c r="AK524" s="21"/>
      <c r="AL524" s="21"/>
      <c r="AM524" s="21"/>
      <c r="AN524" s="21"/>
      <c r="AO524" s="21"/>
      <c r="AP524" s="21"/>
      <c r="AQ524" s="21"/>
      <c r="AR524" s="21"/>
      <c r="AS524" s="21"/>
      <c r="AT524" s="21"/>
      <c r="AU524" s="21"/>
      <c r="AV524" s="21"/>
      <c r="AW524" s="21"/>
      <c r="AX524" s="21"/>
      <c r="AY524" s="21"/>
      <c r="AZ524" s="21"/>
      <c r="BA524" s="21"/>
      <c r="BB524" s="21"/>
      <c r="BC524" s="21"/>
      <c r="BD524" s="21"/>
      <c r="BE524" s="21"/>
      <c r="BF524" s="21"/>
      <c r="BG524" s="21"/>
      <c r="BH524" s="21"/>
      <c r="BI524" s="21"/>
      <c r="BJ524" s="21"/>
      <c r="BK524" s="21"/>
      <c r="BL524" s="21"/>
      <c r="BM524" s="21"/>
      <c r="BN524" s="21"/>
      <c r="BO524" s="21"/>
      <c r="BP524" s="21"/>
      <c r="BQ524" s="21"/>
      <c r="BR524" s="21"/>
      <c r="BS524" s="21"/>
      <c r="BT524" s="21"/>
      <c r="BU524" s="21"/>
      <c r="BV524" s="21"/>
      <c r="BW524" s="21"/>
      <c r="BX524" s="21"/>
      <c r="BY524" s="21"/>
      <c r="BZ524" s="21"/>
      <c r="CA524" s="21"/>
      <c r="CB524" s="21"/>
      <c r="CC524" s="21"/>
      <c r="CD524" s="21"/>
      <c r="CE524" s="21"/>
      <c r="CF524" s="21"/>
      <c r="CG524" s="21"/>
      <c r="CH524" s="21"/>
      <c r="CI524" s="21"/>
      <c r="CJ524" s="21"/>
      <c r="CK524" s="21"/>
      <c r="CL524" s="21"/>
      <c r="CM524" s="21"/>
      <c r="CN524" s="21"/>
      <c r="CO524" s="21"/>
      <c r="CP524" s="21"/>
      <c r="CQ524" s="21"/>
      <c r="CR524" s="21"/>
      <c r="CS524" s="21"/>
      <c r="CT524" s="21"/>
      <c r="CU524" s="21"/>
      <c r="CV524" s="21"/>
      <c r="CW524" s="21"/>
      <c r="CX524" s="21"/>
      <c r="CY524" s="21"/>
      <c r="CZ524" s="21"/>
      <c r="DA524" s="21"/>
      <c r="DB524" s="21"/>
      <c r="DC524" s="21"/>
      <c r="DD524" s="21"/>
      <c r="DE524" s="21"/>
      <c r="DF524" s="21"/>
      <c r="DG524" s="21"/>
      <c r="DH524" s="21"/>
      <c r="DI524" s="21"/>
      <c r="DJ524" s="21"/>
      <c r="DK524" s="21"/>
      <c r="DL524" s="21"/>
      <c r="DM524" s="21"/>
      <c r="DN524" s="21"/>
      <c r="DO524" s="21"/>
      <c r="DP524" s="21"/>
      <c r="DQ524" s="21"/>
      <c r="DR524" s="21"/>
      <c r="DS524" s="21"/>
      <c r="DT524" s="21"/>
      <c r="DU524" s="21"/>
      <c r="DV524" s="21"/>
      <c r="DW524" s="21"/>
      <c r="DX524" s="21"/>
      <c r="DY524" s="21"/>
      <c r="DZ524" s="21"/>
      <c r="EA524" s="21"/>
      <c r="EB524" s="21"/>
      <c r="EC524" s="21"/>
      <c r="ED524" s="21"/>
      <c r="EE524" s="21"/>
      <c r="EF524" s="21"/>
      <c r="EG524" s="21"/>
      <c r="EH524" s="21"/>
    </row>
    <row r="525" spans="1:138" ht="15.75" customHeight="1">
      <c r="A525" s="21"/>
      <c r="B525" s="21"/>
      <c r="C525" s="21"/>
      <c r="D525" s="79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  <c r="AA525" s="21"/>
      <c r="AB525" s="21"/>
      <c r="AC525" s="21"/>
      <c r="AD525" s="21"/>
      <c r="AE525" s="21"/>
      <c r="AF525" s="21"/>
      <c r="AG525" s="21"/>
      <c r="AH525" s="21"/>
      <c r="AI525" s="21"/>
      <c r="AJ525" s="21"/>
      <c r="AK525" s="21"/>
      <c r="AL525" s="21"/>
      <c r="AM525" s="21"/>
      <c r="AN525" s="21"/>
      <c r="AO525" s="21"/>
      <c r="AP525" s="21"/>
      <c r="AQ525" s="21"/>
      <c r="AR525" s="21"/>
      <c r="AS525" s="21"/>
      <c r="AT525" s="21"/>
      <c r="AU525" s="21"/>
      <c r="AV525" s="21"/>
      <c r="AW525" s="21"/>
      <c r="AX525" s="21"/>
      <c r="AY525" s="21"/>
      <c r="AZ525" s="21"/>
      <c r="BA525" s="21"/>
      <c r="BB525" s="21"/>
      <c r="BC525" s="21"/>
      <c r="BD525" s="21"/>
      <c r="BE525" s="21"/>
      <c r="BF525" s="21"/>
      <c r="BG525" s="21"/>
      <c r="BH525" s="21"/>
      <c r="BI525" s="21"/>
      <c r="BJ525" s="21"/>
      <c r="BK525" s="21"/>
      <c r="BL525" s="21"/>
      <c r="BM525" s="21"/>
      <c r="BN525" s="21"/>
      <c r="BO525" s="21"/>
      <c r="BP525" s="21"/>
      <c r="BQ525" s="21"/>
      <c r="BR525" s="21"/>
      <c r="BS525" s="21"/>
      <c r="BT525" s="21"/>
      <c r="BU525" s="21"/>
      <c r="BV525" s="21"/>
      <c r="BW525" s="21"/>
      <c r="BX525" s="21"/>
      <c r="BY525" s="21"/>
      <c r="BZ525" s="21"/>
      <c r="CA525" s="21"/>
      <c r="CB525" s="21"/>
      <c r="CC525" s="21"/>
      <c r="CD525" s="21"/>
      <c r="CE525" s="21"/>
      <c r="CF525" s="21"/>
      <c r="CG525" s="21"/>
      <c r="CH525" s="21"/>
      <c r="CI525" s="21"/>
      <c r="CJ525" s="21"/>
      <c r="CK525" s="21"/>
      <c r="CL525" s="21"/>
      <c r="CM525" s="21"/>
      <c r="CN525" s="21"/>
      <c r="CO525" s="21"/>
      <c r="CP525" s="21"/>
      <c r="CQ525" s="21"/>
      <c r="CR525" s="21"/>
      <c r="CS525" s="21"/>
      <c r="CT525" s="21"/>
      <c r="CU525" s="21"/>
      <c r="CV525" s="21"/>
      <c r="CW525" s="21"/>
      <c r="CX525" s="21"/>
      <c r="CY525" s="21"/>
      <c r="CZ525" s="21"/>
      <c r="DA525" s="21"/>
      <c r="DB525" s="21"/>
      <c r="DC525" s="21"/>
      <c r="DD525" s="21"/>
      <c r="DE525" s="21"/>
      <c r="DF525" s="21"/>
      <c r="DG525" s="21"/>
      <c r="DH525" s="21"/>
      <c r="DI525" s="21"/>
      <c r="DJ525" s="21"/>
      <c r="DK525" s="21"/>
      <c r="DL525" s="21"/>
      <c r="DM525" s="21"/>
      <c r="DN525" s="21"/>
      <c r="DO525" s="21"/>
      <c r="DP525" s="21"/>
      <c r="DQ525" s="21"/>
      <c r="DR525" s="21"/>
      <c r="DS525" s="21"/>
      <c r="DT525" s="21"/>
      <c r="DU525" s="21"/>
      <c r="DV525" s="21"/>
      <c r="DW525" s="21"/>
      <c r="DX525" s="21"/>
      <c r="DY525" s="21"/>
      <c r="DZ525" s="21"/>
      <c r="EA525" s="21"/>
      <c r="EB525" s="21"/>
      <c r="EC525" s="21"/>
      <c r="ED525" s="21"/>
      <c r="EE525" s="21"/>
      <c r="EF525" s="21"/>
      <c r="EG525" s="21"/>
      <c r="EH525" s="21"/>
    </row>
  </sheetData>
  <mergeCells count="1">
    <mergeCell ref="B5:C5"/>
  </mergeCells>
  <hyperlinks>
    <hyperlink ref="A2" location="'Guidance notes'!A1" display="&lt;&lt;" xr:uid="{00000000-0004-0000-0900-000000000000}"/>
  </hyperlinks>
  <pageMargins left="0.70866141732283472" right="0.70866141732283472" top="0.74803149606299213" bottom="0.74803149606299213" header="0" footer="0"/>
  <pageSetup paperSize="9" scale="33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7F7F7F"/>
  </sheetPr>
  <dimension ref="A1:Z1000"/>
  <sheetViews>
    <sheetView showGridLines="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103" sqref="C103"/>
    </sheetView>
  </sheetViews>
  <sheetFormatPr baseColWidth="10" defaultColWidth="14.5" defaultRowHeight="15" customHeight="1"/>
  <cols>
    <col min="1" max="1" width="5.1640625" customWidth="1"/>
    <col min="2" max="2" width="56.83203125" customWidth="1"/>
    <col min="3" max="9" width="16" customWidth="1"/>
    <col min="10" max="10" width="15.5" customWidth="1"/>
    <col min="11" max="15" width="15.33203125" customWidth="1"/>
  </cols>
  <sheetData>
    <row r="1" spans="1:26" ht="7.5" customHeight="1">
      <c r="A1" s="21"/>
      <c r="B1" s="21"/>
      <c r="C1" s="79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ht="12.75" customHeight="1">
      <c r="A2" s="24" t="s">
        <v>32</v>
      </c>
      <c r="B2" s="25" t="s">
        <v>500</v>
      </c>
      <c r="C2" s="237"/>
      <c r="D2" s="119"/>
      <c r="E2" s="234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</row>
    <row r="3" spans="1:26" ht="12.75" customHeight="1">
      <c r="A3" s="47"/>
      <c r="B3" s="112"/>
      <c r="C3" s="153"/>
      <c r="D3" s="112"/>
      <c r="E3" s="112"/>
      <c r="F3" s="21"/>
      <c r="G3" s="112"/>
      <c r="H3" s="112"/>
      <c r="I3" s="112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</row>
    <row r="4" spans="1:26" ht="16.5" customHeight="1">
      <c r="A4" s="21"/>
      <c r="B4" s="317" t="s">
        <v>465</v>
      </c>
      <c r="C4" s="318" t="s">
        <v>77</v>
      </c>
      <c r="D4" s="319">
        <f ca="1">Workflow!F82</f>
        <v>1199.5524327648063</v>
      </c>
      <c r="E4" s="81"/>
      <c r="F4" s="320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</row>
    <row r="5" spans="1:26" ht="16.5" customHeight="1">
      <c r="A5" s="47"/>
      <c r="B5" s="321" t="s">
        <v>501</v>
      </c>
      <c r="C5" s="322" t="s">
        <v>77</v>
      </c>
      <c r="D5" s="323">
        <f ca="1">SUM(D16:N16)</f>
        <v>-947.53751820546722</v>
      </c>
      <c r="E5" s="232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</row>
    <row r="6" spans="1:26" ht="16.5" customHeight="1">
      <c r="A6" s="47"/>
      <c r="B6" s="321" t="s">
        <v>502</v>
      </c>
      <c r="C6" s="322" t="s">
        <v>73</v>
      </c>
      <c r="D6" s="324" t="str">
        <f ca="1">IF(ISERR(IRR(D13:N13))=TRUE,"Н/Д",IRR(D13:N13))</f>
        <v>Н/Д</v>
      </c>
      <c r="E6" s="325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</row>
    <row r="7" spans="1:26" ht="16.5" customHeight="1">
      <c r="A7" s="47"/>
      <c r="B7" s="321" t="s">
        <v>503</v>
      </c>
      <c r="C7" s="322" t="s">
        <v>504</v>
      </c>
      <c r="D7" s="326">
        <f ca="1">SUM(Workflow!R93:EG93)/12</f>
        <v>10</v>
      </c>
      <c r="E7" s="327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</row>
    <row r="8" spans="1:26" ht="16.5" customHeight="1">
      <c r="A8" s="47"/>
      <c r="B8" s="328" t="s">
        <v>505</v>
      </c>
      <c r="C8" s="329" t="s">
        <v>504</v>
      </c>
      <c r="D8" s="330">
        <f ca="1">SUM(E18:N18)</f>
        <v>10</v>
      </c>
      <c r="E8" s="327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</row>
    <row r="9" spans="1:26" ht="16.5" customHeight="1">
      <c r="A9" s="47"/>
      <c r="B9" s="112"/>
      <c r="C9" s="322"/>
      <c r="D9" s="327"/>
      <c r="E9" s="327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</row>
    <row r="10" spans="1:26" ht="12.75" customHeight="1">
      <c r="A10" s="21"/>
      <c r="B10" s="331" t="s">
        <v>506</v>
      </c>
      <c r="C10" s="153"/>
      <c r="D10" s="222">
        <v>0</v>
      </c>
      <c r="E10" s="222">
        <v>1</v>
      </c>
      <c r="F10" s="222">
        <v>2</v>
      </c>
      <c r="G10" s="222">
        <v>3</v>
      </c>
      <c r="H10" s="222">
        <v>4</v>
      </c>
      <c r="I10" s="222">
        <v>5</v>
      </c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</row>
    <row r="11" spans="1:26" ht="12.75" customHeight="1">
      <c r="A11" s="29"/>
      <c r="B11" s="332"/>
      <c r="C11" s="332" t="s">
        <v>36</v>
      </c>
      <c r="D11" s="127" t="s">
        <v>441</v>
      </c>
      <c r="E11" s="127" t="s">
        <v>39</v>
      </c>
      <c r="F11" s="127" t="s">
        <v>40</v>
      </c>
      <c r="G11" s="127" t="s">
        <v>41</v>
      </c>
      <c r="H11" s="127" t="s">
        <v>42</v>
      </c>
      <c r="I11" s="127" t="s">
        <v>43</v>
      </c>
      <c r="J11" s="34" t="s">
        <v>44</v>
      </c>
      <c r="K11" s="34" t="s">
        <v>45</v>
      </c>
      <c r="L11" s="34" t="s">
        <v>46</v>
      </c>
      <c r="M11" s="34" t="s">
        <v>47</v>
      </c>
      <c r="N11" s="34" t="s">
        <v>48</v>
      </c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</row>
    <row r="12" spans="1:26" ht="12.75" customHeight="1">
      <c r="A12" s="21"/>
      <c r="B12" s="21"/>
      <c r="C12" s="79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</row>
    <row r="13" spans="1:26" ht="15" customHeight="1">
      <c r="A13" s="21"/>
      <c r="B13" s="112" t="s">
        <v>507</v>
      </c>
      <c r="C13" s="322" t="s">
        <v>77</v>
      </c>
      <c r="D13" s="232">
        <f>-Inputs!G37</f>
        <v>0</v>
      </c>
      <c r="E13" s="232">
        <f ca="1">Workflow!G89</f>
        <v>-99.999999999999986</v>
      </c>
      <c r="F13" s="232">
        <f ca="1">Workflow!H89</f>
        <v>-103.89999999999999</v>
      </c>
      <c r="G13" s="232">
        <f ca="1">Workflow!I89</f>
        <v>-108.056</v>
      </c>
      <c r="H13" s="232">
        <f ca="1">Workflow!J89</f>
        <v>-112.37823999999999</v>
      </c>
      <c r="I13" s="232">
        <f ca="1">Workflow!K89</f>
        <v>-116.87336959999998</v>
      </c>
      <c r="J13" s="232">
        <f ca="1">Workflow!L89</f>
        <v>-121.54830438400002</v>
      </c>
      <c r="K13" s="232">
        <f ca="1">Workflow!M89</f>
        <v>-126.41023655936004</v>
      </c>
      <c r="L13" s="232">
        <f ca="1">Workflow!N89</f>
        <v>-131.46664602173445</v>
      </c>
      <c r="M13" s="232">
        <f ca="1">Workflow!O89</f>
        <v>-136.7253118626038</v>
      </c>
      <c r="N13" s="232">
        <f ca="1">Workflow!P89</f>
        <v>-142.19432433710793</v>
      </c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</row>
    <row r="14" spans="1:26" ht="15" customHeight="1">
      <c r="A14" s="21"/>
      <c r="B14" s="112" t="s">
        <v>232</v>
      </c>
      <c r="C14" s="322" t="s">
        <v>73</v>
      </c>
      <c r="D14" s="325">
        <f>Inputs!$G$222</f>
        <v>0.245</v>
      </c>
      <c r="E14" s="325">
        <f>Inputs!$G$222</f>
        <v>0.245</v>
      </c>
      <c r="F14" s="325">
        <f>Inputs!$G$222</f>
        <v>0.245</v>
      </c>
      <c r="G14" s="325">
        <f>Inputs!$G$222</f>
        <v>0.245</v>
      </c>
      <c r="H14" s="325">
        <f>Inputs!$G$222</f>
        <v>0.245</v>
      </c>
      <c r="I14" s="325">
        <f>Inputs!$G$222</f>
        <v>0.245</v>
      </c>
      <c r="J14" s="325">
        <f>Inputs!$G$222</f>
        <v>0.245</v>
      </c>
      <c r="K14" s="325">
        <f>Inputs!$G$222</f>
        <v>0.245</v>
      </c>
      <c r="L14" s="325">
        <f>Inputs!$G$222</f>
        <v>0.245</v>
      </c>
      <c r="M14" s="325">
        <f>Inputs!$G$222</f>
        <v>0.245</v>
      </c>
      <c r="N14" s="325">
        <f>Inputs!$G$222</f>
        <v>0.245</v>
      </c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</row>
    <row r="15" spans="1:26" ht="15" customHeight="1">
      <c r="A15" s="21"/>
      <c r="B15" s="112" t="s">
        <v>508</v>
      </c>
      <c r="C15" s="322"/>
      <c r="D15" s="333">
        <f t="shared" ref="D15:I15" si="0">1/POWER((1+D14),D10)</f>
        <v>1</v>
      </c>
      <c r="E15" s="333">
        <f t="shared" si="0"/>
        <v>0.80321285140562237</v>
      </c>
      <c r="F15" s="333">
        <f t="shared" si="0"/>
        <v>0.64515088466315051</v>
      </c>
      <c r="G15" s="333">
        <f t="shared" si="0"/>
        <v>0.51819348165714896</v>
      </c>
      <c r="H15" s="333">
        <f t="shared" si="0"/>
        <v>0.41621966398164573</v>
      </c>
      <c r="I15" s="333">
        <f t="shared" si="0"/>
        <v>0.33431298311778773</v>
      </c>
      <c r="J15" s="333">
        <f t="shared" ref="J15:N15" si="1">1/POWER((1+J14),K10)</f>
        <v>1</v>
      </c>
      <c r="K15" s="333">
        <f t="shared" si="1"/>
        <v>1</v>
      </c>
      <c r="L15" s="333">
        <f t="shared" si="1"/>
        <v>1</v>
      </c>
      <c r="M15" s="333">
        <f t="shared" si="1"/>
        <v>1</v>
      </c>
      <c r="N15" s="333">
        <f t="shared" si="1"/>
        <v>1</v>
      </c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</row>
    <row r="16" spans="1:26" ht="15" customHeight="1">
      <c r="A16" s="21"/>
      <c r="B16" s="112" t="s">
        <v>509</v>
      </c>
      <c r="C16" s="322" t="s">
        <v>77</v>
      </c>
      <c r="D16" s="232">
        <f t="shared" ref="D16:N16" si="2">D13*D15</f>
        <v>0</v>
      </c>
      <c r="E16" s="232">
        <f t="shared" ca="1" si="2"/>
        <v>-80.321285140562225</v>
      </c>
      <c r="F16" s="232">
        <f t="shared" ca="1" si="2"/>
        <v>-67.031176916501337</v>
      </c>
      <c r="G16" s="232">
        <f t="shared" ca="1" si="2"/>
        <v>-55.993914853944887</v>
      </c>
      <c r="H16" s="232">
        <f t="shared" ca="1" si="2"/>
        <v>-46.774033291648735</v>
      </c>
      <c r="I16" s="232">
        <f t="shared" ca="1" si="2"/>
        <v>-39.07228483800376</v>
      </c>
      <c r="J16" s="232">
        <f t="shared" ca="1" si="2"/>
        <v>-121.54830438400002</v>
      </c>
      <c r="K16" s="232">
        <f t="shared" ca="1" si="2"/>
        <v>-126.41023655936004</v>
      </c>
      <c r="L16" s="232">
        <f t="shared" ca="1" si="2"/>
        <v>-131.46664602173445</v>
      </c>
      <c r="M16" s="232">
        <f t="shared" ca="1" si="2"/>
        <v>-136.7253118626038</v>
      </c>
      <c r="N16" s="232">
        <f t="shared" ca="1" si="2"/>
        <v>-142.19432433710793</v>
      </c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</row>
    <row r="17" spans="1:26" ht="15" customHeight="1">
      <c r="A17" s="21"/>
      <c r="B17" s="112" t="s">
        <v>510</v>
      </c>
      <c r="C17" s="322" t="s">
        <v>77</v>
      </c>
      <c r="D17" s="232">
        <f>D16</f>
        <v>0</v>
      </c>
      <c r="E17" s="232">
        <f t="shared" ref="E17:N17" ca="1" si="3">E16+D17</f>
        <v>-80.321285140562225</v>
      </c>
      <c r="F17" s="232">
        <f t="shared" ca="1" si="3"/>
        <v>-147.35246205706358</v>
      </c>
      <c r="G17" s="232">
        <f t="shared" ca="1" si="3"/>
        <v>-203.34637691100846</v>
      </c>
      <c r="H17" s="232">
        <f t="shared" ca="1" si="3"/>
        <v>-250.12041020265718</v>
      </c>
      <c r="I17" s="232">
        <f t="shared" ca="1" si="3"/>
        <v>-289.19269504066096</v>
      </c>
      <c r="J17" s="232">
        <f t="shared" ca="1" si="3"/>
        <v>-410.74099942466097</v>
      </c>
      <c r="K17" s="232">
        <f t="shared" ca="1" si="3"/>
        <v>-537.15123598402101</v>
      </c>
      <c r="L17" s="232">
        <f t="shared" ca="1" si="3"/>
        <v>-668.61788200575552</v>
      </c>
      <c r="M17" s="232">
        <f t="shared" ca="1" si="3"/>
        <v>-805.34319386835932</v>
      </c>
      <c r="N17" s="232">
        <f t="shared" ca="1" si="3"/>
        <v>-947.53751820546722</v>
      </c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</row>
    <row r="18" spans="1:26" ht="15" customHeight="1">
      <c r="A18" s="21"/>
      <c r="B18" s="21" t="s">
        <v>511</v>
      </c>
      <c r="C18" s="79"/>
      <c r="D18" s="327">
        <f t="shared" ref="D18:N18" si="4">IF(D17&lt;0,1,IF(C17&lt;0,(1-D17/D16),0))</f>
        <v>0</v>
      </c>
      <c r="E18" s="327">
        <f t="shared" ca="1" si="4"/>
        <v>1</v>
      </c>
      <c r="F18" s="327">
        <f t="shared" ca="1" si="4"/>
        <v>1</v>
      </c>
      <c r="G18" s="327">
        <f t="shared" ca="1" si="4"/>
        <v>1</v>
      </c>
      <c r="H18" s="327">
        <f t="shared" ca="1" si="4"/>
        <v>1</v>
      </c>
      <c r="I18" s="327">
        <f t="shared" ca="1" si="4"/>
        <v>1</v>
      </c>
      <c r="J18" s="327">
        <f t="shared" ca="1" si="4"/>
        <v>1</v>
      </c>
      <c r="K18" s="327">
        <f t="shared" ca="1" si="4"/>
        <v>1</v>
      </c>
      <c r="L18" s="327">
        <f t="shared" ca="1" si="4"/>
        <v>1</v>
      </c>
      <c r="M18" s="327">
        <f t="shared" ca="1" si="4"/>
        <v>1</v>
      </c>
      <c r="N18" s="327">
        <f t="shared" ca="1" si="4"/>
        <v>1</v>
      </c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</row>
    <row r="19" spans="1:26" ht="16.5" customHeight="1">
      <c r="A19" s="47"/>
      <c r="B19" s="112"/>
      <c r="C19" s="322"/>
      <c r="D19" s="327"/>
      <c r="E19" s="327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</row>
    <row r="20" spans="1:26" ht="16.5" customHeight="1">
      <c r="A20" s="47"/>
      <c r="B20" s="331" t="s">
        <v>512</v>
      </c>
      <c r="C20" s="153"/>
      <c r="D20" s="222">
        <v>0</v>
      </c>
      <c r="E20" s="222">
        <v>1</v>
      </c>
      <c r="F20" s="222">
        <v>2</v>
      </c>
      <c r="G20" s="222">
        <v>3</v>
      </c>
      <c r="H20" s="222">
        <v>4</v>
      </c>
      <c r="I20" s="222">
        <v>5</v>
      </c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</row>
    <row r="21" spans="1:26" ht="12" customHeight="1">
      <c r="A21" s="47"/>
      <c r="B21" s="332"/>
      <c r="C21" s="127" t="s">
        <v>513</v>
      </c>
      <c r="D21" s="127" t="s">
        <v>514</v>
      </c>
      <c r="E21" s="127" t="s">
        <v>515</v>
      </c>
      <c r="F21" s="127" t="s">
        <v>516</v>
      </c>
      <c r="G21" s="127" t="s">
        <v>517</v>
      </c>
      <c r="H21" s="127" t="s">
        <v>518</v>
      </c>
      <c r="I21" s="127" t="s">
        <v>519</v>
      </c>
      <c r="J21" s="127" t="s">
        <v>520</v>
      </c>
      <c r="K21" s="127" t="s">
        <v>521</v>
      </c>
      <c r="L21" s="127" t="s">
        <v>522</v>
      </c>
      <c r="M21" s="127" t="s">
        <v>523</v>
      </c>
      <c r="N21" s="127" t="s">
        <v>524</v>
      </c>
      <c r="O21" s="127" t="s">
        <v>525</v>
      </c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</row>
    <row r="22" spans="1:26" ht="7.5" customHeight="1">
      <c r="A22" s="47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</row>
    <row r="23" spans="1:26" ht="16.5" customHeight="1">
      <c r="A23" s="47"/>
      <c r="B23" s="112" t="s">
        <v>526</v>
      </c>
      <c r="C23" s="232">
        <f>HFS!G9/1000</f>
        <v>0</v>
      </c>
      <c r="D23" s="232">
        <f>HFS!H9/1000</f>
        <v>0</v>
      </c>
      <c r="E23" s="232">
        <f>HFS!I9/1000</f>
        <v>0</v>
      </c>
      <c r="F23" s="232">
        <f ca="1">Workflow!G10/1000</f>
        <v>0</v>
      </c>
      <c r="G23" s="232">
        <f ca="1">Workflow!H10/1000</f>
        <v>0</v>
      </c>
      <c r="H23" s="232">
        <f ca="1">Workflow!I10/1000</f>
        <v>0</v>
      </c>
      <c r="I23" s="232">
        <f ca="1">Workflow!J10/1000</f>
        <v>0</v>
      </c>
      <c r="J23" s="232">
        <f ca="1">Workflow!K10/1000</f>
        <v>0</v>
      </c>
      <c r="K23" s="232">
        <f ca="1">Workflow!L10/1000</f>
        <v>0</v>
      </c>
      <c r="L23" s="232">
        <f ca="1">Workflow!M10/1000</f>
        <v>0</v>
      </c>
      <c r="M23" s="232">
        <f ca="1">Workflow!N10/1000</f>
        <v>0</v>
      </c>
      <c r="N23" s="232">
        <f ca="1">Workflow!O10/1000</f>
        <v>0</v>
      </c>
      <c r="O23" s="232">
        <f ca="1">Workflow!P10/1000</f>
        <v>0</v>
      </c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</row>
    <row r="24" spans="1:26" ht="16.5" customHeight="1">
      <c r="A24" s="47"/>
      <c r="B24" s="112" t="s">
        <v>527</v>
      </c>
      <c r="C24" s="232">
        <f>HFS!G34/1000</f>
        <v>0</v>
      </c>
      <c r="D24" s="232">
        <f>HFS!H34/1000</f>
        <v>0</v>
      </c>
      <c r="E24" s="232">
        <f>HFS!I34/1000</f>
        <v>0</v>
      </c>
      <c r="F24" s="232">
        <f ca="1">Workflow!G26/1000</f>
        <v>0</v>
      </c>
      <c r="G24" s="232">
        <f ca="1">Workflow!H26/1000</f>
        <v>0</v>
      </c>
      <c r="H24" s="232">
        <f ca="1">Workflow!I26/1000</f>
        <v>0</v>
      </c>
      <c r="I24" s="232">
        <f ca="1">Workflow!J26/1000</f>
        <v>0</v>
      </c>
      <c r="J24" s="232">
        <f ca="1">Workflow!K26/1000</f>
        <v>0</v>
      </c>
      <c r="K24" s="232">
        <f ca="1">Workflow!L26/1000</f>
        <v>0</v>
      </c>
      <c r="L24" s="232">
        <f ca="1">Workflow!M26/1000</f>
        <v>0</v>
      </c>
      <c r="M24" s="232">
        <f ca="1">Workflow!N26/1000</f>
        <v>0</v>
      </c>
      <c r="N24" s="232">
        <f ca="1">Workflow!O26/1000</f>
        <v>0</v>
      </c>
      <c r="O24" s="232">
        <f ca="1">Workflow!P26/1000</f>
        <v>0</v>
      </c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</row>
    <row r="25" spans="1:26" ht="16.5" customHeight="1">
      <c r="A25" s="47"/>
      <c r="B25" s="112" t="s">
        <v>528</v>
      </c>
      <c r="C25" s="334" t="str">
        <f t="shared" ref="C25:O25" si="5">IFERROR(C24/C23,"n/a")</f>
        <v>n/a</v>
      </c>
      <c r="D25" s="334" t="str">
        <f t="shared" si="5"/>
        <v>n/a</v>
      </c>
      <c r="E25" s="334" t="str">
        <f t="shared" si="5"/>
        <v>n/a</v>
      </c>
      <c r="F25" s="334" t="str">
        <f t="shared" ca="1" si="5"/>
        <v>n/a</v>
      </c>
      <c r="G25" s="334" t="str">
        <f t="shared" ca="1" si="5"/>
        <v>n/a</v>
      </c>
      <c r="H25" s="334" t="str">
        <f t="shared" ca="1" si="5"/>
        <v>n/a</v>
      </c>
      <c r="I25" s="334" t="str">
        <f t="shared" ca="1" si="5"/>
        <v>n/a</v>
      </c>
      <c r="J25" s="334" t="str">
        <f t="shared" ca="1" si="5"/>
        <v>n/a</v>
      </c>
      <c r="K25" s="334" t="str">
        <f t="shared" ca="1" si="5"/>
        <v>n/a</v>
      </c>
      <c r="L25" s="334" t="str">
        <f t="shared" ca="1" si="5"/>
        <v>n/a</v>
      </c>
      <c r="M25" s="334" t="str">
        <f t="shared" ca="1" si="5"/>
        <v>n/a</v>
      </c>
      <c r="N25" s="334" t="str">
        <f t="shared" ca="1" si="5"/>
        <v>n/a</v>
      </c>
      <c r="O25" s="334" t="str">
        <f t="shared" ca="1" si="5"/>
        <v>n/a</v>
      </c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</row>
    <row r="26" spans="1:26" ht="16.5" customHeight="1">
      <c r="A26" s="47"/>
      <c r="B26" s="112" t="s">
        <v>529</v>
      </c>
      <c r="C26" s="232">
        <f>HFS!G54/1000</f>
        <v>0</v>
      </c>
      <c r="D26" s="232">
        <f>HFS!H54/1000</f>
        <v>0</v>
      </c>
      <c r="E26" s="232">
        <f>HFS!I54/1000</f>
        <v>0</v>
      </c>
      <c r="F26" s="232">
        <f ca="1">Workflow!G45/1000</f>
        <v>0</v>
      </c>
      <c r="G26" s="232">
        <f ca="1">Workflow!H45/1000</f>
        <v>0</v>
      </c>
      <c r="H26" s="232">
        <f ca="1">Workflow!I45/1000</f>
        <v>0</v>
      </c>
      <c r="I26" s="232">
        <f ca="1">Workflow!J45/1000</f>
        <v>0</v>
      </c>
      <c r="J26" s="232">
        <f ca="1">Workflow!K45/1000</f>
        <v>0</v>
      </c>
      <c r="K26" s="232">
        <f ca="1">Workflow!L45/1000</f>
        <v>0</v>
      </c>
      <c r="L26" s="232">
        <f ca="1">Workflow!M45/1000</f>
        <v>0</v>
      </c>
      <c r="M26" s="232">
        <f ca="1">Workflow!N45/1000</f>
        <v>0</v>
      </c>
      <c r="N26" s="232">
        <f ca="1">Workflow!O45/1000</f>
        <v>0</v>
      </c>
      <c r="O26" s="232">
        <f ca="1">Workflow!P45/1000</f>
        <v>0</v>
      </c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</row>
    <row r="27" spans="1:26" ht="16.5" customHeight="1">
      <c r="A27" s="47"/>
      <c r="B27" s="112" t="s">
        <v>530</v>
      </c>
      <c r="C27" s="334" t="str">
        <f t="shared" ref="C27:O27" si="6">IFERROR(C26/C23,"n/a")</f>
        <v>n/a</v>
      </c>
      <c r="D27" s="334" t="str">
        <f t="shared" si="6"/>
        <v>n/a</v>
      </c>
      <c r="E27" s="334" t="str">
        <f t="shared" si="6"/>
        <v>n/a</v>
      </c>
      <c r="F27" s="334" t="str">
        <f t="shared" ca="1" si="6"/>
        <v>n/a</v>
      </c>
      <c r="G27" s="334" t="str">
        <f t="shared" ca="1" si="6"/>
        <v>n/a</v>
      </c>
      <c r="H27" s="334" t="str">
        <f t="shared" ca="1" si="6"/>
        <v>n/a</v>
      </c>
      <c r="I27" s="334" t="str">
        <f t="shared" ca="1" si="6"/>
        <v>n/a</v>
      </c>
      <c r="J27" s="334" t="str">
        <f t="shared" ca="1" si="6"/>
        <v>n/a</v>
      </c>
      <c r="K27" s="334" t="str">
        <f t="shared" ca="1" si="6"/>
        <v>n/a</v>
      </c>
      <c r="L27" s="334" t="str">
        <f t="shared" ca="1" si="6"/>
        <v>n/a</v>
      </c>
      <c r="M27" s="334" t="str">
        <f t="shared" ca="1" si="6"/>
        <v>n/a</v>
      </c>
      <c r="N27" s="334" t="str">
        <f t="shared" ca="1" si="6"/>
        <v>n/a</v>
      </c>
      <c r="O27" s="334" t="str">
        <f t="shared" ca="1" si="6"/>
        <v>n/a</v>
      </c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</row>
    <row r="28" spans="1:26" ht="16.5" customHeight="1">
      <c r="A28" s="47"/>
      <c r="B28" s="112" t="s">
        <v>531</v>
      </c>
      <c r="C28" s="232">
        <f>HFS!G61/1000</f>
        <v>0</v>
      </c>
      <c r="D28" s="232">
        <f>HFS!H61/1000</f>
        <v>0</v>
      </c>
      <c r="E28" s="232">
        <f>HFS!I61/1000</f>
        <v>0</v>
      </c>
      <c r="F28" s="232">
        <f ca="1">Workflow!G55/1000</f>
        <v>-8.1166666666666651E-2</v>
      </c>
      <c r="G28" s="232">
        <f ca="1">Workflow!H55/1000</f>
        <v>-0.10152416666666667</v>
      </c>
      <c r="H28" s="232">
        <f ca="1">Workflow!I55/1000</f>
        <v>-0.12268513333333332</v>
      </c>
      <c r="I28" s="232">
        <f ca="1">Workflow!J55/1000</f>
        <v>-0.14469253866666662</v>
      </c>
      <c r="J28" s="232">
        <f ca="1">Workflow!K55/1000</f>
        <v>-0.16758024021333326</v>
      </c>
      <c r="K28" s="232">
        <f ca="1">Workflow!L55/1000</f>
        <v>-0.19138344982186659</v>
      </c>
      <c r="L28" s="232">
        <f ca="1">Workflow!M55/1000</f>
        <v>-0.21613878781474113</v>
      </c>
      <c r="M28" s="232">
        <f ca="1">Workflow!N55/1000</f>
        <v>-0.24188433932733069</v>
      </c>
      <c r="N28" s="232">
        <f ca="1">Workflow!O55/1000</f>
        <v>-0.26865971290042395</v>
      </c>
      <c r="O28" s="232">
        <f ca="1">Workflow!P55/1000</f>
        <v>-0.29650610141644085</v>
      </c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</row>
    <row r="29" spans="1:26" ht="16.5" customHeight="1">
      <c r="A29" s="47"/>
      <c r="B29" s="112" t="s">
        <v>532</v>
      </c>
      <c r="C29" s="334" t="str">
        <f t="shared" ref="C29:O29" si="7">IFERROR(C28/C23,"n/a")</f>
        <v>n/a</v>
      </c>
      <c r="D29" s="334" t="str">
        <f t="shared" si="7"/>
        <v>n/a</v>
      </c>
      <c r="E29" s="334" t="str">
        <f t="shared" si="7"/>
        <v>n/a</v>
      </c>
      <c r="F29" s="334" t="str">
        <f t="shared" ca="1" si="7"/>
        <v>n/a</v>
      </c>
      <c r="G29" s="334" t="str">
        <f t="shared" ca="1" si="7"/>
        <v>n/a</v>
      </c>
      <c r="H29" s="334" t="str">
        <f t="shared" ca="1" si="7"/>
        <v>n/a</v>
      </c>
      <c r="I29" s="334" t="str">
        <f t="shared" ca="1" si="7"/>
        <v>n/a</v>
      </c>
      <c r="J29" s="334" t="str">
        <f t="shared" ca="1" si="7"/>
        <v>n/a</v>
      </c>
      <c r="K29" s="334" t="str">
        <f t="shared" ca="1" si="7"/>
        <v>n/a</v>
      </c>
      <c r="L29" s="334" t="str">
        <f t="shared" ca="1" si="7"/>
        <v>n/a</v>
      </c>
      <c r="M29" s="334" t="str">
        <f t="shared" ca="1" si="7"/>
        <v>n/a</v>
      </c>
      <c r="N29" s="334" t="str">
        <f t="shared" ca="1" si="7"/>
        <v>n/a</v>
      </c>
      <c r="O29" s="334" t="str">
        <f t="shared" ca="1" si="7"/>
        <v>n/a</v>
      </c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</row>
    <row r="30" spans="1:26" ht="21.75" customHeight="1">
      <c r="A30" s="21"/>
      <c r="B30" s="21"/>
      <c r="C30" s="79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</row>
    <row r="31" spans="1:26" ht="21.75" customHeight="1">
      <c r="A31" s="21"/>
      <c r="B31" s="21"/>
      <c r="C31" s="79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</row>
    <row r="32" spans="1:26" ht="21.75" customHeight="1">
      <c r="A32" s="21"/>
      <c r="B32" s="21"/>
      <c r="C32" s="79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</row>
    <row r="33" spans="1:26" ht="21.75" customHeight="1">
      <c r="A33" s="21"/>
      <c r="B33" s="21"/>
      <c r="C33" s="79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</row>
    <row r="34" spans="1:26" ht="21.75" customHeight="1">
      <c r="A34" s="21"/>
      <c r="B34" s="21"/>
      <c r="C34" s="79"/>
      <c r="D34" s="21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</row>
    <row r="35" spans="1:26" ht="21.75" customHeight="1">
      <c r="A35" s="21"/>
      <c r="B35" s="21"/>
      <c r="C35" s="79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</row>
    <row r="36" spans="1:26" ht="21.75" customHeight="1">
      <c r="A36" s="21"/>
      <c r="B36" s="21"/>
      <c r="C36" s="79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</row>
    <row r="37" spans="1:26" ht="21.75" customHeight="1">
      <c r="A37" s="21"/>
      <c r="B37" s="21"/>
      <c r="C37" s="79"/>
      <c r="D37" s="21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</row>
    <row r="38" spans="1:26" ht="21.75" customHeight="1">
      <c r="A38" s="21"/>
      <c r="B38" s="21"/>
      <c r="C38" s="79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</row>
    <row r="39" spans="1:26" ht="21.75" customHeight="1">
      <c r="A39" s="21"/>
      <c r="B39" s="21"/>
      <c r="C39" s="79"/>
      <c r="D39" s="21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</row>
    <row r="40" spans="1:26" ht="21.75" customHeight="1">
      <c r="A40" s="21"/>
      <c r="B40" s="21"/>
      <c r="C40" s="79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</row>
    <row r="41" spans="1:26" ht="21.75" customHeight="1">
      <c r="A41" s="21"/>
      <c r="B41" s="21"/>
      <c r="C41" s="79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</row>
    <row r="42" spans="1:26" ht="21.75" customHeight="1">
      <c r="A42" s="21"/>
      <c r="B42" s="21"/>
      <c r="C42" s="79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</row>
    <row r="43" spans="1:26" ht="21.75" customHeight="1">
      <c r="A43" s="21"/>
      <c r="B43" s="21"/>
      <c r="C43" s="79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</row>
    <row r="44" spans="1:26" ht="21.75" customHeight="1">
      <c r="A44" s="21"/>
      <c r="B44" s="21"/>
      <c r="C44" s="79"/>
      <c r="D44" s="21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</row>
    <row r="45" spans="1:26" ht="15" customHeight="1">
      <c r="A45" s="21"/>
      <c r="B45" s="331" t="s">
        <v>533</v>
      </c>
      <c r="C45" s="79"/>
      <c r="D45" s="21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</row>
    <row r="46" spans="1:26" ht="15.75" customHeight="1">
      <c r="A46" s="21"/>
      <c r="B46" s="21"/>
      <c r="C46" s="79"/>
      <c r="D46" s="21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</row>
    <row r="47" spans="1:26" ht="24" customHeight="1">
      <c r="A47" s="21"/>
      <c r="B47" s="335" t="s">
        <v>476</v>
      </c>
      <c r="C47" s="336"/>
      <c r="D47" s="337" t="str">
        <f>'Cash Flow Инвестора'!F11</f>
        <v>Модель выхода (экзита)</v>
      </c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</row>
    <row r="48" spans="1:26" ht="16.5" customHeight="1">
      <c r="A48" s="21"/>
      <c r="B48" s="338" t="s">
        <v>477</v>
      </c>
      <c r="C48" s="47" t="s">
        <v>77</v>
      </c>
      <c r="D48" s="339">
        <f ca="1">'Cash Flow Инвестора'!F12</f>
        <v>1199.5524327648063</v>
      </c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</row>
    <row r="49" spans="1:26" ht="16.5" customHeight="1">
      <c r="A49" s="21"/>
      <c r="B49" s="338" t="s">
        <v>478</v>
      </c>
      <c r="C49" s="47" t="s">
        <v>77</v>
      </c>
      <c r="D49" s="339">
        <f>'Cash Flow Инвестора'!F13</f>
        <v>0</v>
      </c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</row>
    <row r="50" spans="1:26" ht="16.5" customHeight="1">
      <c r="A50" s="21"/>
      <c r="B50" s="340" t="s">
        <v>272</v>
      </c>
      <c r="C50" s="47" t="s">
        <v>106</v>
      </c>
      <c r="D50" s="300">
        <f>'Cash Flow Инвестора'!F14</f>
        <v>60</v>
      </c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</row>
    <row r="51" spans="1:26" ht="16.5" customHeight="1">
      <c r="A51" s="21"/>
      <c r="B51" s="338" t="s">
        <v>479</v>
      </c>
      <c r="C51" s="47" t="s">
        <v>77</v>
      </c>
      <c r="D51" s="300" t="e">
        <f ca="1">'Cash Flow Инвестора'!F15</f>
        <v>#DIV/0!</v>
      </c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</row>
    <row r="52" spans="1:26" ht="16.5" customHeight="1">
      <c r="A52" s="21"/>
      <c r="B52" s="338" t="s">
        <v>480</v>
      </c>
      <c r="C52" s="47" t="s">
        <v>282</v>
      </c>
      <c r="D52" s="341">
        <f>'Cash Flow Инвестора'!F16</f>
        <v>0.21</v>
      </c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</row>
    <row r="53" spans="1:26" ht="16.5" customHeight="1">
      <c r="A53" s="21"/>
      <c r="B53" s="338" t="s">
        <v>276</v>
      </c>
      <c r="C53" s="47" t="s">
        <v>150</v>
      </c>
      <c r="D53" s="341" t="str">
        <f>'Cash Flow Инвестора'!F17</f>
        <v>n/a</v>
      </c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</row>
    <row r="54" spans="1:26" ht="16.5" customHeight="1">
      <c r="A54" s="21"/>
      <c r="B54" s="342" t="s">
        <v>481</v>
      </c>
      <c r="C54" s="47" t="s">
        <v>150</v>
      </c>
      <c r="D54" s="341">
        <f>'Cash Flow Инвестора'!F18</f>
        <v>0.5</v>
      </c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</row>
    <row r="55" spans="1:26" ht="16.5" customHeight="1">
      <c r="A55" s="21"/>
      <c r="B55" s="343" t="s">
        <v>482</v>
      </c>
      <c r="C55" s="344" t="s">
        <v>73</v>
      </c>
      <c r="D55" s="345" t="e">
        <f ca="1">'Cash Flow Инвестора'!F19</f>
        <v>#VALUE!</v>
      </c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</row>
    <row r="56" spans="1:26" ht="12.75" customHeight="1">
      <c r="A56" s="21"/>
      <c r="B56" s="281"/>
      <c r="C56" s="79"/>
      <c r="D56" s="21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</row>
    <row r="57" spans="1:26" ht="12.75" customHeight="1">
      <c r="A57" s="21"/>
      <c r="B57" s="269" t="s">
        <v>534</v>
      </c>
      <c r="C57" s="47"/>
      <c r="D57" s="32"/>
      <c r="E57" s="32"/>
      <c r="F57" s="32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</row>
    <row r="58" spans="1:26" ht="12.75" customHeight="1">
      <c r="A58" s="21"/>
      <c r="B58" s="56"/>
      <c r="C58" s="47"/>
      <c r="D58" s="346"/>
      <c r="E58" s="346"/>
      <c r="F58" s="346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</row>
    <row r="59" spans="1:26" ht="12.75" customHeight="1">
      <c r="A59" s="21"/>
      <c r="B59" s="172" t="s">
        <v>535</v>
      </c>
      <c r="C59" s="347"/>
      <c r="D59" s="347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</row>
    <row r="60" spans="1:26" ht="16.5" customHeight="1">
      <c r="A60" s="21"/>
      <c r="B60" s="60" t="s">
        <v>142</v>
      </c>
      <c r="C60" s="348" t="s">
        <v>73</v>
      </c>
      <c r="D60" s="59">
        <v>1</v>
      </c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</row>
    <row r="61" spans="1:26" ht="16.5" customHeight="1">
      <c r="A61" s="21"/>
      <c r="B61" s="60" t="s">
        <v>536</v>
      </c>
      <c r="C61" s="348" t="s">
        <v>73</v>
      </c>
      <c r="D61" s="59">
        <v>1</v>
      </c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</row>
    <row r="62" spans="1:26" ht="12.75" customHeight="1">
      <c r="A62" s="21"/>
      <c r="B62" s="60"/>
      <c r="C62" s="348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</row>
    <row r="63" spans="1:26" ht="12.75" customHeight="1">
      <c r="A63" s="21"/>
      <c r="B63" s="100" t="s">
        <v>537</v>
      </c>
      <c r="C63" s="32"/>
      <c r="D63" s="32"/>
      <c r="E63" s="32"/>
      <c r="F63" s="32"/>
      <c r="G63" s="32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</row>
    <row r="64" spans="1:26" ht="21" customHeight="1">
      <c r="A64" s="349"/>
      <c r="B64" s="34"/>
      <c r="C64" s="395" t="s">
        <v>538</v>
      </c>
      <c r="D64" s="396"/>
      <c r="E64" s="396"/>
      <c r="F64" s="396"/>
      <c r="G64" s="396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</row>
    <row r="65" spans="1:26" ht="12.75" customHeight="1">
      <c r="A65" s="397" t="s">
        <v>142</v>
      </c>
      <c r="B65" s="350" t="e">
        <f ca="1">D55</f>
        <v>#VALUE!</v>
      </c>
      <c r="C65" s="351">
        <v>0.8</v>
      </c>
      <c r="D65" s="351">
        <v>0.9</v>
      </c>
      <c r="E65" s="352">
        <v>1</v>
      </c>
      <c r="F65" s="351">
        <v>1.1000000000000001</v>
      </c>
      <c r="G65" s="351">
        <v>1.2</v>
      </c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</row>
    <row r="66" spans="1:26" ht="12.75" customHeight="1">
      <c r="A66" s="398"/>
      <c r="B66" s="351">
        <v>0.8</v>
      </c>
      <c r="C66" s="353"/>
      <c r="D66" s="353" t="s">
        <v>539</v>
      </c>
      <c r="E66" s="354" t="s">
        <v>539</v>
      </c>
      <c r="F66" s="353" t="s">
        <v>539</v>
      </c>
      <c r="G66" s="353" t="s">
        <v>539</v>
      </c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</row>
    <row r="67" spans="1:26" ht="12.75" customHeight="1">
      <c r="A67" s="398"/>
      <c r="B67" s="351">
        <v>0.9</v>
      </c>
      <c r="C67" s="353" t="s">
        <v>539</v>
      </c>
      <c r="D67" s="353" t="s">
        <v>539</v>
      </c>
      <c r="E67" s="354" t="s">
        <v>539</v>
      </c>
      <c r="F67" s="353" t="s">
        <v>539</v>
      </c>
      <c r="G67" s="353" t="s">
        <v>539</v>
      </c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</row>
    <row r="68" spans="1:26" ht="12.75" customHeight="1">
      <c r="A68" s="398"/>
      <c r="B68" s="352">
        <v>1</v>
      </c>
      <c r="C68" s="354" t="s">
        <v>539</v>
      </c>
      <c r="D68" s="354" t="s">
        <v>539</v>
      </c>
      <c r="E68" s="354" t="s">
        <v>539</v>
      </c>
      <c r="F68" s="354" t="s">
        <v>539</v>
      </c>
      <c r="G68" s="354" t="s">
        <v>539</v>
      </c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</row>
    <row r="69" spans="1:26" ht="12.75" customHeight="1">
      <c r="A69" s="398"/>
      <c r="B69" s="351">
        <v>1.1000000000000001</v>
      </c>
      <c r="C69" s="353" t="s">
        <v>539</v>
      </c>
      <c r="D69" s="353" t="s">
        <v>539</v>
      </c>
      <c r="E69" s="354" t="s">
        <v>539</v>
      </c>
      <c r="F69" s="353" t="s">
        <v>539</v>
      </c>
      <c r="G69" s="353" t="s">
        <v>539</v>
      </c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</row>
    <row r="70" spans="1:26" ht="12.75" customHeight="1">
      <c r="A70" s="398"/>
      <c r="B70" s="351">
        <v>1.2</v>
      </c>
      <c r="C70" s="353" t="s">
        <v>539</v>
      </c>
      <c r="D70" s="353" t="s">
        <v>539</v>
      </c>
      <c r="E70" s="354" t="s">
        <v>539</v>
      </c>
      <c r="F70" s="353" t="s">
        <v>539</v>
      </c>
      <c r="G70" s="353" t="s">
        <v>539</v>
      </c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</row>
    <row r="71" spans="1:26" ht="12.75" customHeight="1">
      <c r="A71" s="21"/>
      <c r="B71" s="281"/>
      <c r="C71" s="79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</row>
    <row r="72" spans="1:26" ht="12.75" customHeight="1">
      <c r="A72" s="21"/>
      <c r="B72" s="281"/>
      <c r="C72" s="79"/>
      <c r="D72" s="21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</row>
    <row r="73" spans="1:26" ht="12.75" customHeight="1">
      <c r="A73" s="21"/>
      <c r="B73" s="281"/>
      <c r="C73" s="79"/>
      <c r="D73" s="21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</row>
    <row r="74" spans="1:26" ht="12.75" customHeight="1">
      <c r="A74" s="21"/>
      <c r="B74" s="331" t="s">
        <v>540</v>
      </c>
      <c r="C74" s="153"/>
      <c r="D74" s="222"/>
      <c r="E74" s="222"/>
      <c r="F74" s="222"/>
      <c r="G74" s="222"/>
      <c r="H74" s="222">
        <v>4</v>
      </c>
      <c r="I74" s="222">
        <v>5</v>
      </c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</row>
    <row r="75" spans="1:26" ht="12.75" customHeight="1">
      <c r="A75" s="21"/>
      <c r="B75" s="332"/>
      <c r="C75" s="127" t="s">
        <v>39</v>
      </c>
      <c r="D75" s="127" t="s">
        <v>40</v>
      </c>
      <c r="E75" s="127" t="s">
        <v>41</v>
      </c>
      <c r="F75" s="127" t="s">
        <v>42</v>
      </c>
      <c r="G75" s="127" t="s">
        <v>43</v>
      </c>
      <c r="H75" s="34" t="s">
        <v>44</v>
      </c>
      <c r="I75" s="34" t="s">
        <v>45</v>
      </c>
      <c r="J75" s="34" t="s">
        <v>46</v>
      </c>
      <c r="K75" s="34" t="s">
        <v>47</v>
      </c>
      <c r="L75" s="34" t="s">
        <v>48</v>
      </c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</row>
    <row r="76" spans="1:26" ht="7.5" customHeight="1">
      <c r="A76" s="21"/>
      <c r="B76" s="21"/>
      <c r="C76" s="21"/>
      <c r="D76" s="21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</row>
    <row r="77" spans="1:26" ht="15" customHeight="1">
      <c r="A77" s="47"/>
      <c r="B77" s="72" t="s">
        <v>541</v>
      </c>
      <c r="C77" s="143">
        <f ca="1">Workflow!G82/1000</f>
        <v>9.9999999999999992E-2</v>
      </c>
      <c r="D77" s="143">
        <f ca="1">Workflow!H82/1000</f>
        <v>0.10389999999999999</v>
      </c>
      <c r="E77" s="143">
        <f ca="1">Workflow!I82/1000</f>
        <v>0.108056</v>
      </c>
      <c r="F77" s="143">
        <f ca="1">Workflow!J82/1000</f>
        <v>0.11237823999999999</v>
      </c>
      <c r="G77" s="143">
        <f ca="1">Workflow!K82/1000</f>
        <v>0.11687336959999997</v>
      </c>
      <c r="H77" s="143">
        <f ca="1">Workflow!L82/1000</f>
        <v>0.12154830438400002</v>
      </c>
      <c r="I77" s="143">
        <f ca="1">Workflow!M82/1000</f>
        <v>0.12641023655936004</v>
      </c>
      <c r="J77" s="143">
        <f ca="1">Workflow!N82/1000</f>
        <v>0.13146664602173444</v>
      </c>
      <c r="K77" s="143">
        <f ca="1">Workflow!O82/1000</f>
        <v>0.13672531186260381</v>
      </c>
      <c r="L77" s="143">
        <f ca="1">Workflow!P82/1000</f>
        <v>0.14219432433710794</v>
      </c>
      <c r="M77" s="143"/>
      <c r="N77" s="143"/>
      <c r="O77" s="143"/>
      <c r="P77" s="47"/>
      <c r="Q77" s="47"/>
      <c r="R77" s="47"/>
      <c r="S77" s="47"/>
      <c r="T77" s="47"/>
      <c r="U77" s="47"/>
      <c r="V77" s="47"/>
      <c r="W77" s="47"/>
      <c r="X77" s="47"/>
      <c r="Y77" s="47"/>
      <c r="Z77" s="47"/>
    </row>
    <row r="78" spans="1:26" ht="15" customHeight="1">
      <c r="A78" s="47"/>
      <c r="B78" s="72" t="s">
        <v>542</v>
      </c>
      <c r="C78" s="143">
        <f ca="1">IF('Cash Flow Инвестора'!$H$2=1,'Cash Flow Инвестора'!G29,IF('Cash Flow Инвестора'!$H$2=2,'Cash Flow Инвестора'!G42,IF('Cash Flow Инвестора'!$H$2=3,'Cash Flow Инвестора'!G56,'Cash Flow Инвестора'!G71)))/1000</f>
        <v>-9.9999999999999992E-2</v>
      </c>
      <c r="D78" s="143">
        <f ca="1">IF('Cash Flow Инвестора'!$H$2=1,'Cash Flow Инвестора'!H29,IF('Cash Flow Инвестора'!$H$2=2,'Cash Flow Инвестора'!H42,IF('Cash Flow Инвестора'!$H$2=3,'Cash Flow Инвестора'!H56,'Cash Flow Инвестора'!H71)))/1000</f>
        <v>-0.10389999999999999</v>
      </c>
      <c r="E78" s="143">
        <f ca="1">IF('Cash Flow Инвестора'!$H$2=1,'Cash Flow Инвестора'!I29,IF('Cash Flow Инвестора'!$H$2=2,'Cash Flow Инвестора'!I42,IF('Cash Flow Инвестора'!$H$2=3,'Cash Flow Инвестора'!I56,'Cash Flow Инвестора'!I71)))/1000</f>
        <v>-0.108056</v>
      </c>
      <c r="F78" s="143">
        <f ca="1">IF('Cash Flow Инвестора'!$H$2=1,'Cash Flow Инвестора'!J29,IF('Cash Flow Инвестора'!$H$2=2,'Cash Flow Инвестора'!J42,IF('Cash Flow Инвестора'!$H$2=3,'Cash Flow Инвестора'!J56,'Cash Flow Инвестора'!J71)))/1000</f>
        <v>-0.11237823999999999</v>
      </c>
      <c r="G78" s="143" t="e">
        <f ca="1">IF('Cash Flow Инвестора'!$H$2=1,'Cash Flow Инвестора'!K29,IF('Cash Flow Инвестора'!$H$2=2,'Cash Flow Инвестора'!K42,IF('Cash Flow Инвестора'!$H$2=3,'Cash Flow Инвестора'!K56,'Cash Flow Инвестора'!K71)))/1000</f>
        <v>#DIV/0!</v>
      </c>
      <c r="H78" s="143">
        <f ca="1">IF('Cash Flow Инвестора'!$H$2=1,'Cash Flow Инвестора'!L29,IF('Cash Flow Инвестора'!$H$2=2,'Cash Flow Инвестора'!L42,IF('Cash Flow Инвестора'!$H$2=3,'Cash Flow Инвестора'!L56,'Cash Flow Инвестора'!L71)))/1000</f>
        <v>-0.12154830438400002</v>
      </c>
      <c r="I78" s="143">
        <f ca="1">IF('Cash Flow Инвестора'!$H$2=1,'Cash Flow Инвестора'!M29,IF('Cash Flow Инвестора'!$H$2=2,'Cash Flow Инвестора'!M42,IF('Cash Flow Инвестора'!$H$2=3,'Cash Flow Инвестора'!M56,'Cash Flow Инвестора'!M71)))/1000</f>
        <v>-0.12641023655936004</v>
      </c>
      <c r="J78" s="143">
        <f ca="1">IF('Cash Flow Инвестора'!$H$2=1,'Cash Flow Инвестора'!N29,IF('Cash Flow Инвестора'!$H$2=2,'Cash Flow Инвестора'!N42,IF('Cash Flow Инвестора'!$H$2=3,'Cash Flow Инвестора'!N56,'Cash Flow Инвестора'!N71)))/1000</f>
        <v>-0.13146664602173444</v>
      </c>
      <c r="K78" s="143">
        <f ca="1">IF('Cash Flow Инвестора'!$H$2=1,'Cash Flow Инвестора'!O29,IF('Cash Flow Инвестора'!$H$2=2,'Cash Flow Инвестора'!O42,IF('Cash Flow Инвестора'!$H$2=3,'Cash Flow Инвестора'!O56,'Cash Flow Инвестора'!O71)))/1000</f>
        <v>-0.13672531186260381</v>
      </c>
      <c r="L78" s="143">
        <f ca="1">IF('Cash Flow Инвестора'!$H$2=1,'Cash Flow Инвестора'!P29,IF('Cash Flow Инвестора'!$H$2=2,'Cash Flow Инвестора'!P42,IF('Cash Flow Инвестора'!$H$2=3,'Cash Flow Инвестора'!P56,'Cash Flow Инвестора'!P71)))/1000</f>
        <v>-0.14219432433710794</v>
      </c>
      <c r="M78" s="143"/>
      <c r="N78" s="143"/>
      <c r="O78" s="143"/>
      <c r="P78" s="47"/>
      <c r="Q78" s="47"/>
      <c r="R78" s="47"/>
      <c r="S78" s="47"/>
      <c r="T78" s="47"/>
      <c r="U78" s="47"/>
      <c r="V78" s="47"/>
      <c r="W78" s="47"/>
      <c r="X78" s="47"/>
      <c r="Y78" s="47"/>
      <c r="Z78" s="47"/>
    </row>
    <row r="79" spans="1:26" ht="15" customHeight="1">
      <c r="A79" s="47"/>
      <c r="B79" s="281" t="s">
        <v>543</v>
      </c>
      <c r="C79" s="355">
        <f ca="1">C78</f>
        <v>-9.9999999999999992E-2</v>
      </c>
      <c r="D79" s="355">
        <f t="shared" ref="D79:L79" ca="1" si="8">C79+D78</f>
        <v>-0.20389999999999997</v>
      </c>
      <c r="E79" s="355">
        <f t="shared" ca="1" si="8"/>
        <v>-0.31195599999999996</v>
      </c>
      <c r="F79" s="355">
        <f t="shared" ca="1" si="8"/>
        <v>-0.42433423999999997</v>
      </c>
      <c r="G79" s="355" t="e">
        <f t="shared" ca="1" si="8"/>
        <v>#DIV/0!</v>
      </c>
      <c r="H79" s="355" t="e">
        <f t="shared" ca="1" si="8"/>
        <v>#DIV/0!</v>
      </c>
      <c r="I79" s="355" t="e">
        <f t="shared" ca="1" si="8"/>
        <v>#DIV/0!</v>
      </c>
      <c r="J79" s="355" t="e">
        <f t="shared" ca="1" si="8"/>
        <v>#DIV/0!</v>
      </c>
      <c r="K79" s="355" t="e">
        <f t="shared" ca="1" si="8"/>
        <v>#DIV/0!</v>
      </c>
      <c r="L79" s="355" t="e">
        <f t="shared" ca="1" si="8"/>
        <v>#DIV/0!</v>
      </c>
      <c r="M79" s="355"/>
      <c r="N79" s="355"/>
      <c r="O79" s="355"/>
      <c r="P79" s="47"/>
      <c r="Q79" s="47"/>
      <c r="R79" s="47"/>
      <c r="S79" s="47"/>
      <c r="T79" s="47"/>
      <c r="U79" s="47"/>
      <c r="V79" s="47"/>
      <c r="W79" s="47"/>
      <c r="X79" s="47"/>
      <c r="Y79" s="47"/>
      <c r="Z79" s="47"/>
    </row>
    <row r="80" spans="1:26" ht="12.75" customHeight="1">
      <c r="A80" s="21"/>
      <c r="B80" s="281"/>
      <c r="C80" s="79"/>
      <c r="D80" s="21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</row>
    <row r="81" spans="1:26" ht="12.75" customHeight="1">
      <c r="A81" s="21"/>
      <c r="B81" s="281"/>
      <c r="C81" s="79"/>
      <c r="D81" s="21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</row>
    <row r="82" spans="1:26" ht="12.75" customHeight="1">
      <c r="A82" s="21"/>
      <c r="B82" s="281"/>
      <c r="C82" s="79"/>
      <c r="D82" s="21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</row>
    <row r="83" spans="1:26" ht="12.75" customHeight="1">
      <c r="A83" s="21"/>
      <c r="B83" s="281"/>
      <c r="C83" s="79"/>
      <c r="D83" s="21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</row>
    <row r="84" spans="1:26" ht="12.75" customHeight="1">
      <c r="A84" s="21"/>
      <c r="B84" s="281"/>
      <c r="C84" s="79"/>
      <c r="D84" s="21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</row>
    <row r="85" spans="1:26" ht="12.75" customHeight="1">
      <c r="A85" s="21"/>
      <c r="B85" s="281"/>
      <c r="C85" s="79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</row>
    <row r="86" spans="1:26" ht="12.75" customHeight="1">
      <c r="A86" s="21"/>
      <c r="B86" s="281"/>
      <c r="C86" s="79"/>
      <c r="D86" s="21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</row>
    <row r="87" spans="1:26" ht="12.75" customHeight="1">
      <c r="A87" s="21"/>
      <c r="B87" s="281"/>
      <c r="C87" s="79"/>
      <c r="D87" s="21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</row>
    <row r="88" spans="1:26" ht="12.75" customHeight="1">
      <c r="A88" s="21"/>
      <c r="B88" s="281"/>
      <c r="C88" s="79"/>
      <c r="D88" s="21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</row>
    <row r="89" spans="1:26" ht="12.75" customHeight="1">
      <c r="A89" s="21"/>
      <c r="B89" s="281"/>
      <c r="C89" s="79"/>
      <c r="D89" s="21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</row>
    <row r="90" spans="1:26" ht="12.75" customHeight="1">
      <c r="A90" s="21"/>
      <c r="B90" s="281"/>
      <c r="C90" s="79"/>
      <c r="D90" s="21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</row>
    <row r="91" spans="1:26" ht="12.75" customHeight="1">
      <c r="A91" s="21"/>
      <c r="B91" s="281"/>
      <c r="C91" s="79"/>
      <c r="D91" s="21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</row>
    <row r="92" spans="1:26" ht="12.75" customHeight="1">
      <c r="A92" s="21"/>
      <c r="B92" s="281"/>
      <c r="C92" s="79"/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</row>
    <row r="93" spans="1:26" ht="12.75" customHeight="1">
      <c r="A93" s="21"/>
      <c r="B93" s="281"/>
      <c r="C93" s="79"/>
      <c r="D93" s="21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</row>
    <row r="94" spans="1:26" ht="12.75" customHeight="1">
      <c r="A94" s="21"/>
      <c r="B94" s="281"/>
      <c r="C94" s="79"/>
      <c r="D94" s="21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</row>
    <row r="95" spans="1:26" ht="12.75" customHeight="1">
      <c r="A95" s="21"/>
      <c r="B95" s="281"/>
      <c r="C95" s="79"/>
      <c r="D95" s="21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</row>
    <row r="96" spans="1:26" ht="12.75" customHeight="1">
      <c r="A96" s="21"/>
      <c r="B96" s="281"/>
      <c r="C96" s="79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</row>
    <row r="97" spans="1:26" ht="12.75" customHeight="1">
      <c r="A97" s="21"/>
      <c r="B97" s="281"/>
      <c r="C97" s="79"/>
      <c r="D97" s="21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</row>
    <row r="98" spans="1:26" ht="12.75" customHeight="1">
      <c r="A98" s="21"/>
      <c r="B98" s="281"/>
      <c r="C98" s="79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</row>
    <row r="99" spans="1:26" ht="12.75" customHeight="1">
      <c r="A99" s="21"/>
      <c r="B99" s="331" t="s">
        <v>544</v>
      </c>
      <c r="C99" s="153"/>
      <c r="D99" s="222"/>
      <c r="E99" s="222"/>
      <c r="F99" s="222"/>
      <c r="G99" s="222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</row>
    <row r="100" spans="1:26" ht="14.25" customHeight="1">
      <c r="A100" s="21"/>
      <c r="B100" s="332"/>
      <c r="C100" s="127" t="s">
        <v>39</v>
      </c>
      <c r="D100" s="127" t="s">
        <v>40</v>
      </c>
      <c r="E100" s="127" t="s">
        <v>41</v>
      </c>
      <c r="F100" s="127" t="s">
        <v>42</v>
      </c>
      <c r="G100" s="127" t="s">
        <v>43</v>
      </c>
      <c r="H100" s="34" t="s">
        <v>44</v>
      </c>
      <c r="I100" s="34" t="s">
        <v>45</v>
      </c>
      <c r="J100" s="34" t="s">
        <v>46</v>
      </c>
      <c r="K100" s="34" t="s">
        <v>47</v>
      </c>
      <c r="L100" s="34" t="s">
        <v>48</v>
      </c>
      <c r="M100" s="127" t="s">
        <v>305</v>
      </c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</row>
    <row r="101" spans="1:26" ht="9.75" customHeight="1">
      <c r="A101" s="21"/>
      <c r="B101" s="281"/>
      <c r="C101" s="79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</row>
    <row r="102" spans="1:26" ht="13.5" customHeight="1">
      <c r="A102" s="62"/>
      <c r="B102" s="62" t="s">
        <v>545</v>
      </c>
      <c r="C102" s="195">
        <f t="shared" ref="C102:L102" ca="1" si="9">SUM(C103:C106)</f>
        <v>100</v>
      </c>
      <c r="D102" s="195">
        <f t="shared" ca="1" si="9"/>
        <v>103.89999999999999</v>
      </c>
      <c r="E102" s="195">
        <f t="shared" ca="1" si="9"/>
        <v>108.056</v>
      </c>
      <c r="F102" s="195">
        <f t="shared" ca="1" si="9"/>
        <v>112.37823999999999</v>
      </c>
      <c r="G102" s="195">
        <f t="shared" ca="1" si="9"/>
        <v>116.87336959999998</v>
      </c>
      <c r="H102" s="195">
        <f t="shared" ca="1" si="9"/>
        <v>121.54830438400002</v>
      </c>
      <c r="I102" s="195">
        <f t="shared" ca="1" si="9"/>
        <v>126.41023655936004</v>
      </c>
      <c r="J102" s="195">
        <f t="shared" ca="1" si="9"/>
        <v>131.46664602173445</v>
      </c>
      <c r="K102" s="195">
        <f t="shared" ca="1" si="9"/>
        <v>136.7253118626038</v>
      </c>
      <c r="L102" s="195">
        <f t="shared" ca="1" si="9"/>
        <v>142.19432433710793</v>
      </c>
      <c r="M102" s="151">
        <f t="shared" ref="M102:M106" ca="1" si="10">SUM(C102:L102)</f>
        <v>1199.5524327648063</v>
      </c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</row>
    <row r="103" spans="1:26" ht="15" customHeight="1">
      <c r="A103" s="21"/>
      <c r="B103" s="72" t="s">
        <v>546</v>
      </c>
      <c r="C103" s="143">
        <f>Inputs!I40</f>
        <v>100</v>
      </c>
      <c r="D103" s="143">
        <f ca="1">IF(Workflow!H82&gt;0,-Workflow!H75,0)</f>
        <v>103.89999999999999</v>
      </c>
      <c r="E103" s="143">
        <f ca="1">IF(Workflow!I82&gt;0,-Workflow!I75,0)</f>
        <v>108.056</v>
      </c>
      <c r="F103" s="143">
        <f ca="1">IF(Workflow!J82&gt;0,-Workflow!J75,0)</f>
        <v>112.37823999999999</v>
      </c>
      <c r="G103" s="143">
        <f ca="1">IF(Workflow!K82&gt;0,-Workflow!K75,0)</f>
        <v>116.87336959999998</v>
      </c>
      <c r="H103" s="143">
        <f ca="1">IF(Workflow!L82&gt;0,-Workflow!L75,0)</f>
        <v>121.54830438400002</v>
      </c>
      <c r="I103" s="143">
        <f ca="1">IF(Workflow!M82&gt;0,-Workflow!M75,0)</f>
        <v>126.41023655936004</v>
      </c>
      <c r="J103" s="143">
        <f ca="1">IF(Workflow!N82&gt;0,-Workflow!N75,0)</f>
        <v>131.46664602173445</v>
      </c>
      <c r="K103" s="143">
        <f ca="1">IF(Workflow!O82&gt;0,-Workflow!O75,0)</f>
        <v>136.7253118626038</v>
      </c>
      <c r="L103" s="143">
        <f ca="1">IF(Workflow!P82&gt;0,-Workflow!P75,0)</f>
        <v>142.19432433710793</v>
      </c>
      <c r="M103" s="151">
        <f t="shared" ca="1" si="10"/>
        <v>1199.5524327648063</v>
      </c>
      <c r="N103" s="320">
        <f t="shared" ref="N103:N106" ca="1" si="11">M103/$M$102</f>
        <v>1</v>
      </c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</row>
    <row r="104" spans="1:26" ht="15" customHeight="1">
      <c r="A104" s="21"/>
      <c r="B104" s="72" t="s">
        <v>547</v>
      </c>
      <c r="C104" s="143">
        <f>SUM(Inputs!I45:I46)</f>
        <v>0</v>
      </c>
      <c r="D104" s="143"/>
      <c r="E104" s="143"/>
      <c r="F104" s="143"/>
      <c r="G104" s="143"/>
      <c r="H104" s="143"/>
      <c r="I104" s="143"/>
      <c r="J104" s="143"/>
      <c r="K104" s="143"/>
      <c r="L104" s="143"/>
      <c r="M104" s="151">
        <f t="shared" si="10"/>
        <v>0</v>
      </c>
      <c r="N104" s="320">
        <f t="shared" ca="1" si="11"/>
        <v>0</v>
      </c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</row>
    <row r="105" spans="1:26" ht="15" customHeight="1">
      <c r="A105" s="21"/>
      <c r="B105" s="72" t="s">
        <v>207</v>
      </c>
      <c r="C105" s="143">
        <f ca="1">IF(IF(C77&gt;0,IF((Workflow!G82+Workflow!G75-Workflow!G69)&gt;0,Workflow!G69,Workflow!G82+Workflow!G75),0)&lt;0,0,IF(C77&gt;0,IF((Workflow!G82+Workflow!G75-Workflow!G69)&gt;0,Workflow!G69,Workflow!G82+Workflow!G75),0))</f>
        <v>0</v>
      </c>
      <c r="D105" s="143">
        <f ca="1">IF(IF(D77&gt;0,IF((Workflow!H82+Workflow!H75-Workflow!H69)&gt;0,Workflow!H69,Workflow!H82+Workflow!H75),0)&lt;0,0,IF(D77&gt;0,IF((Workflow!H82+Workflow!H75-Workflow!H69)&gt;0,Workflow!H69,Workflow!H82+Workflow!H75),0))</f>
        <v>0</v>
      </c>
      <c r="E105" s="143">
        <f ca="1">IF(IF(E77&gt;0,IF((Workflow!I82+Workflow!I75-Workflow!I69)&gt;0,Workflow!I69,Workflow!I82+Workflow!I75),0)&lt;0,0,IF(E77&gt;0,IF((Workflow!I82+Workflow!I75-Workflow!I69)&gt;0,Workflow!I69,Workflow!I82+Workflow!I75),0))</f>
        <v>0</v>
      </c>
      <c r="F105" s="143">
        <f ca="1">IF(IF(F77&gt;0,IF((Workflow!J82+Workflow!J75-Workflow!J69)&gt;0,Workflow!J69,Workflow!J82+Workflow!J75),0)&lt;0,0,IF(F77&gt;0,IF((Workflow!J82+Workflow!J75-Workflow!J69)&gt;0,Workflow!J69,Workflow!J82+Workflow!J75),0))</f>
        <v>0</v>
      </c>
      <c r="G105" s="143">
        <f ca="1">IF(IF(G77&gt;0,IF((Workflow!K82+Workflow!K75-Workflow!K69)&gt;0,Workflow!K69,Workflow!K82+Workflow!K75),0)&lt;0,0,IF(G77&gt;0,IF((Workflow!K82+Workflow!K75-Workflow!K69)&gt;0,Workflow!K69,Workflow!K82+Workflow!K75),0))</f>
        <v>0</v>
      </c>
      <c r="H105" s="143">
        <f ca="1">IF(IF(H77&gt;0,IF((Workflow!L82+Workflow!L75-Workflow!L69)&gt;0,Workflow!L69,Workflow!L82+Workflow!L75),0)&lt;0,0,IF(H77&gt;0,IF((Workflow!L82+Workflow!L75-Workflow!L69)&gt;0,Workflow!L69,Workflow!L82+Workflow!L75),0))</f>
        <v>0</v>
      </c>
      <c r="I105" s="143">
        <f ca="1">IF(IF(I77&gt;0,IF((Workflow!M82+Workflow!M75-Workflow!M69)&gt;0,Workflow!M69,Workflow!M82+Workflow!M75),0)&lt;0,0,IF(I77&gt;0,IF((Workflow!M82+Workflow!M75-Workflow!M69)&gt;0,Workflow!M69,Workflow!M82+Workflow!M75),0))</f>
        <v>0</v>
      </c>
      <c r="J105" s="143">
        <f ca="1">IF(IF(J77&gt;0,IF((Workflow!N82+Workflow!N75-Workflow!N69)&gt;0,Workflow!N69,Workflow!N82+Workflow!N75),0)&lt;0,0,IF(J77&gt;0,IF((Workflow!N82+Workflow!N75-Workflow!N69)&gt;0,Workflow!N69,Workflow!N82+Workflow!N75),0))</f>
        <v>0</v>
      </c>
      <c r="K105" s="143">
        <f ca="1">IF(IF(K77&gt;0,IF((Workflow!O82+Workflow!O75-Workflow!O69)&gt;0,Workflow!O69,Workflow!O82+Workflow!O75),0)&lt;0,0,IF(K77&gt;0,IF((Workflow!O82+Workflow!O75-Workflow!O69)&gt;0,Workflow!O69,Workflow!O82+Workflow!O75),0))</f>
        <v>0</v>
      </c>
      <c r="L105" s="143">
        <f ca="1">IF(IF(L77&gt;0,IF((Workflow!P82+Workflow!P75-Workflow!P69)&gt;0,Workflow!P69,Workflow!P82+Workflow!P75),0)&lt;0,0,IF(L77&gt;0,IF((Workflow!P82+Workflow!P75-Workflow!P69)&gt;0,Workflow!P69,Workflow!P82+Workflow!P75),0))</f>
        <v>0</v>
      </c>
      <c r="M105" s="151">
        <f t="shared" ca="1" si="10"/>
        <v>0</v>
      </c>
      <c r="N105" s="320">
        <f t="shared" ca="1" si="11"/>
        <v>0</v>
      </c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</row>
    <row r="106" spans="1:26" ht="15" customHeight="1">
      <c r="A106" s="21"/>
      <c r="B106" s="281" t="s">
        <v>548</v>
      </c>
      <c r="C106" s="355">
        <f ca="1">IF(C77*1000-C103-C105&lt;0,0,C77*1000-C103-C105-C104)</f>
        <v>0</v>
      </c>
      <c r="D106" s="355">
        <f t="shared" ref="D106:L106" ca="1" si="12">IF(D77*1000-D103-D105&lt;0,0,D77*1000-D103-D105)</f>
        <v>0</v>
      </c>
      <c r="E106" s="355">
        <f t="shared" ca="1" si="12"/>
        <v>0</v>
      </c>
      <c r="F106" s="355">
        <f t="shared" ca="1" si="12"/>
        <v>0</v>
      </c>
      <c r="G106" s="355">
        <f t="shared" ca="1" si="12"/>
        <v>0</v>
      </c>
      <c r="H106" s="355">
        <f t="shared" ca="1" si="12"/>
        <v>0</v>
      </c>
      <c r="I106" s="355">
        <f t="shared" ca="1" si="12"/>
        <v>0</v>
      </c>
      <c r="J106" s="355">
        <f t="shared" ca="1" si="12"/>
        <v>0</v>
      </c>
      <c r="K106" s="355">
        <f t="shared" ca="1" si="12"/>
        <v>0</v>
      </c>
      <c r="L106" s="355">
        <f t="shared" ca="1" si="12"/>
        <v>0</v>
      </c>
      <c r="M106" s="151">
        <f t="shared" ca="1" si="10"/>
        <v>0</v>
      </c>
      <c r="N106" s="320">
        <f t="shared" ca="1" si="11"/>
        <v>0</v>
      </c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</row>
    <row r="107" spans="1:26" ht="12.75" customHeight="1">
      <c r="A107" s="21"/>
      <c r="B107" s="281"/>
      <c r="C107" s="79"/>
      <c r="D107" s="21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</row>
    <row r="108" spans="1:26" ht="12.75" customHeight="1">
      <c r="A108" s="21"/>
      <c r="B108" s="281"/>
      <c r="C108" s="79"/>
      <c r="D108" s="21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</row>
    <row r="109" spans="1:26" ht="12.75" customHeight="1">
      <c r="A109" s="21"/>
      <c r="B109" s="281"/>
      <c r="C109" s="79"/>
      <c r="D109" s="21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</row>
    <row r="110" spans="1:26" ht="12.75" customHeight="1">
      <c r="A110" s="21"/>
      <c r="B110" s="281"/>
      <c r="C110" s="79"/>
      <c r="D110" s="21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</row>
    <row r="111" spans="1:26" ht="12.75" customHeight="1">
      <c r="A111" s="21"/>
      <c r="B111" s="281"/>
      <c r="C111" s="79"/>
      <c r="D111" s="21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</row>
    <row r="112" spans="1:26" ht="12.75" customHeight="1">
      <c r="A112" s="21"/>
      <c r="B112" s="281"/>
      <c r="C112" s="79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</row>
    <row r="113" spans="1:26" ht="12.75" customHeight="1">
      <c r="A113" s="21"/>
      <c r="B113" s="281"/>
      <c r="C113" s="79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</row>
    <row r="114" spans="1:26" ht="12.75" customHeight="1">
      <c r="A114" s="21"/>
      <c r="B114" s="281"/>
      <c r="C114" s="79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</row>
    <row r="115" spans="1:26" ht="12.75" customHeight="1">
      <c r="A115" s="21"/>
      <c r="B115" s="281"/>
      <c r="C115" s="79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</row>
    <row r="116" spans="1:26" ht="12.75" customHeight="1">
      <c r="A116" s="21"/>
      <c r="B116" s="281"/>
      <c r="C116" s="79"/>
      <c r="D116" s="21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</row>
    <row r="117" spans="1:26" ht="12.75" customHeight="1">
      <c r="A117" s="21"/>
      <c r="B117" s="281"/>
      <c r="C117" s="79"/>
      <c r="D117" s="21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</row>
    <row r="118" spans="1:26" ht="12.75" customHeight="1">
      <c r="A118" s="21"/>
      <c r="B118" s="281"/>
      <c r="C118" s="79"/>
      <c r="D118" s="21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</row>
    <row r="119" spans="1:26" ht="12.75" customHeight="1">
      <c r="A119" s="21"/>
      <c r="B119" s="281"/>
      <c r="C119" s="79"/>
      <c r="D119" s="21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</row>
    <row r="120" spans="1:26" ht="12.75" customHeight="1">
      <c r="A120" s="21"/>
      <c r="B120" s="281"/>
      <c r="C120" s="79"/>
      <c r="D120" s="21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</row>
    <row r="121" spans="1:26" ht="12.75" customHeight="1">
      <c r="A121" s="21"/>
      <c r="B121" s="281"/>
      <c r="C121" s="79"/>
      <c r="D121" s="21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</row>
    <row r="122" spans="1:26" ht="12.75" customHeight="1">
      <c r="A122" s="21"/>
      <c r="B122" s="281"/>
      <c r="C122" s="79"/>
      <c r="D122" s="21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</row>
    <row r="123" spans="1:26" ht="12.75" customHeight="1">
      <c r="A123" s="21"/>
      <c r="B123" s="281"/>
      <c r="C123" s="79"/>
      <c r="D123" s="21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</row>
    <row r="124" spans="1:26" ht="12.75" customHeight="1">
      <c r="A124" s="21"/>
      <c r="B124" s="281"/>
      <c r="C124" s="79"/>
      <c r="D124" s="21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</row>
    <row r="125" spans="1:26" ht="12.75" customHeight="1">
      <c r="A125" s="21"/>
      <c r="B125" s="281"/>
      <c r="C125" s="79"/>
      <c r="D125" s="21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</row>
    <row r="126" spans="1:26" ht="12.75" customHeight="1">
      <c r="A126" s="21"/>
      <c r="B126" s="331" t="s">
        <v>549</v>
      </c>
      <c r="C126" s="79"/>
      <c r="D126" s="21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</row>
    <row r="127" spans="1:26" ht="12.75" customHeight="1">
      <c r="A127" s="21"/>
      <c r="B127" s="281"/>
      <c r="C127" s="79"/>
      <c r="D127" s="21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</row>
    <row r="128" spans="1:26" ht="16.5" customHeight="1">
      <c r="A128" s="21"/>
      <c r="B128" s="356" t="s">
        <v>545</v>
      </c>
      <c r="C128" s="95" t="s">
        <v>77</v>
      </c>
      <c r="D128" s="151">
        <f ca="1">SUM(D129:D132)</f>
        <v>0</v>
      </c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</row>
    <row r="129" spans="1:26" ht="16.5" customHeight="1">
      <c r="A129" s="21"/>
      <c r="B129" s="281" t="s">
        <v>550</v>
      </c>
      <c r="C129" s="79" t="s">
        <v>77</v>
      </c>
      <c r="D129" s="143">
        <f>SUM(Workflow!H19,Workflow!H32,Workflow!H39)</f>
        <v>0</v>
      </c>
      <c r="E129" s="320" t="e">
        <f t="shared" ref="E129:E132" ca="1" si="13">D129/$D$128</f>
        <v>#DIV/0!</v>
      </c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</row>
    <row r="130" spans="1:26" ht="16.5" customHeight="1">
      <c r="A130" s="21"/>
      <c r="B130" s="281" t="s">
        <v>167</v>
      </c>
      <c r="C130" s="79" t="s">
        <v>77</v>
      </c>
      <c r="D130" s="143">
        <f ca="1">Workflow!H33+Workflow!H34</f>
        <v>0</v>
      </c>
      <c r="E130" s="320" t="e">
        <f t="shared" ca="1" si="13"/>
        <v>#DIV/0!</v>
      </c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</row>
    <row r="131" spans="1:26" ht="16.5" customHeight="1">
      <c r="A131" s="21"/>
      <c r="B131" s="281" t="s">
        <v>551</v>
      </c>
      <c r="C131" s="79" t="s">
        <v>77</v>
      </c>
      <c r="D131" s="143">
        <f ca="1">Workflow!H20+Workflow!H21</f>
        <v>0</v>
      </c>
      <c r="E131" s="320" t="e">
        <f t="shared" ca="1" si="13"/>
        <v>#DIV/0!</v>
      </c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</row>
    <row r="132" spans="1:26" ht="16.5" customHeight="1">
      <c r="A132" s="21"/>
      <c r="B132" s="281" t="s">
        <v>552</v>
      </c>
      <c r="C132" s="79" t="s">
        <v>77</v>
      </c>
      <c r="D132" s="143">
        <f ca="1">Workflow!H17+Workflow!H29-D129-D130-D131</f>
        <v>0</v>
      </c>
      <c r="E132" s="320" t="e">
        <f t="shared" ca="1" si="13"/>
        <v>#DIV/0!</v>
      </c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</row>
    <row r="133" spans="1:26" ht="12.75" customHeight="1">
      <c r="A133" s="21"/>
      <c r="B133" s="281"/>
      <c r="C133" s="79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</row>
    <row r="134" spans="1:26" ht="12.75" customHeight="1">
      <c r="A134" s="21"/>
      <c r="B134" s="281"/>
      <c r="C134" s="79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</row>
    <row r="135" spans="1:26" ht="12.75" customHeight="1">
      <c r="A135" s="21"/>
      <c r="B135" s="281"/>
      <c r="C135" s="79"/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</row>
    <row r="136" spans="1:26" ht="12.75" customHeight="1">
      <c r="A136" s="21"/>
      <c r="B136" s="281"/>
      <c r="C136" s="79"/>
      <c r="D136" s="21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</row>
    <row r="137" spans="1:26" ht="12.75" customHeight="1">
      <c r="A137" s="21"/>
      <c r="B137" s="281"/>
      <c r="C137" s="79"/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</row>
    <row r="138" spans="1:26" ht="12.75" customHeight="1">
      <c r="A138" s="21"/>
      <c r="B138" s="281"/>
      <c r="C138" s="79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</row>
    <row r="139" spans="1:26" ht="12.75" customHeight="1">
      <c r="A139" s="21"/>
      <c r="B139" s="281"/>
      <c r="C139" s="79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</row>
    <row r="140" spans="1:26" ht="12.75" customHeight="1">
      <c r="A140" s="21"/>
      <c r="B140" s="281"/>
      <c r="C140" s="79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</row>
    <row r="141" spans="1:26" ht="12.75" customHeight="1">
      <c r="A141" s="21"/>
      <c r="B141" s="281"/>
      <c r="C141" s="79"/>
      <c r="D141" s="21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</row>
    <row r="142" spans="1:26" ht="12.75" customHeight="1">
      <c r="A142" s="21"/>
      <c r="B142" s="281"/>
      <c r="C142" s="79"/>
      <c r="D142" s="21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</row>
    <row r="143" spans="1:26" ht="12.75" customHeight="1">
      <c r="A143" s="21"/>
      <c r="B143" s="281"/>
      <c r="C143" s="79"/>
      <c r="D143" s="21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</row>
    <row r="144" spans="1:26" ht="12.75" customHeight="1">
      <c r="A144" s="21"/>
      <c r="B144" s="281"/>
      <c r="C144" s="79"/>
      <c r="D144" s="21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</row>
    <row r="145" spans="1:26" ht="12.75" customHeight="1">
      <c r="A145" s="21"/>
      <c r="B145" s="281"/>
      <c r="C145" s="79"/>
      <c r="D145" s="21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</row>
    <row r="146" spans="1:26" ht="12.75" customHeight="1">
      <c r="A146" s="21"/>
      <c r="B146" s="281"/>
      <c r="C146" s="79"/>
      <c r="D146" s="21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</row>
    <row r="147" spans="1:26" ht="12.75" customHeight="1">
      <c r="A147" s="21"/>
      <c r="B147" s="281"/>
      <c r="C147" s="79"/>
      <c r="D147" s="21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</row>
    <row r="148" spans="1:26" ht="12.75" customHeight="1">
      <c r="A148" s="21"/>
      <c r="B148" s="281"/>
      <c r="C148" s="79"/>
      <c r="D148" s="21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</row>
    <row r="149" spans="1:26" ht="12.75" customHeight="1">
      <c r="A149" s="21"/>
      <c r="B149" s="281"/>
      <c r="C149" s="79"/>
      <c r="D149" s="21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</row>
    <row r="150" spans="1:26" ht="14.25" customHeight="1">
      <c r="A150" s="21"/>
      <c r="B150" s="357"/>
      <c r="C150" s="237"/>
      <c r="D150" s="234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</row>
    <row r="151" spans="1:26" ht="14.25" customHeight="1">
      <c r="A151" s="21"/>
      <c r="B151" s="331" t="s">
        <v>553</v>
      </c>
      <c r="C151" s="358">
        <v>1</v>
      </c>
      <c r="D151" s="358">
        <v>2</v>
      </c>
      <c r="E151" s="358">
        <v>3</v>
      </c>
      <c r="F151" s="358">
        <v>4</v>
      </c>
      <c r="G151" s="358">
        <v>5</v>
      </c>
      <c r="H151" s="358">
        <v>6</v>
      </c>
      <c r="I151" s="358">
        <v>7</v>
      </c>
      <c r="J151" s="358">
        <v>8</v>
      </c>
      <c r="K151" s="358">
        <v>9</v>
      </c>
      <c r="L151" s="358">
        <v>10</v>
      </c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</row>
    <row r="152" spans="1:26" ht="14.25" customHeight="1">
      <c r="A152" s="21"/>
      <c r="B152" s="332"/>
      <c r="C152" s="127" t="s">
        <v>39</v>
      </c>
      <c r="D152" s="127" t="s">
        <v>40</v>
      </c>
      <c r="E152" s="127" t="s">
        <v>41</v>
      </c>
      <c r="F152" s="127" t="s">
        <v>42</v>
      </c>
      <c r="G152" s="127" t="s">
        <v>43</v>
      </c>
      <c r="H152" s="34" t="s">
        <v>44</v>
      </c>
      <c r="I152" s="34" t="s">
        <v>45</v>
      </c>
      <c r="J152" s="34" t="s">
        <v>46</v>
      </c>
      <c r="K152" s="34" t="s">
        <v>47</v>
      </c>
      <c r="L152" s="34" t="s">
        <v>48</v>
      </c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</row>
    <row r="153" spans="1:26" ht="14.25" customHeight="1">
      <c r="A153" s="21"/>
      <c r="B153" s="357"/>
      <c r="C153" s="237"/>
      <c r="D153" s="234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</row>
    <row r="154" spans="1:26" ht="14.25" customHeight="1">
      <c r="A154" s="21"/>
      <c r="B154" s="177" t="s">
        <v>554</v>
      </c>
      <c r="C154" s="359">
        <f t="shared" ref="C154:L154" si="14">SUM(C155:C156)</f>
        <v>0</v>
      </c>
      <c r="D154" s="359">
        <f t="shared" ca="1" si="14"/>
        <v>0</v>
      </c>
      <c r="E154" s="359">
        <f t="shared" ca="1" si="14"/>
        <v>0</v>
      </c>
      <c r="F154" s="359">
        <f t="shared" ca="1" si="14"/>
        <v>0</v>
      </c>
      <c r="G154" s="359">
        <f t="shared" ca="1" si="14"/>
        <v>0</v>
      </c>
      <c r="H154" s="359">
        <f t="shared" ca="1" si="14"/>
        <v>0</v>
      </c>
      <c r="I154" s="359">
        <f t="shared" ca="1" si="14"/>
        <v>0</v>
      </c>
      <c r="J154" s="359">
        <f t="shared" ca="1" si="14"/>
        <v>0</v>
      </c>
      <c r="K154" s="359">
        <f t="shared" ca="1" si="14"/>
        <v>0</v>
      </c>
      <c r="L154" s="359">
        <f t="shared" ca="1" si="14"/>
        <v>0</v>
      </c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</row>
    <row r="155" spans="1:26" ht="14.25" customHeight="1">
      <c r="A155" s="21"/>
      <c r="B155" s="108" t="str">
        <f>Revenue!C14</f>
        <v>Основной продукт</v>
      </c>
      <c r="C155" s="360">
        <f>SUMIF(Revenue!$F$8:$DU$8,Summary!C$151,Revenue!$F$14:$DU$14)/1000</f>
        <v>0</v>
      </c>
      <c r="D155" s="360">
        <f>SUMIF(Revenue!$F$8:$DU$8,Summary!D$151,Revenue!$F$14:$DU$14)/1000</f>
        <v>0</v>
      </c>
      <c r="E155" s="360">
        <f>SUMIF(Revenue!$F$8:$DU$8,Summary!E$151,Revenue!$F$14:$DU$14)/1000</f>
        <v>0</v>
      </c>
      <c r="F155" s="360">
        <f>SUMIF(Revenue!$F$8:$DU$8,Summary!F$151,Revenue!$F$14:$DU$14)/1000</f>
        <v>0</v>
      </c>
      <c r="G155" s="360">
        <f>SUMIF(Revenue!$F$8:$DU$8,Summary!G$151,Revenue!$F$14:$DU$14)/1000</f>
        <v>0</v>
      </c>
      <c r="H155" s="360">
        <f>SUMIF(Revenue!$F$8:$DU$8,Summary!H$151,Revenue!$F$14:$DU$14)/1000</f>
        <v>0</v>
      </c>
      <c r="I155" s="360">
        <f>SUMIF(Revenue!$F$8:$DU$8,Summary!I$151,Revenue!$F$14:$DU$14)/1000</f>
        <v>0</v>
      </c>
      <c r="J155" s="360">
        <f>SUMIF(Revenue!$F$8:$DU$8,Summary!J$151,Revenue!$F$14:$DU$14)/1000</f>
        <v>0</v>
      </c>
      <c r="K155" s="360">
        <f>SUMIF(Revenue!$F$8:$DU$8,Summary!K$151,Revenue!$F$14:$DU$14)/1000</f>
        <v>0</v>
      </c>
      <c r="L155" s="360">
        <f>SUMIF(Revenue!$F$8:$DU$8,Summary!L$151,Revenue!$F$14:$DU$14)/1000</f>
        <v>0</v>
      </c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</row>
    <row r="156" spans="1:26" ht="14.25" customHeight="1">
      <c r="A156" s="21"/>
      <c r="B156" s="64" t="str">
        <f>Revenue!C19</f>
        <v>Комплектующие  (сопутствущие услуги, доп. продукты)</v>
      </c>
      <c r="C156" s="360">
        <f>SUMIF(Revenue!$F$8:$DU$8,Summary!C$151,Revenue!$F$19:$DU$19)/1000</f>
        <v>0</v>
      </c>
      <c r="D156" s="360">
        <f ca="1">SUMIF(Revenue!$F$8:$DU$8,Summary!D$151,Revenue!$F$19:$DU$19)/1000</f>
        <v>0</v>
      </c>
      <c r="E156" s="360">
        <f ca="1">SUMIF(Revenue!$F$8:$DU$8,Summary!E$151,Revenue!$F$19:$DU$19)/1000</f>
        <v>0</v>
      </c>
      <c r="F156" s="360">
        <f ca="1">SUMIF(Revenue!$F$8:$DU$8,Summary!F$151,Revenue!$F$19:$DU$19)/1000</f>
        <v>0</v>
      </c>
      <c r="G156" s="360">
        <f ca="1">SUMIF(Revenue!$F$8:$DU$8,Summary!G$151,Revenue!$F$19:$DU$19)/1000</f>
        <v>0</v>
      </c>
      <c r="H156" s="360">
        <f ca="1">SUMIF(Revenue!$F$8:$DU$8,Summary!H$151,Revenue!$F$19:$DU$19)/1000</f>
        <v>0</v>
      </c>
      <c r="I156" s="360">
        <f ca="1">SUMIF(Revenue!$F$8:$DU$8,Summary!I$151,Revenue!$F$19:$DU$19)/1000</f>
        <v>0</v>
      </c>
      <c r="J156" s="360">
        <f ca="1">SUMIF(Revenue!$F$8:$DU$8,Summary!J$151,Revenue!$F$19:$DU$19)/1000</f>
        <v>0</v>
      </c>
      <c r="K156" s="360">
        <f ca="1">SUMIF(Revenue!$F$8:$DU$8,Summary!K$151,Revenue!$F$19:$DU$19)/1000</f>
        <v>0</v>
      </c>
      <c r="L156" s="360">
        <f ca="1">SUMIF(Revenue!$F$8:$DU$8,Summary!L$151,Revenue!$F$19:$DU$19)/1000</f>
        <v>0</v>
      </c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</row>
    <row r="157" spans="1:26" ht="14.25" customHeight="1">
      <c r="A157" s="21"/>
      <c r="B157" s="21"/>
      <c r="C157" s="79"/>
      <c r="D157" s="21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</row>
    <row r="158" spans="1:26" ht="14.25" customHeight="1">
      <c r="A158" s="21"/>
      <c r="B158" s="21"/>
      <c r="C158" s="79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</row>
    <row r="159" spans="1:26" ht="14.25" customHeight="1">
      <c r="A159" s="21"/>
      <c r="B159" s="21"/>
      <c r="C159" s="79"/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</row>
    <row r="160" spans="1:26" ht="14.25" customHeight="1">
      <c r="A160" s="21"/>
      <c r="B160" s="21"/>
      <c r="C160" s="79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</row>
    <row r="161" spans="1:26" ht="14.25" customHeight="1">
      <c r="A161" s="21"/>
      <c r="B161" s="21"/>
      <c r="C161" s="79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</row>
    <row r="162" spans="1:26" ht="14.25" customHeight="1">
      <c r="A162" s="21"/>
      <c r="B162" s="21"/>
      <c r="C162" s="79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</row>
    <row r="163" spans="1:26" ht="14.25" customHeight="1">
      <c r="A163" s="21"/>
      <c r="B163" s="21"/>
      <c r="C163" s="79"/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</row>
    <row r="164" spans="1:26" ht="14.25" customHeight="1">
      <c r="A164" s="21"/>
      <c r="B164" s="21"/>
      <c r="C164" s="79"/>
      <c r="D164" s="21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</row>
    <row r="165" spans="1:26" ht="14.25" customHeight="1">
      <c r="A165" s="21"/>
      <c r="B165" s="21"/>
      <c r="C165" s="79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</row>
    <row r="166" spans="1:26" ht="14.25" customHeight="1">
      <c r="A166" s="21"/>
      <c r="B166" s="21"/>
      <c r="C166" s="79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</row>
    <row r="167" spans="1:26" ht="14.25" customHeight="1">
      <c r="A167" s="21"/>
      <c r="B167" s="21"/>
      <c r="C167" s="79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</row>
    <row r="168" spans="1:26" ht="14.25" customHeight="1">
      <c r="A168" s="21"/>
      <c r="B168" s="21"/>
      <c r="C168" s="79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</row>
    <row r="169" spans="1:26" ht="14.25" customHeight="1">
      <c r="A169" s="21"/>
      <c r="B169" s="21"/>
      <c r="C169" s="79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</row>
    <row r="170" spans="1:26" ht="14.25" customHeight="1">
      <c r="A170" s="21"/>
      <c r="B170" s="21"/>
      <c r="C170" s="79"/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</row>
    <row r="171" spans="1:26" ht="14.25" customHeight="1">
      <c r="A171" s="21"/>
      <c r="B171" s="21"/>
      <c r="C171" s="79"/>
      <c r="D171" s="21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</row>
    <row r="172" spans="1:26" ht="14.25" customHeight="1">
      <c r="A172" s="21"/>
      <c r="B172" s="21"/>
      <c r="C172" s="79"/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</row>
    <row r="173" spans="1:26" ht="14.25" customHeight="1">
      <c r="A173" s="21"/>
      <c r="B173" s="21"/>
      <c r="C173" s="79"/>
      <c r="D173" s="21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</row>
    <row r="174" spans="1:26" ht="14.25" customHeight="1">
      <c r="A174" s="21"/>
      <c r="B174" s="21"/>
      <c r="C174" s="79"/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</row>
    <row r="175" spans="1:26" ht="14.25" customHeight="1">
      <c r="A175" s="21"/>
      <c r="B175" s="21"/>
      <c r="C175" s="79"/>
      <c r="D175" s="21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</row>
    <row r="176" spans="1:26" ht="14.25" customHeight="1">
      <c r="A176" s="21"/>
      <c r="B176" s="21"/>
      <c r="C176" s="79"/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</row>
    <row r="177" spans="1:26" ht="14.25" customHeight="1">
      <c r="A177" s="21"/>
      <c r="B177" s="21"/>
      <c r="C177" s="79"/>
      <c r="D177" s="21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</row>
    <row r="178" spans="1:26" ht="14.25" customHeight="1">
      <c r="A178" s="21"/>
      <c r="B178" s="21"/>
      <c r="C178" s="79"/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</row>
    <row r="179" spans="1:26" ht="14.25" customHeight="1">
      <c r="A179" s="21"/>
      <c r="B179" s="21"/>
      <c r="C179" s="79"/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</row>
    <row r="180" spans="1:26" ht="14.25" customHeight="1">
      <c r="A180" s="21"/>
      <c r="B180" s="21"/>
      <c r="C180" s="79"/>
      <c r="D180" s="21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</row>
    <row r="181" spans="1:26" ht="14.25" customHeight="1">
      <c r="A181" s="21"/>
      <c r="B181" s="21"/>
      <c r="C181" s="79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</row>
    <row r="182" spans="1:26" ht="14.25" customHeight="1">
      <c r="A182" s="21"/>
      <c r="B182" s="21"/>
      <c r="C182" s="79"/>
      <c r="D182" s="21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</row>
    <row r="183" spans="1:26" ht="14.25" customHeight="1">
      <c r="A183" s="21"/>
      <c r="B183" s="21"/>
      <c r="C183" s="79"/>
      <c r="D183" s="21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</row>
    <row r="184" spans="1:26" ht="14.25" customHeight="1">
      <c r="A184" s="21"/>
      <c r="B184" s="21"/>
      <c r="C184" s="79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</row>
    <row r="185" spans="1:26" ht="14.25" customHeight="1">
      <c r="A185" s="21"/>
      <c r="B185" s="21"/>
      <c r="C185" s="79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</row>
    <row r="186" spans="1:26" ht="14.25" customHeight="1">
      <c r="A186" s="21"/>
      <c r="B186" s="21"/>
      <c r="C186" s="79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</row>
    <row r="187" spans="1:26" ht="14.25" customHeight="1">
      <c r="A187" s="21"/>
      <c r="B187" s="21"/>
      <c r="C187" s="79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</row>
    <row r="188" spans="1:26" ht="14.25" customHeight="1">
      <c r="A188" s="21"/>
      <c r="B188" s="21"/>
      <c r="C188" s="79"/>
      <c r="D188" s="21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</row>
    <row r="189" spans="1:26" ht="14.25" customHeight="1">
      <c r="A189" s="21"/>
      <c r="B189" s="21"/>
      <c r="C189" s="79"/>
      <c r="D189" s="21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</row>
    <row r="190" spans="1:26" ht="14.25" customHeight="1">
      <c r="A190" s="21"/>
      <c r="B190" s="21"/>
      <c r="C190" s="79"/>
      <c r="D190" s="21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</row>
    <row r="191" spans="1:26" ht="14.25" customHeight="1">
      <c r="A191" s="21"/>
      <c r="B191" s="21"/>
      <c r="C191" s="79"/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</row>
    <row r="192" spans="1:26" ht="14.25" customHeight="1">
      <c r="A192" s="21"/>
      <c r="B192" s="21"/>
      <c r="C192" s="79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</row>
    <row r="193" spans="1:26" ht="14.25" customHeight="1">
      <c r="A193" s="21"/>
      <c r="B193" s="21"/>
      <c r="C193" s="79"/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</row>
    <row r="194" spans="1:26" ht="14.25" customHeight="1">
      <c r="A194" s="21"/>
      <c r="B194" s="21"/>
      <c r="C194" s="79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</row>
    <row r="195" spans="1:26" ht="14.25" customHeight="1">
      <c r="A195" s="21"/>
      <c r="B195" s="21"/>
      <c r="C195" s="79"/>
      <c r="D195" s="21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</row>
    <row r="196" spans="1:26" ht="14.25" customHeight="1">
      <c r="A196" s="21"/>
      <c r="B196" s="21"/>
      <c r="C196" s="79"/>
      <c r="D196" s="21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</row>
    <row r="197" spans="1:26" ht="14.25" customHeight="1">
      <c r="A197" s="21"/>
      <c r="B197" s="21"/>
      <c r="C197" s="79"/>
      <c r="D197" s="21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</row>
    <row r="198" spans="1:26" ht="14.25" customHeight="1">
      <c r="A198" s="21"/>
      <c r="B198" s="21"/>
      <c r="C198" s="79"/>
      <c r="D198" s="21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</row>
    <row r="199" spans="1:26" ht="14.25" customHeight="1">
      <c r="A199" s="21"/>
      <c r="B199" s="21"/>
      <c r="C199" s="79"/>
      <c r="D199" s="21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</row>
    <row r="200" spans="1:26" ht="14.25" customHeight="1">
      <c r="A200" s="21"/>
      <c r="B200" s="21"/>
      <c r="C200" s="79"/>
      <c r="D200" s="21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</row>
    <row r="201" spans="1:26" ht="14.25" customHeight="1">
      <c r="A201" s="21"/>
      <c r="B201" s="21"/>
      <c r="C201" s="79"/>
      <c r="D201" s="21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</row>
    <row r="202" spans="1:26" ht="14.25" customHeight="1">
      <c r="A202" s="21"/>
      <c r="B202" s="21"/>
      <c r="C202" s="79"/>
      <c r="D202" s="21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</row>
    <row r="203" spans="1:26" ht="14.25" customHeight="1">
      <c r="A203" s="21"/>
      <c r="B203" s="21"/>
      <c r="C203" s="79"/>
      <c r="D203" s="21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</row>
    <row r="204" spans="1:26" ht="14.25" customHeight="1">
      <c r="A204" s="21"/>
      <c r="B204" s="21"/>
      <c r="C204" s="79"/>
      <c r="D204" s="21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</row>
    <row r="205" spans="1:26" ht="14.25" customHeight="1">
      <c r="A205" s="21"/>
      <c r="B205" s="21"/>
      <c r="C205" s="79"/>
      <c r="D205" s="21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</row>
    <row r="206" spans="1:26" ht="14.25" customHeight="1">
      <c r="A206" s="21"/>
      <c r="B206" s="21"/>
      <c r="C206" s="79"/>
      <c r="D206" s="21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</row>
    <row r="207" spans="1:26" ht="14.25" customHeight="1">
      <c r="A207" s="21"/>
      <c r="B207" s="21"/>
      <c r="C207" s="79"/>
      <c r="D207" s="21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</row>
    <row r="208" spans="1:26" ht="14.25" customHeight="1">
      <c r="A208" s="21"/>
      <c r="B208" s="21"/>
      <c r="C208" s="79"/>
      <c r="D208" s="21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</row>
    <row r="209" spans="1:26" ht="14.25" customHeight="1">
      <c r="A209" s="21"/>
      <c r="B209" s="21"/>
      <c r="C209" s="79"/>
      <c r="D209" s="21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</row>
    <row r="210" spans="1:26" ht="14.25" customHeight="1">
      <c r="A210" s="21"/>
      <c r="B210" s="21"/>
      <c r="C210" s="79"/>
      <c r="D210" s="21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</row>
    <row r="211" spans="1:26" ht="14.25" customHeight="1">
      <c r="A211" s="21"/>
      <c r="B211" s="21"/>
      <c r="C211" s="79"/>
      <c r="D211" s="21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</row>
    <row r="212" spans="1:26" ht="14.25" customHeight="1">
      <c r="A212" s="21"/>
      <c r="B212" s="21"/>
      <c r="C212" s="79"/>
      <c r="D212" s="21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</row>
    <row r="213" spans="1:26" ht="14.25" customHeight="1">
      <c r="A213" s="21"/>
      <c r="B213" s="21"/>
      <c r="C213" s="79"/>
      <c r="D213" s="21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</row>
    <row r="214" spans="1:26" ht="14.25" customHeight="1">
      <c r="A214" s="21"/>
      <c r="B214" s="21"/>
      <c r="C214" s="79"/>
      <c r="D214" s="21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</row>
    <row r="215" spans="1:26" ht="14.25" customHeight="1">
      <c r="A215" s="21"/>
      <c r="B215" s="21"/>
      <c r="C215" s="79"/>
      <c r="D215" s="21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</row>
    <row r="216" spans="1:26" ht="14.25" customHeight="1">
      <c r="A216" s="21"/>
      <c r="B216" s="21"/>
      <c r="C216" s="79"/>
      <c r="D216" s="21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</row>
    <row r="217" spans="1:26" ht="14.25" customHeight="1">
      <c r="A217" s="21"/>
      <c r="B217" s="21"/>
      <c r="C217" s="79"/>
      <c r="D217" s="21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</row>
    <row r="218" spans="1:26" ht="14.25" customHeight="1">
      <c r="A218" s="21"/>
      <c r="B218" s="21"/>
      <c r="C218" s="79"/>
      <c r="D218" s="21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</row>
    <row r="219" spans="1:26" ht="14.25" customHeight="1">
      <c r="A219" s="21"/>
      <c r="B219" s="21"/>
      <c r="C219" s="79"/>
      <c r="D219" s="21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</row>
    <row r="220" spans="1:26" ht="14.25" customHeight="1">
      <c r="A220" s="21"/>
      <c r="B220" s="21"/>
      <c r="C220" s="79"/>
      <c r="D220" s="21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</row>
    <row r="221" spans="1:26" ht="14.25" customHeight="1">
      <c r="A221" s="21"/>
      <c r="B221" s="21"/>
      <c r="C221" s="79"/>
      <c r="D221" s="21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</row>
    <row r="222" spans="1:26" ht="14.25" customHeight="1">
      <c r="A222" s="21"/>
      <c r="B222" s="21"/>
      <c r="C222" s="79"/>
      <c r="D222" s="21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</row>
    <row r="223" spans="1:26" ht="12.75" customHeight="1">
      <c r="A223" s="21"/>
      <c r="B223" s="21"/>
      <c r="C223" s="79"/>
      <c r="D223" s="21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</row>
    <row r="224" spans="1:26" ht="12.75" customHeight="1">
      <c r="A224" s="21"/>
      <c r="B224" s="21"/>
      <c r="C224" s="79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</row>
    <row r="225" spans="1:26" ht="12.75" customHeight="1">
      <c r="A225" s="21"/>
      <c r="B225" s="21"/>
      <c r="C225" s="79"/>
      <c r="D225" s="21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</row>
    <row r="226" spans="1:26" ht="12.75" customHeight="1">
      <c r="A226" s="21"/>
      <c r="B226" s="21"/>
      <c r="C226" s="79"/>
      <c r="D226" s="21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</row>
    <row r="227" spans="1:26" ht="12.75" customHeight="1">
      <c r="A227" s="21"/>
      <c r="B227" s="21"/>
      <c r="C227" s="79"/>
      <c r="D227" s="21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</row>
    <row r="228" spans="1:26" ht="12.75" customHeight="1">
      <c r="A228" s="21"/>
      <c r="B228" s="21"/>
      <c r="C228" s="79"/>
      <c r="D228" s="21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</row>
    <row r="229" spans="1:26" ht="12.75" customHeight="1">
      <c r="A229" s="21"/>
      <c r="B229" s="21"/>
      <c r="C229" s="79"/>
      <c r="D229" s="21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</row>
    <row r="230" spans="1:26" ht="12.75" customHeight="1">
      <c r="A230" s="21"/>
      <c r="B230" s="21"/>
      <c r="C230" s="79"/>
      <c r="D230" s="21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</row>
    <row r="231" spans="1:26" ht="12.75" customHeight="1">
      <c r="A231" s="21"/>
      <c r="B231" s="21"/>
      <c r="C231" s="79"/>
      <c r="D231" s="21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</row>
    <row r="232" spans="1:26" ht="12.75" customHeight="1">
      <c r="A232" s="21"/>
      <c r="B232" s="21"/>
      <c r="C232" s="79"/>
      <c r="D232" s="21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</row>
    <row r="233" spans="1:26" ht="12.75" customHeight="1">
      <c r="A233" s="21"/>
      <c r="B233" s="21"/>
      <c r="C233" s="79"/>
      <c r="D233" s="21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</row>
    <row r="234" spans="1:26" ht="12.75" customHeight="1">
      <c r="A234" s="21"/>
      <c r="B234" s="21"/>
      <c r="C234" s="79"/>
      <c r="D234" s="21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</row>
    <row r="235" spans="1:26" ht="12.75" customHeight="1">
      <c r="A235" s="21"/>
      <c r="B235" s="21"/>
      <c r="C235" s="79"/>
      <c r="D235" s="21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</row>
    <row r="236" spans="1:26" ht="12.75" customHeight="1">
      <c r="A236" s="21"/>
      <c r="B236" s="21"/>
      <c r="C236" s="79"/>
      <c r="D236" s="21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</row>
    <row r="237" spans="1:26" ht="12.75" customHeight="1">
      <c r="A237" s="21"/>
      <c r="B237" s="21"/>
      <c r="C237" s="79"/>
      <c r="D237" s="21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</row>
    <row r="238" spans="1:26" ht="12.75" customHeight="1">
      <c r="A238" s="21"/>
      <c r="B238" s="21"/>
      <c r="C238" s="79"/>
      <c r="D238" s="21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</row>
    <row r="239" spans="1:26" ht="12.75" customHeight="1">
      <c r="A239" s="21"/>
      <c r="B239" s="21"/>
      <c r="C239" s="79"/>
      <c r="D239" s="21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</row>
    <row r="240" spans="1:26" ht="12.75" customHeight="1">
      <c r="A240" s="21"/>
      <c r="B240" s="21"/>
      <c r="C240" s="79"/>
      <c r="D240" s="21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</row>
    <row r="241" spans="1:26" ht="12.75" customHeight="1">
      <c r="A241" s="21"/>
      <c r="B241" s="21"/>
      <c r="C241" s="79"/>
      <c r="D241" s="21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</row>
    <row r="242" spans="1:26" ht="12.75" customHeight="1">
      <c r="A242" s="21"/>
      <c r="B242" s="21"/>
      <c r="C242" s="79"/>
      <c r="D242" s="21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</row>
    <row r="243" spans="1:26" ht="12.75" customHeight="1">
      <c r="A243" s="21"/>
      <c r="B243" s="21"/>
      <c r="C243" s="79"/>
      <c r="D243" s="21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</row>
    <row r="244" spans="1:26" ht="12.75" customHeight="1">
      <c r="A244" s="21"/>
      <c r="B244" s="21"/>
      <c r="C244" s="79"/>
      <c r="D244" s="21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</row>
    <row r="245" spans="1:26" ht="12.75" customHeight="1">
      <c r="A245" s="21"/>
      <c r="B245" s="21"/>
      <c r="C245" s="79"/>
      <c r="D245" s="21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</row>
    <row r="246" spans="1:26" ht="12.75" customHeight="1">
      <c r="A246" s="21"/>
      <c r="B246" s="21"/>
      <c r="C246" s="79"/>
      <c r="D246" s="21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</row>
    <row r="247" spans="1:26" ht="12.75" customHeight="1">
      <c r="A247" s="21"/>
      <c r="B247" s="21"/>
      <c r="C247" s="79"/>
      <c r="D247" s="21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</row>
    <row r="248" spans="1:26" ht="12.75" customHeight="1">
      <c r="A248" s="21"/>
      <c r="B248" s="21"/>
      <c r="C248" s="79"/>
      <c r="D248" s="21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</row>
    <row r="249" spans="1:26" ht="12.75" customHeight="1">
      <c r="A249" s="21"/>
      <c r="B249" s="21"/>
      <c r="C249" s="79"/>
      <c r="D249" s="21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</row>
    <row r="250" spans="1:26" ht="12.75" customHeight="1">
      <c r="A250" s="21"/>
      <c r="B250" s="21"/>
      <c r="C250" s="79"/>
      <c r="D250" s="21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</row>
    <row r="251" spans="1:26" ht="12.75" customHeight="1">
      <c r="A251" s="21"/>
      <c r="B251" s="21"/>
      <c r="C251" s="79"/>
      <c r="D251" s="21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</row>
    <row r="252" spans="1:26" ht="12.75" customHeight="1">
      <c r="A252" s="21"/>
      <c r="B252" s="21"/>
      <c r="C252" s="79"/>
      <c r="D252" s="21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</row>
    <row r="253" spans="1:26" ht="12.75" customHeight="1">
      <c r="A253" s="21"/>
      <c r="B253" s="21"/>
      <c r="C253" s="79"/>
      <c r="D253" s="21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</row>
    <row r="254" spans="1:26" ht="12.75" customHeight="1">
      <c r="A254" s="21"/>
      <c r="B254" s="21"/>
      <c r="C254" s="79"/>
      <c r="D254" s="21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</row>
    <row r="255" spans="1:26" ht="12.75" customHeight="1">
      <c r="A255" s="21"/>
      <c r="B255" s="21"/>
      <c r="C255" s="79"/>
      <c r="D255" s="21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</row>
    <row r="256" spans="1:26" ht="12.75" customHeight="1">
      <c r="A256" s="21"/>
      <c r="B256" s="21"/>
      <c r="C256" s="79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</row>
    <row r="257" spans="1:26" ht="12.75" customHeight="1">
      <c r="A257" s="21"/>
      <c r="B257" s="21"/>
      <c r="C257" s="79"/>
      <c r="D257" s="21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</row>
    <row r="258" spans="1:26" ht="12.75" customHeight="1">
      <c r="A258" s="21"/>
      <c r="B258" s="21"/>
      <c r="C258" s="79"/>
      <c r="D258" s="21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</row>
    <row r="259" spans="1:26" ht="12.75" customHeight="1">
      <c r="A259" s="21"/>
      <c r="B259" s="21"/>
      <c r="C259" s="79"/>
      <c r="D259" s="21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</row>
    <row r="260" spans="1:26" ht="12.75" customHeight="1">
      <c r="A260" s="21"/>
      <c r="B260" s="21"/>
      <c r="C260" s="79"/>
      <c r="D260" s="21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</row>
    <row r="261" spans="1:26" ht="12.75" customHeight="1">
      <c r="A261" s="21"/>
      <c r="B261" s="21"/>
      <c r="C261" s="79"/>
      <c r="D261" s="21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</row>
    <row r="262" spans="1:26" ht="12.75" customHeight="1">
      <c r="A262" s="21"/>
      <c r="B262" s="21"/>
      <c r="C262" s="79"/>
      <c r="D262" s="21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</row>
    <row r="263" spans="1:26" ht="12.75" customHeight="1">
      <c r="A263" s="21"/>
      <c r="B263" s="21"/>
      <c r="C263" s="79"/>
      <c r="D263" s="21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</row>
    <row r="264" spans="1:26" ht="12.75" customHeight="1">
      <c r="A264" s="21"/>
      <c r="B264" s="21"/>
      <c r="C264" s="79"/>
      <c r="D264" s="21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</row>
    <row r="265" spans="1:26" ht="12.75" customHeight="1">
      <c r="A265" s="21"/>
      <c r="B265" s="21"/>
      <c r="C265" s="79"/>
      <c r="D265" s="21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</row>
    <row r="266" spans="1:26" ht="12.75" customHeight="1">
      <c r="A266" s="21"/>
      <c r="B266" s="21"/>
      <c r="C266" s="79"/>
      <c r="D266" s="21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</row>
    <row r="267" spans="1:26" ht="12.75" customHeight="1">
      <c r="A267" s="21"/>
      <c r="B267" s="21"/>
      <c r="C267" s="79"/>
      <c r="D267" s="21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</row>
    <row r="268" spans="1:26" ht="12.75" customHeight="1">
      <c r="A268" s="21"/>
      <c r="B268" s="21"/>
      <c r="C268" s="79"/>
      <c r="D268" s="21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</row>
    <row r="269" spans="1:26" ht="12.75" customHeight="1">
      <c r="A269" s="21"/>
      <c r="B269" s="21"/>
      <c r="C269" s="79"/>
      <c r="D269" s="21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</row>
    <row r="270" spans="1:26" ht="12.75" customHeight="1">
      <c r="A270" s="21"/>
      <c r="B270" s="21"/>
      <c r="C270" s="79"/>
      <c r="D270" s="21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</row>
    <row r="271" spans="1:26" ht="12.75" customHeight="1">
      <c r="A271" s="21"/>
      <c r="B271" s="21"/>
      <c r="C271" s="79"/>
      <c r="D271" s="21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</row>
    <row r="272" spans="1:26" ht="12.75" customHeight="1">
      <c r="A272" s="21"/>
      <c r="B272" s="21"/>
      <c r="C272" s="79"/>
      <c r="D272" s="21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</row>
    <row r="273" spans="1:26" ht="12.75" customHeight="1">
      <c r="A273" s="21"/>
      <c r="B273" s="21"/>
      <c r="C273" s="79"/>
      <c r="D273" s="21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</row>
    <row r="274" spans="1:26" ht="12.75" customHeight="1">
      <c r="A274" s="21"/>
      <c r="B274" s="21"/>
      <c r="C274" s="79"/>
      <c r="D274" s="21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</row>
    <row r="275" spans="1:26" ht="12.75" customHeight="1">
      <c r="A275" s="21"/>
      <c r="B275" s="21"/>
      <c r="C275" s="79"/>
      <c r="D275" s="21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</row>
    <row r="276" spans="1:26" ht="12.75" customHeight="1">
      <c r="A276" s="21"/>
      <c r="B276" s="21"/>
      <c r="C276" s="79"/>
      <c r="D276" s="21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</row>
    <row r="277" spans="1:26" ht="12.75" customHeight="1">
      <c r="A277" s="21"/>
      <c r="B277" s="21"/>
      <c r="C277" s="79"/>
      <c r="D277" s="21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</row>
    <row r="278" spans="1:26" ht="12.75" customHeight="1">
      <c r="A278" s="21"/>
      <c r="B278" s="21"/>
      <c r="C278" s="79"/>
      <c r="D278" s="21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</row>
    <row r="279" spans="1:26" ht="12.75" customHeight="1">
      <c r="A279" s="21"/>
      <c r="B279" s="21"/>
      <c r="C279" s="79"/>
      <c r="D279" s="21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</row>
    <row r="280" spans="1:26" ht="12.75" customHeight="1">
      <c r="A280" s="21"/>
      <c r="B280" s="21"/>
      <c r="C280" s="79"/>
      <c r="D280" s="21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</row>
    <row r="281" spans="1:26" ht="12.75" customHeight="1">
      <c r="A281" s="21"/>
      <c r="B281" s="21"/>
      <c r="C281" s="79"/>
      <c r="D281" s="21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</row>
    <row r="282" spans="1:26" ht="12.75" customHeight="1">
      <c r="A282" s="21"/>
      <c r="B282" s="21"/>
      <c r="C282" s="79"/>
      <c r="D282" s="21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</row>
    <row r="283" spans="1:26" ht="12.75" customHeight="1">
      <c r="A283" s="21"/>
      <c r="B283" s="21"/>
      <c r="C283" s="79"/>
      <c r="D283" s="21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</row>
    <row r="284" spans="1:26" ht="12.75" customHeight="1">
      <c r="A284" s="21"/>
      <c r="B284" s="21"/>
      <c r="C284" s="79"/>
      <c r="D284" s="21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</row>
    <row r="285" spans="1:26" ht="12.75" customHeight="1">
      <c r="A285" s="21"/>
      <c r="B285" s="21"/>
      <c r="C285" s="79"/>
      <c r="D285" s="21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</row>
    <row r="286" spans="1:26" ht="12.75" customHeight="1">
      <c r="A286" s="21"/>
      <c r="B286" s="21"/>
      <c r="C286" s="79"/>
      <c r="D286" s="21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</row>
    <row r="287" spans="1:26" ht="12.75" customHeight="1">
      <c r="A287" s="21"/>
      <c r="B287" s="21"/>
      <c r="C287" s="79"/>
      <c r="D287" s="21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</row>
    <row r="288" spans="1:26" ht="12.75" customHeight="1">
      <c r="A288" s="21"/>
      <c r="B288" s="21"/>
      <c r="C288" s="79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</row>
    <row r="289" spans="1:26" ht="12.75" customHeight="1">
      <c r="A289" s="21"/>
      <c r="B289" s="21"/>
      <c r="C289" s="79"/>
      <c r="D289" s="21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</row>
    <row r="290" spans="1:26" ht="12.75" customHeight="1">
      <c r="A290" s="21"/>
      <c r="B290" s="21"/>
      <c r="C290" s="79"/>
      <c r="D290" s="21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</row>
    <row r="291" spans="1:26" ht="12.75" customHeight="1">
      <c r="A291" s="21"/>
      <c r="B291" s="21"/>
      <c r="C291" s="79"/>
      <c r="D291" s="21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</row>
    <row r="292" spans="1:26" ht="12.75" customHeight="1">
      <c r="A292" s="21"/>
      <c r="B292" s="21"/>
      <c r="C292" s="79"/>
      <c r="D292" s="21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</row>
    <row r="293" spans="1:26" ht="12.75" customHeight="1">
      <c r="A293" s="21"/>
      <c r="B293" s="21"/>
      <c r="C293" s="79"/>
      <c r="D293" s="21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</row>
    <row r="294" spans="1:26" ht="12.75" customHeight="1">
      <c r="A294" s="21"/>
      <c r="B294" s="21"/>
      <c r="C294" s="79"/>
      <c r="D294" s="21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</row>
    <row r="295" spans="1:26" ht="12.75" customHeight="1">
      <c r="A295" s="21"/>
      <c r="B295" s="21"/>
      <c r="C295" s="79"/>
      <c r="D295" s="21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</row>
    <row r="296" spans="1:26" ht="12.75" customHeight="1">
      <c r="A296" s="21"/>
      <c r="B296" s="21"/>
      <c r="C296" s="79"/>
      <c r="D296" s="21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</row>
    <row r="297" spans="1:26" ht="12.75" customHeight="1">
      <c r="A297" s="21"/>
      <c r="B297" s="21"/>
      <c r="C297" s="79"/>
      <c r="D297" s="21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</row>
    <row r="298" spans="1:26" ht="12.75" customHeight="1">
      <c r="A298" s="21"/>
      <c r="B298" s="21"/>
      <c r="C298" s="79"/>
      <c r="D298" s="21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</row>
    <row r="299" spans="1:26" ht="12.75" customHeight="1">
      <c r="A299" s="21"/>
      <c r="B299" s="21"/>
      <c r="C299" s="79"/>
      <c r="D299" s="21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</row>
    <row r="300" spans="1:26" ht="12.75" customHeight="1">
      <c r="A300" s="21"/>
      <c r="B300" s="21"/>
      <c r="C300" s="79"/>
      <c r="D300" s="21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</row>
    <row r="301" spans="1:26" ht="12.75" customHeight="1">
      <c r="A301" s="21"/>
      <c r="B301" s="21"/>
      <c r="C301" s="79"/>
      <c r="D301" s="21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</row>
    <row r="302" spans="1:26" ht="12.75" customHeight="1">
      <c r="A302" s="21"/>
      <c r="B302" s="21"/>
      <c r="C302" s="79"/>
      <c r="D302" s="21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</row>
    <row r="303" spans="1:26" ht="12.75" customHeight="1">
      <c r="A303" s="21"/>
      <c r="B303" s="21"/>
      <c r="C303" s="79"/>
      <c r="D303" s="21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</row>
    <row r="304" spans="1:26" ht="12.75" customHeight="1">
      <c r="A304" s="21"/>
      <c r="B304" s="21"/>
      <c r="C304" s="79"/>
      <c r="D304" s="21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</row>
    <row r="305" spans="1:26" ht="12.75" customHeight="1">
      <c r="A305" s="21"/>
      <c r="B305" s="21"/>
      <c r="C305" s="79"/>
      <c r="D305" s="21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</row>
    <row r="306" spans="1:26" ht="12.75" customHeight="1">
      <c r="A306" s="21"/>
      <c r="B306" s="21"/>
      <c r="C306" s="79"/>
      <c r="D306" s="21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</row>
    <row r="307" spans="1:26" ht="12.75" customHeight="1">
      <c r="A307" s="21"/>
      <c r="B307" s="21"/>
      <c r="C307" s="79"/>
      <c r="D307" s="21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</row>
    <row r="308" spans="1:26" ht="12.75" customHeight="1">
      <c r="A308" s="21"/>
      <c r="B308" s="21"/>
      <c r="C308" s="79"/>
      <c r="D308" s="21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</row>
    <row r="309" spans="1:26" ht="12.75" customHeight="1">
      <c r="A309" s="21"/>
      <c r="B309" s="21"/>
      <c r="C309" s="79"/>
      <c r="D309" s="21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</row>
    <row r="310" spans="1:26" ht="12.75" customHeight="1">
      <c r="A310" s="21"/>
      <c r="B310" s="21"/>
      <c r="C310" s="79"/>
      <c r="D310" s="21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</row>
    <row r="311" spans="1:26" ht="12.75" customHeight="1">
      <c r="A311" s="21"/>
      <c r="B311" s="21"/>
      <c r="C311" s="79"/>
      <c r="D311" s="21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</row>
    <row r="312" spans="1:26" ht="12.75" customHeight="1">
      <c r="A312" s="21"/>
      <c r="B312" s="21"/>
      <c r="C312" s="79"/>
      <c r="D312" s="21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</row>
    <row r="313" spans="1:26" ht="12.75" customHeight="1">
      <c r="A313" s="21"/>
      <c r="B313" s="21"/>
      <c r="C313" s="79"/>
      <c r="D313" s="21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</row>
    <row r="314" spans="1:26" ht="12.75" customHeight="1">
      <c r="A314" s="21"/>
      <c r="B314" s="21"/>
      <c r="C314" s="79"/>
      <c r="D314" s="21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</row>
    <row r="315" spans="1:26" ht="12.75" customHeight="1">
      <c r="A315" s="21"/>
      <c r="B315" s="21"/>
      <c r="C315" s="79"/>
      <c r="D315" s="21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</row>
    <row r="316" spans="1:26" ht="12.75" customHeight="1">
      <c r="A316" s="21"/>
      <c r="B316" s="21"/>
      <c r="C316" s="79"/>
      <c r="D316" s="21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</row>
    <row r="317" spans="1:26" ht="12.75" customHeight="1">
      <c r="A317" s="21"/>
      <c r="B317" s="21"/>
      <c r="C317" s="79"/>
      <c r="D317" s="21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</row>
    <row r="318" spans="1:26" ht="12.75" customHeight="1">
      <c r="A318" s="21"/>
      <c r="B318" s="21"/>
      <c r="C318" s="79"/>
      <c r="D318" s="21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</row>
    <row r="319" spans="1:26" ht="12.75" customHeight="1">
      <c r="A319" s="21"/>
      <c r="B319" s="21"/>
      <c r="C319" s="79"/>
      <c r="D319" s="21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</row>
    <row r="320" spans="1:26" ht="12.75" customHeight="1">
      <c r="A320" s="21"/>
      <c r="B320" s="21"/>
      <c r="C320" s="79"/>
      <c r="D320" s="21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</row>
    <row r="321" spans="1:26" ht="12.75" customHeight="1">
      <c r="A321" s="21"/>
      <c r="B321" s="21"/>
      <c r="C321" s="79"/>
      <c r="D321" s="21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</row>
    <row r="322" spans="1:26" ht="12.75" customHeight="1">
      <c r="A322" s="21"/>
      <c r="B322" s="21"/>
      <c r="C322" s="79"/>
      <c r="D322" s="21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</row>
    <row r="323" spans="1:26" ht="12.75" customHeight="1">
      <c r="A323" s="21"/>
      <c r="B323" s="21"/>
      <c r="C323" s="79"/>
      <c r="D323" s="21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</row>
    <row r="324" spans="1:26" ht="12.75" customHeight="1">
      <c r="A324" s="21"/>
      <c r="B324" s="21"/>
      <c r="C324" s="79"/>
      <c r="D324" s="21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</row>
    <row r="325" spans="1:26" ht="12.75" customHeight="1">
      <c r="A325" s="21"/>
      <c r="B325" s="21"/>
      <c r="C325" s="79"/>
      <c r="D325" s="21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</row>
    <row r="326" spans="1:26" ht="12.75" customHeight="1">
      <c r="A326" s="21"/>
      <c r="B326" s="21"/>
      <c r="C326" s="79"/>
      <c r="D326" s="21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</row>
    <row r="327" spans="1:26" ht="12.75" customHeight="1">
      <c r="A327" s="21"/>
      <c r="B327" s="21"/>
      <c r="C327" s="79"/>
      <c r="D327" s="21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</row>
    <row r="328" spans="1:26" ht="12.75" customHeight="1">
      <c r="A328" s="21"/>
      <c r="B328" s="21"/>
      <c r="C328" s="79"/>
      <c r="D328" s="21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</row>
    <row r="329" spans="1:26" ht="12.75" customHeight="1">
      <c r="A329" s="21"/>
      <c r="B329" s="21"/>
      <c r="C329" s="79"/>
      <c r="D329" s="21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</row>
    <row r="330" spans="1:26" ht="12.75" customHeight="1">
      <c r="A330" s="21"/>
      <c r="B330" s="21"/>
      <c r="C330" s="79"/>
      <c r="D330" s="21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</row>
    <row r="331" spans="1:26" ht="12.75" customHeight="1">
      <c r="A331" s="21"/>
      <c r="B331" s="21"/>
      <c r="C331" s="79"/>
      <c r="D331" s="21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</row>
    <row r="332" spans="1:26" ht="12.75" customHeight="1">
      <c r="A332" s="21"/>
      <c r="B332" s="21"/>
      <c r="C332" s="79"/>
      <c r="D332" s="21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</row>
    <row r="333" spans="1:26" ht="12.75" customHeight="1">
      <c r="A333" s="21"/>
      <c r="B333" s="21"/>
      <c r="C333" s="79"/>
      <c r="D333" s="21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</row>
    <row r="334" spans="1:26" ht="12.75" customHeight="1">
      <c r="A334" s="21"/>
      <c r="B334" s="21"/>
      <c r="C334" s="79"/>
      <c r="D334" s="21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</row>
    <row r="335" spans="1:26" ht="12.75" customHeight="1">
      <c r="A335" s="21"/>
      <c r="B335" s="21"/>
      <c r="C335" s="79"/>
      <c r="D335" s="21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</row>
    <row r="336" spans="1:26" ht="12.75" customHeight="1">
      <c r="A336" s="21"/>
      <c r="B336" s="21"/>
      <c r="C336" s="79"/>
      <c r="D336" s="21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</row>
    <row r="337" spans="1:26" ht="12.75" customHeight="1">
      <c r="A337" s="21"/>
      <c r="B337" s="21"/>
      <c r="C337" s="79"/>
      <c r="D337" s="21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</row>
    <row r="338" spans="1:26" ht="12.75" customHeight="1">
      <c r="A338" s="21"/>
      <c r="B338" s="21"/>
      <c r="C338" s="79"/>
      <c r="D338" s="21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</row>
    <row r="339" spans="1:26" ht="12.75" customHeight="1">
      <c r="A339" s="21"/>
      <c r="B339" s="21"/>
      <c r="C339" s="79"/>
      <c r="D339" s="21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</row>
    <row r="340" spans="1:26" ht="12.75" customHeight="1">
      <c r="A340" s="21"/>
      <c r="B340" s="21"/>
      <c r="C340" s="79"/>
      <c r="D340" s="21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</row>
    <row r="341" spans="1:26" ht="12.75" customHeight="1">
      <c r="A341" s="21"/>
      <c r="B341" s="21"/>
      <c r="C341" s="79"/>
      <c r="D341" s="21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</row>
    <row r="342" spans="1:26" ht="12.75" customHeight="1">
      <c r="A342" s="21"/>
      <c r="B342" s="21"/>
      <c r="C342" s="79"/>
      <c r="D342" s="21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</row>
    <row r="343" spans="1:26" ht="12.75" customHeight="1">
      <c r="A343" s="21"/>
      <c r="B343" s="21"/>
      <c r="C343" s="79"/>
      <c r="D343" s="21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</row>
    <row r="344" spans="1:26" ht="12.75" customHeight="1">
      <c r="A344" s="21"/>
      <c r="B344" s="21"/>
      <c r="C344" s="79"/>
      <c r="D344" s="21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</row>
    <row r="345" spans="1:26" ht="12.75" customHeight="1">
      <c r="A345" s="21"/>
      <c r="B345" s="21"/>
      <c r="C345" s="79"/>
      <c r="D345" s="21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</row>
    <row r="346" spans="1:26" ht="12.75" customHeight="1">
      <c r="A346" s="21"/>
      <c r="B346" s="21"/>
      <c r="C346" s="79"/>
      <c r="D346" s="21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</row>
    <row r="347" spans="1:26" ht="12.75" customHeight="1">
      <c r="A347" s="21"/>
      <c r="B347" s="21"/>
      <c r="C347" s="79"/>
      <c r="D347" s="21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</row>
    <row r="348" spans="1:26" ht="12.75" customHeight="1">
      <c r="A348" s="21"/>
      <c r="B348" s="21"/>
      <c r="C348" s="79"/>
      <c r="D348" s="21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</row>
    <row r="349" spans="1:26" ht="12.75" customHeight="1">
      <c r="A349" s="21"/>
      <c r="B349" s="21"/>
      <c r="C349" s="79"/>
      <c r="D349" s="21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</row>
    <row r="350" spans="1:26" ht="12.75" customHeight="1">
      <c r="A350" s="21"/>
      <c r="B350" s="21"/>
      <c r="C350" s="79"/>
      <c r="D350" s="21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</row>
    <row r="351" spans="1:26" ht="12.75" customHeight="1">
      <c r="A351" s="21"/>
      <c r="B351" s="21"/>
      <c r="C351" s="79"/>
      <c r="D351" s="21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</row>
    <row r="352" spans="1:26" ht="12.75" customHeight="1">
      <c r="A352" s="21"/>
      <c r="B352" s="21"/>
      <c r="C352" s="79"/>
      <c r="D352" s="21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</row>
    <row r="353" spans="1:26" ht="12.75" customHeight="1">
      <c r="A353" s="21"/>
      <c r="B353" s="21"/>
      <c r="C353" s="79"/>
      <c r="D353" s="21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</row>
    <row r="354" spans="1:26" ht="12.75" customHeight="1">
      <c r="A354" s="21"/>
      <c r="B354" s="21"/>
      <c r="C354" s="79"/>
      <c r="D354" s="21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</row>
    <row r="355" spans="1:26" ht="12.75" customHeight="1">
      <c r="A355" s="21"/>
      <c r="B355" s="21"/>
      <c r="C355" s="79"/>
      <c r="D355" s="21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</row>
    <row r="356" spans="1:26" ht="12.75" customHeight="1">
      <c r="A356" s="21"/>
      <c r="B356" s="21"/>
      <c r="C356" s="79"/>
      <c r="D356" s="21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</row>
    <row r="357" spans="1:26" ht="15.75" customHeight="1">
      <c r="A357" s="21"/>
      <c r="B357" s="21"/>
      <c r="C357" s="79"/>
      <c r="D357" s="21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</row>
    <row r="358" spans="1:26" ht="15.75" customHeight="1">
      <c r="A358" s="21"/>
      <c r="B358" s="21"/>
      <c r="C358" s="79"/>
      <c r="D358" s="21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</row>
    <row r="359" spans="1:26" ht="15.75" customHeight="1">
      <c r="A359" s="21"/>
      <c r="B359" s="21"/>
      <c r="C359" s="79"/>
      <c r="D359" s="21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</row>
    <row r="360" spans="1:26" ht="15.75" customHeight="1">
      <c r="A360" s="21"/>
      <c r="B360" s="21"/>
      <c r="C360" s="79"/>
      <c r="D360" s="21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</row>
    <row r="361" spans="1:26" ht="15.75" customHeight="1">
      <c r="A361" s="21"/>
      <c r="B361" s="21"/>
      <c r="C361" s="79"/>
      <c r="D361" s="21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</row>
    <row r="362" spans="1:26" ht="15.75" customHeight="1">
      <c r="A362" s="21"/>
      <c r="B362" s="21"/>
      <c r="C362" s="79"/>
      <c r="D362" s="21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</row>
    <row r="363" spans="1:26" ht="15.75" customHeight="1">
      <c r="A363" s="21"/>
      <c r="B363" s="21"/>
      <c r="C363" s="79"/>
      <c r="D363" s="21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</row>
    <row r="364" spans="1:26" ht="15.75" customHeight="1">
      <c r="A364" s="21"/>
      <c r="B364" s="21"/>
      <c r="C364" s="79"/>
      <c r="D364" s="21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</row>
    <row r="365" spans="1:26" ht="15.75" customHeight="1">
      <c r="A365" s="21"/>
      <c r="B365" s="21"/>
      <c r="C365" s="79"/>
      <c r="D365" s="21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</row>
    <row r="366" spans="1:26" ht="15.75" customHeight="1">
      <c r="A366" s="21"/>
      <c r="B366" s="21"/>
      <c r="C366" s="79"/>
      <c r="D366" s="21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</row>
    <row r="367" spans="1:26" ht="15.75" customHeight="1">
      <c r="A367" s="21"/>
      <c r="B367" s="21"/>
      <c r="C367" s="79"/>
      <c r="D367" s="21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</row>
    <row r="368" spans="1:26" ht="15.75" customHeight="1">
      <c r="A368" s="21"/>
      <c r="B368" s="21"/>
      <c r="C368" s="79"/>
      <c r="D368" s="21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</row>
    <row r="369" spans="1:26" ht="15.75" customHeight="1">
      <c r="A369" s="21"/>
      <c r="B369" s="21"/>
      <c r="C369" s="79"/>
      <c r="D369" s="21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</row>
    <row r="370" spans="1:26" ht="15.75" customHeight="1">
      <c r="A370" s="21"/>
      <c r="B370" s="21"/>
      <c r="C370" s="79"/>
      <c r="D370" s="21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</row>
    <row r="371" spans="1:26" ht="15.75" customHeight="1">
      <c r="A371" s="21"/>
      <c r="B371" s="21"/>
      <c r="C371" s="79"/>
      <c r="D371" s="21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</row>
    <row r="372" spans="1:26" ht="15.75" customHeight="1">
      <c r="A372" s="21"/>
      <c r="B372" s="21"/>
      <c r="C372" s="79"/>
      <c r="D372" s="21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</row>
    <row r="373" spans="1:26" ht="15.75" customHeight="1">
      <c r="A373" s="21"/>
      <c r="B373" s="21"/>
      <c r="C373" s="79"/>
      <c r="D373" s="21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</row>
    <row r="374" spans="1:26" ht="15.75" customHeight="1">
      <c r="A374" s="21"/>
      <c r="B374" s="21"/>
      <c r="C374" s="79"/>
      <c r="D374" s="21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</row>
    <row r="375" spans="1:26" ht="15.75" customHeight="1">
      <c r="A375" s="21"/>
      <c r="B375" s="21"/>
      <c r="C375" s="79"/>
      <c r="D375" s="21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</row>
    <row r="376" spans="1:26" ht="15.75" customHeight="1">
      <c r="A376" s="21"/>
      <c r="B376" s="21"/>
      <c r="C376" s="79"/>
      <c r="D376" s="21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</row>
    <row r="377" spans="1:26" ht="15.75" customHeight="1">
      <c r="A377" s="21"/>
      <c r="B377" s="21"/>
      <c r="C377" s="79"/>
      <c r="D377" s="21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</row>
    <row r="378" spans="1:26" ht="15.75" customHeight="1">
      <c r="A378" s="21"/>
      <c r="B378" s="21"/>
      <c r="C378" s="79"/>
      <c r="D378" s="21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</row>
    <row r="379" spans="1:26" ht="15.75" customHeight="1">
      <c r="A379" s="21"/>
      <c r="B379" s="21"/>
      <c r="C379" s="79"/>
      <c r="D379" s="21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</row>
    <row r="380" spans="1:26" ht="15.75" customHeight="1">
      <c r="A380" s="21"/>
      <c r="B380" s="21"/>
      <c r="C380" s="79"/>
      <c r="D380" s="21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</row>
    <row r="381" spans="1:26" ht="15.75" customHeight="1">
      <c r="A381" s="21"/>
      <c r="B381" s="21"/>
      <c r="C381" s="79"/>
      <c r="D381" s="21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</row>
    <row r="382" spans="1:26" ht="15.75" customHeight="1">
      <c r="A382" s="21"/>
      <c r="B382" s="21"/>
      <c r="C382" s="79"/>
      <c r="D382" s="21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</row>
    <row r="383" spans="1:26" ht="15.75" customHeight="1">
      <c r="A383" s="21"/>
      <c r="B383" s="21"/>
      <c r="C383" s="79"/>
      <c r="D383" s="21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</row>
    <row r="384" spans="1:26" ht="15.75" customHeight="1">
      <c r="A384" s="21"/>
      <c r="B384" s="21"/>
      <c r="C384" s="79"/>
      <c r="D384" s="21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</row>
    <row r="385" spans="1:26" ht="15.75" customHeight="1">
      <c r="A385" s="21"/>
      <c r="B385" s="21"/>
      <c r="C385" s="79"/>
      <c r="D385" s="21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</row>
    <row r="386" spans="1:26" ht="15.75" customHeight="1">
      <c r="A386" s="21"/>
      <c r="B386" s="21"/>
      <c r="C386" s="79"/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</row>
    <row r="387" spans="1:26" ht="15.75" customHeight="1">
      <c r="A387" s="21"/>
      <c r="B387" s="21"/>
      <c r="C387" s="79"/>
      <c r="D387" s="21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</row>
    <row r="388" spans="1:26" ht="15.75" customHeight="1">
      <c r="A388" s="21"/>
      <c r="B388" s="21"/>
      <c r="C388" s="79"/>
      <c r="D388" s="21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</row>
    <row r="389" spans="1:26" ht="15.75" customHeight="1">
      <c r="A389" s="21"/>
      <c r="B389" s="21"/>
      <c r="C389" s="79"/>
      <c r="D389" s="21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</row>
    <row r="390" spans="1:26" ht="15.75" customHeight="1">
      <c r="A390" s="21"/>
      <c r="B390" s="21"/>
      <c r="C390" s="79"/>
      <c r="D390" s="21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</row>
    <row r="391" spans="1:26" ht="15.75" customHeight="1">
      <c r="A391" s="21"/>
      <c r="B391" s="21"/>
      <c r="C391" s="79"/>
      <c r="D391" s="21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</row>
    <row r="392" spans="1:26" ht="15.75" customHeight="1">
      <c r="A392" s="21"/>
      <c r="B392" s="21"/>
      <c r="C392" s="79"/>
      <c r="D392" s="21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</row>
    <row r="393" spans="1:26" ht="15.75" customHeight="1">
      <c r="A393" s="21"/>
      <c r="B393" s="21"/>
      <c r="C393" s="79"/>
      <c r="D393" s="21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</row>
    <row r="394" spans="1:26" ht="15.75" customHeight="1">
      <c r="A394" s="21"/>
      <c r="B394" s="21"/>
      <c r="C394" s="79"/>
      <c r="D394" s="21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</row>
    <row r="395" spans="1:26" ht="15.75" customHeight="1">
      <c r="A395" s="21"/>
      <c r="B395" s="21"/>
      <c r="C395" s="79"/>
      <c r="D395" s="21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</row>
    <row r="396" spans="1:26" ht="15.75" customHeight="1">
      <c r="A396" s="21"/>
      <c r="B396" s="21"/>
      <c r="C396" s="79"/>
      <c r="D396" s="21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</row>
    <row r="397" spans="1:26" ht="15.75" customHeight="1">
      <c r="A397" s="21"/>
      <c r="B397" s="21"/>
      <c r="C397" s="79"/>
      <c r="D397" s="21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</row>
    <row r="398" spans="1:26" ht="15.75" customHeight="1">
      <c r="A398" s="21"/>
      <c r="B398" s="21"/>
      <c r="C398" s="79"/>
      <c r="D398" s="21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</row>
    <row r="399" spans="1:26" ht="15.75" customHeight="1">
      <c r="A399" s="21"/>
      <c r="B399" s="21"/>
      <c r="C399" s="79"/>
      <c r="D399" s="21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</row>
    <row r="400" spans="1:26" ht="15.75" customHeight="1">
      <c r="A400" s="21"/>
      <c r="B400" s="21"/>
      <c r="C400" s="79"/>
      <c r="D400" s="21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</row>
    <row r="401" spans="1:26" ht="15.75" customHeight="1">
      <c r="A401" s="21"/>
      <c r="B401" s="21"/>
      <c r="C401" s="79"/>
      <c r="D401" s="21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</row>
    <row r="402" spans="1:26" ht="15.75" customHeight="1">
      <c r="A402" s="21"/>
      <c r="B402" s="21"/>
      <c r="C402" s="79"/>
      <c r="D402" s="21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</row>
    <row r="403" spans="1:26" ht="15.75" customHeight="1">
      <c r="A403" s="21"/>
      <c r="B403" s="21"/>
      <c r="C403" s="79"/>
      <c r="D403" s="21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</row>
    <row r="404" spans="1:26" ht="15.75" customHeight="1">
      <c r="A404" s="21"/>
      <c r="B404" s="21"/>
      <c r="C404" s="79"/>
      <c r="D404" s="21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</row>
    <row r="405" spans="1:26" ht="15.75" customHeight="1">
      <c r="A405" s="21"/>
      <c r="B405" s="21"/>
      <c r="C405" s="79"/>
      <c r="D405" s="21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</row>
    <row r="406" spans="1:26" ht="15.75" customHeight="1">
      <c r="A406" s="21"/>
      <c r="B406" s="21"/>
      <c r="C406" s="79"/>
      <c r="D406" s="21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</row>
    <row r="407" spans="1:26" ht="15.75" customHeight="1">
      <c r="A407" s="21"/>
      <c r="B407" s="21"/>
      <c r="C407" s="79"/>
      <c r="D407" s="21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</row>
    <row r="408" spans="1:26" ht="15.75" customHeight="1">
      <c r="A408" s="21"/>
      <c r="B408" s="21"/>
      <c r="C408" s="79"/>
      <c r="D408" s="21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</row>
    <row r="409" spans="1:26" ht="15.75" customHeight="1">
      <c r="A409" s="21"/>
      <c r="B409" s="21"/>
      <c r="C409" s="79"/>
      <c r="D409" s="21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</row>
    <row r="410" spans="1:26" ht="15.75" customHeight="1">
      <c r="A410" s="21"/>
      <c r="B410" s="21"/>
      <c r="C410" s="79"/>
      <c r="D410" s="21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</row>
    <row r="411" spans="1:26" ht="15.75" customHeight="1">
      <c r="A411" s="21"/>
      <c r="B411" s="21"/>
      <c r="C411" s="79"/>
      <c r="D411" s="21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</row>
    <row r="412" spans="1:26" ht="15.75" customHeight="1">
      <c r="A412" s="21"/>
      <c r="B412" s="21"/>
      <c r="C412" s="79"/>
      <c r="D412" s="21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</row>
    <row r="413" spans="1:26" ht="15.75" customHeight="1">
      <c r="A413" s="21"/>
      <c r="B413" s="21"/>
      <c r="C413" s="79"/>
      <c r="D413" s="21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</row>
    <row r="414" spans="1:26" ht="15.75" customHeight="1">
      <c r="A414" s="21"/>
      <c r="B414" s="21"/>
      <c r="C414" s="79"/>
      <c r="D414" s="21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</row>
    <row r="415" spans="1:26" ht="15.75" customHeight="1">
      <c r="A415" s="21"/>
      <c r="B415" s="21"/>
      <c r="C415" s="79"/>
      <c r="D415" s="21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</row>
    <row r="416" spans="1:26" ht="15.75" customHeight="1">
      <c r="A416" s="21"/>
      <c r="B416" s="21"/>
      <c r="C416" s="79"/>
      <c r="D416" s="21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</row>
    <row r="417" spans="1:26" ht="15.75" customHeight="1">
      <c r="A417" s="21"/>
      <c r="B417" s="21"/>
      <c r="C417" s="79"/>
      <c r="D417" s="21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</row>
    <row r="418" spans="1:26" ht="15.75" customHeight="1">
      <c r="A418" s="21"/>
      <c r="B418" s="21"/>
      <c r="C418" s="79"/>
      <c r="D418" s="21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</row>
    <row r="419" spans="1:26" ht="15.75" customHeight="1">
      <c r="A419" s="21"/>
      <c r="B419" s="21"/>
      <c r="C419" s="79"/>
      <c r="D419" s="21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</row>
    <row r="420" spans="1:26" ht="15.75" customHeight="1">
      <c r="A420" s="21"/>
      <c r="B420" s="21"/>
      <c r="C420" s="79"/>
      <c r="D420" s="21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</row>
    <row r="421" spans="1:26" ht="15.75" customHeight="1">
      <c r="A421" s="21"/>
      <c r="B421" s="21"/>
      <c r="C421" s="79"/>
      <c r="D421" s="21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</row>
    <row r="422" spans="1:26" ht="15.75" customHeight="1">
      <c r="A422" s="21"/>
      <c r="B422" s="21"/>
      <c r="C422" s="79"/>
      <c r="D422" s="21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</row>
    <row r="423" spans="1:26" ht="15.75" customHeight="1">
      <c r="A423" s="21"/>
      <c r="B423" s="21"/>
      <c r="C423" s="79"/>
      <c r="D423" s="21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</row>
    <row r="424" spans="1:26" ht="15.75" customHeight="1">
      <c r="A424" s="21"/>
      <c r="B424" s="21"/>
      <c r="C424" s="79"/>
      <c r="D424" s="21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</row>
    <row r="425" spans="1:26" ht="15.75" customHeight="1">
      <c r="A425" s="21"/>
      <c r="B425" s="21"/>
      <c r="C425" s="79"/>
      <c r="D425" s="21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</row>
    <row r="426" spans="1:26" ht="15.75" customHeight="1">
      <c r="A426" s="21"/>
      <c r="B426" s="21"/>
      <c r="C426" s="79"/>
      <c r="D426" s="21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</row>
    <row r="427" spans="1:26" ht="15.75" customHeight="1">
      <c r="A427" s="21"/>
      <c r="B427" s="21"/>
      <c r="C427" s="79"/>
      <c r="D427" s="21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</row>
    <row r="428" spans="1:26" ht="15.75" customHeight="1">
      <c r="A428" s="21"/>
      <c r="B428" s="21"/>
      <c r="C428" s="79"/>
      <c r="D428" s="21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</row>
    <row r="429" spans="1:26" ht="15.75" customHeight="1">
      <c r="A429" s="21"/>
      <c r="B429" s="21"/>
      <c r="C429" s="79"/>
      <c r="D429" s="21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</row>
    <row r="430" spans="1:26" ht="15.75" customHeight="1">
      <c r="A430" s="21"/>
      <c r="B430" s="21"/>
      <c r="C430" s="79"/>
      <c r="D430" s="21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</row>
    <row r="431" spans="1:26" ht="15.75" customHeight="1">
      <c r="A431" s="21"/>
      <c r="B431" s="21"/>
      <c r="C431" s="79"/>
      <c r="D431" s="21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</row>
    <row r="432" spans="1:26" ht="15.75" customHeight="1">
      <c r="A432" s="21"/>
      <c r="B432" s="21"/>
      <c r="C432" s="79"/>
      <c r="D432" s="21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</row>
    <row r="433" spans="1:26" ht="15.75" customHeight="1">
      <c r="A433" s="21"/>
      <c r="B433" s="21"/>
      <c r="C433" s="79"/>
      <c r="D433" s="21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</row>
    <row r="434" spans="1:26" ht="15.75" customHeight="1">
      <c r="A434" s="21"/>
      <c r="B434" s="21"/>
      <c r="C434" s="79"/>
      <c r="D434" s="21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</row>
    <row r="435" spans="1:26" ht="15.75" customHeight="1">
      <c r="A435" s="21"/>
      <c r="B435" s="21"/>
      <c r="C435" s="79"/>
      <c r="D435" s="21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</row>
    <row r="436" spans="1:26" ht="15.75" customHeight="1">
      <c r="A436" s="21"/>
      <c r="B436" s="21"/>
      <c r="C436" s="79"/>
      <c r="D436" s="21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</row>
    <row r="437" spans="1:26" ht="15.75" customHeight="1">
      <c r="A437" s="21"/>
      <c r="B437" s="21"/>
      <c r="C437" s="79"/>
      <c r="D437" s="21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</row>
    <row r="438" spans="1:26" ht="15.75" customHeight="1">
      <c r="A438" s="21"/>
      <c r="B438" s="21"/>
      <c r="C438" s="79"/>
      <c r="D438" s="21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</row>
    <row r="439" spans="1:26" ht="15.75" customHeight="1">
      <c r="A439" s="21"/>
      <c r="B439" s="21"/>
      <c r="C439" s="79"/>
      <c r="D439" s="21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</row>
    <row r="440" spans="1:26" ht="15.75" customHeight="1">
      <c r="A440" s="21"/>
      <c r="B440" s="21"/>
      <c r="C440" s="79"/>
      <c r="D440" s="21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</row>
    <row r="441" spans="1:26" ht="15.75" customHeight="1">
      <c r="A441" s="21"/>
      <c r="B441" s="21"/>
      <c r="C441" s="79"/>
      <c r="D441" s="21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</row>
    <row r="442" spans="1:26" ht="15.75" customHeight="1">
      <c r="A442" s="21"/>
      <c r="B442" s="21"/>
      <c r="C442" s="79"/>
      <c r="D442" s="21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</row>
    <row r="443" spans="1:26" ht="15.75" customHeight="1">
      <c r="A443" s="21"/>
      <c r="B443" s="21"/>
      <c r="C443" s="79"/>
      <c r="D443" s="21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</row>
    <row r="444" spans="1:26" ht="15.75" customHeight="1">
      <c r="A444" s="21"/>
      <c r="B444" s="21"/>
      <c r="C444" s="79"/>
      <c r="D444" s="21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</row>
    <row r="445" spans="1:26" ht="15.75" customHeight="1">
      <c r="A445" s="21"/>
      <c r="B445" s="21"/>
      <c r="C445" s="79"/>
      <c r="D445" s="21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</row>
    <row r="446" spans="1:26" ht="15.75" customHeight="1">
      <c r="A446" s="21"/>
      <c r="B446" s="21"/>
      <c r="C446" s="79"/>
      <c r="D446" s="21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</row>
    <row r="447" spans="1:26" ht="15.75" customHeight="1">
      <c r="A447" s="21"/>
      <c r="B447" s="21"/>
      <c r="C447" s="79"/>
      <c r="D447" s="21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</row>
    <row r="448" spans="1:26" ht="15.75" customHeight="1">
      <c r="A448" s="21"/>
      <c r="B448" s="21"/>
      <c r="C448" s="79"/>
      <c r="D448" s="21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</row>
    <row r="449" spans="1:26" ht="15.75" customHeight="1">
      <c r="A449" s="21"/>
      <c r="B449" s="21"/>
      <c r="C449" s="79"/>
      <c r="D449" s="21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</row>
    <row r="450" spans="1:26" ht="15.75" customHeight="1">
      <c r="A450" s="21"/>
      <c r="B450" s="21"/>
      <c r="C450" s="79"/>
      <c r="D450" s="21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</row>
    <row r="451" spans="1:26" ht="15.75" customHeight="1">
      <c r="A451" s="21"/>
      <c r="B451" s="21"/>
      <c r="C451" s="79"/>
      <c r="D451" s="21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</row>
    <row r="452" spans="1:26" ht="15.75" customHeight="1">
      <c r="A452" s="21"/>
      <c r="B452" s="21"/>
      <c r="C452" s="79"/>
      <c r="D452" s="21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</row>
    <row r="453" spans="1:26" ht="15.75" customHeight="1">
      <c r="A453" s="21"/>
      <c r="B453" s="21"/>
      <c r="C453" s="79"/>
      <c r="D453" s="21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</row>
    <row r="454" spans="1:26" ht="15.75" customHeight="1">
      <c r="A454" s="21"/>
      <c r="B454" s="21"/>
      <c r="C454" s="79"/>
      <c r="D454" s="21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</row>
    <row r="455" spans="1:26" ht="15.75" customHeight="1">
      <c r="A455" s="21"/>
      <c r="B455" s="21"/>
      <c r="C455" s="79"/>
      <c r="D455" s="21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</row>
    <row r="456" spans="1:26" ht="15.75" customHeight="1">
      <c r="A456" s="21"/>
      <c r="B456" s="21"/>
      <c r="C456" s="79"/>
      <c r="D456" s="21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</row>
    <row r="457" spans="1:26" ht="15.75" customHeight="1">
      <c r="A457" s="21"/>
      <c r="B457" s="21"/>
      <c r="C457" s="79"/>
      <c r="D457" s="21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</row>
    <row r="458" spans="1:26" ht="15.75" customHeight="1">
      <c r="A458" s="21"/>
      <c r="B458" s="21"/>
      <c r="C458" s="79"/>
      <c r="D458" s="21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</row>
    <row r="459" spans="1:26" ht="15.75" customHeight="1">
      <c r="A459" s="21"/>
      <c r="B459" s="21"/>
      <c r="C459" s="79"/>
      <c r="D459" s="21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</row>
    <row r="460" spans="1:26" ht="15.75" customHeight="1">
      <c r="A460" s="21"/>
      <c r="B460" s="21"/>
      <c r="C460" s="79"/>
      <c r="D460" s="21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</row>
    <row r="461" spans="1:26" ht="15.75" customHeight="1">
      <c r="A461" s="21"/>
      <c r="B461" s="21"/>
      <c r="C461" s="79"/>
      <c r="D461" s="21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</row>
    <row r="462" spans="1:26" ht="15.75" customHeight="1">
      <c r="A462" s="21"/>
      <c r="B462" s="21"/>
      <c r="C462" s="79"/>
      <c r="D462" s="21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</row>
    <row r="463" spans="1:26" ht="15.75" customHeight="1">
      <c r="A463" s="21"/>
      <c r="B463" s="21"/>
      <c r="C463" s="79"/>
      <c r="D463" s="21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</row>
    <row r="464" spans="1:26" ht="15.75" customHeight="1">
      <c r="A464" s="21"/>
      <c r="B464" s="21"/>
      <c r="C464" s="79"/>
      <c r="D464" s="21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</row>
    <row r="465" spans="1:26" ht="15.75" customHeight="1">
      <c r="A465" s="21"/>
      <c r="B465" s="21"/>
      <c r="C465" s="79"/>
      <c r="D465" s="21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</row>
    <row r="466" spans="1:26" ht="15.75" customHeight="1">
      <c r="A466" s="21"/>
      <c r="B466" s="21"/>
      <c r="C466" s="79"/>
      <c r="D466" s="21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</row>
    <row r="467" spans="1:26" ht="15.75" customHeight="1">
      <c r="A467" s="21"/>
      <c r="B467" s="21"/>
      <c r="C467" s="79"/>
      <c r="D467" s="21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</row>
    <row r="468" spans="1:26" ht="15.75" customHeight="1">
      <c r="A468" s="21"/>
      <c r="B468" s="21"/>
      <c r="C468" s="79"/>
      <c r="D468" s="21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</row>
    <row r="469" spans="1:26" ht="15.75" customHeight="1">
      <c r="A469" s="21"/>
      <c r="B469" s="21"/>
      <c r="C469" s="79"/>
      <c r="D469" s="21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</row>
    <row r="470" spans="1:26" ht="15.75" customHeight="1">
      <c r="A470" s="21"/>
      <c r="B470" s="21"/>
      <c r="C470" s="79"/>
      <c r="D470" s="21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</row>
    <row r="471" spans="1:26" ht="15.75" customHeight="1">
      <c r="A471" s="21"/>
      <c r="B471" s="21"/>
      <c r="C471" s="79"/>
      <c r="D471" s="21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</row>
    <row r="472" spans="1:26" ht="15.75" customHeight="1">
      <c r="A472" s="21"/>
      <c r="B472" s="21"/>
      <c r="C472" s="79"/>
      <c r="D472" s="21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</row>
    <row r="473" spans="1:26" ht="15.75" customHeight="1">
      <c r="A473" s="21"/>
      <c r="B473" s="21"/>
      <c r="C473" s="79"/>
      <c r="D473" s="21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</row>
    <row r="474" spans="1:26" ht="15.75" customHeight="1">
      <c r="A474" s="21"/>
      <c r="B474" s="21"/>
      <c r="C474" s="79"/>
      <c r="D474" s="21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</row>
    <row r="475" spans="1:26" ht="15.75" customHeight="1">
      <c r="A475" s="21"/>
      <c r="B475" s="21"/>
      <c r="C475" s="79"/>
      <c r="D475" s="21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</row>
    <row r="476" spans="1:26" ht="15.75" customHeight="1">
      <c r="A476" s="21"/>
      <c r="B476" s="21"/>
      <c r="C476" s="79"/>
      <c r="D476" s="21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</row>
    <row r="477" spans="1:26" ht="15.75" customHeight="1">
      <c r="A477" s="21"/>
      <c r="B477" s="21"/>
      <c r="C477" s="79"/>
      <c r="D477" s="21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</row>
    <row r="478" spans="1:26" ht="15.75" customHeight="1">
      <c r="A478" s="21"/>
      <c r="B478" s="21"/>
      <c r="C478" s="79"/>
      <c r="D478" s="21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</row>
    <row r="479" spans="1:26" ht="15.75" customHeight="1">
      <c r="A479" s="21"/>
      <c r="B479" s="21"/>
      <c r="C479" s="79"/>
      <c r="D479" s="21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</row>
    <row r="480" spans="1:26" ht="15.75" customHeight="1">
      <c r="A480" s="21"/>
      <c r="B480" s="21"/>
      <c r="C480" s="79"/>
      <c r="D480" s="21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</row>
    <row r="481" spans="1:26" ht="15.75" customHeight="1">
      <c r="A481" s="21"/>
      <c r="B481" s="21"/>
      <c r="C481" s="79"/>
      <c r="D481" s="21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</row>
    <row r="482" spans="1:26" ht="15.75" customHeight="1">
      <c r="A482" s="21"/>
      <c r="B482" s="21"/>
      <c r="C482" s="79"/>
      <c r="D482" s="21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</row>
    <row r="483" spans="1:26" ht="15.75" customHeight="1">
      <c r="A483" s="21"/>
      <c r="B483" s="21"/>
      <c r="C483" s="79"/>
      <c r="D483" s="21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</row>
    <row r="484" spans="1:26" ht="15.75" customHeight="1">
      <c r="A484" s="21"/>
      <c r="B484" s="21"/>
      <c r="C484" s="79"/>
      <c r="D484" s="21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</row>
    <row r="485" spans="1:26" ht="15.75" customHeight="1">
      <c r="A485" s="21"/>
      <c r="B485" s="21"/>
      <c r="C485" s="79"/>
      <c r="D485" s="21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</row>
    <row r="486" spans="1:26" ht="15.75" customHeight="1">
      <c r="A486" s="21"/>
      <c r="B486" s="21"/>
      <c r="C486" s="79"/>
      <c r="D486" s="21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</row>
    <row r="487" spans="1:26" ht="15.75" customHeight="1">
      <c r="A487" s="21"/>
      <c r="B487" s="21"/>
      <c r="C487" s="79"/>
      <c r="D487" s="21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</row>
    <row r="488" spans="1:26" ht="15.75" customHeight="1">
      <c r="A488" s="21"/>
      <c r="B488" s="21"/>
      <c r="C488" s="79"/>
      <c r="D488" s="21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</row>
    <row r="489" spans="1:26" ht="15.75" customHeight="1">
      <c r="A489" s="21"/>
      <c r="B489" s="21"/>
      <c r="C489" s="79"/>
      <c r="D489" s="21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</row>
    <row r="490" spans="1:26" ht="15.75" customHeight="1">
      <c r="A490" s="21"/>
      <c r="B490" s="21"/>
      <c r="C490" s="79"/>
      <c r="D490" s="21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</row>
    <row r="491" spans="1:26" ht="15.75" customHeight="1">
      <c r="A491" s="21"/>
      <c r="B491" s="21"/>
      <c r="C491" s="79"/>
      <c r="D491" s="21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</row>
    <row r="492" spans="1:26" ht="15.75" customHeight="1">
      <c r="A492" s="21"/>
      <c r="B492" s="21"/>
      <c r="C492" s="79"/>
      <c r="D492" s="21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</row>
    <row r="493" spans="1:26" ht="15.75" customHeight="1">
      <c r="A493" s="21"/>
      <c r="B493" s="21"/>
      <c r="C493" s="79"/>
      <c r="D493" s="21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</row>
    <row r="494" spans="1:26" ht="15.75" customHeight="1">
      <c r="A494" s="21"/>
      <c r="B494" s="21"/>
      <c r="C494" s="79"/>
      <c r="D494" s="21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</row>
    <row r="495" spans="1:26" ht="15.75" customHeight="1">
      <c r="A495" s="21"/>
      <c r="B495" s="21"/>
      <c r="C495" s="79"/>
      <c r="D495" s="21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</row>
    <row r="496" spans="1:26" ht="15.75" customHeight="1">
      <c r="A496" s="21"/>
      <c r="B496" s="21"/>
      <c r="C496" s="79"/>
      <c r="D496" s="21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</row>
    <row r="497" spans="1:26" ht="15.75" customHeight="1">
      <c r="A497" s="21"/>
      <c r="B497" s="21"/>
      <c r="C497" s="79"/>
      <c r="D497" s="21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</row>
    <row r="498" spans="1:26" ht="15.75" customHeight="1">
      <c r="A498" s="21"/>
      <c r="B498" s="21"/>
      <c r="C498" s="79"/>
      <c r="D498" s="21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</row>
    <row r="499" spans="1:26" ht="15.75" customHeight="1">
      <c r="A499" s="21"/>
      <c r="B499" s="21"/>
      <c r="C499" s="79"/>
      <c r="D499" s="21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</row>
    <row r="500" spans="1:26" ht="15.75" customHeight="1">
      <c r="A500" s="21"/>
      <c r="B500" s="21"/>
      <c r="C500" s="79"/>
      <c r="D500" s="21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</row>
    <row r="501" spans="1:26" ht="15.75" customHeight="1">
      <c r="A501" s="21"/>
      <c r="B501" s="21"/>
      <c r="C501" s="79"/>
      <c r="D501" s="21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</row>
    <row r="502" spans="1:26" ht="15.75" customHeight="1">
      <c r="A502" s="21"/>
      <c r="B502" s="21"/>
      <c r="C502" s="79"/>
      <c r="D502" s="21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</row>
    <row r="503" spans="1:26" ht="15.75" customHeight="1">
      <c r="A503" s="21"/>
      <c r="B503" s="21"/>
      <c r="C503" s="79"/>
      <c r="D503" s="21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</row>
    <row r="504" spans="1:26" ht="15.75" customHeight="1">
      <c r="A504" s="21"/>
      <c r="B504" s="21"/>
      <c r="C504" s="79"/>
      <c r="D504" s="21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</row>
    <row r="505" spans="1:26" ht="15.75" customHeight="1">
      <c r="A505" s="21"/>
      <c r="B505" s="21"/>
      <c r="C505" s="79"/>
      <c r="D505" s="21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</row>
    <row r="506" spans="1:26" ht="15.75" customHeight="1">
      <c r="A506" s="21"/>
      <c r="B506" s="21"/>
      <c r="C506" s="79"/>
      <c r="D506" s="21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</row>
    <row r="507" spans="1:26" ht="15.75" customHeight="1">
      <c r="A507" s="21"/>
      <c r="B507" s="21"/>
      <c r="C507" s="79"/>
      <c r="D507" s="21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</row>
    <row r="508" spans="1:26" ht="15.75" customHeight="1">
      <c r="A508" s="21"/>
      <c r="B508" s="21"/>
      <c r="C508" s="79"/>
      <c r="D508" s="21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</row>
    <row r="509" spans="1:26" ht="15.75" customHeight="1">
      <c r="A509" s="21"/>
      <c r="B509" s="21"/>
      <c r="C509" s="79"/>
      <c r="D509" s="21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</row>
    <row r="510" spans="1:26" ht="15.75" customHeight="1">
      <c r="A510" s="21"/>
      <c r="B510" s="21"/>
      <c r="C510" s="79"/>
      <c r="D510" s="21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</row>
    <row r="511" spans="1:26" ht="15.75" customHeight="1">
      <c r="A511" s="21"/>
      <c r="B511" s="21"/>
      <c r="C511" s="79"/>
      <c r="D511" s="21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</row>
    <row r="512" spans="1:26" ht="15.75" customHeight="1">
      <c r="A512" s="21"/>
      <c r="B512" s="21"/>
      <c r="C512" s="79"/>
      <c r="D512" s="21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</row>
    <row r="513" spans="1:26" ht="15.75" customHeight="1">
      <c r="A513" s="21"/>
      <c r="B513" s="21"/>
      <c r="C513" s="79"/>
      <c r="D513" s="21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</row>
    <row r="514" spans="1:26" ht="15.75" customHeight="1">
      <c r="A514" s="21"/>
      <c r="B514" s="21"/>
      <c r="C514" s="79"/>
      <c r="D514" s="21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</row>
    <row r="515" spans="1:26" ht="15.75" customHeight="1">
      <c r="A515" s="21"/>
      <c r="B515" s="21"/>
      <c r="C515" s="79"/>
      <c r="D515" s="21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</row>
    <row r="516" spans="1:26" ht="15.75" customHeight="1">
      <c r="A516" s="21"/>
      <c r="B516" s="21"/>
      <c r="C516" s="79"/>
      <c r="D516" s="21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</row>
    <row r="517" spans="1:26" ht="15.75" customHeight="1">
      <c r="A517" s="21"/>
      <c r="B517" s="21"/>
      <c r="C517" s="79"/>
      <c r="D517" s="21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</row>
    <row r="518" spans="1:26" ht="15.75" customHeight="1">
      <c r="A518" s="21"/>
      <c r="B518" s="21"/>
      <c r="C518" s="79"/>
      <c r="D518" s="21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</row>
    <row r="519" spans="1:26" ht="15.75" customHeight="1">
      <c r="A519" s="21"/>
      <c r="B519" s="21"/>
      <c r="C519" s="79"/>
      <c r="D519" s="21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</row>
    <row r="520" spans="1:26" ht="15.75" customHeight="1">
      <c r="A520" s="21"/>
      <c r="B520" s="21"/>
      <c r="C520" s="79"/>
      <c r="D520" s="21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</row>
    <row r="521" spans="1:26" ht="15.75" customHeight="1">
      <c r="A521" s="21"/>
      <c r="B521" s="21"/>
      <c r="C521" s="79"/>
      <c r="D521" s="21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</row>
    <row r="522" spans="1:26" ht="15.75" customHeight="1">
      <c r="A522" s="21"/>
      <c r="B522" s="21"/>
      <c r="C522" s="79"/>
      <c r="D522" s="21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</row>
    <row r="523" spans="1:26" ht="15.75" customHeight="1">
      <c r="A523" s="21"/>
      <c r="B523" s="21"/>
      <c r="C523" s="79"/>
      <c r="D523" s="21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</row>
    <row r="524" spans="1:26" ht="15.75" customHeight="1">
      <c r="A524" s="21"/>
      <c r="B524" s="21"/>
      <c r="C524" s="79"/>
      <c r="D524" s="21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</row>
    <row r="525" spans="1:26" ht="15.75" customHeight="1">
      <c r="A525" s="21"/>
      <c r="B525" s="21"/>
      <c r="C525" s="79"/>
      <c r="D525" s="21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</row>
    <row r="526" spans="1:26" ht="15.75" customHeight="1">
      <c r="A526" s="21"/>
      <c r="B526" s="21"/>
      <c r="C526" s="79"/>
      <c r="D526" s="21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</row>
    <row r="527" spans="1:26" ht="15.75" customHeight="1">
      <c r="A527" s="21"/>
      <c r="B527" s="21"/>
      <c r="C527" s="79"/>
      <c r="D527" s="21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</row>
    <row r="528" spans="1:26" ht="15.75" customHeight="1">
      <c r="A528" s="21"/>
      <c r="B528" s="21"/>
      <c r="C528" s="79"/>
      <c r="D528" s="21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</row>
    <row r="529" spans="1:26" ht="15.75" customHeight="1">
      <c r="A529" s="21"/>
      <c r="B529" s="21"/>
      <c r="C529" s="79"/>
      <c r="D529" s="21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</row>
    <row r="530" spans="1:26" ht="15.75" customHeight="1">
      <c r="A530" s="21"/>
      <c r="B530" s="21"/>
      <c r="C530" s="79"/>
      <c r="D530" s="21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</row>
    <row r="531" spans="1:26" ht="15.75" customHeight="1">
      <c r="A531" s="21"/>
      <c r="B531" s="21"/>
      <c r="C531" s="79"/>
      <c r="D531" s="21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</row>
    <row r="532" spans="1:26" ht="15.75" customHeight="1">
      <c r="A532" s="21"/>
      <c r="B532" s="21"/>
      <c r="C532" s="79"/>
      <c r="D532" s="21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</row>
    <row r="533" spans="1:26" ht="15.75" customHeight="1">
      <c r="A533" s="21"/>
      <c r="B533" s="21"/>
      <c r="C533" s="79"/>
      <c r="D533" s="21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</row>
    <row r="534" spans="1:26" ht="15.75" customHeight="1">
      <c r="A534" s="21"/>
      <c r="B534" s="21"/>
      <c r="C534" s="79"/>
      <c r="D534" s="21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</row>
    <row r="535" spans="1:26" ht="15.75" customHeight="1">
      <c r="A535" s="21"/>
      <c r="B535" s="21"/>
      <c r="C535" s="79"/>
      <c r="D535" s="21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</row>
    <row r="536" spans="1:26" ht="15.75" customHeight="1">
      <c r="A536" s="21"/>
      <c r="B536" s="21"/>
      <c r="C536" s="79"/>
      <c r="D536" s="21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</row>
    <row r="537" spans="1:26" ht="15.75" customHeight="1">
      <c r="A537" s="21"/>
      <c r="B537" s="21"/>
      <c r="C537" s="79"/>
      <c r="D537" s="21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</row>
    <row r="538" spans="1:26" ht="15.75" customHeight="1">
      <c r="A538" s="21"/>
      <c r="B538" s="21"/>
      <c r="C538" s="79"/>
      <c r="D538" s="21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</row>
    <row r="539" spans="1:26" ht="15.75" customHeight="1">
      <c r="A539" s="21"/>
      <c r="B539" s="21"/>
      <c r="C539" s="79"/>
      <c r="D539" s="21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</row>
    <row r="540" spans="1:26" ht="15.75" customHeight="1">
      <c r="A540" s="21"/>
      <c r="B540" s="21"/>
      <c r="C540" s="79"/>
      <c r="D540" s="21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</row>
    <row r="541" spans="1:26" ht="15.75" customHeight="1">
      <c r="A541" s="21"/>
      <c r="B541" s="21"/>
      <c r="C541" s="79"/>
      <c r="D541" s="21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</row>
    <row r="542" spans="1:26" ht="15.75" customHeight="1">
      <c r="A542" s="21"/>
      <c r="B542" s="21"/>
      <c r="C542" s="79"/>
      <c r="D542" s="21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</row>
    <row r="543" spans="1:26" ht="15.75" customHeight="1">
      <c r="A543" s="21"/>
      <c r="B543" s="21"/>
      <c r="C543" s="79"/>
      <c r="D543" s="21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</row>
    <row r="544" spans="1:26" ht="15.75" customHeight="1">
      <c r="A544" s="21"/>
      <c r="B544" s="21"/>
      <c r="C544" s="79"/>
      <c r="D544" s="21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</row>
    <row r="545" spans="1:26" ht="15.75" customHeight="1">
      <c r="A545" s="21"/>
      <c r="B545" s="21"/>
      <c r="C545" s="79"/>
      <c r="D545" s="21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</row>
    <row r="546" spans="1:26" ht="15.75" customHeight="1">
      <c r="A546" s="21"/>
      <c r="B546" s="21"/>
      <c r="C546" s="79"/>
      <c r="D546" s="21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</row>
    <row r="547" spans="1:26" ht="15.75" customHeight="1">
      <c r="A547" s="21"/>
      <c r="B547" s="21"/>
      <c r="C547" s="79"/>
      <c r="D547" s="21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</row>
    <row r="548" spans="1:26" ht="15.75" customHeight="1">
      <c r="A548" s="21"/>
      <c r="B548" s="21"/>
      <c r="C548" s="79"/>
      <c r="D548" s="21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</row>
    <row r="549" spans="1:26" ht="15.75" customHeight="1">
      <c r="A549" s="21"/>
      <c r="B549" s="21"/>
      <c r="C549" s="79"/>
      <c r="D549" s="21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</row>
    <row r="550" spans="1:26" ht="15.75" customHeight="1">
      <c r="A550" s="21"/>
      <c r="B550" s="21"/>
      <c r="C550" s="79"/>
      <c r="D550" s="21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</row>
    <row r="551" spans="1:26" ht="15.75" customHeight="1">
      <c r="A551" s="21"/>
      <c r="B551" s="21"/>
      <c r="C551" s="79"/>
      <c r="D551" s="21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</row>
    <row r="552" spans="1:26" ht="15.75" customHeight="1">
      <c r="A552" s="21"/>
      <c r="B552" s="21"/>
      <c r="C552" s="79"/>
      <c r="D552" s="21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</row>
    <row r="553" spans="1:26" ht="15.75" customHeight="1">
      <c r="A553" s="21"/>
      <c r="B553" s="21"/>
      <c r="C553" s="79"/>
      <c r="D553" s="21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</row>
    <row r="554" spans="1:26" ht="15.75" customHeight="1">
      <c r="A554" s="21"/>
      <c r="B554" s="21"/>
      <c r="C554" s="79"/>
      <c r="D554" s="21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</row>
    <row r="555" spans="1:26" ht="15.75" customHeight="1">
      <c r="A555" s="21"/>
      <c r="B555" s="21"/>
      <c r="C555" s="79"/>
      <c r="D555" s="21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</row>
    <row r="556" spans="1:26" ht="15.75" customHeight="1">
      <c r="A556" s="21"/>
      <c r="B556" s="21"/>
      <c r="C556" s="79"/>
      <c r="D556" s="21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</row>
    <row r="557" spans="1:26" ht="15.75" customHeight="1">
      <c r="A557" s="21"/>
      <c r="B557" s="21"/>
      <c r="C557" s="79"/>
      <c r="D557" s="21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</row>
    <row r="558" spans="1:26" ht="15.75" customHeight="1">
      <c r="A558" s="21"/>
      <c r="B558" s="21"/>
      <c r="C558" s="79"/>
      <c r="D558" s="21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</row>
    <row r="559" spans="1:26" ht="15.75" customHeight="1">
      <c r="A559" s="21"/>
      <c r="B559" s="21"/>
      <c r="C559" s="79"/>
      <c r="D559" s="21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</row>
    <row r="560" spans="1:26" ht="15.75" customHeight="1">
      <c r="A560" s="21"/>
      <c r="B560" s="21"/>
      <c r="C560" s="79"/>
      <c r="D560" s="21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</row>
    <row r="561" spans="1:26" ht="15.75" customHeight="1">
      <c r="A561" s="21"/>
      <c r="B561" s="21"/>
      <c r="C561" s="79"/>
      <c r="D561" s="21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</row>
    <row r="562" spans="1:26" ht="15.75" customHeight="1">
      <c r="A562" s="21"/>
      <c r="B562" s="21"/>
      <c r="C562" s="79"/>
      <c r="D562" s="21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</row>
    <row r="563" spans="1:26" ht="15.75" customHeight="1">
      <c r="A563" s="21"/>
      <c r="B563" s="21"/>
      <c r="C563" s="79"/>
      <c r="D563" s="21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</row>
    <row r="564" spans="1:26" ht="15.75" customHeight="1">
      <c r="A564" s="21"/>
      <c r="B564" s="21"/>
      <c r="C564" s="79"/>
      <c r="D564" s="21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</row>
    <row r="565" spans="1:26" ht="15.75" customHeight="1">
      <c r="A565" s="21"/>
      <c r="B565" s="21"/>
      <c r="C565" s="79"/>
      <c r="D565" s="21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</row>
    <row r="566" spans="1:26" ht="15.75" customHeight="1">
      <c r="A566" s="21"/>
      <c r="B566" s="21"/>
      <c r="C566" s="79"/>
      <c r="D566" s="21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</row>
    <row r="567" spans="1:26" ht="15.75" customHeight="1">
      <c r="A567" s="21"/>
      <c r="B567" s="21"/>
      <c r="C567" s="79"/>
      <c r="D567" s="21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</row>
    <row r="568" spans="1:26" ht="15.75" customHeight="1">
      <c r="A568" s="21"/>
      <c r="B568" s="21"/>
      <c r="C568" s="79"/>
      <c r="D568" s="21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</row>
    <row r="569" spans="1:26" ht="15.75" customHeight="1">
      <c r="A569" s="21"/>
      <c r="B569" s="21"/>
      <c r="C569" s="79"/>
      <c r="D569" s="21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</row>
    <row r="570" spans="1:26" ht="15.75" customHeight="1">
      <c r="A570" s="21"/>
      <c r="B570" s="21"/>
      <c r="C570" s="79"/>
      <c r="D570" s="21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</row>
    <row r="571" spans="1:26" ht="15.75" customHeight="1">
      <c r="A571" s="21"/>
      <c r="B571" s="21"/>
      <c r="C571" s="79"/>
      <c r="D571" s="21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</row>
    <row r="572" spans="1:26" ht="15.75" customHeight="1">
      <c r="A572" s="21"/>
      <c r="B572" s="21"/>
      <c r="C572" s="79"/>
      <c r="D572" s="21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</row>
    <row r="573" spans="1:26" ht="15.75" customHeight="1">
      <c r="A573" s="21"/>
      <c r="B573" s="21"/>
      <c r="C573" s="79"/>
      <c r="D573" s="21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</row>
    <row r="574" spans="1:26" ht="15.75" customHeight="1">
      <c r="A574" s="21"/>
      <c r="B574" s="21"/>
      <c r="C574" s="79"/>
      <c r="D574" s="21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</row>
    <row r="575" spans="1:26" ht="15.75" customHeight="1">
      <c r="A575" s="21"/>
      <c r="B575" s="21"/>
      <c r="C575" s="79"/>
      <c r="D575" s="21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</row>
    <row r="576" spans="1:26" ht="15.75" customHeight="1">
      <c r="A576" s="21"/>
      <c r="B576" s="21"/>
      <c r="C576" s="79"/>
      <c r="D576" s="21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</row>
    <row r="577" spans="1:26" ht="15.75" customHeight="1">
      <c r="A577" s="21"/>
      <c r="B577" s="21"/>
      <c r="C577" s="79"/>
      <c r="D577" s="21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</row>
    <row r="578" spans="1:26" ht="15.75" customHeight="1">
      <c r="A578" s="21"/>
      <c r="B578" s="21"/>
      <c r="C578" s="79"/>
      <c r="D578" s="21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</row>
    <row r="579" spans="1:26" ht="15.75" customHeight="1">
      <c r="A579" s="21"/>
      <c r="B579" s="21"/>
      <c r="C579" s="79"/>
      <c r="D579" s="21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</row>
    <row r="580" spans="1:26" ht="15.75" customHeight="1">
      <c r="A580" s="21"/>
      <c r="B580" s="21"/>
      <c r="C580" s="79"/>
      <c r="D580" s="21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</row>
    <row r="581" spans="1:26" ht="15.75" customHeight="1">
      <c r="A581" s="21"/>
      <c r="B581" s="21"/>
      <c r="C581" s="79"/>
      <c r="D581" s="21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</row>
    <row r="582" spans="1:26" ht="15.75" customHeight="1">
      <c r="A582" s="21"/>
      <c r="B582" s="21"/>
      <c r="C582" s="79"/>
      <c r="D582" s="21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</row>
    <row r="583" spans="1:26" ht="15.75" customHeight="1">
      <c r="A583" s="21"/>
      <c r="B583" s="21"/>
      <c r="C583" s="79"/>
      <c r="D583" s="21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</row>
    <row r="584" spans="1:26" ht="15.75" customHeight="1">
      <c r="A584" s="21"/>
      <c r="B584" s="21"/>
      <c r="C584" s="79"/>
      <c r="D584" s="21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</row>
    <row r="585" spans="1:26" ht="15.75" customHeight="1">
      <c r="A585" s="21"/>
      <c r="B585" s="21"/>
      <c r="C585" s="79"/>
      <c r="D585" s="21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</row>
    <row r="586" spans="1:26" ht="15.75" customHeight="1">
      <c r="A586" s="21"/>
      <c r="B586" s="21"/>
      <c r="C586" s="79"/>
      <c r="D586" s="21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</row>
    <row r="587" spans="1:26" ht="15.75" customHeight="1">
      <c r="A587" s="21"/>
      <c r="B587" s="21"/>
      <c r="C587" s="79"/>
      <c r="D587" s="21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</row>
    <row r="588" spans="1:26" ht="15.75" customHeight="1">
      <c r="A588" s="21"/>
      <c r="B588" s="21"/>
      <c r="C588" s="79"/>
      <c r="D588" s="21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</row>
    <row r="589" spans="1:26" ht="15.75" customHeight="1">
      <c r="A589" s="21"/>
      <c r="B589" s="21"/>
      <c r="C589" s="79"/>
      <c r="D589" s="21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</row>
    <row r="590" spans="1:26" ht="15.75" customHeight="1">
      <c r="A590" s="21"/>
      <c r="B590" s="21"/>
      <c r="C590" s="79"/>
      <c r="D590" s="21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</row>
    <row r="591" spans="1:26" ht="15.75" customHeight="1">
      <c r="A591" s="21"/>
      <c r="B591" s="21"/>
      <c r="C591" s="79"/>
      <c r="D591" s="21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</row>
    <row r="592" spans="1:26" ht="15.75" customHeight="1">
      <c r="A592" s="21"/>
      <c r="B592" s="21"/>
      <c r="C592" s="79"/>
      <c r="D592" s="21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</row>
    <row r="593" spans="1:26" ht="15.75" customHeight="1">
      <c r="A593" s="21"/>
      <c r="B593" s="21"/>
      <c r="C593" s="79"/>
      <c r="D593" s="21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</row>
    <row r="594" spans="1:26" ht="15.75" customHeight="1">
      <c r="A594" s="21"/>
      <c r="B594" s="21"/>
      <c r="C594" s="79"/>
      <c r="D594" s="21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</row>
    <row r="595" spans="1:26" ht="15.75" customHeight="1">
      <c r="A595" s="21"/>
      <c r="B595" s="21"/>
      <c r="C595" s="79"/>
      <c r="D595" s="21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</row>
    <row r="596" spans="1:26" ht="15.75" customHeight="1">
      <c r="A596" s="21"/>
      <c r="B596" s="21"/>
      <c r="C596" s="79"/>
      <c r="D596" s="21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</row>
    <row r="597" spans="1:26" ht="15.75" customHeight="1">
      <c r="A597" s="21"/>
      <c r="B597" s="21"/>
      <c r="C597" s="79"/>
      <c r="D597" s="21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</row>
    <row r="598" spans="1:26" ht="15.75" customHeight="1">
      <c r="A598" s="21"/>
      <c r="B598" s="21"/>
      <c r="C598" s="79"/>
      <c r="D598" s="21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</row>
    <row r="599" spans="1:26" ht="15.75" customHeight="1">
      <c r="A599" s="21"/>
      <c r="B599" s="21"/>
      <c r="C599" s="79"/>
      <c r="D599" s="21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</row>
    <row r="600" spans="1:26" ht="15.75" customHeight="1">
      <c r="A600" s="21"/>
      <c r="B600" s="21"/>
      <c r="C600" s="79"/>
      <c r="D600" s="21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</row>
    <row r="601" spans="1:26" ht="15.75" customHeight="1">
      <c r="A601" s="21"/>
      <c r="B601" s="21"/>
      <c r="C601" s="79"/>
      <c r="D601" s="21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</row>
    <row r="602" spans="1:26" ht="15.75" customHeight="1">
      <c r="A602" s="21"/>
      <c r="B602" s="21"/>
      <c r="C602" s="79"/>
      <c r="D602" s="21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</row>
    <row r="603" spans="1:26" ht="15.75" customHeight="1">
      <c r="A603" s="21"/>
      <c r="B603" s="21"/>
      <c r="C603" s="79"/>
      <c r="D603" s="21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</row>
    <row r="604" spans="1:26" ht="15.75" customHeight="1">
      <c r="A604" s="21"/>
      <c r="B604" s="21"/>
      <c r="C604" s="79"/>
      <c r="D604" s="21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</row>
    <row r="605" spans="1:26" ht="15.75" customHeight="1">
      <c r="A605" s="21"/>
      <c r="B605" s="21"/>
      <c r="C605" s="79"/>
      <c r="D605" s="21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</row>
    <row r="606" spans="1:26" ht="15.75" customHeight="1">
      <c r="A606" s="21"/>
      <c r="B606" s="21"/>
      <c r="C606" s="79"/>
      <c r="D606" s="21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</row>
    <row r="607" spans="1:26" ht="15.75" customHeight="1">
      <c r="A607" s="21"/>
      <c r="B607" s="21"/>
      <c r="C607" s="79"/>
      <c r="D607" s="21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</row>
    <row r="608" spans="1:26" ht="15.75" customHeight="1">
      <c r="A608" s="21"/>
      <c r="B608" s="21"/>
      <c r="C608" s="79"/>
      <c r="D608" s="21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</row>
    <row r="609" spans="1:26" ht="15.75" customHeight="1">
      <c r="A609" s="21"/>
      <c r="B609" s="21"/>
      <c r="C609" s="79"/>
      <c r="D609" s="21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</row>
    <row r="610" spans="1:26" ht="15.75" customHeight="1">
      <c r="A610" s="21"/>
      <c r="B610" s="21"/>
      <c r="C610" s="79"/>
      <c r="D610" s="21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</row>
    <row r="611" spans="1:26" ht="15.75" customHeight="1">
      <c r="A611" s="21"/>
      <c r="B611" s="21"/>
      <c r="C611" s="79"/>
      <c r="D611" s="21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</row>
    <row r="612" spans="1:26" ht="15.75" customHeight="1">
      <c r="A612" s="21"/>
      <c r="B612" s="21"/>
      <c r="C612" s="79"/>
      <c r="D612" s="21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</row>
    <row r="613" spans="1:26" ht="15.75" customHeight="1">
      <c r="A613" s="21"/>
      <c r="B613" s="21"/>
      <c r="C613" s="79"/>
      <c r="D613" s="21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</row>
    <row r="614" spans="1:26" ht="15.75" customHeight="1">
      <c r="A614" s="21"/>
      <c r="B614" s="21"/>
      <c r="C614" s="79"/>
      <c r="D614" s="21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</row>
    <row r="615" spans="1:26" ht="15.75" customHeight="1">
      <c r="A615" s="21"/>
      <c r="B615" s="21"/>
      <c r="C615" s="79"/>
      <c r="D615" s="21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</row>
    <row r="616" spans="1:26" ht="15.75" customHeight="1">
      <c r="A616" s="21"/>
      <c r="B616" s="21"/>
      <c r="C616" s="79"/>
      <c r="D616" s="21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</row>
    <row r="617" spans="1:26" ht="15.75" customHeight="1">
      <c r="A617" s="21"/>
      <c r="B617" s="21"/>
      <c r="C617" s="79"/>
      <c r="D617" s="21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</row>
    <row r="618" spans="1:26" ht="15.75" customHeight="1">
      <c r="A618" s="21"/>
      <c r="B618" s="21"/>
      <c r="C618" s="79"/>
      <c r="D618" s="21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</row>
    <row r="619" spans="1:26" ht="15.75" customHeight="1">
      <c r="A619" s="21"/>
      <c r="B619" s="21"/>
      <c r="C619" s="79"/>
      <c r="D619" s="21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</row>
    <row r="620" spans="1:26" ht="15.75" customHeight="1">
      <c r="A620" s="21"/>
      <c r="B620" s="21"/>
      <c r="C620" s="79"/>
      <c r="D620" s="21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</row>
    <row r="621" spans="1:26" ht="15.75" customHeight="1">
      <c r="A621" s="21"/>
      <c r="B621" s="21"/>
      <c r="C621" s="79"/>
      <c r="D621" s="21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</row>
    <row r="622" spans="1:26" ht="15.75" customHeight="1">
      <c r="A622" s="21"/>
      <c r="B622" s="21"/>
      <c r="C622" s="79"/>
      <c r="D622" s="21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</row>
    <row r="623" spans="1:26" ht="15.75" customHeight="1">
      <c r="A623" s="21"/>
      <c r="B623" s="21"/>
      <c r="C623" s="79"/>
      <c r="D623" s="21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</row>
    <row r="624" spans="1:26" ht="15.75" customHeight="1">
      <c r="A624" s="21"/>
      <c r="B624" s="21"/>
      <c r="C624" s="79"/>
      <c r="D624" s="21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</row>
    <row r="625" spans="1:26" ht="15.75" customHeight="1">
      <c r="A625" s="21"/>
      <c r="B625" s="21"/>
      <c r="C625" s="79"/>
      <c r="D625" s="21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</row>
    <row r="626" spans="1:26" ht="15.75" customHeight="1">
      <c r="A626" s="21"/>
      <c r="B626" s="21"/>
      <c r="C626" s="79"/>
      <c r="D626" s="21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</row>
    <row r="627" spans="1:26" ht="15.75" customHeight="1">
      <c r="A627" s="21"/>
      <c r="B627" s="21"/>
      <c r="C627" s="79"/>
      <c r="D627" s="21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</row>
    <row r="628" spans="1:26" ht="15.75" customHeight="1">
      <c r="A628" s="21"/>
      <c r="B628" s="21"/>
      <c r="C628" s="79"/>
      <c r="D628" s="21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</row>
    <row r="629" spans="1:26" ht="15.75" customHeight="1">
      <c r="A629" s="21"/>
      <c r="B629" s="21"/>
      <c r="C629" s="79"/>
      <c r="D629" s="21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</row>
    <row r="630" spans="1:26" ht="15.75" customHeight="1">
      <c r="A630" s="21"/>
      <c r="B630" s="21"/>
      <c r="C630" s="79"/>
      <c r="D630" s="21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</row>
    <row r="631" spans="1:26" ht="15.75" customHeight="1">
      <c r="A631" s="21"/>
      <c r="B631" s="21"/>
      <c r="C631" s="79"/>
      <c r="D631" s="21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</row>
    <row r="632" spans="1:26" ht="15.75" customHeight="1">
      <c r="A632" s="21"/>
      <c r="B632" s="21"/>
      <c r="C632" s="79"/>
      <c r="D632" s="21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</row>
    <row r="633" spans="1:26" ht="15.75" customHeight="1">
      <c r="A633" s="21"/>
      <c r="B633" s="21"/>
      <c r="C633" s="79"/>
      <c r="D633" s="21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</row>
    <row r="634" spans="1:26" ht="15.75" customHeight="1">
      <c r="A634" s="21"/>
      <c r="B634" s="21"/>
      <c r="C634" s="79"/>
      <c r="D634" s="21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</row>
    <row r="635" spans="1:26" ht="15.75" customHeight="1">
      <c r="A635" s="21"/>
      <c r="B635" s="21"/>
      <c r="C635" s="79"/>
      <c r="D635" s="21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</row>
    <row r="636" spans="1:26" ht="15.75" customHeight="1">
      <c r="A636" s="21"/>
      <c r="B636" s="21"/>
      <c r="C636" s="79"/>
      <c r="D636" s="21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</row>
    <row r="637" spans="1:26" ht="15.75" customHeight="1">
      <c r="A637" s="21"/>
      <c r="B637" s="21"/>
      <c r="C637" s="79"/>
      <c r="D637" s="21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</row>
    <row r="638" spans="1:26" ht="15.75" customHeight="1">
      <c r="A638" s="21"/>
      <c r="B638" s="21"/>
      <c r="C638" s="79"/>
      <c r="D638" s="21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</row>
    <row r="639" spans="1:26" ht="15.75" customHeight="1">
      <c r="A639" s="21"/>
      <c r="B639" s="21"/>
      <c r="C639" s="79"/>
      <c r="D639" s="21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</row>
    <row r="640" spans="1:26" ht="15.75" customHeight="1">
      <c r="A640" s="21"/>
      <c r="B640" s="21"/>
      <c r="C640" s="79"/>
      <c r="D640" s="21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</row>
    <row r="641" spans="1:26" ht="15.75" customHeight="1">
      <c r="A641" s="21"/>
      <c r="B641" s="21"/>
      <c r="C641" s="79"/>
      <c r="D641" s="21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</row>
    <row r="642" spans="1:26" ht="15.75" customHeight="1">
      <c r="A642" s="21"/>
      <c r="B642" s="21"/>
      <c r="C642" s="79"/>
      <c r="D642" s="21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</row>
    <row r="643" spans="1:26" ht="15.75" customHeight="1">
      <c r="A643" s="21"/>
      <c r="B643" s="21"/>
      <c r="C643" s="79"/>
      <c r="D643" s="21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</row>
    <row r="644" spans="1:26" ht="15.75" customHeight="1">
      <c r="A644" s="21"/>
      <c r="B644" s="21"/>
      <c r="C644" s="79"/>
      <c r="D644" s="21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</row>
    <row r="645" spans="1:26" ht="15.75" customHeight="1">
      <c r="A645" s="21"/>
      <c r="B645" s="21"/>
      <c r="C645" s="79"/>
      <c r="D645" s="21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</row>
    <row r="646" spans="1:26" ht="15.75" customHeight="1">
      <c r="A646" s="21"/>
      <c r="B646" s="21"/>
      <c r="C646" s="79"/>
      <c r="D646" s="21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</row>
    <row r="647" spans="1:26" ht="15.75" customHeight="1">
      <c r="A647" s="21"/>
      <c r="B647" s="21"/>
      <c r="C647" s="79"/>
      <c r="D647" s="21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</row>
    <row r="648" spans="1:26" ht="15.75" customHeight="1">
      <c r="A648" s="21"/>
      <c r="B648" s="21"/>
      <c r="C648" s="79"/>
      <c r="D648" s="21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</row>
    <row r="649" spans="1:26" ht="15.75" customHeight="1">
      <c r="A649" s="21"/>
      <c r="B649" s="21"/>
      <c r="C649" s="79"/>
      <c r="D649" s="21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</row>
    <row r="650" spans="1:26" ht="15.75" customHeight="1">
      <c r="A650" s="21"/>
      <c r="B650" s="21"/>
      <c r="C650" s="79"/>
      <c r="D650" s="21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</row>
    <row r="651" spans="1:26" ht="15.75" customHeight="1">
      <c r="A651" s="21"/>
      <c r="B651" s="21"/>
      <c r="C651" s="79"/>
      <c r="D651" s="21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</row>
    <row r="652" spans="1:26" ht="15.75" customHeight="1">
      <c r="A652" s="21"/>
      <c r="B652" s="21"/>
      <c r="C652" s="79"/>
      <c r="D652" s="21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</row>
    <row r="653" spans="1:26" ht="15.75" customHeight="1">
      <c r="A653" s="21"/>
      <c r="B653" s="21"/>
      <c r="C653" s="79"/>
      <c r="D653" s="21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</row>
    <row r="654" spans="1:26" ht="15.75" customHeight="1">
      <c r="A654" s="21"/>
      <c r="B654" s="21"/>
      <c r="C654" s="79"/>
      <c r="D654" s="21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</row>
    <row r="655" spans="1:26" ht="15.75" customHeight="1">
      <c r="A655" s="21"/>
      <c r="B655" s="21"/>
      <c r="C655" s="79"/>
      <c r="D655" s="21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</row>
    <row r="656" spans="1:26" ht="15.75" customHeight="1">
      <c r="A656" s="21"/>
      <c r="B656" s="21"/>
      <c r="C656" s="79"/>
      <c r="D656" s="21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</row>
    <row r="657" spans="1:26" ht="15.75" customHeight="1">
      <c r="A657" s="21"/>
      <c r="B657" s="21"/>
      <c r="C657" s="79"/>
      <c r="D657" s="21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</row>
    <row r="658" spans="1:26" ht="15.75" customHeight="1">
      <c r="A658" s="21"/>
      <c r="B658" s="21"/>
      <c r="C658" s="79"/>
      <c r="D658" s="21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</row>
    <row r="659" spans="1:26" ht="15.75" customHeight="1">
      <c r="A659" s="21"/>
      <c r="B659" s="21"/>
      <c r="C659" s="79"/>
      <c r="D659" s="21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</row>
    <row r="660" spans="1:26" ht="15.75" customHeight="1">
      <c r="A660" s="21"/>
      <c r="B660" s="21"/>
      <c r="C660" s="79"/>
      <c r="D660" s="21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</row>
    <row r="661" spans="1:26" ht="15.75" customHeight="1">
      <c r="A661" s="21"/>
      <c r="B661" s="21"/>
      <c r="C661" s="79"/>
      <c r="D661" s="21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</row>
    <row r="662" spans="1:26" ht="15.75" customHeight="1">
      <c r="A662" s="21"/>
      <c r="B662" s="21"/>
      <c r="C662" s="79"/>
      <c r="D662" s="21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</row>
    <row r="663" spans="1:26" ht="15.75" customHeight="1">
      <c r="A663" s="21"/>
      <c r="B663" s="21"/>
      <c r="C663" s="79"/>
      <c r="D663" s="21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  <c r="Z663" s="21"/>
    </row>
    <row r="664" spans="1:26" ht="15.75" customHeight="1">
      <c r="A664" s="21"/>
      <c r="B664" s="21"/>
      <c r="C664" s="79"/>
      <c r="D664" s="21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/>
    </row>
    <row r="665" spans="1:26" ht="15.75" customHeight="1">
      <c r="A665" s="21"/>
      <c r="B665" s="21"/>
      <c r="C665" s="79"/>
      <c r="D665" s="21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  <c r="Z665" s="21"/>
    </row>
    <row r="666" spans="1:26" ht="15.75" customHeight="1">
      <c r="A666" s="21"/>
      <c r="B666" s="21"/>
      <c r="C666" s="79"/>
      <c r="D666" s="21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</row>
    <row r="667" spans="1:26" ht="15.75" customHeight="1">
      <c r="A667" s="21"/>
      <c r="B667" s="21"/>
      <c r="C667" s="79"/>
      <c r="D667" s="21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/>
    </row>
    <row r="668" spans="1:26" ht="15.75" customHeight="1">
      <c r="A668" s="21"/>
      <c r="B668" s="21"/>
      <c r="C668" s="79"/>
      <c r="D668" s="21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  <c r="Z668" s="21"/>
    </row>
    <row r="669" spans="1:26" ht="15.75" customHeight="1">
      <c r="A669" s="21"/>
      <c r="B669" s="21"/>
      <c r="C669" s="79"/>
      <c r="D669" s="21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  <c r="Z669" s="21"/>
    </row>
    <row r="670" spans="1:26" ht="15.75" customHeight="1">
      <c r="A670" s="21"/>
      <c r="B670" s="21"/>
      <c r="C670" s="79"/>
      <c r="D670" s="21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</row>
    <row r="671" spans="1:26" ht="15.75" customHeight="1">
      <c r="A671" s="21"/>
      <c r="B671" s="21"/>
      <c r="C671" s="79"/>
      <c r="D671" s="21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  <c r="Z671" s="21"/>
    </row>
    <row r="672" spans="1:26" ht="15.75" customHeight="1">
      <c r="A672" s="21"/>
      <c r="B672" s="21"/>
      <c r="C672" s="79"/>
      <c r="D672" s="21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</row>
    <row r="673" spans="1:26" ht="15.75" customHeight="1">
      <c r="A673" s="21"/>
      <c r="B673" s="21"/>
      <c r="C673" s="79"/>
      <c r="D673" s="21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  <c r="Z673" s="21"/>
    </row>
    <row r="674" spans="1:26" ht="15.75" customHeight="1">
      <c r="A674" s="21"/>
      <c r="B674" s="21"/>
      <c r="C674" s="79"/>
      <c r="D674" s="21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  <c r="Z674" s="21"/>
    </row>
    <row r="675" spans="1:26" ht="15.75" customHeight="1">
      <c r="A675" s="21"/>
      <c r="B675" s="21"/>
      <c r="C675" s="79"/>
      <c r="D675" s="21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  <c r="Z675" s="21"/>
    </row>
    <row r="676" spans="1:26" ht="15.75" customHeight="1">
      <c r="A676" s="21"/>
      <c r="B676" s="21"/>
      <c r="C676" s="79"/>
      <c r="D676" s="21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</row>
    <row r="677" spans="1:26" ht="15.75" customHeight="1">
      <c r="A677" s="21"/>
      <c r="B677" s="21"/>
      <c r="C677" s="79"/>
      <c r="D677" s="21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  <c r="Z677" s="21"/>
    </row>
    <row r="678" spans="1:26" ht="15.75" customHeight="1">
      <c r="A678" s="21"/>
      <c r="B678" s="21"/>
      <c r="C678" s="79"/>
      <c r="D678" s="21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  <c r="Z678" s="21"/>
    </row>
    <row r="679" spans="1:26" ht="15.75" customHeight="1">
      <c r="A679" s="21"/>
      <c r="B679" s="21"/>
      <c r="C679" s="79"/>
      <c r="D679" s="21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/>
    </row>
    <row r="680" spans="1:26" ht="15.75" customHeight="1">
      <c r="A680" s="21"/>
      <c r="B680" s="21"/>
      <c r="C680" s="79"/>
      <c r="D680" s="21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  <c r="Z680" s="21"/>
    </row>
    <row r="681" spans="1:26" ht="15.75" customHeight="1">
      <c r="A681" s="21"/>
      <c r="B681" s="21"/>
      <c r="C681" s="79"/>
      <c r="D681" s="21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  <c r="Z681" s="21"/>
    </row>
    <row r="682" spans="1:26" ht="15.75" customHeight="1">
      <c r="A682" s="21"/>
      <c r="B682" s="21"/>
      <c r="C682" s="79"/>
      <c r="D682" s="21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</row>
    <row r="683" spans="1:26" ht="15.75" customHeight="1">
      <c r="A683" s="21"/>
      <c r="B683" s="21"/>
      <c r="C683" s="79"/>
      <c r="D683" s="21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</row>
    <row r="684" spans="1:26" ht="15.75" customHeight="1">
      <c r="A684" s="21"/>
      <c r="B684" s="21"/>
      <c r="C684" s="79"/>
      <c r="D684" s="21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</row>
    <row r="685" spans="1:26" ht="15.75" customHeight="1">
      <c r="A685" s="21"/>
      <c r="B685" s="21"/>
      <c r="C685" s="79"/>
      <c r="D685" s="21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</row>
    <row r="686" spans="1:26" ht="15.75" customHeight="1">
      <c r="A686" s="21"/>
      <c r="B686" s="21"/>
      <c r="C686" s="79"/>
      <c r="D686" s="21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</row>
    <row r="687" spans="1:26" ht="15.75" customHeight="1">
      <c r="A687" s="21"/>
      <c r="B687" s="21"/>
      <c r="C687" s="79"/>
      <c r="D687" s="21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  <c r="Z687" s="21"/>
    </row>
    <row r="688" spans="1:26" ht="15.75" customHeight="1">
      <c r="A688" s="21"/>
      <c r="B688" s="21"/>
      <c r="C688" s="79"/>
      <c r="D688" s="21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  <c r="Z688" s="21"/>
    </row>
    <row r="689" spans="1:26" ht="15.75" customHeight="1">
      <c r="A689" s="21"/>
      <c r="B689" s="21"/>
      <c r="C689" s="79"/>
      <c r="D689" s="21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  <c r="Z689" s="21"/>
    </row>
    <row r="690" spans="1:26" ht="15.75" customHeight="1">
      <c r="A690" s="21"/>
      <c r="B690" s="21"/>
      <c r="C690" s="79"/>
      <c r="D690" s="21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  <c r="Z690" s="21"/>
    </row>
    <row r="691" spans="1:26" ht="15.75" customHeight="1">
      <c r="A691" s="21"/>
      <c r="B691" s="21"/>
      <c r="C691" s="79"/>
      <c r="D691" s="21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  <c r="Z691" s="21"/>
    </row>
    <row r="692" spans="1:26" ht="15.75" customHeight="1">
      <c r="A692" s="21"/>
      <c r="B692" s="21"/>
      <c r="C692" s="79"/>
      <c r="D692" s="21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  <c r="Z692" s="21"/>
    </row>
    <row r="693" spans="1:26" ht="15.75" customHeight="1">
      <c r="A693" s="21"/>
      <c r="B693" s="21"/>
      <c r="C693" s="79"/>
      <c r="D693" s="21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  <c r="Z693" s="21"/>
    </row>
    <row r="694" spans="1:26" ht="15.75" customHeight="1">
      <c r="A694" s="21"/>
      <c r="B694" s="21"/>
      <c r="C694" s="79"/>
      <c r="D694" s="21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  <c r="Z694" s="21"/>
    </row>
    <row r="695" spans="1:26" ht="15.75" customHeight="1">
      <c r="A695" s="21"/>
      <c r="B695" s="21"/>
      <c r="C695" s="79"/>
      <c r="D695" s="21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  <c r="Z695" s="21"/>
    </row>
    <row r="696" spans="1:26" ht="15.75" customHeight="1">
      <c r="A696" s="21"/>
      <c r="B696" s="21"/>
      <c r="C696" s="79"/>
      <c r="D696" s="21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  <c r="Z696" s="21"/>
    </row>
    <row r="697" spans="1:26" ht="15.75" customHeight="1">
      <c r="A697" s="21"/>
      <c r="B697" s="21"/>
      <c r="C697" s="79"/>
      <c r="D697" s="21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  <c r="Y697" s="21"/>
      <c r="Z697" s="21"/>
    </row>
    <row r="698" spans="1:26" ht="15.75" customHeight="1">
      <c r="A698" s="21"/>
      <c r="B698" s="21"/>
      <c r="C698" s="79"/>
      <c r="D698" s="21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  <c r="Z698" s="21"/>
    </row>
    <row r="699" spans="1:26" ht="15.75" customHeight="1">
      <c r="A699" s="21"/>
      <c r="B699" s="21"/>
      <c r="C699" s="79"/>
      <c r="D699" s="21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  <c r="Y699" s="21"/>
      <c r="Z699" s="21"/>
    </row>
    <row r="700" spans="1:26" ht="15.75" customHeight="1">
      <c r="A700" s="21"/>
      <c r="B700" s="21"/>
      <c r="C700" s="79"/>
      <c r="D700" s="21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  <c r="Y700" s="21"/>
      <c r="Z700" s="21"/>
    </row>
    <row r="701" spans="1:26" ht="15.75" customHeight="1">
      <c r="A701" s="21"/>
      <c r="B701" s="21"/>
      <c r="C701" s="79"/>
      <c r="D701" s="21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  <c r="Y701" s="21"/>
      <c r="Z701" s="21"/>
    </row>
    <row r="702" spans="1:26" ht="15.75" customHeight="1">
      <c r="A702" s="21"/>
      <c r="B702" s="21"/>
      <c r="C702" s="79"/>
      <c r="D702" s="21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  <c r="Z702" s="21"/>
    </row>
    <row r="703" spans="1:26" ht="15.75" customHeight="1">
      <c r="A703" s="21"/>
      <c r="B703" s="21"/>
      <c r="C703" s="79"/>
      <c r="D703" s="21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  <c r="Z703" s="21"/>
    </row>
    <row r="704" spans="1:26" ht="15.75" customHeight="1">
      <c r="A704" s="21"/>
      <c r="B704" s="21"/>
      <c r="C704" s="79"/>
      <c r="D704" s="21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  <c r="Z704" s="21"/>
    </row>
    <row r="705" spans="1:26" ht="15.75" customHeight="1">
      <c r="A705" s="21"/>
      <c r="B705" s="21"/>
      <c r="C705" s="79"/>
      <c r="D705" s="21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  <c r="Z705" s="21"/>
    </row>
    <row r="706" spans="1:26" ht="15.75" customHeight="1">
      <c r="A706" s="21"/>
      <c r="B706" s="21"/>
      <c r="C706" s="79"/>
      <c r="D706" s="21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  <c r="Z706" s="21"/>
    </row>
    <row r="707" spans="1:26" ht="15.75" customHeight="1">
      <c r="A707" s="21"/>
      <c r="B707" s="21"/>
      <c r="C707" s="79"/>
      <c r="D707" s="21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  <c r="Y707" s="21"/>
      <c r="Z707" s="21"/>
    </row>
    <row r="708" spans="1:26" ht="15.75" customHeight="1">
      <c r="A708" s="21"/>
      <c r="B708" s="21"/>
      <c r="C708" s="79"/>
      <c r="D708" s="21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  <c r="Z708" s="21"/>
    </row>
    <row r="709" spans="1:26" ht="15.75" customHeight="1">
      <c r="A709" s="21"/>
      <c r="B709" s="21"/>
      <c r="C709" s="79"/>
      <c r="D709" s="21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1"/>
      <c r="Z709" s="21"/>
    </row>
    <row r="710" spans="1:26" ht="15.75" customHeight="1">
      <c r="A710" s="21"/>
      <c r="B710" s="21"/>
      <c r="C710" s="79"/>
      <c r="D710" s="21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  <c r="Y710" s="21"/>
      <c r="Z710" s="21"/>
    </row>
    <row r="711" spans="1:26" ht="15.75" customHeight="1">
      <c r="A711" s="21"/>
      <c r="B711" s="21"/>
      <c r="C711" s="79"/>
      <c r="D711" s="21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  <c r="Z711" s="21"/>
    </row>
    <row r="712" spans="1:26" ht="15.75" customHeight="1">
      <c r="A712" s="21"/>
      <c r="B712" s="21"/>
      <c r="C712" s="79"/>
      <c r="D712" s="21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  <c r="Z712" s="21"/>
    </row>
    <row r="713" spans="1:26" ht="15.75" customHeight="1">
      <c r="A713" s="21"/>
      <c r="B713" s="21"/>
      <c r="C713" s="79"/>
      <c r="D713" s="21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  <c r="Y713" s="21"/>
      <c r="Z713" s="21"/>
    </row>
    <row r="714" spans="1:26" ht="15.75" customHeight="1">
      <c r="A714" s="21"/>
      <c r="B714" s="21"/>
      <c r="C714" s="79"/>
      <c r="D714" s="21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  <c r="Z714" s="21"/>
    </row>
    <row r="715" spans="1:26" ht="15.75" customHeight="1">
      <c r="A715" s="21"/>
      <c r="B715" s="21"/>
      <c r="C715" s="79"/>
      <c r="D715" s="21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  <c r="Z715" s="21"/>
    </row>
    <row r="716" spans="1:26" ht="15.75" customHeight="1">
      <c r="A716" s="21"/>
      <c r="B716" s="21"/>
      <c r="C716" s="79"/>
      <c r="D716" s="21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  <c r="Y716" s="21"/>
      <c r="Z716" s="21"/>
    </row>
    <row r="717" spans="1:26" ht="15.75" customHeight="1">
      <c r="A717" s="21"/>
      <c r="B717" s="21"/>
      <c r="C717" s="79"/>
      <c r="D717" s="21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  <c r="Z717" s="21"/>
    </row>
    <row r="718" spans="1:26" ht="15.75" customHeight="1">
      <c r="A718" s="21"/>
      <c r="B718" s="21"/>
      <c r="C718" s="79"/>
      <c r="D718" s="21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  <c r="Y718" s="21"/>
      <c r="Z718" s="21"/>
    </row>
    <row r="719" spans="1:26" ht="15.75" customHeight="1">
      <c r="A719" s="21"/>
      <c r="B719" s="21"/>
      <c r="C719" s="79"/>
      <c r="D719" s="21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  <c r="Z719" s="21"/>
    </row>
    <row r="720" spans="1:26" ht="15.75" customHeight="1">
      <c r="A720" s="21"/>
      <c r="B720" s="21"/>
      <c r="C720" s="79"/>
      <c r="D720" s="21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  <c r="Z720" s="21"/>
    </row>
    <row r="721" spans="1:26" ht="15.75" customHeight="1">
      <c r="A721" s="21"/>
      <c r="B721" s="21"/>
      <c r="C721" s="79"/>
      <c r="D721" s="21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  <c r="Z721" s="21"/>
    </row>
    <row r="722" spans="1:26" ht="15.75" customHeight="1">
      <c r="A722" s="21"/>
      <c r="B722" s="21"/>
      <c r="C722" s="79"/>
      <c r="D722" s="21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  <c r="Y722" s="21"/>
      <c r="Z722" s="21"/>
    </row>
    <row r="723" spans="1:26" ht="15.75" customHeight="1">
      <c r="A723" s="21"/>
      <c r="B723" s="21"/>
      <c r="C723" s="79"/>
      <c r="D723" s="21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  <c r="Z723" s="21"/>
    </row>
    <row r="724" spans="1:26" ht="15.75" customHeight="1">
      <c r="A724" s="21"/>
      <c r="B724" s="21"/>
      <c r="C724" s="79"/>
      <c r="D724" s="21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  <c r="Z724" s="21"/>
    </row>
    <row r="725" spans="1:26" ht="15.75" customHeight="1">
      <c r="A725" s="21"/>
      <c r="B725" s="21"/>
      <c r="C725" s="79"/>
      <c r="D725" s="21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  <c r="Z725" s="21"/>
    </row>
    <row r="726" spans="1:26" ht="15.75" customHeight="1">
      <c r="A726" s="21"/>
      <c r="B726" s="21"/>
      <c r="C726" s="79"/>
      <c r="D726" s="21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  <c r="Z726" s="21"/>
    </row>
    <row r="727" spans="1:26" ht="15.75" customHeight="1">
      <c r="A727" s="21"/>
      <c r="B727" s="21"/>
      <c r="C727" s="79"/>
      <c r="D727" s="21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</row>
    <row r="728" spans="1:26" ht="15.75" customHeight="1">
      <c r="A728" s="21"/>
      <c r="B728" s="21"/>
      <c r="C728" s="79"/>
      <c r="D728" s="21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</row>
    <row r="729" spans="1:26" ht="15.75" customHeight="1">
      <c r="A729" s="21"/>
      <c r="B729" s="21"/>
      <c r="C729" s="79"/>
      <c r="D729" s="21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</row>
    <row r="730" spans="1:26" ht="15.75" customHeight="1">
      <c r="A730" s="21"/>
      <c r="B730" s="21"/>
      <c r="C730" s="79"/>
      <c r="D730" s="21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  <c r="Z730" s="21"/>
    </row>
    <row r="731" spans="1:26" ht="15.75" customHeight="1">
      <c r="A731" s="21"/>
      <c r="B731" s="21"/>
      <c r="C731" s="79"/>
      <c r="D731" s="21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  <c r="Z731" s="21"/>
    </row>
    <row r="732" spans="1:26" ht="15.75" customHeight="1">
      <c r="A732" s="21"/>
      <c r="B732" s="21"/>
      <c r="C732" s="79"/>
      <c r="D732" s="21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</row>
    <row r="733" spans="1:26" ht="15.75" customHeight="1">
      <c r="A733" s="21"/>
      <c r="B733" s="21"/>
      <c r="C733" s="79"/>
      <c r="D733" s="21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  <c r="Z733" s="21"/>
    </row>
    <row r="734" spans="1:26" ht="15.75" customHeight="1">
      <c r="A734" s="21"/>
      <c r="B734" s="21"/>
      <c r="C734" s="79"/>
      <c r="D734" s="21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  <c r="Z734" s="21"/>
    </row>
    <row r="735" spans="1:26" ht="15.75" customHeight="1">
      <c r="A735" s="21"/>
      <c r="B735" s="21"/>
      <c r="C735" s="79"/>
      <c r="D735" s="21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  <c r="Z735" s="21"/>
    </row>
    <row r="736" spans="1:26" ht="15.75" customHeight="1">
      <c r="A736" s="21"/>
      <c r="B736" s="21"/>
      <c r="C736" s="79"/>
      <c r="D736" s="21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  <c r="Z736" s="21"/>
    </row>
    <row r="737" spans="1:26" ht="15.75" customHeight="1">
      <c r="A737" s="21"/>
      <c r="B737" s="21"/>
      <c r="C737" s="79"/>
      <c r="D737" s="21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  <c r="Z737" s="21"/>
    </row>
    <row r="738" spans="1:26" ht="15.75" customHeight="1">
      <c r="A738" s="21"/>
      <c r="B738" s="21"/>
      <c r="C738" s="79"/>
      <c r="D738" s="21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  <c r="Z738" s="21"/>
    </row>
    <row r="739" spans="1:26" ht="15.75" customHeight="1">
      <c r="A739" s="21"/>
      <c r="B739" s="21"/>
      <c r="C739" s="79"/>
      <c r="D739" s="21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  <c r="Z739" s="21"/>
    </row>
    <row r="740" spans="1:26" ht="15.75" customHeight="1">
      <c r="A740" s="21"/>
      <c r="B740" s="21"/>
      <c r="C740" s="79"/>
      <c r="D740" s="21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  <c r="Z740" s="21"/>
    </row>
    <row r="741" spans="1:26" ht="15.75" customHeight="1">
      <c r="A741" s="21"/>
      <c r="B741" s="21"/>
      <c r="C741" s="79"/>
      <c r="D741" s="21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  <c r="Z741" s="21"/>
    </row>
    <row r="742" spans="1:26" ht="15.75" customHeight="1">
      <c r="A742" s="21"/>
      <c r="B742" s="21"/>
      <c r="C742" s="79"/>
      <c r="D742" s="21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  <c r="Z742" s="21"/>
    </row>
    <row r="743" spans="1:26" ht="15.75" customHeight="1">
      <c r="A743" s="21"/>
      <c r="B743" s="21"/>
      <c r="C743" s="79"/>
      <c r="D743" s="21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  <c r="Z743" s="21"/>
    </row>
    <row r="744" spans="1:26" ht="15.75" customHeight="1">
      <c r="A744" s="21"/>
      <c r="B744" s="21"/>
      <c r="C744" s="79"/>
      <c r="D744" s="21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  <c r="Y744" s="21"/>
      <c r="Z744" s="21"/>
    </row>
    <row r="745" spans="1:26" ht="15.75" customHeight="1">
      <c r="A745" s="21"/>
      <c r="B745" s="21"/>
      <c r="C745" s="79"/>
      <c r="D745" s="21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  <c r="Z745" s="21"/>
    </row>
    <row r="746" spans="1:26" ht="15.75" customHeight="1">
      <c r="A746" s="21"/>
      <c r="B746" s="21"/>
      <c r="C746" s="79"/>
      <c r="D746" s="21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  <c r="Z746" s="21"/>
    </row>
    <row r="747" spans="1:26" ht="15.75" customHeight="1">
      <c r="A747" s="21"/>
      <c r="B747" s="21"/>
      <c r="C747" s="79"/>
      <c r="D747" s="21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</row>
    <row r="748" spans="1:26" ht="15.75" customHeight="1">
      <c r="A748" s="21"/>
      <c r="B748" s="21"/>
      <c r="C748" s="79"/>
      <c r="D748" s="21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  <c r="Z748" s="21"/>
    </row>
    <row r="749" spans="1:26" ht="15.75" customHeight="1">
      <c r="A749" s="21"/>
      <c r="B749" s="21"/>
      <c r="C749" s="79"/>
      <c r="D749" s="21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</row>
    <row r="750" spans="1:26" ht="15.75" customHeight="1">
      <c r="A750" s="21"/>
      <c r="B750" s="21"/>
      <c r="C750" s="79"/>
      <c r="D750" s="21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</row>
    <row r="751" spans="1:26" ht="15.75" customHeight="1">
      <c r="A751" s="21"/>
      <c r="B751" s="21"/>
      <c r="C751" s="79"/>
      <c r="D751" s="21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  <c r="Z751" s="21"/>
    </row>
    <row r="752" spans="1:26" ht="15.75" customHeight="1">
      <c r="A752" s="21"/>
      <c r="B752" s="21"/>
      <c r="C752" s="79"/>
      <c r="D752" s="21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  <c r="Z752" s="21"/>
    </row>
    <row r="753" spans="1:26" ht="15.75" customHeight="1">
      <c r="A753" s="21"/>
      <c r="B753" s="21"/>
      <c r="C753" s="79"/>
      <c r="D753" s="21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  <c r="Z753" s="21"/>
    </row>
    <row r="754" spans="1:26" ht="15.75" customHeight="1">
      <c r="A754" s="21"/>
      <c r="B754" s="21"/>
      <c r="C754" s="79"/>
      <c r="D754" s="21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  <c r="Z754" s="21"/>
    </row>
    <row r="755" spans="1:26" ht="15.75" customHeight="1">
      <c r="A755" s="21"/>
      <c r="B755" s="21"/>
      <c r="C755" s="79"/>
      <c r="D755" s="21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</row>
    <row r="756" spans="1:26" ht="15.75" customHeight="1">
      <c r="A756" s="21"/>
      <c r="B756" s="21"/>
      <c r="C756" s="79"/>
      <c r="D756" s="21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</row>
    <row r="757" spans="1:26" ht="15.75" customHeight="1">
      <c r="A757" s="21"/>
      <c r="B757" s="21"/>
      <c r="C757" s="79"/>
      <c r="D757" s="21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  <c r="Z757" s="21"/>
    </row>
    <row r="758" spans="1:26" ht="15.75" customHeight="1">
      <c r="A758" s="21"/>
      <c r="B758" s="21"/>
      <c r="C758" s="79"/>
      <c r="D758" s="21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</row>
    <row r="759" spans="1:26" ht="15.75" customHeight="1">
      <c r="A759" s="21"/>
      <c r="B759" s="21"/>
      <c r="C759" s="79"/>
      <c r="D759" s="21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</row>
    <row r="760" spans="1:26" ht="15.75" customHeight="1">
      <c r="A760" s="21"/>
      <c r="B760" s="21"/>
      <c r="C760" s="79"/>
      <c r="D760" s="21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</row>
    <row r="761" spans="1:26" ht="15.75" customHeight="1">
      <c r="A761" s="21"/>
      <c r="B761" s="21"/>
      <c r="C761" s="79"/>
      <c r="D761" s="21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  <c r="Z761" s="21"/>
    </row>
    <row r="762" spans="1:26" ht="15.75" customHeight="1">
      <c r="A762" s="21"/>
      <c r="B762" s="21"/>
      <c r="C762" s="79"/>
      <c r="D762" s="21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  <c r="Y762" s="21"/>
      <c r="Z762" s="21"/>
    </row>
    <row r="763" spans="1:26" ht="15.75" customHeight="1">
      <c r="A763" s="21"/>
      <c r="B763" s="21"/>
      <c r="C763" s="79"/>
      <c r="D763" s="21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  <c r="Y763" s="21"/>
      <c r="Z763" s="21"/>
    </row>
    <row r="764" spans="1:26" ht="15.75" customHeight="1">
      <c r="A764" s="21"/>
      <c r="B764" s="21"/>
      <c r="C764" s="79"/>
      <c r="D764" s="21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  <c r="Y764" s="21"/>
      <c r="Z764" s="21"/>
    </row>
    <row r="765" spans="1:26" ht="15.75" customHeight="1">
      <c r="A765" s="21"/>
      <c r="B765" s="21"/>
      <c r="C765" s="79"/>
      <c r="D765" s="21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  <c r="Y765" s="21"/>
      <c r="Z765" s="21"/>
    </row>
    <row r="766" spans="1:26" ht="15.75" customHeight="1">
      <c r="A766" s="21"/>
      <c r="B766" s="21"/>
      <c r="C766" s="79"/>
      <c r="D766" s="21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  <c r="Y766" s="21"/>
      <c r="Z766" s="21"/>
    </row>
    <row r="767" spans="1:26" ht="15.75" customHeight="1">
      <c r="A767" s="21"/>
      <c r="B767" s="21"/>
      <c r="C767" s="79"/>
      <c r="D767" s="21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  <c r="Y767" s="21"/>
      <c r="Z767" s="21"/>
    </row>
    <row r="768" spans="1:26" ht="15.75" customHeight="1">
      <c r="A768" s="21"/>
      <c r="B768" s="21"/>
      <c r="C768" s="79"/>
      <c r="D768" s="21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  <c r="Y768" s="21"/>
      <c r="Z768" s="21"/>
    </row>
    <row r="769" spans="1:26" ht="15.75" customHeight="1">
      <c r="A769" s="21"/>
      <c r="B769" s="21"/>
      <c r="C769" s="79"/>
      <c r="D769" s="21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/>
      <c r="Y769" s="21"/>
      <c r="Z769" s="21"/>
    </row>
    <row r="770" spans="1:26" ht="15.75" customHeight="1">
      <c r="A770" s="21"/>
      <c r="B770" s="21"/>
      <c r="C770" s="79"/>
      <c r="D770" s="21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  <c r="Y770" s="21"/>
      <c r="Z770" s="21"/>
    </row>
    <row r="771" spans="1:26" ht="15.75" customHeight="1">
      <c r="A771" s="21"/>
      <c r="B771" s="21"/>
      <c r="C771" s="79"/>
      <c r="D771" s="21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  <c r="Y771" s="21"/>
      <c r="Z771" s="21"/>
    </row>
    <row r="772" spans="1:26" ht="15.75" customHeight="1">
      <c r="A772" s="21"/>
      <c r="B772" s="21"/>
      <c r="C772" s="79"/>
      <c r="D772" s="21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  <c r="Y772" s="21"/>
      <c r="Z772" s="21"/>
    </row>
    <row r="773" spans="1:26" ht="15.75" customHeight="1">
      <c r="A773" s="21"/>
      <c r="B773" s="21"/>
      <c r="C773" s="79"/>
      <c r="D773" s="21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  <c r="Y773" s="21"/>
      <c r="Z773" s="21"/>
    </row>
    <row r="774" spans="1:26" ht="15.75" customHeight="1">
      <c r="A774" s="21"/>
      <c r="B774" s="21"/>
      <c r="C774" s="79"/>
      <c r="D774" s="21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  <c r="Y774" s="21"/>
      <c r="Z774" s="21"/>
    </row>
    <row r="775" spans="1:26" ht="15.75" customHeight="1">
      <c r="A775" s="21"/>
      <c r="B775" s="21"/>
      <c r="C775" s="79"/>
      <c r="D775" s="21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/>
      <c r="Y775" s="21"/>
      <c r="Z775" s="21"/>
    </row>
    <row r="776" spans="1:26" ht="15.75" customHeight="1">
      <c r="A776" s="21"/>
      <c r="B776" s="21"/>
      <c r="C776" s="79"/>
      <c r="D776" s="21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  <c r="Y776" s="21"/>
      <c r="Z776" s="21"/>
    </row>
    <row r="777" spans="1:26" ht="15.75" customHeight="1">
      <c r="A777" s="21"/>
      <c r="B777" s="21"/>
      <c r="C777" s="79"/>
      <c r="D777" s="21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  <c r="Y777" s="21"/>
      <c r="Z777" s="21"/>
    </row>
    <row r="778" spans="1:26" ht="15.75" customHeight="1">
      <c r="A778" s="21"/>
      <c r="B778" s="21"/>
      <c r="C778" s="79"/>
      <c r="D778" s="21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  <c r="Y778" s="21"/>
      <c r="Z778" s="21"/>
    </row>
    <row r="779" spans="1:26" ht="15.75" customHeight="1">
      <c r="A779" s="21"/>
      <c r="B779" s="21"/>
      <c r="C779" s="79"/>
      <c r="D779" s="21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  <c r="Y779" s="21"/>
      <c r="Z779" s="21"/>
    </row>
    <row r="780" spans="1:26" ht="15.75" customHeight="1">
      <c r="A780" s="21"/>
      <c r="B780" s="21"/>
      <c r="C780" s="79"/>
      <c r="D780" s="21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  <c r="Y780" s="21"/>
      <c r="Z780" s="21"/>
    </row>
    <row r="781" spans="1:26" ht="15.75" customHeight="1">
      <c r="A781" s="21"/>
      <c r="B781" s="21"/>
      <c r="C781" s="79"/>
      <c r="D781" s="21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  <c r="Y781" s="21"/>
      <c r="Z781" s="21"/>
    </row>
    <row r="782" spans="1:26" ht="15.75" customHeight="1">
      <c r="A782" s="21"/>
      <c r="B782" s="21"/>
      <c r="C782" s="79"/>
      <c r="D782" s="21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  <c r="Y782" s="21"/>
      <c r="Z782" s="21"/>
    </row>
    <row r="783" spans="1:26" ht="15.75" customHeight="1">
      <c r="A783" s="21"/>
      <c r="B783" s="21"/>
      <c r="C783" s="79"/>
      <c r="D783" s="21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/>
      <c r="Y783" s="21"/>
      <c r="Z783" s="21"/>
    </row>
    <row r="784" spans="1:26" ht="15.75" customHeight="1">
      <c r="A784" s="21"/>
      <c r="B784" s="21"/>
      <c r="C784" s="79"/>
      <c r="D784" s="21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  <c r="Y784" s="21"/>
      <c r="Z784" s="21"/>
    </row>
    <row r="785" spans="1:26" ht="15.75" customHeight="1">
      <c r="A785" s="21"/>
      <c r="B785" s="21"/>
      <c r="C785" s="79"/>
      <c r="D785" s="21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  <c r="Y785" s="21"/>
      <c r="Z785" s="21"/>
    </row>
    <row r="786" spans="1:26" ht="15.75" customHeight="1">
      <c r="A786" s="21"/>
      <c r="B786" s="21"/>
      <c r="C786" s="79"/>
      <c r="D786" s="21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  <c r="Y786" s="21"/>
      <c r="Z786" s="21"/>
    </row>
    <row r="787" spans="1:26" ht="15.75" customHeight="1">
      <c r="A787" s="21"/>
      <c r="B787" s="21"/>
      <c r="C787" s="79"/>
      <c r="D787" s="21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  <c r="Y787" s="21"/>
      <c r="Z787" s="21"/>
    </row>
    <row r="788" spans="1:26" ht="15.75" customHeight="1">
      <c r="A788" s="21"/>
      <c r="B788" s="21"/>
      <c r="C788" s="79"/>
      <c r="D788" s="21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  <c r="Y788" s="21"/>
      <c r="Z788" s="21"/>
    </row>
    <row r="789" spans="1:26" ht="15.75" customHeight="1">
      <c r="A789" s="21"/>
      <c r="B789" s="21"/>
      <c r="C789" s="79"/>
      <c r="D789" s="21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  <c r="Y789" s="21"/>
      <c r="Z789" s="21"/>
    </row>
    <row r="790" spans="1:26" ht="15.75" customHeight="1">
      <c r="A790" s="21"/>
      <c r="B790" s="21"/>
      <c r="C790" s="79"/>
      <c r="D790" s="21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  <c r="Y790" s="21"/>
      <c r="Z790" s="21"/>
    </row>
    <row r="791" spans="1:26" ht="15.75" customHeight="1">
      <c r="A791" s="21"/>
      <c r="B791" s="21"/>
      <c r="C791" s="79"/>
      <c r="D791" s="21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  <c r="Y791" s="21"/>
      <c r="Z791" s="21"/>
    </row>
    <row r="792" spans="1:26" ht="15.75" customHeight="1">
      <c r="A792" s="21"/>
      <c r="B792" s="21"/>
      <c r="C792" s="79"/>
      <c r="D792" s="21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  <c r="Y792" s="21"/>
      <c r="Z792" s="21"/>
    </row>
    <row r="793" spans="1:26" ht="15.75" customHeight="1">
      <c r="A793" s="21"/>
      <c r="B793" s="21"/>
      <c r="C793" s="79"/>
      <c r="D793" s="21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  <c r="Y793" s="21"/>
      <c r="Z793" s="21"/>
    </row>
    <row r="794" spans="1:26" ht="15.75" customHeight="1">
      <c r="A794" s="21"/>
      <c r="B794" s="21"/>
      <c r="C794" s="79"/>
      <c r="D794" s="21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  <c r="Y794" s="21"/>
      <c r="Z794" s="21"/>
    </row>
    <row r="795" spans="1:26" ht="15.75" customHeight="1">
      <c r="A795" s="21"/>
      <c r="B795" s="21"/>
      <c r="C795" s="79"/>
      <c r="D795" s="21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  <c r="Y795" s="21"/>
      <c r="Z795" s="21"/>
    </row>
    <row r="796" spans="1:26" ht="15.75" customHeight="1">
      <c r="A796" s="21"/>
      <c r="B796" s="21"/>
      <c r="C796" s="79"/>
      <c r="D796" s="21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/>
      <c r="Y796" s="21"/>
      <c r="Z796" s="21"/>
    </row>
    <row r="797" spans="1:26" ht="15.75" customHeight="1">
      <c r="A797" s="21"/>
      <c r="B797" s="21"/>
      <c r="C797" s="79"/>
      <c r="D797" s="21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/>
      <c r="Y797" s="21"/>
      <c r="Z797" s="21"/>
    </row>
    <row r="798" spans="1:26" ht="15.75" customHeight="1">
      <c r="A798" s="21"/>
      <c r="B798" s="21"/>
      <c r="C798" s="79"/>
      <c r="D798" s="21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  <c r="Y798" s="21"/>
      <c r="Z798" s="21"/>
    </row>
    <row r="799" spans="1:26" ht="15.75" customHeight="1">
      <c r="A799" s="21"/>
      <c r="B799" s="21"/>
      <c r="C799" s="79"/>
      <c r="D799" s="21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  <c r="Y799" s="21"/>
      <c r="Z799" s="21"/>
    </row>
    <row r="800" spans="1:26" ht="15.75" customHeight="1">
      <c r="A800" s="21"/>
      <c r="B800" s="21"/>
      <c r="C800" s="79"/>
      <c r="D800" s="21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  <c r="Y800" s="21"/>
      <c r="Z800" s="21"/>
    </row>
    <row r="801" spans="1:26" ht="15.75" customHeight="1">
      <c r="A801" s="21"/>
      <c r="B801" s="21"/>
      <c r="C801" s="79"/>
      <c r="D801" s="21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  <c r="Y801" s="21"/>
      <c r="Z801" s="21"/>
    </row>
    <row r="802" spans="1:26" ht="15.75" customHeight="1">
      <c r="A802" s="21"/>
      <c r="B802" s="21"/>
      <c r="C802" s="79"/>
      <c r="D802" s="21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  <c r="Y802" s="21"/>
      <c r="Z802" s="21"/>
    </row>
    <row r="803" spans="1:26" ht="15.75" customHeight="1">
      <c r="A803" s="21"/>
      <c r="B803" s="21"/>
      <c r="C803" s="79"/>
      <c r="D803" s="21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  <c r="Y803" s="21"/>
      <c r="Z803" s="21"/>
    </row>
    <row r="804" spans="1:26" ht="15.75" customHeight="1">
      <c r="A804" s="21"/>
      <c r="B804" s="21"/>
      <c r="C804" s="79"/>
      <c r="D804" s="21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  <c r="Y804" s="21"/>
      <c r="Z804" s="21"/>
    </row>
    <row r="805" spans="1:26" ht="15.75" customHeight="1">
      <c r="A805" s="21"/>
      <c r="B805" s="21"/>
      <c r="C805" s="79"/>
      <c r="D805" s="21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  <c r="Y805" s="21"/>
      <c r="Z805" s="21"/>
    </row>
    <row r="806" spans="1:26" ht="15.75" customHeight="1">
      <c r="A806" s="21"/>
      <c r="B806" s="21"/>
      <c r="C806" s="79"/>
      <c r="D806" s="21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  <c r="Y806" s="21"/>
      <c r="Z806" s="21"/>
    </row>
    <row r="807" spans="1:26" ht="15.75" customHeight="1">
      <c r="A807" s="21"/>
      <c r="B807" s="21"/>
      <c r="C807" s="79"/>
      <c r="D807" s="21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  <c r="Y807" s="21"/>
      <c r="Z807" s="21"/>
    </row>
    <row r="808" spans="1:26" ht="15.75" customHeight="1">
      <c r="A808" s="21"/>
      <c r="B808" s="21"/>
      <c r="C808" s="79"/>
      <c r="D808" s="21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  <c r="Y808" s="21"/>
      <c r="Z808" s="21"/>
    </row>
    <row r="809" spans="1:26" ht="15.75" customHeight="1">
      <c r="A809" s="21"/>
      <c r="B809" s="21"/>
      <c r="C809" s="79"/>
      <c r="D809" s="21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1"/>
      <c r="Z809" s="21"/>
    </row>
    <row r="810" spans="1:26" ht="15.75" customHeight="1">
      <c r="A810" s="21"/>
      <c r="B810" s="21"/>
      <c r="C810" s="79"/>
      <c r="D810" s="21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1"/>
      <c r="Y810" s="21"/>
      <c r="Z810" s="21"/>
    </row>
    <row r="811" spans="1:26" ht="15.75" customHeight="1">
      <c r="A811" s="21"/>
      <c r="B811" s="21"/>
      <c r="C811" s="79"/>
      <c r="D811" s="21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1"/>
      <c r="Y811" s="21"/>
      <c r="Z811" s="21"/>
    </row>
    <row r="812" spans="1:26" ht="15.75" customHeight="1">
      <c r="A812" s="21"/>
      <c r="B812" s="21"/>
      <c r="C812" s="79"/>
      <c r="D812" s="21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  <c r="Y812" s="21"/>
      <c r="Z812" s="21"/>
    </row>
    <row r="813" spans="1:26" ht="15.75" customHeight="1">
      <c r="A813" s="21"/>
      <c r="B813" s="21"/>
      <c r="C813" s="79"/>
      <c r="D813" s="21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  <c r="Y813" s="21"/>
      <c r="Z813" s="21"/>
    </row>
    <row r="814" spans="1:26" ht="15.75" customHeight="1">
      <c r="A814" s="21"/>
      <c r="B814" s="21"/>
      <c r="C814" s="79"/>
      <c r="D814" s="21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  <c r="Y814" s="21"/>
      <c r="Z814" s="21"/>
    </row>
    <row r="815" spans="1:26" ht="15.75" customHeight="1">
      <c r="A815" s="21"/>
      <c r="B815" s="21"/>
      <c r="C815" s="79"/>
      <c r="D815" s="21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  <c r="Y815" s="21"/>
      <c r="Z815" s="21"/>
    </row>
    <row r="816" spans="1:26" ht="15.75" customHeight="1">
      <c r="A816" s="21"/>
      <c r="B816" s="21"/>
      <c r="C816" s="79"/>
      <c r="D816" s="21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  <c r="Y816" s="21"/>
      <c r="Z816" s="21"/>
    </row>
    <row r="817" spans="1:26" ht="15.75" customHeight="1">
      <c r="A817" s="21"/>
      <c r="B817" s="21"/>
      <c r="C817" s="79"/>
      <c r="D817" s="21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21"/>
      <c r="V817" s="21"/>
      <c r="W817" s="21"/>
      <c r="X817" s="21"/>
      <c r="Y817" s="21"/>
      <c r="Z817" s="21"/>
    </row>
    <row r="818" spans="1:26" ht="15.75" customHeight="1">
      <c r="A818" s="21"/>
      <c r="B818" s="21"/>
      <c r="C818" s="79"/>
      <c r="D818" s="21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1"/>
      <c r="Y818" s="21"/>
      <c r="Z818" s="21"/>
    </row>
    <row r="819" spans="1:26" ht="15.75" customHeight="1">
      <c r="A819" s="21"/>
      <c r="B819" s="21"/>
      <c r="C819" s="79"/>
      <c r="D819" s="21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  <c r="Y819" s="21"/>
      <c r="Z819" s="21"/>
    </row>
    <row r="820" spans="1:26" ht="15.75" customHeight="1">
      <c r="A820" s="21"/>
      <c r="B820" s="21"/>
      <c r="C820" s="79"/>
      <c r="D820" s="21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  <c r="Y820" s="21"/>
      <c r="Z820" s="21"/>
    </row>
    <row r="821" spans="1:26" ht="15.75" customHeight="1">
      <c r="A821" s="21"/>
      <c r="B821" s="21"/>
      <c r="C821" s="79"/>
      <c r="D821" s="21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  <c r="Y821" s="21"/>
      <c r="Z821" s="21"/>
    </row>
    <row r="822" spans="1:26" ht="15.75" customHeight="1">
      <c r="A822" s="21"/>
      <c r="B822" s="21"/>
      <c r="C822" s="79"/>
      <c r="D822" s="21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  <c r="Y822" s="21"/>
      <c r="Z822" s="21"/>
    </row>
    <row r="823" spans="1:26" ht="15.75" customHeight="1">
      <c r="A823" s="21"/>
      <c r="B823" s="21"/>
      <c r="C823" s="79"/>
      <c r="D823" s="21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  <c r="Y823" s="21"/>
      <c r="Z823" s="21"/>
    </row>
    <row r="824" spans="1:26" ht="15.75" customHeight="1">
      <c r="A824" s="21"/>
      <c r="B824" s="21"/>
      <c r="C824" s="79"/>
      <c r="D824" s="21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  <c r="Y824" s="21"/>
      <c r="Z824" s="21"/>
    </row>
    <row r="825" spans="1:26" ht="15.75" customHeight="1">
      <c r="A825" s="21"/>
      <c r="B825" s="21"/>
      <c r="C825" s="79"/>
      <c r="D825" s="21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/>
      <c r="Y825" s="21"/>
      <c r="Z825" s="21"/>
    </row>
    <row r="826" spans="1:26" ht="15.75" customHeight="1">
      <c r="A826" s="21"/>
      <c r="B826" s="21"/>
      <c r="C826" s="79"/>
      <c r="D826" s="21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  <c r="Y826" s="21"/>
      <c r="Z826" s="21"/>
    </row>
    <row r="827" spans="1:26" ht="15.75" customHeight="1">
      <c r="A827" s="21"/>
      <c r="B827" s="21"/>
      <c r="C827" s="79"/>
      <c r="D827" s="21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  <c r="Y827" s="21"/>
      <c r="Z827" s="21"/>
    </row>
    <row r="828" spans="1:26" ht="15.75" customHeight="1">
      <c r="A828" s="21"/>
      <c r="B828" s="21"/>
      <c r="C828" s="79"/>
      <c r="D828" s="21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  <c r="Y828" s="21"/>
      <c r="Z828" s="21"/>
    </row>
    <row r="829" spans="1:26" ht="15.75" customHeight="1">
      <c r="A829" s="21"/>
      <c r="B829" s="21"/>
      <c r="C829" s="79"/>
      <c r="D829" s="21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  <c r="Y829" s="21"/>
      <c r="Z829" s="21"/>
    </row>
    <row r="830" spans="1:26" ht="15.75" customHeight="1">
      <c r="A830" s="21"/>
      <c r="B830" s="21"/>
      <c r="C830" s="79"/>
      <c r="D830" s="21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  <c r="Y830" s="21"/>
      <c r="Z830" s="21"/>
    </row>
    <row r="831" spans="1:26" ht="15.75" customHeight="1">
      <c r="A831" s="21"/>
      <c r="B831" s="21"/>
      <c r="C831" s="79"/>
      <c r="D831" s="21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21"/>
      <c r="V831" s="21"/>
      <c r="W831" s="21"/>
      <c r="X831" s="21"/>
      <c r="Y831" s="21"/>
      <c r="Z831" s="21"/>
    </row>
    <row r="832" spans="1:26" ht="15.75" customHeight="1">
      <c r="A832" s="21"/>
      <c r="B832" s="21"/>
      <c r="C832" s="79"/>
      <c r="D832" s="21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1"/>
      <c r="Y832" s="21"/>
      <c r="Z832" s="21"/>
    </row>
    <row r="833" spans="1:26" ht="15.75" customHeight="1">
      <c r="A833" s="21"/>
      <c r="B833" s="21"/>
      <c r="C833" s="79"/>
      <c r="D833" s="21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  <c r="Y833" s="21"/>
      <c r="Z833" s="21"/>
    </row>
    <row r="834" spans="1:26" ht="15.75" customHeight="1">
      <c r="A834" s="21"/>
      <c r="B834" s="21"/>
      <c r="C834" s="79"/>
      <c r="D834" s="21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  <c r="Y834" s="21"/>
      <c r="Z834" s="21"/>
    </row>
    <row r="835" spans="1:26" ht="15.75" customHeight="1">
      <c r="A835" s="21"/>
      <c r="B835" s="21"/>
      <c r="C835" s="79"/>
      <c r="D835" s="21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  <c r="Y835" s="21"/>
      <c r="Z835" s="21"/>
    </row>
    <row r="836" spans="1:26" ht="15.75" customHeight="1">
      <c r="A836" s="21"/>
      <c r="B836" s="21"/>
      <c r="C836" s="79"/>
      <c r="D836" s="21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  <c r="Y836" s="21"/>
      <c r="Z836" s="21"/>
    </row>
    <row r="837" spans="1:26" ht="15.75" customHeight="1">
      <c r="A837" s="21"/>
      <c r="B837" s="21"/>
      <c r="C837" s="79"/>
      <c r="D837" s="21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  <c r="Y837" s="21"/>
      <c r="Z837" s="21"/>
    </row>
    <row r="838" spans="1:26" ht="15.75" customHeight="1">
      <c r="A838" s="21"/>
      <c r="B838" s="21"/>
      <c r="C838" s="79"/>
      <c r="D838" s="21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21"/>
      <c r="V838" s="21"/>
      <c r="W838" s="21"/>
      <c r="X838" s="21"/>
      <c r="Y838" s="21"/>
      <c r="Z838" s="21"/>
    </row>
    <row r="839" spans="1:26" ht="15.75" customHeight="1">
      <c r="A839" s="21"/>
      <c r="B839" s="21"/>
      <c r="C839" s="79"/>
      <c r="D839" s="21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21"/>
      <c r="V839" s="21"/>
      <c r="W839" s="21"/>
      <c r="X839" s="21"/>
      <c r="Y839" s="21"/>
      <c r="Z839" s="21"/>
    </row>
    <row r="840" spans="1:26" ht="15.75" customHeight="1">
      <c r="A840" s="21"/>
      <c r="B840" s="21"/>
      <c r="C840" s="79"/>
      <c r="D840" s="21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21"/>
      <c r="V840" s="21"/>
      <c r="W840" s="21"/>
      <c r="X840" s="21"/>
      <c r="Y840" s="21"/>
      <c r="Z840" s="21"/>
    </row>
    <row r="841" spans="1:26" ht="15.75" customHeight="1">
      <c r="A841" s="21"/>
      <c r="B841" s="21"/>
      <c r="C841" s="79"/>
      <c r="D841" s="21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/>
      <c r="Y841" s="21"/>
      <c r="Z841" s="21"/>
    </row>
    <row r="842" spans="1:26" ht="15.75" customHeight="1">
      <c r="A842" s="21"/>
      <c r="B842" s="21"/>
      <c r="C842" s="79"/>
      <c r="D842" s="21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  <c r="Y842" s="21"/>
      <c r="Z842" s="21"/>
    </row>
    <row r="843" spans="1:26" ht="15.75" customHeight="1">
      <c r="A843" s="21"/>
      <c r="B843" s="21"/>
      <c r="C843" s="79"/>
      <c r="D843" s="21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  <c r="Y843" s="21"/>
      <c r="Z843" s="21"/>
    </row>
    <row r="844" spans="1:26" ht="15.75" customHeight="1">
      <c r="A844" s="21"/>
      <c r="B844" s="21"/>
      <c r="C844" s="79"/>
      <c r="D844" s="21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21"/>
      <c r="Y844" s="21"/>
      <c r="Z844" s="21"/>
    </row>
    <row r="845" spans="1:26" ht="15.75" customHeight="1">
      <c r="A845" s="21"/>
      <c r="B845" s="21"/>
      <c r="C845" s="79"/>
      <c r="D845" s="21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21"/>
      <c r="V845" s="21"/>
      <c r="W845" s="21"/>
      <c r="X845" s="21"/>
      <c r="Y845" s="21"/>
      <c r="Z845" s="21"/>
    </row>
    <row r="846" spans="1:26" ht="15.75" customHeight="1">
      <c r="A846" s="21"/>
      <c r="B846" s="21"/>
      <c r="C846" s="79"/>
      <c r="D846" s="21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21"/>
      <c r="V846" s="21"/>
      <c r="W846" s="21"/>
      <c r="X846" s="21"/>
      <c r="Y846" s="21"/>
      <c r="Z846" s="21"/>
    </row>
    <row r="847" spans="1:26" ht="15.75" customHeight="1">
      <c r="A847" s="21"/>
      <c r="B847" s="21"/>
      <c r="C847" s="79"/>
      <c r="D847" s="21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1"/>
      <c r="Y847" s="21"/>
      <c r="Z847" s="21"/>
    </row>
    <row r="848" spans="1:26" ht="15.75" customHeight="1">
      <c r="A848" s="21"/>
      <c r="B848" s="21"/>
      <c r="C848" s="79"/>
      <c r="D848" s="21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  <c r="Y848" s="21"/>
      <c r="Z848" s="21"/>
    </row>
    <row r="849" spans="1:26" ht="15.75" customHeight="1">
      <c r="A849" s="21"/>
      <c r="B849" s="21"/>
      <c r="C849" s="79"/>
      <c r="D849" s="21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  <c r="Y849" s="21"/>
      <c r="Z849" s="21"/>
    </row>
    <row r="850" spans="1:26" ht="15.75" customHeight="1">
      <c r="A850" s="21"/>
      <c r="B850" s="21"/>
      <c r="C850" s="79"/>
      <c r="D850" s="21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  <c r="Y850" s="21"/>
      <c r="Z850" s="21"/>
    </row>
    <row r="851" spans="1:26" ht="15.75" customHeight="1">
      <c r="A851" s="21"/>
      <c r="B851" s="21"/>
      <c r="C851" s="79"/>
      <c r="D851" s="21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21"/>
      <c r="V851" s="21"/>
      <c r="W851" s="21"/>
      <c r="X851" s="21"/>
      <c r="Y851" s="21"/>
      <c r="Z851" s="21"/>
    </row>
    <row r="852" spans="1:26" ht="15.75" customHeight="1">
      <c r="A852" s="21"/>
      <c r="B852" s="21"/>
      <c r="C852" s="79"/>
      <c r="D852" s="21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21"/>
      <c r="V852" s="21"/>
      <c r="W852" s="21"/>
      <c r="X852" s="21"/>
      <c r="Y852" s="21"/>
      <c r="Z852" s="21"/>
    </row>
    <row r="853" spans="1:26" ht="15.75" customHeight="1">
      <c r="A853" s="21"/>
      <c r="B853" s="21"/>
      <c r="C853" s="79"/>
      <c r="D853" s="21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21"/>
      <c r="V853" s="21"/>
      <c r="W853" s="21"/>
      <c r="X853" s="21"/>
      <c r="Y853" s="21"/>
      <c r="Z853" s="21"/>
    </row>
    <row r="854" spans="1:26" ht="15.75" customHeight="1">
      <c r="A854" s="21"/>
      <c r="B854" s="21"/>
      <c r="C854" s="79"/>
      <c r="D854" s="21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  <c r="Y854" s="21"/>
      <c r="Z854" s="21"/>
    </row>
    <row r="855" spans="1:26" ht="15.75" customHeight="1">
      <c r="A855" s="21"/>
      <c r="B855" s="21"/>
      <c r="C855" s="79"/>
      <c r="D855" s="21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  <c r="Y855" s="21"/>
      <c r="Z855" s="21"/>
    </row>
    <row r="856" spans="1:26" ht="15.75" customHeight="1">
      <c r="A856" s="21"/>
      <c r="B856" s="21"/>
      <c r="C856" s="79"/>
      <c r="D856" s="21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  <c r="Y856" s="21"/>
      <c r="Z856" s="21"/>
    </row>
    <row r="857" spans="1:26" ht="15.75" customHeight="1">
      <c r="A857" s="21"/>
      <c r="B857" s="21"/>
      <c r="C857" s="79"/>
      <c r="D857" s="21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  <c r="Y857" s="21"/>
      <c r="Z857" s="21"/>
    </row>
    <row r="858" spans="1:26" ht="15.75" customHeight="1">
      <c r="A858" s="21"/>
      <c r="B858" s="21"/>
      <c r="C858" s="79"/>
      <c r="D858" s="21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21"/>
      <c r="V858" s="21"/>
      <c r="W858" s="21"/>
      <c r="X858" s="21"/>
      <c r="Y858" s="21"/>
      <c r="Z858" s="21"/>
    </row>
    <row r="859" spans="1:26" ht="15.75" customHeight="1">
      <c r="A859" s="21"/>
      <c r="B859" s="21"/>
      <c r="C859" s="79"/>
      <c r="D859" s="21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21"/>
      <c r="V859" s="21"/>
      <c r="W859" s="21"/>
      <c r="X859" s="21"/>
      <c r="Y859" s="21"/>
      <c r="Z859" s="21"/>
    </row>
    <row r="860" spans="1:26" ht="15.75" customHeight="1">
      <c r="A860" s="21"/>
      <c r="B860" s="21"/>
      <c r="C860" s="79"/>
      <c r="D860" s="21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21"/>
      <c r="V860" s="21"/>
      <c r="W860" s="21"/>
      <c r="X860" s="21"/>
      <c r="Y860" s="21"/>
      <c r="Z860" s="21"/>
    </row>
    <row r="861" spans="1:26" ht="15.75" customHeight="1">
      <c r="A861" s="21"/>
      <c r="B861" s="21"/>
      <c r="C861" s="79"/>
      <c r="D861" s="21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21"/>
      <c r="V861" s="21"/>
      <c r="W861" s="21"/>
      <c r="X861" s="21"/>
      <c r="Y861" s="21"/>
      <c r="Z861" s="21"/>
    </row>
    <row r="862" spans="1:26" ht="15.75" customHeight="1">
      <c r="A862" s="21"/>
      <c r="B862" s="21"/>
      <c r="C862" s="79"/>
      <c r="D862" s="21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  <c r="Y862" s="21"/>
      <c r="Z862" s="21"/>
    </row>
    <row r="863" spans="1:26" ht="15.75" customHeight="1">
      <c r="A863" s="21"/>
      <c r="B863" s="21"/>
      <c r="C863" s="79"/>
      <c r="D863" s="21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  <c r="Y863" s="21"/>
      <c r="Z863" s="21"/>
    </row>
    <row r="864" spans="1:26" ht="15.75" customHeight="1">
      <c r="A864" s="21"/>
      <c r="B864" s="21"/>
      <c r="C864" s="79"/>
      <c r="D864" s="21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  <c r="Y864" s="21"/>
      <c r="Z864" s="21"/>
    </row>
    <row r="865" spans="1:26" ht="15.75" customHeight="1">
      <c r="A865" s="21"/>
      <c r="B865" s="21"/>
      <c r="C865" s="79"/>
      <c r="D865" s="21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21"/>
      <c r="V865" s="21"/>
      <c r="W865" s="21"/>
      <c r="X865" s="21"/>
      <c r="Y865" s="21"/>
      <c r="Z865" s="21"/>
    </row>
    <row r="866" spans="1:26" ht="15.75" customHeight="1">
      <c r="A866" s="21"/>
      <c r="B866" s="21"/>
      <c r="C866" s="79"/>
      <c r="D866" s="21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21"/>
      <c r="V866" s="21"/>
      <c r="W866" s="21"/>
      <c r="X866" s="21"/>
      <c r="Y866" s="21"/>
      <c r="Z866" s="21"/>
    </row>
    <row r="867" spans="1:26" ht="15.75" customHeight="1">
      <c r="A867" s="21"/>
      <c r="B867" s="21"/>
      <c r="C867" s="79"/>
      <c r="D867" s="21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21"/>
      <c r="V867" s="21"/>
      <c r="W867" s="21"/>
      <c r="X867" s="21"/>
      <c r="Y867" s="21"/>
      <c r="Z867" s="21"/>
    </row>
    <row r="868" spans="1:26" ht="15.75" customHeight="1">
      <c r="A868" s="21"/>
      <c r="B868" s="21"/>
      <c r="C868" s="79"/>
      <c r="D868" s="21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/>
      <c r="Y868" s="21"/>
      <c r="Z868" s="21"/>
    </row>
    <row r="869" spans="1:26" ht="15.75" customHeight="1">
      <c r="A869" s="21"/>
      <c r="B869" s="21"/>
      <c r="C869" s="79"/>
      <c r="D869" s="21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  <c r="Y869" s="21"/>
      <c r="Z869" s="21"/>
    </row>
    <row r="870" spans="1:26" ht="15.75" customHeight="1">
      <c r="A870" s="21"/>
      <c r="B870" s="21"/>
      <c r="C870" s="79"/>
      <c r="D870" s="21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  <c r="Y870" s="21"/>
      <c r="Z870" s="21"/>
    </row>
    <row r="871" spans="1:26" ht="15.75" customHeight="1">
      <c r="A871" s="21"/>
      <c r="B871" s="21"/>
      <c r="C871" s="79"/>
      <c r="D871" s="21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  <c r="Y871" s="21"/>
      <c r="Z871" s="21"/>
    </row>
    <row r="872" spans="1:26" ht="15.75" customHeight="1">
      <c r="A872" s="21"/>
      <c r="B872" s="21"/>
      <c r="C872" s="79"/>
      <c r="D872" s="21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  <c r="Y872" s="21"/>
      <c r="Z872" s="21"/>
    </row>
    <row r="873" spans="1:26" ht="15.75" customHeight="1">
      <c r="A873" s="21"/>
      <c r="B873" s="21"/>
      <c r="C873" s="79"/>
      <c r="D873" s="21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  <c r="Y873" s="21"/>
      <c r="Z873" s="21"/>
    </row>
    <row r="874" spans="1:26" ht="15.75" customHeight="1">
      <c r="A874" s="21"/>
      <c r="B874" s="21"/>
      <c r="C874" s="79"/>
      <c r="D874" s="21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21"/>
      <c r="V874" s="21"/>
      <c r="W874" s="21"/>
      <c r="X874" s="21"/>
      <c r="Y874" s="21"/>
      <c r="Z874" s="21"/>
    </row>
    <row r="875" spans="1:26" ht="15.75" customHeight="1">
      <c r="A875" s="21"/>
      <c r="B875" s="21"/>
      <c r="C875" s="79"/>
      <c r="D875" s="21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1"/>
      <c r="Y875" s="21"/>
      <c r="Z875" s="21"/>
    </row>
    <row r="876" spans="1:26" ht="15.75" customHeight="1">
      <c r="A876" s="21"/>
      <c r="B876" s="21"/>
      <c r="C876" s="79"/>
      <c r="D876" s="21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  <c r="Y876" s="21"/>
      <c r="Z876" s="21"/>
    </row>
    <row r="877" spans="1:26" ht="15.75" customHeight="1">
      <c r="A877" s="21"/>
      <c r="B877" s="21"/>
      <c r="C877" s="79"/>
      <c r="D877" s="21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  <c r="Y877" s="21"/>
      <c r="Z877" s="21"/>
    </row>
    <row r="878" spans="1:26" ht="15.75" customHeight="1">
      <c r="A878" s="21"/>
      <c r="B878" s="21"/>
      <c r="C878" s="79"/>
      <c r="D878" s="21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  <c r="Y878" s="21"/>
      <c r="Z878" s="21"/>
    </row>
    <row r="879" spans="1:26" ht="15.75" customHeight="1">
      <c r="A879" s="21"/>
      <c r="B879" s="21"/>
      <c r="C879" s="79"/>
      <c r="D879" s="21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  <c r="Y879" s="21"/>
      <c r="Z879" s="21"/>
    </row>
    <row r="880" spans="1:26" ht="15.75" customHeight="1">
      <c r="A880" s="21"/>
      <c r="B880" s="21"/>
      <c r="C880" s="79"/>
      <c r="D880" s="21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21"/>
      <c r="V880" s="21"/>
      <c r="W880" s="21"/>
      <c r="X880" s="21"/>
      <c r="Y880" s="21"/>
      <c r="Z880" s="21"/>
    </row>
    <row r="881" spans="1:26" ht="15.75" customHeight="1">
      <c r="A881" s="21"/>
      <c r="B881" s="21"/>
      <c r="C881" s="79"/>
      <c r="D881" s="21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21"/>
      <c r="V881" s="21"/>
      <c r="W881" s="21"/>
      <c r="X881" s="21"/>
      <c r="Y881" s="21"/>
      <c r="Z881" s="21"/>
    </row>
    <row r="882" spans="1:26" ht="15.75" customHeight="1">
      <c r="A882" s="21"/>
      <c r="B882" s="21"/>
      <c r="C882" s="79"/>
      <c r="D882" s="21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1"/>
      <c r="Y882" s="21"/>
      <c r="Z882" s="21"/>
    </row>
    <row r="883" spans="1:26" ht="15.75" customHeight="1">
      <c r="A883" s="21"/>
      <c r="B883" s="21"/>
      <c r="C883" s="79"/>
      <c r="D883" s="21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  <c r="Y883" s="21"/>
      <c r="Z883" s="21"/>
    </row>
    <row r="884" spans="1:26" ht="15.75" customHeight="1">
      <c r="A884" s="21"/>
      <c r="B884" s="21"/>
      <c r="C884" s="79"/>
      <c r="D884" s="21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  <c r="Y884" s="21"/>
      <c r="Z884" s="21"/>
    </row>
    <row r="885" spans="1:26" ht="15.75" customHeight="1">
      <c r="A885" s="21"/>
      <c r="B885" s="21"/>
      <c r="C885" s="79"/>
      <c r="D885" s="21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  <c r="Y885" s="21"/>
      <c r="Z885" s="21"/>
    </row>
    <row r="886" spans="1:26" ht="15.75" customHeight="1">
      <c r="A886" s="21"/>
      <c r="B886" s="21"/>
      <c r="C886" s="79"/>
      <c r="D886" s="21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21"/>
      <c r="V886" s="21"/>
      <c r="W886" s="21"/>
      <c r="X886" s="21"/>
      <c r="Y886" s="21"/>
      <c r="Z886" s="21"/>
    </row>
    <row r="887" spans="1:26" ht="15.75" customHeight="1">
      <c r="A887" s="21"/>
      <c r="B887" s="21"/>
      <c r="C887" s="79"/>
      <c r="D887" s="21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21"/>
      <c r="V887" s="21"/>
      <c r="W887" s="21"/>
      <c r="X887" s="21"/>
      <c r="Y887" s="21"/>
      <c r="Z887" s="21"/>
    </row>
    <row r="888" spans="1:26" ht="15.75" customHeight="1">
      <c r="A888" s="21"/>
      <c r="B888" s="21"/>
      <c r="C888" s="79"/>
      <c r="D888" s="21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21"/>
      <c r="V888" s="21"/>
      <c r="W888" s="21"/>
      <c r="X888" s="21"/>
      <c r="Y888" s="21"/>
      <c r="Z888" s="21"/>
    </row>
    <row r="889" spans="1:26" ht="15.75" customHeight="1">
      <c r="A889" s="21"/>
      <c r="B889" s="21"/>
      <c r="C889" s="79"/>
      <c r="D889" s="21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  <c r="Y889" s="21"/>
      <c r="Z889" s="21"/>
    </row>
    <row r="890" spans="1:26" ht="15.75" customHeight="1">
      <c r="A890" s="21"/>
      <c r="B890" s="21"/>
      <c r="C890" s="79"/>
      <c r="D890" s="21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  <c r="Y890" s="21"/>
      <c r="Z890" s="21"/>
    </row>
    <row r="891" spans="1:26" ht="15.75" customHeight="1">
      <c r="A891" s="21"/>
      <c r="B891" s="21"/>
      <c r="C891" s="79"/>
      <c r="D891" s="21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  <c r="Y891" s="21"/>
      <c r="Z891" s="21"/>
    </row>
    <row r="892" spans="1:26" ht="15.75" customHeight="1">
      <c r="A892" s="21"/>
      <c r="B892" s="21"/>
      <c r="C892" s="79"/>
      <c r="D892" s="21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  <c r="Y892" s="21"/>
      <c r="Z892" s="21"/>
    </row>
    <row r="893" spans="1:26" ht="15.75" customHeight="1">
      <c r="A893" s="21"/>
      <c r="B893" s="21"/>
      <c r="C893" s="79"/>
      <c r="D893" s="21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21"/>
      <c r="V893" s="21"/>
      <c r="W893" s="21"/>
      <c r="X893" s="21"/>
      <c r="Y893" s="21"/>
      <c r="Z893" s="21"/>
    </row>
    <row r="894" spans="1:26" ht="15.75" customHeight="1">
      <c r="A894" s="21"/>
      <c r="B894" s="21"/>
      <c r="C894" s="79"/>
      <c r="D894" s="21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21"/>
      <c r="V894" s="21"/>
      <c r="W894" s="21"/>
      <c r="X894" s="21"/>
      <c r="Y894" s="21"/>
      <c r="Z894" s="21"/>
    </row>
    <row r="895" spans="1:26" ht="15.75" customHeight="1">
      <c r="A895" s="21"/>
      <c r="B895" s="21"/>
      <c r="C895" s="79"/>
      <c r="D895" s="21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  <c r="Y895" s="21"/>
      <c r="Z895" s="21"/>
    </row>
    <row r="896" spans="1:26" ht="15.75" customHeight="1">
      <c r="A896" s="21"/>
      <c r="B896" s="21"/>
      <c r="C896" s="79"/>
      <c r="D896" s="21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  <c r="Y896" s="21"/>
      <c r="Z896" s="21"/>
    </row>
    <row r="897" spans="1:26" ht="15.75" customHeight="1">
      <c r="A897" s="21"/>
      <c r="B897" s="21"/>
      <c r="C897" s="79"/>
      <c r="D897" s="21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  <c r="Y897" s="21"/>
      <c r="Z897" s="21"/>
    </row>
    <row r="898" spans="1:26" ht="15.75" customHeight="1">
      <c r="A898" s="21"/>
      <c r="B898" s="21"/>
      <c r="C898" s="79"/>
      <c r="D898" s="21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  <c r="Y898" s="21"/>
      <c r="Z898" s="21"/>
    </row>
    <row r="899" spans="1:26" ht="15.75" customHeight="1">
      <c r="A899" s="21"/>
      <c r="B899" s="21"/>
      <c r="C899" s="79"/>
      <c r="D899" s="21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  <c r="Y899" s="21"/>
      <c r="Z899" s="21"/>
    </row>
    <row r="900" spans="1:26" ht="15.75" customHeight="1">
      <c r="A900" s="21"/>
      <c r="B900" s="21"/>
      <c r="C900" s="79"/>
      <c r="D900" s="21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21"/>
      <c r="V900" s="21"/>
      <c r="W900" s="21"/>
      <c r="X900" s="21"/>
      <c r="Y900" s="21"/>
      <c r="Z900" s="21"/>
    </row>
    <row r="901" spans="1:26" ht="15.75" customHeight="1">
      <c r="A901" s="21"/>
      <c r="B901" s="21"/>
      <c r="C901" s="79"/>
      <c r="D901" s="21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  <c r="Y901" s="21"/>
      <c r="Z901" s="21"/>
    </row>
    <row r="902" spans="1:26" ht="15.75" customHeight="1">
      <c r="A902" s="21"/>
      <c r="B902" s="21"/>
      <c r="C902" s="79"/>
      <c r="D902" s="21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  <c r="Y902" s="21"/>
      <c r="Z902" s="21"/>
    </row>
    <row r="903" spans="1:26" ht="15.75" customHeight="1">
      <c r="A903" s="21"/>
      <c r="B903" s="21"/>
      <c r="C903" s="79"/>
      <c r="D903" s="21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  <c r="Y903" s="21"/>
      <c r="Z903" s="21"/>
    </row>
    <row r="904" spans="1:26" ht="15.75" customHeight="1">
      <c r="A904" s="21"/>
      <c r="B904" s="21"/>
      <c r="C904" s="79"/>
      <c r="D904" s="21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  <c r="Y904" s="21"/>
      <c r="Z904" s="21"/>
    </row>
    <row r="905" spans="1:26" ht="15.75" customHeight="1">
      <c r="A905" s="21"/>
      <c r="B905" s="21"/>
      <c r="C905" s="79"/>
      <c r="D905" s="21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  <c r="Y905" s="21"/>
      <c r="Z905" s="21"/>
    </row>
    <row r="906" spans="1:26" ht="15.75" customHeight="1">
      <c r="A906" s="21"/>
      <c r="B906" s="21"/>
      <c r="C906" s="79"/>
      <c r="D906" s="21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  <c r="Y906" s="21"/>
      <c r="Z906" s="21"/>
    </row>
    <row r="907" spans="1:26" ht="15.75" customHeight="1">
      <c r="A907" s="21"/>
      <c r="B907" s="21"/>
      <c r="C907" s="79"/>
      <c r="D907" s="21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  <c r="Y907" s="21"/>
      <c r="Z907" s="21"/>
    </row>
    <row r="908" spans="1:26" ht="15.75" customHeight="1">
      <c r="A908" s="21"/>
      <c r="B908" s="21"/>
      <c r="C908" s="79"/>
      <c r="D908" s="21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  <c r="Y908" s="21"/>
      <c r="Z908" s="21"/>
    </row>
    <row r="909" spans="1:26" ht="15.75" customHeight="1">
      <c r="A909" s="21"/>
      <c r="B909" s="21"/>
      <c r="C909" s="79"/>
      <c r="D909" s="21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  <c r="Y909" s="21"/>
      <c r="Z909" s="21"/>
    </row>
    <row r="910" spans="1:26" ht="15.75" customHeight="1">
      <c r="A910" s="21"/>
      <c r="B910" s="21"/>
      <c r="C910" s="79"/>
      <c r="D910" s="21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/>
      <c r="Y910" s="21"/>
      <c r="Z910" s="21"/>
    </row>
    <row r="911" spans="1:26" ht="15.75" customHeight="1">
      <c r="A911" s="21"/>
      <c r="B911" s="21"/>
      <c r="C911" s="79"/>
      <c r="D911" s="21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  <c r="Y911" s="21"/>
      <c r="Z911" s="21"/>
    </row>
    <row r="912" spans="1:26" ht="15.75" customHeight="1">
      <c r="A912" s="21"/>
      <c r="B912" s="21"/>
      <c r="C912" s="79"/>
      <c r="D912" s="21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  <c r="Y912" s="21"/>
      <c r="Z912" s="21"/>
    </row>
    <row r="913" spans="1:26" ht="15.75" customHeight="1">
      <c r="A913" s="21"/>
      <c r="B913" s="21"/>
      <c r="C913" s="79"/>
      <c r="D913" s="21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  <c r="Y913" s="21"/>
      <c r="Z913" s="21"/>
    </row>
    <row r="914" spans="1:26" ht="15.75" customHeight="1">
      <c r="A914" s="21"/>
      <c r="B914" s="21"/>
      <c r="C914" s="79"/>
      <c r="D914" s="21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  <c r="Y914" s="21"/>
      <c r="Z914" s="21"/>
    </row>
    <row r="915" spans="1:26" ht="15.75" customHeight="1">
      <c r="A915" s="21"/>
      <c r="B915" s="21"/>
      <c r="C915" s="79"/>
      <c r="D915" s="21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  <c r="Y915" s="21"/>
      <c r="Z915" s="21"/>
    </row>
    <row r="916" spans="1:26" ht="15.75" customHeight="1">
      <c r="A916" s="21"/>
      <c r="B916" s="21"/>
      <c r="C916" s="79"/>
      <c r="D916" s="21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21"/>
      <c r="V916" s="21"/>
      <c r="W916" s="21"/>
      <c r="X916" s="21"/>
      <c r="Y916" s="21"/>
      <c r="Z916" s="21"/>
    </row>
    <row r="917" spans="1:26" ht="15.75" customHeight="1">
      <c r="A917" s="21"/>
      <c r="B917" s="21"/>
      <c r="C917" s="79"/>
      <c r="D917" s="21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21"/>
      <c r="V917" s="21"/>
      <c r="W917" s="21"/>
      <c r="X917" s="21"/>
      <c r="Y917" s="21"/>
      <c r="Z917" s="21"/>
    </row>
    <row r="918" spans="1:26" ht="15.75" customHeight="1">
      <c r="A918" s="21"/>
      <c r="B918" s="21"/>
      <c r="C918" s="79"/>
      <c r="D918" s="21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  <c r="Y918" s="21"/>
      <c r="Z918" s="21"/>
    </row>
    <row r="919" spans="1:26" ht="15.75" customHeight="1">
      <c r="A919" s="21"/>
      <c r="B919" s="21"/>
      <c r="C919" s="79"/>
      <c r="D919" s="21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  <c r="Y919" s="21"/>
      <c r="Z919" s="21"/>
    </row>
    <row r="920" spans="1:26" ht="15.75" customHeight="1">
      <c r="A920" s="21"/>
      <c r="B920" s="21"/>
      <c r="C920" s="79"/>
      <c r="D920" s="21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  <c r="Y920" s="21"/>
      <c r="Z920" s="21"/>
    </row>
    <row r="921" spans="1:26" ht="15.75" customHeight="1">
      <c r="A921" s="21"/>
      <c r="B921" s="21"/>
      <c r="C921" s="79"/>
      <c r="D921" s="21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  <c r="Y921" s="21"/>
      <c r="Z921" s="21"/>
    </row>
    <row r="922" spans="1:26" ht="15.75" customHeight="1">
      <c r="A922" s="21"/>
      <c r="B922" s="21"/>
      <c r="C922" s="79"/>
      <c r="D922" s="21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21"/>
      <c r="V922" s="21"/>
      <c r="W922" s="21"/>
      <c r="X922" s="21"/>
      <c r="Y922" s="21"/>
      <c r="Z922" s="21"/>
    </row>
    <row r="923" spans="1:26" ht="15.75" customHeight="1">
      <c r="A923" s="21"/>
      <c r="B923" s="21"/>
      <c r="C923" s="79"/>
      <c r="D923" s="21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21"/>
      <c r="V923" s="21"/>
      <c r="W923" s="21"/>
      <c r="X923" s="21"/>
      <c r="Y923" s="21"/>
      <c r="Z923" s="21"/>
    </row>
    <row r="924" spans="1:26" ht="15.75" customHeight="1">
      <c r="A924" s="21"/>
      <c r="B924" s="21"/>
      <c r="C924" s="79"/>
      <c r="D924" s="21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  <c r="Y924" s="21"/>
      <c r="Z924" s="21"/>
    </row>
    <row r="925" spans="1:26" ht="15.75" customHeight="1">
      <c r="A925" s="21"/>
      <c r="B925" s="21"/>
      <c r="C925" s="79"/>
      <c r="D925" s="21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  <c r="Y925" s="21"/>
      <c r="Z925" s="21"/>
    </row>
    <row r="926" spans="1:26" ht="15.75" customHeight="1">
      <c r="A926" s="21"/>
      <c r="B926" s="21"/>
      <c r="C926" s="79"/>
      <c r="D926" s="21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  <c r="Y926" s="21"/>
      <c r="Z926" s="21"/>
    </row>
    <row r="927" spans="1:26" ht="15.75" customHeight="1">
      <c r="A927" s="21"/>
      <c r="B927" s="21"/>
      <c r="C927" s="79"/>
      <c r="D927" s="21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  <c r="Y927" s="21"/>
      <c r="Z927" s="21"/>
    </row>
    <row r="928" spans="1:26" ht="15.75" customHeight="1">
      <c r="A928" s="21"/>
      <c r="B928" s="21"/>
      <c r="C928" s="79"/>
      <c r="D928" s="21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21"/>
      <c r="V928" s="21"/>
      <c r="W928" s="21"/>
      <c r="X928" s="21"/>
      <c r="Y928" s="21"/>
      <c r="Z928" s="21"/>
    </row>
    <row r="929" spans="1:26" ht="15.75" customHeight="1">
      <c r="A929" s="21"/>
      <c r="B929" s="21"/>
      <c r="C929" s="79"/>
      <c r="D929" s="21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21"/>
      <c r="V929" s="21"/>
      <c r="W929" s="21"/>
      <c r="X929" s="21"/>
      <c r="Y929" s="21"/>
      <c r="Z929" s="21"/>
    </row>
    <row r="930" spans="1:26" ht="15.75" customHeight="1">
      <c r="A930" s="21"/>
      <c r="B930" s="21"/>
      <c r="C930" s="79"/>
      <c r="D930" s="21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21"/>
      <c r="V930" s="21"/>
      <c r="W930" s="21"/>
      <c r="X930" s="21"/>
      <c r="Y930" s="21"/>
      <c r="Z930" s="21"/>
    </row>
    <row r="931" spans="1:26" ht="15.75" customHeight="1">
      <c r="A931" s="21"/>
      <c r="B931" s="21"/>
      <c r="C931" s="79"/>
      <c r="D931" s="21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  <c r="Y931" s="21"/>
      <c r="Z931" s="21"/>
    </row>
    <row r="932" spans="1:26" ht="15.75" customHeight="1">
      <c r="A932" s="21"/>
      <c r="B932" s="21"/>
      <c r="C932" s="79"/>
      <c r="D932" s="21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  <c r="Y932" s="21"/>
      <c r="Z932" s="21"/>
    </row>
    <row r="933" spans="1:26" ht="15.75" customHeight="1">
      <c r="A933" s="21"/>
      <c r="B933" s="21"/>
      <c r="C933" s="79"/>
      <c r="D933" s="21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  <c r="Y933" s="21"/>
      <c r="Z933" s="21"/>
    </row>
    <row r="934" spans="1:26" ht="15.75" customHeight="1">
      <c r="A934" s="21"/>
      <c r="B934" s="21"/>
      <c r="C934" s="79"/>
      <c r="D934" s="21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  <c r="Y934" s="21"/>
      <c r="Z934" s="21"/>
    </row>
    <row r="935" spans="1:26" ht="15.75" customHeight="1">
      <c r="A935" s="21"/>
      <c r="B935" s="21"/>
      <c r="C935" s="79"/>
      <c r="D935" s="21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21"/>
      <c r="V935" s="21"/>
      <c r="W935" s="21"/>
      <c r="X935" s="21"/>
      <c r="Y935" s="21"/>
      <c r="Z935" s="21"/>
    </row>
    <row r="936" spans="1:26" ht="15.75" customHeight="1">
      <c r="A936" s="21"/>
      <c r="B936" s="21"/>
      <c r="C936" s="79"/>
      <c r="D936" s="21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21"/>
      <c r="V936" s="21"/>
      <c r="W936" s="21"/>
      <c r="X936" s="21"/>
      <c r="Y936" s="21"/>
      <c r="Z936" s="21"/>
    </row>
    <row r="937" spans="1:26" ht="15.75" customHeight="1">
      <c r="A937" s="21"/>
      <c r="B937" s="21"/>
      <c r="C937" s="79"/>
      <c r="D937" s="21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  <c r="Y937" s="21"/>
      <c r="Z937" s="21"/>
    </row>
    <row r="938" spans="1:26" ht="15.75" customHeight="1">
      <c r="A938" s="21"/>
      <c r="B938" s="21"/>
      <c r="C938" s="79"/>
      <c r="D938" s="21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  <c r="Y938" s="21"/>
      <c r="Z938" s="21"/>
    </row>
    <row r="939" spans="1:26" ht="15.75" customHeight="1">
      <c r="A939" s="21"/>
      <c r="B939" s="21"/>
      <c r="C939" s="79"/>
      <c r="D939" s="21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  <c r="Y939" s="21"/>
      <c r="Z939" s="21"/>
    </row>
    <row r="940" spans="1:26" ht="15.75" customHeight="1">
      <c r="A940" s="21"/>
      <c r="B940" s="21"/>
      <c r="C940" s="79"/>
      <c r="D940" s="21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  <c r="Y940" s="21"/>
      <c r="Z940" s="21"/>
    </row>
    <row r="941" spans="1:26" ht="15.75" customHeight="1">
      <c r="A941" s="21"/>
      <c r="B941" s="21"/>
      <c r="C941" s="79"/>
      <c r="D941" s="21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  <c r="Y941" s="21"/>
      <c r="Z941" s="21"/>
    </row>
    <row r="942" spans="1:26" ht="15.75" customHeight="1">
      <c r="A942" s="21"/>
      <c r="B942" s="21"/>
      <c r="C942" s="79"/>
      <c r="D942" s="21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21"/>
      <c r="V942" s="21"/>
      <c r="W942" s="21"/>
      <c r="X942" s="21"/>
      <c r="Y942" s="21"/>
      <c r="Z942" s="21"/>
    </row>
    <row r="943" spans="1:26" ht="15.75" customHeight="1">
      <c r="A943" s="21"/>
      <c r="B943" s="21"/>
      <c r="C943" s="79"/>
      <c r="D943" s="21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  <c r="Y943" s="21"/>
      <c r="Z943" s="21"/>
    </row>
    <row r="944" spans="1:26" ht="15.75" customHeight="1">
      <c r="A944" s="21"/>
      <c r="B944" s="21"/>
      <c r="C944" s="79"/>
      <c r="D944" s="21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  <c r="Y944" s="21"/>
      <c r="Z944" s="21"/>
    </row>
    <row r="945" spans="1:26" ht="15.75" customHeight="1">
      <c r="A945" s="21"/>
      <c r="B945" s="21"/>
      <c r="C945" s="79"/>
      <c r="D945" s="21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  <c r="Y945" s="21"/>
      <c r="Z945" s="21"/>
    </row>
    <row r="946" spans="1:26" ht="15.75" customHeight="1">
      <c r="A946" s="21"/>
      <c r="B946" s="21"/>
      <c r="C946" s="79"/>
      <c r="D946" s="21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  <c r="Y946" s="21"/>
      <c r="Z946" s="21"/>
    </row>
    <row r="947" spans="1:26" ht="15.75" customHeight="1">
      <c r="A947" s="21"/>
      <c r="B947" s="21"/>
      <c r="C947" s="79"/>
      <c r="D947" s="21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/>
      <c r="Y947" s="21"/>
      <c r="Z947" s="21"/>
    </row>
    <row r="948" spans="1:26" ht="15.75" customHeight="1">
      <c r="A948" s="21"/>
      <c r="B948" s="21"/>
      <c r="C948" s="79"/>
      <c r="D948" s="21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  <c r="Y948" s="21"/>
      <c r="Z948" s="21"/>
    </row>
    <row r="949" spans="1:26" ht="15.75" customHeight="1">
      <c r="A949" s="21"/>
      <c r="B949" s="21"/>
      <c r="C949" s="79"/>
      <c r="D949" s="21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  <c r="Y949" s="21"/>
      <c r="Z949" s="21"/>
    </row>
    <row r="950" spans="1:26" ht="15.75" customHeight="1">
      <c r="A950" s="21"/>
      <c r="B950" s="21"/>
      <c r="C950" s="79"/>
      <c r="D950" s="21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/>
      <c r="Y950" s="21"/>
      <c r="Z950" s="21"/>
    </row>
    <row r="951" spans="1:26" ht="15.75" customHeight="1">
      <c r="A951" s="21"/>
      <c r="B951" s="21"/>
      <c r="C951" s="79"/>
      <c r="D951" s="21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/>
      <c r="Y951" s="21"/>
      <c r="Z951" s="21"/>
    </row>
    <row r="952" spans="1:26" ht="15.75" customHeight="1">
      <c r="A952" s="21"/>
      <c r="B952" s="21"/>
      <c r="C952" s="79"/>
      <c r="D952" s="21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21"/>
      <c r="V952" s="21"/>
      <c r="W952" s="21"/>
      <c r="X952" s="21"/>
      <c r="Y952" s="21"/>
      <c r="Z952" s="21"/>
    </row>
    <row r="953" spans="1:26" ht="15.75" customHeight="1">
      <c r="A953" s="21"/>
      <c r="B953" s="21"/>
      <c r="C953" s="79"/>
      <c r="D953" s="21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/>
      <c r="Y953" s="21"/>
      <c r="Z953" s="21"/>
    </row>
    <row r="954" spans="1:26" ht="15.75" customHeight="1">
      <c r="A954" s="21"/>
      <c r="B954" s="21"/>
      <c r="C954" s="79"/>
      <c r="D954" s="21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/>
      <c r="Y954" s="21"/>
      <c r="Z954" s="21"/>
    </row>
    <row r="955" spans="1:26" ht="15.75" customHeight="1">
      <c r="A955" s="21"/>
      <c r="B955" s="21"/>
      <c r="C955" s="79"/>
      <c r="D955" s="21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  <c r="Y955" s="21"/>
      <c r="Z955" s="21"/>
    </row>
    <row r="956" spans="1:26" ht="15.75" customHeight="1">
      <c r="A956" s="21"/>
      <c r="B956" s="21"/>
      <c r="C956" s="79"/>
      <c r="D956" s="21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  <c r="Y956" s="21"/>
      <c r="Z956" s="21"/>
    </row>
    <row r="957" spans="1:26" ht="15.75" customHeight="1">
      <c r="A957" s="21"/>
      <c r="B957" s="21"/>
      <c r="C957" s="79"/>
      <c r="D957" s="21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  <c r="Y957" s="21"/>
      <c r="Z957" s="21"/>
    </row>
    <row r="958" spans="1:26" ht="15.75" customHeight="1">
      <c r="A958" s="21"/>
      <c r="B958" s="21"/>
      <c r="C958" s="79"/>
      <c r="D958" s="21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21"/>
      <c r="V958" s="21"/>
      <c r="W958" s="21"/>
      <c r="X958" s="21"/>
      <c r="Y958" s="21"/>
      <c r="Z958" s="21"/>
    </row>
    <row r="959" spans="1:26" ht="15.75" customHeight="1">
      <c r="A959" s="21"/>
      <c r="B959" s="21"/>
      <c r="C959" s="79"/>
      <c r="D959" s="21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21"/>
      <c r="V959" s="21"/>
      <c r="W959" s="21"/>
      <c r="X959" s="21"/>
      <c r="Y959" s="21"/>
      <c r="Z959" s="21"/>
    </row>
    <row r="960" spans="1:26" ht="15.75" customHeight="1">
      <c r="A960" s="21"/>
      <c r="B960" s="21"/>
      <c r="C960" s="79"/>
      <c r="D960" s="21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  <c r="Y960" s="21"/>
      <c r="Z960" s="21"/>
    </row>
    <row r="961" spans="1:26" ht="15.75" customHeight="1">
      <c r="A961" s="21"/>
      <c r="B961" s="21"/>
      <c r="C961" s="79"/>
      <c r="D961" s="21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  <c r="Y961" s="21"/>
      <c r="Z961" s="21"/>
    </row>
    <row r="962" spans="1:26" ht="15.75" customHeight="1">
      <c r="A962" s="21"/>
      <c r="B962" s="21"/>
      <c r="C962" s="79"/>
      <c r="D962" s="21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  <c r="Y962" s="21"/>
      <c r="Z962" s="21"/>
    </row>
    <row r="963" spans="1:26" ht="15.75" customHeight="1">
      <c r="A963" s="21"/>
      <c r="B963" s="21"/>
      <c r="C963" s="79"/>
      <c r="D963" s="21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  <c r="Y963" s="21"/>
      <c r="Z963" s="21"/>
    </row>
    <row r="964" spans="1:26" ht="15.75" customHeight="1">
      <c r="A964" s="21"/>
      <c r="B964" s="21"/>
      <c r="C964" s="79"/>
      <c r="D964" s="21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21"/>
      <c r="V964" s="21"/>
      <c r="W964" s="21"/>
      <c r="X964" s="21"/>
      <c r="Y964" s="21"/>
      <c r="Z964" s="21"/>
    </row>
    <row r="965" spans="1:26" ht="15.75" customHeight="1">
      <c r="A965" s="21"/>
      <c r="B965" s="21"/>
      <c r="C965" s="79"/>
      <c r="D965" s="21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21"/>
      <c r="V965" s="21"/>
      <c r="W965" s="21"/>
      <c r="X965" s="21"/>
      <c r="Y965" s="21"/>
      <c r="Z965" s="21"/>
    </row>
    <row r="966" spans="1:26" ht="15.75" customHeight="1">
      <c r="A966" s="21"/>
      <c r="B966" s="21"/>
      <c r="C966" s="79"/>
      <c r="D966" s="21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1"/>
      <c r="Y966" s="21"/>
      <c r="Z966" s="21"/>
    </row>
    <row r="967" spans="1:26" ht="15.75" customHeight="1">
      <c r="A967" s="21"/>
      <c r="B967" s="21"/>
      <c r="C967" s="79"/>
      <c r="D967" s="21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  <c r="Y967" s="21"/>
      <c r="Z967" s="21"/>
    </row>
    <row r="968" spans="1:26" ht="15.75" customHeight="1">
      <c r="A968" s="21"/>
      <c r="B968" s="21"/>
      <c r="C968" s="79"/>
      <c r="D968" s="21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  <c r="Y968" s="21"/>
      <c r="Z968" s="21"/>
    </row>
    <row r="969" spans="1:26" ht="15.75" customHeight="1">
      <c r="A969" s="21"/>
      <c r="B969" s="21"/>
      <c r="C969" s="79"/>
      <c r="D969" s="21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  <c r="Y969" s="21"/>
      <c r="Z969" s="21"/>
    </row>
    <row r="970" spans="1:26" ht="15.75" customHeight="1">
      <c r="A970" s="21"/>
      <c r="B970" s="21"/>
      <c r="C970" s="79"/>
      <c r="D970" s="21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1"/>
      <c r="Y970" s="21"/>
      <c r="Z970" s="21"/>
    </row>
    <row r="971" spans="1:26" ht="15.75" customHeight="1">
      <c r="A971" s="21"/>
      <c r="B971" s="21"/>
      <c r="C971" s="79"/>
      <c r="D971" s="21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21"/>
      <c r="V971" s="21"/>
      <c r="W971" s="21"/>
      <c r="X971" s="21"/>
      <c r="Y971" s="21"/>
      <c r="Z971" s="21"/>
    </row>
    <row r="972" spans="1:26" ht="15.75" customHeight="1">
      <c r="A972" s="21"/>
      <c r="B972" s="21"/>
      <c r="C972" s="79"/>
      <c r="D972" s="21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21"/>
      <c r="V972" s="21"/>
      <c r="W972" s="21"/>
      <c r="X972" s="21"/>
      <c r="Y972" s="21"/>
      <c r="Z972" s="21"/>
    </row>
    <row r="973" spans="1:26" ht="15.75" customHeight="1">
      <c r="A973" s="21"/>
      <c r="B973" s="21"/>
      <c r="C973" s="79"/>
      <c r="D973" s="21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  <c r="Y973" s="21"/>
      <c r="Z973" s="21"/>
    </row>
    <row r="974" spans="1:26" ht="15.75" customHeight="1">
      <c r="A974" s="21"/>
      <c r="B974" s="21"/>
      <c r="C974" s="79"/>
      <c r="D974" s="21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  <c r="Y974" s="21"/>
      <c r="Z974" s="21"/>
    </row>
    <row r="975" spans="1:26" ht="15.75" customHeight="1">
      <c r="A975" s="21"/>
      <c r="B975" s="21"/>
      <c r="C975" s="79"/>
      <c r="D975" s="21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  <c r="Y975" s="21"/>
      <c r="Z975" s="21"/>
    </row>
    <row r="976" spans="1:26" ht="15.75" customHeight="1">
      <c r="A976" s="21"/>
      <c r="B976" s="21"/>
      <c r="C976" s="79"/>
      <c r="D976" s="21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21"/>
      <c r="Y976" s="21"/>
      <c r="Z976" s="21"/>
    </row>
    <row r="977" spans="1:26" ht="15.75" customHeight="1">
      <c r="A977" s="21"/>
      <c r="B977" s="21"/>
      <c r="C977" s="79"/>
      <c r="D977" s="21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21"/>
      <c r="V977" s="21"/>
      <c r="W977" s="21"/>
      <c r="X977" s="21"/>
      <c r="Y977" s="21"/>
      <c r="Z977" s="21"/>
    </row>
    <row r="978" spans="1:26" ht="15.75" customHeight="1">
      <c r="A978" s="21"/>
      <c r="B978" s="21"/>
      <c r="C978" s="79"/>
      <c r="D978" s="21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21"/>
      <c r="V978" s="21"/>
      <c r="W978" s="21"/>
      <c r="X978" s="21"/>
      <c r="Y978" s="21"/>
      <c r="Z978" s="21"/>
    </row>
    <row r="979" spans="1:26" ht="15.75" customHeight="1">
      <c r="A979" s="21"/>
      <c r="B979" s="21"/>
      <c r="C979" s="79"/>
      <c r="D979" s="21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21"/>
      <c r="V979" s="21"/>
      <c r="W979" s="21"/>
      <c r="X979" s="21"/>
      <c r="Y979" s="21"/>
      <c r="Z979" s="21"/>
    </row>
    <row r="980" spans="1:26" ht="15.75" customHeight="1">
      <c r="A980" s="21"/>
      <c r="B980" s="21"/>
      <c r="C980" s="79"/>
      <c r="D980" s="21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  <c r="Y980" s="21"/>
      <c r="Z980" s="21"/>
    </row>
    <row r="981" spans="1:26" ht="15.75" customHeight="1">
      <c r="A981" s="21"/>
      <c r="B981" s="21"/>
      <c r="C981" s="79"/>
      <c r="D981" s="21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  <c r="Y981" s="21"/>
      <c r="Z981" s="21"/>
    </row>
    <row r="982" spans="1:26" ht="15.75" customHeight="1">
      <c r="A982" s="21"/>
      <c r="B982" s="21"/>
      <c r="C982" s="79"/>
      <c r="D982" s="21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21"/>
      <c r="V982" s="21"/>
      <c r="W982" s="21"/>
      <c r="X982" s="21"/>
      <c r="Y982" s="21"/>
      <c r="Z982" s="21"/>
    </row>
    <row r="983" spans="1:26" ht="15.75" customHeight="1">
      <c r="A983" s="21"/>
      <c r="B983" s="21"/>
      <c r="C983" s="79"/>
      <c r="D983" s="21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21"/>
      <c r="V983" s="21"/>
      <c r="W983" s="21"/>
      <c r="X983" s="21"/>
      <c r="Y983" s="21"/>
      <c r="Z983" s="21"/>
    </row>
    <row r="984" spans="1:26" ht="15.75" customHeight="1">
      <c r="A984" s="21"/>
      <c r="B984" s="21"/>
      <c r="C984" s="79"/>
      <c r="D984" s="21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21"/>
      <c r="V984" s="21"/>
      <c r="W984" s="21"/>
      <c r="X984" s="21"/>
      <c r="Y984" s="21"/>
      <c r="Z984" s="21"/>
    </row>
    <row r="985" spans="1:26" ht="15.75" customHeight="1">
      <c r="A985" s="21"/>
      <c r="B985" s="21"/>
      <c r="C985" s="79"/>
      <c r="D985" s="21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21"/>
      <c r="V985" s="21"/>
      <c r="W985" s="21"/>
      <c r="X985" s="21"/>
      <c r="Y985" s="21"/>
      <c r="Z985" s="21"/>
    </row>
    <row r="986" spans="1:26" ht="15.75" customHeight="1">
      <c r="A986" s="21"/>
      <c r="B986" s="21"/>
      <c r="C986" s="79"/>
      <c r="D986" s="21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21"/>
      <c r="V986" s="21"/>
      <c r="W986" s="21"/>
      <c r="X986" s="21"/>
      <c r="Y986" s="21"/>
      <c r="Z986" s="21"/>
    </row>
    <row r="987" spans="1:26" ht="15.75" customHeight="1">
      <c r="A987" s="21"/>
      <c r="B987" s="21"/>
      <c r="C987" s="79"/>
      <c r="D987" s="21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/>
      <c r="Y987" s="21"/>
      <c r="Z987" s="21"/>
    </row>
    <row r="988" spans="1:26" ht="15.75" customHeight="1">
      <c r="A988" s="21"/>
      <c r="B988" s="21"/>
      <c r="C988" s="79"/>
      <c r="D988" s="21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21"/>
      <c r="V988" s="21"/>
      <c r="W988" s="21"/>
      <c r="X988" s="21"/>
      <c r="Y988" s="21"/>
      <c r="Z988" s="21"/>
    </row>
    <row r="989" spans="1:26" ht="15.75" customHeight="1">
      <c r="A989" s="21"/>
      <c r="B989" s="21"/>
      <c r="C989" s="79"/>
      <c r="D989" s="21"/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21"/>
      <c r="V989" s="21"/>
      <c r="W989" s="21"/>
      <c r="X989" s="21"/>
      <c r="Y989" s="21"/>
      <c r="Z989" s="21"/>
    </row>
    <row r="990" spans="1:26" ht="15.75" customHeight="1">
      <c r="A990" s="21"/>
      <c r="B990" s="21"/>
      <c r="C990" s="79"/>
      <c r="D990" s="21"/>
      <c r="E990" s="21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21"/>
      <c r="V990" s="21"/>
      <c r="W990" s="21"/>
      <c r="X990" s="21"/>
      <c r="Y990" s="21"/>
      <c r="Z990" s="21"/>
    </row>
    <row r="991" spans="1:26" ht="15.75" customHeight="1">
      <c r="A991" s="21"/>
      <c r="B991" s="21"/>
      <c r="C991" s="79"/>
      <c r="D991" s="21"/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21"/>
      <c r="V991" s="21"/>
      <c r="W991" s="21"/>
      <c r="X991" s="21"/>
      <c r="Y991" s="21"/>
      <c r="Z991" s="21"/>
    </row>
    <row r="992" spans="1:26" ht="15.75" customHeight="1">
      <c r="A992" s="21"/>
      <c r="B992" s="21"/>
      <c r="C992" s="79"/>
      <c r="D992" s="21"/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21"/>
      <c r="V992" s="21"/>
      <c r="W992" s="21"/>
      <c r="X992" s="21"/>
      <c r="Y992" s="21"/>
      <c r="Z992" s="21"/>
    </row>
    <row r="993" spans="1:26" ht="15.75" customHeight="1">
      <c r="A993" s="21"/>
      <c r="B993" s="21"/>
      <c r="C993" s="79"/>
      <c r="D993" s="21"/>
      <c r="E993" s="21"/>
      <c r="F993" s="21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21"/>
      <c r="V993" s="21"/>
      <c r="W993" s="21"/>
      <c r="X993" s="21"/>
      <c r="Y993" s="21"/>
      <c r="Z993" s="21"/>
    </row>
    <row r="994" spans="1:26" ht="15.75" customHeight="1">
      <c r="A994" s="21"/>
      <c r="B994" s="21"/>
      <c r="C994" s="79"/>
      <c r="D994" s="21"/>
      <c r="E994" s="21"/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21"/>
      <c r="V994" s="21"/>
      <c r="W994" s="21"/>
      <c r="X994" s="21"/>
      <c r="Y994" s="21"/>
      <c r="Z994" s="21"/>
    </row>
    <row r="995" spans="1:26" ht="15.75" customHeight="1">
      <c r="A995" s="21"/>
      <c r="B995" s="21"/>
      <c r="C995" s="79"/>
      <c r="D995" s="21"/>
      <c r="E995" s="21"/>
      <c r="F995" s="21"/>
      <c r="G995" s="21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21"/>
      <c r="V995" s="21"/>
      <c r="W995" s="21"/>
      <c r="X995" s="21"/>
      <c r="Y995" s="21"/>
      <c r="Z995" s="21"/>
    </row>
    <row r="996" spans="1:26" ht="15.75" customHeight="1">
      <c r="A996" s="21"/>
      <c r="B996" s="21"/>
      <c r="C996" s="79"/>
      <c r="D996" s="21"/>
      <c r="E996" s="21"/>
      <c r="F996" s="21"/>
      <c r="G996" s="21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21"/>
      <c r="V996" s="21"/>
      <c r="W996" s="21"/>
      <c r="X996" s="21"/>
      <c r="Y996" s="21"/>
      <c r="Z996" s="21"/>
    </row>
    <row r="997" spans="1:26" ht="15.75" customHeight="1">
      <c r="A997" s="21"/>
      <c r="B997" s="21"/>
      <c r="C997" s="79"/>
      <c r="D997" s="21"/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21"/>
      <c r="V997" s="21"/>
      <c r="W997" s="21"/>
      <c r="X997" s="21"/>
      <c r="Y997" s="21"/>
      <c r="Z997" s="21"/>
    </row>
    <row r="998" spans="1:26" ht="15.75" customHeight="1">
      <c r="A998" s="21"/>
      <c r="B998" s="21"/>
      <c r="C998" s="79"/>
      <c r="D998" s="21"/>
      <c r="E998" s="21"/>
      <c r="F998" s="21"/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21"/>
      <c r="V998" s="21"/>
      <c r="W998" s="21"/>
      <c r="X998" s="21"/>
      <c r="Y998" s="21"/>
      <c r="Z998" s="21"/>
    </row>
    <row r="999" spans="1:26" ht="15.75" customHeight="1">
      <c r="A999" s="21"/>
      <c r="B999" s="21"/>
      <c r="C999" s="79"/>
      <c r="D999" s="21"/>
      <c r="E999" s="21"/>
      <c r="F999" s="21"/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21"/>
      <c r="V999" s="21"/>
      <c r="W999" s="21"/>
      <c r="X999" s="21"/>
      <c r="Y999" s="21"/>
      <c r="Z999" s="21"/>
    </row>
    <row r="1000" spans="1:26" ht="15.75" customHeight="1">
      <c r="A1000" s="21"/>
      <c r="B1000" s="21"/>
      <c r="C1000" s="79"/>
      <c r="D1000" s="21"/>
      <c r="E1000" s="21"/>
      <c r="F1000" s="21"/>
      <c r="G1000" s="21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21"/>
      <c r="U1000" s="21"/>
      <c r="V1000" s="21"/>
      <c r="W1000" s="21"/>
      <c r="X1000" s="21"/>
      <c r="Y1000" s="21"/>
      <c r="Z1000" s="21"/>
    </row>
  </sheetData>
  <mergeCells count="2">
    <mergeCell ref="C64:G64"/>
    <mergeCell ref="A65:A70"/>
  </mergeCells>
  <hyperlinks>
    <hyperlink ref="A2" location="'Guidance notes'!A1" display="&lt;&lt;" xr:uid="{00000000-0004-0000-0A00-000000000000}"/>
  </hyperlinks>
  <pageMargins left="0.70866141732283472" right="0.70866141732283472" top="0.74803149606299213" bottom="0.74803149606299213" header="0" footer="0"/>
  <pageSetup scale="33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1:AL1000"/>
  <sheetViews>
    <sheetView showGridLines="0" zoomScaleNormal="100" workbookViewId="0">
      <pane xSplit="6" ySplit="5" topLeftCell="G6" activePane="bottomRight" state="frozen"/>
      <selection pane="topRight" activeCell="G1" sqref="G1"/>
      <selection pane="bottomLeft" activeCell="A6" sqref="A6"/>
      <selection pane="bottomRight" activeCell="E248" sqref="E248"/>
    </sheetView>
  </sheetViews>
  <sheetFormatPr baseColWidth="10" defaultColWidth="14.5" defaultRowHeight="15" customHeight="1" outlineLevelRow="1"/>
  <cols>
    <col min="1" max="1" width="3.5" customWidth="1"/>
    <col min="2" max="2" width="3" customWidth="1"/>
    <col min="3" max="3" width="57.5" customWidth="1"/>
    <col min="4" max="4" width="31.83203125" customWidth="1"/>
    <col min="5" max="5" width="21.5" customWidth="1"/>
    <col min="6" max="6" width="18.5" customWidth="1"/>
    <col min="7" max="7" width="13.1640625" customWidth="1"/>
    <col min="8" max="8" width="1" customWidth="1"/>
    <col min="9" max="18" width="12.6640625" customWidth="1"/>
    <col min="19" max="30" width="8.83203125" customWidth="1"/>
  </cols>
  <sheetData>
    <row r="1" spans="1:38" ht="12.75" customHeight="1">
      <c r="A1" s="21"/>
      <c r="B1" s="21"/>
      <c r="C1" s="21"/>
      <c r="D1" s="22"/>
      <c r="E1" s="23"/>
      <c r="F1" s="23"/>
      <c r="G1" s="23"/>
      <c r="H1" s="23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</row>
    <row r="2" spans="1:38" ht="12.75" customHeight="1">
      <c r="A2" s="24" t="s">
        <v>32</v>
      </c>
      <c r="B2" s="25" t="s">
        <v>33</v>
      </c>
      <c r="C2" s="21"/>
      <c r="D2" s="15">
        <v>123</v>
      </c>
      <c r="E2" s="26" t="s">
        <v>34</v>
      </c>
      <c r="F2" s="17"/>
      <c r="G2" s="17"/>
      <c r="H2" s="17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</row>
    <row r="3" spans="1:38" ht="12.75" customHeight="1">
      <c r="A3" s="21"/>
      <c r="B3" s="21"/>
      <c r="C3" s="27"/>
      <c r="D3" s="28"/>
      <c r="E3" s="23"/>
      <c r="F3" s="23"/>
      <c r="G3" s="23"/>
      <c r="H3" s="23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</row>
    <row r="4" spans="1:38" ht="12.75" customHeight="1">
      <c r="A4" s="29"/>
      <c r="B4" s="29"/>
      <c r="C4" s="30" t="s">
        <v>35</v>
      </c>
      <c r="D4" s="6"/>
      <c r="E4" s="31"/>
      <c r="F4" s="31"/>
      <c r="G4" s="31"/>
      <c r="H4" s="31"/>
      <c r="I4" s="32">
        <v>1</v>
      </c>
      <c r="J4" s="32">
        <v>2</v>
      </c>
      <c r="K4" s="32">
        <v>3</v>
      </c>
      <c r="L4" s="32">
        <v>4</v>
      </c>
      <c r="M4" s="32">
        <v>5</v>
      </c>
      <c r="N4" s="32">
        <f t="shared" ref="N4:R4" si="0">M4+1</f>
        <v>6</v>
      </c>
      <c r="O4" s="32">
        <f t="shared" si="0"/>
        <v>7</v>
      </c>
      <c r="P4" s="32">
        <f t="shared" si="0"/>
        <v>8</v>
      </c>
      <c r="Q4" s="32">
        <f t="shared" si="0"/>
        <v>9</v>
      </c>
      <c r="R4" s="32">
        <f t="shared" si="0"/>
        <v>10</v>
      </c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1"/>
      <c r="AF4" s="21"/>
      <c r="AG4" s="21"/>
      <c r="AH4" s="21"/>
      <c r="AI4" s="21"/>
      <c r="AJ4" s="21"/>
      <c r="AK4" s="21"/>
      <c r="AL4" s="21"/>
    </row>
    <row r="5" spans="1:38" ht="26">
      <c r="A5" s="33"/>
      <c r="B5" s="388"/>
      <c r="C5" s="389"/>
      <c r="D5" s="34" t="s">
        <v>36</v>
      </c>
      <c r="E5" s="388" t="s">
        <v>37</v>
      </c>
      <c r="F5" s="389"/>
      <c r="G5" s="35" t="s">
        <v>38</v>
      </c>
      <c r="H5" s="31"/>
      <c r="I5" s="36" t="s">
        <v>39</v>
      </c>
      <c r="J5" s="36" t="s">
        <v>40</v>
      </c>
      <c r="K5" s="36" t="s">
        <v>41</v>
      </c>
      <c r="L5" s="36" t="s">
        <v>42</v>
      </c>
      <c r="M5" s="36" t="s">
        <v>43</v>
      </c>
      <c r="N5" s="36" t="s">
        <v>44</v>
      </c>
      <c r="O5" s="36" t="s">
        <v>45</v>
      </c>
      <c r="P5" s="36" t="s">
        <v>46</v>
      </c>
      <c r="Q5" s="36" t="s">
        <v>47</v>
      </c>
      <c r="R5" s="36" t="s">
        <v>48</v>
      </c>
      <c r="S5" s="37"/>
      <c r="T5" s="37"/>
      <c r="U5" s="37"/>
      <c r="V5" s="37"/>
      <c r="W5" s="37"/>
      <c r="X5" s="37"/>
      <c r="Y5" s="37"/>
      <c r="Z5" s="37"/>
      <c r="AA5" s="37"/>
      <c r="AB5" s="37"/>
      <c r="AC5" s="37"/>
      <c r="AD5" s="37"/>
      <c r="AE5" s="37"/>
      <c r="AF5" s="37"/>
      <c r="AG5" s="37"/>
      <c r="AH5" s="37"/>
      <c r="AI5" s="37"/>
      <c r="AJ5" s="37"/>
      <c r="AK5" s="37"/>
      <c r="AL5" s="37"/>
    </row>
    <row r="6" spans="1:38" ht="13.5" customHeight="1">
      <c r="A6" s="38"/>
      <c r="B6" s="39"/>
      <c r="C6" s="40"/>
      <c r="D6" s="41"/>
      <c r="E6" s="42"/>
      <c r="F6" s="42"/>
      <c r="G6" s="42"/>
      <c r="H6" s="31"/>
      <c r="I6" s="39"/>
      <c r="J6" s="39"/>
      <c r="K6" s="39"/>
      <c r="L6" s="39"/>
      <c r="M6" s="39"/>
      <c r="N6" s="39"/>
      <c r="O6" s="39"/>
      <c r="P6" s="39"/>
      <c r="Q6" s="39"/>
      <c r="R6" s="39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21"/>
      <c r="AF6" s="21"/>
      <c r="AG6" s="21"/>
      <c r="AH6" s="21"/>
      <c r="AI6" s="21"/>
      <c r="AJ6" s="21"/>
      <c r="AK6" s="21"/>
      <c r="AL6" s="21"/>
    </row>
    <row r="7" spans="1:38" ht="12" customHeight="1">
      <c r="A7" s="21"/>
      <c r="B7" s="43" t="s">
        <v>49</v>
      </c>
      <c r="C7" s="44"/>
      <c r="D7" s="45"/>
      <c r="E7" s="46"/>
      <c r="F7" s="46"/>
      <c r="G7" s="46"/>
      <c r="H7" s="31"/>
      <c r="I7" s="44"/>
      <c r="J7" s="44"/>
      <c r="K7" s="44"/>
      <c r="L7" s="44"/>
      <c r="M7" s="44"/>
      <c r="N7" s="44"/>
      <c r="O7" s="44"/>
      <c r="P7" s="44"/>
      <c r="Q7" s="44"/>
      <c r="R7" s="44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</row>
    <row r="8" spans="1:38" ht="6" customHeight="1">
      <c r="A8" s="47"/>
      <c r="B8" s="48" t="s">
        <v>50</v>
      </c>
      <c r="C8" s="47"/>
      <c r="D8" s="49"/>
      <c r="E8" s="50"/>
      <c r="F8" s="50"/>
      <c r="G8" s="50"/>
      <c r="H8" s="31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21"/>
      <c r="AF8" s="21"/>
      <c r="AG8" s="21"/>
      <c r="AH8" s="21"/>
      <c r="AI8" s="21"/>
      <c r="AJ8" s="21"/>
      <c r="AK8" s="21"/>
      <c r="AL8" s="21"/>
    </row>
    <row r="9" spans="1:38" ht="12.75" customHeight="1">
      <c r="A9" s="47"/>
      <c r="B9" s="48" t="s">
        <v>50</v>
      </c>
      <c r="C9" s="51" t="s">
        <v>51</v>
      </c>
      <c r="D9" s="49"/>
      <c r="E9" s="52"/>
      <c r="F9" s="52"/>
      <c r="G9" s="52"/>
      <c r="H9" s="31"/>
      <c r="I9" s="53"/>
      <c r="J9" s="53"/>
      <c r="K9" s="53"/>
      <c r="L9" s="53"/>
      <c r="M9" s="53"/>
      <c r="N9" s="53"/>
      <c r="O9" s="53"/>
      <c r="P9" s="53"/>
      <c r="Q9" s="53"/>
      <c r="R9" s="53"/>
      <c r="S9" s="47"/>
      <c r="T9" s="47"/>
      <c r="U9" s="47"/>
      <c r="V9" s="47"/>
      <c r="W9" s="47"/>
      <c r="X9" s="47"/>
      <c r="Y9" s="47"/>
      <c r="Z9" s="47"/>
      <c r="AA9" s="47"/>
      <c r="AB9" s="47"/>
      <c r="AC9" s="47"/>
      <c r="AD9" s="47"/>
      <c r="AE9" s="21"/>
      <c r="AF9" s="21"/>
      <c r="AG9" s="21"/>
      <c r="AH9" s="21"/>
      <c r="AI9" s="21"/>
      <c r="AJ9" s="21"/>
      <c r="AK9" s="21"/>
      <c r="AL9" s="21"/>
    </row>
    <row r="10" spans="1:38" ht="12.75" customHeight="1">
      <c r="A10" s="47"/>
      <c r="B10" s="48" t="s">
        <v>50</v>
      </c>
      <c r="C10" s="30" t="s">
        <v>52</v>
      </c>
      <c r="D10" s="49" t="s">
        <v>53</v>
      </c>
      <c r="E10" s="50"/>
      <c r="F10" s="50"/>
      <c r="G10" s="54">
        <v>2023</v>
      </c>
      <c r="H10" s="31"/>
      <c r="I10" s="21"/>
      <c r="J10" s="53"/>
      <c r="K10" s="53"/>
      <c r="L10" s="53"/>
      <c r="M10" s="53"/>
      <c r="N10" s="53"/>
      <c r="O10" s="53"/>
      <c r="P10" s="53"/>
      <c r="Q10" s="53"/>
      <c r="R10" s="53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7"/>
      <c r="AE10" s="21"/>
      <c r="AF10" s="21"/>
      <c r="AG10" s="21"/>
      <c r="AH10" s="21"/>
      <c r="AI10" s="21"/>
      <c r="AJ10" s="21"/>
      <c r="AK10" s="21"/>
      <c r="AL10" s="21"/>
    </row>
    <row r="11" spans="1:38" ht="12.75" customHeight="1">
      <c r="A11" s="47"/>
      <c r="B11" s="48" t="s">
        <v>50</v>
      </c>
      <c r="C11" s="30" t="s">
        <v>54</v>
      </c>
      <c r="D11" s="49" t="s">
        <v>53</v>
      </c>
      <c r="E11" s="50"/>
      <c r="F11" s="50"/>
      <c r="G11" s="54">
        <v>4</v>
      </c>
      <c r="H11" s="31"/>
      <c r="I11" s="21"/>
      <c r="J11" s="53"/>
      <c r="K11" s="53"/>
      <c r="L11" s="53"/>
      <c r="M11" s="53"/>
      <c r="N11" s="53"/>
      <c r="O11" s="53"/>
      <c r="P11" s="53"/>
      <c r="Q11" s="53"/>
      <c r="R11" s="53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21"/>
      <c r="AF11" s="21"/>
      <c r="AG11" s="21"/>
      <c r="AH11" s="21"/>
      <c r="AI11" s="21"/>
      <c r="AJ11" s="21"/>
      <c r="AK11" s="21"/>
      <c r="AL11" s="21"/>
    </row>
    <row r="12" spans="1:38" ht="12.75" customHeight="1">
      <c r="A12" s="47"/>
      <c r="B12" s="48" t="s">
        <v>50</v>
      </c>
      <c r="C12" s="30" t="s">
        <v>55</v>
      </c>
      <c r="D12" s="49" t="s">
        <v>53</v>
      </c>
      <c r="E12" s="50"/>
      <c r="F12" s="50"/>
      <c r="G12" s="54">
        <v>12</v>
      </c>
      <c r="H12" s="31"/>
      <c r="I12" s="21"/>
      <c r="J12" s="53"/>
      <c r="K12" s="53"/>
      <c r="L12" s="53"/>
      <c r="M12" s="53"/>
      <c r="N12" s="53"/>
      <c r="O12" s="53"/>
      <c r="P12" s="53"/>
      <c r="Q12" s="53"/>
      <c r="R12" s="53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7"/>
      <c r="AE12" s="21"/>
      <c r="AF12" s="21"/>
      <c r="AG12" s="21"/>
      <c r="AH12" s="21"/>
      <c r="AI12" s="21"/>
      <c r="AJ12" s="21"/>
      <c r="AK12" s="21"/>
      <c r="AL12" s="21"/>
    </row>
    <row r="13" spans="1:38" ht="12.75" customHeight="1">
      <c r="A13" s="47"/>
      <c r="B13" s="48" t="s">
        <v>50</v>
      </c>
      <c r="C13" s="30" t="s">
        <v>56</v>
      </c>
      <c r="D13" s="49" t="s">
        <v>53</v>
      </c>
      <c r="E13" s="50"/>
      <c r="F13" s="50"/>
      <c r="G13" s="55">
        <f>DATE(G10,G11,G12)</f>
        <v>45028</v>
      </c>
      <c r="H13" s="31"/>
      <c r="I13" s="21"/>
      <c r="J13" s="53"/>
      <c r="K13" s="53"/>
      <c r="L13" s="53"/>
      <c r="M13" s="53"/>
      <c r="N13" s="53"/>
      <c r="O13" s="53"/>
      <c r="P13" s="53"/>
      <c r="Q13" s="53"/>
      <c r="R13" s="53"/>
      <c r="S13" s="47"/>
      <c r="T13" s="47"/>
      <c r="U13" s="47"/>
      <c r="V13" s="47"/>
      <c r="W13" s="47"/>
      <c r="X13" s="47"/>
      <c r="Y13" s="47"/>
      <c r="Z13" s="47"/>
      <c r="AA13" s="47"/>
      <c r="AB13" s="47"/>
      <c r="AC13" s="47"/>
      <c r="AD13" s="47"/>
      <c r="AE13" s="21"/>
      <c r="AF13" s="21"/>
      <c r="AG13" s="21"/>
      <c r="AH13" s="21"/>
      <c r="AI13" s="21"/>
      <c r="AJ13" s="21"/>
      <c r="AK13" s="21"/>
      <c r="AL13" s="21"/>
    </row>
    <row r="14" spans="1:38" ht="12.75" customHeight="1">
      <c r="A14" s="21"/>
      <c r="B14" s="21"/>
      <c r="C14" s="21"/>
      <c r="D14" s="22"/>
      <c r="E14" s="23"/>
      <c r="F14" s="23"/>
      <c r="G14" s="23"/>
      <c r="H14" s="3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</row>
    <row r="15" spans="1:38" ht="19.5" customHeight="1">
      <c r="A15" s="47"/>
      <c r="B15" s="48"/>
      <c r="C15" s="56" t="s">
        <v>57</v>
      </c>
      <c r="D15" s="49" t="s">
        <v>58</v>
      </c>
      <c r="E15" s="390" t="s">
        <v>59</v>
      </c>
      <c r="F15" s="387"/>
      <c r="G15" s="58"/>
      <c r="H15" s="31"/>
      <c r="I15" s="59">
        <v>0</v>
      </c>
      <c r="J15" s="59">
        <v>3.9E-2</v>
      </c>
      <c r="K15" s="59">
        <v>0.04</v>
      </c>
      <c r="L15" s="59">
        <v>0.04</v>
      </c>
      <c r="M15" s="59">
        <v>0.04</v>
      </c>
      <c r="N15" s="59">
        <v>0.04</v>
      </c>
      <c r="O15" s="59">
        <v>0.04</v>
      </c>
      <c r="P15" s="59">
        <v>0.04</v>
      </c>
      <c r="Q15" s="59">
        <v>0.04</v>
      </c>
      <c r="R15" s="59">
        <v>0.04</v>
      </c>
      <c r="S15" s="47"/>
      <c r="T15" s="47"/>
      <c r="U15" s="47"/>
      <c r="V15" s="47"/>
      <c r="W15" s="47"/>
      <c r="X15" s="47"/>
      <c r="Y15" s="47"/>
      <c r="Z15" s="47"/>
      <c r="AA15" s="47"/>
      <c r="AB15" s="47"/>
      <c r="AC15" s="47"/>
      <c r="AD15" s="47"/>
      <c r="AE15" s="21"/>
      <c r="AF15" s="21"/>
      <c r="AG15" s="21"/>
      <c r="AH15" s="21"/>
      <c r="AI15" s="21"/>
      <c r="AJ15" s="21"/>
      <c r="AK15" s="21"/>
      <c r="AL15" s="21"/>
    </row>
    <row r="16" spans="1:38" ht="12.75" customHeight="1">
      <c r="A16" s="47"/>
      <c r="B16" s="48" t="s">
        <v>50</v>
      </c>
      <c r="C16" s="60" t="s">
        <v>60</v>
      </c>
      <c r="D16" s="49"/>
      <c r="E16" s="50" t="s">
        <v>61</v>
      </c>
      <c r="F16" s="50"/>
      <c r="G16" s="50"/>
      <c r="H16" s="31"/>
      <c r="I16" s="61">
        <f>1*(1+I15)</f>
        <v>1</v>
      </c>
      <c r="J16" s="61">
        <f t="shared" ref="J16:R16" si="1">I16*(1+J15)</f>
        <v>1.0389999999999999</v>
      </c>
      <c r="K16" s="61">
        <f t="shared" si="1"/>
        <v>1.08056</v>
      </c>
      <c r="L16" s="61">
        <f t="shared" si="1"/>
        <v>1.1237824000000001</v>
      </c>
      <c r="M16" s="61">
        <f t="shared" si="1"/>
        <v>1.1687336960000001</v>
      </c>
      <c r="N16" s="61">
        <f t="shared" si="1"/>
        <v>1.2154830438400002</v>
      </c>
      <c r="O16" s="61">
        <f t="shared" si="1"/>
        <v>1.2641023655936001</v>
      </c>
      <c r="P16" s="61">
        <f t="shared" si="1"/>
        <v>1.3146664602173441</v>
      </c>
      <c r="Q16" s="61">
        <f t="shared" si="1"/>
        <v>1.3672531186260379</v>
      </c>
      <c r="R16" s="61">
        <f t="shared" si="1"/>
        <v>1.4219432433710795</v>
      </c>
      <c r="S16" s="47"/>
      <c r="T16" s="47"/>
      <c r="U16" s="47"/>
      <c r="V16" s="47"/>
      <c r="W16" s="47"/>
      <c r="X16" s="47"/>
      <c r="Y16" s="47"/>
      <c r="Z16" s="47"/>
      <c r="AA16" s="47"/>
      <c r="AB16" s="47"/>
      <c r="AC16" s="47"/>
      <c r="AD16" s="47"/>
      <c r="AE16" s="21"/>
      <c r="AF16" s="21"/>
      <c r="AG16" s="21"/>
      <c r="AH16" s="21"/>
      <c r="AI16" s="21"/>
      <c r="AJ16" s="21"/>
      <c r="AK16" s="21"/>
      <c r="AL16" s="21"/>
    </row>
    <row r="17" spans="1:38" ht="12.75" customHeight="1">
      <c r="A17" s="21"/>
      <c r="B17" s="21"/>
      <c r="C17" s="21"/>
      <c r="D17" s="22"/>
      <c r="E17" s="23"/>
      <c r="F17" s="23"/>
      <c r="G17" s="23"/>
      <c r="H17" s="3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</row>
    <row r="18" spans="1:38" ht="12.75" customHeight="1">
      <c r="A18" s="21"/>
      <c r="B18" s="21"/>
      <c r="C18" s="62" t="s">
        <v>62</v>
      </c>
      <c r="D18" s="22"/>
      <c r="E18" s="23"/>
      <c r="F18" s="23"/>
      <c r="G18" s="23"/>
      <c r="H18" s="3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</row>
    <row r="19" spans="1:38" ht="12.75" customHeight="1">
      <c r="A19" s="63"/>
      <c r="B19" s="63">
        <v>1</v>
      </c>
      <c r="C19" s="64" t="s">
        <v>63</v>
      </c>
      <c r="D19" s="22" t="s">
        <v>64</v>
      </c>
      <c r="E19" s="65" t="s">
        <v>65</v>
      </c>
      <c r="F19" s="57"/>
      <c r="G19" s="57"/>
      <c r="H19" s="31"/>
      <c r="I19" s="66">
        <v>72.400000000000006</v>
      </c>
      <c r="J19" s="66">
        <v>73.099999999999994</v>
      </c>
      <c r="K19" s="66">
        <v>73.8</v>
      </c>
      <c r="L19" s="66">
        <f t="shared" ref="L19:R19" si="2">K19</f>
        <v>73.8</v>
      </c>
      <c r="M19" s="66">
        <f t="shared" si="2"/>
        <v>73.8</v>
      </c>
      <c r="N19" s="66">
        <f t="shared" si="2"/>
        <v>73.8</v>
      </c>
      <c r="O19" s="66">
        <f t="shared" si="2"/>
        <v>73.8</v>
      </c>
      <c r="P19" s="66">
        <f t="shared" si="2"/>
        <v>73.8</v>
      </c>
      <c r="Q19" s="66">
        <f t="shared" si="2"/>
        <v>73.8</v>
      </c>
      <c r="R19" s="66">
        <f t="shared" si="2"/>
        <v>73.8</v>
      </c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</row>
    <row r="20" spans="1:38" ht="12.75" customHeight="1">
      <c r="A20" s="21"/>
      <c r="B20" s="21"/>
      <c r="C20" s="21"/>
      <c r="D20" s="22"/>
      <c r="E20" s="23"/>
      <c r="F20" s="23"/>
      <c r="G20" s="23"/>
      <c r="H20" s="3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</row>
    <row r="21" spans="1:38" ht="12.75" customHeight="1">
      <c r="A21" s="21"/>
      <c r="B21" s="21"/>
      <c r="C21" s="67" t="s">
        <v>66</v>
      </c>
      <c r="D21" s="49"/>
      <c r="E21" s="52"/>
      <c r="F21" s="52"/>
      <c r="G21" s="52"/>
      <c r="H21" s="31"/>
      <c r="I21" s="68"/>
      <c r="J21" s="68"/>
      <c r="K21" s="68"/>
      <c r="L21" s="68"/>
      <c r="M21" s="68"/>
      <c r="N21" s="68"/>
      <c r="O21" s="68"/>
      <c r="P21" s="68"/>
      <c r="Q21" s="68"/>
      <c r="R21" s="68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</row>
    <row r="22" spans="1:38" ht="12.75" customHeight="1">
      <c r="A22" s="21"/>
      <c r="B22" s="21"/>
      <c r="C22" s="64" t="s">
        <v>67</v>
      </c>
      <c r="D22" s="49" t="s">
        <v>68</v>
      </c>
      <c r="E22" s="52" t="s">
        <v>69</v>
      </c>
      <c r="F22" s="52"/>
      <c r="G22" s="54" t="s">
        <v>70</v>
      </c>
      <c r="H22" s="31"/>
      <c r="I22" s="21"/>
      <c r="J22" s="68"/>
      <c r="K22" s="68"/>
      <c r="L22" s="68"/>
      <c r="M22" s="68"/>
      <c r="N22" s="68"/>
      <c r="O22" s="68"/>
      <c r="P22" s="68"/>
      <c r="Q22" s="68"/>
      <c r="R22" s="68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</row>
    <row r="23" spans="1:38" ht="3" customHeight="1">
      <c r="A23" s="21"/>
      <c r="B23" s="21"/>
      <c r="C23" s="30"/>
      <c r="D23" s="49"/>
      <c r="E23" s="52"/>
      <c r="F23" s="52"/>
      <c r="G23" s="68"/>
      <c r="H23" s="31"/>
      <c r="I23" s="21"/>
      <c r="J23" s="68"/>
      <c r="K23" s="68"/>
      <c r="L23" s="68"/>
      <c r="M23" s="68"/>
      <c r="N23" s="68"/>
      <c r="O23" s="68"/>
      <c r="P23" s="68"/>
      <c r="Q23" s="68"/>
      <c r="R23" s="68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</row>
    <row r="24" spans="1:38" ht="12.75" customHeight="1">
      <c r="A24" s="21"/>
      <c r="B24" s="21"/>
      <c r="C24" s="69" t="s">
        <v>70</v>
      </c>
      <c r="D24" s="22"/>
      <c r="E24" s="23"/>
      <c r="F24" s="23"/>
      <c r="G24" s="21" t="s">
        <v>71</v>
      </c>
      <c r="H24" s="31"/>
      <c r="I24" s="21"/>
      <c r="J24" s="68"/>
      <c r="K24" s="68"/>
      <c r="L24" s="68"/>
      <c r="M24" s="68"/>
      <c r="N24" s="68"/>
      <c r="O24" s="68"/>
      <c r="P24" s="68"/>
      <c r="Q24" s="68"/>
      <c r="R24" s="68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</row>
    <row r="25" spans="1:38" ht="12.75" customHeight="1">
      <c r="A25" s="21"/>
      <c r="B25" s="21"/>
      <c r="C25" s="30" t="s">
        <v>72</v>
      </c>
      <c r="D25" s="49" t="s">
        <v>73</v>
      </c>
      <c r="E25" s="23" t="str">
        <f>IF(G25=6%,"база_Доходы","база_Доходы минус расходы")</f>
        <v>база_Доходы минус расходы</v>
      </c>
      <c r="F25" s="23"/>
      <c r="G25" s="70">
        <v>0</v>
      </c>
      <c r="H25" s="31"/>
      <c r="I25" s="21"/>
      <c r="J25" s="68"/>
      <c r="K25" s="68"/>
      <c r="L25" s="68"/>
      <c r="M25" s="68"/>
      <c r="N25" s="68"/>
      <c r="O25" s="68"/>
      <c r="P25" s="68"/>
      <c r="Q25" s="68"/>
      <c r="R25" s="68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</row>
    <row r="26" spans="1:38" ht="12.75" customHeight="1">
      <c r="A26" s="21"/>
      <c r="B26" s="21"/>
      <c r="C26" s="30" t="s">
        <v>74</v>
      </c>
      <c r="D26" s="49" t="s">
        <v>73</v>
      </c>
      <c r="E26" s="52" t="s">
        <v>75</v>
      </c>
      <c r="F26" s="23"/>
      <c r="G26" s="70">
        <f>IF(G25=6%,8%,IF(G25=0%,0%, 20%))</f>
        <v>0</v>
      </c>
      <c r="H26" s="31"/>
      <c r="I26" s="21"/>
      <c r="J26" s="68"/>
      <c r="K26" s="68"/>
      <c r="L26" s="68"/>
      <c r="M26" s="68"/>
      <c r="N26" s="68"/>
      <c r="O26" s="68"/>
      <c r="P26" s="68"/>
      <c r="Q26" s="68"/>
      <c r="R26" s="68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</row>
    <row r="27" spans="1:38" ht="12.75" customHeight="1">
      <c r="A27" s="21"/>
      <c r="B27" s="21"/>
      <c r="C27" s="30" t="s">
        <v>76</v>
      </c>
      <c r="D27" s="49" t="s">
        <v>77</v>
      </c>
      <c r="E27" s="52" t="s">
        <v>75</v>
      </c>
      <c r="F27" s="23"/>
      <c r="G27" s="71">
        <v>150000</v>
      </c>
      <c r="H27" s="31"/>
      <c r="I27" s="21"/>
      <c r="J27" s="68"/>
      <c r="K27" s="68"/>
      <c r="L27" s="68"/>
      <c r="M27" s="68"/>
      <c r="N27" s="68"/>
      <c r="O27" s="68"/>
      <c r="P27" s="68"/>
      <c r="Q27" s="68"/>
      <c r="R27" s="68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</row>
    <row r="28" spans="1:38" ht="12.75" customHeight="1">
      <c r="A28" s="21"/>
      <c r="B28" s="21"/>
      <c r="C28" s="69" t="s">
        <v>78</v>
      </c>
      <c r="D28" s="49"/>
      <c r="E28" s="65" t="s">
        <v>79</v>
      </c>
      <c r="F28" s="23"/>
      <c r="G28" s="21" t="s">
        <v>80</v>
      </c>
      <c r="H28" s="31"/>
      <c r="I28" s="21"/>
      <c r="J28" s="68"/>
      <c r="K28" s="68"/>
      <c r="L28" s="68"/>
      <c r="M28" s="68"/>
      <c r="N28" s="68"/>
      <c r="O28" s="68"/>
      <c r="P28" s="68"/>
      <c r="Q28" s="68"/>
      <c r="R28" s="68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</row>
    <row r="29" spans="1:38" ht="12.75" customHeight="1">
      <c r="A29" s="21"/>
      <c r="B29" s="21"/>
      <c r="C29" s="30" t="s">
        <v>81</v>
      </c>
      <c r="D29" s="49" t="s">
        <v>73</v>
      </c>
      <c r="E29" s="52" t="s">
        <v>75</v>
      </c>
      <c r="F29" s="52"/>
      <c r="G29" s="70">
        <v>0.2</v>
      </c>
      <c r="H29" s="31"/>
      <c r="I29" s="21"/>
      <c r="J29" s="68"/>
      <c r="K29" s="68"/>
      <c r="L29" s="68"/>
      <c r="M29" s="68"/>
      <c r="N29" s="68"/>
      <c r="O29" s="68"/>
      <c r="P29" s="68"/>
      <c r="Q29" s="68"/>
      <c r="R29" s="68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</row>
    <row r="30" spans="1:38" ht="12.75" customHeight="1">
      <c r="A30" s="21"/>
      <c r="B30" s="21"/>
      <c r="C30" s="30" t="s">
        <v>82</v>
      </c>
      <c r="D30" s="49" t="s">
        <v>73</v>
      </c>
      <c r="E30" s="52" t="s">
        <v>75</v>
      </c>
      <c r="F30" s="52"/>
      <c r="G30" s="70">
        <v>0.2</v>
      </c>
      <c r="H30" s="31"/>
      <c r="I30" s="30"/>
      <c r="J30" s="68"/>
      <c r="K30" s="68"/>
      <c r="L30" s="68"/>
      <c r="M30" s="68"/>
      <c r="N30" s="68"/>
      <c r="O30" s="68"/>
      <c r="P30" s="68"/>
      <c r="Q30" s="68"/>
      <c r="R30" s="68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</row>
    <row r="31" spans="1:38" ht="12.75" customHeight="1">
      <c r="A31" s="21"/>
      <c r="B31" s="21"/>
      <c r="C31" s="30" t="s">
        <v>83</v>
      </c>
      <c r="D31" s="49" t="s">
        <v>77</v>
      </c>
      <c r="E31" s="52"/>
      <c r="F31" s="52"/>
      <c r="G31" s="71">
        <v>200000</v>
      </c>
      <c r="H31" s="31"/>
      <c r="I31" s="30"/>
      <c r="J31" s="68"/>
      <c r="K31" s="68"/>
      <c r="L31" s="68"/>
      <c r="M31" s="68"/>
      <c r="N31" s="68"/>
      <c r="O31" s="68"/>
      <c r="P31" s="68"/>
      <c r="Q31" s="68"/>
      <c r="R31" s="68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</row>
    <row r="32" spans="1:38" ht="12.75" customHeight="1">
      <c r="A32" s="21"/>
      <c r="B32" s="21"/>
      <c r="C32" s="30" t="s">
        <v>84</v>
      </c>
      <c r="D32" s="49" t="s">
        <v>73</v>
      </c>
      <c r="E32" s="65" t="s">
        <v>85</v>
      </c>
      <c r="F32" s="65"/>
      <c r="G32" s="70">
        <v>0</v>
      </c>
      <c r="H32" s="31"/>
      <c r="I32" s="30"/>
      <c r="J32" s="68"/>
      <c r="K32" s="68"/>
      <c r="L32" s="68"/>
      <c r="M32" s="68"/>
      <c r="N32" s="68"/>
      <c r="O32" s="68"/>
      <c r="P32" s="68"/>
      <c r="Q32" s="68"/>
      <c r="R32" s="68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</row>
    <row r="33" spans="1:38" ht="12.75" customHeight="1">
      <c r="A33" s="21"/>
      <c r="B33" s="21"/>
      <c r="C33" s="30" t="s">
        <v>86</v>
      </c>
      <c r="D33" s="49" t="s">
        <v>87</v>
      </c>
      <c r="E33" s="65" t="s">
        <v>79</v>
      </c>
      <c r="F33" s="65"/>
      <c r="G33" s="70" t="s">
        <v>39</v>
      </c>
      <c r="H33" s="31"/>
      <c r="I33" s="30"/>
      <c r="J33" s="68"/>
      <c r="K33" s="68"/>
      <c r="L33" s="68"/>
      <c r="M33" s="68"/>
      <c r="N33" s="68"/>
      <c r="O33" s="68"/>
      <c r="P33" s="68"/>
      <c r="Q33" s="68"/>
      <c r="R33" s="68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</row>
    <row r="34" spans="1:38" ht="12.75" customHeight="1">
      <c r="A34" s="21"/>
      <c r="B34" s="21"/>
      <c r="C34" s="21"/>
      <c r="D34" s="22"/>
      <c r="E34" s="23"/>
      <c r="F34" s="23"/>
      <c r="G34" s="23"/>
      <c r="H34" s="31"/>
      <c r="I34" s="21" t="s">
        <v>88</v>
      </c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</row>
    <row r="35" spans="1:38" ht="12" customHeight="1">
      <c r="A35" s="21"/>
      <c r="B35" s="43" t="s">
        <v>89</v>
      </c>
      <c r="C35" s="44"/>
      <c r="D35" s="45"/>
      <c r="E35" s="46"/>
      <c r="F35" s="46"/>
      <c r="G35" s="46"/>
      <c r="H35" s="31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</row>
    <row r="36" spans="1:38" ht="12.75" customHeight="1">
      <c r="A36" s="21"/>
      <c r="B36" s="21"/>
      <c r="C36" s="21"/>
      <c r="D36" s="22"/>
      <c r="E36" s="23"/>
      <c r="F36" s="23"/>
      <c r="G36" s="23"/>
      <c r="H36" s="3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</row>
    <row r="37" spans="1:38" ht="12.75" customHeight="1">
      <c r="A37" s="21"/>
      <c r="B37" s="21"/>
      <c r="C37" s="62" t="s">
        <v>90</v>
      </c>
      <c r="D37" s="22" t="s">
        <v>77</v>
      </c>
      <c r="E37" s="23" t="s">
        <v>91</v>
      </c>
      <c r="F37" s="23"/>
      <c r="G37" s="66">
        <v>0</v>
      </c>
      <c r="H37" s="3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</row>
    <row r="38" spans="1:38" ht="12.75" customHeight="1">
      <c r="A38" s="21"/>
      <c r="B38" s="21"/>
      <c r="C38" s="21"/>
      <c r="D38" s="22"/>
      <c r="E38" s="23"/>
      <c r="F38" s="23"/>
      <c r="G38" s="23"/>
      <c r="H38" s="3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</row>
    <row r="39" spans="1:38" ht="12.75" customHeight="1">
      <c r="A39" s="21"/>
      <c r="B39" s="21"/>
      <c r="C39" s="62" t="s">
        <v>92</v>
      </c>
      <c r="D39" s="22"/>
      <c r="E39" s="23"/>
      <c r="F39" s="23"/>
      <c r="G39" s="23"/>
      <c r="H39" s="3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</row>
    <row r="40" spans="1:38" ht="12.75" customHeight="1">
      <c r="A40" s="72"/>
      <c r="B40" s="48" t="s">
        <v>93</v>
      </c>
      <c r="C40" s="30" t="s">
        <v>94</v>
      </c>
      <c r="D40" s="49" t="s">
        <v>95</v>
      </c>
      <c r="E40" s="52" t="s">
        <v>96</v>
      </c>
      <c r="F40" s="52"/>
      <c r="G40" s="52"/>
      <c r="H40" s="31"/>
      <c r="I40" s="73">
        <v>100</v>
      </c>
      <c r="J40" s="73">
        <f>I40</f>
        <v>100</v>
      </c>
      <c r="K40" s="73">
        <f t="shared" ref="K40:R40" si="3">J40</f>
        <v>100</v>
      </c>
      <c r="L40" s="73">
        <f t="shared" si="3"/>
        <v>100</v>
      </c>
      <c r="M40" s="73">
        <f t="shared" si="3"/>
        <v>100</v>
      </c>
      <c r="N40" s="73">
        <f t="shared" si="3"/>
        <v>100</v>
      </c>
      <c r="O40" s="73">
        <f t="shared" si="3"/>
        <v>100</v>
      </c>
      <c r="P40" s="73">
        <f t="shared" si="3"/>
        <v>100</v>
      </c>
      <c r="Q40" s="73">
        <f t="shared" si="3"/>
        <v>100</v>
      </c>
      <c r="R40" s="73">
        <f t="shared" si="3"/>
        <v>100</v>
      </c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1"/>
      <c r="AF40" s="21"/>
      <c r="AG40" s="21"/>
      <c r="AH40" s="21"/>
      <c r="AI40" s="21"/>
      <c r="AJ40" s="21"/>
      <c r="AK40" s="21"/>
      <c r="AL40" s="21"/>
    </row>
    <row r="41" spans="1:38" ht="12.75" customHeight="1">
      <c r="A41" s="72"/>
      <c r="B41" s="48"/>
      <c r="C41" s="30" t="s">
        <v>97</v>
      </c>
      <c r="D41" s="49" t="s">
        <v>73</v>
      </c>
      <c r="E41" s="52" t="s">
        <v>69</v>
      </c>
      <c r="F41" s="52"/>
      <c r="G41" s="52"/>
      <c r="H41" s="31"/>
      <c r="I41" s="74">
        <v>1</v>
      </c>
      <c r="J41" s="74">
        <v>1</v>
      </c>
      <c r="K41" s="74">
        <v>1</v>
      </c>
      <c r="L41" s="74">
        <v>1</v>
      </c>
      <c r="M41" s="74">
        <v>1</v>
      </c>
      <c r="N41" s="74">
        <v>1</v>
      </c>
      <c r="O41" s="74">
        <v>1</v>
      </c>
      <c r="P41" s="74">
        <v>1</v>
      </c>
      <c r="Q41" s="74">
        <v>1</v>
      </c>
      <c r="R41" s="74">
        <v>1</v>
      </c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1"/>
      <c r="AF41" s="21"/>
      <c r="AG41" s="21"/>
      <c r="AH41" s="21"/>
      <c r="AI41" s="21"/>
      <c r="AJ41" s="21"/>
      <c r="AK41" s="21"/>
      <c r="AL41" s="21"/>
    </row>
    <row r="42" spans="1:38" ht="12.75" customHeight="1">
      <c r="A42" s="72"/>
      <c r="B42" s="48"/>
      <c r="C42" s="72"/>
      <c r="D42" s="49"/>
      <c r="E42" s="52"/>
      <c r="F42" s="52"/>
      <c r="G42" s="52"/>
      <c r="H42" s="31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1"/>
      <c r="AF42" s="21"/>
      <c r="AG42" s="21"/>
      <c r="AH42" s="21"/>
      <c r="AI42" s="21"/>
      <c r="AJ42" s="21"/>
      <c r="AK42" s="21"/>
      <c r="AL42" s="21"/>
    </row>
    <row r="43" spans="1:38" ht="12.75" customHeight="1">
      <c r="A43" s="72"/>
      <c r="B43" s="48"/>
      <c r="C43" s="67" t="s">
        <v>98</v>
      </c>
      <c r="D43" s="49"/>
      <c r="E43" s="52"/>
      <c r="F43" s="52"/>
      <c r="G43" s="52"/>
      <c r="H43" s="31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1"/>
      <c r="AF43" s="21"/>
      <c r="AG43" s="21"/>
      <c r="AH43" s="21"/>
      <c r="AI43" s="21"/>
      <c r="AJ43" s="21"/>
      <c r="AK43" s="21"/>
      <c r="AL43" s="21"/>
    </row>
    <row r="44" spans="1:38" ht="12.75" customHeight="1">
      <c r="A44" s="72"/>
      <c r="B44" s="48"/>
      <c r="C44" s="30" t="s">
        <v>99</v>
      </c>
      <c r="D44" s="49" t="s">
        <v>95</v>
      </c>
      <c r="E44" s="52" t="s">
        <v>69</v>
      </c>
      <c r="F44" s="52"/>
      <c r="G44" s="52"/>
      <c r="H44" s="31"/>
      <c r="I44" s="73">
        <v>0</v>
      </c>
      <c r="J44" s="73">
        <f>I44</f>
        <v>0</v>
      </c>
      <c r="K44" s="73">
        <f t="shared" ref="K44:R44" si="4">J44</f>
        <v>0</v>
      </c>
      <c r="L44" s="73">
        <f t="shared" si="4"/>
        <v>0</v>
      </c>
      <c r="M44" s="73">
        <f t="shared" si="4"/>
        <v>0</v>
      </c>
      <c r="N44" s="73">
        <f t="shared" si="4"/>
        <v>0</v>
      </c>
      <c r="O44" s="73">
        <f t="shared" si="4"/>
        <v>0</v>
      </c>
      <c r="P44" s="73">
        <f t="shared" si="4"/>
        <v>0</v>
      </c>
      <c r="Q44" s="73">
        <f t="shared" si="4"/>
        <v>0</v>
      </c>
      <c r="R44" s="73">
        <f t="shared" si="4"/>
        <v>0</v>
      </c>
      <c r="S44" s="75"/>
      <c r="T44" s="75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1"/>
      <c r="AF44" s="21"/>
      <c r="AG44" s="21"/>
      <c r="AH44" s="21"/>
      <c r="AI44" s="21"/>
      <c r="AJ44" s="21"/>
      <c r="AK44" s="21"/>
      <c r="AL44" s="21"/>
    </row>
    <row r="45" spans="1:38" ht="12.75" customHeight="1">
      <c r="A45" s="72"/>
      <c r="B45" s="48"/>
      <c r="C45" s="30" t="s">
        <v>100</v>
      </c>
      <c r="D45" s="49" t="s">
        <v>95</v>
      </c>
      <c r="E45" s="52" t="s">
        <v>69</v>
      </c>
      <c r="F45" s="52"/>
      <c r="G45" s="52"/>
      <c r="H45" s="31"/>
      <c r="I45" s="73">
        <v>0</v>
      </c>
      <c r="J45" s="73">
        <v>0</v>
      </c>
      <c r="K45" s="73">
        <v>0</v>
      </c>
      <c r="L45" s="73">
        <v>0</v>
      </c>
      <c r="M45" s="73">
        <v>0</v>
      </c>
      <c r="N45" s="73">
        <v>0</v>
      </c>
      <c r="O45" s="73">
        <v>0</v>
      </c>
      <c r="P45" s="73">
        <v>0</v>
      </c>
      <c r="Q45" s="73">
        <v>0</v>
      </c>
      <c r="R45" s="73">
        <v>0</v>
      </c>
      <c r="S45" s="75"/>
      <c r="T45" s="75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1"/>
      <c r="AF45" s="21"/>
      <c r="AG45" s="21"/>
      <c r="AH45" s="21"/>
      <c r="AI45" s="21"/>
      <c r="AJ45" s="21"/>
      <c r="AK45" s="21"/>
      <c r="AL45" s="21"/>
    </row>
    <row r="46" spans="1:38" ht="12.75" customHeight="1">
      <c r="A46" s="72"/>
      <c r="B46" s="48"/>
      <c r="C46" s="30" t="s">
        <v>101</v>
      </c>
      <c r="D46" s="49" t="s">
        <v>95</v>
      </c>
      <c r="E46" s="52" t="s">
        <v>69</v>
      </c>
      <c r="F46" s="52"/>
      <c r="G46" s="52"/>
      <c r="H46" s="31"/>
      <c r="I46" s="73">
        <v>0</v>
      </c>
      <c r="J46" s="73">
        <v>0</v>
      </c>
      <c r="K46" s="73">
        <v>0</v>
      </c>
      <c r="L46" s="73">
        <v>0</v>
      </c>
      <c r="M46" s="73">
        <v>0</v>
      </c>
      <c r="N46" s="73">
        <v>0</v>
      </c>
      <c r="O46" s="73">
        <v>0</v>
      </c>
      <c r="P46" s="73">
        <v>0</v>
      </c>
      <c r="Q46" s="73">
        <v>0</v>
      </c>
      <c r="R46" s="73">
        <v>0</v>
      </c>
      <c r="S46" s="75"/>
      <c r="T46" s="75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1"/>
      <c r="AF46" s="21"/>
      <c r="AG46" s="21"/>
      <c r="AH46" s="21"/>
      <c r="AI46" s="21"/>
      <c r="AJ46" s="21"/>
      <c r="AK46" s="21"/>
      <c r="AL46" s="21"/>
    </row>
    <row r="47" spans="1:38" ht="12.75" customHeight="1">
      <c r="A47" s="72"/>
      <c r="B47" s="48"/>
      <c r="C47" s="30" t="s">
        <v>102</v>
      </c>
      <c r="D47" s="49" t="s">
        <v>95</v>
      </c>
      <c r="E47" s="52" t="s">
        <v>69</v>
      </c>
      <c r="F47" s="52"/>
      <c r="G47" s="52"/>
      <c r="H47" s="31"/>
      <c r="I47" s="73">
        <v>0</v>
      </c>
      <c r="J47" s="73">
        <v>0</v>
      </c>
      <c r="K47" s="73">
        <v>0</v>
      </c>
      <c r="L47" s="73">
        <v>0</v>
      </c>
      <c r="M47" s="73">
        <v>0</v>
      </c>
      <c r="N47" s="73">
        <v>0</v>
      </c>
      <c r="O47" s="73">
        <v>0</v>
      </c>
      <c r="P47" s="73">
        <v>0</v>
      </c>
      <c r="Q47" s="73">
        <v>0</v>
      </c>
      <c r="R47" s="73">
        <v>0</v>
      </c>
      <c r="S47" s="75"/>
      <c r="T47" s="75"/>
      <c r="U47" s="29"/>
      <c r="V47" s="29"/>
      <c r="W47" s="29"/>
      <c r="X47" s="29"/>
      <c r="Y47" s="29"/>
      <c r="Z47" s="29"/>
      <c r="AA47" s="29"/>
      <c r="AB47" s="29"/>
      <c r="AC47" s="29"/>
      <c r="AD47" s="29"/>
      <c r="AE47" s="21"/>
      <c r="AF47" s="21"/>
      <c r="AG47" s="21"/>
      <c r="AH47" s="21"/>
      <c r="AI47" s="21"/>
      <c r="AJ47" s="21"/>
      <c r="AK47" s="21"/>
      <c r="AL47" s="21"/>
    </row>
    <row r="48" spans="1:38" ht="12.75" customHeight="1">
      <c r="A48" s="72"/>
      <c r="B48" s="48"/>
      <c r="C48" s="30" t="s">
        <v>103</v>
      </c>
      <c r="D48" s="49" t="s">
        <v>95</v>
      </c>
      <c r="E48" s="52" t="s">
        <v>69</v>
      </c>
      <c r="F48" s="52"/>
      <c r="G48" s="52"/>
      <c r="H48" s="31"/>
      <c r="I48" s="73">
        <v>0</v>
      </c>
      <c r="J48" s="73">
        <v>0</v>
      </c>
      <c r="K48" s="73">
        <v>0</v>
      </c>
      <c r="L48" s="73">
        <v>0</v>
      </c>
      <c r="M48" s="73">
        <v>0</v>
      </c>
      <c r="N48" s="73">
        <v>0</v>
      </c>
      <c r="O48" s="73">
        <v>0</v>
      </c>
      <c r="P48" s="73">
        <v>0</v>
      </c>
      <c r="Q48" s="73">
        <v>0</v>
      </c>
      <c r="R48" s="73">
        <v>0</v>
      </c>
      <c r="S48" s="75"/>
      <c r="T48" s="75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1"/>
      <c r="AF48" s="21"/>
      <c r="AG48" s="21"/>
      <c r="AH48" s="21"/>
      <c r="AI48" s="21"/>
      <c r="AJ48" s="21"/>
      <c r="AK48" s="21"/>
      <c r="AL48" s="21"/>
    </row>
    <row r="49" spans="1:38" ht="12.75" customHeight="1">
      <c r="A49" s="72"/>
      <c r="B49" s="48"/>
      <c r="C49" s="72"/>
      <c r="D49" s="49"/>
      <c r="E49" s="52"/>
      <c r="F49" s="52"/>
      <c r="G49" s="52"/>
      <c r="H49" s="31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75"/>
      <c r="T49" s="75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1"/>
      <c r="AF49" s="21"/>
      <c r="AG49" s="21"/>
      <c r="AH49" s="21"/>
      <c r="AI49" s="21"/>
      <c r="AJ49" s="21"/>
      <c r="AK49" s="21"/>
      <c r="AL49" s="21"/>
    </row>
    <row r="50" spans="1:38" ht="12.75" customHeight="1">
      <c r="A50" s="72"/>
      <c r="B50" s="48"/>
      <c r="C50" s="67" t="s">
        <v>104</v>
      </c>
      <c r="D50" s="1"/>
      <c r="E50" s="21"/>
      <c r="F50" s="21"/>
      <c r="G50" s="21"/>
      <c r="H50" s="3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75"/>
      <c r="T50" s="75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1"/>
      <c r="AF50" s="21"/>
      <c r="AG50" s="21"/>
      <c r="AH50" s="21"/>
      <c r="AI50" s="21"/>
      <c r="AJ50" s="21"/>
      <c r="AK50" s="21"/>
      <c r="AL50" s="21"/>
    </row>
    <row r="51" spans="1:38" ht="12.75" customHeight="1">
      <c r="A51" s="72"/>
      <c r="B51" s="48"/>
      <c r="C51" s="30" t="s">
        <v>105</v>
      </c>
      <c r="D51" s="49" t="s">
        <v>106</v>
      </c>
      <c r="E51" s="52" t="s">
        <v>69</v>
      </c>
      <c r="F51" s="21"/>
      <c r="G51" s="73">
        <v>60</v>
      </c>
      <c r="H51" s="3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75"/>
      <c r="T51" s="75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1"/>
      <c r="AF51" s="21"/>
      <c r="AG51" s="21"/>
      <c r="AH51" s="21"/>
      <c r="AI51" s="21"/>
      <c r="AJ51" s="21"/>
      <c r="AK51" s="21"/>
      <c r="AL51" s="21"/>
    </row>
    <row r="52" spans="1:38" ht="12.75" customHeight="1">
      <c r="A52" s="72"/>
      <c r="B52" s="48"/>
      <c r="C52" s="30" t="s">
        <v>99</v>
      </c>
      <c r="D52" s="49" t="s">
        <v>106</v>
      </c>
      <c r="E52" s="52" t="s">
        <v>107</v>
      </c>
      <c r="F52" s="52"/>
      <c r="G52" s="73">
        <v>60</v>
      </c>
      <c r="H52" s="3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75"/>
      <c r="T52" s="75"/>
      <c r="U52" s="29"/>
      <c r="V52" s="29"/>
      <c r="W52" s="29"/>
      <c r="X52" s="29"/>
      <c r="Y52" s="29"/>
      <c r="Z52" s="29"/>
      <c r="AA52" s="29"/>
      <c r="AB52" s="29"/>
      <c r="AC52" s="29"/>
      <c r="AD52" s="29"/>
      <c r="AE52" s="21"/>
      <c r="AF52" s="21"/>
      <c r="AG52" s="21"/>
      <c r="AH52" s="21"/>
      <c r="AI52" s="21"/>
      <c r="AJ52" s="21"/>
      <c r="AK52" s="21"/>
      <c r="AL52" s="21"/>
    </row>
    <row r="53" spans="1:38" ht="12.75" customHeight="1">
      <c r="A53" s="72"/>
      <c r="B53" s="48"/>
      <c r="C53" s="30" t="s">
        <v>100</v>
      </c>
      <c r="D53" s="49" t="s">
        <v>106</v>
      </c>
      <c r="E53" s="52" t="s">
        <v>107</v>
      </c>
      <c r="F53" s="52"/>
      <c r="G53" s="73">
        <v>60</v>
      </c>
      <c r="H53" s="3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75"/>
      <c r="T53" s="75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1"/>
      <c r="AF53" s="21"/>
      <c r="AG53" s="21"/>
      <c r="AH53" s="21"/>
      <c r="AI53" s="21"/>
      <c r="AJ53" s="21"/>
      <c r="AK53" s="21"/>
      <c r="AL53" s="21"/>
    </row>
    <row r="54" spans="1:38" ht="12.75" customHeight="1">
      <c r="A54" s="72"/>
      <c r="B54" s="48"/>
      <c r="C54" s="30" t="s">
        <v>101</v>
      </c>
      <c r="D54" s="49" t="s">
        <v>106</v>
      </c>
      <c r="E54" s="52" t="s">
        <v>107</v>
      </c>
      <c r="F54" s="52"/>
      <c r="G54" s="73">
        <v>60</v>
      </c>
      <c r="H54" s="3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75"/>
      <c r="T54" s="75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1"/>
      <c r="AF54" s="21"/>
      <c r="AG54" s="21"/>
      <c r="AH54" s="21"/>
      <c r="AI54" s="21"/>
      <c r="AJ54" s="21"/>
      <c r="AK54" s="21"/>
      <c r="AL54" s="21"/>
    </row>
    <row r="55" spans="1:38" ht="12.75" customHeight="1">
      <c r="A55" s="72"/>
      <c r="B55" s="48"/>
      <c r="C55" s="30" t="s">
        <v>102</v>
      </c>
      <c r="D55" s="49" t="s">
        <v>106</v>
      </c>
      <c r="E55" s="52" t="s">
        <v>107</v>
      </c>
      <c r="F55" s="52"/>
      <c r="G55" s="73">
        <v>60</v>
      </c>
      <c r="H55" s="3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75"/>
      <c r="T55" s="75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1"/>
      <c r="AF55" s="21"/>
      <c r="AG55" s="21"/>
      <c r="AH55" s="21"/>
      <c r="AI55" s="21"/>
      <c r="AJ55" s="21"/>
      <c r="AK55" s="21"/>
      <c r="AL55" s="21"/>
    </row>
    <row r="56" spans="1:38" ht="12.75" customHeight="1">
      <c r="A56" s="72"/>
      <c r="B56" s="48"/>
      <c r="C56" s="30" t="s">
        <v>103</v>
      </c>
      <c r="D56" s="49" t="s">
        <v>106</v>
      </c>
      <c r="E56" s="52" t="s">
        <v>107</v>
      </c>
      <c r="F56" s="52"/>
      <c r="G56" s="73">
        <v>60</v>
      </c>
      <c r="H56" s="3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75"/>
      <c r="T56" s="75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1"/>
      <c r="AF56" s="21"/>
      <c r="AG56" s="21"/>
      <c r="AH56" s="21"/>
      <c r="AI56" s="21"/>
      <c r="AJ56" s="21"/>
      <c r="AK56" s="21"/>
      <c r="AL56" s="21"/>
    </row>
    <row r="57" spans="1:38" ht="12.75" customHeight="1">
      <c r="A57" s="72"/>
      <c r="B57" s="48"/>
      <c r="C57" s="30"/>
      <c r="D57" s="49"/>
      <c r="E57" s="21"/>
      <c r="F57" s="21"/>
      <c r="G57" s="21"/>
      <c r="H57" s="31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75"/>
      <c r="T57" s="75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1"/>
      <c r="AF57" s="21"/>
      <c r="AG57" s="21"/>
      <c r="AH57" s="21"/>
      <c r="AI57" s="21"/>
      <c r="AJ57" s="21"/>
      <c r="AK57" s="21"/>
      <c r="AL57" s="21"/>
    </row>
    <row r="58" spans="1:38" ht="12.75" customHeight="1">
      <c r="A58" s="72"/>
      <c r="B58" s="48"/>
      <c r="C58" s="67" t="s">
        <v>108</v>
      </c>
      <c r="D58" s="1"/>
      <c r="E58" s="21"/>
      <c r="F58" s="21"/>
      <c r="G58" s="21"/>
      <c r="H58" s="3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75"/>
      <c r="T58" s="75"/>
      <c r="U58" s="29"/>
      <c r="V58" s="29"/>
      <c r="W58" s="29"/>
      <c r="X58" s="29"/>
      <c r="Y58" s="29"/>
      <c r="Z58" s="29"/>
      <c r="AA58" s="29"/>
      <c r="AB58" s="29"/>
      <c r="AC58" s="29"/>
      <c r="AD58" s="29"/>
      <c r="AE58" s="21"/>
      <c r="AF58" s="21"/>
      <c r="AG58" s="21"/>
      <c r="AH58" s="21"/>
      <c r="AI58" s="21"/>
      <c r="AJ58" s="21"/>
      <c r="AK58" s="21"/>
      <c r="AL58" s="21"/>
    </row>
    <row r="59" spans="1:38" ht="12.75" customHeight="1">
      <c r="A59" s="72"/>
      <c r="B59" s="48"/>
      <c r="C59" s="30" t="s">
        <v>105</v>
      </c>
      <c r="D59" s="49" t="s">
        <v>77</v>
      </c>
      <c r="E59" s="23" t="s">
        <v>91</v>
      </c>
      <c r="F59" s="23"/>
      <c r="G59" s="73">
        <v>60</v>
      </c>
      <c r="H59" s="3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75"/>
      <c r="T59" s="75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1"/>
      <c r="AF59" s="21"/>
      <c r="AG59" s="21"/>
      <c r="AH59" s="21"/>
      <c r="AI59" s="21"/>
      <c r="AJ59" s="21"/>
      <c r="AK59" s="21"/>
      <c r="AL59" s="21"/>
    </row>
    <row r="60" spans="1:38" ht="12.75" customHeight="1">
      <c r="A60" s="72"/>
      <c r="B60" s="48"/>
      <c r="C60" s="30" t="s">
        <v>99</v>
      </c>
      <c r="D60" s="49" t="s">
        <v>77</v>
      </c>
      <c r="E60" s="23" t="s">
        <v>91</v>
      </c>
      <c r="F60" s="23"/>
      <c r="G60" s="73">
        <v>60</v>
      </c>
      <c r="H60" s="3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75"/>
      <c r="T60" s="75"/>
      <c r="U60" s="29"/>
      <c r="V60" s="29"/>
      <c r="W60" s="29"/>
      <c r="X60" s="29"/>
      <c r="Y60" s="29"/>
      <c r="Z60" s="29"/>
      <c r="AA60" s="29"/>
      <c r="AB60" s="29"/>
      <c r="AC60" s="29"/>
      <c r="AD60" s="29"/>
      <c r="AE60" s="21"/>
      <c r="AF60" s="21"/>
      <c r="AG60" s="21"/>
      <c r="AH60" s="21"/>
      <c r="AI60" s="21"/>
      <c r="AJ60" s="21"/>
      <c r="AK60" s="21"/>
      <c r="AL60" s="21"/>
    </row>
    <row r="61" spans="1:38" ht="12.75" customHeight="1">
      <c r="A61" s="72"/>
      <c r="B61" s="48"/>
      <c r="C61" s="30" t="s">
        <v>100</v>
      </c>
      <c r="D61" s="49" t="s">
        <v>77</v>
      </c>
      <c r="E61" s="23" t="s">
        <v>91</v>
      </c>
      <c r="F61" s="23"/>
      <c r="G61" s="73">
        <v>60</v>
      </c>
      <c r="H61" s="3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75"/>
      <c r="T61" s="75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1"/>
      <c r="AF61" s="21"/>
      <c r="AG61" s="21"/>
      <c r="AH61" s="21"/>
      <c r="AI61" s="21"/>
      <c r="AJ61" s="21"/>
      <c r="AK61" s="21"/>
      <c r="AL61" s="21"/>
    </row>
    <row r="62" spans="1:38" ht="12.75" customHeight="1">
      <c r="A62" s="72"/>
      <c r="B62" s="48"/>
      <c r="C62" s="30" t="s">
        <v>101</v>
      </c>
      <c r="D62" s="49" t="s">
        <v>77</v>
      </c>
      <c r="E62" s="23" t="s">
        <v>91</v>
      </c>
      <c r="F62" s="23"/>
      <c r="G62" s="73">
        <v>60</v>
      </c>
      <c r="H62" s="3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75"/>
      <c r="T62" s="75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1"/>
      <c r="AF62" s="21"/>
      <c r="AG62" s="21"/>
      <c r="AH62" s="21"/>
      <c r="AI62" s="21"/>
      <c r="AJ62" s="21"/>
      <c r="AK62" s="21"/>
      <c r="AL62" s="21"/>
    </row>
    <row r="63" spans="1:38" ht="12.75" customHeight="1">
      <c r="A63" s="72"/>
      <c r="B63" s="48"/>
      <c r="C63" s="30" t="s">
        <v>102</v>
      </c>
      <c r="D63" s="49" t="s">
        <v>77</v>
      </c>
      <c r="E63" s="23" t="s">
        <v>91</v>
      </c>
      <c r="F63" s="23"/>
      <c r="G63" s="73">
        <v>60</v>
      </c>
      <c r="H63" s="3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75"/>
      <c r="T63" s="75"/>
      <c r="U63" s="29"/>
      <c r="V63" s="29"/>
      <c r="W63" s="29"/>
      <c r="X63" s="29"/>
      <c r="Y63" s="29"/>
      <c r="Z63" s="29"/>
      <c r="AA63" s="29"/>
      <c r="AB63" s="29"/>
      <c r="AC63" s="29"/>
      <c r="AD63" s="29"/>
      <c r="AE63" s="21"/>
      <c r="AF63" s="21"/>
      <c r="AG63" s="21"/>
      <c r="AH63" s="21"/>
      <c r="AI63" s="21"/>
      <c r="AJ63" s="21"/>
      <c r="AK63" s="21"/>
      <c r="AL63" s="21"/>
    </row>
    <row r="64" spans="1:38" ht="15" customHeight="1">
      <c r="A64" s="21"/>
      <c r="B64" s="21"/>
      <c r="C64" s="30" t="s">
        <v>100</v>
      </c>
      <c r="D64" s="49" t="s">
        <v>77</v>
      </c>
      <c r="E64" s="23" t="s">
        <v>91</v>
      </c>
      <c r="F64" s="23"/>
      <c r="G64" s="73">
        <v>60</v>
      </c>
      <c r="H64" s="3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</row>
    <row r="65" spans="1:38" ht="15" customHeight="1">
      <c r="A65" s="21"/>
      <c r="B65" s="21"/>
      <c r="C65" s="30"/>
      <c r="D65" s="49"/>
      <c r="E65" s="23"/>
      <c r="F65" s="23"/>
      <c r="G65" s="23"/>
      <c r="H65" s="31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</row>
    <row r="66" spans="1:38" ht="15" customHeight="1">
      <c r="A66" s="21"/>
      <c r="B66" s="21"/>
      <c r="C66" s="67" t="s">
        <v>109</v>
      </c>
      <c r="D66" s="49"/>
      <c r="E66" s="23"/>
      <c r="F66" s="23"/>
      <c r="G66" s="23"/>
      <c r="H66" s="31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</row>
    <row r="67" spans="1:38" ht="13.5" customHeight="1">
      <c r="A67" s="21"/>
      <c r="B67" s="21"/>
      <c r="C67" s="30" t="s">
        <v>105</v>
      </c>
      <c r="D67" s="49" t="s">
        <v>77</v>
      </c>
      <c r="E67" s="23" t="s">
        <v>61</v>
      </c>
      <c r="F67" s="23"/>
      <c r="G67" s="23"/>
      <c r="H67" s="23"/>
      <c r="I67" s="76">
        <f ca="1">SUMIF(Costs!$F$8:$BM$8,Inputs!I$4,Costs!$F55:$BM55)</f>
        <v>21.166666666666668</v>
      </c>
      <c r="J67" s="76">
        <f ca="1">SUMIF(Costs!$F$8:$BM$8,Inputs!J$4,Costs!$F55:$BM55)</f>
        <v>41.524166666666666</v>
      </c>
      <c r="K67" s="76">
        <f ca="1">SUMIF(Costs!$F$8:$BM$8,Inputs!K$4,Costs!$F55:$BM55)</f>
        <v>62.68513333333334</v>
      </c>
      <c r="L67" s="76">
        <f ca="1">SUMIF(Costs!$F$8:$BM$8,Inputs!L$4,Costs!$F55:$BM55)</f>
        <v>84.692538666666636</v>
      </c>
      <c r="M67" s="76">
        <f ca="1">SUMIF(Costs!$F$8:$BM$8,Inputs!M$4,Costs!$F55:$BM55)</f>
        <v>107.58024021333327</v>
      </c>
      <c r="N67" s="76">
        <f>SUMIF(Costs!$F$8:$BM$8,Inputs!N$4,Costs!$F55:$BM55)</f>
        <v>0</v>
      </c>
      <c r="O67" s="76">
        <f>SUMIF(Costs!$F$8:$BM$8,Inputs!O$4,Costs!$F55:$BM55)</f>
        <v>0</v>
      </c>
      <c r="P67" s="76">
        <f>SUMIF(Costs!$F$8:$BM$8,Inputs!P$4,Costs!$F55:$BM55)</f>
        <v>0</v>
      </c>
      <c r="Q67" s="76">
        <f>SUMIF(Costs!$F$8:$BM$8,Inputs!Q$4,Costs!$F55:$BM55)</f>
        <v>0</v>
      </c>
      <c r="R67" s="76">
        <f>SUMIF(Costs!$F$8:$BM$8,Inputs!R$4,Costs!$F55:$BM55)</f>
        <v>0</v>
      </c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</row>
    <row r="68" spans="1:38" ht="13.5" customHeight="1">
      <c r="A68" s="21"/>
      <c r="B68" s="21"/>
      <c r="C68" s="30" t="s">
        <v>99</v>
      </c>
      <c r="D68" s="49" t="s">
        <v>77</v>
      </c>
      <c r="E68" s="23" t="s">
        <v>61</v>
      </c>
      <c r="F68" s="23"/>
      <c r="G68" s="23"/>
      <c r="H68" s="23"/>
      <c r="I68" s="76">
        <f ca="1">SUMIF(Costs!$F$8:$BM$8,Inputs!I$4,Costs!$F56:$BM56)</f>
        <v>12</v>
      </c>
      <c r="J68" s="76">
        <f ca="1">SUMIF(Costs!$F$8:$BM$8,Inputs!J$4,Costs!$F56:$BM56)</f>
        <v>12</v>
      </c>
      <c r="K68" s="76">
        <f ca="1">SUMIF(Costs!$F$8:$BM$8,Inputs!K$4,Costs!$F56:$BM56)</f>
        <v>12</v>
      </c>
      <c r="L68" s="76">
        <f ca="1">SUMIF(Costs!$F$8:$BM$8,Inputs!L$4,Costs!$F56:$BM56)</f>
        <v>12</v>
      </c>
      <c r="M68" s="76">
        <f ca="1">SUMIF(Costs!$F$8:$BM$8,Inputs!M$4,Costs!$F56:$BM56)</f>
        <v>12</v>
      </c>
      <c r="N68" s="76">
        <f>SUMIF(Costs!$F$8:$BM$8,Inputs!N$4,Costs!$F56:$BM56)</f>
        <v>0</v>
      </c>
      <c r="O68" s="76">
        <f>SUMIF(Costs!$F$8:$BM$8,Inputs!O$4,Costs!$F56:$BM56)</f>
        <v>0</v>
      </c>
      <c r="P68" s="76">
        <f>SUMIF(Costs!$F$8:$BM$8,Inputs!P$4,Costs!$F56:$BM56)</f>
        <v>0</v>
      </c>
      <c r="Q68" s="76">
        <f>SUMIF(Costs!$F$8:$BM$8,Inputs!Q$4,Costs!$F56:$BM56)</f>
        <v>0</v>
      </c>
      <c r="R68" s="76">
        <f>SUMIF(Costs!$F$8:$BM$8,Inputs!R$4,Costs!$F56:$BM56)</f>
        <v>0</v>
      </c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</row>
    <row r="69" spans="1:38" ht="13.5" customHeight="1">
      <c r="A69" s="21"/>
      <c r="B69" s="21"/>
      <c r="C69" s="30" t="s">
        <v>100</v>
      </c>
      <c r="D69" s="49" t="s">
        <v>77</v>
      </c>
      <c r="E69" s="23" t="s">
        <v>61</v>
      </c>
      <c r="F69" s="23"/>
      <c r="G69" s="23"/>
      <c r="H69" s="23"/>
      <c r="I69" s="76">
        <f ca="1">SUMIF(Costs!$F$8:$BM$8,Inputs!I$4,Costs!$F57:$BM57)</f>
        <v>12</v>
      </c>
      <c r="J69" s="76">
        <f ca="1">SUMIF(Costs!$F$8:$BM$8,Inputs!J$4,Costs!$F57:$BM57)</f>
        <v>12</v>
      </c>
      <c r="K69" s="76">
        <f ca="1">SUMIF(Costs!$F$8:$BM$8,Inputs!K$4,Costs!$F57:$BM57)</f>
        <v>12</v>
      </c>
      <c r="L69" s="76">
        <f ca="1">SUMIF(Costs!$F$8:$BM$8,Inputs!L$4,Costs!$F57:$BM57)</f>
        <v>12</v>
      </c>
      <c r="M69" s="76">
        <f ca="1">SUMIF(Costs!$F$8:$BM$8,Inputs!M$4,Costs!$F57:$BM57)</f>
        <v>12</v>
      </c>
      <c r="N69" s="76">
        <f>SUMIF(Costs!$F$8:$BM$8,Inputs!N$4,Costs!$F57:$BM57)</f>
        <v>0</v>
      </c>
      <c r="O69" s="76">
        <f>SUMIF(Costs!$F$8:$BM$8,Inputs!O$4,Costs!$F57:$BM57)</f>
        <v>0</v>
      </c>
      <c r="P69" s="76">
        <f>SUMIF(Costs!$F$8:$BM$8,Inputs!P$4,Costs!$F57:$BM57)</f>
        <v>0</v>
      </c>
      <c r="Q69" s="76">
        <f>SUMIF(Costs!$F$8:$BM$8,Inputs!Q$4,Costs!$F57:$BM57)</f>
        <v>0</v>
      </c>
      <c r="R69" s="76">
        <f>SUMIF(Costs!$F$8:$BM$8,Inputs!R$4,Costs!$F57:$BM57)</f>
        <v>0</v>
      </c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</row>
    <row r="70" spans="1:38" ht="13.5" customHeight="1">
      <c r="A70" s="21"/>
      <c r="B70" s="21"/>
      <c r="C70" s="30" t="s">
        <v>101</v>
      </c>
      <c r="D70" s="49" t="s">
        <v>77</v>
      </c>
      <c r="E70" s="23" t="s">
        <v>61</v>
      </c>
      <c r="F70" s="23"/>
      <c r="G70" s="23"/>
      <c r="H70" s="23"/>
      <c r="I70" s="76">
        <f ca="1">SUMIF(Costs!$F$8:$BM$8,Inputs!I$4,Costs!$F58:$BM58)</f>
        <v>12</v>
      </c>
      <c r="J70" s="76">
        <f ca="1">SUMIF(Costs!$F$8:$BM$8,Inputs!J$4,Costs!$F58:$BM58)</f>
        <v>12</v>
      </c>
      <c r="K70" s="76">
        <f ca="1">SUMIF(Costs!$F$8:$BM$8,Inputs!K$4,Costs!$F58:$BM58)</f>
        <v>12</v>
      </c>
      <c r="L70" s="76">
        <f ca="1">SUMIF(Costs!$F$8:$BM$8,Inputs!L$4,Costs!$F58:$BM58)</f>
        <v>12</v>
      </c>
      <c r="M70" s="76">
        <f ca="1">SUMIF(Costs!$F$8:$BM$8,Inputs!M$4,Costs!$F58:$BM58)</f>
        <v>12</v>
      </c>
      <c r="N70" s="76">
        <f>SUMIF(Costs!$F$8:$BM$8,Inputs!N$4,Costs!$F58:$BM58)</f>
        <v>0</v>
      </c>
      <c r="O70" s="76">
        <f>SUMIF(Costs!$F$8:$BM$8,Inputs!O$4,Costs!$F58:$BM58)</f>
        <v>0</v>
      </c>
      <c r="P70" s="76">
        <f>SUMIF(Costs!$F$8:$BM$8,Inputs!P$4,Costs!$F58:$BM58)</f>
        <v>0</v>
      </c>
      <c r="Q70" s="76">
        <f>SUMIF(Costs!$F$8:$BM$8,Inputs!Q$4,Costs!$F58:$BM58)</f>
        <v>0</v>
      </c>
      <c r="R70" s="76">
        <f>SUMIF(Costs!$F$8:$BM$8,Inputs!R$4,Costs!$F58:$BM58)</f>
        <v>0</v>
      </c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</row>
    <row r="71" spans="1:38" ht="13.5" customHeight="1">
      <c r="A71" s="21"/>
      <c r="B71" s="21"/>
      <c r="C71" s="30" t="s">
        <v>102</v>
      </c>
      <c r="D71" s="49" t="s">
        <v>77</v>
      </c>
      <c r="E71" s="23" t="s">
        <v>61</v>
      </c>
      <c r="F71" s="23"/>
      <c r="G71" s="23"/>
      <c r="H71" s="23"/>
      <c r="I71" s="76">
        <f ca="1">SUMIF(Costs!$F$8:$BM$8,Inputs!I$4,Costs!$F59:$BM59)</f>
        <v>12</v>
      </c>
      <c r="J71" s="76">
        <f ca="1">SUMIF(Costs!$F$8:$BM$8,Inputs!J$4,Costs!$F59:$BM59)</f>
        <v>12</v>
      </c>
      <c r="K71" s="76">
        <f ca="1">SUMIF(Costs!$F$8:$BM$8,Inputs!K$4,Costs!$F59:$BM59)</f>
        <v>12</v>
      </c>
      <c r="L71" s="76">
        <f ca="1">SUMIF(Costs!$F$8:$BM$8,Inputs!L$4,Costs!$F59:$BM59)</f>
        <v>12</v>
      </c>
      <c r="M71" s="76">
        <f ca="1">SUMIF(Costs!$F$8:$BM$8,Inputs!M$4,Costs!$F59:$BM59)</f>
        <v>12</v>
      </c>
      <c r="N71" s="76">
        <f>SUMIF(Costs!$F$8:$BM$8,Inputs!N$4,Costs!$F59:$BM59)</f>
        <v>0</v>
      </c>
      <c r="O71" s="76">
        <f>SUMIF(Costs!$F$8:$BM$8,Inputs!O$4,Costs!$F59:$BM59)</f>
        <v>0</v>
      </c>
      <c r="P71" s="76">
        <f>SUMIF(Costs!$F$8:$BM$8,Inputs!P$4,Costs!$F59:$BM59)</f>
        <v>0</v>
      </c>
      <c r="Q71" s="76">
        <f>SUMIF(Costs!$F$8:$BM$8,Inputs!Q$4,Costs!$F59:$BM59)</f>
        <v>0</v>
      </c>
      <c r="R71" s="76">
        <f>SUMIF(Costs!$F$8:$BM$8,Inputs!R$4,Costs!$F59:$BM59)</f>
        <v>0</v>
      </c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</row>
    <row r="72" spans="1:38" ht="13.5" customHeight="1">
      <c r="A72" s="21"/>
      <c r="B72" s="21"/>
      <c r="C72" s="30" t="s">
        <v>100</v>
      </c>
      <c r="D72" s="49" t="s">
        <v>77</v>
      </c>
      <c r="E72" s="23" t="s">
        <v>61</v>
      </c>
      <c r="F72" s="23"/>
      <c r="G72" s="23"/>
      <c r="H72" s="23"/>
      <c r="I72" s="76">
        <f ca="1">SUMIF(Costs!$F$8:$BM$8,Inputs!I$4,Costs!$F60:$BM60)</f>
        <v>12</v>
      </c>
      <c r="J72" s="76">
        <f ca="1">SUMIF(Costs!$F$8:$BM$8,Inputs!J$4,Costs!$F60:$BM60)</f>
        <v>12</v>
      </c>
      <c r="K72" s="76">
        <f ca="1">SUMIF(Costs!$F$8:$BM$8,Inputs!K$4,Costs!$F60:$BM60)</f>
        <v>12</v>
      </c>
      <c r="L72" s="76">
        <f ca="1">SUMIF(Costs!$F$8:$BM$8,Inputs!L$4,Costs!$F60:$BM60)</f>
        <v>12</v>
      </c>
      <c r="M72" s="76">
        <f ca="1">SUMIF(Costs!$F$8:$BM$8,Inputs!M$4,Costs!$F60:$BM60)</f>
        <v>12</v>
      </c>
      <c r="N72" s="76">
        <f>SUMIF(Costs!$F$8:$BM$8,Inputs!N$4,Costs!$F60:$BM60)</f>
        <v>0</v>
      </c>
      <c r="O72" s="76">
        <f>SUMIF(Costs!$F$8:$BM$8,Inputs!O$4,Costs!$F60:$BM60)</f>
        <v>0</v>
      </c>
      <c r="P72" s="76">
        <f>SUMIF(Costs!$F$8:$BM$8,Inputs!P$4,Costs!$F60:$BM60)</f>
        <v>0</v>
      </c>
      <c r="Q72" s="76">
        <f>SUMIF(Costs!$F$8:$BM$8,Inputs!Q$4,Costs!$F60:$BM60)</f>
        <v>0</v>
      </c>
      <c r="R72" s="76">
        <f>SUMIF(Costs!$F$8:$BM$8,Inputs!R$4,Costs!$F60:$BM60)</f>
        <v>0</v>
      </c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</row>
    <row r="73" spans="1:38" ht="15" customHeight="1">
      <c r="A73" s="21"/>
      <c r="B73" s="21"/>
      <c r="C73" s="30"/>
      <c r="D73" s="49"/>
      <c r="E73" s="23"/>
      <c r="F73" s="23"/>
      <c r="G73" s="23"/>
      <c r="H73" s="31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</row>
    <row r="74" spans="1:38" ht="12" customHeight="1">
      <c r="A74" s="21"/>
      <c r="B74" s="43" t="s">
        <v>110</v>
      </c>
      <c r="C74" s="44"/>
      <c r="D74" s="45"/>
      <c r="E74" s="46"/>
      <c r="F74" s="46"/>
      <c r="G74" s="46"/>
      <c r="H74" s="31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</row>
    <row r="75" spans="1:38" ht="12.75" customHeight="1">
      <c r="A75" s="21"/>
      <c r="B75" s="21"/>
      <c r="C75" s="21"/>
      <c r="D75" s="22"/>
      <c r="E75" s="23"/>
      <c r="F75" s="23"/>
      <c r="G75" s="23"/>
      <c r="H75" s="3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</row>
    <row r="76" spans="1:38" ht="12.75" customHeight="1">
      <c r="A76" s="21"/>
      <c r="B76" s="21"/>
      <c r="C76" s="67" t="s">
        <v>111</v>
      </c>
      <c r="D76" s="49" t="s">
        <v>112</v>
      </c>
      <c r="E76" s="77" t="s">
        <v>113</v>
      </c>
      <c r="F76" s="78"/>
      <c r="G76" s="66">
        <v>0</v>
      </c>
      <c r="H76" s="31"/>
      <c r="I76" s="76">
        <f>G76</f>
        <v>0</v>
      </c>
      <c r="J76" s="76">
        <f>I76</f>
        <v>0</v>
      </c>
      <c r="K76" s="76">
        <f t="shared" ref="K76:R76" si="5">J76</f>
        <v>0</v>
      </c>
      <c r="L76" s="76">
        <f t="shared" si="5"/>
        <v>0</v>
      </c>
      <c r="M76" s="76">
        <f t="shared" si="5"/>
        <v>0</v>
      </c>
      <c r="N76" s="76">
        <f t="shared" si="5"/>
        <v>0</v>
      </c>
      <c r="O76" s="76">
        <f t="shared" si="5"/>
        <v>0</v>
      </c>
      <c r="P76" s="76">
        <f t="shared" si="5"/>
        <v>0</v>
      </c>
      <c r="Q76" s="76">
        <f t="shared" si="5"/>
        <v>0</v>
      </c>
      <c r="R76" s="76">
        <f t="shared" si="5"/>
        <v>0</v>
      </c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</row>
    <row r="77" spans="1:38" ht="12.75" customHeight="1">
      <c r="A77" s="21"/>
      <c r="B77" s="21"/>
      <c r="C77" s="72"/>
      <c r="D77" s="49"/>
      <c r="E77" s="23"/>
      <c r="F77" s="23"/>
      <c r="G77" s="23"/>
      <c r="H77" s="31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</row>
    <row r="78" spans="1:38" ht="12.75" customHeight="1">
      <c r="A78" s="21"/>
      <c r="B78" s="21"/>
      <c r="C78" s="67" t="s">
        <v>114</v>
      </c>
      <c r="D78" s="49" t="s">
        <v>115</v>
      </c>
      <c r="E78" s="52" t="s">
        <v>69</v>
      </c>
      <c r="F78" s="78"/>
      <c r="G78" s="78"/>
      <c r="H78" s="31"/>
      <c r="I78" s="80" t="e">
        <f ca="1">Workflow!G10/(Inputs!I76*1000)</f>
        <v>#DIV/0!</v>
      </c>
      <c r="J78" s="80" t="e">
        <f ca="1">Workflow!H10/(Inputs!J76*1000000)</f>
        <v>#DIV/0!</v>
      </c>
      <c r="K78" s="80" t="e">
        <f ca="1">Workflow!I10/(Inputs!K76*1000000)</f>
        <v>#DIV/0!</v>
      </c>
      <c r="L78" s="80" t="e">
        <f ca="1">Workflow!J10/(Inputs!L76*1000000)</f>
        <v>#DIV/0!</v>
      </c>
      <c r="M78" s="80" t="e">
        <f ca="1">Workflow!K10/(Inputs!M76*1000000)</f>
        <v>#DIV/0!</v>
      </c>
      <c r="N78" s="80" t="e">
        <f ca="1">Workflow!L10/(Inputs!N76*1000000)</f>
        <v>#DIV/0!</v>
      </c>
      <c r="O78" s="80" t="e">
        <f ca="1">Workflow!M10/(Inputs!O76*1000000)</f>
        <v>#DIV/0!</v>
      </c>
      <c r="P78" s="80" t="e">
        <f ca="1">Workflow!N10/(Inputs!P76*1000000)</f>
        <v>#DIV/0!</v>
      </c>
      <c r="Q78" s="80" t="e">
        <f ca="1">Workflow!O10/(Inputs!Q76*1000000)</f>
        <v>#DIV/0!</v>
      </c>
      <c r="R78" s="80" t="e">
        <f ca="1">Workflow!P10/(Inputs!R76*1000000)</f>
        <v>#DIV/0!</v>
      </c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</row>
    <row r="79" spans="1:38" ht="12.75" customHeight="1">
      <c r="A79" s="21"/>
      <c r="B79" s="21"/>
      <c r="C79" s="72"/>
      <c r="D79" s="49"/>
      <c r="E79" s="23"/>
      <c r="F79" s="23"/>
      <c r="G79" s="23"/>
      <c r="H79" s="31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</row>
    <row r="80" spans="1:38" ht="12.75" customHeight="1">
      <c r="A80" s="21"/>
      <c r="B80" s="21"/>
      <c r="C80" s="67" t="s">
        <v>116</v>
      </c>
      <c r="D80" s="1"/>
      <c r="E80" s="23"/>
      <c r="F80" s="23"/>
      <c r="G80" s="23"/>
      <c r="H80" s="3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</row>
    <row r="81" spans="1:38" ht="12.75" customHeight="1">
      <c r="A81" s="21"/>
      <c r="B81" s="21"/>
      <c r="C81" s="30"/>
      <c r="D81" s="49" t="s">
        <v>117</v>
      </c>
      <c r="E81" s="58" t="s">
        <v>118</v>
      </c>
      <c r="F81" s="58"/>
      <c r="G81" s="58"/>
      <c r="H81" s="31"/>
      <c r="I81" s="81"/>
      <c r="J81" s="66">
        <v>0</v>
      </c>
      <c r="K81" s="66">
        <v>0</v>
      </c>
      <c r="L81" s="66">
        <v>0</v>
      </c>
      <c r="M81" s="66">
        <v>0</v>
      </c>
      <c r="N81" s="66">
        <v>0</v>
      </c>
      <c r="O81" s="66">
        <v>0</v>
      </c>
      <c r="P81" s="66">
        <v>0</v>
      </c>
      <c r="Q81" s="66">
        <v>0</v>
      </c>
      <c r="R81" s="66">
        <v>0</v>
      </c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</row>
    <row r="82" spans="1:38" ht="13.5" customHeight="1">
      <c r="A82" s="21"/>
      <c r="B82" s="21"/>
      <c r="C82" s="72"/>
      <c r="D82" s="49"/>
      <c r="E82" s="23"/>
      <c r="F82" s="23"/>
      <c r="G82" s="23"/>
      <c r="H82" s="31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</row>
    <row r="83" spans="1:38" ht="13.5" customHeight="1">
      <c r="A83" s="21"/>
      <c r="B83" s="21"/>
      <c r="C83" s="67" t="s">
        <v>119</v>
      </c>
      <c r="D83" s="49"/>
      <c r="E83" s="23"/>
      <c r="F83" s="23"/>
      <c r="G83" s="23"/>
      <c r="H83" s="31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</row>
    <row r="84" spans="1:38" ht="13.5" customHeight="1">
      <c r="A84" s="21"/>
      <c r="B84" s="21"/>
      <c r="C84" s="30" t="s">
        <v>120</v>
      </c>
      <c r="D84" s="49" t="s">
        <v>121</v>
      </c>
      <c r="E84" s="52" t="s">
        <v>69</v>
      </c>
      <c r="F84" s="23"/>
      <c r="G84" s="23"/>
      <c r="H84" s="31"/>
      <c r="I84" s="81"/>
      <c r="J84" s="70">
        <v>1</v>
      </c>
      <c r="K84" s="70">
        <v>1</v>
      </c>
      <c r="L84" s="70">
        <v>1</v>
      </c>
      <c r="M84" s="70">
        <v>1</v>
      </c>
      <c r="N84" s="70">
        <v>1</v>
      </c>
      <c r="O84" s="70">
        <v>1</v>
      </c>
      <c r="P84" s="70">
        <v>1</v>
      </c>
      <c r="Q84" s="70">
        <v>1</v>
      </c>
      <c r="R84" s="70">
        <v>1</v>
      </c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</row>
    <row r="85" spans="1:38" ht="13.5" customHeight="1">
      <c r="A85" s="21"/>
      <c r="B85" s="21"/>
      <c r="C85" s="30" t="s">
        <v>122</v>
      </c>
      <c r="D85" s="49" t="s">
        <v>117</v>
      </c>
      <c r="E85" s="58" t="s">
        <v>61</v>
      </c>
      <c r="F85" s="23"/>
      <c r="G85" s="23"/>
      <c r="H85" s="31"/>
      <c r="I85" s="81"/>
      <c r="J85" s="76">
        <f ca="1">SUMIF(Revenue!$F$8:$DU$8,Inputs!J$4,Revenue!$F$19:$DU$19)</f>
        <v>0</v>
      </c>
      <c r="K85" s="76">
        <f ca="1">SUMIF(Revenue!$F$8:$DU$8,Inputs!K$4,Revenue!$F$19:$DU$19)</f>
        <v>0</v>
      </c>
      <c r="L85" s="76">
        <f ca="1">SUMIF(Revenue!$F$8:$DU$8,Inputs!L$4,Revenue!$F$19:$DU$19)</f>
        <v>0</v>
      </c>
      <c r="M85" s="76">
        <f ca="1">SUMIF(Revenue!$F$8:$DU$8,Inputs!M$4,Revenue!$F$19:$DU$19)</f>
        <v>0</v>
      </c>
      <c r="N85" s="76">
        <f ca="1">SUMIF(Revenue!$F$8:$DU$8,Inputs!N$4,Revenue!$F$19:$DU$19)</f>
        <v>0</v>
      </c>
      <c r="O85" s="76">
        <f ca="1">SUMIF(Revenue!$F$8:$DU$8,Inputs!O$4,Revenue!$F$19:$DU$19)</f>
        <v>0</v>
      </c>
      <c r="P85" s="76">
        <f ca="1">SUMIF(Revenue!$F$8:$DU$8,Inputs!P$4,Revenue!$F$19:$DU$19)</f>
        <v>0</v>
      </c>
      <c r="Q85" s="76">
        <f ca="1">SUMIF(Revenue!$F$8:$DU$8,Inputs!Q$4,Revenue!$F$19:$DU$19)</f>
        <v>0</v>
      </c>
      <c r="R85" s="76">
        <f ca="1">SUMIF(Revenue!$F$8:$DU$8,Inputs!R$4,Revenue!$F$19:$DU$19)</f>
        <v>0</v>
      </c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</row>
    <row r="86" spans="1:38" ht="13.5" customHeight="1">
      <c r="A86" s="21"/>
      <c r="B86" s="21"/>
      <c r="C86" s="67"/>
      <c r="D86" s="49"/>
      <c r="E86" s="23"/>
      <c r="F86" s="23"/>
      <c r="G86" s="23"/>
      <c r="H86" s="31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</row>
    <row r="87" spans="1:38" ht="12.75" customHeight="1">
      <c r="A87" s="63"/>
      <c r="B87" s="63"/>
      <c r="C87" s="72" t="s">
        <v>123</v>
      </c>
      <c r="D87" s="49" t="s">
        <v>124</v>
      </c>
      <c r="E87" s="52" t="s">
        <v>69</v>
      </c>
      <c r="F87" s="23"/>
      <c r="G87" s="66">
        <v>10</v>
      </c>
      <c r="H87" s="31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</row>
    <row r="88" spans="1:38" ht="12.75" customHeight="1">
      <c r="A88" s="63"/>
      <c r="B88" s="63"/>
      <c r="C88" s="72" t="s">
        <v>125</v>
      </c>
      <c r="D88" s="49" t="s">
        <v>126</v>
      </c>
      <c r="E88" s="52" t="s">
        <v>69</v>
      </c>
      <c r="F88" s="23"/>
      <c r="G88" s="66">
        <v>10</v>
      </c>
      <c r="H88" s="31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</row>
    <row r="89" spans="1:38" ht="13.5" customHeight="1">
      <c r="A89" s="21"/>
      <c r="B89" s="21"/>
      <c r="C89" s="67"/>
      <c r="D89" s="49"/>
      <c r="E89" s="23"/>
      <c r="F89" s="23"/>
      <c r="G89" s="23"/>
      <c r="H89" s="31"/>
      <c r="I89" s="79"/>
      <c r="J89" s="79"/>
      <c r="K89" s="79"/>
      <c r="L89" s="79"/>
      <c r="M89" s="79"/>
      <c r="N89" s="79"/>
      <c r="O89" s="79"/>
      <c r="P89" s="79"/>
      <c r="Q89" s="79"/>
      <c r="R89" s="76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</row>
    <row r="90" spans="1:38" ht="13.5" customHeight="1">
      <c r="A90" s="21"/>
      <c r="B90" s="21"/>
      <c r="C90" s="67" t="s">
        <v>127</v>
      </c>
      <c r="D90" s="21"/>
      <c r="E90" s="21"/>
      <c r="F90" s="23"/>
      <c r="G90" s="80">
        <f>SUM(G91:G102)</f>
        <v>1</v>
      </c>
      <c r="H90" s="31"/>
      <c r="I90" s="21"/>
      <c r="J90" s="79"/>
      <c r="K90" s="79"/>
      <c r="L90" s="79"/>
      <c r="M90" s="79"/>
      <c r="N90" s="79"/>
      <c r="O90" s="79"/>
      <c r="P90" s="79"/>
      <c r="Q90" s="79"/>
      <c r="R90" s="79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</row>
    <row r="91" spans="1:38" ht="13.5" customHeight="1">
      <c r="A91" s="21"/>
      <c r="B91" s="63">
        <v>1</v>
      </c>
      <c r="C91" s="30" t="s">
        <v>128</v>
      </c>
      <c r="D91" s="49" t="s">
        <v>129</v>
      </c>
      <c r="E91" s="52" t="s">
        <v>69</v>
      </c>
      <c r="F91" s="23"/>
      <c r="G91" s="70">
        <f t="shared" ref="G91:G102" si="6">100%/12</f>
        <v>8.3333333333333329E-2</v>
      </c>
      <c r="H91" s="31"/>
      <c r="I91" s="21"/>
      <c r="J91" s="79"/>
      <c r="K91" s="79"/>
      <c r="L91" s="79"/>
      <c r="M91" s="79"/>
      <c r="N91" s="79"/>
      <c r="O91" s="79"/>
      <c r="P91" s="79"/>
      <c r="Q91" s="79"/>
      <c r="R91" s="79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</row>
    <row r="92" spans="1:38" ht="13.5" customHeight="1">
      <c r="A92" s="21"/>
      <c r="B92" s="63">
        <v>2</v>
      </c>
      <c r="C92" s="30" t="s">
        <v>130</v>
      </c>
      <c r="D92" s="49" t="s">
        <v>129</v>
      </c>
      <c r="E92" s="52" t="s">
        <v>69</v>
      </c>
      <c r="F92" s="23"/>
      <c r="G92" s="70">
        <f t="shared" si="6"/>
        <v>8.3333333333333329E-2</v>
      </c>
      <c r="H92" s="31"/>
      <c r="I92" s="21"/>
      <c r="J92" s="79"/>
      <c r="K92" s="79"/>
      <c r="L92" s="79"/>
      <c r="M92" s="79"/>
      <c r="N92" s="79"/>
      <c r="O92" s="79"/>
      <c r="P92" s="79"/>
      <c r="Q92" s="79"/>
      <c r="R92" s="79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</row>
    <row r="93" spans="1:38" ht="13.5" customHeight="1">
      <c r="A93" s="21"/>
      <c r="B93" s="63">
        <v>3</v>
      </c>
      <c r="C93" s="30" t="s">
        <v>131</v>
      </c>
      <c r="D93" s="49" t="s">
        <v>129</v>
      </c>
      <c r="E93" s="52" t="s">
        <v>69</v>
      </c>
      <c r="F93" s="23"/>
      <c r="G93" s="70">
        <f t="shared" si="6"/>
        <v>8.3333333333333329E-2</v>
      </c>
      <c r="H93" s="31"/>
      <c r="I93" s="21"/>
      <c r="J93" s="79"/>
      <c r="K93" s="79"/>
      <c r="L93" s="79"/>
      <c r="M93" s="79"/>
      <c r="N93" s="79"/>
      <c r="O93" s="79"/>
      <c r="P93" s="79"/>
      <c r="Q93" s="79"/>
      <c r="R93" s="79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</row>
    <row r="94" spans="1:38" ht="13.5" customHeight="1">
      <c r="A94" s="21"/>
      <c r="B94" s="63">
        <v>4</v>
      </c>
      <c r="C94" s="30" t="s">
        <v>132</v>
      </c>
      <c r="D94" s="49" t="s">
        <v>129</v>
      </c>
      <c r="E94" s="52" t="s">
        <v>69</v>
      </c>
      <c r="F94" s="23"/>
      <c r="G94" s="70">
        <f t="shared" si="6"/>
        <v>8.3333333333333329E-2</v>
      </c>
      <c r="H94" s="31"/>
      <c r="I94" s="21"/>
      <c r="J94" s="79"/>
      <c r="K94" s="79"/>
      <c r="L94" s="79"/>
      <c r="M94" s="79"/>
      <c r="N94" s="79"/>
      <c r="O94" s="79"/>
      <c r="P94" s="79"/>
      <c r="Q94" s="79"/>
      <c r="R94" s="79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  <c r="AH94" s="21"/>
      <c r="AI94" s="21"/>
      <c r="AJ94" s="21"/>
      <c r="AK94" s="21"/>
      <c r="AL94" s="21"/>
    </row>
    <row r="95" spans="1:38" ht="13.5" customHeight="1">
      <c r="A95" s="21"/>
      <c r="B95" s="63">
        <v>5</v>
      </c>
      <c r="C95" s="30" t="s">
        <v>133</v>
      </c>
      <c r="D95" s="49" t="s">
        <v>129</v>
      </c>
      <c r="E95" s="52" t="s">
        <v>69</v>
      </c>
      <c r="F95" s="23"/>
      <c r="G95" s="70">
        <f t="shared" si="6"/>
        <v>8.3333333333333329E-2</v>
      </c>
      <c r="H95" s="31"/>
      <c r="I95" s="21"/>
      <c r="J95" s="79"/>
      <c r="K95" s="79"/>
      <c r="L95" s="79"/>
      <c r="M95" s="79"/>
      <c r="N95" s="79"/>
      <c r="O95" s="79"/>
      <c r="P95" s="79"/>
      <c r="Q95" s="79"/>
      <c r="R95" s="79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</row>
    <row r="96" spans="1:38" ht="13.5" customHeight="1">
      <c r="A96" s="21"/>
      <c r="B96" s="63">
        <v>6</v>
      </c>
      <c r="C96" s="30" t="s">
        <v>134</v>
      </c>
      <c r="D96" s="49" t="s">
        <v>129</v>
      </c>
      <c r="E96" s="52" t="s">
        <v>69</v>
      </c>
      <c r="F96" s="23"/>
      <c r="G96" s="70">
        <f t="shared" si="6"/>
        <v>8.3333333333333329E-2</v>
      </c>
      <c r="H96" s="31"/>
      <c r="I96" s="21"/>
      <c r="J96" s="79"/>
      <c r="K96" s="79"/>
      <c r="L96" s="79"/>
      <c r="M96" s="79"/>
      <c r="N96" s="79"/>
      <c r="O96" s="79"/>
      <c r="P96" s="79"/>
      <c r="Q96" s="79"/>
      <c r="R96" s="79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</row>
    <row r="97" spans="1:38" ht="13.5" customHeight="1">
      <c r="A97" s="21"/>
      <c r="B97" s="63">
        <v>7</v>
      </c>
      <c r="C97" s="30" t="s">
        <v>135</v>
      </c>
      <c r="D97" s="49" t="s">
        <v>129</v>
      </c>
      <c r="E97" s="52" t="s">
        <v>69</v>
      </c>
      <c r="F97" s="23"/>
      <c r="G97" s="70">
        <f t="shared" si="6"/>
        <v>8.3333333333333329E-2</v>
      </c>
      <c r="H97" s="31"/>
      <c r="I97" s="21"/>
      <c r="J97" s="79"/>
      <c r="K97" s="79"/>
      <c r="L97" s="79"/>
      <c r="M97" s="79"/>
      <c r="N97" s="79"/>
      <c r="O97" s="79"/>
      <c r="P97" s="79"/>
      <c r="Q97" s="79"/>
      <c r="R97" s="79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/>
      <c r="AL97" s="21"/>
    </row>
    <row r="98" spans="1:38" ht="13.5" customHeight="1">
      <c r="A98" s="21"/>
      <c r="B98" s="63">
        <v>8</v>
      </c>
      <c r="C98" s="30" t="s">
        <v>136</v>
      </c>
      <c r="D98" s="49" t="s">
        <v>129</v>
      </c>
      <c r="E98" s="52" t="s">
        <v>69</v>
      </c>
      <c r="F98" s="23"/>
      <c r="G98" s="70">
        <f t="shared" si="6"/>
        <v>8.3333333333333329E-2</v>
      </c>
      <c r="H98" s="31"/>
      <c r="I98" s="21"/>
      <c r="J98" s="79"/>
      <c r="K98" s="79"/>
      <c r="L98" s="79"/>
      <c r="M98" s="79"/>
      <c r="N98" s="79"/>
      <c r="O98" s="79"/>
      <c r="P98" s="79"/>
      <c r="Q98" s="79"/>
      <c r="R98" s="79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</row>
    <row r="99" spans="1:38" ht="13.5" customHeight="1">
      <c r="A99" s="21"/>
      <c r="B99" s="63">
        <v>9</v>
      </c>
      <c r="C99" s="30" t="s">
        <v>137</v>
      </c>
      <c r="D99" s="49" t="s">
        <v>129</v>
      </c>
      <c r="E99" s="52" t="s">
        <v>69</v>
      </c>
      <c r="F99" s="23"/>
      <c r="G99" s="70">
        <f t="shared" si="6"/>
        <v>8.3333333333333329E-2</v>
      </c>
      <c r="H99" s="31"/>
      <c r="I99" s="21"/>
      <c r="J99" s="79"/>
      <c r="K99" s="79"/>
      <c r="L99" s="79"/>
      <c r="M99" s="79"/>
      <c r="N99" s="79"/>
      <c r="O99" s="79"/>
      <c r="P99" s="79"/>
      <c r="Q99" s="79"/>
      <c r="R99" s="79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</row>
    <row r="100" spans="1:38" ht="13.5" customHeight="1">
      <c r="A100" s="21"/>
      <c r="B100" s="63">
        <v>10</v>
      </c>
      <c r="C100" s="30" t="s">
        <v>138</v>
      </c>
      <c r="D100" s="49" t="s">
        <v>129</v>
      </c>
      <c r="E100" s="52" t="s">
        <v>69</v>
      </c>
      <c r="F100" s="23"/>
      <c r="G100" s="70">
        <f t="shared" si="6"/>
        <v>8.3333333333333329E-2</v>
      </c>
      <c r="H100" s="31"/>
      <c r="I100" s="21"/>
      <c r="J100" s="79"/>
      <c r="K100" s="79"/>
      <c r="L100" s="79"/>
      <c r="M100" s="79"/>
      <c r="N100" s="79"/>
      <c r="O100" s="79"/>
      <c r="P100" s="79"/>
      <c r="Q100" s="79"/>
      <c r="R100" s="79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</row>
    <row r="101" spans="1:38" ht="13.5" customHeight="1">
      <c r="A101" s="21"/>
      <c r="B101" s="63">
        <v>11</v>
      </c>
      <c r="C101" s="30" t="s">
        <v>139</v>
      </c>
      <c r="D101" s="49" t="s">
        <v>129</v>
      </c>
      <c r="E101" s="52" t="s">
        <v>69</v>
      </c>
      <c r="F101" s="23"/>
      <c r="G101" s="70">
        <f t="shared" si="6"/>
        <v>8.3333333333333329E-2</v>
      </c>
      <c r="H101" s="31"/>
      <c r="I101" s="21"/>
      <c r="J101" s="79"/>
      <c r="K101" s="79"/>
      <c r="L101" s="79"/>
      <c r="M101" s="79"/>
      <c r="N101" s="79"/>
      <c r="O101" s="79"/>
      <c r="P101" s="79"/>
      <c r="Q101" s="79"/>
      <c r="R101" s="79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</row>
    <row r="102" spans="1:38" ht="13.5" customHeight="1">
      <c r="A102" s="21"/>
      <c r="B102" s="63">
        <v>12</v>
      </c>
      <c r="C102" s="30" t="s">
        <v>140</v>
      </c>
      <c r="D102" s="49" t="s">
        <v>129</v>
      </c>
      <c r="E102" s="52" t="s">
        <v>69</v>
      </c>
      <c r="F102" s="23"/>
      <c r="G102" s="70">
        <f t="shared" si="6"/>
        <v>8.3333333333333329E-2</v>
      </c>
      <c r="H102" s="31"/>
      <c r="I102" s="21"/>
      <c r="J102" s="79"/>
      <c r="K102" s="79"/>
      <c r="L102" s="79"/>
      <c r="M102" s="79"/>
      <c r="N102" s="79"/>
      <c r="O102" s="79"/>
      <c r="P102" s="79"/>
      <c r="Q102" s="79"/>
      <c r="R102" s="79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</row>
    <row r="103" spans="1:38" ht="13.5" customHeight="1">
      <c r="A103" s="21"/>
      <c r="B103" s="21"/>
      <c r="C103" s="67"/>
      <c r="D103" s="49"/>
      <c r="E103" s="52"/>
      <c r="F103" s="23"/>
      <c r="G103" s="23"/>
      <c r="H103" s="31"/>
      <c r="I103" s="23"/>
      <c r="J103" s="79"/>
      <c r="K103" s="79"/>
      <c r="L103" s="79"/>
      <c r="M103" s="79"/>
      <c r="N103" s="79"/>
      <c r="O103" s="79"/>
      <c r="P103" s="79"/>
      <c r="Q103" s="79"/>
      <c r="R103" s="79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</row>
    <row r="104" spans="1:38" ht="12" customHeight="1">
      <c r="A104" s="21"/>
      <c r="B104" s="43" t="s">
        <v>141</v>
      </c>
      <c r="C104" s="44"/>
      <c r="D104" s="45"/>
      <c r="E104" s="46"/>
      <c r="F104" s="46"/>
      <c r="G104" s="46"/>
      <c r="H104" s="31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</row>
    <row r="105" spans="1:38" ht="7.5" customHeight="1">
      <c r="A105" s="21"/>
      <c r="B105" s="21"/>
      <c r="C105" s="21"/>
      <c r="D105" s="22"/>
      <c r="E105" s="23"/>
      <c r="F105" s="23"/>
      <c r="G105" s="23"/>
      <c r="H105" s="3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</row>
    <row r="106" spans="1:38" ht="12.75" customHeight="1">
      <c r="A106" s="21"/>
      <c r="B106" s="21"/>
      <c r="C106" s="62" t="s">
        <v>142</v>
      </c>
      <c r="D106" s="22"/>
      <c r="E106" s="23"/>
      <c r="F106" s="23"/>
      <c r="G106" s="23"/>
      <c r="H106" s="3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</row>
    <row r="107" spans="1:38" ht="12.75" customHeight="1">
      <c r="A107" s="63"/>
      <c r="B107" s="21"/>
      <c r="C107" s="30" t="str">
        <f t="shared" ref="C107:C108" si="7">C84</f>
        <v>Основной продукт</v>
      </c>
      <c r="D107" s="49" t="s">
        <v>95</v>
      </c>
      <c r="E107" s="52" t="s">
        <v>69</v>
      </c>
      <c r="F107" s="58"/>
      <c r="G107" s="58"/>
      <c r="H107" s="31"/>
      <c r="I107" s="54">
        <v>0</v>
      </c>
      <c r="J107" s="54">
        <f>I107</f>
        <v>0</v>
      </c>
      <c r="K107" s="54">
        <f t="shared" ref="K107:R108" si="8">J107</f>
        <v>0</v>
      </c>
      <c r="L107" s="54">
        <f t="shared" si="8"/>
        <v>0</v>
      </c>
      <c r="M107" s="54">
        <f t="shared" si="8"/>
        <v>0</v>
      </c>
      <c r="N107" s="54">
        <f t="shared" si="8"/>
        <v>0</v>
      </c>
      <c r="O107" s="54">
        <f t="shared" si="8"/>
        <v>0</v>
      </c>
      <c r="P107" s="54">
        <f t="shared" si="8"/>
        <v>0</v>
      </c>
      <c r="Q107" s="54">
        <f t="shared" si="8"/>
        <v>0</v>
      </c>
      <c r="R107" s="54">
        <f t="shared" si="8"/>
        <v>0</v>
      </c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</row>
    <row r="108" spans="1:38" ht="12.75" customHeight="1">
      <c r="A108" s="63"/>
      <c r="B108" s="21"/>
      <c r="C108" s="30" t="str">
        <f t="shared" si="7"/>
        <v>Комплектующие  (сопутствущие услуги, доп. продукты)</v>
      </c>
      <c r="D108" s="49" t="s">
        <v>95</v>
      </c>
      <c r="E108" s="52" t="s">
        <v>69</v>
      </c>
      <c r="F108" s="58"/>
      <c r="G108" s="58"/>
      <c r="H108" s="31"/>
      <c r="I108" s="54">
        <v>0</v>
      </c>
      <c r="J108" s="54">
        <f>I108</f>
        <v>0</v>
      </c>
      <c r="K108" s="54">
        <f t="shared" si="8"/>
        <v>0</v>
      </c>
      <c r="L108" s="54">
        <f t="shared" si="8"/>
        <v>0</v>
      </c>
      <c r="M108" s="54">
        <f t="shared" si="8"/>
        <v>0</v>
      </c>
      <c r="N108" s="54">
        <f t="shared" si="8"/>
        <v>0</v>
      </c>
      <c r="O108" s="54">
        <f t="shared" si="8"/>
        <v>0</v>
      </c>
      <c r="P108" s="54">
        <f t="shared" si="8"/>
        <v>0</v>
      </c>
      <c r="Q108" s="54">
        <f t="shared" si="8"/>
        <v>0</v>
      </c>
      <c r="R108" s="54">
        <f t="shared" si="8"/>
        <v>0</v>
      </c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</row>
    <row r="109" spans="1:38" ht="12.75" customHeight="1">
      <c r="A109" s="63"/>
      <c r="B109" s="63"/>
      <c r="C109" s="30"/>
      <c r="D109" s="49"/>
      <c r="E109" s="52"/>
      <c r="F109" s="58"/>
      <c r="G109" s="58"/>
      <c r="H109" s="3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</row>
    <row r="110" spans="1:38" ht="12.75" customHeight="1">
      <c r="A110" s="63"/>
      <c r="B110" s="63"/>
      <c r="C110" s="62" t="s">
        <v>143</v>
      </c>
      <c r="D110" s="49" t="s">
        <v>144</v>
      </c>
      <c r="E110" s="52" t="s">
        <v>69</v>
      </c>
      <c r="F110" s="23"/>
      <c r="G110" s="66">
        <v>0</v>
      </c>
      <c r="H110" s="31"/>
      <c r="I110" s="58"/>
      <c r="J110" s="58"/>
      <c r="K110" s="58"/>
      <c r="L110" s="58"/>
      <c r="M110" s="58"/>
      <c r="N110" s="58"/>
      <c r="O110" s="58"/>
      <c r="P110" s="58"/>
      <c r="Q110" s="58"/>
      <c r="R110" s="58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</row>
    <row r="111" spans="1:38" ht="12.75" customHeight="1">
      <c r="A111" s="63"/>
      <c r="B111" s="63"/>
      <c r="C111" s="30"/>
      <c r="D111" s="49"/>
      <c r="E111" s="52"/>
      <c r="F111" s="58"/>
      <c r="G111" s="58"/>
      <c r="H111" s="3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</row>
    <row r="112" spans="1:38" ht="12.75" customHeight="1">
      <c r="A112" s="63"/>
      <c r="B112" s="63"/>
      <c r="C112" s="62" t="s">
        <v>145</v>
      </c>
      <c r="D112" s="49"/>
      <c r="E112" s="52"/>
      <c r="F112" s="58"/>
      <c r="G112" s="58"/>
      <c r="H112" s="31"/>
      <c r="I112" s="58"/>
      <c r="J112" s="58"/>
      <c r="K112" s="58"/>
      <c r="L112" s="58"/>
      <c r="M112" s="58"/>
      <c r="N112" s="58"/>
      <c r="O112" s="58"/>
      <c r="P112" s="58"/>
      <c r="Q112" s="58"/>
      <c r="R112" s="58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</row>
    <row r="113" spans="1:38" ht="12.75" customHeight="1">
      <c r="A113" s="63"/>
      <c r="B113" s="63"/>
      <c r="C113" s="30" t="s">
        <v>146</v>
      </c>
      <c r="D113" s="49" t="s">
        <v>147</v>
      </c>
      <c r="E113" s="52" t="s">
        <v>69</v>
      </c>
      <c r="F113" s="58"/>
      <c r="G113" s="59">
        <v>0.1</v>
      </c>
      <c r="H113" s="31"/>
      <c r="I113" s="58"/>
      <c r="J113" s="58"/>
      <c r="K113" s="58"/>
      <c r="L113" s="58"/>
      <c r="M113" s="58"/>
      <c r="N113" s="58"/>
      <c r="O113" s="58"/>
      <c r="P113" s="58"/>
      <c r="Q113" s="58"/>
      <c r="R113" s="58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</row>
    <row r="114" spans="1:38" ht="12.75" customHeight="1">
      <c r="A114" s="63"/>
      <c r="B114" s="63"/>
      <c r="C114" s="30" t="s">
        <v>148</v>
      </c>
      <c r="D114" s="49" t="s">
        <v>106</v>
      </c>
      <c r="E114" s="52" t="s">
        <v>69</v>
      </c>
      <c r="F114" s="23"/>
      <c r="G114" s="66">
        <v>12</v>
      </c>
      <c r="H114" s="31"/>
      <c r="I114" s="58"/>
      <c r="J114" s="58"/>
      <c r="K114" s="58"/>
      <c r="L114" s="58"/>
      <c r="M114" s="58"/>
      <c r="N114" s="58"/>
      <c r="O114" s="58"/>
      <c r="P114" s="58"/>
      <c r="Q114" s="58"/>
      <c r="R114" s="58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</row>
    <row r="115" spans="1:38" ht="12.75" customHeight="1">
      <c r="A115" s="63"/>
      <c r="B115" s="63"/>
      <c r="C115" s="30" t="s">
        <v>149</v>
      </c>
      <c r="D115" s="49" t="s">
        <v>150</v>
      </c>
      <c r="E115" s="52" t="s">
        <v>69</v>
      </c>
      <c r="F115" s="58"/>
      <c r="G115" s="59">
        <v>0.12</v>
      </c>
      <c r="H115" s="31"/>
      <c r="I115" s="58"/>
      <c r="J115" s="58"/>
      <c r="K115" s="58"/>
      <c r="L115" s="58"/>
      <c r="M115" s="58"/>
      <c r="N115" s="58"/>
      <c r="O115" s="58"/>
      <c r="P115" s="58"/>
      <c r="Q115" s="58"/>
      <c r="R115" s="58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</row>
    <row r="116" spans="1:38" ht="12.75" customHeight="1">
      <c r="A116" s="63"/>
      <c r="B116" s="63"/>
      <c r="C116" s="30"/>
      <c r="D116" s="49"/>
      <c r="E116" s="52"/>
      <c r="F116" s="58"/>
      <c r="G116" s="58"/>
      <c r="H116" s="31"/>
      <c r="I116" s="58"/>
      <c r="J116" s="58"/>
      <c r="K116" s="58"/>
      <c r="L116" s="58"/>
      <c r="M116" s="58"/>
      <c r="N116" s="58"/>
      <c r="O116" s="58"/>
      <c r="P116" s="58"/>
      <c r="Q116" s="58"/>
      <c r="R116" s="58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</row>
    <row r="117" spans="1:38" ht="12" customHeight="1">
      <c r="A117" s="21"/>
      <c r="B117" s="43" t="s">
        <v>151</v>
      </c>
      <c r="C117" s="44"/>
      <c r="D117" s="45"/>
      <c r="E117" s="46"/>
      <c r="F117" s="46"/>
      <c r="G117" s="46"/>
      <c r="H117" s="31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</row>
    <row r="118" spans="1:38" ht="12.75" customHeight="1">
      <c r="A118" s="21"/>
      <c r="B118" s="21"/>
      <c r="C118" s="21"/>
      <c r="D118" s="22"/>
      <c r="E118" s="23"/>
      <c r="F118" s="23"/>
      <c r="G118" s="23"/>
      <c r="H118" s="3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</row>
    <row r="119" spans="1:38" ht="13.5" customHeight="1">
      <c r="A119" s="21"/>
      <c r="B119" s="21"/>
      <c r="C119" s="60" t="s">
        <v>152</v>
      </c>
      <c r="D119" s="82" t="s">
        <v>153</v>
      </c>
      <c r="E119" s="52" t="s">
        <v>69</v>
      </c>
      <c r="F119" s="58"/>
      <c r="G119" s="58"/>
      <c r="H119" s="31"/>
      <c r="I119" s="59">
        <v>0</v>
      </c>
      <c r="J119" s="59">
        <f>I119</f>
        <v>0</v>
      </c>
      <c r="K119" s="59">
        <f t="shared" ref="K119:R119" si="9">J119</f>
        <v>0</v>
      </c>
      <c r="L119" s="59">
        <f t="shared" si="9"/>
        <v>0</v>
      </c>
      <c r="M119" s="59">
        <f t="shared" si="9"/>
        <v>0</v>
      </c>
      <c r="N119" s="59">
        <f t="shared" si="9"/>
        <v>0</v>
      </c>
      <c r="O119" s="59">
        <f t="shared" si="9"/>
        <v>0</v>
      </c>
      <c r="P119" s="59">
        <f t="shared" si="9"/>
        <v>0</v>
      </c>
      <c r="Q119" s="59">
        <f t="shared" si="9"/>
        <v>0</v>
      </c>
      <c r="R119" s="59">
        <f t="shared" si="9"/>
        <v>0</v>
      </c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</row>
    <row r="120" spans="1:38" ht="13.5" customHeight="1">
      <c r="A120" s="21"/>
      <c r="B120" s="21"/>
      <c r="C120" s="60" t="s">
        <v>154</v>
      </c>
      <c r="D120" s="82" t="s">
        <v>155</v>
      </c>
      <c r="E120" s="52" t="s">
        <v>69</v>
      </c>
      <c r="F120" s="50"/>
      <c r="G120" s="50"/>
      <c r="H120" s="31"/>
      <c r="I120" s="59">
        <v>0</v>
      </c>
      <c r="J120" s="59">
        <f t="shared" ref="J120:R123" si="10">I120</f>
        <v>0</v>
      </c>
      <c r="K120" s="59">
        <f t="shared" si="10"/>
        <v>0</v>
      </c>
      <c r="L120" s="59">
        <f t="shared" si="10"/>
        <v>0</v>
      </c>
      <c r="M120" s="59">
        <f t="shared" si="10"/>
        <v>0</v>
      </c>
      <c r="N120" s="59">
        <f t="shared" si="10"/>
        <v>0</v>
      </c>
      <c r="O120" s="59">
        <f t="shared" si="10"/>
        <v>0</v>
      </c>
      <c r="P120" s="59">
        <f t="shared" si="10"/>
        <v>0</v>
      </c>
      <c r="Q120" s="59">
        <f t="shared" si="10"/>
        <v>0</v>
      </c>
      <c r="R120" s="59">
        <f t="shared" si="10"/>
        <v>0</v>
      </c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</row>
    <row r="121" spans="1:38" ht="13.5" customHeight="1">
      <c r="A121" s="21"/>
      <c r="B121" s="21"/>
      <c r="C121" s="60" t="s">
        <v>156</v>
      </c>
      <c r="D121" s="82" t="s">
        <v>157</v>
      </c>
      <c r="E121" s="52" t="s">
        <v>69</v>
      </c>
      <c r="F121" s="50"/>
      <c r="G121" s="50"/>
      <c r="H121" s="31"/>
      <c r="I121" s="59">
        <v>0</v>
      </c>
      <c r="J121" s="59">
        <f t="shared" si="10"/>
        <v>0</v>
      </c>
      <c r="K121" s="59">
        <f t="shared" si="10"/>
        <v>0</v>
      </c>
      <c r="L121" s="59">
        <f t="shared" si="10"/>
        <v>0</v>
      </c>
      <c r="M121" s="59">
        <f t="shared" si="10"/>
        <v>0</v>
      </c>
      <c r="N121" s="59">
        <f t="shared" si="10"/>
        <v>0</v>
      </c>
      <c r="O121" s="59">
        <f t="shared" si="10"/>
        <v>0</v>
      </c>
      <c r="P121" s="59">
        <f t="shared" si="10"/>
        <v>0</v>
      </c>
      <c r="Q121" s="59">
        <f t="shared" si="10"/>
        <v>0</v>
      </c>
      <c r="R121" s="59">
        <f t="shared" si="10"/>
        <v>0</v>
      </c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</row>
    <row r="122" spans="1:38" ht="13.5" customHeight="1">
      <c r="A122" s="21"/>
      <c r="B122" s="21"/>
      <c r="C122" s="60" t="s">
        <v>158</v>
      </c>
      <c r="D122" s="82" t="s">
        <v>157</v>
      </c>
      <c r="E122" s="52" t="s">
        <v>69</v>
      </c>
      <c r="F122" s="58"/>
      <c r="G122" s="58"/>
      <c r="H122" s="31"/>
      <c r="I122" s="59">
        <v>0</v>
      </c>
      <c r="J122" s="59">
        <f t="shared" si="10"/>
        <v>0</v>
      </c>
      <c r="K122" s="59">
        <f t="shared" si="10"/>
        <v>0</v>
      </c>
      <c r="L122" s="59">
        <f t="shared" si="10"/>
        <v>0</v>
      </c>
      <c r="M122" s="59">
        <f t="shared" si="10"/>
        <v>0</v>
      </c>
      <c r="N122" s="59">
        <f t="shared" si="10"/>
        <v>0</v>
      </c>
      <c r="O122" s="59">
        <f t="shared" si="10"/>
        <v>0</v>
      </c>
      <c r="P122" s="59">
        <f t="shared" si="10"/>
        <v>0</v>
      </c>
      <c r="Q122" s="59">
        <f t="shared" si="10"/>
        <v>0</v>
      </c>
      <c r="R122" s="59">
        <f t="shared" si="10"/>
        <v>0</v>
      </c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</row>
    <row r="123" spans="1:38" ht="12.75" customHeight="1">
      <c r="A123" s="21"/>
      <c r="B123" s="21"/>
      <c r="C123" s="64" t="s">
        <v>159</v>
      </c>
      <c r="D123" s="49" t="s">
        <v>160</v>
      </c>
      <c r="E123" s="52" t="s">
        <v>69</v>
      </c>
      <c r="F123" s="23"/>
      <c r="G123" s="23"/>
      <c r="H123" s="31"/>
      <c r="I123" s="59">
        <v>0</v>
      </c>
      <c r="J123" s="59">
        <f t="shared" si="10"/>
        <v>0</v>
      </c>
      <c r="K123" s="59">
        <f t="shared" si="10"/>
        <v>0</v>
      </c>
      <c r="L123" s="59">
        <f t="shared" si="10"/>
        <v>0</v>
      </c>
      <c r="M123" s="59">
        <f t="shared" si="10"/>
        <v>0</v>
      </c>
      <c r="N123" s="59">
        <f t="shared" si="10"/>
        <v>0</v>
      </c>
      <c r="O123" s="59">
        <f t="shared" si="10"/>
        <v>0</v>
      </c>
      <c r="P123" s="59">
        <f t="shared" si="10"/>
        <v>0</v>
      </c>
      <c r="Q123" s="59">
        <f t="shared" si="10"/>
        <v>0</v>
      </c>
      <c r="R123" s="59">
        <f t="shared" si="10"/>
        <v>0</v>
      </c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</row>
    <row r="124" spans="1:38" ht="12.75" customHeight="1">
      <c r="A124" s="21"/>
      <c r="B124" s="21"/>
      <c r="C124" s="21"/>
      <c r="D124" s="22"/>
      <c r="E124" s="23"/>
      <c r="F124" s="23"/>
      <c r="G124" s="23"/>
      <c r="H124" s="3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</row>
    <row r="125" spans="1:38" ht="12.75" customHeight="1">
      <c r="A125" s="62"/>
      <c r="B125" s="62"/>
      <c r="C125" s="62" t="s">
        <v>161</v>
      </c>
      <c r="D125" s="84" t="s">
        <v>162</v>
      </c>
      <c r="E125" s="85" t="s">
        <v>163</v>
      </c>
      <c r="F125" s="85"/>
      <c r="G125" s="86"/>
      <c r="H125" s="85"/>
      <c r="I125" s="87">
        <f ca="1">IFERROR(((Workflow!G19+Workflow!G22+Workflow!G23+Workflow!G24)*Workflow!G12/(Workflow!G12+Workflow!G13)+Workflow!G20)/SUMIF(Revenue!$F$8:$DV$8,Inputs!I$4,Revenue!$F$14:$DV$14),0)</f>
        <v>0</v>
      </c>
      <c r="J125" s="87">
        <f ca="1">IFERROR(((Workflow!H19+Workflow!H22+Workflow!H23+Workflow!H24)*Workflow!H12/(Workflow!H12+Workflow!H13)+Workflow!H20)/SUMIF(Revenue!$F$8:$DV$8,Inputs!J$4,Revenue!$F$14:$DV$14),0)</f>
        <v>0</v>
      </c>
      <c r="K125" s="87">
        <f ca="1">IFERROR(((Workflow!I19+Workflow!I22+Workflow!I23+Workflow!I24)*Workflow!I12/(Workflow!I12+Workflow!I13)+Workflow!I20)/SUMIF(Revenue!$F$8:$DV$8,Inputs!K$4,Revenue!$F$14:$DV$14),0)</f>
        <v>0</v>
      </c>
      <c r="L125" s="87">
        <f ca="1">IFERROR(((Workflow!J19+Workflow!J22+Workflow!J23+Workflow!J24)*Workflow!J12/(Workflow!J12+Workflow!J13)+Workflow!J20)/SUMIF(Revenue!$F$8:$DV$8,Inputs!L$4,Revenue!$F$14:$DV$14),0)</f>
        <v>0</v>
      </c>
      <c r="M125" s="87">
        <f ca="1">IFERROR(((Workflow!K19+Workflow!K22+Workflow!K23+Workflow!K24)*Workflow!K12/(Workflow!K12+Workflow!K13)+Workflow!K20)/SUMIF(Revenue!$F$8:$DV$8,Inputs!M$4,Revenue!$F$14:$DV$14),0)</f>
        <v>0</v>
      </c>
      <c r="N125" s="87">
        <f ca="1">IFERROR(((Workflow!L19+Workflow!L22+Workflow!L23+Workflow!L24)*Workflow!L12/(Workflow!L12+Workflow!L13)+Workflow!L20)/SUMIF(Revenue!$F$8:$DV$8,Inputs!N$4,Revenue!$F$14:$DV$14),0)</f>
        <v>0</v>
      </c>
      <c r="O125" s="87">
        <f ca="1">IFERROR(((Workflow!M19+Workflow!M22+Workflow!M23+Workflow!M24)*Workflow!M12/(Workflow!M12+Workflow!M13)+Workflow!M20)/SUMIF(Revenue!$F$8:$DV$8,Inputs!O$4,Revenue!$F$14:$DV$14),0)</f>
        <v>0</v>
      </c>
      <c r="P125" s="87">
        <f ca="1">IFERROR(((Workflow!N19+Workflow!N22+Workflow!N23+Workflow!N24)*Workflow!N12/(Workflow!N12+Workflow!N13)+Workflow!N20)/SUMIF(Revenue!$F$8:$DV$8,Inputs!P$4,Revenue!$F$14:$DV$14),0)</f>
        <v>0</v>
      </c>
      <c r="Q125" s="87">
        <f ca="1">IFERROR(((Workflow!O19+Workflow!O22+Workflow!O23+Workflow!O24)*Workflow!O12/(Workflow!O12+Workflow!O13)+Workflow!O20)/SUMIF(Revenue!$F$8:$DV$8,Inputs!Q$4,Revenue!$F$14:$DV$14),0)</f>
        <v>0</v>
      </c>
      <c r="R125" s="87">
        <f ca="1">IFERROR(((Workflow!P19+Workflow!P22+Workflow!P23+Workflow!P24)*Workflow!P12/(Workflow!P12+Workflow!P13)+Workflow!P20)/SUMIF(Revenue!$F$8:$DV$8,Inputs!R$4,Revenue!$F$14:$DV$14),0)</f>
        <v>0</v>
      </c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</row>
    <row r="126" spans="1:38" ht="12.75" customHeight="1">
      <c r="A126" s="62"/>
      <c r="B126" s="62"/>
      <c r="C126" s="62" t="s">
        <v>164</v>
      </c>
      <c r="D126" s="84" t="s">
        <v>162</v>
      </c>
      <c r="E126" s="85" t="s">
        <v>163</v>
      </c>
      <c r="F126" s="85"/>
      <c r="G126" s="86"/>
      <c r="H126" s="85"/>
      <c r="I126" s="87">
        <f ca="1">IFERROR(((Workflow!G19+Workflow!G22+Workflow!G23+Workflow!G24)*Workflow!G13/(Workflow!G12+Workflow!G13)+Workflow!G21)/SUMIF(Revenue!$F$8:$DV$8,Inputs!I$4,Revenue!$F$19:$DV$19),0)</f>
        <v>0</v>
      </c>
      <c r="J126" s="87">
        <f ca="1">IFERROR(((Workflow!H19+Workflow!H22+Workflow!H23+Workflow!H24)*Workflow!H13/(Workflow!H12+Workflow!H13)+Workflow!H21)/SUMIF(Revenue!$F$8:$DV$8,Inputs!J$4,Revenue!$F$19:$DV$19),0)</f>
        <v>0</v>
      </c>
      <c r="K126" s="87">
        <f ca="1">IFERROR(((Workflow!I19+Workflow!I22+Workflow!I23+Workflow!I24)*Workflow!I13/(Workflow!I12+Workflow!I13)+Workflow!I21)/SUMIF(Revenue!$F$8:$DV$8,Inputs!K$4,Revenue!$F$19:$DV$19),0)</f>
        <v>0</v>
      </c>
      <c r="L126" s="87">
        <f ca="1">IFERROR(((Workflow!J19+Workflow!J22+Workflow!J23+Workflow!J24)*Workflow!J13/(Workflow!J12+Workflow!J13)+Workflow!J21)/SUMIF(Revenue!$F$8:$DV$8,Inputs!L$4,Revenue!$F$19:$DV$19),0)</f>
        <v>0</v>
      </c>
      <c r="M126" s="87">
        <f ca="1">IFERROR(((Workflow!K19+Workflow!K22+Workflow!K23+Workflow!K24)*Workflow!K13/(Workflow!K12+Workflow!K13)+Workflow!K21)/SUMIF(Revenue!$F$8:$DV$8,Inputs!M$4,Revenue!$F$19:$DV$19),0)</f>
        <v>0</v>
      </c>
      <c r="N126" s="87">
        <f ca="1">IFERROR(((Workflow!L19+Workflow!L22+Workflow!L23+Workflow!L24)*Workflow!L13/(Workflow!L12+Workflow!L13)+Workflow!L21)/SUMIF(Revenue!$F$8:$DV$8,Inputs!N$4,Revenue!$F$19:$DV$19),0)</f>
        <v>0</v>
      </c>
      <c r="O126" s="87">
        <f ca="1">IFERROR(((Workflow!M19+Workflow!M22+Workflow!M23+Workflow!M24)*Workflow!M13/(Workflow!M12+Workflow!M13)+Workflow!M21)/SUMIF(Revenue!$F$8:$DV$8,Inputs!O$4,Revenue!$F$19:$DV$19),0)</f>
        <v>0</v>
      </c>
      <c r="P126" s="87">
        <f ca="1">IFERROR(((Workflow!N19+Workflow!N22+Workflow!N23+Workflow!N24)*Workflow!N13/(Workflow!N12+Workflow!N13)+Workflow!N21)/SUMIF(Revenue!$F$8:$DV$8,Inputs!P$4,Revenue!$F$19:$DV$19),0)</f>
        <v>0</v>
      </c>
      <c r="Q126" s="87">
        <f ca="1">IFERROR(((Workflow!O19+Workflow!O22+Workflow!O23+Workflow!O24)*Workflow!O13/(Workflow!O12+Workflow!O13)+Workflow!O21)/SUMIF(Revenue!$F$8:$DV$8,Inputs!Q$4,Revenue!$F$19:$DV$19),0)</f>
        <v>0</v>
      </c>
      <c r="R126" s="87">
        <f ca="1">IFERROR(((Workflow!P19+Workflow!P22+Workflow!P23+Workflow!P24)*Workflow!P13/(Workflow!P12+Workflow!P13)+Workflow!P21)/SUMIF(Revenue!$F$8:$DV$8,Inputs!R$4,Revenue!$F$19:$DV$19),0)</f>
        <v>0</v>
      </c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</row>
    <row r="127" spans="1:38" ht="12.75" customHeight="1">
      <c r="A127" s="21"/>
      <c r="B127" s="21"/>
      <c r="C127" s="21"/>
      <c r="D127" s="22"/>
      <c r="E127" s="23"/>
      <c r="F127" s="23"/>
      <c r="G127" s="23"/>
      <c r="H127" s="3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</row>
    <row r="128" spans="1:38" ht="12" customHeight="1">
      <c r="A128" s="21"/>
      <c r="B128" s="43" t="s">
        <v>165</v>
      </c>
      <c r="C128" s="44"/>
      <c r="D128" s="45"/>
      <c r="E128" s="46"/>
      <c r="F128" s="46"/>
      <c r="G128" s="46"/>
      <c r="H128" s="31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</row>
    <row r="129" spans="1:38" ht="12.75" customHeight="1">
      <c r="A129" s="21"/>
      <c r="B129" s="21"/>
      <c r="C129" s="21"/>
      <c r="D129" s="22"/>
      <c r="E129" s="23"/>
      <c r="F129" s="23"/>
      <c r="G129" s="23"/>
      <c r="H129" s="3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</row>
    <row r="130" spans="1:38" ht="12.75" customHeight="1">
      <c r="A130" s="21"/>
      <c r="B130" s="21"/>
      <c r="C130" s="62" t="s">
        <v>166</v>
      </c>
      <c r="D130" s="22"/>
      <c r="E130" s="23"/>
      <c r="F130" s="23"/>
      <c r="G130" s="23"/>
      <c r="H130" s="3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</row>
    <row r="131" spans="1:38" ht="13.5" customHeight="1">
      <c r="A131" s="21"/>
      <c r="B131" s="21"/>
      <c r="C131" s="60" t="s">
        <v>167</v>
      </c>
      <c r="D131" s="82"/>
      <c r="E131" s="52"/>
      <c r="F131" s="23"/>
      <c r="G131" s="23"/>
      <c r="H131" s="3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</row>
    <row r="132" spans="1:38" ht="13.5" customHeight="1">
      <c r="A132" s="88"/>
      <c r="B132" s="88"/>
      <c r="C132" s="89" t="s">
        <v>168</v>
      </c>
      <c r="D132" s="22" t="s">
        <v>160</v>
      </c>
      <c r="E132" s="52" t="s">
        <v>69</v>
      </c>
      <c r="F132" s="90"/>
      <c r="G132" s="90"/>
      <c r="H132" s="91"/>
      <c r="I132" s="66">
        <v>0</v>
      </c>
      <c r="J132" s="21"/>
      <c r="K132" s="21"/>
      <c r="L132" s="21"/>
      <c r="M132" s="21"/>
      <c r="N132" s="21"/>
      <c r="O132" s="21"/>
      <c r="P132" s="21"/>
      <c r="Q132" s="21"/>
      <c r="R132" s="21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  <c r="AD132" s="88"/>
      <c r="AE132" s="88"/>
      <c r="AF132" s="88"/>
      <c r="AG132" s="88"/>
      <c r="AH132" s="88"/>
      <c r="AI132" s="88"/>
      <c r="AJ132" s="88"/>
      <c r="AK132" s="88"/>
      <c r="AL132" s="88"/>
    </row>
    <row r="133" spans="1:38" ht="13.5" customHeight="1">
      <c r="A133" s="88"/>
      <c r="B133" s="88"/>
      <c r="C133" s="89" t="s">
        <v>169</v>
      </c>
      <c r="D133" s="82" t="s">
        <v>157</v>
      </c>
      <c r="E133" s="52" t="s">
        <v>69</v>
      </c>
      <c r="F133" s="90"/>
      <c r="G133" s="90"/>
      <c r="H133" s="91"/>
      <c r="I133" s="81"/>
      <c r="J133" s="59">
        <v>0.1</v>
      </c>
      <c r="K133" s="59">
        <v>0.1</v>
      </c>
      <c r="L133" s="59">
        <v>0.1</v>
      </c>
      <c r="M133" s="59">
        <v>0.1</v>
      </c>
      <c r="N133" s="59">
        <v>0.1</v>
      </c>
      <c r="O133" s="59">
        <v>0.1</v>
      </c>
      <c r="P133" s="59">
        <v>0.1</v>
      </c>
      <c r="Q133" s="59">
        <v>0.1</v>
      </c>
      <c r="R133" s="59">
        <v>0.1</v>
      </c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  <c r="AD133" s="88"/>
      <c r="AE133" s="88"/>
      <c r="AF133" s="88"/>
      <c r="AG133" s="88"/>
      <c r="AH133" s="88"/>
      <c r="AI133" s="88"/>
      <c r="AJ133" s="88"/>
      <c r="AK133" s="88"/>
      <c r="AL133" s="88"/>
    </row>
    <row r="134" spans="1:38" ht="13.5" customHeight="1">
      <c r="A134" s="72"/>
      <c r="B134" s="48"/>
      <c r="C134" s="30" t="s">
        <v>170</v>
      </c>
      <c r="D134" s="49" t="s">
        <v>160</v>
      </c>
      <c r="E134" s="52" t="s">
        <v>69</v>
      </c>
      <c r="F134" s="52"/>
      <c r="G134" s="52"/>
      <c r="H134" s="31"/>
      <c r="I134" s="83">
        <v>0</v>
      </c>
      <c r="J134" s="83">
        <f>I134</f>
        <v>0</v>
      </c>
      <c r="K134" s="83">
        <f t="shared" ref="K134:R134" si="11">J134</f>
        <v>0</v>
      </c>
      <c r="L134" s="83">
        <f t="shared" si="11"/>
        <v>0</v>
      </c>
      <c r="M134" s="83">
        <f t="shared" si="11"/>
        <v>0</v>
      </c>
      <c r="N134" s="83">
        <f t="shared" si="11"/>
        <v>0</v>
      </c>
      <c r="O134" s="83">
        <f t="shared" si="11"/>
        <v>0</v>
      </c>
      <c r="P134" s="83">
        <f t="shared" si="11"/>
        <v>0</v>
      </c>
      <c r="Q134" s="83">
        <f t="shared" si="11"/>
        <v>0</v>
      </c>
      <c r="R134" s="83">
        <f t="shared" si="11"/>
        <v>0</v>
      </c>
      <c r="S134" s="75"/>
      <c r="T134" s="75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1"/>
      <c r="AF134" s="21"/>
      <c r="AG134" s="21"/>
      <c r="AH134" s="21"/>
      <c r="AI134" s="21"/>
      <c r="AJ134" s="21"/>
      <c r="AK134" s="21"/>
      <c r="AL134" s="21"/>
    </row>
    <row r="135" spans="1:38" ht="13.5" customHeight="1">
      <c r="A135" s="21"/>
      <c r="B135" s="21"/>
      <c r="C135" s="60" t="s">
        <v>171</v>
      </c>
      <c r="D135" s="82" t="s">
        <v>172</v>
      </c>
      <c r="E135" s="52" t="s">
        <v>69</v>
      </c>
      <c r="F135" s="50"/>
      <c r="G135" s="50"/>
      <c r="H135" s="31"/>
      <c r="I135" s="83">
        <v>0</v>
      </c>
      <c r="J135" s="83">
        <v>0</v>
      </c>
      <c r="K135" s="83">
        <v>0</v>
      </c>
      <c r="L135" s="83">
        <v>0</v>
      </c>
      <c r="M135" s="83">
        <v>0</v>
      </c>
      <c r="N135" s="83">
        <v>0</v>
      </c>
      <c r="O135" s="83">
        <v>0</v>
      </c>
      <c r="P135" s="83">
        <v>0</v>
      </c>
      <c r="Q135" s="83">
        <v>0</v>
      </c>
      <c r="R135" s="83">
        <v>0</v>
      </c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</row>
    <row r="136" spans="1:38" ht="13.5" customHeight="1">
      <c r="A136" s="21"/>
      <c r="B136" s="21"/>
      <c r="C136" s="60" t="s">
        <v>173</v>
      </c>
      <c r="D136" s="22" t="s">
        <v>174</v>
      </c>
      <c r="E136" s="52" t="s">
        <v>69</v>
      </c>
      <c r="F136" s="50"/>
      <c r="G136" s="50"/>
      <c r="H136" s="31"/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</row>
    <row r="137" spans="1:38" ht="12.75" customHeight="1">
      <c r="A137" s="21"/>
      <c r="B137" s="21"/>
      <c r="C137" s="21"/>
      <c r="D137" s="22"/>
      <c r="E137" s="23"/>
      <c r="F137" s="23"/>
      <c r="G137" s="23"/>
      <c r="H137" s="23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</row>
    <row r="138" spans="1:38" ht="12.75" customHeight="1">
      <c r="A138" s="21"/>
      <c r="B138" s="21"/>
      <c r="C138" s="62" t="s">
        <v>175</v>
      </c>
      <c r="D138" s="22"/>
      <c r="E138" s="23"/>
      <c r="F138" s="23"/>
      <c r="G138" s="23"/>
      <c r="H138" s="23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</row>
    <row r="139" spans="1:38" ht="13.5" customHeight="1">
      <c r="A139" s="21"/>
      <c r="B139" s="21"/>
      <c r="C139" s="60" t="s">
        <v>176</v>
      </c>
      <c r="D139" s="49" t="s">
        <v>177</v>
      </c>
      <c r="E139" s="52" t="s">
        <v>69</v>
      </c>
      <c r="F139" s="92"/>
      <c r="G139" s="92"/>
      <c r="H139" s="92"/>
      <c r="I139" s="83">
        <v>0</v>
      </c>
      <c r="J139" s="83">
        <f t="shared" ref="J139:R139" si="12">I139</f>
        <v>0</v>
      </c>
      <c r="K139" s="83">
        <f t="shared" si="12"/>
        <v>0</v>
      </c>
      <c r="L139" s="83">
        <f t="shared" si="12"/>
        <v>0</v>
      </c>
      <c r="M139" s="83">
        <f t="shared" si="12"/>
        <v>0</v>
      </c>
      <c r="N139" s="83">
        <f t="shared" si="12"/>
        <v>0</v>
      </c>
      <c r="O139" s="83">
        <f t="shared" si="12"/>
        <v>0</v>
      </c>
      <c r="P139" s="83">
        <f t="shared" si="12"/>
        <v>0</v>
      </c>
      <c r="Q139" s="83">
        <f t="shared" si="12"/>
        <v>0</v>
      </c>
      <c r="R139" s="83">
        <f t="shared" si="12"/>
        <v>0</v>
      </c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</row>
    <row r="140" spans="1:38" ht="13.5" customHeight="1">
      <c r="A140" s="21"/>
      <c r="B140" s="21"/>
      <c r="C140" s="60" t="s">
        <v>178</v>
      </c>
      <c r="D140" s="22" t="s">
        <v>157</v>
      </c>
      <c r="E140" s="52" t="s">
        <v>69</v>
      </c>
      <c r="F140" s="50"/>
      <c r="G140" s="50"/>
      <c r="H140" s="50"/>
      <c r="I140" s="59">
        <v>0</v>
      </c>
      <c r="J140" s="59">
        <f t="shared" ref="J140:R140" si="13">I140</f>
        <v>0</v>
      </c>
      <c r="K140" s="59">
        <f t="shared" si="13"/>
        <v>0</v>
      </c>
      <c r="L140" s="59">
        <f t="shared" si="13"/>
        <v>0</v>
      </c>
      <c r="M140" s="59">
        <f t="shared" si="13"/>
        <v>0</v>
      </c>
      <c r="N140" s="59">
        <f t="shared" si="13"/>
        <v>0</v>
      </c>
      <c r="O140" s="59">
        <f t="shared" si="13"/>
        <v>0</v>
      </c>
      <c r="P140" s="59">
        <f t="shared" si="13"/>
        <v>0</v>
      </c>
      <c r="Q140" s="59">
        <f t="shared" si="13"/>
        <v>0</v>
      </c>
      <c r="R140" s="59">
        <f t="shared" si="13"/>
        <v>0</v>
      </c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</row>
    <row r="141" spans="1:38" ht="13.5" customHeight="1">
      <c r="A141" s="21"/>
      <c r="B141" s="21"/>
      <c r="C141" s="60" t="s">
        <v>179</v>
      </c>
      <c r="D141" s="22" t="s">
        <v>160</v>
      </c>
      <c r="E141" s="52" t="s">
        <v>69</v>
      </c>
      <c r="F141" s="50"/>
      <c r="G141" s="50"/>
      <c r="H141" s="50"/>
      <c r="I141" s="83">
        <v>0</v>
      </c>
      <c r="J141" s="83">
        <v>0</v>
      </c>
      <c r="K141" s="83">
        <v>0</v>
      </c>
      <c r="L141" s="83">
        <v>0</v>
      </c>
      <c r="M141" s="83">
        <v>0</v>
      </c>
      <c r="N141" s="83">
        <v>0</v>
      </c>
      <c r="O141" s="83">
        <v>0</v>
      </c>
      <c r="P141" s="83">
        <v>0</v>
      </c>
      <c r="Q141" s="83">
        <v>0</v>
      </c>
      <c r="R141" s="83">
        <v>0</v>
      </c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</row>
    <row r="142" spans="1:38" ht="13.5" customHeight="1">
      <c r="A142" s="21"/>
      <c r="B142" s="21"/>
      <c r="C142" s="64" t="s">
        <v>180</v>
      </c>
      <c r="D142" s="22" t="s">
        <v>181</v>
      </c>
      <c r="E142" s="52" t="s">
        <v>69</v>
      </c>
      <c r="F142" s="23"/>
      <c r="G142" s="23"/>
      <c r="H142" s="23"/>
      <c r="I142" s="59">
        <v>0.1</v>
      </c>
      <c r="J142" s="59">
        <f t="shared" ref="J142:R142" si="14">I142</f>
        <v>0.1</v>
      </c>
      <c r="K142" s="59">
        <f t="shared" si="14"/>
        <v>0.1</v>
      </c>
      <c r="L142" s="59">
        <f t="shared" si="14"/>
        <v>0.1</v>
      </c>
      <c r="M142" s="59">
        <f t="shared" si="14"/>
        <v>0.1</v>
      </c>
      <c r="N142" s="59">
        <f t="shared" si="14"/>
        <v>0.1</v>
      </c>
      <c r="O142" s="59">
        <f t="shared" si="14"/>
        <v>0.1</v>
      </c>
      <c r="P142" s="59">
        <f t="shared" si="14"/>
        <v>0.1</v>
      </c>
      <c r="Q142" s="59">
        <f t="shared" si="14"/>
        <v>0.1</v>
      </c>
      <c r="R142" s="59">
        <f t="shared" si="14"/>
        <v>0.1</v>
      </c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</row>
    <row r="143" spans="1:38" ht="13.5" customHeight="1">
      <c r="A143" s="21"/>
      <c r="B143" s="21"/>
      <c r="C143" s="88" t="s">
        <v>182</v>
      </c>
      <c r="D143" s="93" t="s">
        <v>160</v>
      </c>
      <c r="E143" s="52" t="s">
        <v>69</v>
      </c>
      <c r="F143" s="90"/>
      <c r="G143" s="90"/>
      <c r="H143" s="90"/>
      <c r="I143" s="83">
        <v>0</v>
      </c>
      <c r="J143" s="83">
        <f t="shared" ref="J143:R143" si="15">I143</f>
        <v>0</v>
      </c>
      <c r="K143" s="83">
        <f t="shared" si="15"/>
        <v>0</v>
      </c>
      <c r="L143" s="83">
        <f t="shared" si="15"/>
        <v>0</v>
      </c>
      <c r="M143" s="83">
        <f t="shared" si="15"/>
        <v>0</v>
      </c>
      <c r="N143" s="83">
        <f t="shared" si="15"/>
        <v>0</v>
      </c>
      <c r="O143" s="83">
        <f t="shared" si="15"/>
        <v>0</v>
      </c>
      <c r="P143" s="83">
        <f t="shared" si="15"/>
        <v>0</v>
      </c>
      <c r="Q143" s="83">
        <f t="shared" si="15"/>
        <v>0</v>
      </c>
      <c r="R143" s="83">
        <f t="shared" si="15"/>
        <v>0</v>
      </c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</row>
    <row r="144" spans="1:38" ht="12.75" customHeight="1">
      <c r="A144" s="21"/>
      <c r="B144" s="21"/>
      <c r="C144" s="21"/>
      <c r="D144" s="22"/>
      <c r="E144" s="23"/>
      <c r="F144" s="23"/>
      <c r="G144" s="23"/>
      <c r="H144" s="23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</row>
    <row r="145" spans="1:38" ht="12" customHeight="1">
      <c r="A145" s="21"/>
      <c r="B145" s="43" t="s">
        <v>183</v>
      </c>
      <c r="C145" s="44"/>
      <c r="D145" s="45"/>
      <c r="E145" s="46"/>
      <c r="F145" s="46"/>
      <c r="G145" s="46"/>
      <c r="H145" s="46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</row>
    <row r="146" spans="1:38" ht="12.75" customHeight="1">
      <c r="A146" s="21"/>
      <c r="B146" s="21"/>
      <c r="C146" s="21"/>
      <c r="D146" s="22"/>
      <c r="E146" s="23"/>
      <c r="F146" s="23"/>
      <c r="G146" s="23"/>
      <c r="H146" s="23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</row>
    <row r="147" spans="1:38" ht="12.75" customHeight="1">
      <c r="A147" s="21"/>
      <c r="B147" s="21"/>
      <c r="C147" s="94" t="s">
        <v>184</v>
      </c>
      <c r="D147" s="94"/>
      <c r="E147" s="94" t="s">
        <v>185</v>
      </c>
      <c r="F147" s="85"/>
      <c r="G147" s="23"/>
      <c r="H147" s="95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</row>
    <row r="148" spans="1:38" ht="12.75" customHeight="1">
      <c r="A148" s="21"/>
      <c r="B148" s="21"/>
      <c r="C148" s="96" t="s">
        <v>186</v>
      </c>
      <c r="D148" s="22"/>
      <c r="E148" s="97"/>
      <c r="F148" s="28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</row>
    <row r="149" spans="1:38" ht="12.75" customHeight="1" outlineLevel="1">
      <c r="A149" s="21"/>
      <c r="B149" s="21"/>
      <c r="C149" s="98" t="s">
        <v>187</v>
      </c>
      <c r="D149" s="22" t="s">
        <v>188</v>
      </c>
      <c r="E149" s="97" t="s">
        <v>189</v>
      </c>
      <c r="F149" s="28"/>
      <c r="G149" s="66">
        <v>1</v>
      </c>
      <c r="H149" s="99"/>
      <c r="I149" s="66"/>
      <c r="J149" s="66"/>
      <c r="K149" s="66"/>
      <c r="L149" s="66"/>
      <c r="M149" s="66"/>
      <c r="N149" s="66"/>
      <c r="O149" s="66"/>
      <c r="P149" s="66"/>
      <c r="Q149" s="66"/>
      <c r="R149" s="66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</row>
    <row r="150" spans="1:38" ht="12.75" customHeight="1" outlineLevel="1">
      <c r="A150" s="21"/>
      <c r="B150" s="21"/>
      <c r="C150" s="98" t="s">
        <v>190</v>
      </c>
      <c r="D150" s="22" t="s">
        <v>188</v>
      </c>
      <c r="E150" s="97" t="s">
        <v>189</v>
      </c>
      <c r="F150" s="28"/>
      <c r="G150" s="66">
        <v>1</v>
      </c>
      <c r="H150" s="99"/>
      <c r="I150" s="66"/>
      <c r="J150" s="66"/>
      <c r="K150" s="66"/>
      <c r="L150" s="66"/>
      <c r="M150" s="66"/>
      <c r="N150" s="66"/>
      <c r="O150" s="66"/>
      <c r="P150" s="66"/>
      <c r="Q150" s="66"/>
      <c r="R150" s="66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</row>
    <row r="151" spans="1:38" ht="12.75" customHeight="1">
      <c r="A151" s="21"/>
      <c r="B151" s="21"/>
      <c r="C151" s="96" t="s">
        <v>191</v>
      </c>
      <c r="D151" s="22"/>
      <c r="E151" s="97"/>
      <c r="F151" s="28"/>
      <c r="G151" s="21"/>
      <c r="H151" s="99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</row>
    <row r="152" spans="1:38" ht="12.75" customHeight="1" outlineLevel="1">
      <c r="A152" s="21"/>
      <c r="B152" s="21"/>
      <c r="C152" s="98" t="s">
        <v>192</v>
      </c>
      <c r="D152" s="22" t="s">
        <v>188</v>
      </c>
      <c r="E152" s="97" t="s">
        <v>189</v>
      </c>
      <c r="F152" s="28"/>
      <c r="G152" s="66">
        <v>1</v>
      </c>
      <c r="H152" s="99"/>
      <c r="I152" s="66"/>
      <c r="J152" s="66"/>
      <c r="K152" s="66"/>
      <c r="L152" s="66"/>
      <c r="M152" s="66"/>
      <c r="N152" s="66"/>
      <c r="O152" s="66"/>
      <c r="P152" s="66"/>
      <c r="Q152" s="66"/>
      <c r="R152" s="66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</row>
    <row r="153" spans="1:38" ht="12.75" customHeight="1" outlineLevel="1">
      <c r="A153" s="21"/>
      <c r="B153" s="21"/>
      <c r="C153" s="98" t="s">
        <v>193</v>
      </c>
      <c r="D153" s="22" t="s">
        <v>188</v>
      </c>
      <c r="E153" s="97" t="s">
        <v>189</v>
      </c>
      <c r="F153" s="28"/>
      <c r="G153" s="66">
        <v>1</v>
      </c>
      <c r="H153" s="99"/>
      <c r="I153" s="66"/>
      <c r="J153" s="66"/>
      <c r="K153" s="66"/>
      <c r="L153" s="66"/>
      <c r="M153" s="66"/>
      <c r="N153" s="66"/>
      <c r="O153" s="66"/>
      <c r="P153" s="66"/>
      <c r="Q153" s="66"/>
      <c r="R153" s="66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</row>
    <row r="154" spans="1:38" ht="12.75" customHeight="1" outlineLevel="1">
      <c r="A154" s="21"/>
      <c r="B154" s="21"/>
      <c r="C154" s="98" t="s">
        <v>194</v>
      </c>
      <c r="D154" s="22" t="s">
        <v>188</v>
      </c>
      <c r="E154" s="97" t="s">
        <v>189</v>
      </c>
      <c r="F154" s="28"/>
      <c r="G154" s="66">
        <v>1</v>
      </c>
      <c r="H154" s="99"/>
      <c r="I154" s="66"/>
      <c r="J154" s="66"/>
      <c r="K154" s="66"/>
      <c r="L154" s="66"/>
      <c r="M154" s="66"/>
      <c r="N154" s="66"/>
      <c r="O154" s="66"/>
      <c r="P154" s="66"/>
      <c r="Q154" s="66"/>
      <c r="R154" s="66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</row>
    <row r="155" spans="1:38" ht="12.75" customHeight="1" outlineLevel="1">
      <c r="A155" s="21"/>
      <c r="B155" s="21"/>
      <c r="C155" s="98" t="s">
        <v>195</v>
      </c>
      <c r="D155" s="22" t="s">
        <v>188</v>
      </c>
      <c r="E155" s="97" t="s">
        <v>189</v>
      </c>
      <c r="F155" s="28"/>
      <c r="G155" s="66">
        <v>1</v>
      </c>
      <c r="H155" s="99"/>
      <c r="I155" s="66"/>
      <c r="J155" s="66"/>
      <c r="K155" s="66"/>
      <c r="L155" s="66"/>
      <c r="M155" s="66"/>
      <c r="N155" s="66"/>
      <c r="O155" s="66"/>
      <c r="P155" s="66"/>
      <c r="Q155" s="66"/>
      <c r="R155" s="66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</row>
    <row r="156" spans="1:38" ht="12.75" customHeight="1" outlineLevel="1">
      <c r="A156" s="21"/>
      <c r="B156" s="21"/>
      <c r="C156" s="98" t="s">
        <v>196</v>
      </c>
      <c r="D156" s="22" t="s">
        <v>188</v>
      </c>
      <c r="E156" s="97" t="s">
        <v>189</v>
      </c>
      <c r="F156" s="28"/>
      <c r="G156" s="66">
        <v>1</v>
      </c>
      <c r="H156" s="99"/>
      <c r="I156" s="66"/>
      <c r="J156" s="66"/>
      <c r="K156" s="66"/>
      <c r="L156" s="66"/>
      <c r="M156" s="66"/>
      <c r="N156" s="66"/>
      <c r="O156" s="66"/>
      <c r="P156" s="66"/>
      <c r="Q156" s="66"/>
      <c r="R156" s="66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</row>
    <row r="157" spans="1:38" ht="12.75" customHeight="1" outlineLevel="1">
      <c r="A157" s="21"/>
      <c r="B157" s="21"/>
      <c r="C157" s="98" t="s">
        <v>197</v>
      </c>
      <c r="D157" s="22" t="s">
        <v>188</v>
      </c>
      <c r="E157" s="97" t="s">
        <v>189</v>
      </c>
      <c r="F157" s="28"/>
      <c r="G157" s="66">
        <v>1</v>
      </c>
      <c r="H157" s="99"/>
      <c r="I157" s="66"/>
      <c r="J157" s="66"/>
      <c r="K157" s="66"/>
      <c r="L157" s="66"/>
      <c r="M157" s="66"/>
      <c r="N157" s="66"/>
      <c r="O157" s="66"/>
      <c r="P157" s="66"/>
      <c r="Q157" s="66"/>
      <c r="R157" s="66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</row>
    <row r="158" spans="1:38" ht="12.75" customHeight="1">
      <c r="A158" s="21"/>
      <c r="B158" s="21"/>
      <c r="C158" s="96" t="s">
        <v>198</v>
      </c>
      <c r="D158" s="22"/>
      <c r="E158" s="97"/>
      <c r="F158" s="28"/>
      <c r="G158" s="21"/>
      <c r="H158" s="99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</row>
    <row r="159" spans="1:38" ht="12.75" customHeight="1" outlineLevel="1">
      <c r="A159" s="21"/>
      <c r="B159" s="21"/>
      <c r="C159" s="98" t="s">
        <v>199</v>
      </c>
      <c r="D159" s="22" t="s">
        <v>188</v>
      </c>
      <c r="E159" s="97" t="s">
        <v>189</v>
      </c>
      <c r="F159" s="28"/>
      <c r="G159" s="66">
        <v>1</v>
      </c>
      <c r="H159" s="99"/>
      <c r="I159" s="66"/>
      <c r="J159" s="66"/>
      <c r="K159" s="66"/>
      <c r="L159" s="66"/>
      <c r="M159" s="66"/>
      <c r="N159" s="66"/>
      <c r="O159" s="66"/>
      <c r="P159" s="66"/>
      <c r="Q159" s="66"/>
      <c r="R159" s="66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</row>
    <row r="160" spans="1:38" ht="12.75" customHeight="1" outlineLevel="1">
      <c r="A160" s="21"/>
      <c r="B160" s="21"/>
      <c r="C160" s="98" t="s">
        <v>200</v>
      </c>
      <c r="D160" s="22" t="s">
        <v>188</v>
      </c>
      <c r="E160" s="97" t="s">
        <v>189</v>
      </c>
      <c r="F160" s="28"/>
      <c r="G160" s="66">
        <v>1</v>
      </c>
      <c r="H160" s="99"/>
      <c r="I160" s="66"/>
      <c r="J160" s="66"/>
      <c r="K160" s="66"/>
      <c r="L160" s="66"/>
      <c r="M160" s="66"/>
      <c r="N160" s="66"/>
      <c r="O160" s="66"/>
      <c r="P160" s="66"/>
      <c r="Q160" s="66"/>
      <c r="R160" s="66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</row>
    <row r="161" spans="1:38" ht="12.75" customHeight="1" outlineLevel="1">
      <c r="A161" s="21"/>
      <c r="B161" s="21"/>
      <c r="C161" s="98" t="s">
        <v>201</v>
      </c>
      <c r="D161" s="22" t="s">
        <v>188</v>
      </c>
      <c r="E161" s="97" t="s">
        <v>189</v>
      </c>
      <c r="F161" s="28"/>
      <c r="G161" s="66">
        <v>0</v>
      </c>
      <c r="H161" s="99"/>
      <c r="I161" s="66"/>
      <c r="J161" s="66"/>
      <c r="K161" s="66"/>
      <c r="L161" s="66"/>
      <c r="M161" s="66"/>
      <c r="N161" s="66"/>
      <c r="O161" s="66"/>
      <c r="P161" s="66"/>
      <c r="Q161" s="66"/>
      <c r="R161" s="66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</row>
    <row r="162" spans="1:38" ht="12.75" customHeight="1" outlineLevel="1">
      <c r="A162" s="21"/>
      <c r="B162" s="21"/>
      <c r="C162" s="98" t="s">
        <v>202</v>
      </c>
      <c r="D162" s="22" t="s">
        <v>188</v>
      </c>
      <c r="E162" s="97" t="s">
        <v>189</v>
      </c>
      <c r="F162" s="28"/>
      <c r="G162" s="66">
        <v>0</v>
      </c>
      <c r="H162" s="99"/>
      <c r="I162" s="66"/>
      <c r="J162" s="66"/>
      <c r="K162" s="66"/>
      <c r="L162" s="66"/>
      <c r="M162" s="66"/>
      <c r="N162" s="66"/>
      <c r="O162" s="66"/>
      <c r="P162" s="66"/>
      <c r="Q162" s="66"/>
      <c r="R162" s="66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</row>
    <row r="163" spans="1:38" ht="12.75" customHeight="1">
      <c r="A163" s="21"/>
      <c r="B163" s="21"/>
      <c r="C163" s="21"/>
      <c r="D163" s="22"/>
      <c r="E163" s="23"/>
      <c r="F163" s="28"/>
      <c r="G163" s="23"/>
      <c r="H163" s="23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</row>
    <row r="164" spans="1:38" ht="12.75" customHeight="1">
      <c r="A164" s="21"/>
      <c r="B164" s="21"/>
      <c r="C164" s="94" t="s">
        <v>203</v>
      </c>
      <c r="D164" s="22"/>
      <c r="E164" s="23"/>
      <c r="F164" s="23"/>
      <c r="G164" s="95"/>
      <c r="H164" s="23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</row>
    <row r="165" spans="1:38" ht="12.75" customHeight="1">
      <c r="A165" s="21"/>
      <c r="B165" s="21"/>
      <c r="C165" s="98" t="s">
        <v>186</v>
      </c>
      <c r="D165" s="22"/>
      <c r="E165" s="97"/>
      <c r="F165" s="28"/>
      <c r="G165" s="21"/>
      <c r="H165" s="23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</row>
    <row r="166" spans="1:38" ht="12.75" customHeight="1">
      <c r="A166" s="21"/>
      <c r="B166" s="21"/>
      <c r="C166" s="98" t="s">
        <v>187</v>
      </c>
      <c r="D166" s="22" t="s">
        <v>204</v>
      </c>
      <c r="E166" s="52" t="s">
        <v>205</v>
      </c>
      <c r="F166" s="23"/>
      <c r="G166" s="66">
        <v>0</v>
      </c>
      <c r="H166" s="23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</row>
    <row r="167" spans="1:38" ht="12.75" customHeight="1">
      <c r="A167" s="21"/>
      <c r="B167" s="21"/>
      <c r="C167" s="98" t="s">
        <v>206</v>
      </c>
      <c r="D167" s="22" t="s">
        <v>204</v>
      </c>
      <c r="E167" s="52" t="s">
        <v>205</v>
      </c>
      <c r="F167" s="23"/>
      <c r="G167" s="66">
        <v>0</v>
      </c>
      <c r="H167" s="23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</row>
    <row r="168" spans="1:38" ht="12.75" customHeight="1">
      <c r="A168" s="21"/>
      <c r="B168" s="21"/>
      <c r="C168" s="98" t="s">
        <v>191</v>
      </c>
      <c r="D168" s="22"/>
      <c r="E168" s="97"/>
      <c r="F168" s="28"/>
      <c r="G168" s="21"/>
      <c r="H168" s="23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  <c r="AH168" s="21"/>
      <c r="AI168" s="21"/>
      <c r="AJ168" s="21"/>
      <c r="AK168" s="21"/>
      <c r="AL168" s="21"/>
    </row>
    <row r="169" spans="1:38" ht="12.75" customHeight="1">
      <c r="A169" s="21"/>
      <c r="B169" s="21"/>
      <c r="C169" s="98" t="s">
        <v>192</v>
      </c>
      <c r="D169" s="22" t="s">
        <v>204</v>
      </c>
      <c r="E169" s="52" t="s">
        <v>205</v>
      </c>
      <c r="F169" s="23"/>
      <c r="G169" s="66">
        <v>0</v>
      </c>
      <c r="H169" s="23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</row>
    <row r="170" spans="1:38" ht="12.75" customHeight="1">
      <c r="A170" s="21"/>
      <c r="B170" s="21"/>
      <c r="C170" s="98" t="s">
        <v>193</v>
      </c>
      <c r="D170" s="22" t="s">
        <v>204</v>
      </c>
      <c r="E170" s="52" t="s">
        <v>205</v>
      </c>
      <c r="F170" s="23"/>
      <c r="G170" s="66">
        <v>0</v>
      </c>
      <c r="H170" s="23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</row>
    <row r="171" spans="1:38" ht="12.75" customHeight="1">
      <c r="A171" s="21"/>
      <c r="B171" s="21"/>
      <c r="C171" s="98" t="s">
        <v>194</v>
      </c>
      <c r="D171" s="22" t="s">
        <v>204</v>
      </c>
      <c r="E171" s="52" t="s">
        <v>205</v>
      </c>
      <c r="F171" s="23"/>
      <c r="G171" s="66">
        <v>0</v>
      </c>
      <c r="H171" s="23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</row>
    <row r="172" spans="1:38" ht="12.75" customHeight="1">
      <c r="A172" s="21"/>
      <c r="B172" s="21"/>
      <c r="C172" s="98" t="s">
        <v>195</v>
      </c>
      <c r="D172" s="22" t="s">
        <v>204</v>
      </c>
      <c r="E172" s="52" t="s">
        <v>205</v>
      </c>
      <c r="F172" s="23"/>
      <c r="G172" s="66">
        <v>0</v>
      </c>
      <c r="H172" s="23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</row>
    <row r="173" spans="1:38" ht="12.75" customHeight="1">
      <c r="A173" s="21"/>
      <c r="B173" s="21"/>
      <c r="C173" s="98" t="s">
        <v>196</v>
      </c>
      <c r="D173" s="22" t="s">
        <v>204</v>
      </c>
      <c r="E173" s="52" t="s">
        <v>205</v>
      </c>
      <c r="F173" s="23"/>
      <c r="G173" s="66">
        <v>0</v>
      </c>
      <c r="H173" s="23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</row>
    <row r="174" spans="1:38" ht="12.75" customHeight="1">
      <c r="A174" s="21"/>
      <c r="B174" s="21"/>
      <c r="C174" s="98" t="s">
        <v>197</v>
      </c>
      <c r="D174" s="22" t="s">
        <v>204</v>
      </c>
      <c r="E174" s="52" t="s">
        <v>205</v>
      </c>
      <c r="F174" s="23"/>
      <c r="G174" s="66">
        <v>0</v>
      </c>
      <c r="H174" s="23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</row>
    <row r="175" spans="1:38" ht="12.75" customHeight="1">
      <c r="A175" s="21"/>
      <c r="B175" s="21"/>
      <c r="C175" s="98" t="s">
        <v>198</v>
      </c>
      <c r="D175" s="22"/>
      <c r="E175" s="97"/>
      <c r="F175" s="28"/>
      <c r="G175" s="21"/>
      <c r="H175" s="23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</row>
    <row r="176" spans="1:38" ht="12.75" customHeight="1">
      <c r="A176" s="21"/>
      <c r="B176" s="21"/>
      <c r="C176" s="98" t="s">
        <v>199</v>
      </c>
      <c r="D176" s="22" t="s">
        <v>204</v>
      </c>
      <c r="E176" s="52" t="s">
        <v>205</v>
      </c>
      <c r="F176" s="23"/>
      <c r="G176" s="66">
        <v>0</v>
      </c>
      <c r="H176" s="23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</row>
    <row r="177" spans="1:38" ht="12.75" customHeight="1">
      <c r="A177" s="21"/>
      <c r="B177" s="21"/>
      <c r="C177" s="98" t="s">
        <v>200</v>
      </c>
      <c r="D177" s="22" t="s">
        <v>204</v>
      </c>
      <c r="E177" s="52" t="s">
        <v>205</v>
      </c>
      <c r="F177" s="23"/>
      <c r="G177" s="66">
        <v>0</v>
      </c>
      <c r="H177" s="23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</row>
    <row r="178" spans="1:38" ht="12.75" customHeight="1">
      <c r="A178" s="21"/>
      <c r="B178" s="21"/>
      <c r="C178" s="98" t="s">
        <v>201</v>
      </c>
      <c r="D178" s="22" t="s">
        <v>204</v>
      </c>
      <c r="E178" s="52" t="s">
        <v>205</v>
      </c>
      <c r="F178" s="23"/>
      <c r="G178" s="66">
        <v>0</v>
      </c>
      <c r="H178" s="23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</row>
    <row r="179" spans="1:38" ht="12.75" customHeight="1">
      <c r="A179" s="21"/>
      <c r="B179" s="21"/>
      <c r="C179" s="98" t="s">
        <v>202</v>
      </c>
      <c r="D179" s="22" t="s">
        <v>204</v>
      </c>
      <c r="E179" s="52" t="s">
        <v>205</v>
      </c>
      <c r="F179" s="23"/>
      <c r="G179" s="66">
        <v>0</v>
      </c>
      <c r="H179" s="23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</row>
    <row r="180" spans="1:38" ht="12.75" customHeight="1">
      <c r="A180" s="21"/>
      <c r="B180" s="21"/>
      <c r="C180" s="21"/>
      <c r="D180" s="22"/>
      <c r="E180" s="23"/>
      <c r="F180" s="23"/>
      <c r="G180" s="23"/>
      <c r="H180" s="23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</row>
    <row r="181" spans="1:38" ht="12" customHeight="1">
      <c r="A181" s="21"/>
      <c r="B181" s="43" t="s">
        <v>207</v>
      </c>
      <c r="C181" s="44"/>
      <c r="D181" s="45"/>
      <c r="E181" s="46"/>
      <c r="F181" s="46"/>
      <c r="G181" s="46"/>
      <c r="H181" s="46"/>
      <c r="I181" s="44"/>
      <c r="J181" s="44"/>
      <c r="K181" s="44"/>
      <c r="L181" s="44"/>
      <c r="M181" s="44"/>
      <c r="N181" s="44"/>
      <c r="O181" s="44"/>
      <c r="P181" s="44"/>
      <c r="Q181" s="44"/>
      <c r="R181" s="44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</row>
    <row r="182" spans="1:38" ht="12.75" customHeight="1">
      <c r="A182" s="21"/>
      <c r="B182" s="21"/>
      <c r="C182" s="21"/>
      <c r="D182" s="22"/>
      <c r="E182" s="23"/>
      <c r="F182" s="23"/>
      <c r="G182" s="23"/>
      <c r="H182" s="23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</row>
    <row r="183" spans="1:38" ht="12.75" customHeight="1">
      <c r="A183" s="21"/>
      <c r="B183" s="21"/>
      <c r="C183" s="100" t="s">
        <v>208</v>
      </c>
      <c r="D183" s="101"/>
      <c r="E183" s="102"/>
      <c r="F183" s="102"/>
      <c r="G183" s="102"/>
      <c r="H183" s="102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</row>
    <row r="184" spans="1:38" ht="12.75" customHeight="1">
      <c r="A184" s="21"/>
      <c r="B184" s="21"/>
      <c r="C184" s="104" t="s">
        <v>209</v>
      </c>
      <c r="D184" s="105" t="s">
        <v>157</v>
      </c>
      <c r="E184" s="52" t="s">
        <v>69</v>
      </c>
      <c r="F184" s="21" t="s">
        <v>210</v>
      </c>
      <c r="G184" s="21"/>
      <c r="H184" s="21"/>
      <c r="I184" s="106">
        <v>0</v>
      </c>
      <c r="J184" s="106">
        <v>0.3</v>
      </c>
      <c r="K184" s="106">
        <v>0.3</v>
      </c>
      <c r="L184" s="106">
        <v>0.3</v>
      </c>
      <c r="M184" s="106">
        <v>0.3</v>
      </c>
      <c r="N184" s="106">
        <v>0.3</v>
      </c>
      <c r="O184" s="106">
        <v>0.3</v>
      </c>
      <c r="P184" s="106">
        <v>0.3</v>
      </c>
      <c r="Q184" s="106">
        <v>0.3</v>
      </c>
      <c r="R184" s="106">
        <v>0.3</v>
      </c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</row>
    <row r="185" spans="1:38" ht="12.75" customHeight="1">
      <c r="A185" s="21"/>
      <c r="B185" s="21"/>
      <c r="C185" s="104" t="s">
        <v>211</v>
      </c>
      <c r="D185" s="105" t="s">
        <v>157</v>
      </c>
      <c r="E185" s="52" t="s">
        <v>69</v>
      </c>
      <c r="F185" s="21" t="s">
        <v>212</v>
      </c>
      <c r="G185" s="21"/>
      <c r="H185" s="21"/>
      <c r="I185" s="107">
        <v>0</v>
      </c>
      <c r="J185" s="107">
        <f t="shared" ref="I185:R185" si="16">1-J184</f>
        <v>0.7</v>
      </c>
      <c r="K185" s="107">
        <f t="shared" si="16"/>
        <v>0.7</v>
      </c>
      <c r="L185" s="107">
        <f t="shared" si="16"/>
        <v>0.7</v>
      </c>
      <c r="M185" s="107">
        <f t="shared" si="16"/>
        <v>0.7</v>
      </c>
      <c r="N185" s="107">
        <f t="shared" si="16"/>
        <v>0.7</v>
      </c>
      <c r="O185" s="107">
        <f t="shared" si="16"/>
        <v>0.7</v>
      </c>
      <c r="P185" s="107">
        <f t="shared" si="16"/>
        <v>0.7</v>
      </c>
      <c r="Q185" s="107">
        <f t="shared" si="16"/>
        <v>0.7</v>
      </c>
      <c r="R185" s="107">
        <f t="shared" si="16"/>
        <v>0.7</v>
      </c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</row>
    <row r="186" spans="1:38" ht="12.75" customHeight="1">
      <c r="A186" s="21"/>
      <c r="B186" s="21"/>
      <c r="C186" s="104" t="s">
        <v>213</v>
      </c>
      <c r="D186" s="105" t="s">
        <v>214</v>
      </c>
      <c r="E186" s="52" t="s">
        <v>69</v>
      </c>
      <c r="F186" s="21" t="s">
        <v>210</v>
      </c>
      <c r="G186" s="21"/>
      <c r="H186" s="21"/>
      <c r="I186" s="66">
        <v>0</v>
      </c>
      <c r="J186" s="66">
        <v>5</v>
      </c>
      <c r="K186" s="66">
        <v>5</v>
      </c>
      <c r="L186" s="66">
        <v>5</v>
      </c>
      <c r="M186" s="66">
        <v>5</v>
      </c>
      <c r="N186" s="66">
        <v>5</v>
      </c>
      <c r="O186" s="66">
        <v>5</v>
      </c>
      <c r="P186" s="66">
        <v>5</v>
      </c>
      <c r="Q186" s="66">
        <v>5</v>
      </c>
      <c r="R186" s="66">
        <v>5</v>
      </c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  <c r="AH186" s="21"/>
      <c r="AI186" s="21"/>
      <c r="AJ186" s="21"/>
      <c r="AK186" s="21"/>
      <c r="AL186" s="21"/>
    </row>
    <row r="187" spans="1:38" ht="12.75" customHeight="1">
      <c r="A187" s="21"/>
      <c r="B187" s="21"/>
      <c r="C187" s="104" t="s">
        <v>215</v>
      </c>
      <c r="D187" s="105" t="s">
        <v>214</v>
      </c>
      <c r="E187" s="52" t="s">
        <v>69</v>
      </c>
      <c r="F187" s="21" t="s">
        <v>212</v>
      </c>
      <c r="G187" s="21"/>
      <c r="H187" s="21"/>
      <c r="I187" s="66">
        <v>0</v>
      </c>
      <c r="J187" s="66">
        <f t="shared" ref="I187:R187" si="17">3*30</f>
        <v>90</v>
      </c>
      <c r="K187" s="66">
        <f t="shared" si="17"/>
        <v>90</v>
      </c>
      <c r="L187" s="66">
        <f t="shared" si="17"/>
        <v>90</v>
      </c>
      <c r="M187" s="66">
        <f t="shared" si="17"/>
        <v>90</v>
      </c>
      <c r="N187" s="66">
        <f t="shared" si="17"/>
        <v>90</v>
      </c>
      <c r="O187" s="66">
        <f t="shared" si="17"/>
        <v>90</v>
      </c>
      <c r="P187" s="66">
        <f t="shared" si="17"/>
        <v>90</v>
      </c>
      <c r="Q187" s="66">
        <f t="shared" si="17"/>
        <v>90</v>
      </c>
      <c r="R187" s="66">
        <f t="shared" si="17"/>
        <v>90</v>
      </c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</row>
    <row r="188" spans="1:38" ht="12.75" customHeight="1">
      <c r="A188" s="21"/>
      <c r="B188" s="21"/>
      <c r="C188" s="64"/>
      <c r="D188" s="22"/>
      <c r="E188" s="23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</row>
    <row r="189" spans="1:38" ht="12.75" customHeight="1">
      <c r="A189" s="21"/>
      <c r="B189" s="21"/>
      <c r="C189" s="100" t="s">
        <v>216</v>
      </c>
      <c r="D189" s="105"/>
      <c r="E189" s="102"/>
      <c r="F189" s="21"/>
      <c r="G189" s="21"/>
      <c r="H189" s="21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</row>
    <row r="190" spans="1:38" ht="12.75" customHeight="1">
      <c r="A190" s="21"/>
      <c r="B190" s="21"/>
      <c r="C190" s="104" t="s">
        <v>209</v>
      </c>
      <c r="D190" s="105" t="s">
        <v>157</v>
      </c>
      <c r="E190" s="52" t="s">
        <v>69</v>
      </c>
      <c r="F190" s="21" t="s">
        <v>212</v>
      </c>
      <c r="G190" s="21"/>
      <c r="H190" s="21"/>
      <c r="I190" s="106">
        <v>0</v>
      </c>
      <c r="J190" s="106">
        <v>0</v>
      </c>
      <c r="K190" s="106">
        <v>0</v>
      </c>
      <c r="L190" s="106">
        <v>0</v>
      </c>
      <c r="M190" s="106">
        <v>0</v>
      </c>
      <c r="N190" s="106">
        <v>0</v>
      </c>
      <c r="O190" s="106">
        <v>0</v>
      </c>
      <c r="P190" s="106">
        <v>0</v>
      </c>
      <c r="Q190" s="106">
        <v>0</v>
      </c>
      <c r="R190" s="106">
        <v>0</v>
      </c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</row>
    <row r="191" spans="1:38" ht="12.75" customHeight="1">
      <c r="A191" s="21"/>
      <c r="B191" s="21"/>
      <c r="C191" s="104" t="s">
        <v>211</v>
      </c>
      <c r="D191" s="105" t="s">
        <v>157</v>
      </c>
      <c r="E191" s="52" t="s">
        <v>69</v>
      </c>
      <c r="F191" s="21" t="s">
        <v>210</v>
      </c>
      <c r="G191" s="21"/>
      <c r="H191" s="21"/>
      <c r="I191" s="107">
        <f t="shared" ref="I191:R191" si="18">1-I190</f>
        <v>1</v>
      </c>
      <c r="J191" s="107">
        <f t="shared" si="18"/>
        <v>1</v>
      </c>
      <c r="K191" s="107">
        <f t="shared" si="18"/>
        <v>1</v>
      </c>
      <c r="L191" s="107">
        <f t="shared" si="18"/>
        <v>1</v>
      </c>
      <c r="M191" s="107">
        <f t="shared" si="18"/>
        <v>1</v>
      </c>
      <c r="N191" s="107">
        <f t="shared" si="18"/>
        <v>1</v>
      </c>
      <c r="O191" s="107">
        <f t="shared" si="18"/>
        <v>1</v>
      </c>
      <c r="P191" s="107">
        <f t="shared" si="18"/>
        <v>1</v>
      </c>
      <c r="Q191" s="107">
        <f t="shared" si="18"/>
        <v>1</v>
      </c>
      <c r="R191" s="107">
        <f t="shared" si="18"/>
        <v>1</v>
      </c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</row>
    <row r="192" spans="1:38" ht="12.75" customHeight="1">
      <c r="A192" s="21"/>
      <c r="B192" s="21"/>
      <c r="C192" s="104" t="s">
        <v>213</v>
      </c>
      <c r="D192" s="105" t="s">
        <v>214</v>
      </c>
      <c r="E192" s="52" t="s">
        <v>69</v>
      </c>
      <c r="F192" s="21" t="s">
        <v>212</v>
      </c>
      <c r="G192" s="21"/>
      <c r="H192" s="21"/>
      <c r="I192" s="66">
        <v>5</v>
      </c>
      <c r="J192" s="66">
        <v>5</v>
      </c>
      <c r="K192" s="66">
        <v>5</v>
      </c>
      <c r="L192" s="66">
        <v>5</v>
      </c>
      <c r="M192" s="66">
        <v>5</v>
      </c>
      <c r="N192" s="66">
        <v>5</v>
      </c>
      <c r="O192" s="66">
        <v>5</v>
      </c>
      <c r="P192" s="66">
        <v>5</v>
      </c>
      <c r="Q192" s="66">
        <v>5</v>
      </c>
      <c r="R192" s="66">
        <v>5</v>
      </c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</row>
    <row r="193" spans="1:38" ht="12.75" customHeight="1">
      <c r="A193" s="21"/>
      <c r="B193" s="21"/>
      <c r="C193" s="104" t="s">
        <v>215</v>
      </c>
      <c r="D193" s="105" t="s">
        <v>214</v>
      </c>
      <c r="E193" s="52" t="s">
        <v>69</v>
      </c>
      <c r="F193" s="21" t="s">
        <v>210</v>
      </c>
      <c r="G193" s="21"/>
      <c r="H193" s="21"/>
      <c r="I193" s="66">
        <v>5</v>
      </c>
      <c r="J193" s="66">
        <v>5</v>
      </c>
      <c r="K193" s="66">
        <v>5</v>
      </c>
      <c r="L193" s="66">
        <v>5</v>
      </c>
      <c r="M193" s="66">
        <v>5</v>
      </c>
      <c r="N193" s="66">
        <v>5</v>
      </c>
      <c r="O193" s="66">
        <v>5</v>
      </c>
      <c r="P193" s="66">
        <v>5</v>
      </c>
      <c r="Q193" s="66">
        <v>5</v>
      </c>
      <c r="R193" s="66">
        <v>5</v>
      </c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</row>
    <row r="194" spans="1:38" ht="12.75" customHeight="1">
      <c r="A194" s="21"/>
      <c r="B194" s="21"/>
      <c r="C194" s="21"/>
      <c r="D194" s="22"/>
      <c r="E194" s="23"/>
      <c r="F194" s="23"/>
      <c r="G194" s="23"/>
      <c r="H194" s="23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</row>
    <row r="195" spans="1:38" ht="12.75" customHeight="1">
      <c r="A195" s="21"/>
      <c r="B195" s="21"/>
      <c r="C195" s="100" t="s">
        <v>217</v>
      </c>
      <c r="D195" s="105" t="s">
        <v>214</v>
      </c>
      <c r="E195" s="52" t="s">
        <v>69</v>
      </c>
      <c r="F195" s="23"/>
      <c r="G195" s="23"/>
      <c r="H195" s="23"/>
      <c r="I195" s="66">
        <v>0</v>
      </c>
      <c r="J195" s="66">
        <v>15</v>
      </c>
      <c r="K195" s="66">
        <v>15</v>
      </c>
      <c r="L195" s="66">
        <v>15</v>
      </c>
      <c r="M195" s="66">
        <v>15</v>
      </c>
      <c r="N195" s="66">
        <v>15</v>
      </c>
      <c r="O195" s="66">
        <v>15</v>
      </c>
      <c r="P195" s="66">
        <v>15</v>
      </c>
      <c r="Q195" s="66">
        <v>15</v>
      </c>
      <c r="R195" s="66">
        <v>15</v>
      </c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  <c r="AH195" s="21"/>
      <c r="AI195" s="21"/>
      <c r="AJ195" s="21"/>
      <c r="AK195" s="21"/>
      <c r="AL195" s="21"/>
    </row>
    <row r="196" spans="1:38" ht="12.75" customHeight="1">
      <c r="A196" s="21"/>
      <c r="B196" s="21"/>
      <c r="C196" s="21"/>
      <c r="D196" s="22"/>
      <c r="E196" s="23"/>
      <c r="F196" s="23"/>
      <c r="G196" s="23"/>
      <c r="H196" s="23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  <c r="AH196" s="21"/>
      <c r="AI196" s="21"/>
      <c r="AJ196" s="21"/>
      <c r="AK196" s="21"/>
      <c r="AL196" s="21"/>
    </row>
    <row r="197" spans="1:38" ht="15" customHeight="1">
      <c r="A197" s="21"/>
      <c r="B197" s="21"/>
      <c r="C197" s="62" t="s">
        <v>218</v>
      </c>
      <c r="D197" s="1"/>
      <c r="E197" s="23"/>
      <c r="F197" s="23"/>
      <c r="G197" s="23"/>
      <c r="H197" s="23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  <c r="AH197" s="21"/>
      <c r="AI197" s="21"/>
      <c r="AJ197" s="21"/>
      <c r="AK197" s="21"/>
      <c r="AL197" s="21"/>
    </row>
    <row r="198" spans="1:38" ht="13.5" customHeight="1">
      <c r="A198" s="21"/>
      <c r="B198" s="21"/>
      <c r="C198" s="104" t="s">
        <v>219</v>
      </c>
      <c r="D198" s="49" t="s">
        <v>77</v>
      </c>
      <c r="E198" s="52" t="s">
        <v>69</v>
      </c>
      <c r="F198" s="23"/>
      <c r="G198" s="66">
        <v>0</v>
      </c>
      <c r="H198" s="23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  <c r="AH198" s="21"/>
      <c r="AI198" s="21"/>
      <c r="AJ198" s="21"/>
      <c r="AK198" s="21"/>
      <c r="AL198" s="21"/>
    </row>
    <row r="199" spans="1:38" ht="13.5" customHeight="1">
      <c r="A199" s="21"/>
      <c r="B199" s="21"/>
      <c r="C199" s="104" t="s">
        <v>220</v>
      </c>
      <c r="D199" s="49" t="s">
        <v>77</v>
      </c>
      <c r="E199" s="52" t="s">
        <v>69</v>
      </c>
      <c r="F199" s="23"/>
      <c r="G199" s="66">
        <v>0</v>
      </c>
      <c r="H199" s="23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  <c r="AH199" s="21"/>
      <c r="AI199" s="21"/>
      <c r="AJ199" s="21"/>
      <c r="AK199" s="21"/>
      <c r="AL199" s="21"/>
    </row>
    <row r="200" spans="1:38" ht="13.5" customHeight="1">
      <c r="A200" s="21"/>
      <c r="B200" s="21"/>
      <c r="C200" s="104" t="s">
        <v>221</v>
      </c>
      <c r="D200" s="49" t="s">
        <v>77</v>
      </c>
      <c r="E200" s="52" t="s">
        <v>69</v>
      </c>
      <c r="F200" s="23"/>
      <c r="G200" s="66">
        <v>0</v>
      </c>
      <c r="H200" s="23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  <c r="AH200" s="21"/>
      <c r="AI200" s="21"/>
      <c r="AJ200" s="21"/>
      <c r="AK200" s="21"/>
      <c r="AL200" s="21"/>
    </row>
    <row r="201" spans="1:38" ht="13.5" customHeight="1">
      <c r="A201" s="21"/>
      <c r="B201" s="21"/>
      <c r="C201" s="104" t="s">
        <v>222</v>
      </c>
      <c r="D201" s="49" t="s">
        <v>77</v>
      </c>
      <c r="E201" s="52" t="s">
        <v>69</v>
      </c>
      <c r="F201" s="23"/>
      <c r="G201" s="66">
        <f>HFS!I115</f>
        <v>0</v>
      </c>
      <c r="H201" s="23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  <c r="AH201" s="21"/>
      <c r="AI201" s="21"/>
      <c r="AJ201" s="21"/>
      <c r="AK201" s="21"/>
      <c r="AL201" s="21"/>
    </row>
    <row r="202" spans="1:38" ht="15.75" customHeight="1">
      <c r="A202" s="21"/>
      <c r="B202" s="21"/>
      <c r="C202" s="21"/>
      <c r="D202" s="1"/>
      <c r="E202" s="23"/>
      <c r="F202" s="23"/>
      <c r="G202" s="23"/>
      <c r="H202" s="23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  <c r="AH202" s="21"/>
      <c r="AI202" s="21"/>
      <c r="AJ202" s="21"/>
      <c r="AK202" s="21"/>
      <c r="AL202" s="21"/>
    </row>
    <row r="203" spans="1:38" ht="12" customHeight="1">
      <c r="A203" s="21"/>
      <c r="B203" s="43" t="s">
        <v>223</v>
      </c>
      <c r="C203" s="44"/>
      <c r="D203" s="45"/>
      <c r="E203" s="46"/>
      <c r="F203" s="46"/>
      <c r="G203" s="46"/>
      <c r="H203" s="46"/>
      <c r="I203" s="44"/>
      <c r="J203" s="44"/>
      <c r="K203" s="44"/>
      <c r="L203" s="44"/>
      <c r="M203" s="44"/>
      <c r="N203" s="44"/>
      <c r="O203" s="44"/>
      <c r="P203" s="44"/>
      <c r="Q203" s="44"/>
      <c r="R203" s="44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  <c r="AH203" s="21"/>
      <c r="AI203" s="21"/>
      <c r="AJ203" s="21"/>
      <c r="AK203" s="21"/>
      <c r="AL203" s="21"/>
    </row>
    <row r="204" spans="1:38" ht="12" customHeight="1">
      <c r="A204" s="21"/>
      <c r="B204" s="21"/>
      <c r="C204" s="21"/>
      <c r="D204" s="1"/>
      <c r="E204" s="23"/>
      <c r="F204" s="23"/>
      <c r="G204" s="23"/>
      <c r="H204" s="23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  <c r="AH204" s="21"/>
      <c r="AI204" s="21"/>
      <c r="AJ204" s="21"/>
      <c r="AK204" s="21"/>
      <c r="AL204" s="21"/>
    </row>
    <row r="205" spans="1:38" ht="14.25" customHeight="1">
      <c r="A205" s="21"/>
      <c r="B205" s="21"/>
      <c r="C205" s="62" t="s">
        <v>224</v>
      </c>
      <c r="D205" s="1"/>
      <c r="E205" s="23"/>
      <c r="F205" s="23"/>
      <c r="G205" s="23"/>
      <c r="H205" s="23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  <c r="AH205" s="21"/>
      <c r="AI205" s="21"/>
      <c r="AJ205" s="21"/>
      <c r="AK205" s="21"/>
      <c r="AL205" s="21"/>
    </row>
    <row r="206" spans="1:38" ht="14.25" customHeight="1">
      <c r="A206" s="21"/>
      <c r="B206" s="21"/>
      <c r="C206" s="108" t="s">
        <v>225</v>
      </c>
      <c r="D206" s="49" t="s">
        <v>77</v>
      </c>
      <c r="E206" s="52" t="s">
        <v>69</v>
      </c>
      <c r="F206" s="23"/>
      <c r="G206" s="66">
        <v>0</v>
      </c>
      <c r="H206" s="23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/>
      <c r="AK206" s="21"/>
      <c r="AL206" s="21"/>
    </row>
    <row r="207" spans="1:38" ht="14.25" customHeight="1">
      <c r="A207" s="21"/>
      <c r="B207" s="21"/>
      <c r="C207" s="108" t="s">
        <v>226</v>
      </c>
      <c r="D207" s="49" t="s">
        <v>77</v>
      </c>
      <c r="E207" s="52" t="s">
        <v>69</v>
      </c>
      <c r="F207" s="23"/>
      <c r="G207" s="66">
        <v>0</v>
      </c>
      <c r="H207" s="23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  <c r="AH207" s="21"/>
      <c r="AI207" s="21"/>
      <c r="AJ207" s="21"/>
      <c r="AK207" s="21"/>
      <c r="AL207" s="21"/>
    </row>
    <row r="208" spans="1:38" ht="14.25" customHeight="1">
      <c r="A208" s="21"/>
      <c r="B208" s="21"/>
      <c r="C208" s="108" t="s">
        <v>227</v>
      </c>
      <c r="D208" s="49" t="s">
        <v>77</v>
      </c>
      <c r="E208" s="52" t="s">
        <v>69</v>
      </c>
      <c r="F208" s="23"/>
      <c r="G208" s="66">
        <v>0</v>
      </c>
      <c r="H208" s="23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  <c r="AH208" s="21"/>
      <c r="AI208" s="21"/>
      <c r="AJ208" s="21"/>
      <c r="AK208" s="21"/>
      <c r="AL208" s="21"/>
    </row>
    <row r="209" spans="1:38" ht="14.25" customHeight="1">
      <c r="A209" s="21"/>
      <c r="B209" s="21"/>
      <c r="C209" s="21"/>
      <c r="D209" s="1"/>
      <c r="E209" s="23"/>
      <c r="F209" s="23"/>
      <c r="G209" s="23"/>
      <c r="H209" s="23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  <c r="AH209" s="21"/>
      <c r="AI209" s="21"/>
      <c r="AJ209" s="21"/>
      <c r="AK209" s="21"/>
      <c r="AL209" s="21"/>
    </row>
    <row r="210" spans="1:38" ht="14.25" customHeight="1">
      <c r="A210" s="21"/>
      <c r="B210" s="21"/>
      <c r="C210" s="62" t="s">
        <v>228</v>
      </c>
      <c r="D210" s="1"/>
      <c r="E210" s="23"/>
      <c r="F210" s="23"/>
      <c r="G210" s="23"/>
      <c r="H210" s="23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  <c r="AH210" s="21"/>
      <c r="AI210" s="21"/>
      <c r="AJ210" s="21"/>
      <c r="AK210" s="21"/>
      <c r="AL210" s="21"/>
    </row>
    <row r="211" spans="1:38" ht="14.25" customHeight="1">
      <c r="A211" s="21"/>
      <c r="B211" s="21"/>
      <c r="C211" s="64" t="str">
        <f t="shared" ref="C211:C213" si="19">C206</f>
        <v>Кредит 1</v>
      </c>
      <c r="D211" s="1" t="s">
        <v>150</v>
      </c>
      <c r="E211" s="52" t="s">
        <v>69</v>
      </c>
      <c r="F211" s="23"/>
      <c r="G211" s="70">
        <v>0.02</v>
      </c>
      <c r="H211" s="23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</row>
    <row r="212" spans="1:38" ht="14.25" customHeight="1">
      <c r="A212" s="21"/>
      <c r="B212" s="21"/>
      <c r="C212" s="64" t="str">
        <f t="shared" si="19"/>
        <v>Кредит 2</v>
      </c>
      <c r="D212" s="1" t="s">
        <v>150</v>
      </c>
      <c r="E212" s="52" t="s">
        <v>69</v>
      </c>
      <c r="F212" s="23"/>
      <c r="G212" s="70">
        <v>0</v>
      </c>
      <c r="H212" s="23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  <c r="AH212" s="21"/>
      <c r="AI212" s="21"/>
      <c r="AJ212" s="21"/>
      <c r="AK212" s="21"/>
      <c r="AL212" s="21"/>
    </row>
    <row r="213" spans="1:38" ht="14.25" customHeight="1">
      <c r="A213" s="21"/>
      <c r="B213" s="21"/>
      <c r="C213" s="64" t="str">
        <f t="shared" si="19"/>
        <v>Кредит 3</v>
      </c>
      <c r="D213" s="1" t="s">
        <v>150</v>
      </c>
      <c r="E213" s="52" t="s">
        <v>69</v>
      </c>
      <c r="F213" s="23"/>
      <c r="G213" s="70">
        <v>0</v>
      </c>
      <c r="H213" s="23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  <c r="AH213" s="21"/>
      <c r="AI213" s="21"/>
      <c r="AJ213" s="21"/>
      <c r="AK213" s="21"/>
      <c r="AL213" s="21"/>
    </row>
    <row r="214" spans="1:38" ht="14.25" customHeight="1">
      <c r="A214" s="21"/>
      <c r="B214" s="21"/>
      <c r="C214" s="21"/>
      <c r="D214" s="1"/>
      <c r="E214" s="23"/>
      <c r="F214" s="23"/>
      <c r="G214" s="23"/>
      <c r="H214" s="23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  <c r="AH214" s="21"/>
      <c r="AI214" s="21"/>
      <c r="AJ214" s="21"/>
      <c r="AK214" s="21"/>
      <c r="AL214" s="21"/>
    </row>
    <row r="215" spans="1:38" ht="14.25" customHeight="1">
      <c r="A215" s="21"/>
      <c r="B215" s="21"/>
      <c r="C215" s="62" t="s">
        <v>229</v>
      </c>
      <c r="D215" s="1"/>
      <c r="E215" s="23"/>
      <c r="F215" s="23"/>
      <c r="G215" s="23"/>
      <c r="H215" s="23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  <c r="AH215" s="21"/>
      <c r="AI215" s="21"/>
      <c r="AJ215" s="21"/>
      <c r="AK215" s="21"/>
      <c r="AL215" s="21"/>
    </row>
    <row r="216" spans="1:38" ht="14.25" customHeight="1">
      <c r="A216" s="21"/>
      <c r="B216" s="21"/>
      <c r="C216" s="64" t="str">
        <f t="shared" ref="C216:C218" si="20">C211</f>
        <v>Кредит 1</v>
      </c>
      <c r="D216" s="1" t="s">
        <v>230</v>
      </c>
      <c r="E216" s="52" t="s">
        <v>69</v>
      </c>
      <c r="F216" s="23"/>
      <c r="G216" s="109">
        <v>44348</v>
      </c>
      <c r="H216" s="23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  <c r="AH216" s="21"/>
      <c r="AI216" s="21"/>
      <c r="AJ216" s="21"/>
      <c r="AK216" s="21"/>
      <c r="AL216" s="21"/>
    </row>
    <row r="217" spans="1:38" ht="14.25" customHeight="1">
      <c r="A217" s="21"/>
      <c r="B217" s="21"/>
      <c r="C217" s="64" t="str">
        <f t="shared" si="20"/>
        <v>Кредит 2</v>
      </c>
      <c r="D217" s="1" t="s">
        <v>230</v>
      </c>
      <c r="E217" s="52" t="s">
        <v>69</v>
      </c>
      <c r="F217" s="23"/>
      <c r="G217" s="109"/>
      <c r="H217" s="23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  <c r="AH217" s="21"/>
      <c r="AI217" s="21"/>
      <c r="AJ217" s="21"/>
      <c r="AK217" s="21"/>
      <c r="AL217" s="21"/>
    </row>
    <row r="218" spans="1:38" ht="14.25" customHeight="1">
      <c r="A218" s="21"/>
      <c r="B218" s="21"/>
      <c r="C218" s="64" t="str">
        <f t="shared" si="20"/>
        <v>Кредит 3</v>
      </c>
      <c r="D218" s="1" t="s">
        <v>230</v>
      </c>
      <c r="E218" s="52" t="s">
        <v>69</v>
      </c>
      <c r="F218" s="23"/>
      <c r="G218" s="109"/>
      <c r="H218" s="23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  <c r="AH218" s="21"/>
      <c r="AI218" s="21"/>
      <c r="AJ218" s="21"/>
      <c r="AK218" s="21"/>
      <c r="AL218" s="21"/>
    </row>
    <row r="219" spans="1:38" ht="15.75" customHeight="1">
      <c r="A219" s="21"/>
      <c r="B219" s="21"/>
      <c r="C219" s="21"/>
      <c r="D219" s="1"/>
      <c r="E219" s="23"/>
      <c r="F219" s="23"/>
      <c r="G219" s="23"/>
      <c r="H219" s="23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  <c r="AH219" s="21"/>
      <c r="AI219" s="21"/>
      <c r="AJ219" s="21"/>
      <c r="AK219" s="21"/>
      <c r="AL219" s="21"/>
    </row>
    <row r="220" spans="1:38" ht="15.75" customHeight="1">
      <c r="A220" s="62"/>
      <c r="B220" s="43" t="s">
        <v>231</v>
      </c>
      <c r="C220" s="43"/>
      <c r="D220" s="110"/>
      <c r="E220" s="111"/>
      <c r="F220" s="111"/>
      <c r="G220" s="111"/>
      <c r="H220" s="111"/>
      <c r="I220" s="43"/>
      <c r="J220" s="43"/>
      <c r="K220" s="43"/>
      <c r="L220" s="43"/>
      <c r="M220" s="43"/>
      <c r="N220" s="43"/>
      <c r="O220" s="43"/>
      <c r="P220" s="43"/>
      <c r="Q220" s="43"/>
      <c r="R220" s="43"/>
      <c r="S220" s="62"/>
      <c r="T220" s="62"/>
      <c r="U220" s="62"/>
      <c r="V220" s="62"/>
      <c r="W220" s="62"/>
      <c r="X220" s="62"/>
      <c r="Y220" s="62"/>
      <c r="Z220" s="62"/>
      <c r="AA220" s="62"/>
      <c r="AB220" s="62"/>
      <c r="AC220" s="62"/>
      <c r="AD220" s="62"/>
      <c r="AE220" s="62"/>
      <c r="AF220" s="62"/>
      <c r="AG220" s="62"/>
      <c r="AH220" s="62"/>
      <c r="AI220" s="62"/>
      <c r="AJ220" s="62"/>
      <c r="AK220" s="62"/>
      <c r="AL220" s="62"/>
    </row>
    <row r="221" spans="1:38" ht="15.75" customHeight="1">
      <c r="A221" s="21"/>
      <c r="B221" s="21"/>
      <c r="C221" s="112"/>
      <c r="D221" s="22"/>
      <c r="E221" s="23"/>
      <c r="F221" s="23"/>
      <c r="G221" s="23"/>
      <c r="H221" s="23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  <c r="AH221" s="21"/>
      <c r="AI221" s="21"/>
      <c r="AJ221" s="21"/>
      <c r="AK221" s="21"/>
      <c r="AL221" s="21"/>
    </row>
    <row r="222" spans="1:38" ht="34.5" customHeight="1">
      <c r="A222" s="21"/>
      <c r="B222" s="21"/>
      <c r="C222" s="72" t="s">
        <v>232</v>
      </c>
      <c r="D222" s="82" t="s">
        <v>73</v>
      </c>
      <c r="E222" s="391" t="s">
        <v>233</v>
      </c>
      <c r="F222" s="387"/>
      <c r="G222" s="114">
        <f>SUM(G224:G225)</f>
        <v>0.245</v>
      </c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  <c r="AH222" s="21"/>
      <c r="AI222" s="21"/>
      <c r="AJ222" s="21"/>
      <c r="AK222" s="21"/>
      <c r="AL222" s="21"/>
    </row>
    <row r="223" spans="1:38" ht="15.75" customHeight="1">
      <c r="A223" s="21"/>
      <c r="B223" s="21"/>
      <c r="C223" s="112" t="s">
        <v>234</v>
      </c>
      <c r="D223" s="22"/>
      <c r="E223" s="78"/>
      <c r="F223" s="23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  <c r="AH223" s="21"/>
      <c r="AI223" s="21"/>
      <c r="AJ223" s="21"/>
      <c r="AK223" s="21"/>
      <c r="AL223" s="21"/>
    </row>
    <row r="224" spans="1:38" ht="15.75" customHeight="1">
      <c r="A224" s="21"/>
      <c r="B224" s="21"/>
      <c r="C224" s="108" t="s">
        <v>235</v>
      </c>
      <c r="D224" s="22" t="s">
        <v>73</v>
      </c>
      <c r="E224" s="115" t="s">
        <v>236</v>
      </c>
      <c r="F224" s="23"/>
      <c r="G224" s="70">
        <v>4.4999999999999998E-2</v>
      </c>
      <c r="H224" s="23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  <c r="AH224" s="21"/>
      <c r="AI224" s="21"/>
      <c r="AJ224" s="21"/>
      <c r="AK224" s="21"/>
      <c r="AL224" s="21"/>
    </row>
    <row r="225" spans="1:38" ht="15.75" customHeight="1">
      <c r="A225" s="21"/>
      <c r="B225" s="21"/>
      <c r="C225" s="108" t="s">
        <v>237</v>
      </c>
      <c r="D225" s="22" t="s">
        <v>73</v>
      </c>
      <c r="E225" s="113"/>
      <c r="F225" s="23"/>
      <c r="G225" s="80">
        <f>SUM(G226:G229)</f>
        <v>0.2</v>
      </c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  <c r="AH225" s="21"/>
      <c r="AI225" s="21"/>
      <c r="AJ225" s="21"/>
      <c r="AK225" s="21"/>
      <c r="AL225" s="21"/>
    </row>
    <row r="226" spans="1:38" ht="15.75" customHeight="1">
      <c r="A226" s="21"/>
      <c r="B226" s="21"/>
      <c r="C226" s="108" t="s">
        <v>238</v>
      </c>
      <c r="D226" s="22" t="s">
        <v>73</v>
      </c>
      <c r="E226" s="23" t="s">
        <v>239</v>
      </c>
      <c r="F226" s="23" t="s">
        <v>240</v>
      </c>
      <c r="G226" s="70">
        <v>0</v>
      </c>
      <c r="H226" s="23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  <c r="AH226" s="21"/>
      <c r="AI226" s="21"/>
      <c r="AJ226" s="21"/>
      <c r="AK226" s="21"/>
      <c r="AL226" s="21"/>
    </row>
    <row r="227" spans="1:38" ht="15.75" customHeight="1">
      <c r="A227" s="21"/>
      <c r="B227" s="21"/>
      <c r="C227" s="108" t="s">
        <v>241</v>
      </c>
      <c r="D227" s="22" t="s">
        <v>73</v>
      </c>
      <c r="E227" s="23" t="s">
        <v>242</v>
      </c>
      <c r="F227" s="23" t="s">
        <v>243</v>
      </c>
      <c r="G227" s="70">
        <v>0</v>
      </c>
      <c r="H227" s="23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  <c r="AH227" s="21"/>
      <c r="AI227" s="21"/>
      <c r="AJ227" s="21"/>
      <c r="AK227" s="21"/>
      <c r="AL227" s="21"/>
    </row>
    <row r="228" spans="1:38" ht="15.75" customHeight="1">
      <c r="A228" s="21"/>
      <c r="B228" s="21"/>
      <c r="C228" s="108" t="s">
        <v>244</v>
      </c>
      <c r="D228" s="22" t="s">
        <v>73</v>
      </c>
      <c r="E228" s="23" t="s">
        <v>245</v>
      </c>
      <c r="F228" s="23" t="s">
        <v>246</v>
      </c>
      <c r="G228" s="70">
        <v>0</v>
      </c>
      <c r="H228" s="23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  <c r="AH228" s="21"/>
      <c r="AI228" s="21"/>
      <c r="AJ228" s="21"/>
      <c r="AK228" s="21"/>
      <c r="AL228" s="21"/>
    </row>
    <row r="229" spans="1:38" ht="15.75" customHeight="1">
      <c r="A229" s="21"/>
      <c r="B229" s="21"/>
      <c r="C229" s="108" t="s">
        <v>247</v>
      </c>
      <c r="D229" s="22" t="s">
        <v>73</v>
      </c>
      <c r="E229" s="23" t="s">
        <v>248</v>
      </c>
      <c r="F229" s="23" t="s">
        <v>249</v>
      </c>
      <c r="G229" s="70">
        <v>0.2</v>
      </c>
      <c r="H229" s="23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  <c r="AH229" s="21"/>
      <c r="AI229" s="21"/>
      <c r="AJ229" s="21"/>
      <c r="AK229" s="21"/>
      <c r="AL229" s="21"/>
    </row>
    <row r="230" spans="1:38" ht="15.75" customHeight="1">
      <c r="A230" s="21"/>
      <c r="B230" s="21"/>
      <c r="C230" s="21"/>
      <c r="D230" s="22"/>
      <c r="E230" s="23"/>
      <c r="F230" s="23"/>
      <c r="G230" s="21"/>
      <c r="H230" s="23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  <c r="AH230" s="21"/>
      <c r="AI230" s="21"/>
      <c r="AJ230" s="21"/>
      <c r="AK230" s="21"/>
      <c r="AL230" s="21"/>
    </row>
    <row r="231" spans="1:38" ht="12.75" customHeight="1">
      <c r="A231" s="21"/>
      <c r="B231" s="21"/>
      <c r="C231" s="62" t="s">
        <v>250</v>
      </c>
      <c r="D231" s="22"/>
      <c r="E231" s="23"/>
      <c r="F231" s="23"/>
      <c r="G231" s="21"/>
      <c r="H231" s="23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  <c r="AH231" s="21"/>
      <c r="AI231" s="21"/>
      <c r="AJ231" s="21"/>
      <c r="AK231" s="21"/>
      <c r="AL231" s="21"/>
    </row>
    <row r="232" spans="1:38" ht="12.75" customHeight="1">
      <c r="A232" s="21"/>
      <c r="B232" s="21"/>
      <c r="C232" s="51" t="s">
        <v>572</v>
      </c>
      <c r="D232" s="30"/>
      <c r="E232" s="30"/>
      <c r="F232" s="30"/>
      <c r="G232" s="23"/>
      <c r="H232" s="23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  <c r="AH232" s="21"/>
      <c r="AI232" s="21"/>
      <c r="AJ232" s="21"/>
      <c r="AK232" s="21"/>
      <c r="AL232" s="21"/>
    </row>
    <row r="233" spans="1:38" ht="12.75" customHeight="1">
      <c r="A233" s="21"/>
      <c r="B233" s="21"/>
      <c r="C233" s="30" t="s">
        <v>251</v>
      </c>
      <c r="D233" s="30" t="s">
        <v>252</v>
      </c>
      <c r="E233" s="115"/>
      <c r="F233" s="30"/>
      <c r="G233" s="66">
        <v>0</v>
      </c>
      <c r="H233" s="78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  <c r="AH233" s="21"/>
      <c r="AI233" s="21"/>
      <c r="AJ233" s="21"/>
      <c r="AK233" s="21"/>
      <c r="AL233" s="21"/>
    </row>
    <row r="234" spans="1:38" ht="12.75" customHeight="1">
      <c r="A234" s="21"/>
      <c r="B234" s="21"/>
      <c r="C234" s="30" t="s">
        <v>253</v>
      </c>
      <c r="D234" s="30" t="s">
        <v>252</v>
      </c>
      <c r="E234" s="115"/>
      <c r="F234" s="30"/>
      <c r="G234" s="66">
        <v>0</v>
      </c>
      <c r="H234" s="78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  <c r="AH234" s="21"/>
      <c r="AI234" s="21"/>
      <c r="AJ234" s="21"/>
      <c r="AK234" s="21"/>
      <c r="AL234" s="21"/>
    </row>
    <row r="235" spans="1:38" ht="12.75" customHeight="1">
      <c r="A235" s="21"/>
      <c r="B235" s="21"/>
      <c r="C235" s="30" t="s">
        <v>254</v>
      </c>
      <c r="D235" s="30" t="s">
        <v>252</v>
      </c>
      <c r="E235" s="115"/>
      <c r="F235" s="30"/>
      <c r="G235" s="66">
        <v>0</v>
      </c>
      <c r="H235" s="78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  <c r="AH235" s="21"/>
      <c r="AI235" s="21"/>
      <c r="AJ235" s="21"/>
      <c r="AK235" s="21"/>
      <c r="AL235" s="21"/>
    </row>
    <row r="236" spans="1:38" ht="12.75" customHeight="1">
      <c r="A236" s="21"/>
      <c r="B236" s="21"/>
      <c r="C236" s="30" t="s">
        <v>255</v>
      </c>
      <c r="D236" s="30" t="s">
        <v>252</v>
      </c>
      <c r="E236" s="115"/>
      <c r="F236" s="30"/>
      <c r="G236" s="66">
        <v>0</v>
      </c>
      <c r="H236" s="78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  <c r="AH236" s="21"/>
      <c r="AI236" s="21"/>
      <c r="AJ236" s="21"/>
      <c r="AK236" s="21"/>
      <c r="AL236" s="21"/>
    </row>
    <row r="237" spans="1:38" ht="12.75" customHeight="1">
      <c r="A237" s="21"/>
      <c r="B237" s="21"/>
      <c r="C237" s="30" t="s">
        <v>256</v>
      </c>
      <c r="D237" s="30" t="s">
        <v>252</v>
      </c>
      <c r="E237" s="49" t="s">
        <v>163</v>
      </c>
      <c r="F237" s="30"/>
      <c r="G237" s="76">
        <f>G235-G236</f>
        <v>0</v>
      </c>
      <c r="H237" s="78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</row>
    <row r="238" spans="1:38" ht="12.75" customHeight="1">
      <c r="A238" s="21"/>
      <c r="B238" s="21"/>
      <c r="C238" s="30"/>
      <c r="D238" s="30"/>
      <c r="E238" s="30"/>
      <c r="F238" s="30"/>
      <c r="G238" s="30"/>
      <c r="H238" s="23"/>
      <c r="I238" s="30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/>
      <c r="AI238" s="21"/>
      <c r="AJ238" s="21"/>
      <c r="AK238" s="21"/>
      <c r="AL238" s="21"/>
    </row>
    <row r="239" spans="1:38" ht="12.75" customHeight="1">
      <c r="A239" s="21"/>
      <c r="B239" s="21"/>
      <c r="C239" s="51" t="s">
        <v>573</v>
      </c>
      <c r="D239" s="30"/>
      <c r="E239" s="30"/>
      <c r="F239" s="30"/>
      <c r="G239" s="21"/>
      <c r="H239" s="23"/>
      <c r="I239" s="30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  <c r="AH239" s="21"/>
      <c r="AI239" s="21"/>
      <c r="AJ239" s="21"/>
      <c r="AK239" s="21"/>
      <c r="AL239" s="21"/>
    </row>
    <row r="240" spans="1:38" ht="12.75" customHeight="1">
      <c r="A240" s="21"/>
      <c r="B240" s="21"/>
      <c r="C240" s="30" t="s">
        <v>251</v>
      </c>
      <c r="D240" s="30" t="s">
        <v>252</v>
      </c>
      <c r="E240" s="115" t="s">
        <v>257</v>
      </c>
      <c r="F240" s="30"/>
      <c r="G240" s="66">
        <v>0</v>
      </c>
      <c r="H240" s="23"/>
      <c r="I240" s="30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  <c r="AH240" s="21"/>
      <c r="AI240" s="21"/>
      <c r="AJ240" s="21"/>
      <c r="AK240" s="21"/>
      <c r="AL240" s="21"/>
    </row>
    <row r="241" spans="1:38" ht="12.75" customHeight="1">
      <c r="A241" s="21"/>
      <c r="B241" s="21"/>
      <c r="C241" s="30" t="s">
        <v>253</v>
      </c>
      <c r="D241" s="30" t="s">
        <v>252</v>
      </c>
      <c r="E241" s="115" t="s">
        <v>257</v>
      </c>
      <c r="F241" s="30"/>
      <c r="G241" s="66">
        <v>0</v>
      </c>
      <c r="H241" s="23"/>
      <c r="I241" s="30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  <c r="AH241" s="21"/>
      <c r="AI241" s="21"/>
      <c r="AJ241" s="21"/>
      <c r="AK241" s="21"/>
      <c r="AL241" s="21"/>
    </row>
    <row r="242" spans="1:38" ht="12.75" customHeight="1">
      <c r="A242" s="21"/>
      <c r="B242" s="21"/>
      <c r="C242" s="30" t="s">
        <v>254</v>
      </c>
      <c r="D242" s="30" t="s">
        <v>252</v>
      </c>
      <c r="E242" s="115" t="s">
        <v>258</v>
      </c>
      <c r="F242" s="30"/>
      <c r="G242" s="66">
        <v>0</v>
      </c>
      <c r="H242" s="23"/>
      <c r="I242" s="30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  <c r="AH242" s="21"/>
      <c r="AI242" s="21"/>
      <c r="AJ242" s="21"/>
      <c r="AK242" s="21"/>
      <c r="AL242" s="21"/>
    </row>
    <row r="243" spans="1:38" ht="12.75" customHeight="1">
      <c r="A243" s="21"/>
      <c r="B243" s="21"/>
      <c r="C243" s="30" t="s">
        <v>255</v>
      </c>
      <c r="D243" s="30" t="s">
        <v>252</v>
      </c>
      <c r="E243" s="115" t="s">
        <v>259</v>
      </c>
      <c r="F243" s="30"/>
      <c r="G243" s="66">
        <v>0</v>
      </c>
      <c r="H243" s="23"/>
      <c r="I243" s="30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  <c r="AH243" s="21"/>
      <c r="AI243" s="21"/>
      <c r="AJ243" s="21"/>
      <c r="AK243" s="21"/>
      <c r="AL243" s="21"/>
    </row>
    <row r="244" spans="1:38" ht="12.75" customHeight="1">
      <c r="A244" s="21"/>
      <c r="B244" s="21"/>
      <c r="C244" s="30" t="s">
        <v>256</v>
      </c>
      <c r="D244" s="30" t="s">
        <v>252</v>
      </c>
      <c r="E244" s="49" t="s">
        <v>163</v>
      </c>
      <c r="F244" s="30"/>
      <c r="G244" s="76">
        <f>G242-G243</f>
        <v>0</v>
      </c>
      <c r="H244" s="23"/>
      <c r="I244" s="30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  <c r="AH244" s="21"/>
      <c r="AI244" s="21"/>
      <c r="AJ244" s="21"/>
      <c r="AK244" s="21"/>
      <c r="AL244" s="21"/>
    </row>
    <row r="245" spans="1:38" ht="12.75" customHeight="1">
      <c r="A245" s="21"/>
      <c r="B245" s="21"/>
      <c r="C245" s="30"/>
      <c r="D245" s="30"/>
      <c r="E245" s="30"/>
      <c r="F245" s="30"/>
      <c r="G245" s="30"/>
      <c r="H245" s="23"/>
      <c r="I245" s="30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  <c r="AH245" s="21"/>
      <c r="AI245" s="21"/>
      <c r="AJ245" s="21"/>
      <c r="AK245" s="21"/>
      <c r="AL245" s="21"/>
    </row>
    <row r="246" spans="1:38" ht="12.75" customHeight="1">
      <c r="A246" s="21"/>
      <c r="B246" s="21"/>
      <c r="C246" s="30" t="s">
        <v>260</v>
      </c>
      <c r="D246" s="30" t="s">
        <v>261</v>
      </c>
      <c r="E246" s="49" t="s">
        <v>163</v>
      </c>
      <c r="F246" s="30"/>
      <c r="G246" s="116" t="e">
        <f>G237/G233</f>
        <v>#DIV/0!</v>
      </c>
      <c r="H246" s="23"/>
      <c r="I246" s="116" t="e">
        <f>G244/G240</f>
        <v>#DIV/0!</v>
      </c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  <c r="AH246" s="21"/>
      <c r="AI246" s="21"/>
      <c r="AJ246" s="21"/>
      <c r="AK246" s="21"/>
      <c r="AL246" s="21"/>
    </row>
    <row r="247" spans="1:38" ht="12.75" customHeight="1">
      <c r="A247" s="21"/>
      <c r="B247" s="21"/>
      <c r="C247" s="30" t="s">
        <v>262</v>
      </c>
      <c r="D247" s="30" t="s">
        <v>261</v>
      </c>
      <c r="E247" s="49" t="s">
        <v>163</v>
      </c>
      <c r="F247" s="30"/>
      <c r="G247" s="116" t="e">
        <f>G237/G234</f>
        <v>#DIV/0!</v>
      </c>
      <c r="H247" s="23"/>
      <c r="I247" s="116" t="e">
        <f>G244/G241</f>
        <v>#DIV/0!</v>
      </c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  <c r="AH247" s="21"/>
      <c r="AI247" s="21"/>
      <c r="AJ247" s="21"/>
      <c r="AK247" s="21"/>
      <c r="AL247" s="21"/>
    </row>
    <row r="248" spans="1:38" ht="12.75" customHeight="1">
      <c r="A248" s="21"/>
      <c r="B248" s="21"/>
      <c r="C248" s="30"/>
      <c r="D248" s="30"/>
      <c r="E248" s="49"/>
      <c r="F248" s="30"/>
      <c r="G248" s="68"/>
      <c r="H248" s="23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  <c r="AH248" s="21"/>
      <c r="AI248" s="21"/>
      <c r="AJ248" s="21"/>
      <c r="AK248" s="21"/>
      <c r="AL248" s="21"/>
    </row>
    <row r="249" spans="1:38" ht="12.75" customHeight="1">
      <c r="A249" s="21"/>
      <c r="B249" s="21"/>
      <c r="C249" s="30" t="s">
        <v>263</v>
      </c>
      <c r="D249" s="30"/>
      <c r="E249" s="115" t="s">
        <v>264</v>
      </c>
      <c r="F249" s="30"/>
      <c r="G249" s="70">
        <v>0.314</v>
      </c>
      <c r="H249" s="23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  <c r="AH249" s="21"/>
      <c r="AI249" s="21"/>
      <c r="AJ249" s="21"/>
      <c r="AK249" s="21"/>
      <c r="AL249" s="21"/>
    </row>
    <row r="250" spans="1:38" ht="12.75" customHeight="1">
      <c r="A250" s="21"/>
      <c r="B250" s="21"/>
      <c r="C250" s="30" t="s">
        <v>265</v>
      </c>
      <c r="D250" s="30"/>
      <c r="E250" s="117" t="s">
        <v>266</v>
      </c>
      <c r="F250" s="30"/>
      <c r="G250" s="70">
        <v>0.67800000000000005</v>
      </c>
      <c r="H250" s="23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  <c r="AH250" s="21"/>
      <c r="AI250" s="21"/>
      <c r="AJ250" s="21"/>
      <c r="AK250" s="21"/>
      <c r="AL250" s="21"/>
    </row>
    <row r="251" spans="1:38" ht="12.75" customHeight="1">
      <c r="A251" s="21"/>
      <c r="B251" s="21"/>
      <c r="C251" s="30" t="s">
        <v>267</v>
      </c>
      <c r="D251" s="72" t="s">
        <v>261</v>
      </c>
      <c r="E251" s="49" t="s">
        <v>163</v>
      </c>
      <c r="F251" s="30"/>
      <c r="G251" s="116" t="e">
        <f>(1-G250)*(1-G249)*AVERAGE(G247,I247)</f>
        <v>#DIV/0!</v>
      </c>
      <c r="H251" s="116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  <c r="AH251" s="21"/>
      <c r="AI251" s="21"/>
      <c r="AJ251" s="21"/>
      <c r="AK251" s="21"/>
      <c r="AL251" s="21"/>
    </row>
    <row r="252" spans="1:38" ht="12.75" customHeight="1">
      <c r="A252" s="21"/>
      <c r="B252" s="21"/>
      <c r="C252" s="30" t="s">
        <v>268</v>
      </c>
      <c r="D252" s="72" t="s">
        <v>261</v>
      </c>
      <c r="E252" s="49" t="s">
        <v>163</v>
      </c>
      <c r="F252" s="30"/>
      <c r="G252" s="116" t="e">
        <f>(1-G250)*(1-G249)*AVERAGE(G246,I246)</f>
        <v>#DIV/0!</v>
      </c>
      <c r="H252" s="116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  <c r="AH252" s="21"/>
      <c r="AI252" s="21"/>
      <c r="AJ252" s="21"/>
      <c r="AK252" s="21"/>
      <c r="AL252" s="21"/>
    </row>
    <row r="253" spans="1:38" ht="12.75" customHeight="1">
      <c r="A253" s="21"/>
      <c r="B253" s="21"/>
      <c r="C253" s="21"/>
      <c r="D253" s="22"/>
      <c r="E253" s="23"/>
      <c r="F253" s="23"/>
      <c r="G253" s="23"/>
      <c r="H253" s="23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  <c r="AH253" s="21"/>
      <c r="AI253" s="21"/>
      <c r="AJ253" s="21"/>
      <c r="AK253" s="21"/>
      <c r="AL253" s="21"/>
    </row>
    <row r="254" spans="1:38" ht="15.75" customHeight="1">
      <c r="A254" s="62"/>
      <c r="B254" s="43" t="s">
        <v>269</v>
      </c>
      <c r="C254" s="43"/>
      <c r="D254" s="110"/>
      <c r="E254" s="111"/>
      <c r="F254" s="111"/>
      <c r="G254" s="111"/>
      <c r="H254" s="111"/>
      <c r="I254" s="43"/>
      <c r="J254" s="43"/>
      <c r="K254" s="43"/>
      <c r="L254" s="43"/>
      <c r="M254" s="43"/>
      <c r="N254" s="43"/>
      <c r="O254" s="43"/>
      <c r="P254" s="43"/>
      <c r="Q254" s="43"/>
      <c r="R254" s="43"/>
      <c r="S254" s="62"/>
      <c r="T254" s="62"/>
      <c r="U254" s="62"/>
      <c r="V254" s="62"/>
      <c r="W254" s="62"/>
      <c r="X254" s="62"/>
      <c r="Y254" s="62"/>
      <c r="Z254" s="62"/>
      <c r="AA254" s="62"/>
      <c r="AB254" s="62"/>
      <c r="AC254" s="62"/>
      <c r="AD254" s="62"/>
      <c r="AE254" s="62"/>
      <c r="AF254" s="62"/>
      <c r="AG254" s="62"/>
      <c r="AH254" s="62"/>
      <c r="AI254" s="62"/>
      <c r="AJ254" s="62"/>
      <c r="AK254" s="62"/>
      <c r="AL254" s="62"/>
    </row>
    <row r="255" spans="1:38" ht="12.75" customHeight="1">
      <c r="A255" s="21"/>
      <c r="B255" s="21"/>
      <c r="C255" s="21"/>
      <c r="D255" s="22"/>
      <c r="E255" s="23"/>
      <c r="F255" s="23"/>
      <c r="G255" s="23"/>
      <c r="H255" s="23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  <c r="AH255" s="21"/>
      <c r="AI255" s="21"/>
      <c r="AJ255" s="21"/>
      <c r="AK255" s="21"/>
      <c r="AL255" s="21"/>
    </row>
    <row r="256" spans="1:38" ht="12.75" customHeight="1">
      <c r="A256" s="21"/>
      <c r="B256" s="62" t="s">
        <v>270</v>
      </c>
      <c r="C256" s="62" t="s">
        <v>271</v>
      </c>
      <c r="D256" s="22"/>
      <c r="E256" s="23"/>
      <c r="F256" s="23"/>
      <c r="G256" s="23"/>
      <c r="H256" s="23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  <c r="AH256" s="21"/>
      <c r="AI256" s="21"/>
      <c r="AJ256" s="21"/>
      <c r="AK256" s="21"/>
      <c r="AL256" s="21"/>
    </row>
    <row r="257" spans="1:38" ht="12.75" customHeight="1">
      <c r="A257" s="21"/>
      <c r="B257" s="62"/>
      <c r="C257" s="64" t="s">
        <v>272</v>
      </c>
      <c r="D257" s="22" t="s">
        <v>106</v>
      </c>
      <c r="E257" s="23"/>
      <c r="F257" s="23"/>
      <c r="G257" s="66">
        <v>60</v>
      </c>
      <c r="H257" s="23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  <c r="AH257" s="21"/>
      <c r="AI257" s="21"/>
      <c r="AJ257" s="21"/>
      <c r="AK257" s="21"/>
      <c r="AL257" s="21"/>
    </row>
    <row r="258" spans="1:38" ht="12.75" customHeight="1">
      <c r="A258" s="21"/>
      <c r="B258" s="62"/>
      <c r="C258" s="64" t="s">
        <v>273</v>
      </c>
      <c r="D258" s="22" t="s">
        <v>150</v>
      </c>
      <c r="E258" s="23"/>
      <c r="F258" s="23"/>
      <c r="G258" s="70">
        <v>0.5</v>
      </c>
      <c r="H258" s="23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  <c r="AH258" s="21"/>
      <c r="AI258" s="21"/>
      <c r="AJ258" s="21"/>
      <c r="AK258" s="21"/>
      <c r="AL258" s="21"/>
    </row>
    <row r="259" spans="1:38" ht="12.75" customHeight="1">
      <c r="A259" s="21"/>
      <c r="B259" s="62"/>
      <c r="C259" s="21"/>
      <c r="D259" s="22"/>
      <c r="E259" s="23"/>
      <c r="F259" s="23"/>
      <c r="G259" s="21"/>
      <c r="H259" s="23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  <c r="AH259" s="21"/>
      <c r="AI259" s="21"/>
      <c r="AJ259" s="21"/>
      <c r="AK259" s="21"/>
      <c r="AL259" s="21"/>
    </row>
    <row r="260" spans="1:38" ht="12.75" customHeight="1">
      <c r="A260" s="21"/>
      <c r="B260" s="62" t="s">
        <v>274</v>
      </c>
      <c r="C260" s="62" t="s">
        <v>275</v>
      </c>
      <c r="D260" s="22"/>
      <c r="E260" s="23"/>
      <c r="F260" s="23"/>
      <c r="G260" s="21"/>
      <c r="H260" s="23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  <c r="AH260" s="21"/>
      <c r="AI260" s="21"/>
      <c r="AJ260" s="21"/>
      <c r="AK260" s="21"/>
      <c r="AL260" s="21"/>
    </row>
    <row r="261" spans="1:38" ht="12.75" customHeight="1">
      <c r="A261" s="21"/>
      <c r="B261" s="62"/>
      <c r="C261" s="64" t="s">
        <v>272</v>
      </c>
      <c r="D261" s="22" t="s">
        <v>106</v>
      </c>
      <c r="E261" s="23"/>
      <c r="F261" s="23"/>
      <c r="G261" s="66">
        <v>72</v>
      </c>
      <c r="H261" s="23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  <c r="AH261" s="21"/>
      <c r="AI261" s="21"/>
      <c r="AJ261" s="21"/>
      <c r="AK261" s="21"/>
      <c r="AL261" s="21"/>
    </row>
    <row r="262" spans="1:38" ht="12.75" customHeight="1">
      <c r="A262" s="21"/>
      <c r="B262" s="62"/>
      <c r="C262" s="64" t="s">
        <v>276</v>
      </c>
      <c r="D262" s="22" t="s">
        <v>150</v>
      </c>
      <c r="E262" s="23"/>
      <c r="F262" s="23"/>
      <c r="G262" s="70">
        <v>0.12</v>
      </c>
      <c r="H262" s="23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  <c r="AH262" s="21"/>
      <c r="AI262" s="21"/>
      <c r="AJ262" s="21"/>
      <c r="AK262" s="21"/>
      <c r="AL262" s="21"/>
    </row>
    <row r="263" spans="1:38" ht="12.75" customHeight="1">
      <c r="A263" s="21"/>
      <c r="B263" s="62"/>
      <c r="C263" s="64" t="s">
        <v>277</v>
      </c>
      <c r="D263" s="22" t="s">
        <v>278</v>
      </c>
      <c r="E263" s="23"/>
      <c r="F263" s="23"/>
      <c r="G263" s="66">
        <v>25</v>
      </c>
      <c r="H263" s="23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</row>
    <row r="264" spans="1:38" ht="12.75" customHeight="1">
      <c r="A264" s="21"/>
      <c r="B264" s="62"/>
      <c r="C264" s="64"/>
      <c r="D264" s="22"/>
      <c r="E264" s="23"/>
      <c r="F264" s="23"/>
      <c r="G264" s="23"/>
      <c r="H264" s="23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  <c r="AH264" s="21"/>
      <c r="AI264" s="21"/>
      <c r="AJ264" s="21"/>
      <c r="AK264" s="21"/>
      <c r="AL264" s="21"/>
    </row>
    <row r="265" spans="1:38" ht="12.75" customHeight="1">
      <c r="A265" s="21"/>
      <c r="B265" s="62" t="s">
        <v>279</v>
      </c>
      <c r="C265" s="62" t="s">
        <v>280</v>
      </c>
      <c r="D265" s="22"/>
      <c r="E265" s="23"/>
      <c r="F265" s="23"/>
      <c r="G265" s="21"/>
      <c r="H265" s="23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  <c r="AH265" s="21"/>
      <c r="AI265" s="21"/>
      <c r="AJ265" s="21"/>
      <c r="AK265" s="21"/>
      <c r="AL265" s="21"/>
    </row>
    <row r="266" spans="1:38" ht="13.5" customHeight="1">
      <c r="A266" s="21"/>
      <c r="B266" s="62"/>
      <c r="C266" s="64" t="s">
        <v>281</v>
      </c>
      <c r="D266" s="22" t="s">
        <v>282</v>
      </c>
      <c r="E266" s="23"/>
      <c r="F266" s="23"/>
      <c r="G266" s="70">
        <v>0.25</v>
      </c>
      <c r="H266" s="23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  <c r="AH266" s="21"/>
      <c r="AI266" s="21"/>
      <c r="AJ266" s="21"/>
      <c r="AK266" s="21"/>
      <c r="AL266" s="21"/>
    </row>
    <row r="267" spans="1:38" ht="12.75" customHeight="1">
      <c r="A267" s="21"/>
      <c r="B267" s="62"/>
      <c r="C267" s="64" t="s">
        <v>283</v>
      </c>
      <c r="D267" s="22" t="s">
        <v>115</v>
      </c>
      <c r="E267" s="23"/>
      <c r="F267" s="23"/>
      <c r="G267" s="70">
        <v>0.5</v>
      </c>
      <c r="H267" s="23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  <c r="AH267" s="21"/>
      <c r="AI267" s="21"/>
      <c r="AJ267" s="21"/>
      <c r="AK267" s="21"/>
      <c r="AL267" s="21"/>
    </row>
    <row r="268" spans="1:38" ht="12.75" customHeight="1">
      <c r="A268" s="21"/>
      <c r="B268" s="62"/>
      <c r="C268" s="21"/>
      <c r="D268" s="22"/>
      <c r="E268" s="23"/>
      <c r="F268" s="23"/>
      <c r="G268" s="21"/>
      <c r="H268" s="23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  <c r="AH268" s="21"/>
      <c r="AI268" s="21"/>
      <c r="AJ268" s="21"/>
      <c r="AK268" s="21"/>
      <c r="AL268" s="21"/>
    </row>
    <row r="269" spans="1:38" ht="12.75" customHeight="1">
      <c r="A269" s="21"/>
      <c r="B269" s="62" t="s">
        <v>284</v>
      </c>
      <c r="C269" s="62" t="s">
        <v>285</v>
      </c>
      <c r="D269" s="22"/>
      <c r="E269" s="23"/>
      <c r="F269" s="23"/>
      <c r="G269" s="21"/>
      <c r="H269" s="23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/>
      <c r="AI269" s="21"/>
      <c r="AJ269" s="21"/>
      <c r="AK269" s="21"/>
      <c r="AL269" s="21"/>
    </row>
    <row r="270" spans="1:38" ht="12.75" customHeight="1">
      <c r="A270" s="21"/>
      <c r="B270" s="21"/>
      <c r="C270" s="64" t="s">
        <v>272</v>
      </c>
      <c r="D270" s="22" t="s">
        <v>106</v>
      </c>
      <c r="E270" s="23"/>
      <c r="F270" s="23"/>
      <c r="G270" s="66">
        <v>120</v>
      </c>
      <c r="H270" s="23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  <c r="AH270" s="21"/>
      <c r="AI270" s="21"/>
      <c r="AJ270" s="21"/>
      <c r="AK270" s="21"/>
      <c r="AL270" s="21"/>
    </row>
    <row r="271" spans="1:38" ht="12.75" customHeight="1">
      <c r="A271" s="21"/>
      <c r="B271" s="21"/>
      <c r="C271" s="64" t="s">
        <v>273</v>
      </c>
      <c r="D271" s="22" t="s">
        <v>150</v>
      </c>
      <c r="E271" s="23"/>
      <c r="F271" s="23"/>
      <c r="G271" s="70">
        <v>0.5</v>
      </c>
      <c r="H271" s="23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  <c r="AH271" s="21"/>
      <c r="AI271" s="21"/>
      <c r="AJ271" s="21"/>
      <c r="AK271" s="21"/>
      <c r="AL271" s="21"/>
    </row>
    <row r="272" spans="1:38" ht="12.75" customHeight="1">
      <c r="A272" s="21"/>
      <c r="B272" s="21"/>
      <c r="C272" s="64" t="s">
        <v>286</v>
      </c>
      <c r="D272" s="22" t="s">
        <v>287</v>
      </c>
      <c r="E272" s="23"/>
      <c r="F272" s="23"/>
      <c r="G272" s="70">
        <v>0.4</v>
      </c>
      <c r="H272" s="23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  <c r="AH272" s="21"/>
      <c r="AI272" s="21"/>
      <c r="AJ272" s="21"/>
      <c r="AK272" s="21"/>
      <c r="AL272" s="21"/>
    </row>
    <row r="273" spans="1:38" ht="12.75" customHeight="1">
      <c r="A273" s="21"/>
      <c r="B273" s="21"/>
      <c r="C273" s="64" t="s">
        <v>276</v>
      </c>
      <c r="D273" s="22" t="s">
        <v>150</v>
      </c>
      <c r="E273" s="23"/>
      <c r="F273" s="23"/>
      <c r="G273" s="70">
        <v>0.25</v>
      </c>
      <c r="H273" s="23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  <c r="AH273" s="21"/>
      <c r="AI273" s="21"/>
      <c r="AJ273" s="21"/>
      <c r="AK273" s="21"/>
      <c r="AL273" s="21"/>
    </row>
    <row r="274" spans="1:38" ht="12.75" customHeight="1">
      <c r="A274" s="21"/>
      <c r="B274" s="21"/>
      <c r="C274" s="64" t="s">
        <v>277</v>
      </c>
      <c r="D274" s="22" t="s">
        <v>278</v>
      </c>
      <c r="E274" s="23"/>
      <c r="F274" s="23"/>
      <c r="G274" s="66">
        <v>25</v>
      </c>
      <c r="H274" s="23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  <c r="AH274" s="21"/>
      <c r="AI274" s="21"/>
      <c r="AJ274" s="21"/>
      <c r="AK274" s="21"/>
      <c r="AL274" s="21"/>
    </row>
    <row r="275" spans="1:38" ht="12.75" customHeight="1">
      <c r="A275" s="21"/>
      <c r="B275" s="21"/>
      <c r="C275" s="21"/>
      <c r="D275" s="22"/>
      <c r="E275" s="23"/>
      <c r="F275" s="23"/>
      <c r="G275" s="23"/>
      <c r="H275" s="23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21"/>
      <c r="AJ275" s="21"/>
      <c r="AK275" s="21"/>
      <c r="AL275" s="21"/>
    </row>
    <row r="276" spans="1:38" ht="15.75" customHeight="1">
      <c r="A276" s="62"/>
      <c r="B276" s="43" t="s">
        <v>288</v>
      </c>
      <c r="C276" s="43"/>
      <c r="D276" s="110"/>
      <c r="E276" s="111"/>
      <c r="F276" s="111"/>
      <c r="G276" s="111"/>
      <c r="H276" s="111"/>
      <c r="I276" s="43"/>
      <c r="J276" s="43"/>
      <c r="K276" s="43"/>
      <c r="L276" s="43"/>
      <c r="M276" s="43"/>
      <c r="N276" s="43"/>
      <c r="O276" s="43"/>
      <c r="P276" s="43"/>
      <c r="Q276" s="43"/>
      <c r="R276" s="43"/>
      <c r="S276" s="62"/>
      <c r="T276" s="62"/>
      <c r="U276" s="62"/>
      <c r="V276" s="62"/>
      <c r="W276" s="62"/>
      <c r="X276" s="62"/>
      <c r="Y276" s="62"/>
      <c r="Z276" s="62"/>
      <c r="AA276" s="62"/>
      <c r="AB276" s="62"/>
      <c r="AC276" s="62"/>
      <c r="AD276" s="62"/>
      <c r="AE276" s="62"/>
      <c r="AF276" s="62"/>
      <c r="AG276" s="62"/>
      <c r="AH276" s="62"/>
      <c r="AI276" s="62"/>
      <c r="AJ276" s="62"/>
      <c r="AK276" s="62"/>
      <c r="AL276" s="62"/>
    </row>
    <row r="277" spans="1:38" ht="12.75" customHeight="1">
      <c r="A277" s="21"/>
      <c r="B277" s="21"/>
      <c r="C277" s="21"/>
      <c r="D277" s="22"/>
      <c r="E277" s="23"/>
      <c r="F277" s="23"/>
      <c r="G277" s="23"/>
      <c r="H277" s="23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  <c r="AI277" s="21"/>
      <c r="AJ277" s="21"/>
      <c r="AK277" s="21"/>
      <c r="AL277" s="21"/>
    </row>
    <row r="278" spans="1:38" ht="12.75" customHeight="1">
      <c r="A278" s="21"/>
      <c r="B278" s="21"/>
      <c r="C278" s="21"/>
      <c r="D278" s="22"/>
      <c r="E278" s="23"/>
      <c r="F278" s="23"/>
      <c r="G278" s="23"/>
      <c r="H278" s="23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  <c r="AH278" s="21"/>
      <c r="AI278" s="21"/>
      <c r="AJ278" s="21"/>
      <c r="AK278" s="21"/>
      <c r="AL278" s="21"/>
    </row>
    <row r="279" spans="1:38" ht="12.75" customHeight="1">
      <c r="A279" s="21"/>
      <c r="B279" s="21"/>
      <c r="C279" s="21"/>
      <c r="D279" s="22"/>
      <c r="E279" s="23"/>
      <c r="F279" s="23"/>
      <c r="G279" s="23"/>
      <c r="H279" s="23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  <c r="AH279" s="21"/>
      <c r="AI279" s="21"/>
      <c r="AJ279" s="21"/>
      <c r="AK279" s="21"/>
      <c r="AL279" s="21"/>
    </row>
    <row r="280" spans="1:38" ht="12.75" customHeight="1">
      <c r="A280" s="21"/>
      <c r="B280" s="21"/>
      <c r="C280" s="21"/>
      <c r="D280" s="22"/>
      <c r="E280" s="23"/>
      <c r="F280" s="23"/>
      <c r="G280" s="23"/>
      <c r="H280" s="23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  <c r="AH280" s="21"/>
      <c r="AI280" s="21"/>
      <c r="AJ280" s="21"/>
      <c r="AK280" s="21"/>
      <c r="AL280" s="21"/>
    </row>
    <row r="281" spans="1:38" ht="12.75" customHeight="1">
      <c r="A281" s="21"/>
      <c r="B281" s="21"/>
      <c r="C281" s="21"/>
      <c r="D281" s="22"/>
      <c r="E281" s="23"/>
      <c r="F281" s="23"/>
      <c r="G281" s="23"/>
      <c r="H281" s="23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  <c r="AH281" s="21"/>
      <c r="AI281" s="21"/>
      <c r="AJ281" s="21"/>
      <c r="AK281" s="21"/>
      <c r="AL281" s="21"/>
    </row>
    <row r="282" spans="1:38" ht="12.75" customHeight="1">
      <c r="A282" s="21"/>
      <c r="B282" s="21"/>
      <c r="C282" s="21"/>
      <c r="D282" s="22"/>
      <c r="E282" s="23"/>
      <c r="F282" s="23"/>
      <c r="G282" s="23"/>
      <c r="H282" s="23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  <c r="AH282" s="21"/>
      <c r="AI282" s="21"/>
      <c r="AJ282" s="21"/>
      <c r="AK282" s="21"/>
      <c r="AL282" s="21"/>
    </row>
    <row r="283" spans="1:38" ht="12.75" customHeight="1">
      <c r="A283" s="21"/>
      <c r="B283" s="21"/>
      <c r="C283" s="21"/>
      <c r="D283" s="22"/>
      <c r="E283" s="23"/>
      <c r="F283" s="23"/>
      <c r="G283" s="23"/>
      <c r="H283" s="23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  <c r="AH283" s="21"/>
      <c r="AI283" s="21"/>
      <c r="AJ283" s="21"/>
      <c r="AK283" s="21"/>
      <c r="AL283" s="21"/>
    </row>
    <row r="284" spans="1:38" ht="12.75" customHeight="1">
      <c r="A284" s="21"/>
      <c r="B284" s="21"/>
      <c r="C284" s="21"/>
      <c r="D284" s="22"/>
      <c r="E284" s="23"/>
      <c r="F284" s="23"/>
      <c r="G284" s="23"/>
      <c r="H284" s="23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  <c r="AH284" s="21"/>
      <c r="AI284" s="21"/>
      <c r="AJ284" s="21"/>
      <c r="AK284" s="21"/>
      <c r="AL284" s="21"/>
    </row>
    <row r="285" spans="1:38" ht="12.75" customHeight="1">
      <c r="A285" s="21"/>
      <c r="B285" s="21"/>
      <c r="C285" s="21"/>
      <c r="D285" s="22"/>
      <c r="E285" s="23"/>
      <c r="F285" s="23"/>
      <c r="G285" s="23"/>
      <c r="H285" s="23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  <c r="AH285" s="21"/>
      <c r="AI285" s="21"/>
      <c r="AJ285" s="21"/>
      <c r="AK285" s="21"/>
      <c r="AL285" s="21"/>
    </row>
    <row r="286" spans="1:38" ht="12.75" customHeight="1">
      <c r="A286" s="21"/>
      <c r="B286" s="21"/>
      <c r="C286" s="21"/>
      <c r="D286" s="22"/>
      <c r="E286" s="23"/>
      <c r="F286" s="23"/>
      <c r="G286" s="23"/>
      <c r="H286" s="23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  <c r="AH286" s="21"/>
      <c r="AI286" s="21"/>
      <c r="AJ286" s="21"/>
      <c r="AK286" s="21"/>
      <c r="AL286" s="21"/>
    </row>
    <row r="287" spans="1:38" ht="12.75" customHeight="1">
      <c r="A287" s="21"/>
      <c r="B287" s="21"/>
      <c r="C287" s="21"/>
      <c r="D287" s="22"/>
      <c r="E287" s="23"/>
      <c r="F287" s="23"/>
      <c r="G287" s="23"/>
      <c r="H287" s="23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  <c r="AH287" s="21"/>
      <c r="AI287" s="21"/>
      <c r="AJ287" s="21"/>
      <c r="AK287" s="21"/>
      <c r="AL287" s="21"/>
    </row>
    <row r="288" spans="1:38" ht="12.75" customHeight="1">
      <c r="A288" s="21"/>
      <c r="B288" s="21"/>
      <c r="C288" s="21"/>
      <c r="D288" s="22"/>
      <c r="E288" s="23"/>
      <c r="F288" s="23"/>
      <c r="G288" s="23"/>
      <c r="H288" s="23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  <c r="AH288" s="21"/>
      <c r="AI288" s="21"/>
      <c r="AJ288" s="21"/>
      <c r="AK288" s="21"/>
      <c r="AL288" s="21"/>
    </row>
    <row r="289" spans="1:38" ht="12.75" customHeight="1">
      <c r="A289" s="21"/>
      <c r="B289" s="21"/>
      <c r="C289" s="21"/>
      <c r="D289" s="22"/>
      <c r="E289" s="23"/>
      <c r="F289" s="23"/>
      <c r="G289" s="23"/>
      <c r="H289" s="23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</row>
    <row r="290" spans="1:38" ht="12.75" customHeight="1">
      <c r="A290" s="21"/>
      <c r="B290" s="21"/>
      <c r="C290" s="21"/>
      <c r="D290" s="22"/>
      <c r="E290" s="23"/>
      <c r="F290" s="23"/>
      <c r="G290" s="23"/>
      <c r="H290" s="23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  <c r="AH290" s="21"/>
      <c r="AI290" s="21"/>
      <c r="AJ290" s="21"/>
      <c r="AK290" s="21"/>
      <c r="AL290" s="21"/>
    </row>
    <row r="291" spans="1:38" ht="12.75" customHeight="1">
      <c r="A291" s="21"/>
      <c r="B291" s="21"/>
      <c r="C291" s="21"/>
      <c r="D291" s="22"/>
      <c r="E291" s="23"/>
      <c r="F291" s="23"/>
      <c r="G291" s="23"/>
      <c r="H291" s="23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  <c r="AH291" s="21"/>
      <c r="AI291" s="21"/>
      <c r="AJ291" s="21"/>
      <c r="AK291" s="21"/>
      <c r="AL291" s="21"/>
    </row>
    <row r="292" spans="1:38" ht="12.75" customHeight="1">
      <c r="A292" s="21"/>
      <c r="B292" s="21"/>
      <c r="C292" s="21"/>
      <c r="D292" s="22"/>
      <c r="E292" s="23"/>
      <c r="F292" s="23"/>
      <c r="G292" s="23"/>
      <c r="H292" s="23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  <c r="AH292" s="21"/>
      <c r="AI292" s="21"/>
      <c r="AJ292" s="21"/>
      <c r="AK292" s="21"/>
      <c r="AL292" s="21"/>
    </row>
    <row r="293" spans="1:38" ht="12.75" customHeight="1">
      <c r="A293" s="21"/>
      <c r="B293" s="21"/>
      <c r="C293" s="21"/>
      <c r="D293" s="22"/>
      <c r="E293" s="23"/>
      <c r="F293" s="23"/>
      <c r="G293" s="23"/>
      <c r="H293" s="23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  <c r="AH293" s="21"/>
      <c r="AI293" s="21"/>
      <c r="AJ293" s="21"/>
      <c r="AK293" s="21"/>
      <c r="AL293" s="21"/>
    </row>
    <row r="294" spans="1:38" ht="12.75" customHeight="1">
      <c r="A294" s="21"/>
      <c r="B294" s="21"/>
      <c r="C294" s="21"/>
      <c r="D294" s="22"/>
      <c r="E294" s="23"/>
      <c r="F294" s="23"/>
      <c r="G294" s="23"/>
      <c r="H294" s="23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  <c r="AH294" s="21"/>
      <c r="AI294" s="21"/>
      <c r="AJ294" s="21"/>
      <c r="AK294" s="21"/>
      <c r="AL294" s="21"/>
    </row>
    <row r="295" spans="1:38" ht="12.75" customHeight="1">
      <c r="A295" s="21"/>
      <c r="B295" s="21"/>
      <c r="C295" s="21"/>
      <c r="D295" s="22"/>
      <c r="E295" s="23"/>
      <c r="F295" s="23"/>
      <c r="G295" s="23"/>
      <c r="H295" s="23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  <c r="AH295" s="21"/>
      <c r="AI295" s="21"/>
      <c r="AJ295" s="21"/>
      <c r="AK295" s="21"/>
      <c r="AL295" s="21"/>
    </row>
    <row r="296" spans="1:38" ht="12.75" customHeight="1">
      <c r="A296" s="21"/>
      <c r="B296" s="21"/>
      <c r="C296" s="21"/>
      <c r="D296" s="22"/>
      <c r="E296" s="23"/>
      <c r="F296" s="23"/>
      <c r="G296" s="23"/>
      <c r="H296" s="23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  <c r="AH296" s="21"/>
      <c r="AI296" s="21"/>
      <c r="AJ296" s="21"/>
      <c r="AK296" s="21"/>
      <c r="AL296" s="21"/>
    </row>
    <row r="297" spans="1:38" ht="12.75" customHeight="1">
      <c r="A297" s="21"/>
      <c r="B297" s="21"/>
      <c r="C297" s="21"/>
      <c r="D297" s="22"/>
      <c r="E297" s="23"/>
      <c r="F297" s="23"/>
      <c r="G297" s="23"/>
      <c r="H297" s="23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  <c r="AH297" s="21"/>
      <c r="AI297" s="21"/>
      <c r="AJ297" s="21"/>
      <c r="AK297" s="21"/>
      <c r="AL297" s="21"/>
    </row>
    <row r="298" spans="1:38" ht="12.75" customHeight="1">
      <c r="A298" s="21"/>
      <c r="B298" s="21"/>
      <c r="C298" s="21"/>
      <c r="D298" s="22"/>
      <c r="E298" s="23"/>
      <c r="F298" s="23"/>
      <c r="G298" s="23"/>
      <c r="H298" s="23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  <c r="AH298" s="21"/>
      <c r="AI298" s="21"/>
      <c r="AJ298" s="21"/>
      <c r="AK298" s="21"/>
      <c r="AL298" s="21"/>
    </row>
    <row r="299" spans="1:38" ht="12.75" customHeight="1">
      <c r="A299" s="21"/>
      <c r="B299" s="21"/>
      <c r="C299" s="21"/>
      <c r="D299" s="22"/>
      <c r="E299" s="23"/>
      <c r="F299" s="23"/>
      <c r="G299" s="23"/>
      <c r="H299" s="23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  <c r="AH299" s="21"/>
      <c r="AI299" s="21"/>
      <c r="AJ299" s="21"/>
      <c r="AK299" s="21"/>
      <c r="AL299" s="21"/>
    </row>
    <row r="300" spans="1:38" ht="12.75" customHeight="1">
      <c r="A300" s="21"/>
      <c r="B300" s="21"/>
      <c r="C300" s="21"/>
      <c r="D300" s="22"/>
      <c r="E300" s="23"/>
      <c r="F300" s="23"/>
      <c r="G300" s="23"/>
      <c r="H300" s="23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  <c r="AH300" s="21"/>
      <c r="AI300" s="21"/>
      <c r="AJ300" s="21"/>
      <c r="AK300" s="21"/>
      <c r="AL300" s="21"/>
    </row>
    <row r="301" spans="1:38" ht="12.75" customHeight="1">
      <c r="A301" s="21"/>
      <c r="B301" s="21"/>
      <c r="C301" s="21"/>
      <c r="D301" s="22"/>
      <c r="E301" s="23"/>
      <c r="F301" s="23"/>
      <c r="G301" s="23"/>
      <c r="H301" s="23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  <c r="AH301" s="21"/>
      <c r="AI301" s="21"/>
      <c r="AJ301" s="21"/>
      <c r="AK301" s="21"/>
      <c r="AL301" s="21"/>
    </row>
    <row r="302" spans="1:38" ht="12.75" customHeight="1">
      <c r="A302" s="21"/>
      <c r="B302" s="21"/>
      <c r="C302" s="21"/>
      <c r="D302" s="22"/>
      <c r="E302" s="23"/>
      <c r="F302" s="23"/>
      <c r="G302" s="23"/>
      <c r="H302" s="23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  <c r="AH302" s="21"/>
      <c r="AI302" s="21"/>
      <c r="AJ302" s="21"/>
      <c r="AK302" s="21"/>
      <c r="AL302" s="21"/>
    </row>
    <row r="303" spans="1:38" ht="12.75" customHeight="1">
      <c r="A303" s="21"/>
      <c r="B303" s="21"/>
      <c r="C303" s="21"/>
      <c r="D303" s="22"/>
      <c r="E303" s="23"/>
      <c r="F303" s="23"/>
      <c r="G303" s="23"/>
      <c r="H303" s="23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  <c r="AH303" s="21"/>
      <c r="AI303" s="21"/>
      <c r="AJ303" s="21"/>
      <c r="AK303" s="21"/>
      <c r="AL303" s="21"/>
    </row>
    <row r="304" spans="1:38" ht="12.75" customHeight="1">
      <c r="A304" s="21"/>
      <c r="B304" s="21"/>
      <c r="C304" s="21"/>
      <c r="D304" s="22"/>
      <c r="E304" s="23"/>
      <c r="F304" s="23"/>
      <c r="G304" s="23"/>
      <c r="H304" s="23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  <c r="AH304" s="21"/>
      <c r="AI304" s="21"/>
      <c r="AJ304" s="21"/>
      <c r="AK304" s="21"/>
      <c r="AL304" s="21"/>
    </row>
    <row r="305" spans="1:38" ht="12.75" customHeight="1">
      <c r="A305" s="21"/>
      <c r="B305" s="21"/>
      <c r="C305" s="21"/>
      <c r="D305" s="22"/>
      <c r="E305" s="23"/>
      <c r="F305" s="23"/>
      <c r="G305" s="23"/>
      <c r="H305" s="23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  <c r="AH305" s="21"/>
      <c r="AI305" s="21"/>
      <c r="AJ305" s="21"/>
      <c r="AK305" s="21"/>
      <c r="AL305" s="21"/>
    </row>
    <row r="306" spans="1:38" ht="12.75" customHeight="1">
      <c r="A306" s="21"/>
      <c r="B306" s="21"/>
      <c r="C306" s="21"/>
      <c r="D306" s="22"/>
      <c r="E306" s="23"/>
      <c r="F306" s="23"/>
      <c r="G306" s="23"/>
      <c r="H306" s="23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  <c r="AH306" s="21"/>
      <c r="AI306" s="21"/>
      <c r="AJ306" s="21"/>
      <c r="AK306" s="21"/>
      <c r="AL306" s="21"/>
    </row>
    <row r="307" spans="1:38" ht="12.75" customHeight="1">
      <c r="A307" s="21"/>
      <c r="B307" s="21"/>
      <c r="C307" s="21"/>
      <c r="D307" s="22"/>
      <c r="E307" s="23"/>
      <c r="F307" s="23"/>
      <c r="G307" s="23"/>
      <c r="H307" s="23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  <c r="AH307" s="21"/>
      <c r="AI307" s="21"/>
      <c r="AJ307" s="21"/>
      <c r="AK307" s="21"/>
      <c r="AL307" s="21"/>
    </row>
    <row r="308" spans="1:38" ht="12.75" customHeight="1">
      <c r="A308" s="21"/>
      <c r="B308" s="21"/>
      <c r="C308" s="21"/>
      <c r="D308" s="22"/>
      <c r="E308" s="23"/>
      <c r="F308" s="23"/>
      <c r="G308" s="23"/>
      <c r="H308" s="23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  <c r="AH308" s="21"/>
      <c r="AI308" s="21"/>
      <c r="AJ308" s="21"/>
      <c r="AK308" s="21"/>
      <c r="AL308" s="21"/>
    </row>
    <row r="309" spans="1:38" ht="12.75" customHeight="1">
      <c r="A309" s="21"/>
      <c r="B309" s="21"/>
      <c r="C309" s="21"/>
      <c r="D309" s="22"/>
      <c r="E309" s="23"/>
      <c r="F309" s="23"/>
      <c r="G309" s="23"/>
      <c r="H309" s="23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  <c r="AH309" s="21"/>
      <c r="AI309" s="21"/>
      <c r="AJ309" s="21"/>
      <c r="AK309" s="21"/>
      <c r="AL309" s="21"/>
    </row>
    <row r="310" spans="1:38" ht="12.75" customHeight="1">
      <c r="A310" s="21"/>
      <c r="B310" s="21"/>
      <c r="C310" s="21"/>
      <c r="D310" s="22"/>
      <c r="E310" s="23"/>
      <c r="F310" s="23"/>
      <c r="G310" s="23"/>
      <c r="H310" s="23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  <c r="AH310" s="21"/>
      <c r="AI310" s="21"/>
      <c r="AJ310" s="21"/>
      <c r="AK310" s="21"/>
      <c r="AL310" s="21"/>
    </row>
    <row r="311" spans="1:38" ht="12.75" customHeight="1">
      <c r="A311" s="21"/>
      <c r="B311" s="21"/>
      <c r="C311" s="21"/>
      <c r="D311" s="22"/>
      <c r="E311" s="23"/>
      <c r="F311" s="23"/>
      <c r="G311" s="23"/>
      <c r="H311" s="23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  <c r="AH311" s="21"/>
      <c r="AI311" s="21"/>
      <c r="AJ311" s="21"/>
      <c r="AK311" s="21"/>
      <c r="AL311" s="21"/>
    </row>
    <row r="312" spans="1:38" ht="12.75" customHeight="1">
      <c r="A312" s="21"/>
      <c r="B312" s="21"/>
      <c r="C312" s="21"/>
      <c r="D312" s="22"/>
      <c r="E312" s="23"/>
      <c r="F312" s="23"/>
      <c r="G312" s="23"/>
      <c r="H312" s="23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  <c r="AH312" s="21"/>
      <c r="AI312" s="21"/>
      <c r="AJ312" s="21"/>
      <c r="AK312" s="21"/>
      <c r="AL312" s="21"/>
    </row>
    <row r="313" spans="1:38" ht="12.75" customHeight="1">
      <c r="A313" s="21"/>
      <c r="B313" s="21"/>
      <c r="C313" s="21"/>
      <c r="D313" s="22"/>
      <c r="E313" s="23"/>
      <c r="F313" s="23"/>
      <c r="G313" s="23"/>
      <c r="H313" s="23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  <c r="AH313" s="21"/>
      <c r="AI313" s="21"/>
      <c r="AJ313" s="21"/>
      <c r="AK313" s="21"/>
      <c r="AL313" s="21"/>
    </row>
    <row r="314" spans="1:38" ht="12.75" customHeight="1">
      <c r="A314" s="21"/>
      <c r="B314" s="21"/>
      <c r="C314" s="21"/>
      <c r="D314" s="22"/>
      <c r="E314" s="23"/>
      <c r="F314" s="23"/>
      <c r="G314" s="23"/>
      <c r="H314" s="23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  <c r="AH314" s="21"/>
      <c r="AI314" s="21"/>
      <c r="AJ314" s="21"/>
      <c r="AK314" s="21"/>
      <c r="AL314" s="21"/>
    </row>
    <row r="315" spans="1:38" ht="12.75" customHeight="1">
      <c r="A315" s="21"/>
      <c r="B315" s="21"/>
      <c r="C315" s="21"/>
      <c r="D315" s="22"/>
      <c r="E315" s="23"/>
      <c r="F315" s="23"/>
      <c r="G315" s="23"/>
      <c r="H315" s="23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</row>
    <row r="316" spans="1:38" ht="12.75" customHeight="1">
      <c r="A316" s="21"/>
      <c r="B316" s="21"/>
      <c r="C316" s="21"/>
      <c r="D316" s="22"/>
      <c r="E316" s="23"/>
      <c r="F316" s="23"/>
      <c r="G316" s="23"/>
      <c r="H316" s="23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  <c r="AH316" s="21"/>
      <c r="AI316" s="21"/>
      <c r="AJ316" s="21"/>
      <c r="AK316" s="21"/>
      <c r="AL316" s="21"/>
    </row>
    <row r="317" spans="1:38" ht="12.75" customHeight="1">
      <c r="A317" s="21"/>
      <c r="B317" s="21"/>
      <c r="C317" s="21"/>
      <c r="D317" s="22"/>
      <c r="E317" s="23"/>
      <c r="F317" s="23"/>
      <c r="G317" s="23"/>
      <c r="H317" s="23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  <c r="AH317" s="21"/>
      <c r="AI317" s="21"/>
      <c r="AJ317" s="21"/>
      <c r="AK317" s="21"/>
      <c r="AL317" s="21"/>
    </row>
    <row r="318" spans="1:38" ht="12.75" customHeight="1">
      <c r="A318" s="21"/>
      <c r="B318" s="21"/>
      <c r="C318" s="21"/>
      <c r="D318" s="22"/>
      <c r="E318" s="23"/>
      <c r="F318" s="23"/>
      <c r="G318" s="23"/>
      <c r="H318" s="23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  <c r="AH318" s="21"/>
      <c r="AI318" s="21"/>
      <c r="AJ318" s="21"/>
      <c r="AK318" s="21"/>
      <c r="AL318" s="21"/>
    </row>
    <row r="319" spans="1:38" ht="12.75" customHeight="1">
      <c r="A319" s="21"/>
      <c r="B319" s="21"/>
      <c r="C319" s="21"/>
      <c r="D319" s="22"/>
      <c r="E319" s="23"/>
      <c r="F319" s="23"/>
      <c r="G319" s="23"/>
      <c r="H319" s="23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  <c r="AH319" s="21"/>
      <c r="AI319" s="21"/>
      <c r="AJ319" s="21"/>
      <c r="AK319" s="21"/>
      <c r="AL319" s="21"/>
    </row>
    <row r="320" spans="1:38" ht="12.75" customHeight="1">
      <c r="A320" s="21"/>
      <c r="B320" s="21"/>
      <c r="C320" s="21"/>
      <c r="D320" s="22"/>
      <c r="E320" s="23"/>
      <c r="F320" s="23"/>
      <c r="G320" s="23"/>
      <c r="H320" s="23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  <c r="AH320" s="21"/>
      <c r="AI320" s="21"/>
      <c r="AJ320" s="21"/>
      <c r="AK320" s="21"/>
      <c r="AL320" s="21"/>
    </row>
    <row r="321" spans="1:38" ht="12.75" customHeight="1">
      <c r="A321" s="21"/>
      <c r="B321" s="21"/>
      <c r="C321" s="21"/>
      <c r="D321" s="22"/>
      <c r="E321" s="23"/>
      <c r="F321" s="23"/>
      <c r="G321" s="23"/>
      <c r="H321" s="23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  <c r="AH321" s="21"/>
      <c r="AI321" s="21"/>
      <c r="AJ321" s="21"/>
      <c r="AK321" s="21"/>
      <c r="AL321" s="21"/>
    </row>
    <row r="322" spans="1:38" ht="12.75" customHeight="1">
      <c r="A322" s="21"/>
      <c r="B322" s="21"/>
      <c r="C322" s="21"/>
      <c r="D322" s="22"/>
      <c r="E322" s="23"/>
      <c r="F322" s="23"/>
      <c r="G322" s="23"/>
      <c r="H322" s="23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  <c r="AH322" s="21"/>
      <c r="AI322" s="21"/>
      <c r="AJ322" s="21"/>
      <c r="AK322" s="21"/>
      <c r="AL322" s="21"/>
    </row>
    <row r="323" spans="1:38" ht="12.75" customHeight="1">
      <c r="A323" s="21"/>
      <c r="B323" s="21"/>
      <c r="C323" s="21"/>
      <c r="D323" s="22"/>
      <c r="E323" s="23"/>
      <c r="F323" s="23"/>
      <c r="G323" s="23"/>
      <c r="H323" s="23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  <c r="AH323" s="21"/>
      <c r="AI323" s="21"/>
      <c r="AJ323" s="21"/>
      <c r="AK323" s="21"/>
      <c r="AL323" s="21"/>
    </row>
    <row r="324" spans="1:38" ht="12.75" customHeight="1">
      <c r="A324" s="21"/>
      <c r="B324" s="21"/>
      <c r="C324" s="21"/>
      <c r="D324" s="22"/>
      <c r="E324" s="23"/>
      <c r="F324" s="23"/>
      <c r="G324" s="23"/>
      <c r="H324" s="23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  <c r="AH324" s="21"/>
      <c r="AI324" s="21"/>
      <c r="AJ324" s="21"/>
      <c r="AK324" s="21"/>
      <c r="AL324" s="21"/>
    </row>
    <row r="325" spans="1:38" ht="12.75" customHeight="1">
      <c r="A325" s="21"/>
      <c r="B325" s="21"/>
      <c r="C325" s="21"/>
      <c r="D325" s="22"/>
      <c r="E325" s="23"/>
      <c r="F325" s="23"/>
      <c r="G325" s="23"/>
      <c r="H325" s="23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  <c r="AH325" s="21"/>
      <c r="AI325" s="21"/>
      <c r="AJ325" s="21"/>
      <c r="AK325" s="21"/>
      <c r="AL325" s="21"/>
    </row>
    <row r="326" spans="1:38" ht="12.75" customHeight="1">
      <c r="A326" s="21"/>
      <c r="B326" s="21"/>
      <c r="C326" s="21"/>
      <c r="D326" s="22"/>
      <c r="E326" s="23"/>
      <c r="F326" s="23"/>
      <c r="G326" s="23"/>
      <c r="H326" s="23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  <c r="AH326" s="21"/>
      <c r="AI326" s="21"/>
      <c r="AJ326" s="21"/>
      <c r="AK326" s="21"/>
      <c r="AL326" s="21"/>
    </row>
    <row r="327" spans="1:38" ht="12.75" customHeight="1">
      <c r="A327" s="21"/>
      <c r="B327" s="21"/>
      <c r="C327" s="21"/>
      <c r="D327" s="22"/>
      <c r="E327" s="23"/>
      <c r="F327" s="23"/>
      <c r="G327" s="23"/>
      <c r="H327" s="23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  <c r="AH327" s="21"/>
      <c r="AI327" s="21"/>
      <c r="AJ327" s="21"/>
      <c r="AK327" s="21"/>
      <c r="AL327" s="21"/>
    </row>
    <row r="328" spans="1:38" ht="12.75" customHeight="1">
      <c r="A328" s="21"/>
      <c r="B328" s="21"/>
      <c r="C328" s="21"/>
      <c r="D328" s="22"/>
      <c r="E328" s="23"/>
      <c r="F328" s="23"/>
      <c r="G328" s="23"/>
      <c r="H328" s="23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  <c r="AH328" s="21"/>
      <c r="AI328" s="21"/>
      <c r="AJ328" s="21"/>
      <c r="AK328" s="21"/>
      <c r="AL328" s="21"/>
    </row>
    <row r="329" spans="1:38" ht="12.75" customHeight="1">
      <c r="A329" s="21"/>
      <c r="B329" s="21"/>
      <c r="C329" s="21"/>
      <c r="D329" s="22"/>
      <c r="E329" s="23"/>
      <c r="F329" s="23"/>
      <c r="G329" s="23"/>
      <c r="H329" s="23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  <c r="AH329" s="21"/>
      <c r="AI329" s="21"/>
      <c r="AJ329" s="21"/>
      <c r="AK329" s="21"/>
      <c r="AL329" s="21"/>
    </row>
    <row r="330" spans="1:38" ht="12.75" customHeight="1">
      <c r="A330" s="21"/>
      <c r="B330" s="21"/>
      <c r="C330" s="21"/>
      <c r="D330" s="22"/>
      <c r="E330" s="23"/>
      <c r="F330" s="23"/>
      <c r="G330" s="23"/>
      <c r="H330" s="23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  <c r="AH330" s="21"/>
      <c r="AI330" s="21"/>
      <c r="AJ330" s="21"/>
      <c r="AK330" s="21"/>
      <c r="AL330" s="21"/>
    </row>
    <row r="331" spans="1:38" ht="12.75" customHeight="1">
      <c r="A331" s="21"/>
      <c r="B331" s="21"/>
      <c r="C331" s="21"/>
      <c r="D331" s="22"/>
      <c r="E331" s="23"/>
      <c r="F331" s="23"/>
      <c r="G331" s="23"/>
      <c r="H331" s="23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  <c r="AH331" s="21"/>
      <c r="AI331" s="21"/>
      <c r="AJ331" s="21"/>
      <c r="AK331" s="21"/>
      <c r="AL331" s="21"/>
    </row>
    <row r="332" spans="1:38" ht="12.75" customHeight="1">
      <c r="A332" s="21"/>
      <c r="B332" s="21"/>
      <c r="C332" s="21"/>
      <c r="D332" s="22"/>
      <c r="E332" s="23"/>
      <c r="F332" s="23"/>
      <c r="G332" s="23"/>
      <c r="H332" s="23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  <c r="AH332" s="21"/>
      <c r="AI332" s="21"/>
      <c r="AJ332" s="21"/>
      <c r="AK332" s="21"/>
      <c r="AL332" s="21"/>
    </row>
    <row r="333" spans="1:38" ht="12.75" customHeight="1">
      <c r="A333" s="21"/>
      <c r="B333" s="21"/>
      <c r="C333" s="21"/>
      <c r="D333" s="22"/>
      <c r="E333" s="23"/>
      <c r="F333" s="23"/>
      <c r="G333" s="23"/>
      <c r="H333" s="23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  <c r="AH333" s="21"/>
      <c r="AI333" s="21"/>
      <c r="AJ333" s="21"/>
      <c r="AK333" s="21"/>
      <c r="AL333" s="21"/>
    </row>
    <row r="334" spans="1:38" ht="12.75" customHeight="1">
      <c r="A334" s="21"/>
      <c r="B334" s="21"/>
      <c r="C334" s="21"/>
      <c r="D334" s="22"/>
      <c r="E334" s="23"/>
      <c r="F334" s="23"/>
      <c r="G334" s="23"/>
      <c r="H334" s="23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  <c r="AH334" s="21"/>
      <c r="AI334" s="21"/>
      <c r="AJ334" s="21"/>
      <c r="AK334" s="21"/>
      <c r="AL334" s="21"/>
    </row>
    <row r="335" spans="1:38" ht="12.75" customHeight="1">
      <c r="A335" s="21"/>
      <c r="B335" s="21"/>
      <c r="C335" s="21"/>
      <c r="D335" s="22"/>
      <c r="E335" s="23"/>
      <c r="F335" s="23"/>
      <c r="G335" s="23"/>
      <c r="H335" s="23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  <c r="AH335" s="21"/>
      <c r="AI335" s="21"/>
      <c r="AJ335" s="21"/>
      <c r="AK335" s="21"/>
      <c r="AL335" s="21"/>
    </row>
    <row r="336" spans="1:38" ht="12.75" customHeight="1">
      <c r="A336" s="21"/>
      <c r="B336" s="21"/>
      <c r="C336" s="21"/>
      <c r="D336" s="22"/>
      <c r="E336" s="23"/>
      <c r="F336" s="23"/>
      <c r="G336" s="23"/>
      <c r="H336" s="23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  <c r="AH336" s="21"/>
      <c r="AI336" s="21"/>
      <c r="AJ336" s="21"/>
      <c r="AK336" s="21"/>
      <c r="AL336" s="21"/>
    </row>
    <row r="337" spans="1:38" ht="12.75" customHeight="1">
      <c r="A337" s="21"/>
      <c r="B337" s="21"/>
      <c r="C337" s="21"/>
      <c r="D337" s="22"/>
      <c r="E337" s="23"/>
      <c r="F337" s="23"/>
      <c r="G337" s="23"/>
      <c r="H337" s="23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  <c r="AH337" s="21"/>
      <c r="AI337" s="21"/>
      <c r="AJ337" s="21"/>
      <c r="AK337" s="21"/>
      <c r="AL337" s="21"/>
    </row>
    <row r="338" spans="1:38" ht="12.75" customHeight="1">
      <c r="A338" s="21"/>
      <c r="B338" s="21"/>
      <c r="C338" s="21"/>
      <c r="D338" s="22"/>
      <c r="E338" s="23"/>
      <c r="F338" s="23"/>
      <c r="G338" s="23"/>
      <c r="H338" s="23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  <c r="AH338" s="21"/>
      <c r="AI338" s="21"/>
      <c r="AJ338" s="21"/>
      <c r="AK338" s="21"/>
      <c r="AL338" s="21"/>
    </row>
    <row r="339" spans="1:38" ht="12.75" customHeight="1">
      <c r="A339" s="21"/>
      <c r="B339" s="21"/>
      <c r="C339" s="21"/>
      <c r="D339" s="22"/>
      <c r="E339" s="23"/>
      <c r="F339" s="23"/>
      <c r="G339" s="23"/>
      <c r="H339" s="23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  <c r="AH339" s="21"/>
      <c r="AI339" s="21"/>
      <c r="AJ339" s="21"/>
      <c r="AK339" s="21"/>
      <c r="AL339" s="21"/>
    </row>
    <row r="340" spans="1:38" ht="12.75" customHeight="1">
      <c r="A340" s="21"/>
      <c r="B340" s="21"/>
      <c r="C340" s="21"/>
      <c r="D340" s="22"/>
      <c r="E340" s="23"/>
      <c r="F340" s="23"/>
      <c r="G340" s="23"/>
      <c r="H340" s="23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  <c r="AH340" s="21"/>
      <c r="AI340" s="21"/>
      <c r="AJ340" s="21"/>
      <c r="AK340" s="21"/>
      <c r="AL340" s="21"/>
    </row>
    <row r="341" spans="1:38" ht="12.75" customHeight="1">
      <c r="A341" s="21"/>
      <c r="B341" s="21"/>
      <c r="C341" s="21"/>
      <c r="D341" s="22"/>
      <c r="E341" s="23"/>
      <c r="F341" s="23"/>
      <c r="G341" s="23"/>
      <c r="H341" s="23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  <c r="AH341" s="21"/>
      <c r="AI341" s="21"/>
      <c r="AJ341" s="21"/>
      <c r="AK341" s="21"/>
      <c r="AL341" s="21"/>
    </row>
    <row r="342" spans="1:38" ht="12.75" customHeight="1">
      <c r="A342" s="21"/>
      <c r="B342" s="21"/>
      <c r="C342" s="21"/>
      <c r="D342" s="22"/>
      <c r="E342" s="23"/>
      <c r="F342" s="23"/>
      <c r="G342" s="23"/>
      <c r="H342" s="23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  <c r="AH342" s="21"/>
      <c r="AI342" s="21"/>
      <c r="AJ342" s="21"/>
      <c r="AK342" s="21"/>
      <c r="AL342" s="21"/>
    </row>
    <row r="343" spans="1:38" ht="12.75" customHeight="1">
      <c r="A343" s="21"/>
      <c r="B343" s="21"/>
      <c r="C343" s="21"/>
      <c r="D343" s="22"/>
      <c r="E343" s="23"/>
      <c r="F343" s="23"/>
      <c r="G343" s="23"/>
      <c r="H343" s="23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  <c r="AH343" s="21"/>
      <c r="AI343" s="21"/>
      <c r="AJ343" s="21"/>
      <c r="AK343" s="21"/>
      <c r="AL343" s="21"/>
    </row>
    <row r="344" spans="1:38" ht="12.75" customHeight="1">
      <c r="A344" s="21"/>
      <c r="B344" s="21"/>
      <c r="C344" s="21"/>
      <c r="D344" s="22"/>
      <c r="E344" s="23"/>
      <c r="F344" s="23"/>
      <c r="G344" s="23"/>
      <c r="H344" s="23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  <c r="AH344" s="21"/>
      <c r="AI344" s="21"/>
      <c r="AJ344" s="21"/>
      <c r="AK344" s="21"/>
      <c r="AL344" s="21"/>
    </row>
    <row r="345" spans="1:38" ht="12.75" customHeight="1">
      <c r="A345" s="21"/>
      <c r="B345" s="21"/>
      <c r="C345" s="21"/>
      <c r="D345" s="22"/>
      <c r="E345" s="23"/>
      <c r="F345" s="23"/>
      <c r="G345" s="23"/>
      <c r="H345" s="23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  <c r="AH345" s="21"/>
      <c r="AI345" s="21"/>
      <c r="AJ345" s="21"/>
      <c r="AK345" s="21"/>
      <c r="AL345" s="21"/>
    </row>
    <row r="346" spans="1:38" ht="12.75" customHeight="1">
      <c r="A346" s="21"/>
      <c r="B346" s="21"/>
      <c r="C346" s="21"/>
      <c r="D346" s="22"/>
      <c r="E346" s="23"/>
      <c r="F346" s="23"/>
      <c r="G346" s="23"/>
      <c r="H346" s="23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  <c r="AH346" s="21"/>
      <c r="AI346" s="21"/>
      <c r="AJ346" s="21"/>
      <c r="AK346" s="21"/>
      <c r="AL346" s="21"/>
    </row>
    <row r="347" spans="1:38" ht="12.75" customHeight="1">
      <c r="A347" s="21"/>
      <c r="B347" s="21"/>
      <c r="C347" s="21"/>
      <c r="D347" s="22"/>
      <c r="E347" s="23"/>
      <c r="F347" s="23"/>
      <c r="G347" s="23"/>
      <c r="H347" s="23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  <c r="AH347" s="21"/>
      <c r="AI347" s="21"/>
      <c r="AJ347" s="21"/>
      <c r="AK347" s="21"/>
      <c r="AL347" s="21"/>
    </row>
    <row r="348" spans="1:38" ht="12.75" customHeight="1">
      <c r="A348" s="21"/>
      <c r="B348" s="21"/>
      <c r="C348" s="21"/>
      <c r="D348" s="22"/>
      <c r="E348" s="23"/>
      <c r="F348" s="23"/>
      <c r="G348" s="23"/>
      <c r="H348" s="23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  <c r="AH348" s="21"/>
      <c r="AI348" s="21"/>
      <c r="AJ348" s="21"/>
      <c r="AK348" s="21"/>
      <c r="AL348" s="21"/>
    </row>
    <row r="349" spans="1:38" ht="12.75" customHeight="1">
      <c r="A349" s="21"/>
      <c r="B349" s="21"/>
      <c r="C349" s="21"/>
      <c r="D349" s="22"/>
      <c r="E349" s="23"/>
      <c r="F349" s="23"/>
      <c r="G349" s="23"/>
      <c r="H349" s="23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  <c r="AH349" s="21"/>
      <c r="AI349" s="21"/>
      <c r="AJ349" s="21"/>
      <c r="AK349" s="21"/>
      <c r="AL349" s="21"/>
    </row>
    <row r="350" spans="1:38" ht="12.75" customHeight="1">
      <c r="A350" s="21"/>
      <c r="B350" s="21"/>
      <c r="C350" s="21"/>
      <c r="D350" s="22"/>
      <c r="E350" s="23"/>
      <c r="F350" s="23"/>
      <c r="G350" s="23"/>
      <c r="H350" s="23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  <c r="AH350" s="21"/>
      <c r="AI350" s="21"/>
      <c r="AJ350" s="21"/>
      <c r="AK350" s="21"/>
      <c r="AL350" s="21"/>
    </row>
    <row r="351" spans="1:38" ht="12.75" customHeight="1">
      <c r="A351" s="21"/>
      <c r="B351" s="21"/>
      <c r="C351" s="21"/>
      <c r="D351" s="22"/>
      <c r="E351" s="23"/>
      <c r="F351" s="23"/>
      <c r="G351" s="23"/>
      <c r="H351" s="23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  <c r="AH351" s="21"/>
      <c r="AI351" s="21"/>
      <c r="AJ351" s="21"/>
      <c r="AK351" s="21"/>
      <c r="AL351" s="21"/>
    </row>
    <row r="352" spans="1:38" ht="12.75" customHeight="1">
      <c r="A352" s="21"/>
      <c r="B352" s="21"/>
      <c r="C352" s="21"/>
      <c r="D352" s="22"/>
      <c r="E352" s="23"/>
      <c r="F352" s="23"/>
      <c r="G352" s="23"/>
      <c r="H352" s="23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  <c r="AH352" s="21"/>
      <c r="AI352" s="21"/>
      <c r="AJ352" s="21"/>
      <c r="AK352" s="21"/>
      <c r="AL352" s="21"/>
    </row>
    <row r="353" spans="1:38" ht="12.75" customHeight="1">
      <c r="A353" s="21"/>
      <c r="B353" s="21"/>
      <c r="C353" s="21"/>
      <c r="D353" s="22"/>
      <c r="E353" s="23"/>
      <c r="F353" s="23"/>
      <c r="G353" s="23"/>
      <c r="H353" s="23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  <c r="AH353" s="21"/>
      <c r="AI353" s="21"/>
      <c r="AJ353" s="21"/>
      <c r="AK353" s="21"/>
      <c r="AL353" s="21"/>
    </row>
    <row r="354" spans="1:38" ht="12.75" customHeight="1">
      <c r="A354" s="21"/>
      <c r="B354" s="21"/>
      <c r="C354" s="21"/>
      <c r="D354" s="22"/>
      <c r="E354" s="23"/>
      <c r="F354" s="23"/>
      <c r="G354" s="23"/>
      <c r="H354" s="23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  <c r="AH354" s="21"/>
      <c r="AI354" s="21"/>
      <c r="AJ354" s="21"/>
      <c r="AK354" s="21"/>
      <c r="AL354" s="21"/>
    </row>
    <row r="355" spans="1:38" ht="12.75" customHeight="1">
      <c r="A355" s="21"/>
      <c r="B355" s="21"/>
      <c r="C355" s="21"/>
      <c r="D355" s="22"/>
      <c r="E355" s="23"/>
      <c r="F355" s="23"/>
      <c r="G355" s="23"/>
      <c r="H355" s="23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  <c r="AH355" s="21"/>
      <c r="AI355" s="21"/>
      <c r="AJ355" s="21"/>
      <c r="AK355" s="21"/>
      <c r="AL355" s="21"/>
    </row>
    <row r="356" spans="1:38" ht="12.75" customHeight="1">
      <c r="A356" s="21"/>
      <c r="B356" s="21"/>
      <c r="C356" s="21"/>
      <c r="D356" s="22"/>
      <c r="E356" s="23"/>
      <c r="F356" s="23"/>
      <c r="G356" s="23"/>
      <c r="H356" s="23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  <c r="AH356" s="21"/>
      <c r="AI356" s="21"/>
      <c r="AJ356" s="21"/>
      <c r="AK356" s="21"/>
      <c r="AL356" s="21"/>
    </row>
    <row r="357" spans="1:38" ht="12.75" customHeight="1">
      <c r="A357" s="21"/>
      <c r="B357" s="21"/>
      <c r="C357" s="21"/>
      <c r="D357" s="22"/>
      <c r="E357" s="23"/>
      <c r="F357" s="23"/>
      <c r="G357" s="23"/>
      <c r="H357" s="23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  <c r="AH357" s="21"/>
      <c r="AI357" s="21"/>
      <c r="AJ357" s="21"/>
      <c r="AK357" s="21"/>
      <c r="AL357" s="21"/>
    </row>
    <row r="358" spans="1:38" ht="12.75" customHeight="1">
      <c r="A358" s="21"/>
      <c r="B358" s="21"/>
      <c r="C358" s="21"/>
      <c r="D358" s="22"/>
      <c r="E358" s="23"/>
      <c r="F358" s="23"/>
      <c r="G358" s="23"/>
      <c r="H358" s="23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  <c r="AH358" s="21"/>
      <c r="AI358" s="21"/>
      <c r="AJ358" s="21"/>
      <c r="AK358" s="21"/>
      <c r="AL358" s="21"/>
    </row>
    <row r="359" spans="1:38" ht="12.75" customHeight="1">
      <c r="A359" s="21"/>
      <c r="B359" s="21"/>
      <c r="C359" s="21"/>
      <c r="D359" s="22"/>
      <c r="E359" s="23"/>
      <c r="F359" s="23"/>
      <c r="G359" s="23"/>
      <c r="H359" s="23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  <c r="AH359" s="21"/>
      <c r="AI359" s="21"/>
      <c r="AJ359" s="21"/>
      <c r="AK359" s="21"/>
      <c r="AL359" s="21"/>
    </row>
    <row r="360" spans="1:38" ht="12.75" customHeight="1">
      <c r="A360" s="21"/>
      <c r="B360" s="21"/>
      <c r="C360" s="21"/>
      <c r="D360" s="22"/>
      <c r="E360" s="23"/>
      <c r="F360" s="23"/>
      <c r="G360" s="23"/>
      <c r="H360" s="23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  <c r="AH360" s="21"/>
      <c r="AI360" s="21"/>
      <c r="AJ360" s="21"/>
      <c r="AK360" s="21"/>
      <c r="AL360" s="21"/>
    </row>
    <row r="361" spans="1:38" ht="12.75" customHeight="1">
      <c r="A361" s="21"/>
      <c r="B361" s="21"/>
      <c r="C361" s="21"/>
      <c r="D361" s="22"/>
      <c r="E361" s="23"/>
      <c r="F361" s="23"/>
      <c r="G361" s="23"/>
      <c r="H361" s="23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  <c r="AH361" s="21"/>
      <c r="AI361" s="21"/>
      <c r="AJ361" s="21"/>
      <c r="AK361" s="21"/>
      <c r="AL361" s="21"/>
    </row>
    <row r="362" spans="1:38" ht="12.75" customHeight="1">
      <c r="A362" s="21"/>
      <c r="B362" s="21"/>
      <c r="C362" s="21"/>
      <c r="D362" s="22"/>
      <c r="E362" s="23"/>
      <c r="F362" s="23"/>
      <c r="G362" s="23"/>
      <c r="H362" s="23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  <c r="AH362" s="21"/>
      <c r="AI362" s="21"/>
      <c r="AJ362" s="21"/>
      <c r="AK362" s="21"/>
      <c r="AL362" s="21"/>
    </row>
    <row r="363" spans="1:38" ht="12.75" customHeight="1">
      <c r="A363" s="21"/>
      <c r="B363" s="21"/>
      <c r="C363" s="21"/>
      <c r="D363" s="22"/>
      <c r="E363" s="23"/>
      <c r="F363" s="23"/>
      <c r="G363" s="23"/>
      <c r="H363" s="23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  <c r="AH363" s="21"/>
      <c r="AI363" s="21"/>
      <c r="AJ363" s="21"/>
      <c r="AK363" s="21"/>
      <c r="AL363" s="21"/>
    </row>
    <row r="364" spans="1:38" ht="12.75" customHeight="1">
      <c r="A364" s="21"/>
      <c r="B364" s="21"/>
      <c r="C364" s="21"/>
      <c r="D364" s="22"/>
      <c r="E364" s="23"/>
      <c r="F364" s="23"/>
      <c r="G364" s="23"/>
      <c r="H364" s="23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  <c r="AH364" s="21"/>
      <c r="AI364" s="21"/>
      <c r="AJ364" s="21"/>
      <c r="AK364" s="21"/>
      <c r="AL364" s="21"/>
    </row>
    <row r="365" spans="1:38" ht="12.75" customHeight="1">
      <c r="A365" s="21"/>
      <c r="B365" s="21"/>
      <c r="C365" s="21"/>
      <c r="D365" s="22"/>
      <c r="E365" s="23"/>
      <c r="F365" s="23"/>
      <c r="G365" s="23"/>
      <c r="H365" s="23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  <c r="AH365" s="21"/>
      <c r="AI365" s="21"/>
      <c r="AJ365" s="21"/>
      <c r="AK365" s="21"/>
      <c r="AL365" s="21"/>
    </row>
    <row r="366" spans="1:38" ht="12.75" customHeight="1">
      <c r="A366" s="21"/>
      <c r="B366" s="21"/>
      <c r="C366" s="21"/>
      <c r="D366" s="22"/>
      <c r="E366" s="23"/>
      <c r="F366" s="23"/>
      <c r="G366" s="23"/>
      <c r="H366" s="23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  <c r="AH366" s="21"/>
      <c r="AI366" s="21"/>
      <c r="AJ366" s="21"/>
      <c r="AK366" s="21"/>
      <c r="AL366" s="21"/>
    </row>
    <row r="367" spans="1:38" ht="12.75" customHeight="1">
      <c r="A367" s="21"/>
      <c r="B367" s="21"/>
      <c r="C367" s="21"/>
      <c r="D367" s="22"/>
      <c r="E367" s="23"/>
      <c r="F367" s="23"/>
      <c r="G367" s="23"/>
      <c r="H367" s="23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  <c r="AH367" s="21"/>
      <c r="AI367" s="21"/>
      <c r="AJ367" s="21"/>
      <c r="AK367" s="21"/>
      <c r="AL367" s="21"/>
    </row>
    <row r="368" spans="1:38" ht="12.75" customHeight="1">
      <c r="A368" s="21"/>
      <c r="B368" s="21"/>
      <c r="C368" s="21"/>
      <c r="D368" s="22"/>
      <c r="E368" s="23"/>
      <c r="F368" s="23"/>
      <c r="G368" s="23"/>
      <c r="H368" s="23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  <c r="AH368" s="21"/>
      <c r="AI368" s="21"/>
      <c r="AJ368" s="21"/>
      <c r="AK368" s="21"/>
      <c r="AL368" s="21"/>
    </row>
    <row r="369" spans="1:38" ht="12.75" customHeight="1">
      <c r="A369" s="21"/>
      <c r="B369" s="21"/>
      <c r="C369" s="21"/>
      <c r="D369" s="22"/>
      <c r="E369" s="23"/>
      <c r="F369" s="23"/>
      <c r="G369" s="23"/>
      <c r="H369" s="23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  <c r="AH369" s="21"/>
      <c r="AI369" s="21"/>
      <c r="AJ369" s="21"/>
      <c r="AK369" s="21"/>
      <c r="AL369" s="21"/>
    </row>
    <row r="370" spans="1:38" ht="12.75" customHeight="1">
      <c r="A370" s="21"/>
      <c r="B370" s="21"/>
      <c r="C370" s="21"/>
      <c r="D370" s="22"/>
      <c r="E370" s="23"/>
      <c r="F370" s="23"/>
      <c r="G370" s="23"/>
      <c r="H370" s="23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  <c r="AH370" s="21"/>
      <c r="AI370" s="21"/>
      <c r="AJ370" s="21"/>
      <c r="AK370" s="21"/>
      <c r="AL370" s="21"/>
    </row>
    <row r="371" spans="1:38" ht="12.75" customHeight="1">
      <c r="A371" s="21"/>
      <c r="B371" s="21"/>
      <c r="C371" s="21"/>
      <c r="D371" s="22"/>
      <c r="E371" s="23"/>
      <c r="F371" s="23"/>
      <c r="G371" s="23"/>
      <c r="H371" s="23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  <c r="AH371" s="21"/>
      <c r="AI371" s="21"/>
      <c r="AJ371" s="21"/>
      <c r="AK371" s="21"/>
      <c r="AL371" s="21"/>
    </row>
    <row r="372" spans="1:38" ht="12.75" customHeight="1">
      <c r="A372" s="21"/>
      <c r="B372" s="21"/>
      <c r="C372" s="21"/>
      <c r="D372" s="22"/>
      <c r="E372" s="23"/>
      <c r="F372" s="23"/>
      <c r="G372" s="23"/>
      <c r="H372" s="23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  <c r="AH372" s="21"/>
      <c r="AI372" s="21"/>
      <c r="AJ372" s="21"/>
      <c r="AK372" s="21"/>
      <c r="AL372" s="21"/>
    </row>
    <row r="373" spans="1:38" ht="12.75" customHeight="1">
      <c r="A373" s="21"/>
      <c r="B373" s="21"/>
      <c r="C373" s="21"/>
      <c r="D373" s="22"/>
      <c r="E373" s="23"/>
      <c r="F373" s="23"/>
      <c r="G373" s="23"/>
      <c r="H373" s="23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  <c r="AH373" s="21"/>
      <c r="AI373" s="21"/>
      <c r="AJ373" s="21"/>
      <c r="AK373" s="21"/>
      <c r="AL373" s="21"/>
    </row>
    <row r="374" spans="1:38" ht="12.75" customHeight="1">
      <c r="A374" s="21"/>
      <c r="B374" s="21"/>
      <c r="C374" s="21"/>
      <c r="D374" s="22"/>
      <c r="E374" s="23"/>
      <c r="F374" s="23"/>
      <c r="G374" s="23"/>
      <c r="H374" s="23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  <c r="AH374" s="21"/>
      <c r="AI374" s="21"/>
      <c r="AJ374" s="21"/>
      <c r="AK374" s="21"/>
      <c r="AL374" s="21"/>
    </row>
    <row r="375" spans="1:38" ht="12.75" customHeight="1">
      <c r="A375" s="21"/>
      <c r="B375" s="21"/>
      <c r="C375" s="21"/>
      <c r="D375" s="22"/>
      <c r="E375" s="23"/>
      <c r="F375" s="23"/>
      <c r="G375" s="23"/>
      <c r="H375" s="23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  <c r="AH375" s="21"/>
      <c r="AI375" s="21"/>
      <c r="AJ375" s="21"/>
      <c r="AK375" s="21"/>
      <c r="AL375" s="21"/>
    </row>
    <row r="376" spans="1:38" ht="12.75" customHeight="1">
      <c r="A376" s="21"/>
      <c r="B376" s="21"/>
      <c r="C376" s="21"/>
      <c r="D376" s="22"/>
      <c r="E376" s="23"/>
      <c r="F376" s="23"/>
      <c r="G376" s="23"/>
      <c r="H376" s="23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  <c r="AH376" s="21"/>
      <c r="AI376" s="21"/>
      <c r="AJ376" s="21"/>
      <c r="AK376" s="21"/>
      <c r="AL376" s="21"/>
    </row>
    <row r="377" spans="1:38" ht="12.75" customHeight="1">
      <c r="A377" s="21"/>
      <c r="B377" s="21"/>
      <c r="C377" s="21"/>
      <c r="D377" s="22"/>
      <c r="E377" s="23"/>
      <c r="F377" s="23"/>
      <c r="G377" s="23"/>
      <c r="H377" s="23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  <c r="AH377" s="21"/>
      <c r="AI377" s="21"/>
      <c r="AJ377" s="21"/>
      <c r="AK377" s="21"/>
      <c r="AL377" s="21"/>
    </row>
    <row r="378" spans="1:38" ht="12.75" customHeight="1">
      <c r="A378" s="21"/>
      <c r="B378" s="21"/>
      <c r="C378" s="21"/>
      <c r="D378" s="22"/>
      <c r="E378" s="23"/>
      <c r="F378" s="23"/>
      <c r="G378" s="23"/>
      <c r="H378" s="23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  <c r="AH378" s="21"/>
      <c r="AI378" s="21"/>
      <c r="AJ378" s="21"/>
      <c r="AK378" s="21"/>
      <c r="AL378" s="21"/>
    </row>
    <row r="379" spans="1:38" ht="12.75" customHeight="1">
      <c r="A379" s="21"/>
      <c r="B379" s="21"/>
      <c r="C379" s="21"/>
      <c r="D379" s="22"/>
      <c r="E379" s="23"/>
      <c r="F379" s="23"/>
      <c r="G379" s="23"/>
      <c r="H379" s="23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  <c r="AH379" s="21"/>
      <c r="AI379" s="21"/>
      <c r="AJ379" s="21"/>
      <c r="AK379" s="21"/>
      <c r="AL379" s="21"/>
    </row>
    <row r="380" spans="1:38" ht="12.75" customHeight="1">
      <c r="A380" s="21"/>
      <c r="B380" s="21"/>
      <c r="C380" s="21"/>
      <c r="D380" s="22"/>
      <c r="E380" s="23"/>
      <c r="F380" s="23"/>
      <c r="G380" s="23"/>
      <c r="H380" s="23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  <c r="AH380" s="21"/>
      <c r="AI380" s="21"/>
      <c r="AJ380" s="21"/>
      <c r="AK380" s="21"/>
      <c r="AL380" s="21"/>
    </row>
    <row r="381" spans="1:38" ht="12.75" customHeight="1">
      <c r="A381" s="21"/>
      <c r="B381" s="21"/>
      <c r="C381" s="21"/>
      <c r="D381" s="22"/>
      <c r="E381" s="23"/>
      <c r="F381" s="23"/>
      <c r="G381" s="23"/>
      <c r="H381" s="23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  <c r="AH381" s="21"/>
      <c r="AI381" s="21"/>
      <c r="AJ381" s="21"/>
      <c r="AK381" s="21"/>
      <c r="AL381" s="21"/>
    </row>
    <row r="382" spans="1:38" ht="12.75" customHeight="1">
      <c r="A382" s="21"/>
      <c r="B382" s="21"/>
      <c r="C382" s="21"/>
      <c r="D382" s="22"/>
      <c r="E382" s="23"/>
      <c r="F382" s="23"/>
      <c r="G382" s="23"/>
      <c r="H382" s="23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  <c r="AH382" s="21"/>
      <c r="AI382" s="21"/>
      <c r="AJ382" s="21"/>
      <c r="AK382" s="21"/>
      <c r="AL382" s="21"/>
    </row>
    <row r="383" spans="1:38" ht="12.75" customHeight="1">
      <c r="A383" s="21"/>
      <c r="B383" s="21"/>
      <c r="C383" s="21"/>
      <c r="D383" s="22"/>
      <c r="E383" s="23"/>
      <c r="F383" s="23"/>
      <c r="G383" s="23"/>
      <c r="H383" s="23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  <c r="AH383" s="21"/>
      <c r="AI383" s="21"/>
      <c r="AJ383" s="21"/>
      <c r="AK383" s="21"/>
      <c r="AL383" s="21"/>
    </row>
    <row r="384" spans="1:38" ht="12.75" customHeight="1">
      <c r="A384" s="21"/>
      <c r="B384" s="21"/>
      <c r="C384" s="21"/>
      <c r="D384" s="22"/>
      <c r="E384" s="23"/>
      <c r="F384" s="23"/>
      <c r="G384" s="23"/>
      <c r="H384" s="23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  <c r="AH384" s="21"/>
      <c r="AI384" s="21"/>
      <c r="AJ384" s="21"/>
      <c r="AK384" s="21"/>
      <c r="AL384" s="21"/>
    </row>
    <row r="385" spans="1:38" ht="12.75" customHeight="1">
      <c r="A385" s="21"/>
      <c r="B385" s="21"/>
      <c r="C385" s="21"/>
      <c r="D385" s="22"/>
      <c r="E385" s="23"/>
      <c r="F385" s="23"/>
      <c r="G385" s="23"/>
      <c r="H385" s="23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  <c r="AH385" s="21"/>
      <c r="AI385" s="21"/>
      <c r="AJ385" s="21"/>
      <c r="AK385" s="21"/>
      <c r="AL385" s="21"/>
    </row>
    <row r="386" spans="1:38" ht="12.75" customHeight="1">
      <c r="A386" s="21"/>
      <c r="B386" s="21"/>
      <c r="C386" s="21"/>
      <c r="D386" s="22"/>
      <c r="E386" s="23"/>
      <c r="F386" s="23"/>
      <c r="G386" s="23"/>
      <c r="H386" s="23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  <c r="AH386" s="21"/>
      <c r="AI386" s="21"/>
      <c r="AJ386" s="21"/>
      <c r="AK386" s="21"/>
      <c r="AL386" s="21"/>
    </row>
    <row r="387" spans="1:38" ht="12.75" customHeight="1">
      <c r="A387" s="21"/>
      <c r="B387" s="21"/>
      <c r="C387" s="21"/>
      <c r="D387" s="22"/>
      <c r="E387" s="23"/>
      <c r="F387" s="23"/>
      <c r="G387" s="23"/>
      <c r="H387" s="23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  <c r="AB387" s="21"/>
      <c r="AC387" s="21"/>
      <c r="AD387" s="21"/>
      <c r="AE387" s="21"/>
      <c r="AF387" s="21"/>
      <c r="AG387" s="21"/>
      <c r="AH387" s="21"/>
      <c r="AI387" s="21"/>
      <c r="AJ387" s="21"/>
      <c r="AK387" s="21"/>
      <c r="AL387" s="21"/>
    </row>
    <row r="388" spans="1:38" ht="12.75" customHeight="1">
      <c r="A388" s="21"/>
      <c r="B388" s="21"/>
      <c r="C388" s="21"/>
      <c r="D388" s="22"/>
      <c r="E388" s="23"/>
      <c r="F388" s="23"/>
      <c r="G388" s="23"/>
      <c r="H388" s="23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  <c r="AB388" s="21"/>
      <c r="AC388" s="21"/>
      <c r="AD388" s="21"/>
      <c r="AE388" s="21"/>
      <c r="AF388" s="21"/>
      <c r="AG388" s="21"/>
      <c r="AH388" s="21"/>
      <c r="AI388" s="21"/>
      <c r="AJ388" s="21"/>
      <c r="AK388" s="21"/>
      <c r="AL388" s="21"/>
    </row>
    <row r="389" spans="1:38" ht="12.75" customHeight="1">
      <c r="A389" s="21"/>
      <c r="B389" s="21"/>
      <c r="C389" s="21"/>
      <c r="D389" s="22"/>
      <c r="E389" s="23"/>
      <c r="F389" s="23"/>
      <c r="G389" s="23"/>
      <c r="H389" s="23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  <c r="AB389" s="21"/>
      <c r="AC389" s="21"/>
      <c r="AD389" s="21"/>
      <c r="AE389" s="21"/>
      <c r="AF389" s="21"/>
      <c r="AG389" s="21"/>
      <c r="AH389" s="21"/>
      <c r="AI389" s="21"/>
      <c r="AJ389" s="21"/>
      <c r="AK389" s="21"/>
      <c r="AL389" s="21"/>
    </row>
    <row r="390" spans="1:38" ht="12.75" customHeight="1">
      <c r="A390" s="21"/>
      <c r="B390" s="21"/>
      <c r="C390" s="21"/>
      <c r="D390" s="22"/>
      <c r="E390" s="23"/>
      <c r="F390" s="23"/>
      <c r="G390" s="23"/>
      <c r="H390" s="23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1"/>
      <c r="AF390" s="21"/>
      <c r="AG390" s="21"/>
      <c r="AH390" s="21"/>
      <c r="AI390" s="21"/>
      <c r="AJ390" s="21"/>
      <c r="AK390" s="21"/>
      <c r="AL390" s="21"/>
    </row>
    <row r="391" spans="1:38" ht="12.75" customHeight="1">
      <c r="A391" s="21"/>
      <c r="B391" s="21"/>
      <c r="C391" s="21"/>
      <c r="D391" s="22"/>
      <c r="E391" s="23"/>
      <c r="F391" s="23"/>
      <c r="G391" s="23"/>
      <c r="H391" s="23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  <c r="AB391" s="21"/>
      <c r="AC391" s="21"/>
      <c r="AD391" s="21"/>
      <c r="AE391" s="21"/>
      <c r="AF391" s="21"/>
      <c r="AG391" s="21"/>
      <c r="AH391" s="21"/>
      <c r="AI391" s="21"/>
      <c r="AJ391" s="21"/>
      <c r="AK391" s="21"/>
      <c r="AL391" s="21"/>
    </row>
    <row r="392" spans="1:38" ht="12.75" customHeight="1">
      <c r="A392" s="21"/>
      <c r="B392" s="21"/>
      <c r="C392" s="21"/>
      <c r="D392" s="22"/>
      <c r="E392" s="23"/>
      <c r="F392" s="23"/>
      <c r="G392" s="23"/>
      <c r="H392" s="23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  <c r="AH392" s="21"/>
      <c r="AI392" s="21"/>
      <c r="AJ392" s="21"/>
      <c r="AK392" s="21"/>
      <c r="AL392" s="21"/>
    </row>
    <row r="393" spans="1:38" ht="12.75" customHeight="1">
      <c r="A393" s="21"/>
      <c r="B393" s="21"/>
      <c r="C393" s="21"/>
      <c r="D393" s="22"/>
      <c r="E393" s="23"/>
      <c r="F393" s="23"/>
      <c r="G393" s="23"/>
      <c r="H393" s="23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  <c r="AB393" s="21"/>
      <c r="AC393" s="21"/>
      <c r="AD393" s="21"/>
      <c r="AE393" s="21"/>
      <c r="AF393" s="21"/>
      <c r="AG393" s="21"/>
      <c r="AH393" s="21"/>
      <c r="AI393" s="21"/>
      <c r="AJ393" s="21"/>
      <c r="AK393" s="21"/>
      <c r="AL393" s="21"/>
    </row>
    <row r="394" spans="1:38" ht="12.75" customHeight="1">
      <c r="A394" s="21"/>
      <c r="B394" s="21"/>
      <c r="C394" s="21"/>
      <c r="D394" s="22"/>
      <c r="E394" s="23"/>
      <c r="F394" s="23"/>
      <c r="G394" s="23"/>
      <c r="H394" s="23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  <c r="AB394" s="21"/>
      <c r="AC394" s="21"/>
      <c r="AD394" s="21"/>
      <c r="AE394" s="21"/>
      <c r="AF394" s="21"/>
      <c r="AG394" s="21"/>
      <c r="AH394" s="21"/>
      <c r="AI394" s="21"/>
      <c r="AJ394" s="21"/>
      <c r="AK394" s="21"/>
      <c r="AL394" s="21"/>
    </row>
    <row r="395" spans="1:38" ht="12.75" customHeight="1">
      <c r="A395" s="21"/>
      <c r="B395" s="21"/>
      <c r="C395" s="21"/>
      <c r="D395" s="22"/>
      <c r="E395" s="23"/>
      <c r="F395" s="23"/>
      <c r="G395" s="23"/>
      <c r="H395" s="23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  <c r="AB395" s="21"/>
      <c r="AC395" s="21"/>
      <c r="AD395" s="21"/>
      <c r="AE395" s="21"/>
      <c r="AF395" s="21"/>
      <c r="AG395" s="21"/>
      <c r="AH395" s="21"/>
      <c r="AI395" s="21"/>
      <c r="AJ395" s="21"/>
      <c r="AK395" s="21"/>
      <c r="AL395" s="21"/>
    </row>
    <row r="396" spans="1:38" ht="12.75" customHeight="1">
      <c r="A396" s="21"/>
      <c r="B396" s="21"/>
      <c r="C396" s="21"/>
      <c r="D396" s="22"/>
      <c r="E396" s="23"/>
      <c r="F396" s="23"/>
      <c r="G396" s="23"/>
      <c r="H396" s="23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/>
      <c r="AB396" s="21"/>
      <c r="AC396" s="21"/>
      <c r="AD396" s="21"/>
      <c r="AE396" s="21"/>
      <c r="AF396" s="21"/>
      <c r="AG396" s="21"/>
      <c r="AH396" s="21"/>
      <c r="AI396" s="21"/>
      <c r="AJ396" s="21"/>
      <c r="AK396" s="21"/>
      <c r="AL396" s="21"/>
    </row>
    <row r="397" spans="1:38" ht="12.75" customHeight="1">
      <c r="A397" s="21"/>
      <c r="B397" s="21"/>
      <c r="C397" s="21"/>
      <c r="D397" s="22"/>
      <c r="E397" s="23"/>
      <c r="F397" s="23"/>
      <c r="G397" s="23"/>
      <c r="H397" s="23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  <c r="AB397" s="21"/>
      <c r="AC397" s="21"/>
      <c r="AD397" s="21"/>
      <c r="AE397" s="21"/>
      <c r="AF397" s="21"/>
      <c r="AG397" s="21"/>
      <c r="AH397" s="21"/>
      <c r="AI397" s="21"/>
      <c r="AJ397" s="21"/>
      <c r="AK397" s="21"/>
      <c r="AL397" s="21"/>
    </row>
    <row r="398" spans="1:38" ht="12.75" customHeight="1">
      <c r="A398" s="21"/>
      <c r="B398" s="21"/>
      <c r="C398" s="21"/>
      <c r="D398" s="22"/>
      <c r="E398" s="23"/>
      <c r="F398" s="23"/>
      <c r="G398" s="23"/>
      <c r="H398" s="23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1"/>
      <c r="AB398" s="21"/>
      <c r="AC398" s="21"/>
      <c r="AD398" s="21"/>
      <c r="AE398" s="21"/>
      <c r="AF398" s="21"/>
      <c r="AG398" s="21"/>
      <c r="AH398" s="21"/>
      <c r="AI398" s="21"/>
      <c r="AJ398" s="21"/>
      <c r="AK398" s="21"/>
      <c r="AL398" s="21"/>
    </row>
    <row r="399" spans="1:38" ht="12.75" customHeight="1">
      <c r="A399" s="21"/>
      <c r="B399" s="21"/>
      <c r="C399" s="21"/>
      <c r="D399" s="22"/>
      <c r="E399" s="23"/>
      <c r="F399" s="23"/>
      <c r="G399" s="23"/>
      <c r="H399" s="23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  <c r="AA399" s="21"/>
      <c r="AB399" s="21"/>
      <c r="AC399" s="21"/>
      <c r="AD399" s="21"/>
      <c r="AE399" s="21"/>
      <c r="AF399" s="21"/>
      <c r="AG399" s="21"/>
      <c r="AH399" s="21"/>
      <c r="AI399" s="21"/>
      <c r="AJ399" s="21"/>
      <c r="AK399" s="21"/>
      <c r="AL399" s="21"/>
    </row>
    <row r="400" spans="1:38" ht="12.75" customHeight="1">
      <c r="A400" s="21"/>
      <c r="B400" s="21"/>
      <c r="C400" s="21"/>
      <c r="D400" s="22"/>
      <c r="E400" s="23"/>
      <c r="F400" s="23"/>
      <c r="G400" s="23"/>
      <c r="H400" s="23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  <c r="AB400" s="21"/>
      <c r="AC400" s="21"/>
      <c r="AD400" s="21"/>
      <c r="AE400" s="21"/>
      <c r="AF400" s="21"/>
      <c r="AG400" s="21"/>
      <c r="AH400" s="21"/>
      <c r="AI400" s="21"/>
      <c r="AJ400" s="21"/>
      <c r="AK400" s="21"/>
      <c r="AL400" s="21"/>
    </row>
    <row r="401" spans="1:38" ht="12.75" customHeight="1">
      <c r="A401" s="21"/>
      <c r="B401" s="21"/>
      <c r="C401" s="21"/>
      <c r="D401" s="22"/>
      <c r="E401" s="23"/>
      <c r="F401" s="23"/>
      <c r="G401" s="23"/>
      <c r="H401" s="23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  <c r="AB401" s="21"/>
      <c r="AC401" s="21"/>
      <c r="AD401" s="21"/>
      <c r="AE401" s="21"/>
      <c r="AF401" s="21"/>
      <c r="AG401" s="21"/>
      <c r="AH401" s="21"/>
      <c r="AI401" s="21"/>
      <c r="AJ401" s="21"/>
      <c r="AK401" s="21"/>
      <c r="AL401" s="21"/>
    </row>
    <row r="402" spans="1:38" ht="12.75" customHeight="1">
      <c r="A402" s="21"/>
      <c r="B402" s="21"/>
      <c r="C402" s="21"/>
      <c r="D402" s="22"/>
      <c r="E402" s="23"/>
      <c r="F402" s="23"/>
      <c r="G402" s="23"/>
      <c r="H402" s="23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1"/>
      <c r="AB402" s="21"/>
      <c r="AC402" s="21"/>
      <c r="AD402" s="21"/>
      <c r="AE402" s="21"/>
      <c r="AF402" s="21"/>
      <c r="AG402" s="21"/>
      <c r="AH402" s="21"/>
      <c r="AI402" s="21"/>
      <c r="AJ402" s="21"/>
      <c r="AK402" s="21"/>
      <c r="AL402" s="21"/>
    </row>
    <row r="403" spans="1:38" ht="12.75" customHeight="1">
      <c r="A403" s="21"/>
      <c r="B403" s="21"/>
      <c r="C403" s="21"/>
      <c r="D403" s="22"/>
      <c r="E403" s="23"/>
      <c r="F403" s="23"/>
      <c r="G403" s="23"/>
      <c r="H403" s="23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  <c r="AC403" s="21"/>
      <c r="AD403" s="21"/>
      <c r="AE403" s="21"/>
      <c r="AF403" s="21"/>
      <c r="AG403" s="21"/>
      <c r="AH403" s="21"/>
      <c r="AI403" s="21"/>
      <c r="AJ403" s="21"/>
      <c r="AK403" s="21"/>
      <c r="AL403" s="21"/>
    </row>
    <row r="404" spans="1:38" ht="12.75" customHeight="1">
      <c r="A404" s="21"/>
      <c r="B404" s="21"/>
      <c r="C404" s="21"/>
      <c r="D404" s="22"/>
      <c r="E404" s="23"/>
      <c r="F404" s="23"/>
      <c r="G404" s="23"/>
      <c r="H404" s="23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  <c r="AH404" s="21"/>
      <c r="AI404" s="21"/>
      <c r="AJ404" s="21"/>
      <c r="AK404" s="21"/>
      <c r="AL404" s="21"/>
    </row>
    <row r="405" spans="1:38" ht="12.75" customHeight="1">
      <c r="A405" s="21"/>
      <c r="B405" s="21"/>
      <c r="C405" s="21"/>
      <c r="D405" s="22"/>
      <c r="E405" s="23"/>
      <c r="F405" s="23"/>
      <c r="G405" s="23"/>
      <c r="H405" s="23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  <c r="AC405" s="21"/>
      <c r="AD405" s="21"/>
      <c r="AE405" s="21"/>
      <c r="AF405" s="21"/>
      <c r="AG405" s="21"/>
      <c r="AH405" s="21"/>
      <c r="AI405" s="21"/>
      <c r="AJ405" s="21"/>
      <c r="AK405" s="21"/>
      <c r="AL405" s="21"/>
    </row>
    <row r="406" spans="1:38" ht="12.75" customHeight="1">
      <c r="A406" s="21"/>
      <c r="B406" s="21"/>
      <c r="C406" s="21"/>
      <c r="D406" s="22"/>
      <c r="E406" s="23"/>
      <c r="F406" s="23"/>
      <c r="G406" s="23"/>
      <c r="H406" s="23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/>
      <c r="AC406" s="21"/>
      <c r="AD406" s="21"/>
      <c r="AE406" s="21"/>
      <c r="AF406" s="21"/>
      <c r="AG406" s="21"/>
      <c r="AH406" s="21"/>
      <c r="AI406" s="21"/>
      <c r="AJ406" s="21"/>
      <c r="AK406" s="21"/>
      <c r="AL406" s="21"/>
    </row>
    <row r="407" spans="1:38" ht="12.75" customHeight="1">
      <c r="A407" s="21"/>
      <c r="B407" s="21"/>
      <c r="C407" s="21"/>
      <c r="D407" s="22"/>
      <c r="E407" s="23"/>
      <c r="F407" s="23"/>
      <c r="G407" s="23"/>
      <c r="H407" s="23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  <c r="AA407" s="21"/>
      <c r="AB407" s="21"/>
      <c r="AC407" s="21"/>
      <c r="AD407" s="21"/>
      <c r="AE407" s="21"/>
      <c r="AF407" s="21"/>
      <c r="AG407" s="21"/>
      <c r="AH407" s="21"/>
      <c r="AI407" s="21"/>
      <c r="AJ407" s="21"/>
      <c r="AK407" s="21"/>
      <c r="AL407" s="21"/>
    </row>
    <row r="408" spans="1:38" ht="12.75" customHeight="1">
      <c r="A408" s="21"/>
      <c r="B408" s="21"/>
      <c r="C408" s="21"/>
      <c r="D408" s="22"/>
      <c r="E408" s="23"/>
      <c r="F408" s="23"/>
      <c r="G408" s="23"/>
      <c r="H408" s="23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  <c r="AA408" s="21"/>
      <c r="AB408" s="21"/>
      <c r="AC408" s="21"/>
      <c r="AD408" s="21"/>
      <c r="AE408" s="21"/>
      <c r="AF408" s="21"/>
      <c r="AG408" s="21"/>
      <c r="AH408" s="21"/>
      <c r="AI408" s="21"/>
      <c r="AJ408" s="21"/>
      <c r="AK408" s="21"/>
      <c r="AL408" s="21"/>
    </row>
    <row r="409" spans="1:38" ht="12.75" customHeight="1">
      <c r="A409" s="21"/>
      <c r="B409" s="21"/>
      <c r="C409" s="21"/>
      <c r="D409" s="22"/>
      <c r="E409" s="23"/>
      <c r="F409" s="23"/>
      <c r="G409" s="23"/>
      <c r="H409" s="23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  <c r="AA409" s="21"/>
      <c r="AB409" s="21"/>
      <c r="AC409" s="21"/>
      <c r="AD409" s="21"/>
      <c r="AE409" s="21"/>
      <c r="AF409" s="21"/>
      <c r="AG409" s="21"/>
      <c r="AH409" s="21"/>
      <c r="AI409" s="21"/>
      <c r="AJ409" s="21"/>
      <c r="AK409" s="21"/>
      <c r="AL409" s="21"/>
    </row>
    <row r="410" spans="1:38" ht="12.75" customHeight="1">
      <c r="A410" s="21"/>
      <c r="B410" s="21"/>
      <c r="C410" s="21"/>
      <c r="D410" s="22"/>
      <c r="E410" s="23"/>
      <c r="F410" s="23"/>
      <c r="G410" s="23"/>
      <c r="H410" s="23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  <c r="AA410" s="21"/>
      <c r="AB410" s="21"/>
      <c r="AC410" s="21"/>
      <c r="AD410" s="21"/>
      <c r="AE410" s="21"/>
      <c r="AF410" s="21"/>
      <c r="AG410" s="21"/>
      <c r="AH410" s="21"/>
      <c r="AI410" s="21"/>
      <c r="AJ410" s="21"/>
      <c r="AK410" s="21"/>
      <c r="AL410" s="21"/>
    </row>
    <row r="411" spans="1:38" ht="12.75" customHeight="1">
      <c r="A411" s="21"/>
      <c r="B411" s="21"/>
      <c r="C411" s="21"/>
      <c r="D411" s="22"/>
      <c r="E411" s="23"/>
      <c r="F411" s="23"/>
      <c r="G411" s="23"/>
      <c r="H411" s="23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  <c r="AA411" s="21"/>
      <c r="AB411" s="21"/>
      <c r="AC411" s="21"/>
      <c r="AD411" s="21"/>
      <c r="AE411" s="21"/>
      <c r="AF411" s="21"/>
      <c r="AG411" s="21"/>
      <c r="AH411" s="21"/>
      <c r="AI411" s="21"/>
      <c r="AJ411" s="21"/>
      <c r="AK411" s="21"/>
      <c r="AL411" s="21"/>
    </row>
    <row r="412" spans="1:38" ht="12.75" customHeight="1">
      <c r="A412" s="21"/>
      <c r="B412" s="21"/>
      <c r="C412" s="21"/>
      <c r="D412" s="22"/>
      <c r="E412" s="23"/>
      <c r="F412" s="23"/>
      <c r="G412" s="23"/>
      <c r="H412" s="23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  <c r="AA412" s="21"/>
      <c r="AB412" s="21"/>
      <c r="AC412" s="21"/>
      <c r="AD412" s="21"/>
      <c r="AE412" s="21"/>
      <c r="AF412" s="21"/>
      <c r="AG412" s="21"/>
      <c r="AH412" s="21"/>
      <c r="AI412" s="21"/>
      <c r="AJ412" s="21"/>
      <c r="AK412" s="21"/>
      <c r="AL412" s="21"/>
    </row>
    <row r="413" spans="1:38" ht="12.75" customHeight="1">
      <c r="A413" s="21"/>
      <c r="B413" s="21"/>
      <c r="C413" s="21"/>
      <c r="D413" s="22"/>
      <c r="E413" s="23"/>
      <c r="F413" s="23"/>
      <c r="G413" s="23"/>
      <c r="H413" s="23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  <c r="AA413" s="21"/>
      <c r="AB413" s="21"/>
      <c r="AC413" s="21"/>
      <c r="AD413" s="21"/>
      <c r="AE413" s="21"/>
      <c r="AF413" s="21"/>
      <c r="AG413" s="21"/>
      <c r="AH413" s="21"/>
      <c r="AI413" s="21"/>
      <c r="AJ413" s="21"/>
      <c r="AK413" s="21"/>
      <c r="AL413" s="21"/>
    </row>
    <row r="414" spans="1:38" ht="12.75" customHeight="1">
      <c r="A414" s="21"/>
      <c r="B414" s="21"/>
      <c r="C414" s="21"/>
      <c r="D414" s="22"/>
      <c r="E414" s="23"/>
      <c r="F414" s="23"/>
      <c r="G414" s="23"/>
      <c r="H414" s="23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  <c r="AA414" s="21"/>
      <c r="AB414" s="21"/>
      <c r="AC414" s="21"/>
      <c r="AD414" s="21"/>
      <c r="AE414" s="21"/>
      <c r="AF414" s="21"/>
      <c r="AG414" s="21"/>
      <c r="AH414" s="21"/>
      <c r="AI414" s="21"/>
      <c r="AJ414" s="21"/>
      <c r="AK414" s="21"/>
      <c r="AL414" s="21"/>
    </row>
    <row r="415" spans="1:38" ht="12.75" customHeight="1">
      <c r="A415" s="21"/>
      <c r="B415" s="21"/>
      <c r="C415" s="21"/>
      <c r="D415" s="22"/>
      <c r="E415" s="23"/>
      <c r="F415" s="23"/>
      <c r="G415" s="23"/>
      <c r="H415" s="23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  <c r="AA415" s="21"/>
      <c r="AB415" s="21"/>
      <c r="AC415" s="21"/>
      <c r="AD415" s="21"/>
      <c r="AE415" s="21"/>
      <c r="AF415" s="21"/>
      <c r="AG415" s="21"/>
      <c r="AH415" s="21"/>
      <c r="AI415" s="21"/>
      <c r="AJ415" s="21"/>
      <c r="AK415" s="21"/>
      <c r="AL415" s="21"/>
    </row>
    <row r="416" spans="1:38" ht="12.75" customHeight="1">
      <c r="A416" s="21"/>
      <c r="B416" s="21"/>
      <c r="C416" s="21"/>
      <c r="D416" s="22"/>
      <c r="E416" s="23"/>
      <c r="F416" s="23"/>
      <c r="G416" s="23"/>
      <c r="H416" s="23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  <c r="AA416" s="21"/>
      <c r="AB416" s="21"/>
      <c r="AC416" s="21"/>
      <c r="AD416" s="21"/>
      <c r="AE416" s="21"/>
      <c r="AF416" s="21"/>
      <c r="AG416" s="21"/>
      <c r="AH416" s="21"/>
      <c r="AI416" s="21"/>
      <c r="AJ416" s="21"/>
      <c r="AK416" s="21"/>
      <c r="AL416" s="21"/>
    </row>
    <row r="417" spans="1:38" ht="12.75" customHeight="1">
      <c r="A417" s="21"/>
      <c r="B417" s="21"/>
      <c r="C417" s="21"/>
      <c r="D417" s="22"/>
      <c r="E417" s="23"/>
      <c r="F417" s="23"/>
      <c r="G417" s="23"/>
      <c r="H417" s="23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  <c r="AA417" s="21"/>
      <c r="AB417" s="21"/>
      <c r="AC417" s="21"/>
      <c r="AD417" s="21"/>
      <c r="AE417" s="21"/>
      <c r="AF417" s="21"/>
      <c r="AG417" s="21"/>
      <c r="AH417" s="21"/>
      <c r="AI417" s="21"/>
      <c r="AJ417" s="21"/>
      <c r="AK417" s="21"/>
      <c r="AL417" s="21"/>
    </row>
    <row r="418" spans="1:38" ht="12.75" customHeight="1">
      <c r="A418" s="21"/>
      <c r="B418" s="21"/>
      <c r="C418" s="21"/>
      <c r="D418" s="22"/>
      <c r="E418" s="23"/>
      <c r="F418" s="23"/>
      <c r="G418" s="23"/>
      <c r="H418" s="23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  <c r="AA418" s="21"/>
      <c r="AB418" s="21"/>
      <c r="AC418" s="21"/>
      <c r="AD418" s="21"/>
      <c r="AE418" s="21"/>
      <c r="AF418" s="21"/>
      <c r="AG418" s="21"/>
      <c r="AH418" s="21"/>
      <c r="AI418" s="21"/>
      <c r="AJ418" s="21"/>
      <c r="AK418" s="21"/>
      <c r="AL418" s="21"/>
    </row>
    <row r="419" spans="1:38" ht="12.75" customHeight="1">
      <c r="A419" s="21"/>
      <c r="B419" s="21"/>
      <c r="C419" s="21"/>
      <c r="D419" s="22"/>
      <c r="E419" s="23"/>
      <c r="F419" s="23"/>
      <c r="G419" s="23"/>
      <c r="H419" s="23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  <c r="AA419" s="21"/>
      <c r="AB419" s="21"/>
      <c r="AC419" s="21"/>
      <c r="AD419" s="21"/>
      <c r="AE419" s="21"/>
      <c r="AF419" s="21"/>
      <c r="AG419" s="21"/>
      <c r="AH419" s="21"/>
      <c r="AI419" s="21"/>
      <c r="AJ419" s="21"/>
      <c r="AK419" s="21"/>
      <c r="AL419" s="21"/>
    </row>
    <row r="420" spans="1:38" ht="12.75" customHeight="1">
      <c r="A420" s="21"/>
      <c r="B420" s="21"/>
      <c r="C420" s="21"/>
      <c r="D420" s="22"/>
      <c r="E420" s="23"/>
      <c r="F420" s="23"/>
      <c r="G420" s="23"/>
      <c r="H420" s="23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  <c r="AA420" s="21"/>
      <c r="AB420" s="21"/>
      <c r="AC420" s="21"/>
      <c r="AD420" s="21"/>
      <c r="AE420" s="21"/>
      <c r="AF420" s="21"/>
      <c r="AG420" s="21"/>
      <c r="AH420" s="21"/>
      <c r="AI420" s="21"/>
      <c r="AJ420" s="21"/>
      <c r="AK420" s="21"/>
      <c r="AL420" s="21"/>
    </row>
    <row r="421" spans="1:38" ht="12.75" customHeight="1">
      <c r="A421" s="21"/>
      <c r="B421" s="21"/>
      <c r="C421" s="21"/>
      <c r="D421" s="22"/>
      <c r="E421" s="23"/>
      <c r="F421" s="23"/>
      <c r="G421" s="23"/>
      <c r="H421" s="23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  <c r="AA421" s="21"/>
      <c r="AB421" s="21"/>
      <c r="AC421" s="21"/>
      <c r="AD421" s="21"/>
      <c r="AE421" s="21"/>
      <c r="AF421" s="21"/>
      <c r="AG421" s="21"/>
      <c r="AH421" s="21"/>
      <c r="AI421" s="21"/>
      <c r="AJ421" s="21"/>
      <c r="AK421" s="21"/>
      <c r="AL421" s="21"/>
    </row>
    <row r="422" spans="1:38" ht="12.75" customHeight="1">
      <c r="A422" s="21"/>
      <c r="B422" s="21"/>
      <c r="C422" s="21"/>
      <c r="D422" s="22"/>
      <c r="E422" s="23"/>
      <c r="F422" s="23"/>
      <c r="G422" s="23"/>
      <c r="H422" s="23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  <c r="AA422" s="21"/>
      <c r="AB422" s="21"/>
      <c r="AC422" s="21"/>
      <c r="AD422" s="21"/>
      <c r="AE422" s="21"/>
      <c r="AF422" s="21"/>
      <c r="AG422" s="21"/>
      <c r="AH422" s="21"/>
      <c r="AI422" s="21"/>
      <c r="AJ422" s="21"/>
      <c r="AK422" s="21"/>
      <c r="AL422" s="21"/>
    </row>
    <row r="423" spans="1:38" ht="12.75" customHeight="1">
      <c r="A423" s="21"/>
      <c r="B423" s="21"/>
      <c r="C423" s="21"/>
      <c r="D423" s="22"/>
      <c r="E423" s="23"/>
      <c r="F423" s="23"/>
      <c r="G423" s="23"/>
      <c r="H423" s="23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  <c r="AA423" s="21"/>
      <c r="AB423" s="21"/>
      <c r="AC423" s="21"/>
      <c r="AD423" s="21"/>
      <c r="AE423" s="21"/>
      <c r="AF423" s="21"/>
      <c r="AG423" s="21"/>
      <c r="AH423" s="21"/>
      <c r="AI423" s="21"/>
      <c r="AJ423" s="21"/>
      <c r="AK423" s="21"/>
      <c r="AL423" s="21"/>
    </row>
    <row r="424" spans="1:38" ht="12.75" customHeight="1">
      <c r="A424" s="21"/>
      <c r="B424" s="21"/>
      <c r="C424" s="21"/>
      <c r="D424" s="22"/>
      <c r="E424" s="23"/>
      <c r="F424" s="23"/>
      <c r="G424" s="23"/>
      <c r="H424" s="23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  <c r="AA424" s="21"/>
      <c r="AB424" s="21"/>
      <c r="AC424" s="21"/>
      <c r="AD424" s="21"/>
      <c r="AE424" s="21"/>
      <c r="AF424" s="21"/>
      <c r="AG424" s="21"/>
      <c r="AH424" s="21"/>
      <c r="AI424" s="21"/>
      <c r="AJ424" s="21"/>
      <c r="AK424" s="21"/>
      <c r="AL424" s="21"/>
    </row>
    <row r="425" spans="1:38" ht="12.75" customHeight="1">
      <c r="A425" s="21"/>
      <c r="B425" s="21"/>
      <c r="C425" s="21"/>
      <c r="D425" s="22"/>
      <c r="E425" s="23"/>
      <c r="F425" s="23"/>
      <c r="G425" s="23"/>
      <c r="H425" s="23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  <c r="AA425" s="21"/>
      <c r="AB425" s="21"/>
      <c r="AC425" s="21"/>
      <c r="AD425" s="21"/>
      <c r="AE425" s="21"/>
      <c r="AF425" s="21"/>
      <c r="AG425" s="21"/>
      <c r="AH425" s="21"/>
      <c r="AI425" s="21"/>
      <c r="AJ425" s="21"/>
      <c r="AK425" s="21"/>
      <c r="AL425" s="21"/>
    </row>
    <row r="426" spans="1:38" ht="12.75" customHeight="1">
      <c r="A426" s="21"/>
      <c r="B426" s="21"/>
      <c r="C426" s="21"/>
      <c r="D426" s="22"/>
      <c r="E426" s="23"/>
      <c r="F426" s="23"/>
      <c r="G426" s="23"/>
      <c r="H426" s="23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  <c r="AB426" s="21"/>
      <c r="AC426" s="21"/>
      <c r="AD426" s="21"/>
      <c r="AE426" s="21"/>
      <c r="AF426" s="21"/>
      <c r="AG426" s="21"/>
      <c r="AH426" s="21"/>
      <c r="AI426" s="21"/>
      <c r="AJ426" s="21"/>
      <c r="AK426" s="21"/>
      <c r="AL426" s="21"/>
    </row>
    <row r="427" spans="1:38" ht="12.75" customHeight="1">
      <c r="A427" s="21"/>
      <c r="B427" s="21"/>
      <c r="C427" s="21"/>
      <c r="D427" s="22"/>
      <c r="E427" s="23"/>
      <c r="F427" s="23"/>
      <c r="G427" s="23"/>
      <c r="H427" s="23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  <c r="AA427" s="21"/>
      <c r="AB427" s="21"/>
      <c r="AC427" s="21"/>
      <c r="AD427" s="21"/>
      <c r="AE427" s="21"/>
      <c r="AF427" s="21"/>
      <c r="AG427" s="21"/>
      <c r="AH427" s="21"/>
      <c r="AI427" s="21"/>
      <c r="AJ427" s="21"/>
      <c r="AK427" s="21"/>
      <c r="AL427" s="21"/>
    </row>
    <row r="428" spans="1:38" ht="12.75" customHeight="1">
      <c r="A428" s="21"/>
      <c r="B428" s="21"/>
      <c r="C428" s="21"/>
      <c r="D428" s="22"/>
      <c r="E428" s="23"/>
      <c r="F428" s="23"/>
      <c r="G428" s="23"/>
      <c r="H428" s="23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  <c r="AA428" s="21"/>
      <c r="AB428" s="21"/>
      <c r="AC428" s="21"/>
      <c r="AD428" s="21"/>
      <c r="AE428" s="21"/>
      <c r="AF428" s="21"/>
      <c r="AG428" s="21"/>
      <c r="AH428" s="21"/>
      <c r="AI428" s="21"/>
      <c r="AJ428" s="21"/>
      <c r="AK428" s="21"/>
      <c r="AL428" s="21"/>
    </row>
    <row r="429" spans="1:38" ht="12.75" customHeight="1">
      <c r="A429" s="21"/>
      <c r="B429" s="21"/>
      <c r="C429" s="21"/>
      <c r="D429" s="22"/>
      <c r="E429" s="23"/>
      <c r="F429" s="23"/>
      <c r="G429" s="23"/>
      <c r="H429" s="23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  <c r="AA429" s="21"/>
      <c r="AB429" s="21"/>
      <c r="AC429" s="21"/>
      <c r="AD429" s="21"/>
      <c r="AE429" s="21"/>
      <c r="AF429" s="21"/>
      <c r="AG429" s="21"/>
      <c r="AH429" s="21"/>
      <c r="AI429" s="21"/>
      <c r="AJ429" s="21"/>
      <c r="AK429" s="21"/>
      <c r="AL429" s="21"/>
    </row>
    <row r="430" spans="1:38" ht="12.75" customHeight="1">
      <c r="A430" s="21"/>
      <c r="B430" s="21"/>
      <c r="C430" s="21"/>
      <c r="D430" s="22"/>
      <c r="E430" s="23"/>
      <c r="F430" s="23"/>
      <c r="G430" s="23"/>
      <c r="H430" s="23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  <c r="AA430" s="21"/>
      <c r="AB430" s="21"/>
      <c r="AC430" s="21"/>
      <c r="AD430" s="21"/>
      <c r="AE430" s="21"/>
      <c r="AF430" s="21"/>
      <c r="AG430" s="21"/>
      <c r="AH430" s="21"/>
      <c r="AI430" s="21"/>
      <c r="AJ430" s="21"/>
      <c r="AK430" s="21"/>
      <c r="AL430" s="21"/>
    </row>
    <row r="431" spans="1:38" ht="12.75" customHeight="1">
      <c r="A431" s="21"/>
      <c r="B431" s="21"/>
      <c r="C431" s="21"/>
      <c r="D431" s="22"/>
      <c r="E431" s="23"/>
      <c r="F431" s="23"/>
      <c r="G431" s="23"/>
      <c r="H431" s="23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  <c r="AA431" s="21"/>
      <c r="AB431" s="21"/>
      <c r="AC431" s="21"/>
      <c r="AD431" s="21"/>
      <c r="AE431" s="21"/>
      <c r="AF431" s="21"/>
      <c r="AG431" s="21"/>
      <c r="AH431" s="21"/>
      <c r="AI431" s="21"/>
      <c r="AJ431" s="21"/>
      <c r="AK431" s="21"/>
      <c r="AL431" s="21"/>
    </row>
    <row r="432" spans="1:38" ht="12.75" customHeight="1">
      <c r="A432" s="21"/>
      <c r="B432" s="21"/>
      <c r="C432" s="21"/>
      <c r="D432" s="22"/>
      <c r="E432" s="23"/>
      <c r="F432" s="23"/>
      <c r="G432" s="23"/>
      <c r="H432" s="23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  <c r="AA432" s="21"/>
      <c r="AB432" s="21"/>
      <c r="AC432" s="21"/>
      <c r="AD432" s="21"/>
      <c r="AE432" s="21"/>
      <c r="AF432" s="21"/>
      <c r="AG432" s="21"/>
      <c r="AH432" s="21"/>
      <c r="AI432" s="21"/>
      <c r="AJ432" s="21"/>
      <c r="AK432" s="21"/>
      <c r="AL432" s="21"/>
    </row>
    <row r="433" spans="1:38" ht="12.75" customHeight="1">
      <c r="A433" s="21"/>
      <c r="B433" s="21"/>
      <c r="C433" s="21"/>
      <c r="D433" s="22"/>
      <c r="E433" s="23"/>
      <c r="F433" s="23"/>
      <c r="G433" s="23"/>
      <c r="H433" s="23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  <c r="AA433" s="21"/>
      <c r="AB433" s="21"/>
      <c r="AC433" s="21"/>
      <c r="AD433" s="21"/>
      <c r="AE433" s="21"/>
      <c r="AF433" s="21"/>
      <c r="AG433" s="21"/>
      <c r="AH433" s="21"/>
      <c r="AI433" s="21"/>
      <c r="AJ433" s="21"/>
      <c r="AK433" s="21"/>
      <c r="AL433" s="21"/>
    </row>
    <row r="434" spans="1:38" ht="12.75" customHeight="1">
      <c r="A434" s="21"/>
      <c r="B434" s="21"/>
      <c r="C434" s="21"/>
      <c r="D434" s="22"/>
      <c r="E434" s="23"/>
      <c r="F434" s="23"/>
      <c r="G434" s="23"/>
      <c r="H434" s="23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  <c r="AA434" s="21"/>
      <c r="AB434" s="21"/>
      <c r="AC434" s="21"/>
      <c r="AD434" s="21"/>
      <c r="AE434" s="21"/>
      <c r="AF434" s="21"/>
      <c r="AG434" s="21"/>
      <c r="AH434" s="21"/>
      <c r="AI434" s="21"/>
      <c r="AJ434" s="21"/>
      <c r="AK434" s="21"/>
      <c r="AL434" s="21"/>
    </row>
    <row r="435" spans="1:38" ht="12.75" customHeight="1">
      <c r="A435" s="21"/>
      <c r="B435" s="21"/>
      <c r="C435" s="21"/>
      <c r="D435" s="22"/>
      <c r="E435" s="23"/>
      <c r="F435" s="23"/>
      <c r="G435" s="23"/>
      <c r="H435" s="23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  <c r="AA435" s="21"/>
      <c r="AB435" s="21"/>
      <c r="AC435" s="21"/>
      <c r="AD435" s="21"/>
      <c r="AE435" s="21"/>
      <c r="AF435" s="21"/>
      <c r="AG435" s="21"/>
      <c r="AH435" s="21"/>
      <c r="AI435" s="21"/>
      <c r="AJ435" s="21"/>
      <c r="AK435" s="21"/>
      <c r="AL435" s="21"/>
    </row>
    <row r="436" spans="1:38" ht="12.75" customHeight="1">
      <c r="A436" s="21"/>
      <c r="B436" s="21"/>
      <c r="C436" s="21"/>
      <c r="D436" s="22"/>
      <c r="E436" s="23"/>
      <c r="F436" s="23"/>
      <c r="G436" s="23"/>
      <c r="H436" s="23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  <c r="AA436" s="21"/>
      <c r="AB436" s="21"/>
      <c r="AC436" s="21"/>
      <c r="AD436" s="21"/>
      <c r="AE436" s="21"/>
      <c r="AF436" s="21"/>
      <c r="AG436" s="21"/>
      <c r="AH436" s="21"/>
      <c r="AI436" s="21"/>
      <c r="AJ436" s="21"/>
      <c r="AK436" s="21"/>
      <c r="AL436" s="21"/>
    </row>
    <row r="437" spans="1:38" ht="12.75" customHeight="1">
      <c r="A437" s="21"/>
      <c r="B437" s="21"/>
      <c r="C437" s="21"/>
      <c r="D437" s="22"/>
      <c r="E437" s="23"/>
      <c r="F437" s="23"/>
      <c r="G437" s="23"/>
      <c r="H437" s="23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  <c r="AA437" s="21"/>
      <c r="AB437" s="21"/>
      <c r="AC437" s="21"/>
      <c r="AD437" s="21"/>
      <c r="AE437" s="21"/>
      <c r="AF437" s="21"/>
      <c r="AG437" s="21"/>
      <c r="AH437" s="21"/>
      <c r="AI437" s="21"/>
      <c r="AJ437" s="21"/>
      <c r="AK437" s="21"/>
      <c r="AL437" s="21"/>
    </row>
    <row r="438" spans="1:38" ht="12.75" customHeight="1">
      <c r="A438" s="21"/>
      <c r="B438" s="21"/>
      <c r="C438" s="21"/>
      <c r="D438" s="22"/>
      <c r="E438" s="23"/>
      <c r="F438" s="23"/>
      <c r="G438" s="23"/>
      <c r="H438" s="23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  <c r="AA438" s="21"/>
      <c r="AB438" s="21"/>
      <c r="AC438" s="21"/>
      <c r="AD438" s="21"/>
      <c r="AE438" s="21"/>
      <c r="AF438" s="21"/>
      <c r="AG438" s="21"/>
      <c r="AH438" s="21"/>
      <c r="AI438" s="21"/>
      <c r="AJ438" s="21"/>
      <c r="AK438" s="21"/>
      <c r="AL438" s="21"/>
    </row>
    <row r="439" spans="1:38" ht="12.75" customHeight="1">
      <c r="A439" s="21"/>
      <c r="B439" s="21"/>
      <c r="C439" s="21"/>
      <c r="D439" s="22"/>
      <c r="E439" s="23"/>
      <c r="F439" s="23"/>
      <c r="G439" s="23"/>
      <c r="H439" s="23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  <c r="AA439" s="21"/>
      <c r="AB439" s="21"/>
      <c r="AC439" s="21"/>
      <c r="AD439" s="21"/>
      <c r="AE439" s="21"/>
      <c r="AF439" s="21"/>
      <c r="AG439" s="21"/>
      <c r="AH439" s="21"/>
      <c r="AI439" s="21"/>
      <c r="AJ439" s="21"/>
      <c r="AK439" s="21"/>
      <c r="AL439" s="21"/>
    </row>
    <row r="440" spans="1:38" ht="12.75" customHeight="1">
      <c r="A440" s="21"/>
      <c r="B440" s="21"/>
      <c r="C440" s="21"/>
      <c r="D440" s="22"/>
      <c r="E440" s="23"/>
      <c r="F440" s="23"/>
      <c r="G440" s="23"/>
      <c r="H440" s="23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  <c r="AA440" s="21"/>
      <c r="AB440" s="21"/>
      <c r="AC440" s="21"/>
      <c r="AD440" s="21"/>
      <c r="AE440" s="21"/>
      <c r="AF440" s="21"/>
      <c r="AG440" s="21"/>
      <c r="AH440" s="21"/>
      <c r="AI440" s="21"/>
      <c r="AJ440" s="21"/>
      <c r="AK440" s="21"/>
      <c r="AL440" s="21"/>
    </row>
    <row r="441" spans="1:38" ht="12.75" customHeight="1">
      <c r="A441" s="21"/>
      <c r="B441" s="21"/>
      <c r="C441" s="21"/>
      <c r="D441" s="22"/>
      <c r="E441" s="23"/>
      <c r="F441" s="23"/>
      <c r="G441" s="23"/>
      <c r="H441" s="23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  <c r="AA441" s="21"/>
      <c r="AB441" s="21"/>
      <c r="AC441" s="21"/>
      <c r="AD441" s="21"/>
      <c r="AE441" s="21"/>
      <c r="AF441" s="21"/>
      <c r="AG441" s="21"/>
      <c r="AH441" s="21"/>
      <c r="AI441" s="21"/>
      <c r="AJ441" s="21"/>
      <c r="AK441" s="21"/>
      <c r="AL441" s="21"/>
    </row>
    <row r="442" spans="1:38" ht="12.75" customHeight="1">
      <c r="A442" s="21"/>
      <c r="B442" s="21"/>
      <c r="C442" s="21"/>
      <c r="D442" s="22"/>
      <c r="E442" s="23"/>
      <c r="F442" s="23"/>
      <c r="G442" s="23"/>
      <c r="H442" s="23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  <c r="AA442" s="21"/>
      <c r="AB442" s="21"/>
      <c r="AC442" s="21"/>
      <c r="AD442" s="21"/>
      <c r="AE442" s="21"/>
      <c r="AF442" s="21"/>
      <c r="AG442" s="21"/>
      <c r="AH442" s="21"/>
      <c r="AI442" s="21"/>
      <c r="AJ442" s="21"/>
      <c r="AK442" s="21"/>
      <c r="AL442" s="21"/>
    </row>
    <row r="443" spans="1:38" ht="12.75" customHeight="1">
      <c r="A443" s="21"/>
      <c r="B443" s="21"/>
      <c r="C443" s="21"/>
      <c r="D443" s="22"/>
      <c r="E443" s="23"/>
      <c r="F443" s="23"/>
      <c r="G443" s="23"/>
      <c r="H443" s="23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  <c r="AA443" s="21"/>
      <c r="AB443" s="21"/>
      <c r="AC443" s="21"/>
      <c r="AD443" s="21"/>
      <c r="AE443" s="21"/>
      <c r="AF443" s="21"/>
      <c r="AG443" s="21"/>
      <c r="AH443" s="21"/>
      <c r="AI443" s="21"/>
      <c r="AJ443" s="21"/>
      <c r="AK443" s="21"/>
      <c r="AL443" s="21"/>
    </row>
    <row r="444" spans="1:38" ht="12.75" customHeight="1">
      <c r="A444" s="21"/>
      <c r="B444" s="21"/>
      <c r="C444" s="21"/>
      <c r="D444" s="22"/>
      <c r="E444" s="23"/>
      <c r="F444" s="23"/>
      <c r="G444" s="23"/>
      <c r="H444" s="23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  <c r="AA444" s="21"/>
      <c r="AB444" s="21"/>
      <c r="AC444" s="21"/>
      <c r="AD444" s="21"/>
      <c r="AE444" s="21"/>
      <c r="AF444" s="21"/>
      <c r="AG444" s="21"/>
      <c r="AH444" s="21"/>
      <c r="AI444" s="21"/>
      <c r="AJ444" s="21"/>
      <c r="AK444" s="21"/>
      <c r="AL444" s="21"/>
    </row>
    <row r="445" spans="1:38" ht="12.75" customHeight="1">
      <c r="A445" s="21"/>
      <c r="B445" s="21"/>
      <c r="C445" s="21"/>
      <c r="D445" s="22"/>
      <c r="E445" s="23"/>
      <c r="F445" s="23"/>
      <c r="G445" s="23"/>
      <c r="H445" s="23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  <c r="AA445" s="21"/>
      <c r="AB445" s="21"/>
      <c r="AC445" s="21"/>
      <c r="AD445" s="21"/>
      <c r="AE445" s="21"/>
      <c r="AF445" s="21"/>
      <c r="AG445" s="21"/>
      <c r="AH445" s="21"/>
      <c r="AI445" s="21"/>
      <c r="AJ445" s="21"/>
      <c r="AK445" s="21"/>
      <c r="AL445" s="21"/>
    </row>
    <row r="446" spans="1:38" ht="12.75" customHeight="1">
      <c r="A446" s="21"/>
      <c r="B446" s="21"/>
      <c r="C446" s="21"/>
      <c r="D446" s="22"/>
      <c r="E446" s="23"/>
      <c r="F446" s="23"/>
      <c r="G446" s="23"/>
      <c r="H446" s="23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  <c r="AA446" s="21"/>
      <c r="AB446" s="21"/>
      <c r="AC446" s="21"/>
      <c r="AD446" s="21"/>
      <c r="AE446" s="21"/>
      <c r="AF446" s="21"/>
      <c r="AG446" s="21"/>
      <c r="AH446" s="21"/>
      <c r="AI446" s="21"/>
      <c r="AJ446" s="21"/>
      <c r="AK446" s="21"/>
      <c r="AL446" s="21"/>
    </row>
    <row r="447" spans="1:38" ht="12.75" customHeight="1">
      <c r="A447" s="21"/>
      <c r="B447" s="21"/>
      <c r="C447" s="21"/>
      <c r="D447" s="22"/>
      <c r="E447" s="23"/>
      <c r="F447" s="23"/>
      <c r="G447" s="23"/>
      <c r="H447" s="23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  <c r="AA447" s="21"/>
      <c r="AB447" s="21"/>
      <c r="AC447" s="21"/>
      <c r="AD447" s="21"/>
      <c r="AE447" s="21"/>
      <c r="AF447" s="21"/>
      <c r="AG447" s="21"/>
      <c r="AH447" s="21"/>
      <c r="AI447" s="21"/>
      <c r="AJ447" s="21"/>
      <c r="AK447" s="21"/>
      <c r="AL447" s="21"/>
    </row>
    <row r="448" spans="1:38" ht="12.75" customHeight="1">
      <c r="A448" s="21"/>
      <c r="B448" s="21"/>
      <c r="C448" s="21"/>
      <c r="D448" s="22"/>
      <c r="E448" s="23"/>
      <c r="F448" s="23"/>
      <c r="G448" s="23"/>
      <c r="H448" s="23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  <c r="AA448" s="21"/>
      <c r="AB448" s="21"/>
      <c r="AC448" s="21"/>
      <c r="AD448" s="21"/>
      <c r="AE448" s="21"/>
      <c r="AF448" s="21"/>
      <c r="AG448" s="21"/>
      <c r="AH448" s="21"/>
      <c r="AI448" s="21"/>
      <c r="AJ448" s="21"/>
      <c r="AK448" s="21"/>
      <c r="AL448" s="21"/>
    </row>
    <row r="449" spans="1:38" ht="12.75" customHeight="1">
      <c r="A449" s="21"/>
      <c r="B449" s="21"/>
      <c r="C449" s="21"/>
      <c r="D449" s="22"/>
      <c r="E449" s="23"/>
      <c r="F449" s="23"/>
      <c r="G449" s="23"/>
      <c r="H449" s="23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  <c r="AA449" s="21"/>
      <c r="AB449" s="21"/>
      <c r="AC449" s="21"/>
      <c r="AD449" s="21"/>
      <c r="AE449" s="21"/>
      <c r="AF449" s="21"/>
      <c r="AG449" s="21"/>
      <c r="AH449" s="21"/>
      <c r="AI449" s="21"/>
      <c r="AJ449" s="21"/>
      <c r="AK449" s="21"/>
      <c r="AL449" s="21"/>
    </row>
    <row r="450" spans="1:38" ht="12.75" customHeight="1">
      <c r="A450" s="21"/>
      <c r="B450" s="21"/>
      <c r="C450" s="21"/>
      <c r="D450" s="22"/>
      <c r="E450" s="23"/>
      <c r="F450" s="23"/>
      <c r="G450" s="23"/>
      <c r="H450" s="23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  <c r="AA450" s="21"/>
      <c r="AB450" s="21"/>
      <c r="AC450" s="21"/>
      <c r="AD450" s="21"/>
      <c r="AE450" s="21"/>
      <c r="AF450" s="21"/>
      <c r="AG450" s="21"/>
      <c r="AH450" s="21"/>
      <c r="AI450" s="21"/>
      <c r="AJ450" s="21"/>
      <c r="AK450" s="21"/>
      <c r="AL450" s="21"/>
    </row>
    <row r="451" spans="1:38" ht="12.75" customHeight="1">
      <c r="A451" s="21"/>
      <c r="B451" s="21"/>
      <c r="C451" s="21"/>
      <c r="D451" s="22"/>
      <c r="E451" s="23"/>
      <c r="F451" s="23"/>
      <c r="G451" s="23"/>
      <c r="H451" s="23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  <c r="AA451" s="21"/>
      <c r="AB451" s="21"/>
      <c r="AC451" s="21"/>
      <c r="AD451" s="21"/>
      <c r="AE451" s="21"/>
      <c r="AF451" s="21"/>
      <c r="AG451" s="21"/>
      <c r="AH451" s="21"/>
      <c r="AI451" s="21"/>
      <c r="AJ451" s="21"/>
      <c r="AK451" s="21"/>
      <c r="AL451" s="21"/>
    </row>
    <row r="452" spans="1:38" ht="12.75" customHeight="1">
      <c r="A452" s="21"/>
      <c r="B452" s="21"/>
      <c r="C452" s="21"/>
      <c r="D452" s="22"/>
      <c r="E452" s="23"/>
      <c r="F452" s="23"/>
      <c r="G452" s="23"/>
      <c r="H452" s="23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  <c r="AA452" s="21"/>
      <c r="AB452" s="21"/>
      <c r="AC452" s="21"/>
      <c r="AD452" s="21"/>
      <c r="AE452" s="21"/>
      <c r="AF452" s="21"/>
      <c r="AG452" s="21"/>
      <c r="AH452" s="21"/>
      <c r="AI452" s="21"/>
      <c r="AJ452" s="21"/>
      <c r="AK452" s="21"/>
      <c r="AL452" s="21"/>
    </row>
    <row r="453" spans="1:38" ht="12.75" customHeight="1">
      <c r="A453" s="21"/>
      <c r="B453" s="21"/>
      <c r="C453" s="21"/>
      <c r="D453" s="22"/>
      <c r="E453" s="23"/>
      <c r="F453" s="23"/>
      <c r="G453" s="23"/>
      <c r="H453" s="23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  <c r="AA453" s="21"/>
      <c r="AB453" s="21"/>
      <c r="AC453" s="21"/>
      <c r="AD453" s="21"/>
      <c r="AE453" s="21"/>
      <c r="AF453" s="21"/>
      <c r="AG453" s="21"/>
      <c r="AH453" s="21"/>
      <c r="AI453" s="21"/>
      <c r="AJ453" s="21"/>
      <c r="AK453" s="21"/>
      <c r="AL453" s="21"/>
    </row>
    <row r="454" spans="1:38" ht="12.75" customHeight="1">
      <c r="A454" s="21"/>
      <c r="B454" s="21"/>
      <c r="C454" s="21"/>
      <c r="D454" s="22"/>
      <c r="E454" s="23"/>
      <c r="F454" s="23"/>
      <c r="G454" s="23"/>
      <c r="H454" s="23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  <c r="AA454" s="21"/>
      <c r="AB454" s="21"/>
      <c r="AC454" s="21"/>
      <c r="AD454" s="21"/>
      <c r="AE454" s="21"/>
      <c r="AF454" s="21"/>
      <c r="AG454" s="21"/>
      <c r="AH454" s="21"/>
      <c r="AI454" s="21"/>
      <c r="AJ454" s="21"/>
      <c r="AK454" s="21"/>
      <c r="AL454" s="21"/>
    </row>
    <row r="455" spans="1:38" ht="12.75" customHeight="1">
      <c r="A455" s="21"/>
      <c r="B455" s="21"/>
      <c r="C455" s="21"/>
      <c r="D455" s="22"/>
      <c r="E455" s="23"/>
      <c r="F455" s="23"/>
      <c r="G455" s="23"/>
      <c r="H455" s="23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  <c r="AA455" s="21"/>
      <c r="AB455" s="21"/>
      <c r="AC455" s="21"/>
      <c r="AD455" s="21"/>
      <c r="AE455" s="21"/>
      <c r="AF455" s="21"/>
      <c r="AG455" s="21"/>
      <c r="AH455" s="21"/>
      <c r="AI455" s="21"/>
      <c r="AJ455" s="21"/>
      <c r="AK455" s="21"/>
      <c r="AL455" s="21"/>
    </row>
    <row r="456" spans="1:38" ht="12.75" customHeight="1">
      <c r="A456" s="21"/>
      <c r="B456" s="21"/>
      <c r="C456" s="21"/>
      <c r="D456" s="22"/>
      <c r="E456" s="23"/>
      <c r="F456" s="23"/>
      <c r="G456" s="23"/>
      <c r="H456" s="23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  <c r="AA456" s="21"/>
      <c r="AB456" s="21"/>
      <c r="AC456" s="21"/>
      <c r="AD456" s="21"/>
      <c r="AE456" s="21"/>
      <c r="AF456" s="21"/>
      <c r="AG456" s="21"/>
      <c r="AH456" s="21"/>
      <c r="AI456" s="21"/>
      <c r="AJ456" s="21"/>
      <c r="AK456" s="21"/>
      <c r="AL456" s="21"/>
    </row>
    <row r="457" spans="1:38" ht="12.75" customHeight="1">
      <c r="A457" s="21"/>
      <c r="B457" s="21"/>
      <c r="C457" s="21"/>
      <c r="D457" s="22"/>
      <c r="E457" s="23"/>
      <c r="F457" s="23"/>
      <c r="G457" s="23"/>
      <c r="H457" s="23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  <c r="AA457" s="21"/>
      <c r="AB457" s="21"/>
      <c r="AC457" s="21"/>
      <c r="AD457" s="21"/>
      <c r="AE457" s="21"/>
      <c r="AF457" s="21"/>
      <c r="AG457" s="21"/>
      <c r="AH457" s="21"/>
      <c r="AI457" s="21"/>
      <c r="AJ457" s="21"/>
      <c r="AK457" s="21"/>
      <c r="AL457" s="21"/>
    </row>
    <row r="458" spans="1:38" ht="12.75" customHeight="1">
      <c r="A458" s="21"/>
      <c r="B458" s="21"/>
      <c r="C458" s="21"/>
      <c r="D458" s="22"/>
      <c r="E458" s="23"/>
      <c r="F458" s="23"/>
      <c r="G458" s="23"/>
      <c r="H458" s="23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  <c r="AA458" s="21"/>
      <c r="AB458" s="21"/>
      <c r="AC458" s="21"/>
      <c r="AD458" s="21"/>
      <c r="AE458" s="21"/>
      <c r="AF458" s="21"/>
      <c r="AG458" s="21"/>
      <c r="AH458" s="21"/>
      <c r="AI458" s="21"/>
      <c r="AJ458" s="21"/>
      <c r="AK458" s="21"/>
      <c r="AL458" s="21"/>
    </row>
    <row r="459" spans="1:38" ht="12.75" customHeight="1">
      <c r="A459" s="21"/>
      <c r="B459" s="21"/>
      <c r="C459" s="21"/>
      <c r="D459" s="22"/>
      <c r="E459" s="23"/>
      <c r="F459" s="23"/>
      <c r="G459" s="23"/>
      <c r="H459" s="23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  <c r="AA459" s="21"/>
      <c r="AB459" s="21"/>
      <c r="AC459" s="21"/>
      <c r="AD459" s="21"/>
      <c r="AE459" s="21"/>
      <c r="AF459" s="21"/>
      <c r="AG459" s="21"/>
      <c r="AH459" s="21"/>
      <c r="AI459" s="21"/>
      <c r="AJ459" s="21"/>
      <c r="AK459" s="21"/>
      <c r="AL459" s="21"/>
    </row>
    <row r="460" spans="1:38" ht="12.75" customHeight="1">
      <c r="A460" s="21"/>
      <c r="B460" s="21"/>
      <c r="C460" s="21"/>
      <c r="D460" s="22"/>
      <c r="E460" s="23"/>
      <c r="F460" s="23"/>
      <c r="G460" s="23"/>
      <c r="H460" s="23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  <c r="AA460" s="21"/>
      <c r="AB460" s="21"/>
      <c r="AC460" s="21"/>
      <c r="AD460" s="21"/>
      <c r="AE460" s="21"/>
      <c r="AF460" s="21"/>
      <c r="AG460" s="21"/>
      <c r="AH460" s="21"/>
      <c r="AI460" s="21"/>
      <c r="AJ460" s="21"/>
      <c r="AK460" s="21"/>
      <c r="AL460" s="21"/>
    </row>
    <row r="461" spans="1:38" ht="12.75" customHeight="1">
      <c r="A461" s="21"/>
      <c r="B461" s="21"/>
      <c r="C461" s="21"/>
      <c r="D461" s="22"/>
      <c r="E461" s="23"/>
      <c r="F461" s="23"/>
      <c r="G461" s="23"/>
      <c r="H461" s="23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  <c r="AA461" s="21"/>
      <c r="AB461" s="21"/>
      <c r="AC461" s="21"/>
      <c r="AD461" s="21"/>
      <c r="AE461" s="21"/>
      <c r="AF461" s="21"/>
      <c r="AG461" s="21"/>
      <c r="AH461" s="21"/>
      <c r="AI461" s="21"/>
      <c r="AJ461" s="21"/>
      <c r="AK461" s="21"/>
      <c r="AL461" s="21"/>
    </row>
    <row r="462" spans="1:38" ht="12.75" customHeight="1">
      <c r="A462" s="21"/>
      <c r="B462" s="21"/>
      <c r="C462" s="21"/>
      <c r="D462" s="22"/>
      <c r="E462" s="23"/>
      <c r="F462" s="23"/>
      <c r="G462" s="23"/>
      <c r="H462" s="23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  <c r="AA462" s="21"/>
      <c r="AB462" s="21"/>
      <c r="AC462" s="21"/>
      <c r="AD462" s="21"/>
      <c r="AE462" s="21"/>
      <c r="AF462" s="21"/>
      <c r="AG462" s="21"/>
      <c r="AH462" s="21"/>
      <c r="AI462" s="21"/>
      <c r="AJ462" s="21"/>
      <c r="AK462" s="21"/>
      <c r="AL462" s="21"/>
    </row>
    <row r="463" spans="1:38" ht="12.75" customHeight="1">
      <c r="A463" s="21"/>
      <c r="B463" s="21"/>
      <c r="C463" s="21"/>
      <c r="D463" s="22"/>
      <c r="E463" s="23"/>
      <c r="F463" s="23"/>
      <c r="G463" s="23"/>
      <c r="H463" s="23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  <c r="AA463" s="21"/>
      <c r="AB463" s="21"/>
      <c r="AC463" s="21"/>
      <c r="AD463" s="21"/>
      <c r="AE463" s="21"/>
      <c r="AF463" s="21"/>
      <c r="AG463" s="21"/>
      <c r="AH463" s="21"/>
      <c r="AI463" s="21"/>
      <c r="AJ463" s="21"/>
      <c r="AK463" s="21"/>
      <c r="AL463" s="21"/>
    </row>
    <row r="464" spans="1:38" ht="12.75" customHeight="1">
      <c r="A464" s="21"/>
      <c r="B464" s="21"/>
      <c r="C464" s="21"/>
      <c r="D464" s="22"/>
      <c r="E464" s="23"/>
      <c r="F464" s="23"/>
      <c r="G464" s="23"/>
      <c r="H464" s="23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  <c r="AA464" s="21"/>
      <c r="AB464" s="21"/>
      <c r="AC464" s="21"/>
      <c r="AD464" s="21"/>
      <c r="AE464" s="21"/>
      <c r="AF464" s="21"/>
      <c r="AG464" s="21"/>
      <c r="AH464" s="21"/>
      <c r="AI464" s="21"/>
      <c r="AJ464" s="21"/>
      <c r="AK464" s="21"/>
      <c r="AL464" s="21"/>
    </row>
    <row r="465" spans="1:38" ht="12.75" customHeight="1">
      <c r="A465" s="21"/>
      <c r="B465" s="21"/>
      <c r="C465" s="21"/>
      <c r="D465" s="22"/>
      <c r="E465" s="23"/>
      <c r="F465" s="23"/>
      <c r="G465" s="23"/>
      <c r="H465" s="23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  <c r="AA465" s="21"/>
      <c r="AB465" s="21"/>
      <c r="AC465" s="21"/>
      <c r="AD465" s="21"/>
      <c r="AE465" s="21"/>
      <c r="AF465" s="21"/>
      <c r="AG465" s="21"/>
      <c r="AH465" s="21"/>
      <c r="AI465" s="21"/>
      <c r="AJ465" s="21"/>
      <c r="AK465" s="21"/>
      <c r="AL465" s="21"/>
    </row>
    <row r="466" spans="1:38" ht="12.75" customHeight="1">
      <c r="A466" s="21"/>
      <c r="B466" s="21"/>
      <c r="C466" s="21"/>
      <c r="D466" s="22"/>
      <c r="E466" s="23"/>
      <c r="F466" s="23"/>
      <c r="G466" s="23"/>
      <c r="H466" s="23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  <c r="AA466" s="21"/>
      <c r="AB466" s="21"/>
      <c r="AC466" s="21"/>
      <c r="AD466" s="21"/>
      <c r="AE466" s="21"/>
      <c r="AF466" s="21"/>
      <c r="AG466" s="21"/>
      <c r="AH466" s="21"/>
      <c r="AI466" s="21"/>
      <c r="AJ466" s="21"/>
      <c r="AK466" s="21"/>
      <c r="AL466" s="21"/>
    </row>
    <row r="467" spans="1:38" ht="12.75" customHeight="1">
      <c r="A467" s="21"/>
      <c r="B467" s="21"/>
      <c r="C467" s="21"/>
      <c r="D467" s="22"/>
      <c r="E467" s="23"/>
      <c r="F467" s="23"/>
      <c r="G467" s="23"/>
      <c r="H467" s="23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  <c r="AA467" s="21"/>
      <c r="AB467" s="21"/>
      <c r="AC467" s="21"/>
      <c r="AD467" s="21"/>
      <c r="AE467" s="21"/>
      <c r="AF467" s="21"/>
      <c r="AG467" s="21"/>
      <c r="AH467" s="21"/>
      <c r="AI467" s="21"/>
      <c r="AJ467" s="21"/>
      <c r="AK467" s="21"/>
      <c r="AL467" s="21"/>
    </row>
    <row r="468" spans="1:38" ht="12.75" customHeight="1">
      <c r="A468" s="21"/>
      <c r="B468" s="21"/>
      <c r="C468" s="21"/>
      <c r="D468" s="22"/>
      <c r="E468" s="23"/>
      <c r="F468" s="23"/>
      <c r="G468" s="23"/>
      <c r="H468" s="23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  <c r="AA468" s="21"/>
      <c r="AB468" s="21"/>
      <c r="AC468" s="21"/>
      <c r="AD468" s="21"/>
      <c r="AE468" s="21"/>
      <c r="AF468" s="21"/>
      <c r="AG468" s="21"/>
      <c r="AH468" s="21"/>
      <c r="AI468" s="21"/>
      <c r="AJ468" s="21"/>
      <c r="AK468" s="21"/>
      <c r="AL468" s="21"/>
    </row>
    <row r="469" spans="1:38" ht="12.75" customHeight="1">
      <c r="A469" s="21"/>
      <c r="B469" s="21"/>
      <c r="C469" s="21"/>
      <c r="D469" s="22"/>
      <c r="E469" s="23"/>
      <c r="F469" s="23"/>
      <c r="G469" s="23"/>
      <c r="H469" s="23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  <c r="AA469" s="21"/>
      <c r="AB469" s="21"/>
      <c r="AC469" s="21"/>
      <c r="AD469" s="21"/>
      <c r="AE469" s="21"/>
      <c r="AF469" s="21"/>
      <c r="AG469" s="21"/>
      <c r="AH469" s="21"/>
      <c r="AI469" s="21"/>
      <c r="AJ469" s="21"/>
      <c r="AK469" s="21"/>
      <c r="AL469" s="21"/>
    </row>
    <row r="470" spans="1:38" ht="12.75" customHeight="1">
      <c r="A470" s="21"/>
      <c r="B470" s="21"/>
      <c r="C470" s="21"/>
      <c r="D470" s="22"/>
      <c r="E470" s="23"/>
      <c r="F470" s="23"/>
      <c r="G470" s="23"/>
      <c r="H470" s="23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1"/>
      <c r="AF470" s="21"/>
      <c r="AG470" s="21"/>
      <c r="AH470" s="21"/>
      <c r="AI470" s="21"/>
      <c r="AJ470" s="21"/>
      <c r="AK470" s="21"/>
      <c r="AL470" s="21"/>
    </row>
    <row r="471" spans="1:38" ht="12.75" customHeight="1">
      <c r="A471" s="21"/>
      <c r="B471" s="21"/>
      <c r="C471" s="21"/>
      <c r="D471" s="22"/>
      <c r="E471" s="23"/>
      <c r="F471" s="23"/>
      <c r="G471" s="23"/>
      <c r="H471" s="23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  <c r="AA471" s="21"/>
      <c r="AB471" s="21"/>
      <c r="AC471" s="21"/>
      <c r="AD471" s="21"/>
      <c r="AE471" s="21"/>
      <c r="AF471" s="21"/>
      <c r="AG471" s="21"/>
      <c r="AH471" s="21"/>
      <c r="AI471" s="21"/>
      <c r="AJ471" s="21"/>
      <c r="AK471" s="21"/>
      <c r="AL471" s="21"/>
    </row>
    <row r="472" spans="1:38" ht="12.75" customHeight="1">
      <c r="A472" s="21"/>
      <c r="B472" s="21"/>
      <c r="C472" s="21"/>
      <c r="D472" s="22"/>
      <c r="E472" s="23"/>
      <c r="F472" s="23"/>
      <c r="G472" s="23"/>
      <c r="H472" s="23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  <c r="AA472" s="21"/>
      <c r="AB472" s="21"/>
      <c r="AC472" s="21"/>
      <c r="AD472" s="21"/>
      <c r="AE472" s="21"/>
      <c r="AF472" s="21"/>
      <c r="AG472" s="21"/>
      <c r="AH472" s="21"/>
      <c r="AI472" s="21"/>
      <c r="AJ472" s="21"/>
      <c r="AK472" s="21"/>
      <c r="AL472" s="21"/>
    </row>
    <row r="473" spans="1:38" ht="12.75" customHeight="1">
      <c r="A473" s="21"/>
      <c r="B473" s="21"/>
      <c r="C473" s="21"/>
      <c r="D473" s="22"/>
      <c r="E473" s="23"/>
      <c r="F473" s="23"/>
      <c r="G473" s="23"/>
      <c r="H473" s="23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  <c r="AA473" s="21"/>
      <c r="AB473" s="21"/>
      <c r="AC473" s="21"/>
      <c r="AD473" s="21"/>
      <c r="AE473" s="21"/>
      <c r="AF473" s="21"/>
      <c r="AG473" s="21"/>
      <c r="AH473" s="21"/>
      <c r="AI473" s="21"/>
      <c r="AJ473" s="21"/>
      <c r="AK473" s="21"/>
      <c r="AL473" s="21"/>
    </row>
    <row r="474" spans="1:38" ht="12.75" customHeight="1">
      <c r="A474" s="21"/>
      <c r="B474" s="21"/>
      <c r="C474" s="21"/>
      <c r="D474" s="22"/>
      <c r="E474" s="23"/>
      <c r="F474" s="23"/>
      <c r="G474" s="23"/>
      <c r="H474" s="23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  <c r="AA474" s="21"/>
      <c r="AB474" s="21"/>
      <c r="AC474" s="21"/>
      <c r="AD474" s="21"/>
      <c r="AE474" s="21"/>
      <c r="AF474" s="21"/>
      <c r="AG474" s="21"/>
      <c r="AH474" s="21"/>
      <c r="AI474" s="21"/>
      <c r="AJ474" s="21"/>
      <c r="AK474" s="21"/>
      <c r="AL474" s="21"/>
    </row>
    <row r="475" spans="1:38" ht="12.75" customHeight="1">
      <c r="A475" s="21"/>
      <c r="B475" s="21"/>
      <c r="C475" s="21"/>
      <c r="D475" s="22"/>
      <c r="E475" s="23"/>
      <c r="F475" s="23"/>
      <c r="G475" s="23"/>
      <c r="H475" s="23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  <c r="AA475" s="21"/>
      <c r="AB475" s="21"/>
      <c r="AC475" s="21"/>
      <c r="AD475" s="21"/>
      <c r="AE475" s="21"/>
      <c r="AF475" s="21"/>
      <c r="AG475" s="21"/>
      <c r="AH475" s="21"/>
      <c r="AI475" s="21"/>
      <c r="AJ475" s="21"/>
      <c r="AK475" s="21"/>
      <c r="AL475" s="21"/>
    </row>
    <row r="476" spans="1:38" ht="12.75" customHeight="1">
      <c r="A476" s="21"/>
      <c r="B476" s="21"/>
      <c r="C476" s="21"/>
      <c r="D476" s="22"/>
      <c r="E476" s="23"/>
      <c r="F476" s="23"/>
      <c r="G476" s="23"/>
      <c r="H476" s="23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  <c r="AA476" s="21"/>
      <c r="AB476" s="21"/>
      <c r="AC476" s="21"/>
      <c r="AD476" s="21"/>
      <c r="AE476" s="21"/>
      <c r="AF476" s="21"/>
      <c r="AG476" s="21"/>
      <c r="AH476" s="21"/>
      <c r="AI476" s="21"/>
      <c r="AJ476" s="21"/>
      <c r="AK476" s="21"/>
      <c r="AL476" s="21"/>
    </row>
    <row r="477" spans="1:38" ht="15.75" customHeight="1">
      <c r="A477" s="21"/>
      <c r="B477" s="21"/>
      <c r="C477" s="21"/>
      <c r="D477" s="1"/>
      <c r="E477" s="23"/>
      <c r="F477" s="23"/>
      <c r="G477" s="23"/>
      <c r="H477" s="23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  <c r="AA477" s="21"/>
      <c r="AB477" s="21"/>
      <c r="AC477" s="21"/>
      <c r="AD477" s="21"/>
      <c r="AE477" s="21"/>
      <c r="AF477" s="21"/>
      <c r="AG477" s="21"/>
      <c r="AH477" s="21"/>
      <c r="AI477" s="21"/>
      <c r="AJ477" s="21"/>
      <c r="AK477" s="21"/>
      <c r="AL477" s="21"/>
    </row>
    <row r="478" spans="1:38" ht="15.75" customHeight="1">
      <c r="A478" s="21"/>
      <c r="B478" s="21"/>
      <c r="C478" s="21"/>
      <c r="D478" s="1"/>
      <c r="E478" s="23"/>
      <c r="F478" s="23"/>
      <c r="G478" s="23"/>
      <c r="H478" s="23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  <c r="AA478" s="21"/>
      <c r="AB478" s="21"/>
      <c r="AC478" s="21"/>
      <c r="AD478" s="21"/>
      <c r="AE478" s="21"/>
      <c r="AF478" s="21"/>
      <c r="AG478" s="21"/>
      <c r="AH478" s="21"/>
      <c r="AI478" s="21"/>
      <c r="AJ478" s="21"/>
      <c r="AK478" s="21"/>
      <c r="AL478" s="21"/>
    </row>
    <row r="479" spans="1:38" ht="15.75" customHeight="1">
      <c r="A479" s="21"/>
      <c r="B479" s="21"/>
      <c r="C479" s="21"/>
      <c r="D479" s="1"/>
      <c r="E479" s="23"/>
      <c r="F479" s="23"/>
      <c r="G479" s="23"/>
      <c r="H479" s="23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  <c r="AA479" s="21"/>
      <c r="AB479" s="21"/>
      <c r="AC479" s="21"/>
      <c r="AD479" s="21"/>
      <c r="AE479" s="21"/>
      <c r="AF479" s="21"/>
      <c r="AG479" s="21"/>
      <c r="AH479" s="21"/>
      <c r="AI479" s="21"/>
      <c r="AJ479" s="21"/>
      <c r="AK479" s="21"/>
      <c r="AL479" s="21"/>
    </row>
    <row r="480" spans="1:38" ht="15.75" customHeight="1">
      <c r="A480" s="21"/>
      <c r="B480" s="21"/>
      <c r="C480" s="21"/>
      <c r="D480" s="1"/>
      <c r="E480" s="23"/>
      <c r="F480" s="23"/>
      <c r="G480" s="23"/>
      <c r="H480" s="23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  <c r="AA480" s="21"/>
      <c r="AB480" s="21"/>
      <c r="AC480" s="21"/>
      <c r="AD480" s="21"/>
      <c r="AE480" s="21"/>
      <c r="AF480" s="21"/>
      <c r="AG480" s="21"/>
      <c r="AH480" s="21"/>
      <c r="AI480" s="21"/>
      <c r="AJ480" s="21"/>
      <c r="AK480" s="21"/>
      <c r="AL480" s="21"/>
    </row>
    <row r="481" spans="1:38" ht="15.75" customHeight="1">
      <c r="A481" s="21"/>
      <c r="B481" s="21"/>
      <c r="C481" s="21"/>
      <c r="D481" s="1"/>
      <c r="E481" s="23"/>
      <c r="F481" s="23"/>
      <c r="G481" s="23"/>
      <c r="H481" s="23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  <c r="AA481" s="21"/>
      <c r="AB481" s="21"/>
      <c r="AC481" s="21"/>
      <c r="AD481" s="21"/>
      <c r="AE481" s="21"/>
      <c r="AF481" s="21"/>
      <c r="AG481" s="21"/>
      <c r="AH481" s="21"/>
      <c r="AI481" s="21"/>
      <c r="AJ481" s="21"/>
      <c r="AK481" s="21"/>
      <c r="AL481" s="21"/>
    </row>
    <row r="482" spans="1:38" ht="15.75" customHeight="1">
      <c r="A482" s="21"/>
      <c r="B482" s="21"/>
      <c r="C482" s="21"/>
      <c r="D482" s="1"/>
      <c r="E482" s="23"/>
      <c r="F482" s="23"/>
      <c r="G482" s="23"/>
      <c r="H482" s="23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  <c r="AA482" s="21"/>
      <c r="AB482" s="21"/>
      <c r="AC482" s="21"/>
      <c r="AD482" s="21"/>
      <c r="AE482" s="21"/>
      <c r="AF482" s="21"/>
      <c r="AG482" s="21"/>
      <c r="AH482" s="21"/>
      <c r="AI482" s="21"/>
      <c r="AJ482" s="21"/>
      <c r="AK482" s="21"/>
      <c r="AL482" s="21"/>
    </row>
    <row r="483" spans="1:38" ht="15.75" customHeight="1">
      <c r="A483" s="21"/>
      <c r="B483" s="21"/>
      <c r="C483" s="21"/>
      <c r="D483" s="1"/>
      <c r="E483" s="23"/>
      <c r="F483" s="23"/>
      <c r="G483" s="23"/>
      <c r="H483" s="23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  <c r="AA483" s="21"/>
      <c r="AB483" s="21"/>
      <c r="AC483" s="21"/>
      <c r="AD483" s="21"/>
      <c r="AE483" s="21"/>
      <c r="AF483" s="21"/>
      <c r="AG483" s="21"/>
      <c r="AH483" s="21"/>
      <c r="AI483" s="21"/>
      <c r="AJ483" s="21"/>
      <c r="AK483" s="21"/>
      <c r="AL483" s="21"/>
    </row>
    <row r="484" spans="1:38" ht="15.75" customHeight="1">
      <c r="A484" s="21"/>
      <c r="B484" s="21"/>
      <c r="C484" s="21"/>
      <c r="D484" s="1"/>
      <c r="E484" s="23"/>
      <c r="F484" s="23"/>
      <c r="G484" s="23"/>
      <c r="H484" s="23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  <c r="AA484" s="21"/>
      <c r="AB484" s="21"/>
      <c r="AC484" s="21"/>
      <c r="AD484" s="21"/>
      <c r="AE484" s="21"/>
      <c r="AF484" s="21"/>
      <c r="AG484" s="21"/>
      <c r="AH484" s="21"/>
      <c r="AI484" s="21"/>
      <c r="AJ484" s="21"/>
      <c r="AK484" s="21"/>
      <c r="AL484" s="21"/>
    </row>
    <row r="485" spans="1:38" ht="15.75" customHeight="1">
      <c r="A485" s="21"/>
      <c r="B485" s="21"/>
      <c r="C485" s="21"/>
      <c r="D485" s="1"/>
      <c r="E485" s="23"/>
      <c r="F485" s="23"/>
      <c r="G485" s="23"/>
      <c r="H485" s="23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  <c r="AA485" s="21"/>
      <c r="AB485" s="21"/>
      <c r="AC485" s="21"/>
      <c r="AD485" s="21"/>
      <c r="AE485" s="21"/>
      <c r="AF485" s="21"/>
      <c r="AG485" s="21"/>
      <c r="AH485" s="21"/>
      <c r="AI485" s="21"/>
      <c r="AJ485" s="21"/>
      <c r="AK485" s="21"/>
      <c r="AL485" s="21"/>
    </row>
    <row r="486" spans="1:38" ht="15.75" customHeight="1">
      <c r="A486" s="21"/>
      <c r="B486" s="21"/>
      <c r="C486" s="21"/>
      <c r="D486" s="1"/>
      <c r="E486" s="23"/>
      <c r="F486" s="23"/>
      <c r="G486" s="23"/>
      <c r="H486" s="23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  <c r="AA486" s="21"/>
      <c r="AB486" s="21"/>
      <c r="AC486" s="21"/>
      <c r="AD486" s="21"/>
      <c r="AE486" s="21"/>
      <c r="AF486" s="21"/>
      <c r="AG486" s="21"/>
      <c r="AH486" s="21"/>
      <c r="AI486" s="21"/>
      <c r="AJ486" s="21"/>
      <c r="AK486" s="21"/>
      <c r="AL486" s="21"/>
    </row>
    <row r="487" spans="1:38" ht="15.75" customHeight="1">
      <c r="A487" s="21"/>
      <c r="B487" s="21"/>
      <c r="C487" s="21"/>
      <c r="D487" s="1"/>
      <c r="E487" s="23"/>
      <c r="F487" s="23"/>
      <c r="G487" s="23"/>
      <c r="H487" s="23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  <c r="AA487" s="21"/>
      <c r="AB487" s="21"/>
      <c r="AC487" s="21"/>
      <c r="AD487" s="21"/>
      <c r="AE487" s="21"/>
      <c r="AF487" s="21"/>
      <c r="AG487" s="21"/>
      <c r="AH487" s="21"/>
      <c r="AI487" s="21"/>
      <c r="AJ487" s="21"/>
      <c r="AK487" s="21"/>
      <c r="AL487" s="21"/>
    </row>
    <row r="488" spans="1:38" ht="15.75" customHeight="1">
      <c r="A488" s="21"/>
      <c r="B488" s="21"/>
      <c r="C488" s="21"/>
      <c r="D488" s="1"/>
      <c r="E488" s="23"/>
      <c r="F488" s="23"/>
      <c r="G488" s="23"/>
      <c r="H488" s="23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  <c r="AA488" s="21"/>
      <c r="AB488" s="21"/>
      <c r="AC488" s="21"/>
      <c r="AD488" s="21"/>
      <c r="AE488" s="21"/>
      <c r="AF488" s="21"/>
      <c r="AG488" s="21"/>
      <c r="AH488" s="21"/>
      <c r="AI488" s="21"/>
      <c r="AJ488" s="21"/>
      <c r="AK488" s="21"/>
      <c r="AL488" s="21"/>
    </row>
    <row r="489" spans="1:38" ht="15.75" customHeight="1">
      <c r="A489" s="21"/>
      <c r="B489" s="21"/>
      <c r="C489" s="21"/>
      <c r="D489" s="1"/>
      <c r="E489" s="23"/>
      <c r="F489" s="23"/>
      <c r="G489" s="23"/>
      <c r="H489" s="23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  <c r="AA489" s="21"/>
      <c r="AB489" s="21"/>
      <c r="AC489" s="21"/>
      <c r="AD489" s="21"/>
      <c r="AE489" s="21"/>
      <c r="AF489" s="21"/>
      <c r="AG489" s="21"/>
      <c r="AH489" s="21"/>
      <c r="AI489" s="21"/>
      <c r="AJ489" s="21"/>
      <c r="AK489" s="21"/>
      <c r="AL489" s="21"/>
    </row>
    <row r="490" spans="1:38" ht="15.75" customHeight="1">
      <c r="A490" s="21"/>
      <c r="B490" s="21"/>
      <c r="C490" s="21"/>
      <c r="D490" s="1"/>
      <c r="E490" s="23"/>
      <c r="F490" s="23"/>
      <c r="G490" s="23"/>
      <c r="H490" s="23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  <c r="AA490" s="21"/>
      <c r="AB490" s="21"/>
      <c r="AC490" s="21"/>
      <c r="AD490" s="21"/>
      <c r="AE490" s="21"/>
      <c r="AF490" s="21"/>
      <c r="AG490" s="21"/>
      <c r="AH490" s="21"/>
      <c r="AI490" s="21"/>
      <c r="AJ490" s="21"/>
      <c r="AK490" s="21"/>
      <c r="AL490" s="21"/>
    </row>
    <row r="491" spans="1:38" ht="15.75" customHeight="1">
      <c r="A491" s="21"/>
      <c r="B491" s="21"/>
      <c r="C491" s="21"/>
      <c r="D491" s="1"/>
      <c r="E491" s="23"/>
      <c r="F491" s="23"/>
      <c r="G491" s="23"/>
      <c r="H491" s="23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  <c r="AA491" s="21"/>
      <c r="AB491" s="21"/>
      <c r="AC491" s="21"/>
      <c r="AD491" s="21"/>
      <c r="AE491" s="21"/>
      <c r="AF491" s="21"/>
      <c r="AG491" s="21"/>
      <c r="AH491" s="21"/>
      <c r="AI491" s="21"/>
      <c r="AJ491" s="21"/>
      <c r="AK491" s="21"/>
      <c r="AL491" s="21"/>
    </row>
    <row r="492" spans="1:38" ht="15.75" customHeight="1">
      <c r="A492" s="21"/>
      <c r="B492" s="21"/>
      <c r="C492" s="21"/>
      <c r="D492" s="1"/>
      <c r="E492" s="23"/>
      <c r="F492" s="23"/>
      <c r="G492" s="23"/>
      <c r="H492" s="23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  <c r="AA492" s="21"/>
      <c r="AB492" s="21"/>
      <c r="AC492" s="21"/>
      <c r="AD492" s="21"/>
      <c r="AE492" s="21"/>
      <c r="AF492" s="21"/>
      <c r="AG492" s="21"/>
      <c r="AH492" s="21"/>
      <c r="AI492" s="21"/>
      <c r="AJ492" s="21"/>
      <c r="AK492" s="21"/>
      <c r="AL492" s="21"/>
    </row>
    <row r="493" spans="1:38" ht="15.75" customHeight="1">
      <c r="A493" s="21"/>
      <c r="B493" s="21"/>
      <c r="C493" s="21"/>
      <c r="D493" s="1"/>
      <c r="E493" s="23"/>
      <c r="F493" s="23"/>
      <c r="G493" s="23"/>
      <c r="H493" s="23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  <c r="AA493" s="21"/>
      <c r="AB493" s="21"/>
      <c r="AC493" s="21"/>
      <c r="AD493" s="21"/>
      <c r="AE493" s="21"/>
      <c r="AF493" s="21"/>
      <c r="AG493" s="21"/>
      <c r="AH493" s="21"/>
      <c r="AI493" s="21"/>
      <c r="AJ493" s="21"/>
      <c r="AK493" s="21"/>
      <c r="AL493" s="21"/>
    </row>
    <row r="494" spans="1:38" ht="15.75" customHeight="1">
      <c r="A494" s="21"/>
      <c r="B494" s="21"/>
      <c r="C494" s="21"/>
      <c r="D494" s="1"/>
      <c r="E494" s="23"/>
      <c r="F494" s="23"/>
      <c r="G494" s="23"/>
      <c r="H494" s="23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  <c r="AA494" s="21"/>
      <c r="AB494" s="21"/>
      <c r="AC494" s="21"/>
      <c r="AD494" s="21"/>
      <c r="AE494" s="21"/>
      <c r="AF494" s="21"/>
      <c r="AG494" s="21"/>
      <c r="AH494" s="21"/>
      <c r="AI494" s="21"/>
      <c r="AJ494" s="21"/>
      <c r="AK494" s="21"/>
      <c r="AL494" s="21"/>
    </row>
    <row r="495" spans="1:38" ht="15.75" customHeight="1">
      <c r="A495" s="21"/>
      <c r="B495" s="21"/>
      <c r="C495" s="21"/>
      <c r="D495" s="1"/>
      <c r="E495" s="23"/>
      <c r="F495" s="23"/>
      <c r="G495" s="23"/>
      <c r="H495" s="23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  <c r="AA495" s="21"/>
      <c r="AB495" s="21"/>
      <c r="AC495" s="21"/>
      <c r="AD495" s="21"/>
      <c r="AE495" s="21"/>
      <c r="AF495" s="21"/>
      <c r="AG495" s="21"/>
      <c r="AH495" s="21"/>
      <c r="AI495" s="21"/>
      <c r="AJ495" s="21"/>
      <c r="AK495" s="21"/>
      <c r="AL495" s="21"/>
    </row>
    <row r="496" spans="1:38" ht="15.75" customHeight="1">
      <c r="A496" s="21"/>
      <c r="B496" s="21"/>
      <c r="C496" s="21"/>
      <c r="D496" s="1"/>
      <c r="E496" s="23"/>
      <c r="F496" s="23"/>
      <c r="G496" s="23"/>
      <c r="H496" s="23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  <c r="AA496" s="21"/>
      <c r="AB496" s="21"/>
      <c r="AC496" s="21"/>
      <c r="AD496" s="21"/>
      <c r="AE496" s="21"/>
      <c r="AF496" s="21"/>
      <c r="AG496" s="21"/>
      <c r="AH496" s="21"/>
      <c r="AI496" s="21"/>
      <c r="AJ496" s="21"/>
      <c r="AK496" s="21"/>
      <c r="AL496" s="21"/>
    </row>
    <row r="497" spans="1:38" ht="15.75" customHeight="1">
      <c r="A497" s="21"/>
      <c r="B497" s="21"/>
      <c r="C497" s="21"/>
      <c r="D497" s="1"/>
      <c r="E497" s="23"/>
      <c r="F497" s="23"/>
      <c r="G497" s="23"/>
      <c r="H497" s="23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  <c r="AA497" s="21"/>
      <c r="AB497" s="21"/>
      <c r="AC497" s="21"/>
      <c r="AD497" s="21"/>
      <c r="AE497" s="21"/>
      <c r="AF497" s="21"/>
      <c r="AG497" s="21"/>
      <c r="AH497" s="21"/>
      <c r="AI497" s="21"/>
      <c r="AJ497" s="21"/>
      <c r="AK497" s="21"/>
      <c r="AL497" s="21"/>
    </row>
    <row r="498" spans="1:38" ht="15.75" customHeight="1">
      <c r="A498" s="21"/>
      <c r="B498" s="21"/>
      <c r="C498" s="21"/>
      <c r="D498" s="1"/>
      <c r="E498" s="23"/>
      <c r="F498" s="23"/>
      <c r="G498" s="23"/>
      <c r="H498" s="23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  <c r="AA498" s="21"/>
      <c r="AB498" s="21"/>
      <c r="AC498" s="21"/>
      <c r="AD498" s="21"/>
      <c r="AE498" s="21"/>
      <c r="AF498" s="21"/>
      <c r="AG498" s="21"/>
      <c r="AH498" s="21"/>
      <c r="AI498" s="21"/>
      <c r="AJ498" s="21"/>
      <c r="AK498" s="21"/>
      <c r="AL498" s="21"/>
    </row>
    <row r="499" spans="1:38" ht="15.75" customHeight="1">
      <c r="A499" s="21"/>
      <c r="B499" s="21"/>
      <c r="C499" s="21"/>
      <c r="D499" s="1"/>
      <c r="E499" s="23"/>
      <c r="F499" s="23"/>
      <c r="G499" s="23"/>
      <c r="H499" s="23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  <c r="AA499" s="21"/>
      <c r="AB499" s="21"/>
      <c r="AC499" s="21"/>
      <c r="AD499" s="21"/>
      <c r="AE499" s="21"/>
      <c r="AF499" s="21"/>
      <c r="AG499" s="21"/>
      <c r="AH499" s="21"/>
      <c r="AI499" s="21"/>
      <c r="AJ499" s="21"/>
      <c r="AK499" s="21"/>
      <c r="AL499" s="21"/>
    </row>
    <row r="500" spans="1:38" ht="15.75" customHeight="1">
      <c r="A500" s="21"/>
      <c r="B500" s="21"/>
      <c r="C500" s="21"/>
      <c r="D500" s="1"/>
      <c r="E500" s="23"/>
      <c r="F500" s="23"/>
      <c r="G500" s="23"/>
      <c r="H500" s="23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  <c r="AA500" s="21"/>
      <c r="AB500" s="21"/>
      <c r="AC500" s="21"/>
      <c r="AD500" s="21"/>
      <c r="AE500" s="21"/>
      <c r="AF500" s="21"/>
      <c r="AG500" s="21"/>
      <c r="AH500" s="21"/>
      <c r="AI500" s="21"/>
      <c r="AJ500" s="21"/>
      <c r="AK500" s="21"/>
      <c r="AL500" s="21"/>
    </row>
    <row r="501" spans="1:38" ht="15.75" customHeight="1">
      <c r="A501" s="21"/>
      <c r="B501" s="21"/>
      <c r="C501" s="21"/>
      <c r="D501" s="1"/>
      <c r="E501" s="23"/>
      <c r="F501" s="23"/>
      <c r="G501" s="23"/>
      <c r="H501" s="23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  <c r="AA501" s="21"/>
      <c r="AB501" s="21"/>
      <c r="AC501" s="21"/>
      <c r="AD501" s="21"/>
      <c r="AE501" s="21"/>
      <c r="AF501" s="21"/>
      <c r="AG501" s="21"/>
      <c r="AH501" s="21"/>
      <c r="AI501" s="21"/>
      <c r="AJ501" s="21"/>
      <c r="AK501" s="21"/>
      <c r="AL501" s="21"/>
    </row>
    <row r="502" spans="1:38" ht="15.75" customHeight="1">
      <c r="A502" s="21"/>
      <c r="B502" s="21"/>
      <c r="C502" s="21"/>
      <c r="D502" s="1"/>
      <c r="E502" s="23"/>
      <c r="F502" s="23"/>
      <c r="G502" s="23"/>
      <c r="H502" s="23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  <c r="AA502" s="21"/>
      <c r="AB502" s="21"/>
      <c r="AC502" s="21"/>
      <c r="AD502" s="21"/>
      <c r="AE502" s="21"/>
      <c r="AF502" s="21"/>
      <c r="AG502" s="21"/>
      <c r="AH502" s="21"/>
      <c r="AI502" s="21"/>
      <c r="AJ502" s="21"/>
      <c r="AK502" s="21"/>
      <c r="AL502" s="21"/>
    </row>
    <row r="503" spans="1:38" ht="15.75" customHeight="1">
      <c r="A503" s="21"/>
      <c r="B503" s="21"/>
      <c r="C503" s="21"/>
      <c r="D503" s="1"/>
      <c r="E503" s="23"/>
      <c r="F503" s="23"/>
      <c r="G503" s="23"/>
      <c r="H503" s="23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  <c r="AA503" s="21"/>
      <c r="AB503" s="21"/>
      <c r="AC503" s="21"/>
      <c r="AD503" s="21"/>
      <c r="AE503" s="21"/>
      <c r="AF503" s="21"/>
      <c r="AG503" s="21"/>
      <c r="AH503" s="21"/>
      <c r="AI503" s="21"/>
      <c r="AJ503" s="21"/>
      <c r="AK503" s="21"/>
      <c r="AL503" s="21"/>
    </row>
    <row r="504" spans="1:38" ht="15.75" customHeight="1">
      <c r="A504" s="21"/>
      <c r="B504" s="21"/>
      <c r="C504" s="21"/>
      <c r="D504" s="1"/>
      <c r="E504" s="23"/>
      <c r="F504" s="23"/>
      <c r="G504" s="23"/>
      <c r="H504" s="23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  <c r="AA504" s="21"/>
      <c r="AB504" s="21"/>
      <c r="AC504" s="21"/>
      <c r="AD504" s="21"/>
      <c r="AE504" s="21"/>
      <c r="AF504" s="21"/>
      <c r="AG504" s="21"/>
      <c r="AH504" s="21"/>
      <c r="AI504" s="21"/>
      <c r="AJ504" s="21"/>
      <c r="AK504" s="21"/>
      <c r="AL504" s="21"/>
    </row>
    <row r="505" spans="1:38" ht="15.75" customHeight="1">
      <c r="A505" s="21"/>
      <c r="B505" s="21"/>
      <c r="C505" s="21"/>
      <c r="D505" s="1"/>
      <c r="E505" s="23"/>
      <c r="F505" s="23"/>
      <c r="G505" s="23"/>
      <c r="H505" s="23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  <c r="AA505" s="21"/>
      <c r="AB505" s="21"/>
      <c r="AC505" s="21"/>
      <c r="AD505" s="21"/>
      <c r="AE505" s="21"/>
      <c r="AF505" s="21"/>
      <c r="AG505" s="21"/>
      <c r="AH505" s="21"/>
      <c r="AI505" s="21"/>
      <c r="AJ505" s="21"/>
      <c r="AK505" s="21"/>
      <c r="AL505" s="21"/>
    </row>
    <row r="506" spans="1:38" ht="15.75" customHeight="1">
      <c r="A506" s="21"/>
      <c r="B506" s="21"/>
      <c r="C506" s="21"/>
      <c r="D506" s="1"/>
      <c r="E506" s="23"/>
      <c r="F506" s="23"/>
      <c r="G506" s="23"/>
      <c r="H506" s="23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  <c r="AA506" s="21"/>
      <c r="AB506" s="21"/>
      <c r="AC506" s="21"/>
      <c r="AD506" s="21"/>
      <c r="AE506" s="21"/>
      <c r="AF506" s="21"/>
      <c r="AG506" s="21"/>
      <c r="AH506" s="21"/>
      <c r="AI506" s="21"/>
      <c r="AJ506" s="21"/>
      <c r="AK506" s="21"/>
      <c r="AL506" s="21"/>
    </row>
    <row r="507" spans="1:38" ht="15.75" customHeight="1">
      <c r="A507" s="21"/>
      <c r="B507" s="21"/>
      <c r="C507" s="21"/>
      <c r="D507" s="1"/>
      <c r="E507" s="23"/>
      <c r="F507" s="23"/>
      <c r="G507" s="23"/>
      <c r="H507" s="23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  <c r="AA507" s="21"/>
      <c r="AB507" s="21"/>
      <c r="AC507" s="21"/>
      <c r="AD507" s="21"/>
      <c r="AE507" s="21"/>
      <c r="AF507" s="21"/>
      <c r="AG507" s="21"/>
      <c r="AH507" s="21"/>
      <c r="AI507" s="21"/>
      <c r="AJ507" s="21"/>
      <c r="AK507" s="21"/>
      <c r="AL507" s="21"/>
    </row>
    <row r="508" spans="1:38" ht="15.75" customHeight="1">
      <c r="A508" s="21"/>
      <c r="B508" s="21"/>
      <c r="C508" s="21"/>
      <c r="D508" s="1"/>
      <c r="E508" s="23"/>
      <c r="F508" s="23"/>
      <c r="G508" s="23"/>
      <c r="H508" s="23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  <c r="AA508" s="21"/>
      <c r="AB508" s="21"/>
      <c r="AC508" s="21"/>
      <c r="AD508" s="21"/>
      <c r="AE508" s="21"/>
      <c r="AF508" s="21"/>
      <c r="AG508" s="21"/>
      <c r="AH508" s="21"/>
      <c r="AI508" s="21"/>
      <c r="AJ508" s="21"/>
      <c r="AK508" s="21"/>
      <c r="AL508" s="21"/>
    </row>
    <row r="509" spans="1:38" ht="15.75" customHeight="1">
      <c r="A509" s="21"/>
      <c r="B509" s="21"/>
      <c r="C509" s="21"/>
      <c r="D509" s="1"/>
      <c r="E509" s="23"/>
      <c r="F509" s="23"/>
      <c r="G509" s="23"/>
      <c r="H509" s="23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  <c r="AA509" s="21"/>
      <c r="AB509" s="21"/>
      <c r="AC509" s="21"/>
      <c r="AD509" s="21"/>
      <c r="AE509" s="21"/>
      <c r="AF509" s="21"/>
      <c r="AG509" s="21"/>
      <c r="AH509" s="21"/>
      <c r="AI509" s="21"/>
      <c r="AJ509" s="21"/>
      <c r="AK509" s="21"/>
      <c r="AL509" s="21"/>
    </row>
    <row r="510" spans="1:38" ht="15.75" customHeight="1">
      <c r="A510" s="21"/>
      <c r="B510" s="21"/>
      <c r="C510" s="21"/>
      <c r="D510" s="1"/>
      <c r="E510" s="23"/>
      <c r="F510" s="23"/>
      <c r="G510" s="23"/>
      <c r="H510" s="23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  <c r="AA510" s="21"/>
      <c r="AB510" s="21"/>
      <c r="AC510" s="21"/>
      <c r="AD510" s="21"/>
      <c r="AE510" s="21"/>
      <c r="AF510" s="21"/>
      <c r="AG510" s="21"/>
      <c r="AH510" s="21"/>
      <c r="AI510" s="21"/>
      <c r="AJ510" s="21"/>
      <c r="AK510" s="21"/>
      <c r="AL510" s="21"/>
    </row>
    <row r="511" spans="1:38" ht="15.75" customHeight="1">
      <c r="A511" s="21"/>
      <c r="B511" s="21"/>
      <c r="C511" s="21"/>
      <c r="D511" s="1"/>
      <c r="E511" s="23"/>
      <c r="F511" s="23"/>
      <c r="G511" s="23"/>
      <c r="H511" s="23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21"/>
      <c r="AC511" s="21"/>
      <c r="AD511" s="21"/>
      <c r="AE511" s="21"/>
      <c r="AF511" s="21"/>
      <c r="AG511" s="21"/>
      <c r="AH511" s="21"/>
      <c r="AI511" s="21"/>
      <c r="AJ511" s="21"/>
      <c r="AK511" s="21"/>
      <c r="AL511" s="21"/>
    </row>
    <row r="512" spans="1:38" ht="15.75" customHeight="1">
      <c r="A512" s="21"/>
      <c r="B512" s="21"/>
      <c r="C512" s="21"/>
      <c r="D512" s="1"/>
      <c r="E512" s="23"/>
      <c r="F512" s="23"/>
      <c r="G512" s="23"/>
      <c r="H512" s="23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21"/>
      <c r="AC512" s="21"/>
      <c r="AD512" s="21"/>
      <c r="AE512" s="21"/>
      <c r="AF512" s="21"/>
      <c r="AG512" s="21"/>
      <c r="AH512" s="21"/>
      <c r="AI512" s="21"/>
      <c r="AJ512" s="21"/>
      <c r="AK512" s="21"/>
      <c r="AL512" s="21"/>
    </row>
    <row r="513" spans="1:38" ht="15.75" customHeight="1">
      <c r="A513" s="21"/>
      <c r="B513" s="21"/>
      <c r="C513" s="21"/>
      <c r="D513" s="1"/>
      <c r="E513" s="23"/>
      <c r="F513" s="23"/>
      <c r="G513" s="23"/>
      <c r="H513" s="23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  <c r="AA513" s="21"/>
      <c r="AB513" s="21"/>
      <c r="AC513" s="21"/>
      <c r="AD513" s="21"/>
      <c r="AE513" s="21"/>
      <c r="AF513" s="21"/>
      <c r="AG513" s="21"/>
      <c r="AH513" s="21"/>
      <c r="AI513" s="21"/>
      <c r="AJ513" s="21"/>
      <c r="AK513" s="21"/>
      <c r="AL513" s="21"/>
    </row>
    <row r="514" spans="1:38" ht="15.75" customHeight="1">
      <c r="A514" s="21"/>
      <c r="B514" s="21"/>
      <c r="C514" s="21"/>
      <c r="D514" s="1"/>
      <c r="E514" s="23"/>
      <c r="F514" s="23"/>
      <c r="G514" s="23"/>
      <c r="H514" s="23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  <c r="AA514" s="21"/>
      <c r="AB514" s="21"/>
      <c r="AC514" s="21"/>
      <c r="AD514" s="21"/>
      <c r="AE514" s="21"/>
      <c r="AF514" s="21"/>
      <c r="AG514" s="21"/>
      <c r="AH514" s="21"/>
      <c r="AI514" s="21"/>
      <c r="AJ514" s="21"/>
      <c r="AK514" s="21"/>
      <c r="AL514" s="21"/>
    </row>
    <row r="515" spans="1:38" ht="15.75" customHeight="1">
      <c r="A515" s="21"/>
      <c r="B515" s="21"/>
      <c r="C515" s="21"/>
      <c r="D515" s="1"/>
      <c r="E515" s="23"/>
      <c r="F515" s="23"/>
      <c r="G515" s="23"/>
      <c r="H515" s="23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  <c r="AA515" s="21"/>
      <c r="AB515" s="21"/>
      <c r="AC515" s="21"/>
      <c r="AD515" s="21"/>
      <c r="AE515" s="21"/>
      <c r="AF515" s="21"/>
      <c r="AG515" s="21"/>
      <c r="AH515" s="21"/>
      <c r="AI515" s="21"/>
      <c r="AJ515" s="21"/>
      <c r="AK515" s="21"/>
      <c r="AL515" s="21"/>
    </row>
    <row r="516" spans="1:38" ht="15.75" customHeight="1">
      <c r="A516" s="21"/>
      <c r="B516" s="21"/>
      <c r="C516" s="21"/>
      <c r="D516" s="1"/>
      <c r="E516" s="23"/>
      <c r="F516" s="23"/>
      <c r="G516" s="23"/>
      <c r="H516" s="23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  <c r="AA516" s="21"/>
      <c r="AB516" s="21"/>
      <c r="AC516" s="21"/>
      <c r="AD516" s="21"/>
      <c r="AE516" s="21"/>
      <c r="AF516" s="21"/>
      <c r="AG516" s="21"/>
      <c r="AH516" s="21"/>
      <c r="AI516" s="21"/>
      <c r="AJ516" s="21"/>
      <c r="AK516" s="21"/>
      <c r="AL516" s="21"/>
    </row>
    <row r="517" spans="1:38" ht="15.75" customHeight="1">
      <c r="A517" s="21"/>
      <c r="B517" s="21"/>
      <c r="C517" s="21"/>
      <c r="D517" s="1"/>
      <c r="E517" s="23"/>
      <c r="F517" s="23"/>
      <c r="G517" s="23"/>
      <c r="H517" s="23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  <c r="AA517" s="21"/>
      <c r="AB517" s="21"/>
      <c r="AC517" s="21"/>
      <c r="AD517" s="21"/>
      <c r="AE517" s="21"/>
      <c r="AF517" s="21"/>
      <c r="AG517" s="21"/>
      <c r="AH517" s="21"/>
      <c r="AI517" s="21"/>
      <c r="AJ517" s="21"/>
      <c r="AK517" s="21"/>
      <c r="AL517" s="21"/>
    </row>
    <row r="518" spans="1:38" ht="15.75" customHeight="1">
      <c r="A518" s="21"/>
      <c r="B518" s="21"/>
      <c r="C518" s="21"/>
      <c r="D518" s="1"/>
      <c r="E518" s="23"/>
      <c r="F518" s="23"/>
      <c r="G518" s="23"/>
      <c r="H518" s="23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  <c r="AA518" s="21"/>
      <c r="AB518" s="21"/>
      <c r="AC518" s="21"/>
      <c r="AD518" s="21"/>
      <c r="AE518" s="21"/>
      <c r="AF518" s="21"/>
      <c r="AG518" s="21"/>
      <c r="AH518" s="21"/>
      <c r="AI518" s="21"/>
      <c r="AJ518" s="21"/>
      <c r="AK518" s="21"/>
      <c r="AL518" s="21"/>
    </row>
    <row r="519" spans="1:38" ht="15.75" customHeight="1">
      <c r="A519" s="21"/>
      <c r="B519" s="21"/>
      <c r="C519" s="21"/>
      <c r="D519" s="1"/>
      <c r="E519" s="23"/>
      <c r="F519" s="23"/>
      <c r="G519" s="23"/>
      <c r="H519" s="23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  <c r="AA519" s="21"/>
      <c r="AB519" s="21"/>
      <c r="AC519" s="21"/>
      <c r="AD519" s="21"/>
      <c r="AE519" s="21"/>
      <c r="AF519" s="21"/>
      <c r="AG519" s="21"/>
      <c r="AH519" s="21"/>
      <c r="AI519" s="21"/>
      <c r="AJ519" s="21"/>
      <c r="AK519" s="21"/>
      <c r="AL519" s="21"/>
    </row>
    <row r="520" spans="1:38" ht="15.75" customHeight="1">
      <c r="A520" s="21"/>
      <c r="B520" s="21"/>
      <c r="C520" s="21"/>
      <c r="D520" s="1"/>
      <c r="E520" s="23"/>
      <c r="F520" s="23"/>
      <c r="G520" s="23"/>
      <c r="H520" s="23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  <c r="AA520" s="21"/>
      <c r="AB520" s="21"/>
      <c r="AC520" s="21"/>
      <c r="AD520" s="21"/>
      <c r="AE520" s="21"/>
      <c r="AF520" s="21"/>
      <c r="AG520" s="21"/>
      <c r="AH520" s="21"/>
      <c r="AI520" s="21"/>
      <c r="AJ520" s="21"/>
      <c r="AK520" s="21"/>
      <c r="AL520" s="21"/>
    </row>
    <row r="521" spans="1:38" ht="15.75" customHeight="1">
      <c r="A521" s="21"/>
      <c r="B521" s="21"/>
      <c r="C521" s="21"/>
      <c r="D521" s="1"/>
      <c r="E521" s="23"/>
      <c r="F521" s="23"/>
      <c r="G521" s="23"/>
      <c r="H521" s="23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  <c r="AA521" s="21"/>
      <c r="AB521" s="21"/>
      <c r="AC521" s="21"/>
      <c r="AD521" s="21"/>
      <c r="AE521" s="21"/>
      <c r="AF521" s="21"/>
      <c r="AG521" s="21"/>
      <c r="AH521" s="21"/>
      <c r="AI521" s="21"/>
      <c r="AJ521" s="21"/>
      <c r="AK521" s="21"/>
      <c r="AL521" s="21"/>
    </row>
    <row r="522" spans="1:38" ht="15.75" customHeight="1">
      <c r="A522" s="21"/>
      <c r="B522" s="21"/>
      <c r="C522" s="21"/>
      <c r="D522" s="1"/>
      <c r="E522" s="23"/>
      <c r="F522" s="23"/>
      <c r="G522" s="23"/>
      <c r="H522" s="23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  <c r="AA522" s="21"/>
      <c r="AB522" s="21"/>
      <c r="AC522" s="21"/>
      <c r="AD522" s="21"/>
      <c r="AE522" s="21"/>
      <c r="AF522" s="21"/>
      <c r="AG522" s="21"/>
      <c r="AH522" s="21"/>
      <c r="AI522" s="21"/>
      <c r="AJ522" s="21"/>
      <c r="AK522" s="21"/>
      <c r="AL522" s="21"/>
    </row>
    <row r="523" spans="1:38" ht="15.75" customHeight="1">
      <c r="A523" s="21"/>
      <c r="B523" s="21"/>
      <c r="C523" s="21"/>
      <c r="D523" s="1"/>
      <c r="E523" s="23"/>
      <c r="F523" s="23"/>
      <c r="G523" s="23"/>
      <c r="H523" s="23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  <c r="AA523" s="21"/>
      <c r="AB523" s="21"/>
      <c r="AC523" s="21"/>
      <c r="AD523" s="21"/>
      <c r="AE523" s="21"/>
      <c r="AF523" s="21"/>
      <c r="AG523" s="21"/>
      <c r="AH523" s="21"/>
      <c r="AI523" s="21"/>
      <c r="AJ523" s="21"/>
      <c r="AK523" s="21"/>
      <c r="AL523" s="21"/>
    </row>
    <row r="524" spans="1:38" ht="15.75" customHeight="1">
      <c r="A524" s="21"/>
      <c r="B524" s="21"/>
      <c r="C524" s="21"/>
      <c r="D524" s="1"/>
      <c r="E524" s="23"/>
      <c r="F524" s="23"/>
      <c r="G524" s="23"/>
      <c r="H524" s="23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  <c r="AA524" s="21"/>
      <c r="AB524" s="21"/>
      <c r="AC524" s="21"/>
      <c r="AD524" s="21"/>
      <c r="AE524" s="21"/>
      <c r="AF524" s="21"/>
      <c r="AG524" s="21"/>
      <c r="AH524" s="21"/>
      <c r="AI524" s="21"/>
      <c r="AJ524" s="21"/>
      <c r="AK524" s="21"/>
      <c r="AL524" s="21"/>
    </row>
    <row r="525" spans="1:38" ht="15.75" customHeight="1">
      <c r="A525" s="21"/>
      <c r="B525" s="21"/>
      <c r="C525" s="21"/>
      <c r="D525" s="1"/>
      <c r="E525" s="23"/>
      <c r="F525" s="23"/>
      <c r="G525" s="23"/>
      <c r="H525" s="23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  <c r="AA525" s="21"/>
      <c r="AB525" s="21"/>
      <c r="AC525" s="21"/>
      <c r="AD525" s="21"/>
      <c r="AE525" s="21"/>
      <c r="AF525" s="21"/>
      <c r="AG525" s="21"/>
      <c r="AH525" s="21"/>
      <c r="AI525" s="21"/>
      <c r="AJ525" s="21"/>
      <c r="AK525" s="21"/>
      <c r="AL525" s="21"/>
    </row>
    <row r="526" spans="1:38" ht="15.75" customHeight="1">
      <c r="A526" s="21"/>
      <c r="B526" s="21"/>
      <c r="C526" s="21"/>
      <c r="D526" s="1"/>
      <c r="E526" s="23"/>
      <c r="F526" s="23"/>
      <c r="G526" s="23"/>
      <c r="H526" s="23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  <c r="AA526" s="21"/>
      <c r="AB526" s="21"/>
      <c r="AC526" s="21"/>
      <c r="AD526" s="21"/>
      <c r="AE526" s="21"/>
      <c r="AF526" s="21"/>
      <c r="AG526" s="21"/>
      <c r="AH526" s="21"/>
      <c r="AI526" s="21"/>
      <c r="AJ526" s="21"/>
      <c r="AK526" s="21"/>
      <c r="AL526" s="21"/>
    </row>
    <row r="527" spans="1:38" ht="15.75" customHeight="1">
      <c r="A527" s="21"/>
      <c r="B527" s="21"/>
      <c r="C527" s="21"/>
      <c r="D527" s="1"/>
      <c r="E527" s="23"/>
      <c r="F527" s="23"/>
      <c r="G527" s="23"/>
      <c r="H527" s="23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  <c r="AA527" s="21"/>
      <c r="AB527" s="21"/>
      <c r="AC527" s="21"/>
      <c r="AD527" s="21"/>
      <c r="AE527" s="21"/>
      <c r="AF527" s="21"/>
      <c r="AG527" s="21"/>
      <c r="AH527" s="21"/>
      <c r="AI527" s="21"/>
      <c r="AJ527" s="21"/>
      <c r="AK527" s="21"/>
      <c r="AL527" s="21"/>
    </row>
    <row r="528" spans="1:38" ht="15.75" customHeight="1">
      <c r="A528" s="21"/>
      <c r="B528" s="21"/>
      <c r="C528" s="21"/>
      <c r="D528" s="1"/>
      <c r="E528" s="23"/>
      <c r="F528" s="23"/>
      <c r="G528" s="23"/>
      <c r="H528" s="23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  <c r="AA528" s="21"/>
      <c r="AB528" s="21"/>
      <c r="AC528" s="21"/>
      <c r="AD528" s="21"/>
      <c r="AE528" s="21"/>
      <c r="AF528" s="21"/>
      <c r="AG528" s="21"/>
      <c r="AH528" s="21"/>
      <c r="AI528" s="21"/>
      <c r="AJ528" s="21"/>
      <c r="AK528" s="21"/>
      <c r="AL528" s="21"/>
    </row>
    <row r="529" spans="1:38" ht="15.75" customHeight="1">
      <c r="A529" s="21"/>
      <c r="B529" s="21"/>
      <c r="C529" s="21"/>
      <c r="D529" s="1"/>
      <c r="E529" s="23"/>
      <c r="F529" s="23"/>
      <c r="G529" s="23"/>
      <c r="H529" s="23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  <c r="AA529" s="21"/>
      <c r="AB529" s="21"/>
      <c r="AC529" s="21"/>
      <c r="AD529" s="21"/>
      <c r="AE529" s="21"/>
      <c r="AF529" s="21"/>
      <c r="AG529" s="21"/>
      <c r="AH529" s="21"/>
      <c r="AI529" s="21"/>
      <c r="AJ529" s="21"/>
      <c r="AK529" s="21"/>
      <c r="AL529" s="21"/>
    </row>
    <row r="530" spans="1:38" ht="15.75" customHeight="1">
      <c r="A530" s="21"/>
      <c r="B530" s="21"/>
      <c r="C530" s="21"/>
      <c r="D530" s="1"/>
      <c r="E530" s="23"/>
      <c r="F530" s="23"/>
      <c r="G530" s="23"/>
      <c r="H530" s="23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  <c r="AA530" s="21"/>
      <c r="AB530" s="21"/>
      <c r="AC530" s="21"/>
      <c r="AD530" s="21"/>
      <c r="AE530" s="21"/>
      <c r="AF530" s="21"/>
      <c r="AG530" s="21"/>
      <c r="AH530" s="21"/>
      <c r="AI530" s="21"/>
      <c r="AJ530" s="21"/>
      <c r="AK530" s="21"/>
      <c r="AL530" s="21"/>
    </row>
    <row r="531" spans="1:38" ht="15.75" customHeight="1">
      <c r="A531" s="21"/>
      <c r="B531" s="21"/>
      <c r="C531" s="21"/>
      <c r="D531" s="1"/>
      <c r="E531" s="23"/>
      <c r="F531" s="23"/>
      <c r="G531" s="23"/>
      <c r="H531" s="23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  <c r="AA531" s="21"/>
      <c r="AB531" s="21"/>
      <c r="AC531" s="21"/>
      <c r="AD531" s="21"/>
      <c r="AE531" s="21"/>
      <c r="AF531" s="21"/>
      <c r="AG531" s="21"/>
      <c r="AH531" s="21"/>
      <c r="AI531" s="21"/>
      <c r="AJ531" s="21"/>
      <c r="AK531" s="21"/>
      <c r="AL531" s="21"/>
    </row>
    <row r="532" spans="1:38" ht="15.75" customHeight="1">
      <c r="A532" s="21"/>
      <c r="B532" s="21"/>
      <c r="C532" s="21"/>
      <c r="D532" s="1"/>
      <c r="E532" s="23"/>
      <c r="F532" s="23"/>
      <c r="G532" s="23"/>
      <c r="H532" s="23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  <c r="AA532" s="21"/>
      <c r="AB532" s="21"/>
      <c r="AC532" s="21"/>
      <c r="AD532" s="21"/>
      <c r="AE532" s="21"/>
      <c r="AF532" s="21"/>
      <c r="AG532" s="21"/>
      <c r="AH532" s="21"/>
      <c r="AI532" s="21"/>
      <c r="AJ532" s="21"/>
      <c r="AK532" s="21"/>
      <c r="AL532" s="21"/>
    </row>
    <row r="533" spans="1:38" ht="15.75" customHeight="1">
      <c r="A533" s="21"/>
      <c r="B533" s="21"/>
      <c r="C533" s="21"/>
      <c r="D533" s="1"/>
      <c r="E533" s="23"/>
      <c r="F533" s="23"/>
      <c r="G533" s="23"/>
      <c r="H533" s="23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  <c r="AA533" s="21"/>
      <c r="AB533" s="21"/>
      <c r="AC533" s="21"/>
      <c r="AD533" s="21"/>
      <c r="AE533" s="21"/>
      <c r="AF533" s="21"/>
      <c r="AG533" s="21"/>
      <c r="AH533" s="21"/>
      <c r="AI533" s="21"/>
      <c r="AJ533" s="21"/>
      <c r="AK533" s="21"/>
      <c r="AL533" s="21"/>
    </row>
    <row r="534" spans="1:38" ht="15.75" customHeight="1">
      <c r="A534" s="21"/>
      <c r="B534" s="21"/>
      <c r="C534" s="21"/>
      <c r="D534" s="1"/>
      <c r="E534" s="23"/>
      <c r="F534" s="23"/>
      <c r="G534" s="23"/>
      <c r="H534" s="23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  <c r="AA534" s="21"/>
      <c r="AB534" s="21"/>
      <c r="AC534" s="21"/>
      <c r="AD534" s="21"/>
      <c r="AE534" s="21"/>
      <c r="AF534" s="21"/>
      <c r="AG534" s="21"/>
      <c r="AH534" s="21"/>
      <c r="AI534" s="21"/>
      <c r="AJ534" s="21"/>
      <c r="AK534" s="21"/>
      <c r="AL534" s="21"/>
    </row>
    <row r="535" spans="1:38" ht="15.75" customHeight="1">
      <c r="A535" s="21"/>
      <c r="B535" s="21"/>
      <c r="C535" s="21"/>
      <c r="D535" s="1"/>
      <c r="E535" s="23"/>
      <c r="F535" s="23"/>
      <c r="G535" s="23"/>
      <c r="H535" s="23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  <c r="AA535" s="21"/>
      <c r="AB535" s="21"/>
      <c r="AC535" s="21"/>
      <c r="AD535" s="21"/>
      <c r="AE535" s="21"/>
      <c r="AF535" s="21"/>
      <c r="AG535" s="21"/>
      <c r="AH535" s="21"/>
      <c r="AI535" s="21"/>
      <c r="AJ535" s="21"/>
      <c r="AK535" s="21"/>
      <c r="AL535" s="21"/>
    </row>
    <row r="536" spans="1:38" ht="15.75" customHeight="1">
      <c r="A536" s="21"/>
      <c r="B536" s="21"/>
      <c r="C536" s="21"/>
      <c r="D536" s="1"/>
      <c r="E536" s="23"/>
      <c r="F536" s="23"/>
      <c r="G536" s="23"/>
      <c r="H536" s="23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  <c r="AA536" s="21"/>
      <c r="AB536" s="21"/>
      <c r="AC536" s="21"/>
      <c r="AD536" s="21"/>
      <c r="AE536" s="21"/>
      <c r="AF536" s="21"/>
      <c r="AG536" s="21"/>
      <c r="AH536" s="21"/>
      <c r="AI536" s="21"/>
      <c r="AJ536" s="21"/>
      <c r="AK536" s="21"/>
      <c r="AL536" s="21"/>
    </row>
    <row r="537" spans="1:38" ht="15.75" customHeight="1">
      <c r="A537" s="21"/>
      <c r="B537" s="21"/>
      <c r="C537" s="21"/>
      <c r="D537" s="1"/>
      <c r="E537" s="23"/>
      <c r="F537" s="23"/>
      <c r="G537" s="23"/>
      <c r="H537" s="23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  <c r="AA537" s="21"/>
      <c r="AB537" s="21"/>
      <c r="AC537" s="21"/>
      <c r="AD537" s="21"/>
      <c r="AE537" s="21"/>
      <c r="AF537" s="21"/>
      <c r="AG537" s="21"/>
      <c r="AH537" s="21"/>
      <c r="AI537" s="21"/>
      <c r="AJ537" s="21"/>
      <c r="AK537" s="21"/>
      <c r="AL537" s="21"/>
    </row>
    <row r="538" spans="1:38" ht="15.75" customHeight="1">
      <c r="A538" s="21"/>
      <c r="B538" s="21"/>
      <c r="C538" s="21"/>
      <c r="D538" s="1"/>
      <c r="E538" s="23"/>
      <c r="F538" s="23"/>
      <c r="G538" s="23"/>
      <c r="H538" s="23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  <c r="AA538" s="21"/>
      <c r="AB538" s="21"/>
      <c r="AC538" s="21"/>
      <c r="AD538" s="21"/>
      <c r="AE538" s="21"/>
      <c r="AF538" s="21"/>
      <c r="AG538" s="21"/>
      <c r="AH538" s="21"/>
      <c r="AI538" s="21"/>
      <c r="AJ538" s="21"/>
      <c r="AK538" s="21"/>
      <c r="AL538" s="21"/>
    </row>
    <row r="539" spans="1:38" ht="15.75" customHeight="1">
      <c r="A539" s="21"/>
      <c r="B539" s="21"/>
      <c r="C539" s="21"/>
      <c r="D539" s="1"/>
      <c r="E539" s="23"/>
      <c r="F539" s="23"/>
      <c r="G539" s="23"/>
      <c r="H539" s="23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  <c r="AA539" s="21"/>
      <c r="AB539" s="21"/>
      <c r="AC539" s="21"/>
      <c r="AD539" s="21"/>
      <c r="AE539" s="21"/>
      <c r="AF539" s="21"/>
      <c r="AG539" s="21"/>
      <c r="AH539" s="21"/>
      <c r="AI539" s="21"/>
      <c r="AJ539" s="21"/>
      <c r="AK539" s="21"/>
      <c r="AL539" s="21"/>
    </row>
    <row r="540" spans="1:38" ht="15.75" customHeight="1">
      <c r="A540" s="21"/>
      <c r="B540" s="21"/>
      <c r="C540" s="21"/>
      <c r="D540" s="1"/>
      <c r="E540" s="23"/>
      <c r="F540" s="23"/>
      <c r="G540" s="23"/>
      <c r="H540" s="23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  <c r="AA540" s="21"/>
      <c r="AB540" s="21"/>
      <c r="AC540" s="21"/>
      <c r="AD540" s="21"/>
      <c r="AE540" s="21"/>
      <c r="AF540" s="21"/>
      <c r="AG540" s="21"/>
      <c r="AH540" s="21"/>
      <c r="AI540" s="21"/>
      <c r="AJ540" s="21"/>
      <c r="AK540" s="21"/>
      <c r="AL540" s="21"/>
    </row>
    <row r="541" spans="1:38" ht="15.75" customHeight="1">
      <c r="A541" s="21"/>
      <c r="B541" s="21"/>
      <c r="C541" s="21"/>
      <c r="D541" s="1"/>
      <c r="E541" s="23"/>
      <c r="F541" s="23"/>
      <c r="G541" s="23"/>
      <c r="H541" s="23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  <c r="AA541" s="21"/>
      <c r="AB541" s="21"/>
      <c r="AC541" s="21"/>
      <c r="AD541" s="21"/>
      <c r="AE541" s="21"/>
      <c r="AF541" s="21"/>
      <c r="AG541" s="21"/>
      <c r="AH541" s="21"/>
      <c r="AI541" s="21"/>
      <c r="AJ541" s="21"/>
      <c r="AK541" s="21"/>
      <c r="AL541" s="21"/>
    </row>
    <row r="542" spans="1:38" ht="15.75" customHeight="1">
      <c r="A542" s="21"/>
      <c r="B542" s="21"/>
      <c r="C542" s="21"/>
      <c r="D542" s="1"/>
      <c r="E542" s="23"/>
      <c r="F542" s="23"/>
      <c r="G542" s="23"/>
      <c r="H542" s="23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  <c r="AA542" s="21"/>
      <c r="AB542" s="21"/>
      <c r="AC542" s="21"/>
      <c r="AD542" s="21"/>
      <c r="AE542" s="21"/>
      <c r="AF542" s="21"/>
      <c r="AG542" s="21"/>
      <c r="AH542" s="21"/>
      <c r="AI542" s="21"/>
      <c r="AJ542" s="21"/>
      <c r="AK542" s="21"/>
      <c r="AL542" s="21"/>
    </row>
    <row r="543" spans="1:38" ht="15.75" customHeight="1">
      <c r="A543" s="21"/>
      <c r="B543" s="21"/>
      <c r="C543" s="21"/>
      <c r="D543" s="1"/>
      <c r="E543" s="23"/>
      <c r="F543" s="23"/>
      <c r="G543" s="23"/>
      <c r="H543" s="23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  <c r="AA543" s="21"/>
      <c r="AB543" s="21"/>
      <c r="AC543" s="21"/>
      <c r="AD543" s="21"/>
      <c r="AE543" s="21"/>
      <c r="AF543" s="21"/>
      <c r="AG543" s="21"/>
      <c r="AH543" s="21"/>
      <c r="AI543" s="21"/>
      <c r="AJ543" s="21"/>
      <c r="AK543" s="21"/>
      <c r="AL543" s="21"/>
    </row>
    <row r="544" spans="1:38" ht="15.75" customHeight="1">
      <c r="A544" s="21"/>
      <c r="B544" s="21"/>
      <c r="C544" s="21"/>
      <c r="D544" s="1"/>
      <c r="E544" s="23"/>
      <c r="F544" s="23"/>
      <c r="G544" s="23"/>
      <c r="H544" s="23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  <c r="AA544" s="21"/>
      <c r="AB544" s="21"/>
      <c r="AC544" s="21"/>
      <c r="AD544" s="21"/>
      <c r="AE544" s="21"/>
      <c r="AF544" s="21"/>
      <c r="AG544" s="21"/>
      <c r="AH544" s="21"/>
      <c r="AI544" s="21"/>
      <c r="AJ544" s="21"/>
      <c r="AK544" s="21"/>
      <c r="AL544" s="21"/>
    </row>
    <row r="545" spans="1:38" ht="15.75" customHeight="1">
      <c r="A545" s="21"/>
      <c r="B545" s="21"/>
      <c r="C545" s="21"/>
      <c r="D545" s="1"/>
      <c r="E545" s="23"/>
      <c r="F545" s="23"/>
      <c r="G545" s="23"/>
      <c r="H545" s="23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  <c r="AA545" s="21"/>
      <c r="AB545" s="21"/>
      <c r="AC545" s="21"/>
      <c r="AD545" s="21"/>
      <c r="AE545" s="21"/>
      <c r="AF545" s="21"/>
      <c r="AG545" s="21"/>
      <c r="AH545" s="21"/>
      <c r="AI545" s="21"/>
      <c r="AJ545" s="21"/>
      <c r="AK545" s="21"/>
      <c r="AL545" s="21"/>
    </row>
    <row r="546" spans="1:38" ht="15.75" customHeight="1">
      <c r="A546" s="21"/>
      <c r="B546" s="21"/>
      <c r="C546" s="21"/>
      <c r="D546" s="1"/>
      <c r="E546" s="23"/>
      <c r="F546" s="23"/>
      <c r="G546" s="23"/>
      <c r="H546" s="23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  <c r="AA546" s="21"/>
      <c r="AB546" s="21"/>
      <c r="AC546" s="21"/>
      <c r="AD546" s="21"/>
      <c r="AE546" s="21"/>
      <c r="AF546" s="21"/>
      <c r="AG546" s="21"/>
      <c r="AH546" s="21"/>
      <c r="AI546" s="21"/>
      <c r="AJ546" s="21"/>
      <c r="AK546" s="21"/>
      <c r="AL546" s="21"/>
    </row>
    <row r="547" spans="1:38" ht="15.75" customHeight="1">
      <c r="A547" s="21"/>
      <c r="B547" s="21"/>
      <c r="C547" s="21"/>
      <c r="D547" s="1"/>
      <c r="E547" s="23"/>
      <c r="F547" s="23"/>
      <c r="G547" s="23"/>
      <c r="H547" s="23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  <c r="AA547" s="21"/>
      <c r="AB547" s="21"/>
      <c r="AC547" s="21"/>
      <c r="AD547" s="21"/>
      <c r="AE547" s="21"/>
      <c r="AF547" s="21"/>
      <c r="AG547" s="21"/>
      <c r="AH547" s="21"/>
      <c r="AI547" s="21"/>
      <c r="AJ547" s="21"/>
      <c r="AK547" s="21"/>
      <c r="AL547" s="21"/>
    </row>
    <row r="548" spans="1:38" ht="15.75" customHeight="1">
      <c r="A548" s="21"/>
      <c r="B548" s="21"/>
      <c r="C548" s="21"/>
      <c r="D548" s="1"/>
      <c r="E548" s="23"/>
      <c r="F548" s="23"/>
      <c r="G548" s="23"/>
      <c r="H548" s="23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  <c r="AA548" s="21"/>
      <c r="AB548" s="21"/>
      <c r="AC548" s="21"/>
      <c r="AD548" s="21"/>
      <c r="AE548" s="21"/>
      <c r="AF548" s="21"/>
      <c r="AG548" s="21"/>
      <c r="AH548" s="21"/>
      <c r="AI548" s="21"/>
      <c r="AJ548" s="21"/>
      <c r="AK548" s="21"/>
      <c r="AL548" s="21"/>
    </row>
    <row r="549" spans="1:38" ht="15.75" customHeight="1">
      <c r="A549" s="21"/>
      <c r="B549" s="21"/>
      <c r="C549" s="21"/>
      <c r="D549" s="1"/>
      <c r="E549" s="23"/>
      <c r="F549" s="23"/>
      <c r="G549" s="23"/>
      <c r="H549" s="23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  <c r="AA549" s="21"/>
      <c r="AB549" s="21"/>
      <c r="AC549" s="21"/>
      <c r="AD549" s="21"/>
      <c r="AE549" s="21"/>
      <c r="AF549" s="21"/>
      <c r="AG549" s="21"/>
      <c r="AH549" s="21"/>
      <c r="AI549" s="21"/>
      <c r="AJ549" s="21"/>
      <c r="AK549" s="21"/>
      <c r="AL549" s="21"/>
    </row>
    <row r="550" spans="1:38" ht="15.75" customHeight="1">
      <c r="A550" s="21"/>
      <c r="B550" s="21"/>
      <c r="C550" s="21"/>
      <c r="D550" s="1"/>
      <c r="E550" s="23"/>
      <c r="F550" s="23"/>
      <c r="G550" s="23"/>
      <c r="H550" s="23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  <c r="AA550" s="21"/>
      <c r="AB550" s="21"/>
      <c r="AC550" s="21"/>
      <c r="AD550" s="21"/>
      <c r="AE550" s="21"/>
      <c r="AF550" s="21"/>
      <c r="AG550" s="21"/>
      <c r="AH550" s="21"/>
      <c r="AI550" s="21"/>
      <c r="AJ550" s="21"/>
      <c r="AK550" s="21"/>
      <c r="AL550" s="21"/>
    </row>
    <row r="551" spans="1:38" ht="15.75" customHeight="1">
      <c r="A551" s="21"/>
      <c r="B551" s="21"/>
      <c r="C551" s="21"/>
      <c r="D551" s="1"/>
      <c r="E551" s="23"/>
      <c r="F551" s="23"/>
      <c r="G551" s="23"/>
      <c r="H551" s="23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  <c r="AA551" s="21"/>
      <c r="AB551" s="21"/>
      <c r="AC551" s="21"/>
      <c r="AD551" s="21"/>
      <c r="AE551" s="21"/>
      <c r="AF551" s="21"/>
      <c r="AG551" s="21"/>
      <c r="AH551" s="21"/>
      <c r="AI551" s="21"/>
      <c r="AJ551" s="21"/>
      <c r="AK551" s="21"/>
      <c r="AL551" s="21"/>
    </row>
    <row r="552" spans="1:38" ht="15.75" customHeight="1">
      <c r="A552" s="21"/>
      <c r="B552" s="21"/>
      <c r="C552" s="21"/>
      <c r="D552" s="1"/>
      <c r="E552" s="23"/>
      <c r="F552" s="23"/>
      <c r="G552" s="23"/>
      <c r="H552" s="23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  <c r="AA552" s="21"/>
      <c r="AB552" s="21"/>
      <c r="AC552" s="21"/>
      <c r="AD552" s="21"/>
      <c r="AE552" s="21"/>
      <c r="AF552" s="21"/>
      <c r="AG552" s="21"/>
      <c r="AH552" s="21"/>
      <c r="AI552" s="21"/>
      <c r="AJ552" s="21"/>
      <c r="AK552" s="21"/>
      <c r="AL552" s="21"/>
    </row>
    <row r="553" spans="1:38" ht="15.75" customHeight="1">
      <c r="A553" s="21"/>
      <c r="B553" s="21"/>
      <c r="C553" s="21"/>
      <c r="D553" s="1"/>
      <c r="E553" s="23"/>
      <c r="F553" s="23"/>
      <c r="G553" s="23"/>
      <c r="H553" s="23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  <c r="AA553" s="21"/>
      <c r="AB553" s="21"/>
      <c r="AC553" s="21"/>
      <c r="AD553" s="21"/>
      <c r="AE553" s="21"/>
      <c r="AF553" s="21"/>
      <c r="AG553" s="21"/>
      <c r="AH553" s="21"/>
      <c r="AI553" s="21"/>
      <c r="AJ553" s="21"/>
      <c r="AK553" s="21"/>
      <c r="AL553" s="21"/>
    </row>
    <row r="554" spans="1:38" ht="15.75" customHeight="1">
      <c r="A554" s="21"/>
      <c r="B554" s="21"/>
      <c r="C554" s="21"/>
      <c r="D554" s="1"/>
      <c r="E554" s="23"/>
      <c r="F554" s="23"/>
      <c r="G554" s="23"/>
      <c r="H554" s="23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  <c r="AA554" s="21"/>
      <c r="AB554" s="21"/>
      <c r="AC554" s="21"/>
      <c r="AD554" s="21"/>
      <c r="AE554" s="21"/>
      <c r="AF554" s="21"/>
      <c r="AG554" s="21"/>
      <c r="AH554" s="21"/>
      <c r="AI554" s="21"/>
      <c r="AJ554" s="21"/>
      <c r="AK554" s="21"/>
      <c r="AL554" s="21"/>
    </row>
    <row r="555" spans="1:38" ht="15.75" customHeight="1">
      <c r="A555" s="21"/>
      <c r="B555" s="21"/>
      <c r="C555" s="21"/>
      <c r="D555" s="1"/>
      <c r="E555" s="23"/>
      <c r="F555" s="23"/>
      <c r="G555" s="23"/>
      <c r="H555" s="23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  <c r="AA555" s="21"/>
      <c r="AB555" s="21"/>
      <c r="AC555" s="21"/>
      <c r="AD555" s="21"/>
      <c r="AE555" s="21"/>
      <c r="AF555" s="21"/>
      <c r="AG555" s="21"/>
      <c r="AH555" s="21"/>
      <c r="AI555" s="21"/>
      <c r="AJ555" s="21"/>
      <c r="AK555" s="21"/>
      <c r="AL555" s="21"/>
    </row>
    <row r="556" spans="1:38" ht="15.75" customHeight="1">
      <c r="A556" s="21"/>
      <c r="B556" s="21"/>
      <c r="C556" s="21"/>
      <c r="D556" s="1"/>
      <c r="E556" s="23"/>
      <c r="F556" s="23"/>
      <c r="G556" s="23"/>
      <c r="H556" s="23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  <c r="AA556" s="21"/>
      <c r="AB556" s="21"/>
      <c r="AC556" s="21"/>
      <c r="AD556" s="21"/>
      <c r="AE556" s="21"/>
      <c r="AF556" s="21"/>
      <c r="AG556" s="21"/>
      <c r="AH556" s="21"/>
      <c r="AI556" s="21"/>
      <c r="AJ556" s="21"/>
      <c r="AK556" s="21"/>
      <c r="AL556" s="21"/>
    </row>
    <row r="557" spans="1:38" ht="15.75" customHeight="1">
      <c r="A557" s="21"/>
      <c r="B557" s="21"/>
      <c r="C557" s="21"/>
      <c r="D557" s="1"/>
      <c r="E557" s="23"/>
      <c r="F557" s="23"/>
      <c r="G557" s="23"/>
      <c r="H557" s="23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  <c r="AA557" s="21"/>
      <c r="AB557" s="21"/>
      <c r="AC557" s="21"/>
      <c r="AD557" s="21"/>
      <c r="AE557" s="21"/>
      <c r="AF557" s="21"/>
      <c r="AG557" s="21"/>
      <c r="AH557" s="21"/>
      <c r="AI557" s="21"/>
      <c r="AJ557" s="21"/>
      <c r="AK557" s="21"/>
      <c r="AL557" s="21"/>
    </row>
    <row r="558" spans="1:38" ht="15.75" customHeight="1">
      <c r="A558" s="21"/>
      <c r="B558" s="21"/>
      <c r="C558" s="21"/>
      <c r="D558" s="1"/>
      <c r="E558" s="23"/>
      <c r="F558" s="23"/>
      <c r="G558" s="23"/>
      <c r="H558" s="23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  <c r="AA558" s="21"/>
      <c r="AB558" s="21"/>
      <c r="AC558" s="21"/>
      <c r="AD558" s="21"/>
      <c r="AE558" s="21"/>
      <c r="AF558" s="21"/>
      <c r="AG558" s="21"/>
      <c r="AH558" s="21"/>
      <c r="AI558" s="21"/>
      <c r="AJ558" s="21"/>
      <c r="AK558" s="21"/>
      <c r="AL558" s="21"/>
    </row>
    <row r="559" spans="1:38" ht="15.75" customHeight="1">
      <c r="A559" s="21"/>
      <c r="B559" s="21"/>
      <c r="C559" s="21"/>
      <c r="D559" s="1"/>
      <c r="E559" s="23"/>
      <c r="F559" s="23"/>
      <c r="G559" s="23"/>
      <c r="H559" s="23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  <c r="AA559" s="21"/>
      <c r="AB559" s="21"/>
      <c r="AC559" s="21"/>
      <c r="AD559" s="21"/>
      <c r="AE559" s="21"/>
      <c r="AF559" s="21"/>
      <c r="AG559" s="21"/>
      <c r="AH559" s="21"/>
      <c r="AI559" s="21"/>
      <c r="AJ559" s="21"/>
      <c r="AK559" s="21"/>
      <c r="AL559" s="21"/>
    </row>
    <row r="560" spans="1:38" ht="15.75" customHeight="1">
      <c r="A560" s="21"/>
      <c r="B560" s="21"/>
      <c r="C560" s="21"/>
      <c r="D560" s="1"/>
      <c r="E560" s="23"/>
      <c r="F560" s="23"/>
      <c r="G560" s="23"/>
      <c r="H560" s="23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  <c r="AA560" s="21"/>
      <c r="AB560" s="21"/>
      <c r="AC560" s="21"/>
      <c r="AD560" s="21"/>
      <c r="AE560" s="21"/>
      <c r="AF560" s="21"/>
      <c r="AG560" s="21"/>
      <c r="AH560" s="21"/>
      <c r="AI560" s="21"/>
      <c r="AJ560" s="21"/>
      <c r="AK560" s="21"/>
      <c r="AL560" s="21"/>
    </row>
    <row r="561" spans="1:38" ht="15.75" customHeight="1">
      <c r="A561" s="21"/>
      <c r="B561" s="21"/>
      <c r="C561" s="21"/>
      <c r="D561" s="1"/>
      <c r="E561" s="23"/>
      <c r="F561" s="23"/>
      <c r="G561" s="23"/>
      <c r="H561" s="23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  <c r="AA561" s="21"/>
      <c r="AB561" s="21"/>
      <c r="AC561" s="21"/>
      <c r="AD561" s="21"/>
      <c r="AE561" s="21"/>
      <c r="AF561" s="21"/>
      <c r="AG561" s="21"/>
      <c r="AH561" s="21"/>
      <c r="AI561" s="21"/>
      <c r="AJ561" s="21"/>
      <c r="AK561" s="21"/>
      <c r="AL561" s="21"/>
    </row>
    <row r="562" spans="1:38" ht="15.75" customHeight="1">
      <c r="A562" s="21"/>
      <c r="B562" s="21"/>
      <c r="C562" s="21"/>
      <c r="D562" s="1"/>
      <c r="E562" s="23"/>
      <c r="F562" s="23"/>
      <c r="G562" s="23"/>
      <c r="H562" s="23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  <c r="AA562" s="21"/>
      <c r="AB562" s="21"/>
      <c r="AC562" s="21"/>
      <c r="AD562" s="21"/>
      <c r="AE562" s="21"/>
      <c r="AF562" s="21"/>
      <c r="AG562" s="21"/>
      <c r="AH562" s="21"/>
      <c r="AI562" s="21"/>
      <c r="AJ562" s="21"/>
      <c r="AK562" s="21"/>
      <c r="AL562" s="21"/>
    </row>
    <row r="563" spans="1:38" ht="15.75" customHeight="1">
      <c r="A563" s="21"/>
      <c r="B563" s="21"/>
      <c r="C563" s="21"/>
      <c r="D563" s="1"/>
      <c r="E563" s="23"/>
      <c r="F563" s="23"/>
      <c r="G563" s="23"/>
      <c r="H563" s="23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  <c r="AA563" s="21"/>
      <c r="AB563" s="21"/>
      <c r="AC563" s="21"/>
      <c r="AD563" s="21"/>
      <c r="AE563" s="21"/>
      <c r="AF563" s="21"/>
      <c r="AG563" s="21"/>
      <c r="AH563" s="21"/>
      <c r="AI563" s="21"/>
      <c r="AJ563" s="21"/>
      <c r="AK563" s="21"/>
      <c r="AL563" s="21"/>
    </row>
    <row r="564" spans="1:38" ht="15.75" customHeight="1">
      <c r="A564" s="21"/>
      <c r="B564" s="21"/>
      <c r="C564" s="21"/>
      <c r="D564" s="1"/>
      <c r="E564" s="23"/>
      <c r="F564" s="23"/>
      <c r="G564" s="23"/>
      <c r="H564" s="23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  <c r="AA564" s="21"/>
      <c r="AB564" s="21"/>
      <c r="AC564" s="21"/>
      <c r="AD564" s="21"/>
      <c r="AE564" s="21"/>
      <c r="AF564" s="21"/>
      <c r="AG564" s="21"/>
      <c r="AH564" s="21"/>
      <c r="AI564" s="21"/>
      <c r="AJ564" s="21"/>
      <c r="AK564" s="21"/>
      <c r="AL564" s="21"/>
    </row>
    <row r="565" spans="1:38" ht="15.75" customHeight="1">
      <c r="A565" s="21"/>
      <c r="B565" s="21"/>
      <c r="C565" s="21"/>
      <c r="D565" s="1"/>
      <c r="E565" s="23"/>
      <c r="F565" s="23"/>
      <c r="G565" s="23"/>
      <c r="H565" s="23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  <c r="AA565" s="21"/>
      <c r="AB565" s="21"/>
      <c r="AC565" s="21"/>
      <c r="AD565" s="21"/>
      <c r="AE565" s="21"/>
      <c r="AF565" s="21"/>
      <c r="AG565" s="21"/>
      <c r="AH565" s="21"/>
      <c r="AI565" s="21"/>
      <c r="AJ565" s="21"/>
      <c r="AK565" s="21"/>
      <c r="AL565" s="21"/>
    </row>
    <row r="566" spans="1:38" ht="15.75" customHeight="1">
      <c r="A566" s="21"/>
      <c r="B566" s="21"/>
      <c r="C566" s="21"/>
      <c r="D566" s="1"/>
      <c r="E566" s="23"/>
      <c r="F566" s="23"/>
      <c r="G566" s="23"/>
      <c r="H566" s="23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  <c r="AA566" s="21"/>
      <c r="AB566" s="21"/>
      <c r="AC566" s="21"/>
      <c r="AD566" s="21"/>
      <c r="AE566" s="21"/>
      <c r="AF566" s="21"/>
      <c r="AG566" s="21"/>
      <c r="AH566" s="21"/>
      <c r="AI566" s="21"/>
      <c r="AJ566" s="21"/>
      <c r="AK566" s="21"/>
      <c r="AL566" s="21"/>
    </row>
    <row r="567" spans="1:38" ht="15.75" customHeight="1">
      <c r="A567" s="21"/>
      <c r="B567" s="21"/>
      <c r="C567" s="21"/>
      <c r="D567" s="1"/>
      <c r="E567" s="23"/>
      <c r="F567" s="23"/>
      <c r="G567" s="23"/>
      <c r="H567" s="23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  <c r="AA567" s="21"/>
      <c r="AB567" s="21"/>
      <c r="AC567" s="21"/>
      <c r="AD567" s="21"/>
      <c r="AE567" s="21"/>
      <c r="AF567" s="21"/>
      <c r="AG567" s="21"/>
      <c r="AH567" s="21"/>
      <c r="AI567" s="21"/>
      <c r="AJ567" s="21"/>
      <c r="AK567" s="21"/>
      <c r="AL567" s="21"/>
    </row>
    <row r="568" spans="1:38" ht="15.75" customHeight="1">
      <c r="A568" s="21"/>
      <c r="B568" s="21"/>
      <c r="C568" s="21"/>
      <c r="D568" s="1"/>
      <c r="E568" s="23"/>
      <c r="F568" s="23"/>
      <c r="G568" s="23"/>
      <c r="H568" s="23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  <c r="AA568" s="21"/>
      <c r="AB568" s="21"/>
      <c r="AC568" s="21"/>
      <c r="AD568" s="21"/>
      <c r="AE568" s="21"/>
      <c r="AF568" s="21"/>
      <c r="AG568" s="21"/>
      <c r="AH568" s="21"/>
      <c r="AI568" s="21"/>
      <c r="AJ568" s="21"/>
      <c r="AK568" s="21"/>
      <c r="AL568" s="21"/>
    </row>
    <row r="569" spans="1:38" ht="15.75" customHeight="1">
      <c r="A569" s="21"/>
      <c r="B569" s="21"/>
      <c r="C569" s="21"/>
      <c r="D569" s="1"/>
      <c r="E569" s="23"/>
      <c r="F569" s="23"/>
      <c r="G569" s="23"/>
      <c r="H569" s="23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  <c r="AA569" s="21"/>
      <c r="AB569" s="21"/>
      <c r="AC569" s="21"/>
      <c r="AD569" s="21"/>
      <c r="AE569" s="21"/>
      <c r="AF569" s="21"/>
      <c r="AG569" s="21"/>
      <c r="AH569" s="21"/>
      <c r="AI569" s="21"/>
      <c r="AJ569" s="21"/>
      <c r="AK569" s="21"/>
      <c r="AL569" s="21"/>
    </row>
    <row r="570" spans="1:38" ht="15.75" customHeight="1">
      <c r="A570" s="21"/>
      <c r="B570" s="21"/>
      <c r="C570" s="21"/>
      <c r="D570" s="1"/>
      <c r="E570" s="23"/>
      <c r="F570" s="23"/>
      <c r="G570" s="23"/>
      <c r="H570" s="23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  <c r="AA570" s="21"/>
      <c r="AB570" s="21"/>
      <c r="AC570" s="21"/>
      <c r="AD570" s="21"/>
      <c r="AE570" s="21"/>
      <c r="AF570" s="21"/>
      <c r="AG570" s="21"/>
      <c r="AH570" s="21"/>
      <c r="AI570" s="21"/>
      <c r="AJ570" s="21"/>
      <c r="AK570" s="21"/>
      <c r="AL570" s="21"/>
    </row>
    <row r="571" spans="1:38" ht="15.75" customHeight="1">
      <c r="A571" s="21"/>
      <c r="B571" s="21"/>
      <c r="C571" s="21"/>
      <c r="D571" s="1"/>
      <c r="E571" s="23"/>
      <c r="F571" s="23"/>
      <c r="G571" s="23"/>
      <c r="H571" s="23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  <c r="AA571" s="21"/>
      <c r="AB571" s="21"/>
      <c r="AC571" s="21"/>
      <c r="AD571" s="21"/>
      <c r="AE571" s="21"/>
      <c r="AF571" s="21"/>
      <c r="AG571" s="21"/>
      <c r="AH571" s="21"/>
      <c r="AI571" s="21"/>
      <c r="AJ571" s="21"/>
      <c r="AK571" s="21"/>
      <c r="AL571" s="21"/>
    </row>
    <row r="572" spans="1:38" ht="15.75" customHeight="1">
      <c r="A572" s="21"/>
      <c r="B572" s="21"/>
      <c r="C572" s="21"/>
      <c r="D572" s="1"/>
      <c r="E572" s="23"/>
      <c r="F572" s="23"/>
      <c r="G572" s="23"/>
      <c r="H572" s="23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  <c r="AA572" s="21"/>
      <c r="AB572" s="21"/>
      <c r="AC572" s="21"/>
      <c r="AD572" s="21"/>
      <c r="AE572" s="21"/>
      <c r="AF572" s="21"/>
      <c r="AG572" s="21"/>
      <c r="AH572" s="21"/>
      <c r="AI572" s="21"/>
      <c r="AJ572" s="21"/>
      <c r="AK572" s="21"/>
      <c r="AL572" s="21"/>
    </row>
    <row r="573" spans="1:38" ht="15.75" customHeight="1">
      <c r="A573" s="21"/>
      <c r="B573" s="21"/>
      <c r="C573" s="21"/>
      <c r="D573" s="1"/>
      <c r="E573" s="23"/>
      <c r="F573" s="23"/>
      <c r="G573" s="23"/>
      <c r="H573" s="23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  <c r="AA573" s="21"/>
      <c r="AB573" s="21"/>
      <c r="AC573" s="21"/>
      <c r="AD573" s="21"/>
      <c r="AE573" s="21"/>
      <c r="AF573" s="21"/>
      <c r="AG573" s="21"/>
      <c r="AH573" s="21"/>
      <c r="AI573" s="21"/>
      <c r="AJ573" s="21"/>
      <c r="AK573" s="21"/>
      <c r="AL573" s="21"/>
    </row>
    <row r="574" spans="1:38" ht="15.75" customHeight="1">
      <c r="A574" s="21"/>
      <c r="B574" s="21"/>
      <c r="C574" s="21"/>
      <c r="D574" s="1"/>
      <c r="E574" s="23"/>
      <c r="F574" s="23"/>
      <c r="G574" s="23"/>
      <c r="H574" s="23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  <c r="AA574" s="21"/>
      <c r="AB574" s="21"/>
      <c r="AC574" s="21"/>
      <c r="AD574" s="21"/>
      <c r="AE574" s="21"/>
      <c r="AF574" s="21"/>
      <c r="AG574" s="21"/>
      <c r="AH574" s="21"/>
      <c r="AI574" s="21"/>
      <c r="AJ574" s="21"/>
      <c r="AK574" s="21"/>
      <c r="AL574" s="21"/>
    </row>
    <row r="575" spans="1:38" ht="15.75" customHeight="1">
      <c r="A575" s="21"/>
      <c r="B575" s="21"/>
      <c r="C575" s="21"/>
      <c r="D575" s="1"/>
      <c r="E575" s="23"/>
      <c r="F575" s="23"/>
      <c r="G575" s="23"/>
      <c r="H575" s="23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  <c r="AA575" s="21"/>
      <c r="AB575" s="21"/>
      <c r="AC575" s="21"/>
      <c r="AD575" s="21"/>
      <c r="AE575" s="21"/>
      <c r="AF575" s="21"/>
      <c r="AG575" s="21"/>
      <c r="AH575" s="21"/>
      <c r="AI575" s="21"/>
      <c r="AJ575" s="21"/>
      <c r="AK575" s="21"/>
      <c r="AL575" s="21"/>
    </row>
    <row r="576" spans="1:38" ht="15.75" customHeight="1">
      <c r="A576" s="21"/>
      <c r="B576" s="21"/>
      <c r="C576" s="21"/>
      <c r="D576" s="1"/>
      <c r="E576" s="23"/>
      <c r="F576" s="23"/>
      <c r="G576" s="23"/>
      <c r="H576" s="23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  <c r="AA576" s="21"/>
      <c r="AB576" s="21"/>
      <c r="AC576" s="21"/>
      <c r="AD576" s="21"/>
      <c r="AE576" s="21"/>
      <c r="AF576" s="21"/>
      <c r="AG576" s="21"/>
      <c r="AH576" s="21"/>
      <c r="AI576" s="21"/>
      <c r="AJ576" s="21"/>
      <c r="AK576" s="21"/>
      <c r="AL576" s="21"/>
    </row>
    <row r="577" spans="1:38" ht="15.75" customHeight="1">
      <c r="A577" s="21"/>
      <c r="B577" s="21"/>
      <c r="C577" s="21"/>
      <c r="D577" s="1"/>
      <c r="E577" s="23"/>
      <c r="F577" s="23"/>
      <c r="G577" s="23"/>
      <c r="H577" s="23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  <c r="AA577" s="21"/>
      <c r="AB577" s="21"/>
      <c r="AC577" s="21"/>
      <c r="AD577" s="21"/>
      <c r="AE577" s="21"/>
      <c r="AF577" s="21"/>
      <c r="AG577" s="21"/>
      <c r="AH577" s="21"/>
      <c r="AI577" s="21"/>
      <c r="AJ577" s="21"/>
      <c r="AK577" s="21"/>
      <c r="AL577" s="21"/>
    </row>
    <row r="578" spans="1:38" ht="15.75" customHeight="1">
      <c r="A578" s="21"/>
      <c r="B578" s="21"/>
      <c r="C578" s="21"/>
      <c r="D578" s="1"/>
      <c r="E578" s="23"/>
      <c r="F578" s="23"/>
      <c r="G578" s="23"/>
      <c r="H578" s="23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  <c r="AA578" s="21"/>
      <c r="AB578" s="21"/>
      <c r="AC578" s="21"/>
      <c r="AD578" s="21"/>
      <c r="AE578" s="21"/>
      <c r="AF578" s="21"/>
      <c r="AG578" s="21"/>
      <c r="AH578" s="21"/>
      <c r="AI578" s="21"/>
      <c r="AJ578" s="21"/>
      <c r="AK578" s="21"/>
      <c r="AL578" s="21"/>
    </row>
    <row r="579" spans="1:38" ht="15.75" customHeight="1">
      <c r="A579" s="21"/>
      <c r="B579" s="21"/>
      <c r="C579" s="21"/>
      <c r="D579" s="1"/>
      <c r="E579" s="23"/>
      <c r="F579" s="23"/>
      <c r="G579" s="23"/>
      <c r="H579" s="23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  <c r="AA579" s="21"/>
      <c r="AB579" s="21"/>
      <c r="AC579" s="21"/>
      <c r="AD579" s="21"/>
      <c r="AE579" s="21"/>
      <c r="AF579" s="21"/>
      <c r="AG579" s="21"/>
      <c r="AH579" s="21"/>
      <c r="AI579" s="21"/>
      <c r="AJ579" s="21"/>
      <c r="AK579" s="21"/>
      <c r="AL579" s="21"/>
    </row>
    <row r="580" spans="1:38" ht="15.75" customHeight="1">
      <c r="A580" s="21"/>
      <c r="B580" s="21"/>
      <c r="C580" s="21"/>
      <c r="D580" s="1"/>
      <c r="E580" s="23"/>
      <c r="F580" s="23"/>
      <c r="G580" s="23"/>
      <c r="H580" s="23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  <c r="AA580" s="21"/>
      <c r="AB580" s="21"/>
      <c r="AC580" s="21"/>
      <c r="AD580" s="21"/>
      <c r="AE580" s="21"/>
      <c r="AF580" s="21"/>
      <c r="AG580" s="21"/>
      <c r="AH580" s="21"/>
      <c r="AI580" s="21"/>
      <c r="AJ580" s="21"/>
      <c r="AK580" s="21"/>
      <c r="AL580" s="21"/>
    </row>
    <row r="581" spans="1:38" ht="15.75" customHeight="1">
      <c r="A581" s="21"/>
      <c r="B581" s="21"/>
      <c r="C581" s="21"/>
      <c r="D581" s="1"/>
      <c r="E581" s="23"/>
      <c r="F581" s="23"/>
      <c r="G581" s="23"/>
      <c r="H581" s="23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  <c r="AA581" s="21"/>
      <c r="AB581" s="21"/>
      <c r="AC581" s="21"/>
      <c r="AD581" s="21"/>
      <c r="AE581" s="21"/>
      <c r="AF581" s="21"/>
      <c r="AG581" s="21"/>
      <c r="AH581" s="21"/>
      <c r="AI581" s="21"/>
      <c r="AJ581" s="21"/>
      <c r="AK581" s="21"/>
      <c r="AL581" s="21"/>
    </row>
    <row r="582" spans="1:38" ht="15.75" customHeight="1">
      <c r="A582" s="21"/>
      <c r="B582" s="21"/>
      <c r="C582" s="21"/>
      <c r="D582" s="1"/>
      <c r="E582" s="23"/>
      <c r="F582" s="23"/>
      <c r="G582" s="23"/>
      <c r="H582" s="23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  <c r="AA582" s="21"/>
      <c r="AB582" s="21"/>
      <c r="AC582" s="21"/>
      <c r="AD582" s="21"/>
      <c r="AE582" s="21"/>
      <c r="AF582" s="21"/>
      <c r="AG582" s="21"/>
      <c r="AH582" s="21"/>
      <c r="AI582" s="21"/>
      <c r="AJ582" s="21"/>
      <c r="AK582" s="21"/>
      <c r="AL582" s="21"/>
    </row>
    <row r="583" spans="1:38" ht="15.75" customHeight="1">
      <c r="A583" s="21"/>
      <c r="B583" s="21"/>
      <c r="C583" s="21"/>
      <c r="D583" s="1"/>
      <c r="E583" s="23"/>
      <c r="F583" s="23"/>
      <c r="G583" s="23"/>
      <c r="H583" s="23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  <c r="AA583" s="21"/>
      <c r="AB583" s="21"/>
      <c r="AC583" s="21"/>
      <c r="AD583" s="21"/>
      <c r="AE583" s="21"/>
      <c r="AF583" s="21"/>
      <c r="AG583" s="21"/>
      <c r="AH583" s="21"/>
      <c r="AI583" s="21"/>
      <c r="AJ583" s="21"/>
      <c r="AK583" s="21"/>
      <c r="AL583" s="21"/>
    </row>
    <row r="584" spans="1:38" ht="15.75" customHeight="1">
      <c r="A584" s="21"/>
      <c r="B584" s="21"/>
      <c r="C584" s="21"/>
      <c r="D584" s="1"/>
      <c r="E584" s="23"/>
      <c r="F584" s="23"/>
      <c r="G584" s="23"/>
      <c r="H584" s="23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  <c r="AA584" s="21"/>
      <c r="AB584" s="21"/>
      <c r="AC584" s="21"/>
      <c r="AD584" s="21"/>
      <c r="AE584" s="21"/>
      <c r="AF584" s="21"/>
      <c r="AG584" s="21"/>
      <c r="AH584" s="21"/>
      <c r="AI584" s="21"/>
      <c r="AJ584" s="21"/>
      <c r="AK584" s="21"/>
      <c r="AL584" s="21"/>
    </row>
    <row r="585" spans="1:38" ht="15.75" customHeight="1">
      <c r="A585" s="21"/>
      <c r="B585" s="21"/>
      <c r="C585" s="21"/>
      <c r="D585" s="1"/>
      <c r="E585" s="23"/>
      <c r="F585" s="23"/>
      <c r="G585" s="23"/>
      <c r="H585" s="23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  <c r="AA585" s="21"/>
      <c r="AB585" s="21"/>
      <c r="AC585" s="21"/>
      <c r="AD585" s="21"/>
      <c r="AE585" s="21"/>
      <c r="AF585" s="21"/>
      <c r="AG585" s="21"/>
      <c r="AH585" s="21"/>
      <c r="AI585" s="21"/>
      <c r="AJ585" s="21"/>
      <c r="AK585" s="21"/>
      <c r="AL585" s="21"/>
    </row>
    <row r="586" spans="1:38" ht="15.75" customHeight="1">
      <c r="A586" s="21"/>
      <c r="B586" s="21"/>
      <c r="C586" s="21"/>
      <c r="D586" s="1"/>
      <c r="E586" s="23"/>
      <c r="F586" s="23"/>
      <c r="G586" s="23"/>
      <c r="H586" s="23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  <c r="AA586" s="21"/>
      <c r="AB586" s="21"/>
      <c r="AC586" s="21"/>
      <c r="AD586" s="21"/>
      <c r="AE586" s="21"/>
      <c r="AF586" s="21"/>
      <c r="AG586" s="21"/>
      <c r="AH586" s="21"/>
      <c r="AI586" s="21"/>
      <c r="AJ586" s="21"/>
      <c r="AK586" s="21"/>
      <c r="AL586" s="21"/>
    </row>
    <row r="587" spans="1:38" ht="15.75" customHeight="1">
      <c r="A587" s="21"/>
      <c r="B587" s="21"/>
      <c r="C587" s="21"/>
      <c r="D587" s="1"/>
      <c r="E587" s="23"/>
      <c r="F587" s="23"/>
      <c r="G587" s="23"/>
      <c r="H587" s="23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  <c r="AA587" s="21"/>
      <c r="AB587" s="21"/>
      <c r="AC587" s="21"/>
      <c r="AD587" s="21"/>
      <c r="AE587" s="21"/>
      <c r="AF587" s="21"/>
      <c r="AG587" s="21"/>
      <c r="AH587" s="21"/>
      <c r="AI587" s="21"/>
      <c r="AJ587" s="21"/>
      <c r="AK587" s="21"/>
      <c r="AL587" s="21"/>
    </row>
    <row r="588" spans="1:38" ht="15.75" customHeight="1">
      <c r="A588" s="21"/>
      <c r="B588" s="21"/>
      <c r="C588" s="21"/>
      <c r="D588" s="1"/>
      <c r="E588" s="23"/>
      <c r="F588" s="23"/>
      <c r="G588" s="23"/>
      <c r="H588" s="23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  <c r="AA588" s="21"/>
      <c r="AB588" s="21"/>
      <c r="AC588" s="21"/>
      <c r="AD588" s="21"/>
      <c r="AE588" s="21"/>
      <c r="AF588" s="21"/>
      <c r="AG588" s="21"/>
      <c r="AH588" s="21"/>
      <c r="AI588" s="21"/>
      <c r="AJ588" s="21"/>
      <c r="AK588" s="21"/>
      <c r="AL588" s="21"/>
    </row>
    <row r="589" spans="1:38" ht="15.75" customHeight="1">
      <c r="A589" s="21"/>
      <c r="B589" s="21"/>
      <c r="C589" s="21"/>
      <c r="D589" s="1"/>
      <c r="E589" s="23"/>
      <c r="F589" s="23"/>
      <c r="G589" s="23"/>
      <c r="H589" s="23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  <c r="AA589" s="21"/>
      <c r="AB589" s="21"/>
      <c r="AC589" s="21"/>
      <c r="AD589" s="21"/>
      <c r="AE589" s="21"/>
      <c r="AF589" s="21"/>
      <c r="AG589" s="21"/>
      <c r="AH589" s="21"/>
      <c r="AI589" s="21"/>
      <c r="AJ589" s="21"/>
      <c r="AK589" s="21"/>
      <c r="AL589" s="21"/>
    </row>
    <row r="590" spans="1:38" ht="15.75" customHeight="1">
      <c r="A590" s="21"/>
      <c r="B590" s="21"/>
      <c r="C590" s="21"/>
      <c r="D590" s="1"/>
      <c r="E590" s="23"/>
      <c r="F590" s="23"/>
      <c r="G590" s="23"/>
      <c r="H590" s="23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  <c r="AA590" s="21"/>
      <c r="AB590" s="21"/>
      <c r="AC590" s="21"/>
      <c r="AD590" s="21"/>
      <c r="AE590" s="21"/>
      <c r="AF590" s="21"/>
      <c r="AG590" s="21"/>
      <c r="AH590" s="21"/>
      <c r="AI590" s="21"/>
      <c r="AJ590" s="21"/>
      <c r="AK590" s="21"/>
      <c r="AL590" s="21"/>
    </row>
    <row r="591" spans="1:38" ht="15.75" customHeight="1">
      <c r="A591" s="21"/>
      <c r="B591" s="21"/>
      <c r="C591" s="21"/>
      <c r="D591" s="1"/>
      <c r="E591" s="23"/>
      <c r="F591" s="23"/>
      <c r="G591" s="23"/>
      <c r="H591" s="23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  <c r="AA591" s="21"/>
      <c r="AB591" s="21"/>
      <c r="AC591" s="21"/>
      <c r="AD591" s="21"/>
      <c r="AE591" s="21"/>
      <c r="AF591" s="21"/>
      <c r="AG591" s="21"/>
      <c r="AH591" s="21"/>
      <c r="AI591" s="21"/>
      <c r="AJ591" s="21"/>
      <c r="AK591" s="21"/>
      <c r="AL591" s="21"/>
    </row>
    <row r="592" spans="1:38" ht="15.75" customHeight="1">
      <c r="A592" s="21"/>
      <c r="B592" s="21"/>
      <c r="C592" s="21"/>
      <c r="D592" s="1"/>
      <c r="E592" s="23"/>
      <c r="F592" s="23"/>
      <c r="G592" s="23"/>
      <c r="H592" s="23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  <c r="AA592" s="21"/>
      <c r="AB592" s="21"/>
      <c r="AC592" s="21"/>
      <c r="AD592" s="21"/>
      <c r="AE592" s="21"/>
      <c r="AF592" s="21"/>
      <c r="AG592" s="21"/>
      <c r="AH592" s="21"/>
      <c r="AI592" s="21"/>
      <c r="AJ592" s="21"/>
      <c r="AK592" s="21"/>
      <c r="AL592" s="21"/>
    </row>
    <row r="593" spans="1:38" ht="15.75" customHeight="1">
      <c r="A593" s="21"/>
      <c r="B593" s="21"/>
      <c r="C593" s="21"/>
      <c r="D593" s="1"/>
      <c r="E593" s="23"/>
      <c r="F593" s="23"/>
      <c r="G593" s="23"/>
      <c r="H593" s="23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  <c r="AA593" s="21"/>
      <c r="AB593" s="21"/>
      <c r="AC593" s="21"/>
      <c r="AD593" s="21"/>
      <c r="AE593" s="21"/>
      <c r="AF593" s="21"/>
      <c r="AG593" s="21"/>
      <c r="AH593" s="21"/>
      <c r="AI593" s="21"/>
      <c r="AJ593" s="21"/>
      <c r="AK593" s="21"/>
      <c r="AL593" s="21"/>
    </row>
    <row r="594" spans="1:38" ht="15.75" customHeight="1">
      <c r="A594" s="21"/>
      <c r="B594" s="21"/>
      <c r="C594" s="21"/>
      <c r="D594" s="1"/>
      <c r="E594" s="23"/>
      <c r="F594" s="23"/>
      <c r="G594" s="23"/>
      <c r="H594" s="23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  <c r="AA594" s="21"/>
      <c r="AB594" s="21"/>
      <c r="AC594" s="21"/>
      <c r="AD594" s="21"/>
      <c r="AE594" s="21"/>
      <c r="AF594" s="21"/>
      <c r="AG594" s="21"/>
      <c r="AH594" s="21"/>
      <c r="AI594" s="21"/>
      <c r="AJ594" s="21"/>
      <c r="AK594" s="21"/>
      <c r="AL594" s="21"/>
    </row>
    <row r="595" spans="1:38" ht="15.75" customHeight="1">
      <c r="A595" s="21"/>
      <c r="B595" s="21"/>
      <c r="C595" s="21"/>
      <c r="D595" s="1"/>
      <c r="E595" s="23"/>
      <c r="F595" s="23"/>
      <c r="G595" s="23"/>
      <c r="H595" s="23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  <c r="AA595" s="21"/>
      <c r="AB595" s="21"/>
      <c r="AC595" s="21"/>
      <c r="AD595" s="21"/>
      <c r="AE595" s="21"/>
      <c r="AF595" s="21"/>
      <c r="AG595" s="21"/>
      <c r="AH595" s="21"/>
      <c r="AI595" s="21"/>
      <c r="AJ595" s="21"/>
      <c r="AK595" s="21"/>
      <c r="AL595" s="21"/>
    </row>
    <row r="596" spans="1:38" ht="15.75" customHeight="1">
      <c r="A596" s="21"/>
      <c r="B596" s="21"/>
      <c r="C596" s="21"/>
      <c r="D596" s="1"/>
      <c r="E596" s="23"/>
      <c r="F596" s="23"/>
      <c r="G596" s="23"/>
      <c r="H596" s="23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  <c r="AA596" s="21"/>
      <c r="AB596" s="21"/>
      <c r="AC596" s="21"/>
      <c r="AD596" s="21"/>
      <c r="AE596" s="21"/>
      <c r="AF596" s="21"/>
      <c r="AG596" s="21"/>
      <c r="AH596" s="21"/>
      <c r="AI596" s="21"/>
      <c r="AJ596" s="21"/>
      <c r="AK596" s="21"/>
      <c r="AL596" s="21"/>
    </row>
    <row r="597" spans="1:38" ht="15.75" customHeight="1">
      <c r="A597" s="21"/>
      <c r="B597" s="21"/>
      <c r="C597" s="21"/>
      <c r="D597" s="1"/>
      <c r="E597" s="23"/>
      <c r="F597" s="23"/>
      <c r="G597" s="23"/>
      <c r="H597" s="23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  <c r="AA597" s="21"/>
      <c r="AB597" s="21"/>
      <c r="AC597" s="21"/>
      <c r="AD597" s="21"/>
      <c r="AE597" s="21"/>
      <c r="AF597" s="21"/>
      <c r="AG597" s="21"/>
      <c r="AH597" s="21"/>
      <c r="AI597" s="21"/>
      <c r="AJ597" s="21"/>
      <c r="AK597" s="21"/>
      <c r="AL597" s="21"/>
    </row>
    <row r="598" spans="1:38" ht="15.75" customHeight="1">
      <c r="A598" s="21"/>
      <c r="B598" s="21"/>
      <c r="C598" s="21"/>
      <c r="D598" s="1"/>
      <c r="E598" s="23"/>
      <c r="F598" s="23"/>
      <c r="G598" s="23"/>
      <c r="H598" s="23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  <c r="AA598" s="21"/>
      <c r="AB598" s="21"/>
      <c r="AC598" s="21"/>
      <c r="AD598" s="21"/>
      <c r="AE598" s="21"/>
      <c r="AF598" s="21"/>
      <c r="AG598" s="21"/>
      <c r="AH598" s="21"/>
      <c r="AI598" s="21"/>
      <c r="AJ598" s="21"/>
      <c r="AK598" s="21"/>
      <c r="AL598" s="21"/>
    </row>
    <row r="599" spans="1:38" ht="15.75" customHeight="1">
      <c r="A599" s="21"/>
      <c r="B599" s="21"/>
      <c r="C599" s="21"/>
      <c r="D599" s="1"/>
      <c r="E599" s="23"/>
      <c r="F599" s="23"/>
      <c r="G599" s="23"/>
      <c r="H599" s="23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  <c r="AA599" s="21"/>
      <c r="AB599" s="21"/>
      <c r="AC599" s="21"/>
      <c r="AD599" s="21"/>
      <c r="AE599" s="21"/>
      <c r="AF599" s="21"/>
      <c r="AG599" s="21"/>
      <c r="AH599" s="21"/>
      <c r="AI599" s="21"/>
      <c r="AJ599" s="21"/>
      <c r="AK599" s="21"/>
      <c r="AL599" s="21"/>
    </row>
    <row r="600" spans="1:38" ht="15.75" customHeight="1">
      <c r="A600" s="21"/>
      <c r="B600" s="21"/>
      <c r="C600" s="21"/>
      <c r="D600" s="1"/>
      <c r="E600" s="23"/>
      <c r="F600" s="23"/>
      <c r="G600" s="23"/>
      <c r="H600" s="23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  <c r="AA600" s="21"/>
      <c r="AB600" s="21"/>
      <c r="AC600" s="21"/>
      <c r="AD600" s="21"/>
      <c r="AE600" s="21"/>
      <c r="AF600" s="21"/>
      <c r="AG600" s="21"/>
      <c r="AH600" s="21"/>
      <c r="AI600" s="21"/>
      <c r="AJ600" s="21"/>
      <c r="AK600" s="21"/>
      <c r="AL600" s="21"/>
    </row>
    <row r="601" spans="1:38" ht="15.75" customHeight="1">
      <c r="A601" s="21"/>
      <c r="B601" s="21"/>
      <c r="C601" s="21"/>
      <c r="D601" s="1"/>
      <c r="E601" s="23"/>
      <c r="F601" s="23"/>
      <c r="G601" s="23"/>
      <c r="H601" s="23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  <c r="AA601" s="21"/>
      <c r="AB601" s="21"/>
      <c r="AC601" s="21"/>
      <c r="AD601" s="21"/>
      <c r="AE601" s="21"/>
      <c r="AF601" s="21"/>
      <c r="AG601" s="21"/>
      <c r="AH601" s="21"/>
      <c r="AI601" s="21"/>
      <c r="AJ601" s="21"/>
      <c r="AK601" s="21"/>
      <c r="AL601" s="21"/>
    </row>
    <row r="602" spans="1:38" ht="15.75" customHeight="1">
      <c r="A602" s="21"/>
      <c r="B602" s="21"/>
      <c r="C602" s="21"/>
      <c r="D602" s="1"/>
      <c r="E602" s="23"/>
      <c r="F602" s="23"/>
      <c r="G602" s="23"/>
      <c r="H602" s="23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  <c r="AA602" s="21"/>
      <c r="AB602" s="21"/>
      <c r="AC602" s="21"/>
      <c r="AD602" s="21"/>
      <c r="AE602" s="21"/>
      <c r="AF602" s="21"/>
      <c r="AG602" s="21"/>
      <c r="AH602" s="21"/>
      <c r="AI602" s="21"/>
      <c r="AJ602" s="21"/>
      <c r="AK602" s="21"/>
      <c r="AL602" s="21"/>
    </row>
    <row r="603" spans="1:38" ht="15.75" customHeight="1">
      <c r="A603" s="21"/>
      <c r="B603" s="21"/>
      <c r="C603" s="21"/>
      <c r="D603" s="1"/>
      <c r="E603" s="23"/>
      <c r="F603" s="23"/>
      <c r="G603" s="23"/>
      <c r="H603" s="23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  <c r="AA603" s="21"/>
      <c r="AB603" s="21"/>
      <c r="AC603" s="21"/>
      <c r="AD603" s="21"/>
      <c r="AE603" s="21"/>
      <c r="AF603" s="21"/>
      <c r="AG603" s="21"/>
      <c r="AH603" s="21"/>
      <c r="AI603" s="21"/>
      <c r="AJ603" s="21"/>
      <c r="AK603" s="21"/>
      <c r="AL603" s="21"/>
    </row>
    <row r="604" spans="1:38" ht="15.75" customHeight="1">
      <c r="A604" s="21"/>
      <c r="B604" s="21"/>
      <c r="C604" s="21"/>
      <c r="D604" s="1"/>
      <c r="E604" s="23"/>
      <c r="F604" s="23"/>
      <c r="G604" s="23"/>
      <c r="H604" s="23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  <c r="AA604" s="21"/>
      <c r="AB604" s="21"/>
      <c r="AC604" s="21"/>
      <c r="AD604" s="21"/>
      <c r="AE604" s="21"/>
      <c r="AF604" s="21"/>
      <c r="AG604" s="21"/>
      <c r="AH604" s="21"/>
      <c r="AI604" s="21"/>
      <c r="AJ604" s="21"/>
      <c r="AK604" s="21"/>
      <c r="AL604" s="21"/>
    </row>
    <row r="605" spans="1:38" ht="15.75" customHeight="1">
      <c r="A605" s="21"/>
      <c r="B605" s="21"/>
      <c r="C605" s="21"/>
      <c r="D605" s="1"/>
      <c r="E605" s="23"/>
      <c r="F605" s="23"/>
      <c r="G605" s="23"/>
      <c r="H605" s="23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  <c r="AA605" s="21"/>
      <c r="AB605" s="21"/>
      <c r="AC605" s="21"/>
      <c r="AD605" s="21"/>
      <c r="AE605" s="21"/>
      <c r="AF605" s="21"/>
      <c r="AG605" s="21"/>
      <c r="AH605" s="21"/>
      <c r="AI605" s="21"/>
      <c r="AJ605" s="21"/>
      <c r="AK605" s="21"/>
      <c r="AL605" s="21"/>
    </row>
    <row r="606" spans="1:38" ht="15.75" customHeight="1">
      <c r="A606" s="21"/>
      <c r="B606" s="21"/>
      <c r="C606" s="21"/>
      <c r="D606" s="1"/>
      <c r="E606" s="23"/>
      <c r="F606" s="23"/>
      <c r="G606" s="23"/>
      <c r="H606" s="23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  <c r="AA606" s="21"/>
      <c r="AB606" s="21"/>
      <c r="AC606" s="21"/>
      <c r="AD606" s="21"/>
      <c r="AE606" s="21"/>
      <c r="AF606" s="21"/>
      <c r="AG606" s="21"/>
      <c r="AH606" s="21"/>
      <c r="AI606" s="21"/>
      <c r="AJ606" s="21"/>
      <c r="AK606" s="21"/>
      <c r="AL606" s="21"/>
    </row>
    <row r="607" spans="1:38" ht="15.75" customHeight="1">
      <c r="A607" s="21"/>
      <c r="B607" s="21"/>
      <c r="C607" s="21"/>
      <c r="D607" s="1"/>
      <c r="E607" s="23"/>
      <c r="F607" s="23"/>
      <c r="G607" s="23"/>
      <c r="H607" s="23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  <c r="AA607" s="21"/>
      <c r="AB607" s="21"/>
      <c r="AC607" s="21"/>
      <c r="AD607" s="21"/>
      <c r="AE607" s="21"/>
      <c r="AF607" s="21"/>
      <c r="AG607" s="21"/>
      <c r="AH607" s="21"/>
      <c r="AI607" s="21"/>
      <c r="AJ607" s="21"/>
      <c r="AK607" s="21"/>
      <c r="AL607" s="21"/>
    </row>
    <row r="608" spans="1:38" ht="15.75" customHeight="1">
      <c r="A608" s="21"/>
      <c r="B608" s="21"/>
      <c r="C608" s="21"/>
      <c r="D608" s="1"/>
      <c r="E608" s="23"/>
      <c r="F608" s="23"/>
      <c r="G608" s="23"/>
      <c r="H608" s="23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  <c r="AA608" s="21"/>
      <c r="AB608" s="21"/>
      <c r="AC608" s="21"/>
      <c r="AD608" s="21"/>
      <c r="AE608" s="21"/>
      <c r="AF608" s="21"/>
      <c r="AG608" s="21"/>
      <c r="AH608" s="21"/>
      <c r="AI608" s="21"/>
      <c r="AJ608" s="21"/>
      <c r="AK608" s="21"/>
      <c r="AL608" s="21"/>
    </row>
    <row r="609" spans="1:38" ht="15.75" customHeight="1">
      <c r="A609" s="21"/>
      <c r="B609" s="21"/>
      <c r="C609" s="21"/>
      <c r="D609" s="1"/>
      <c r="E609" s="23"/>
      <c r="F609" s="23"/>
      <c r="G609" s="23"/>
      <c r="H609" s="23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  <c r="AA609" s="21"/>
      <c r="AB609" s="21"/>
      <c r="AC609" s="21"/>
      <c r="AD609" s="21"/>
      <c r="AE609" s="21"/>
      <c r="AF609" s="21"/>
      <c r="AG609" s="21"/>
      <c r="AH609" s="21"/>
      <c r="AI609" s="21"/>
      <c r="AJ609" s="21"/>
      <c r="AK609" s="21"/>
      <c r="AL609" s="21"/>
    </row>
    <row r="610" spans="1:38" ht="15.75" customHeight="1">
      <c r="A610" s="21"/>
      <c r="B610" s="21"/>
      <c r="C610" s="21"/>
      <c r="D610" s="1"/>
      <c r="E610" s="23"/>
      <c r="F610" s="23"/>
      <c r="G610" s="23"/>
      <c r="H610" s="23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  <c r="AA610" s="21"/>
      <c r="AB610" s="21"/>
      <c r="AC610" s="21"/>
      <c r="AD610" s="21"/>
      <c r="AE610" s="21"/>
      <c r="AF610" s="21"/>
      <c r="AG610" s="21"/>
      <c r="AH610" s="21"/>
      <c r="AI610" s="21"/>
      <c r="AJ610" s="21"/>
      <c r="AK610" s="21"/>
      <c r="AL610" s="21"/>
    </row>
    <row r="611" spans="1:38" ht="15.75" customHeight="1">
      <c r="A611" s="21"/>
      <c r="B611" s="21"/>
      <c r="C611" s="21"/>
      <c r="D611" s="1"/>
      <c r="E611" s="23"/>
      <c r="F611" s="23"/>
      <c r="G611" s="23"/>
      <c r="H611" s="23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  <c r="AA611" s="21"/>
      <c r="AB611" s="21"/>
      <c r="AC611" s="21"/>
      <c r="AD611" s="21"/>
      <c r="AE611" s="21"/>
      <c r="AF611" s="21"/>
      <c r="AG611" s="21"/>
      <c r="AH611" s="21"/>
      <c r="AI611" s="21"/>
      <c r="AJ611" s="21"/>
      <c r="AK611" s="21"/>
      <c r="AL611" s="21"/>
    </row>
    <row r="612" spans="1:38" ht="15.75" customHeight="1">
      <c r="A612" s="21"/>
      <c r="B612" s="21"/>
      <c r="C612" s="21"/>
      <c r="D612" s="1"/>
      <c r="E612" s="23"/>
      <c r="F612" s="23"/>
      <c r="G612" s="23"/>
      <c r="H612" s="23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  <c r="AA612" s="21"/>
      <c r="AB612" s="21"/>
      <c r="AC612" s="21"/>
      <c r="AD612" s="21"/>
      <c r="AE612" s="21"/>
      <c r="AF612" s="21"/>
      <c r="AG612" s="21"/>
      <c r="AH612" s="21"/>
      <c r="AI612" s="21"/>
      <c r="AJ612" s="21"/>
      <c r="AK612" s="21"/>
      <c r="AL612" s="21"/>
    </row>
    <row r="613" spans="1:38" ht="15.75" customHeight="1">
      <c r="A613" s="21"/>
      <c r="B613" s="21"/>
      <c r="C613" s="21"/>
      <c r="D613" s="1"/>
      <c r="E613" s="23"/>
      <c r="F613" s="23"/>
      <c r="G613" s="23"/>
      <c r="H613" s="23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  <c r="AA613" s="21"/>
      <c r="AB613" s="21"/>
      <c r="AC613" s="21"/>
      <c r="AD613" s="21"/>
      <c r="AE613" s="21"/>
      <c r="AF613" s="21"/>
      <c r="AG613" s="21"/>
      <c r="AH613" s="21"/>
      <c r="AI613" s="21"/>
      <c r="AJ613" s="21"/>
      <c r="AK613" s="21"/>
      <c r="AL613" s="21"/>
    </row>
    <row r="614" spans="1:38" ht="15.75" customHeight="1">
      <c r="A614" s="21"/>
      <c r="B614" s="21"/>
      <c r="C614" s="21"/>
      <c r="D614" s="1"/>
      <c r="E614" s="23"/>
      <c r="F614" s="23"/>
      <c r="G614" s="23"/>
      <c r="H614" s="23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  <c r="AA614" s="21"/>
      <c r="AB614" s="21"/>
      <c r="AC614" s="21"/>
      <c r="AD614" s="21"/>
      <c r="AE614" s="21"/>
      <c r="AF614" s="21"/>
      <c r="AG614" s="21"/>
      <c r="AH614" s="21"/>
      <c r="AI614" s="21"/>
      <c r="AJ614" s="21"/>
      <c r="AK614" s="21"/>
      <c r="AL614" s="21"/>
    </row>
    <row r="615" spans="1:38" ht="15.75" customHeight="1">
      <c r="A615" s="21"/>
      <c r="B615" s="21"/>
      <c r="C615" s="21"/>
      <c r="D615" s="1"/>
      <c r="E615" s="23"/>
      <c r="F615" s="23"/>
      <c r="G615" s="23"/>
      <c r="H615" s="23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  <c r="AA615" s="21"/>
      <c r="AB615" s="21"/>
      <c r="AC615" s="21"/>
      <c r="AD615" s="21"/>
      <c r="AE615" s="21"/>
      <c r="AF615" s="21"/>
      <c r="AG615" s="21"/>
      <c r="AH615" s="21"/>
      <c r="AI615" s="21"/>
      <c r="AJ615" s="21"/>
      <c r="AK615" s="21"/>
      <c r="AL615" s="21"/>
    </row>
    <row r="616" spans="1:38" ht="15.75" customHeight="1">
      <c r="A616" s="21"/>
      <c r="B616" s="21"/>
      <c r="C616" s="21"/>
      <c r="D616" s="1"/>
      <c r="E616" s="23"/>
      <c r="F616" s="23"/>
      <c r="G616" s="23"/>
      <c r="H616" s="23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  <c r="AA616" s="21"/>
      <c r="AB616" s="21"/>
      <c r="AC616" s="21"/>
      <c r="AD616" s="21"/>
      <c r="AE616" s="21"/>
      <c r="AF616" s="21"/>
      <c r="AG616" s="21"/>
      <c r="AH616" s="21"/>
      <c r="AI616" s="21"/>
      <c r="AJ616" s="21"/>
      <c r="AK616" s="21"/>
      <c r="AL616" s="21"/>
    </row>
    <row r="617" spans="1:38" ht="15.75" customHeight="1">
      <c r="A617" s="21"/>
      <c r="B617" s="21"/>
      <c r="C617" s="21"/>
      <c r="D617" s="1"/>
      <c r="E617" s="23"/>
      <c r="F617" s="23"/>
      <c r="G617" s="23"/>
      <c r="H617" s="23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  <c r="AA617" s="21"/>
      <c r="AB617" s="21"/>
      <c r="AC617" s="21"/>
      <c r="AD617" s="21"/>
      <c r="AE617" s="21"/>
      <c r="AF617" s="21"/>
      <c r="AG617" s="21"/>
      <c r="AH617" s="21"/>
      <c r="AI617" s="21"/>
      <c r="AJ617" s="21"/>
      <c r="AK617" s="21"/>
      <c r="AL617" s="21"/>
    </row>
    <row r="618" spans="1:38" ht="15.75" customHeight="1">
      <c r="A618" s="21"/>
      <c r="B618" s="21"/>
      <c r="C618" s="21"/>
      <c r="D618" s="1"/>
      <c r="E618" s="23"/>
      <c r="F618" s="23"/>
      <c r="G618" s="23"/>
      <c r="H618" s="23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  <c r="AA618" s="21"/>
      <c r="AB618" s="21"/>
      <c r="AC618" s="21"/>
      <c r="AD618" s="21"/>
      <c r="AE618" s="21"/>
      <c r="AF618" s="21"/>
      <c r="AG618" s="21"/>
      <c r="AH618" s="21"/>
      <c r="AI618" s="21"/>
      <c r="AJ618" s="21"/>
      <c r="AK618" s="21"/>
      <c r="AL618" s="21"/>
    </row>
    <row r="619" spans="1:38" ht="15.75" customHeight="1">
      <c r="A619" s="21"/>
      <c r="B619" s="21"/>
      <c r="C619" s="21"/>
      <c r="D619" s="1"/>
      <c r="E619" s="23"/>
      <c r="F619" s="23"/>
      <c r="G619" s="23"/>
      <c r="H619" s="23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  <c r="AA619" s="21"/>
      <c r="AB619" s="21"/>
      <c r="AC619" s="21"/>
      <c r="AD619" s="21"/>
      <c r="AE619" s="21"/>
      <c r="AF619" s="21"/>
      <c r="AG619" s="21"/>
      <c r="AH619" s="21"/>
      <c r="AI619" s="21"/>
      <c r="AJ619" s="21"/>
      <c r="AK619" s="21"/>
      <c r="AL619" s="21"/>
    </row>
    <row r="620" spans="1:38" ht="15.75" customHeight="1">
      <c r="A620" s="21"/>
      <c r="B620" s="21"/>
      <c r="C620" s="21"/>
      <c r="D620" s="1"/>
      <c r="E620" s="23"/>
      <c r="F620" s="23"/>
      <c r="G620" s="23"/>
      <c r="H620" s="23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  <c r="AA620" s="21"/>
      <c r="AB620" s="21"/>
      <c r="AC620" s="21"/>
      <c r="AD620" s="21"/>
      <c r="AE620" s="21"/>
      <c r="AF620" s="21"/>
      <c r="AG620" s="21"/>
      <c r="AH620" s="21"/>
      <c r="AI620" s="21"/>
      <c r="AJ620" s="21"/>
      <c r="AK620" s="21"/>
      <c r="AL620" s="21"/>
    </row>
    <row r="621" spans="1:38" ht="15.75" customHeight="1">
      <c r="A621" s="21"/>
      <c r="B621" s="21"/>
      <c r="C621" s="21"/>
      <c r="D621" s="1"/>
      <c r="E621" s="23"/>
      <c r="F621" s="23"/>
      <c r="G621" s="23"/>
      <c r="H621" s="23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  <c r="AA621" s="21"/>
      <c r="AB621" s="21"/>
      <c r="AC621" s="21"/>
      <c r="AD621" s="21"/>
      <c r="AE621" s="21"/>
      <c r="AF621" s="21"/>
      <c r="AG621" s="21"/>
      <c r="AH621" s="21"/>
      <c r="AI621" s="21"/>
      <c r="AJ621" s="21"/>
      <c r="AK621" s="21"/>
      <c r="AL621" s="21"/>
    </row>
    <row r="622" spans="1:38" ht="15.75" customHeight="1">
      <c r="A622" s="21"/>
      <c r="B622" s="21"/>
      <c r="C622" s="21"/>
      <c r="D622" s="1"/>
      <c r="E622" s="23"/>
      <c r="F622" s="23"/>
      <c r="G622" s="23"/>
      <c r="H622" s="23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  <c r="AA622" s="21"/>
      <c r="AB622" s="21"/>
      <c r="AC622" s="21"/>
      <c r="AD622" s="21"/>
      <c r="AE622" s="21"/>
      <c r="AF622" s="21"/>
      <c r="AG622" s="21"/>
      <c r="AH622" s="21"/>
      <c r="AI622" s="21"/>
      <c r="AJ622" s="21"/>
      <c r="AK622" s="21"/>
      <c r="AL622" s="21"/>
    </row>
    <row r="623" spans="1:38" ht="15.75" customHeight="1">
      <c r="A623" s="21"/>
      <c r="B623" s="21"/>
      <c r="C623" s="21"/>
      <c r="D623" s="1"/>
      <c r="E623" s="23"/>
      <c r="F623" s="23"/>
      <c r="G623" s="23"/>
      <c r="H623" s="23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  <c r="AA623" s="21"/>
      <c r="AB623" s="21"/>
      <c r="AC623" s="21"/>
      <c r="AD623" s="21"/>
      <c r="AE623" s="21"/>
      <c r="AF623" s="21"/>
      <c r="AG623" s="21"/>
      <c r="AH623" s="21"/>
      <c r="AI623" s="21"/>
      <c r="AJ623" s="21"/>
      <c r="AK623" s="21"/>
      <c r="AL623" s="21"/>
    </row>
    <row r="624" spans="1:38" ht="15.75" customHeight="1">
      <c r="A624" s="21"/>
      <c r="B624" s="21"/>
      <c r="C624" s="21"/>
      <c r="D624" s="1"/>
      <c r="E624" s="23"/>
      <c r="F624" s="23"/>
      <c r="G624" s="23"/>
      <c r="H624" s="23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  <c r="AA624" s="21"/>
      <c r="AB624" s="21"/>
      <c r="AC624" s="21"/>
      <c r="AD624" s="21"/>
      <c r="AE624" s="21"/>
      <c r="AF624" s="21"/>
      <c r="AG624" s="21"/>
      <c r="AH624" s="21"/>
      <c r="AI624" s="21"/>
      <c r="AJ624" s="21"/>
      <c r="AK624" s="21"/>
      <c r="AL624" s="21"/>
    </row>
    <row r="625" spans="1:38" ht="15.75" customHeight="1">
      <c r="A625" s="21"/>
      <c r="B625" s="21"/>
      <c r="C625" s="21"/>
      <c r="D625" s="1"/>
      <c r="E625" s="23"/>
      <c r="F625" s="23"/>
      <c r="G625" s="23"/>
      <c r="H625" s="23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  <c r="AA625" s="21"/>
      <c r="AB625" s="21"/>
      <c r="AC625" s="21"/>
      <c r="AD625" s="21"/>
      <c r="AE625" s="21"/>
      <c r="AF625" s="21"/>
      <c r="AG625" s="21"/>
      <c r="AH625" s="21"/>
      <c r="AI625" s="21"/>
      <c r="AJ625" s="21"/>
      <c r="AK625" s="21"/>
      <c r="AL625" s="21"/>
    </row>
    <row r="626" spans="1:38" ht="15.75" customHeight="1">
      <c r="A626" s="21"/>
      <c r="B626" s="21"/>
      <c r="C626" s="21"/>
      <c r="D626" s="1"/>
      <c r="E626" s="23"/>
      <c r="F626" s="23"/>
      <c r="G626" s="23"/>
      <c r="H626" s="23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  <c r="AA626" s="21"/>
      <c r="AB626" s="21"/>
      <c r="AC626" s="21"/>
      <c r="AD626" s="21"/>
      <c r="AE626" s="21"/>
      <c r="AF626" s="21"/>
      <c r="AG626" s="21"/>
      <c r="AH626" s="21"/>
      <c r="AI626" s="21"/>
      <c r="AJ626" s="21"/>
      <c r="AK626" s="21"/>
      <c r="AL626" s="21"/>
    </row>
    <row r="627" spans="1:38" ht="15.75" customHeight="1">
      <c r="A627" s="21"/>
      <c r="B627" s="21"/>
      <c r="C627" s="21"/>
      <c r="D627" s="1"/>
      <c r="E627" s="23"/>
      <c r="F627" s="23"/>
      <c r="G627" s="23"/>
      <c r="H627" s="23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  <c r="AA627" s="21"/>
      <c r="AB627" s="21"/>
      <c r="AC627" s="21"/>
      <c r="AD627" s="21"/>
      <c r="AE627" s="21"/>
      <c r="AF627" s="21"/>
      <c r="AG627" s="21"/>
      <c r="AH627" s="21"/>
      <c r="AI627" s="21"/>
      <c r="AJ627" s="21"/>
      <c r="AK627" s="21"/>
      <c r="AL627" s="21"/>
    </row>
    <row r="628" spans="1:38" ht="15.75" customHeight="1">
      <c r="A628" s="21"/>
      <c r="B628" s="21"/>
      <c r="C628" s="21"/>
      <c r="D628" s="1"/>
      <c r="E628" s="23"/>
      <c r="F628" s="23"/>
      <c r="G628" s="23"/>
      <c r="H628" s="23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  <c r="AA628" s="21"/>
      <c r="AB628" s="21"/>
      <c r="AC628" s="21"/>
      <c r="AD628" s="21"/>
      <c r="AE628" s="21"/>
      <c r="AF628" s="21"/>
      <c r="AG628" s="21"/>
      <c r="AH628" s="21"/>
      <c r="AI628" s="21"/>
      <c r="AJ628" s="21"/>
      <c r="AK628" s="21"/>
      <c r="AL628" s="21"/>
    </row>
    <row r="629" spans="1:38" ht="15.75" customHeight="1">
      <c r="A629" s="21"/>
      <c r="B629" s="21"/>
      <c r="C629" s="21"/>
      <c r="D629" s="1"/>
      <c r="E629" s="23"/>
      <c r="F629" s="23"/>
      <c r="G629" s="23"/>
      <c r="H629" s="23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  <c r="AA629" s="21"/>
      <c r="AB629" s="21"/>
      <c r="AC629" s="21"/>
      <c r="AD629" s="21"/>
      <c r="AE629" s="21"/>
      <c r="AF629" s="21"/>
      <c r="AG629" s="21"/>
      <c r="AH629" s="21"/>
      <c r="AI629" s="21"/>
      <c r="AJ629" s="21"/>
      <c r="AK629" s="21"/>
      <c r="AL629" s="21"/>
    </row>
    <row r="630" spans="1:38" ht="15.75" customHeight="1">
      <c r="A630" s="21"/>
      <c r="B630" s="21"/>
      <c r="C630" s="21"/>
      <c r="D630" s="1"/>
      <c r="E630" s="23"/>
      <c r="F630" s="23"/>
      <c r="G630" s="23"/>
      <c r="H630" s="23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  <c r="AA630" s="21"/>
      <c r="AB630" s="21"/>
      <c r="AC630" s="21"/>
      <c r="AD630" s="21"/>
      <c r="AE630" s="21"/>
      <c r="AF630" s="21"/>
      <c r="AG630" s="21"/>
      <c r="AH630" s="21"/>
      <c r="AI630" s="21"/>
      <c r="AJ630" s="21"/>
      <c r="AK630" s="21"/>
      <c r="AL630" s="21"/>
    </row>
    <row r="631" spans="1:38" ht="15.75" customHeight="1">
      <c r="A631" s="21"/>
      <c r="B631" s="21"/>
      <c r="C631" s="21"/>
      <c r="D631" s="1"/>
      <c r="E631" s="23"/>
      <c r="F631" s="23"/>
      <c r="G631" s="23"/>
      <c r="H631" s="23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  <c r="AA631" s="21"/>
      <c r="AB631" s="21"/>
      <c r="AC631" s="21"/>
      <c r="AD631" s="21"/>
      <c r="AE631" s="21"/>
      <c r="AF631" s="21"/>
      <c r="AG631" s="21"/>
      <c r="AH631" s="21"/>
      <c r="AI631" s="21"/>
      <c r="AJ631" s="21"/>
      <c r="AK631" s="21"/>
      <c r="AL631" s="21"/>
    </row>
    <row r="632" spans="1:38" ht="15.75" customHeight="1">
      <c r="A632" s="21"/>
      <c r="B632" s="21"/>
      <c r="C632" s="21"/>
      <c r="D632" s="1"/>
      <c r="E632" s="23"/>
      <c r="F632" s="23"/>
      <c r="G632" s="23"/>
      <c r="H632" s="23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  <c r="AA632" s="21"/>
      <c r="AB632" s="21"/>
      <c r="AC632" s="21"/>
      <c r="AD632" s="21"/>
      <c r="AE632" s="21"/>
      <c r="AF632" s="21"/>
      <c r="AG632" s="21"/>
      <c r="AH632" s="21"/>
      <c r="AI632" s="21"/>
      <c r="AJ632" s="21"/>
      <c r="AK632" s="21"/>
      <c r="AL632" s="21"/>
    </row>
    <row r="633" spans="1:38" ht="15.75" customHeight="1">
      <c r="A633" s="21"/>
      <c r="B633" s="21"/>
      <c r="C633" s="21"/>
      <c r="D633" s="1"/>
      <c r="E633" s="23"/>
      <c r="F633" s="23"/>
      <c r="G633" s="23"/>
      <c r="H633" s="23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  <c r="AA633" s="21"/>
      <c r="AB633" s="21"/>
      <c r="AC633" s="21"/>
      <c r="AD633" s="21"/>
      <c r="AE633" s="21"/>
      <c r="AF633" s="21"/>
      <c r="AG633" s="21"/>
      <c r="AH633" s="21"/>
      <c r="AI633" s="21"/>
      <c r="AJ633" s="21"/>
      <c r="AK633" s="21"/>
      <c r="AL633" s="21"/>
    </row>
    <row r="634" spans="1:38" ht="15.75" customHeight="1">
      <c r="A634" s="21"/>
      <c r="B634" s="21"/>
      <c r="C634" s="21"/>
      <c r="D634" s="1"/>
      <c r="E634" s="23"/>
      <c r="F634" s="23"/>
      <c r="G634" s="23"/>
      <c r="H634" s="23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  <c r="AA634" s="21"/>
      <c r="AB634" s="21"/>
      <c r="AC634" s="21"/>
      <c r="AD634" s="21"/>
      <c r="AE634" s="21"/>
      <c r="AF634" s="21"/>
      <c r="AG634" s="21"/>
      <c r="AH634" s="21"/>
      <c r="AI634" s="21"/>
      <c r="AJ634" s="21"/>
      <c r="AK634" s="21"/>
      <c r="AL634" s="21"/>
    </row>
    <row r="635" spans="1:38" ht="15.75" customHeight="1">
      <c r="A635" s="21"/>
      <c r="B635" s="21"/>
      <c r="C635" s="21"/>
      <c r="D635" s="1"/>
      <c r="E635" s="23"/>
      <c r="F635" s="23"/>
      <c r="G635" s="23"/>
      <c r="H635" s="23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  <c r="AA635" s="21"/>
      <c r="AB635" s="21"/>
      <c r="AC635" s="21"/>
      <c r="AD635" s="21"/>
      <c r="AE635" s="21"/>
      <c r="AF635" s="21"/>
      <c r="AG635" s="21"/>
      <c r="AH635" s="21"/>
      <c r="AI635" s="21"/>
      <c r="AJ635" s="21"/>
      <c r="AK635" s="21"/>
      <c r="AL635" s="21"/>
    </row>
    <row r="636" spans="1:38" ht="15.75" customHeight="1">
      <c r="A636" s="21"/>
      <c r="B636" s="21"/>
      <c r="C636" s="21"/>
      <c r="D636" s="1"/>
      <c r="E636" s="23"/>
      <c r="F636" s="23"/>
      <c r="G636" s="23"/>
      <c r="H636" s="23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  <c r="AA636" s="21"/>
      <c r="AB636" s="21"/>
      <c r="AC636" s="21"/>
      <c r="AD636" s="21"/>
      <c r="AE636" s="21"/>
      <c r="AF636" s="21"/>
      <c r="AG636" s="21"/>
      <c r="AH636" s="21"/>
      <c r="AI636" s="21"/>
      <c r="AJ636" s="21"/>
      <c r="AK636" s="21"/>
      <c r="AL636" s="21"/>
    </row>
    <row r="637" spans="1:38" ht="15.75" customHeight="1">
      <c r="A637" s="21"/>
      <c r="B637" s="21"/>
      <c r="C637" s="21"/>
      <c r="D637" s="1"/>
      <c r="E637" s="23"/>
      <c r="F637" s="23"/>
      <c r="G637" s="23"/>
      <c r="H637" s="23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  <c r="AA637" s="21"/>
      <c r="AB637" s="21"/>
      <c r="AC637" s="21"/>
      <c r="AD637" s="21"/>
      <c r="AE637" s="21"/>
      <c r="AF637" s="21"/>
      <c r="AG637" s="21"/>
      <c r="AH637" s="21"/>
      <c r="AI637" s="21"/>
      <c r="AJ637" s="21"/>
      <c r="AK637" s="21"/>
      <c r="AL637" s="21"/>
    </row>
    <row r="638" spans="1:38" ht="15.75" customHeight="1">
      <c r="A638" s="21"/>
      <c r="B638" s="21"/>
      <c r="C638" s="21"/>
      <c r="D638" s="1"/>
      <c r="E638" s="23"/>
      <c r="F638" s="23"/>
      <c r="G638" s="23"/>
      <c r="H638" s="23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  <c r="AA638" s="21"/>
      <c r="AB638" s="21"/>
      <c r="AC638" s="21"/>
      <c r="AD638" s="21"/>
      <c r="AE638" s="21"/>
      <c r="AF638" s="21"/>
      <c r="AG638" s="21"/>
      <c r="AH638" s="21"/>
      <c r="AI638" s="21"/>
      <c r="AJ638" s="21"/>
      <c r="AK638" s="21"/>
      <c r="AL638" s="21"/>
    </row>
    <row r="639" spans="1:38" ht="15.75" customHeight="1">
      <c r="A639" s="21"/>
      <c r="B639" s="21"/>
      <c r="C639" s="21"/>
      <c r="D639" s="1"/>
      <c r="E639" s="23"/>
      <c r="F639" s="23"/>
      <c r="G639" s="23"/>
      <c r="H639" s="23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  <c r="AA639" s="21"/>
      <c r="AB639" s="21"/>
      <c r="AC639" s="21"/>
      <c r="AD639" s="21"/>
      <c r="AE639" s="21"/>
      <c r="AF639" s="21"/>
      <c r="AG639" s="21"/>
      <c r="AH639" s="21"/>
      <c r="AI639" s="21"/>
      <c r="AJ639" s="21"/>
      <c r="AK639" s="21"/>
      <c r="AL639" s="21"/>
    </row>
    <row r="640" spans="1:38" ht="15.75" customHeight="1">
      <c r="A640" s="21"/>
      <c r="B640" s="21"/>
      <c r="C640" s="21"/>
      <c r="D640" s="1"/>
      <c r="E640" s="23"/>
      <c r="F640" s="23"/>
      <c r="G640" s="23"/>
      <c r="H640" s="23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  <c r="AA640" s="21"/>
      <c r="AB640" s="21"/>
      <c r="AC640" s="21"/>
      <c r="AD640" s="21"/>
      <c r="AE640" s="21"/>
      <c r="AF640" s="21"/>
      <c r="AG640" s="21"/>
      <c r="AH640" s="21"/>
      <c r="AI640" s="21"/>
      <c r="AJ640" s="21"/>
      <c r="AK640" s="21"/>
      <c r="AL640" s="21"/>
    </row>
    <row r="641" spans="1:38" ht="15.75" customHeight="1">
      <c r="A641" s="21"/>
      <c r="B641" s="21"/>
      <c r="C641" s="21"/>
      <c r="D641" s="1"/>
      <c r="E641" s="23"/>
      <c r="F641" s="23"/>
      <c r="G641" s="23"/>
      <c r="H641" s="23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  <c r="AA641" s="21"/>
      <c r="AB641" s="21"/>
      <c r="AC641" s="21"/>
      <c r="AD641" s="21"/>
      <c r="AE641" s="21"/>
      <c r="AF641" s="21"/>
      <c r="AG641" s="21"/>
      <c r="AH641" s="21"/>
      <c r="AI641" s="21"/>
      <c r="AJ641" s="21"/>
      <c r="AK641" s="21"/>
      <c r="AL641" s="21"/>
    </row>
    <row r="642" spans="1:38" ht="15.75" customHeight="1">
      <c r="A642" s="21"/>
      <c r="B642" s="21"/>
      <c r="C642" s="21"/>
      <c r="D642" s="1"/>
      <c r="E642" s="23"/>
      <c r="F642" s="23"/>
      <c r="G642" s="23"/>
      <c r="H642" s="23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  <c r="AA642" s="21"/>
      <c r="AB642" s="21"/>
      <c r="AC642" s="21"/>
      <c r="AD642" s="21"/>
      <c r="AE642" s="21"/>
      <c r="AF642" s="21"/>
      <c r="AG642" s="21"/>
      <c r="AH642" s="21"/>
      <c r="AI642" s="21"/>
      <c r="AJ642" s="21"/>
      <c r="AK642" s="21"/>
      <c r="AL642" s="21"/>
    </row>
    <row r="643" spans="1:38" ht="15.75" customHeight="1">
      <c r="A643" s="21"/>
      <c r="B643" s="21"/>
      <c r="C643" s="21"/>
      <c r="D643" s="1"/>
      <c r="E643" s="23"/>
      <c r="F643" s="23"/>
      <c r="G643" s="23"/>
      <c r="H643" s="23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  <c r="AA643" s="21"/>
      <c r="AB643" s="21"/>
      <c r="AC643" s="21"/>
      <c r="AD643" s="21"/>
      <c r="AE643" s="21"/>
      <c r="AF643" s="21"/>
      <c r="AG643" s="21"/>
      <c r="AH643" s="21"/>
      <c r="AI643" s="21"/>
      <c r="AJ643" s="21"/>
      <c r="AK643" s="21"/>
      <c r="AL643" s="21"/>
    </row>
    <row r="644" spans="1:38" ht="15.75" customHeight="1">
      <c r="A644" s="21"/>
      <c r="B644" s="21"/>
      <c r="C644" s="21"/>
      <c r="D644" s="1"/>
      <c r="E644" s="23"/>
      <c r="F644" s="23"/>
      <c r="G644" s="23"/>
      <c r="H644" s="23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  <c r="AA644" s="21"/>
      <c r="AB644" s="21"/>
      <c r="AC644" s="21"/>
      <c r="AD644" s="21"/>
      <c r="AE644" s="21"/>
      <c r="AF644" s="21"/>
      <c r="AG644" s="21"/>
      <c r="AH644" s="21"/>
      <c r="AI644" s="21"/>
      <c r="AJ644" s="21"/>
      <c r="AK644" s="21"/>
      <c r="AL644" s="21"/>
    </row>
    <row r="645" spans="1:38" ht="15.75" customHeight="1">
      <c r="A645" s="21"/>
      <c r="B645" s="21"/>
      <c r="C645" s="21"/>
      <c r="D645" s="1"/>
      <c r="E645" s="23"/>
      <c r="F645" s="23"/>
      <c r="G645" s="23"/>
      <c r="H645" s="23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  <c r="AA645" s="21"/>
      <c r="AB645" s="21"/>
      <c r="AC645" s="21"/>
      <c r="AD645" s="21"/>
      <c r="AE645" s="21"/>
      <c r="AF645" s="21"/>
      <c r="AG645" s="21"/>
      <c r="AH645" s="21"/>
      <c r="AI645" s="21"/>
      <c r="AJ645" s="21"/>
      <c r="AK645" s="21"/>
      <c r="AL645" s="21"/>
    </row>
    <row r="646" spans="1:38" ht="15.75" customHeight="1">
      <c r="A646" s="21"/>
      <c r="B646" s="21"/>
      <c r="C646" s="21"/>
      <c r="D646" s="1"/>
      <c r="E646" s="23"/>
      <c r="F646" s="23"/>
      <c r="G646" s="23"/>
      <c r="H646" s="23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  <c r="AA646" s="21"/>
      <c r="AB646" s="21"/>
      <c r="AC646" s="21"/>
      <c r="AD646" s="21"/>
      <c r="AE646" s="21"/>
      <c r="AF646" s="21"/>
      <c r="AG646" s="21"/>
      <c r="AH646" s="21"/>
      <c r="AI646" s="21"/>
      <c r="AJ646" s="21"/>
      <c r="AK646" s="21"/>
      <c r="AL646" s="21"/>
    </row>
    <row r="647" spans="1:38" ht="15.75" customHeight="1">
      <c r="A647" s="21"/>
      <c r="B647" s="21"/>
      <c r="C647" s="21"/>
      <c r="D647" s="1"/>
      <c r="E647" s="23"/>
      <c r="F647" s="23"/>
      <c r="G647" s="23"/>
      <c r="H647" s="23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  <c r="AA647" s="21"/>
      <c r="AB647" s="21"/>
      <c r="AC647" s="21"/>
      <c r="AD647" s="21"/>
      <c r="AE647" s="21"/>
      <c r="AF647" s="21"/>
      <c r="AG647" s="21"/>
      <c r="AH647" s="21"/>
      <c r="AI647" s="21"/>
      <c r="AJ647" s="21"/>
      <c r="AK647" s="21"/>
      <c r="AL647" s="21"/>
    </row>
    <row r="648" spans="1:38" ht="15.75" customHeight="1">
      <c r="A648" s="21"/>
      <c r="B648" s="21"/>
      <c r="C648" s="21"/>
      <c r="D648" s="1"/>
      <c r="E648" s="23"/>
      <c r="F648" s="23"/>
      <c r="G648" s="23"/>
      <c r="H648" s="23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  <c r="AA648" s="21"/>
      <c r="AB648" s="21"/>
      <c r="AC648" s="21"/>
      <c r="AD648" s="21"/>
      <c r="AE648" s="21"/>
      <c r="AF648" s="21"/>
      <c r="AG648" s="21"/>
      <c r="AH648" s="21"/>
      <c r="AI648" s="21"/>
      <c r="AJ648" s="21"/>
      <c r="AK648" s="21"/>
      <c r="AL648" s="21"/>
    </row>
    <row r="649" spans="1:38" ht="15.75" customHeight="1">
      <c r="A649" s="21"/>
      <c r="B649" s="21"/>
      <c r="C649" s="21"/>
      <c r="D649" s="1"/>
      <c r="E649" s="23"/>
      <c r="F649" s="23"/>
      <c r="G649" s="23"/>
      <c r="H649" s="23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  <c r="AA649" s="21"/>
      <c r="AB649" s="21"/>
      <c r="AC649" s="21"/>
      <c r="AD649" s="21"/>
      <c r="AE649" s="21"/>
      <c r="AF649" s="21"/>
      <c r="AG649" s="21"/>
      <c r="AH649" s="21"/>
      <c r="AI649" s="21"/>
      <c r="AJ649" s="21"/>
      <c r="AK649" s="21"/>
      <c r="AL649" s="21"/>
    </row>
    <row r="650" spans="1:38" ht="15.75" customHeight="1">
      <c r="A650" s="21"/>
      <c r="B650" s="21"/>
      <c r="C650" s="21"/>
      <c r="D650" s="1"/>
      <c r="E650" s="23"/>
      <c r="F650" s="23"/>
      <c r="G650" s="23"/>
      <c r="H650" s="23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  <c r="AA650" s="21"/>
      <c r="AB650" s="21"/>
      <c r="AC650" s="21"/>
      <c r="AD650" s="21"/>
      <c r="AE650" s="21"/>
      <c r="AF650" s="21"/>
      <c r="AG650" s="21"/>
      <c r="AH650" s="21"/>
      <c r="AI650" s="21"/>
      <c r="AJ650" s="21"/>
      <c r="AK650" s="21"/>
      <c r="AL650" s="21"/>
    </row>
    <row r="651" spans="1:38" ht="15.75" customHeight="1">
      <c r="A651" s="21"/>
      <c r="B651" s="21"/>
      <c r="C651" s="21"/>
      <c r="D651" s="1"/>
      <c r="E651" s="23"/>
      <c r="F651" s="23"/>
      <c r="G651" s="23"/>
      <c r="H651" s="23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  <c r="AA651" s="21"/>
      <c r="AB651" s="21"/>
      <c r="AC651" s="21"/>
      <c r="AD651" s="21"/>
      <c r="AE651" s="21"/>
      <c r="AF651" s="21"/>
      <c r="AG651" s="21"/>
      <c r="AH651" s="21"/>
      <c r="AI651" s="21"/>
      <c r="AJ651" s="21"/>
      <c r="AK651" s="21"/>
      <c r="AL651" s="21"/>
    </row>
    <row r="652" spans="1:38" ht="15.75" customHeight="1">
      <c r="A652" s="21"/>
      <c r="B652" s="21"/>
      <c r="C652" s="21"/>
      <c r="D652" s="1"/>
      <c r="E652" s="23"/>
      <c r="F652" s="23"/>
      <c r="G652" s="23"/>
      <c r="H652" s="23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  <c r="AA652" s="21"/>
      <c r="AB652" s="21"/>
      <c r="AC652" s="21"/>
      <c r="AD652" s="21"/>
      <c r="AE652" s="21"/>
      <c r="AF652" s="21"/>
      <c r="AG652" s="21"/>
      <c r="AH652" s="21"/>
      <c r="AI652" s="21"/>
      <c r="AJ652" s="21"/>
      <c r="AK652" s="21"/>
      <c r="AL652" s="21"/>
    </row>
    <row r="653" spans="1:38" ht="15.75" customHeight="1">
      <c r="A653" s="21"/>
      <c r="B653" s="21"/>
      <c r="C653" s="21"/>
      <c r="D653" s="1"/>
      <c r="E653" s="23"/>
      <c r="F653" s="23"/>
      <c r="G653" s="23"/>
      <c r="H653" s="23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  <c r="AA653" s="21"/>
      <c r="AB653" s="21"/>
      <c r="AC653" s="21"/>
      <c r="AD653" s="21"/>
      <c r="AE653" s="21"/>
      <c r="AF653" s="21"/>
      <c r="AG653" s="21"/>
      <c r="AH653" s="21"/>
      <c r="AI653" s="21"/>
      <c r="AJ653" s="21"/>
      <c r="AK653" s="21"/>
      <c r="AL653" s="21"/>
    </row>
    <row r="654" spans="1:38" ht="15.75" customHeight="1">
      <c r="A654" s="21"/>
      <c r="B654" s="21"/>
      <c r="C654" s="21"/>
      <c r="D654" s="1"/>
      <c r="E654" s="23"/>
      <c r="F654" s="23"/>
      <c r="G654" s="23"/>
      <c r="H654" s="23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  <c r="AA654" s="21"/>
      <c r="AB654" s="21"/>
      <c r="AC654" s="21"/>
      <c r="AD654" s="21"/>
      <c r="AE654" s="21"/>
      <c r="AF654" s="21"/>
      <c r="AG654" s="21"/>
      <c r="AH654" s="21"/>
      <c r="AI654" s="21"/>
      <c r="AJ654" s="21"/>
      <c r="AK654" s="21"/>
      <c r="AL654" s="21"/>
    </row>
    <row r="655" spans="1:38" ht="15.75" customHeight="1">
      <c r="A655" s="21"/>
      <c r="B655" s="21"/>
      <c r="C655" s="21"/>
      <c r="D655" s="1"/>
      <c r="E655" s="23"/>
      <c r="F655" s="23"/>
      <c r="G655" s="23"/>
      <c r="H655" s="23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  <c r="AA655" s="21"/>
      <c r="AB655" s="21"/>
      <c r="AC655" s="21"/>
      <c r="AD655" s="21"/>
      <c r="AE655" s="21"/>
      <c r="AF655" s="21"/>
      <c r="AG655" s="21"/>
      <c r="AH655" s="21"/>
      <c r="AI655" s="21"/>
      <c r="AJ655" s="21"/>
      <c r="AK655" s="21"/>
      <c r="AL655" s="21"/>
    </row>
    <row r="656" spans="1:38" ht="15.75" customHeight="1">
      <c r="A656" s="21"/>
      <c r="B656" s="21"/>
      <c r="C656" s="21"/>
      <c r="D656" s="1"/>
      <c r="E656" s="23"/>
      <c r="F656" s="23"/>
      <c r="G656" s="23"/>
      <c r="H656" s="23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  <c r="AA656" s="21"/>
      <c r="AB656" s="21"/>
      <c r="AC656" s="21"/>
      <c r="AD656" s="21"/>
      <c r="AE656" s="21"/>
      <c r="AF656" s="21"/>
      <c r="AG656" s="21"/>
      <c r="AH656" s="21"/>
      <c r="AI656" s="21"/>
      <c r="AJ656" s="21"/>
      <c r="AK656" s="21"/>
      <c r="AL656" s="21"/>
    </row>
    <row r="657" spans="1:38" ht="15.75" customHeight="1">
      <c r="A657" s="21"/>
      <c r="B657" s="21"/>
      <c r="C657" s="21"/>
      <c r="D657" s="1"/>
      <c r="E657" s="23"/>
      <c r="F657" s="23"/>
      <c r="G657" s="23"/>
      <c r="H657" s="23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  <c r="AA657" s="21"/>
      <c r="AB657" s="21"/>
      <c r="AC657" s="21"/>
      <c r="AD657" s="21"/>
      <c r="AE657" s="21"/>
      <c r="AF657" s="21"/>
      <c r="AG657" s="21"/>
      <c r="AH657" s="21"/>
      <c r="AI657" s="21"/>
      <c r="AJ657" s="21"/>
      <c r="AK657" s="21"/>
      <c r="AL657" s="21"/>
    </row>
    <row r="658" spans="1:38" ht="15.75" customHeight="1">
      <c r="A658" s="21"/>
      <c r="B658" s="21"/>
      <c r="C658" s="21"/>
      <c r="D658" s="1"/>
      <c r="E658" s="23"/>
      <c r="F658" s="23"/>
      <c r="G658" s="23"/>
      <c r="H658" s="23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  <c r="AA658" s="21"/>
      <c r="AB658" s="21"/>
      <c r="AC658" s="21"/>
      <c r="AD658" s="21"/>
      <c r="AE658" s="21"/>
      <c r="AF658" s="21"/>
      <c r="AG658" s="21"/>
      <c r="AH658" s="21"/>
      <c r="AI658" s="21"/>
      <c r="AJ658" s="21"/>
      <c r="AK658" s="21"/>
      <c r="AL658" s="21"/>
    </row>
    <row r="659" spans="1:38" ht="15.75" customHeight="1">
      <c r="A659" s="21"/>
      <c r="B659" s="21"/>
      <c r="C659" s="21"/>
      <c r="D659" s="1"/>
      <c r="E659" s="23"/>
      <c r="F659" s="23"/>
      <c r="G659" s="23"/>
      <c r="H659" s="23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  <c r="AA659" s="21"/>
      <c r="AB659" s="21"/>
      <c r="AC659" s="21"/>
      <c r="AD659" s="21"/>
      <c r="AE659" s="21"/>
      <c r="AF659" s="21"/>
      <c r="AG659" s="21"/>
      <c r="AH659" s="21"/>
      <c r="AI659" s="21"/>
      <c r="AJ659" s="21"/>
      <c r="AK659" s="21"/>
      <c r="AL659" s="21"/>
    </row>
    <row r="660" spans="1:38" ht="15.75" customHeight="1">
      <c r="A660" s="21"/>
      <c r="B660" s="21"/>
      <c r="C660" s="21"/>
      <c r="D660" s="1"/>
      <c r="E660" s="23"/>
      <c r="F660" s="23"/>
      <c r="G660" s="23"/>
      <c r="H660" s="23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  <c r="AA660" s="21"/>
      <c r="AB660" s="21"/>
      <c r="AC660" s="21"/>
      <c r="AD660" s="21"/>
      <c r="AE660" s="21"/>
      <c r="AF660" s="21"/>
      <c r="AG660" s="21"/>
      <c r="AH660" s="21"/>
      <c r="AI660" s="21"/>
      <c r="AJ660" s="21"/>
      <c r="AK660" s="21"/>
      <c r="AL660" s="21"/>
    </row>
    <row r="661" spans="1:38" ht="15.75" customHeight="1">
      <c r="A661" s="21"/>
      <c r="B661" s="21"/>
      <c r="C661" s="21"/>
      <c r="D661" s="1"/>
      <c r="E661" s="23"/>
      <c r="F661" s="23"/>
      <c r="G661" s="23"/>
      <c r="H661" s="23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  <c r="AA661" s="21"/>
      <c r="AB661" s="21"/>
      <c r="AC661" s="21"/>
      <c r="AD661" s="21"/>
      <c r="AE661" s="21"/>
      <c r="AF661" s="21"/>
      <c r="AG661" s="21"/>
      <c r="AH661" s="21"/>
      <c r="AI661" s="21"/>
      <c r="AJ661" s="21"/>
      <c r="AK661" s="21"/>
      <c r="AL661" s="21"/>
    </row>
    <row r="662" spans="1:38" ht="15.75" customHeight="1">
      <c r="A662" s="21"/>
      <c r="B662" s="21"/>
      <c r="C662" s="21"/>
      <c r="D662" s="1"/>
      <c r="E662" s="23"/>
      <c r="F662" s="23"/>
      <c r="G662" s="23"/>
      <c r="H662" s="23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  <c r="AA662" s="21"/>
      <c r="AB662" s="21"/>
      <c r="AC662" s="21"/>
      <c r="AD662" s="21"/>
      <c r="AE662" s="21"/>
      <c r="AF662" s="21"/>
      <c r="AG662" s="21"/>
      <c r="AH662" s="21"/>
      <c r="AI662" s="21"/>
      <c r="AJ662" s="21"/>
      <c r="AK662" s="21"/>
      <c r="AL662" s="21"/>
    </row>
    <row r="663" spans="1:38" ht="15.75" customHeight="1">
      <c r="A663" s="21"/>
      <c r="B663" s="21"/>
      <c r="C663" s="21"/>
      <c r="D663" s="1"/>
      <c r="E663" s="23"/>
      <c r="F663" s="23"/>
      <c r="G663" s="23"/>
      <c r="H663" s="23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  <c r="Z663" s="21"/>
      <c r="AA663" s="21"/>
      <c r="AB663" s="21"/>
      <c r="AC663" s="21"/>
      <c r="AD663" s="21"/>
      <c r="AE663" s="21"/>
      <c r="AF663" s="21"/>
      <c r="AG663" s="21"/>
      <c r="AH663" s="21"/>
      <c r="AI663" s="21"/>
      <c r="AJ663" s="21"/>
      <c r="AK663" s="21"/>
      <c r="AL663" s="21"/>
    </row>
    <row r="664" spans="1:38" ht="15.75" customHeight="1">
      <c r="A664" s="21"/>
      <c r="B664" s="21"/>
      <c r="C664" s="21"/>
      <c r="D664" s="1"/>
      <c r="E664" s="23"/>
      <c r="F664" s="23"/>
      <c r="G664" s="23"/>
      <c r="H664" s="23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/>
      <c r="AA664" s="21"/>
      <c r="AB664" s="21"/>
      <c r="AC664" s="21"/>
      <c r="AD664" s="21"/>
      <c r="AE664" s="21"/>
      <c r="AF664" s="21"/>
      <c r="AG664" s="21"/>
      <c r="AH664" s="21"/>
      <c r="AI664" s="21"/>
      <c r="AJ664" s="21"/>
      <c r="AK664" s="21"/>
      <c r="AL664" s="21"/>
    </row>
    <row r="665" spans="1:38" ht="15.75" customHeight="1">
      <c r="A665" s="21"/>
      <c r="B665" s="21"/>
      <c r="C665" s="21"/>
      <c r="D665" s="1"/>
      <c r="E665" s="23"/>
      <c r="F665" s="23"/>
      <c r="G665" s="23"/>
      <c r="H665" s="23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  <c r="Z665" s="21"/>
      <c r="AA665" s="21"/>
      <c r="AB665" s="21"/>
      <c r="AC665" s="21"/>
      <c r="AD665" s="21"/>
      <c r="AE665" s="21"/>
      <c r="AF665" s="21"/>
      <c r="AG665" s="21"/>
      <c r="AH665" s="21"/>
      <c r="AI665" s="21"/>
      <c r="AJ665" s="21"/>
      <c r="AK665" s="21"/>
      <c r="AL665" s="21"/>
    </row>
    <row r="666" spans="1:38" ht="15.75" customHeight="1">
      <c r="A666" s="21"/>
      <c r="B666" s="21"/>
      <c r="C666" s="21"/>
      <c r="D666" s="1"/>
      <c r="E666" s="23"/>
      <c r="F666" s="23"/>
      <c r="G666" s="23"/>
      <c r="H666" s="23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  <c r="AA666" s="21"/>
      <c r="AB666" s="21"/>
      <c r="AC666" s="21"/>
      <c r="AD666" s="21"/>
      <c r="AE666" s="21"/>
      <c r="AF666" s="21"/>
      <c r="AG666" s="21"/>
      <c r="AH666" s="21"/>
      <c r="AI666" s="21"/>
      <c r="AJ666" s="21"/>
      <c r="AK666" s="21"/>
      <c r="AL666" s="21"/>
    </row>
    <row r="667" spans="1:38" ht="15.75" customHeight="1">
      <c r="A667" s="21"/>
      <c r="B667" s="21"/>
      <c r="C667" s="21"/>
      <c r="D667" s="1"/>
      <c r="E667" s="23"/>
      <c r="F667" s="23"/>
      <c r="G667" s="23"/>
      <c r="H667" s="23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/>
      <c r="AA667" s="21"/>
      <c r="AB667" s="21"/>
      <c r="AC667" s="21"/>
      <c r="AD667" s="21"/>
      <c r="AE667" s="21"/>
      <c r="AF667" s="21"/>
      <c r="AG667" s="21"/>
      <c r="AH667" s="21"/>
      <c r="AI667" s="21"/>
      <c r="AJ667" s="21"/>
      <c r="AK667" s="21"/>
      <c r="AL667" s="21"/>
    </row>
    <row r="668" spans="1:38" ht="15.75" customHeight="1">
      <c r="A668" s="21"/>
      <c r="B668" s="21"/>
      <c r="C668" s="21"/>
      <c r="D668" s="1"/>
      <c r="E668" s="23"/>
      <c r="F668" s="23"/>
      <c r="G668" s="23"/>
      <c r="H668" s="23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  <c r="Z668" s="21"/>
      <c r="AA668" s="21"/>
      <c r="AB668" s="21"/>
      <c r="AC668" s="21"/>
      <c r="AD668" s="21"/>
      <c r="AE668" s="21"/>
      <c r="AF668" s="21"/>
      <c r="AG668" s="21"/>
      <c r="AH668" s="21"/>
      <c r="AI668" s="21"/>
      <c r="AJ668" s="21"/>
      <c r="AK668" s="21"/>
      <c r="AL668" s="21"/>
    </row>
    <row r="669" spans="1:38" ht="15.75" customHeight="1">
      <c r="A669" s="21"/>
      <c r="B669" s="21"/>
      <c r="C669" s="21"/>
      <c r="D669" s="1"/>
      <c r="E669" s="23"/>
      <c r="F669" s="23"/>
      <c r="G669" s="23"/>
      <c r="H669" s="23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  <c r="Z669" s="21"/>
      <c r="AA669" s="21"/>
      <c r="AB669" s="21"/>
      <c r="AC669" s="21"/>
      <c r="AD669" s="21"/>
      <c r="AE669" s="21"/>
      <c r="AF669" s="21"/>
      <c r="AG669" s="21"/>
      <c r="AH669" s="21"/>
      <c r="AI669" s="21"/>
      <c r="AJ669" s="21"/>
      <c r="AK669" s="21"/>
      <c r="AL669" s="21"/>
    </row>
    <row r="670" spans="1:38" ht="15.75" customHeight="1">
      <c r="A670" s="21"/>
      <c r="B670" s="21"/>
      <c r="C670" s="21"/>
      <c r="D670" s="1"/>
      <c r="E670" s="23"/>
      <c r="F670" s="23"/>
      <c r="G670" s="23"/>
      <c r="H670" s="23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  <c r="AA670" s="21"/>
      <c r="AB670" s="21"/>
      <c r="AC670" s="21"/>
      <c r="AD670" s="21"/>
      <c r="AE670" s="21"/>
      <c r="AF670" s="21"/>
      <c r="AG670" s="21"/>
      <c r="AH670" s="21"/>
      <c r="AI670" s="21"/>
      <c r="AJ670" s="21"/>
      <c r="AK670" s="21"/>
      <c r="AL670" s="21"/>
    </row>
    <row r="671" spans="1:38" ht="15.75" customHeight="1">
      <c r="A671" s="21"/>
      <c r="B671" s="21"/>
      <c r="C671" s="21"/>
      <c r="D671" s="1"/>
      <c r="E671" s="23"/>
      <c r="F671" s="23"/>
      <c r="G671" s="23"/>
      <c r="H671" s="23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  <c r="Z671" s="21"/>
      <c r="AA671" s="21"/>
      <c r="AB671" s="21"/>
      <c r="AC671" s="21"/>
      <c r="AD671" s="21"/>
      <c r="AE671" s="21"/>
      <c r="AF671" s="21"/>
      <c r="AG671" s="21"/>
      <c r="AH671" s="21"/>
      <c r="AI671" s="21"/>
      <c r="AJ671" s="21"/>
      <c r="AK671" s="21"/>
      <c r="AL671" s="21"/>
    </row>
    <row r="672" spans="1:38" ht="15.75" customHeight="1">
      <c r="A672" s="21"/>
      <c r="B672" s="21"/>
      <c r="C672" s="21"/>
      <c r="D672" s="1"/>
      <c r="E672" s="23"/>
      <c r="F672" s="23"/>
      <c r="G672" s="23"/>
      <c r="H672" s="23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  <c r="AA672" s="21"/>
      <c r="AB672" s="21"/>
      <c r="AC672" s="21"/>
      <c r="AD672" s="21"/>
      <c r="AE672" s="21"/>
      <c r="AF672" s="21"/>
      <c r="AG672" s="21"/>
      <c r="AH672" s="21"/>
      <c r="AI672" s="21"/>
      <c r="AJ672" s="21"/>
      <c r="AK672" s="21"/>
      <c r="AL672" s="21"/>
    </row>
    <row r="673" spans="1:38" ht="15.75" customHeight="1">
      <c r="A673" s="21"/>
      <c r="B673" s="21"/>
      <c r="C673" s="21"/>
      <c r="D673" s="1"/>
      <c r="E673" s="23"/>
      <c r="F673" s="23"/>
      <c r="G673" s="23"/>
      <c r="H673" s="23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  <c r="Z673" s="21"/>
      <c r="AA673" s="21"/>
      <c r="AB673" s="21"/>
      <c r="AC673" s="21"/>
      <c r="AD673" s="21"/>
      <c r="AE673" s="21"/>
      <c r="AF673" s="21"/>
      <c r="AG673" s="21"/>
      <c r="AH673" s="21"/>
      <c r="AI673" s="21"/>
      <c r="AJ673" s="21"/>
      <c r="AK673" s="21"/>
      <c r="AL673" s="21"/>
    </row>
    <row r="674" spans="1:38" ht="15.75" customHeight="1">
      <c r="A674" s="21"/>
      <c r="B674" s="21"/>
      <c r="C674" s="21"/>
      <c r="D674" s="1"/>
      <c r="E674" s="23"/>
      <c r="F674" s="23"/>
      <c r="G674" s="23"/>
      <c r="H674" s="23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  <c r="Z674" s="21"/>
      <c r="AA674" s="21"/>
      <c r="AB674" s="21"/>
      <c r="AC674" s="21"/>
      <c r="AD674" s="21"/>
      <c r="AE674" s="21"/>
      <c r="AF674" s="21"/>
      <c r="AG674" s="21"/>
      <c r="AH674" s="21"/>
      <c r="AI674" s="21"/>
      <c r="AJ674" s="21"/>
      <c r="AK674" s="21"/>
      <c r="AL674" s="21"/>
    </row>
    <row r="675" spans="1:38" ht="15.75" customHeight="1">
      <c r="A675" s="21"/>
      <c r="B675" s="21"/>
      <c r="C675" s="21"/>
      <c r="D675" s="1"/>
      <c r="E675" s="23"/>
      <c r="F675" s="23"/>
      <c r="G675" s="23"/>
      <c r="H675" s="23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  <c r="Z675" s="21"/>
      <c r="AA675" s="21"/>
      <c r="AB675" s="21"/>
      <c r="AC675" s="21"/>
      <c r="AD675" s="21"/>
      <c r="AE675" s="21"/>
      <c r="AF675" s="21"/>
      <c r="AG675" s="21"/>
      <c r="AH675" s="21"/>
      <c r="AI675" s="21"/>
      <c r="AJ675" s="21"/>
      <c r="AK675" s="21"/>
      <c r="AL675" s="21"/>
    </row>
    <row r="676" spans="1:38" ht="15.75" customHeight="1">
      <c r="A676" s="21"/>
      <c r="B676" s="21"/>
      <c r="C676" s="21"/>
      <c r="D676" s="1"/>
      <c r="E676" s="23"/>
      <c r="F676" s="23"/>
      <c r="G676" s="23"/>
      <c r="H676" s="23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  <c r="AA676" s="21"/>
      <c r="AB676" s="21"/>
      <c r="AC676" s="21"/>
      <c r="AD676" s="21"/>
      <c r="AE676" s="21"/>
      <c r="AF676" s="21"/>
      <c r="AG676" s="21"/>
      <c r="AH676" s="21"/>
      <c r="AI676" s="21"/>
      <c r="AJ676" s="21"/>
      <c r="AK676" s="21"/>
      <c r="AL676" s="21"/>
    </row>
    <row r="677" spans="1:38" ht="15.75" customHeight="1">
      <c r="A677" s="21"/>
      <c r="B677" s="21"/>
      <c r="C677" s="21"/>
      <c r="D677" s="1"/>
      <c r="E677" s="23"/>
      <c r="F677" s="23"/>
      <c r="G677" s="23"/>
      <c r="H677" s="23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  <c r="Z677" s="21"/>
      <c r="AA677" s="21"/>
      <c r="AB677" s="21"/>
      <c r="AC677" s="21"/>
      <c r="AD677" s="21"/>
      <c r="AE677" s="21"/>
      <c r="AF677" s="21"/>
      <c r="AG677" s="21"/>
      <c r="AH677" s="21"/>
      <c r="AI677" s="21"/>
      <c r="AJ677" s="21"/>
      <c r="AK677" s="21"/>
      <c r="AL677" s="21"/>
    </row>
    <row r="678" spans="1:38" ht="15.75" customHeight="1">
      <c r="A678" s="21"/>
      <c r="B678" s="21"/>
      <c r="C678" s="21"/>
      <c r="D678" s="1"/>
      <c r="E678" s="23"/>
      <c r="F678" s="23"/>
      <c r="G678" s="23"/>
      <c r="H678" s="23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  <c r="Z678" s="21"/>
      <c r="AA678" s="21"/>
      <c r="AB678" s="21"/>
      <c r="AC678" s="21"/>
      <c r="AD678" s="21"/>
      <c r="AE678" s="21"/>
      <c r="AF678" s="21"/>
      <c r="AG678" s="21"/>
      <c r="AH678" s="21"/>
      <c r="AI678" s="21"/>
      <c r="AJ678" s="21"/>
      <c r="AK678" s="21"/>
      <c r="AL678" s="21"/>
    </row>
    <row r="679" spans="1:38" ht="15.75" customHeight="1">
      <c r="A679" s="21"/>
      <c r="B679" s="21"/>
      <c r="C679" s="21"/>
      <c r="D679" s="1"/>
      <c r="E679" s="23"/>
      <c r="F679" s="23"/>
      <c r="G679" s="23"/>
      <c r="H679" s="23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/>
      <c r="AA679" s="21"/>
      <c r="AB679" s="21"/>
      <c r="AC679" s="21"/>
      <c r="AD679" s="21"/>
      <c r="AE679" s="21"/>
      <c r="AF679" s="21"/>
      <c r="AG679" s="21"/>
      <c r="AH679" s="21"/>
      <c r="AI679" s="21"/>
      <c r="AJ679" s="21"/>
      <c r="AK679" s="21"/>
      <c r="AL679" s="21"/>
    </row>
    <row r="680" spans="1:38" ht="15.75" customHeight="1">
      <c r="A680" s="21"/>
      <c r="B680" s="21"/>
      <c r="C680" s="21"/>
      <c r="D680" s="1"/>
      <c r="E680" s="23"/>
      <c r="F680" s="23"/>
      <c r="G680" s="23"/>
      <c r="H680" s="23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  <c r="Z680" s="21"/>
      <c r="AA680" s="21"/>
      <c r="AB680" s="21"/>
      <c r="AC680" s="21"/>
      <c r="AD680" s="21"/>
      <c r="AE680" s="21"/>
      <c r="AF680" s="21"/>
      <c r="AG680" s="21"/>
      <c r="AH680" s="21"/>
      <c r="AI680" s="21"/>
      <c r="AJ680" s="21"/>
      <c r="AK680" s="21"/>
      <c r="AL680" s="21"/>
    </row>
    <row r="681" spans="1:38" ht="15.75" customHeight="1">
      <c r="A681" s="21"/>
      <c r="B681" s="21"/>
      <c r="C681" s="21"/>
      <c r="D681" s="1"/>
      <c r="E681" s="23"/>
      <c r="F681" s="23"/>
      <c r="G681" s="23"/>
      <c r="H681" s="23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  <c r="Z681" s="21"/>
      <c r="AA681" s="21"/>
      <c r="AB681" s="21"/>
      <c r="AC681" s="21"/>
      <c r="AD681" s="21"/>
      <c r="AE681" s="21"/>
      <c r="AF681" s="21"/>
      <c r="AG681" s="21"/>
      <c r="AH681" s="21"/>
      <c r="AI681" s="21"/>
      <c r="AJ681" s="21"/>
      <c r="AK681" s="21"/>
      <c r="AL681" s="21"/>
    </row>
    <row r="682" spans="1:38" ht="15.75" customHeight="1">
      <c r="A682" s="21"/>
      <c r="B682" s="21"/>
      <c r="C682" s="21"/>
      <c r="D682" s="1"/>
      <c r="E682" s="23"/>
      <c r="F682" s="23"/>
      <c r="G682" s="23"/>
      <c r="H682" s="23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  <c r="AA682" s="21"/>
      <c r="AB682" s="21"/>
      <c r="AC682" s="21"/>
      <c r="AD682" s="21"/>
      <c r="AE682" s="21"/>
      <c r="AF682" s="21"/>
      <c r="AG682" s="21"/>
      <c r="AH682" s="21"/>
      <c r="AI682" s="21"/>
      <c r="AJ682" s="21"/>
      <c r="AK682" s="21"/>
      <c r="AL682" s="21"/>
    </row>
    <row r="683" spans="1:38" ht="15.75" customHeight="1">
      <c r="A683" s="21"/>
      <c r="B683" s="21"/>
      <c r="C683" s="21"/>
      <c r="D683" s="1"/>
      <c r="E683" s="23"/>
      <c r="F683" s="23"/>
      <c r="G683" s="23"/>
      <c r="H683" s="23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  <c r="AA683" s="21"/>
      <c r="AB683" s="21"/>
      <c r="AC683" s="21"/>
      <c r="AD683" s="21"/>
      <c r="AE683" s="21"/>
      <c r="AF683" s="21"/>
      <c r="AG683" s="21"/>
      <c r="AH683" s="21"/>
      <c r="AI683" s="21"/>
      <c r="AJ683" s="21"/>
      <c r="AK683" s="21"/>
      <c r="AL683" s="21"/>
    </row>
    <row r="684" spans="1:38" ht="15.75" customHeight="1">
      <c r="A684" s="21"/>
      <c r="B684" s="21"/>
      <c r="C684" s="21"/>
      <c r="D684" s="1"/>
      <c r="E684" s="23"/>
      <c r="F684" s="23"/>
      <c r="G684" s="23"/>
      <c r="H684" s="23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  <c r="AA684" s="21"/>
      <c r="AB684" s="21"/>
      <c r="AC684" s="21"/>
      <c r="AD684" s="21"/>
      <c r="AE684" s="21"/>
      <c r="AF684" s="21"/>
      <c r="AG684" s="21"/>
      <c r="AH684" s="21"/>
      <c r="AI684" s="21"/>
      <c r="AJ684" s="21"/>
      <c r="AK684" s="21"/>
      <c r="AL684" s="21"/>
    </row>
    <row r="685" spans="1:38" ht="15.75" customHeight="1">
      <c r="A685" s="21"/>
      <c r="B685" s="21"/>
      <c r="C685" s="21"/>
      <c r="D685" s="1"/>
      <c r="E685" s="23"/>
      <c r="F685" s="23"/>
      <c r="G685" s="23"/>
      <c r="H685" s="23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  <c r="AA685" s="21"/>
      <c r="AB685" s="21"/>
      <c r="AC685" s="21"/>
      <c r="AD685" s="21"/>
      <c r="AE685" s="21"/>
      <c r="AF685" s="21"/>
      <c r="AG685" s="21"/>
      <c r="AH685" s="21"/>
      <c r="AI685" s="21"/>
      <c r="AJ685" s="21"/>
      <c r="AK685" s="21"/>
      <c r="AL685" s="21"/>
    </row>
    <row r="686" spans="1:38" ht="15.75" customHeight="1">
      <c r="A686" s="21"/>
      <c r="B686" s="21"/>
      <c r="C686" s="21"/>
      <c r="D686" s="1"/>
      <c r="E686" s="23"/>
      <c r="F686" s="23"/>
      <c r="G686" s="23"/>
      <c r="H686" s="23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1"/>
      <c r="AB686" s="21"/>
      <c r="AC686" s="21"/>
      <c r="AD686" s="21"/>
      <c r="AE686" s="21"/>
      <c r="AF686" s="21"/>
      <c r="AG686" s="21"/>
      <c r="AH686" s="21"/>
      <c r="AI686" s="21"/>
      <c r="AJ686" s="21"/>
      <c r="AK686" s="21"/>
      <c r="AL686" s="21"/>
    </row>
    <row r="687" spans="1:38" ht="15.75" customHeight="1">
      <c r="A687" s="21"/>
      <c r="B687" s="21"/>
      <c r="C687" s="21"/>
      <c r="D687" s="1"/>
      <c r="E687" s="23"/>
      <c r="F687" s="23"/>
      <c r="G687" s="23"/>
      <c r="H687" s="23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  <c r="Z687" s="21"/>
      <c r="AA687" s="21"/>
      <c r="AB687" s="21"/>
      <c r="AC687" s="21"/>
      <c r="AD687" s="21"/>
      <c r="AE687" s="21"/>
      <c r="AF687" s="21"/>
      <c r="AG687" s="21"/>
      <c r="AH687" s="21"/>
      <c r="AI687" s="21"/>
      <c r="AJ687" s="21"/>
      <c r="AK687" s="21"/>
      <c r="AL687" s="21"/>
    </row>
    <row r="688" spans="1:38" ht="15.75" customHeight="1">
      <c r="A688" s="21"/>
      <c r="B688" s="21"/>
      <c r="C688" s="21"/>
      <c r="D688" s="1"/>
      <c r="E688" s="23"/>
      <c r="F688" s="23"/>
      <c r="G688" s="23"/>
      <c r="H688" s="23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  <c r="Z688" s="21"/>
      <c r="AA688" s="21"/>
      <c r="AB688" s="21"/>
      <c r="AC688" s="21"/>
      <c r="AD688" s="21"/>
      <c r="AE688" s="21"/>
      <c r="AF688" s="21"/>
      <c r="AG688" s="21"/>
      <c r="AH688" s="21"/>
      <c r="AI688" s="21"/>
      <c r="AJ688" s="21"/>
      <c r="AK688" s="21"/>
      <c r="AL688" s="21"/>
    </row>
    <row r="689" spans="1:38" ht="15.75" customHeight="1">
      <c r="A689" s="21"/>
      <c r="B689" s="21"/>
      <c r="C689" s="21"/>
      <c r="D689" s="1"/>
      <c r="E689" s="23"/>
      <c r="F689" s="23"/>
      <c r="G689" s="23"/>
      <c r="H689" s="23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  <c r="Z689" s="21"/>
      <c r="AA689" s="21"/>
      <c r="AB689" s="21"/>
      <c r="AC689" s="21"/>
      <c r="AD689" s="21"/>
      <c r="AE689" s="21"/>
      <c r="AF689" s="21"/>
      <c r="AG689" s="21"/>
      <c r="AH689" s="21"/>
      <c r="AI689" s="21"/>
      <c r="AJ689" s="21"/>
      <c r="AK689" s="21"/>
      <c r="AL689" s="21"/>
    </row>
    <row r="690" spans="1:38" ht="15.75" customHeight="1">
      <c r="A690" s="21"/>
      <c r="B690" s="21"/>
      <c r="C690" s="21"/>
      <c r="D690" s="1"/>
      <c r="E690" s="23"/>
      <c r="F690" s="23"/>
      <c r="G690" s="23"/>
      <c r="H690" s="23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  <c r="Z690" s="21"/>
      <c r="AA690" s="21"/>
      <c r="AB690" s="21"/>
      <c r="AC690" s="21"/>
      <c r="AD690" s="21"/>
      <c r="AE690" s="21"/>
      <c r="AF690" s="21"/>
      <c r="AG690" s="21"/>
      <c r="AH690" s="21"/>
      <c r="AI690" s="21"/>
      <c r="AJ690" s="21"/>
      <c r="AK690" s="21"/>
      <c r="AL690" s="21"/>
    </row>
    <row r="691" spans="1:38" ht="15.75" customHeight="1">
      <c r="A691" s="21"/>
      <c r="B691" s="21"/>
      <c r="C691" s="21"/>
      <c r="D691" s="1"/>
      <c r="E691" s="23"/>
      <c r="F691" s="23"/>
      <c r="G691" s="23"/>
      <c r="H691" s="23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  <c r="Z691" s="21"/>
      <c r="AA691" s="21"/>
      <c r="AB691" s="21"/>
      <c r="AC691" s="21"/>
      <c r="AD691" s="21"/>
      <c r="AE691" s="21"/>
      <c r="AF691" s="21"/>
      <c r="AG691" s="21"/>
      <c r="AH691" s="21"/>
      <c r="AI691" s="21"/>
      <c r="AJ691" s="21"/>
      <c r="AK691" s="21"/>
      <c r="AL691" s="21"/>
    </row>
    <row r="692" spans="1:38" ht="15.75" customHeight="1">
      <c r="A692" s="21"/>
      <c r="B692" s="21"/>
      <c r="C692" s="21"/>
      <c r="D692" s="1"/>
      <c r="E692" s="23"/>
      <c r="F692" s="23"/>
      <c r="G692" s="23"/>
      <c r="H692" s="23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  <c r="Z692" s="21"/>
      <c r="AA692" s="21"/>
      <c r="AB692" s="21"/>
      <c r="AC692" s="21"/>
      <c r="AD692" s="21"/>
      <c r="AE692" s="21"/>
      <c r="AF692" s="21"/>
      <c r="AG692" s="21"/>
      <c r="AH692" s="21"/>
      <c r="AI692" s="21"/>
      <c r="AJ692" s="21"/>
      <c r="AK692" s="21"/>
      <c r="AL692" s="21"/>
    </row>
    <row r="693" spans="1:38" ht="15.75" customHeight="1">
      <c r="A693" s="21"/>
      <c r="B693" s="21"/>
      <c r="C693" s="21"/>
      <c r="D693" s="1"/>
      <c r="E693" s="23"/>
      <c r="F693" s="23"/>
      <c r="G693" s="23"/>
      <c r="H693" s="23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  <c r="Z693" s="21"/>
      <c r="AA693" s="21"/>
      <c r="AB693" s="21"/>
      <c r="AC693" s="21"/>
      <c r="AD693" s="21"/>
      <c r="AE693" s="21"/>
      <c r="AF693" s="21"/>
      <c r="AG693" s="21"/>
      <c r="AH693" s="21"/>
      <c r="AI693" s="21"/>
      <c r="AJ693" s="21"/>
      <c r="AK693" s="21"/>
      <c r="AL693" s="21"/>
    </row>
    <row r="694" spans="1:38" ht="15.75" customHeight="1">
      <c r="A694" s="21"/>
      <c r="B694" s="21"/>
      <c r="C694" s="21"/>
      <c r="D694" s="1"/>
      <c r="E694" s="23"/>
      <c r="F694" s="23"/>
      <c r="G694" s="23"/>
      <c r="H694" s="23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  <c r="Z694" s="21"/>
      <c r="AA694" s="21"/>
      <c r="AB694" s="21"/>
      <c r="AC694" s="21"/>
      <c r="AD694" s="21"/>
      <c r="AE694" s="21"/>
      <c r="AF694" s="21"/>
      <c r="AG694" s="21"/>
      <c r="AH694" s="21"/>
      <c r="AI694" s="21"/>
      <c r="AJ694" s="21"/>
      <c r="AK694" s="21"/>
      <c r="AL694" s="21"/>
    </row>
    <row r="695" spans="1:38" ht="15.75" customHeight="1">
      <c r="A695" s="21"/>
      <c r="B695" s="21"/>
      <c r="C695" s="21"/>
      <c r="D695" s="1"/>
      <c r="E695" s="23"/>
      <c r="F695" s="23"/>
      <c r="G695" s="23"/>
      <c r="H695" s="23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  <c r="Z695" s="21"/>
      <c r="AA695" s="21"/>
      <c r="AB695" s="21"/>
      <c r="AC695" s="21"/>
      <c r="AD695" s="21"/>
      <c r="AE695" s="21"/>
      <c r="AF695" s="21"/>
      <c r="AG695" s="21"/>
      <c r="AH695" s="21"/>
      <c r="AI695" s="21"/>
      <c r="AJ695" s="21"/>
      <c r="AK695" s="21"/>
      <c r="AL695" s="21"/>
    </row>
    <row r="696" spans="1:38" ht="15.75" customHeight="1">
      <c r="A696" s="21"/>
      <c r="B696" s="21"/>
      <c r="C696" s="21"/>
      <c r="D696" s="1"/>
      <c r="E696" s="23"/>
      <c r="F696" s="23"/>
      <c r="G696" s="23"/>
      <c r="H696" s="23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  <c r="Z696" s="21"/>
      <c r="AA696" s="21"/>
      <c r="AB696" s="21"/>
      <c r="AC696" s="21"/>
      <c r="AD696" s="21"/>
      <c r="AE696" s="21"/>
      <c r="AF696" s="21"/>
      <c r="AG696" s="21"/>
      <c r="AH696" s="21"/>
      <c r="AI696" s="21"/>
      <c r="AJ696" s="21"/>
      <c r="AK696" s="21"/>
      <c r="AL696" s="21"/>
    </row>
    <row r="697" spans="1:38" ht="15.75" customHeight="1">
      <c r="A697" s="21"/>
      <c r="B697" s="21"/>
      <c r="C697" s="21"/>
      <c r="D697" s="1"/>
      <c r="E697" s="23"/>
      <c r="F697" s="23"/>
      <c r="G697" s="23"/>
      <c r="H697" s="23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  <c r="Y697" s="21"/>
      <c r="Z697" s="21"/>
      <c r="AA697" s="21"/>
      <c r="AB697" s="21"/>
      <c r="AC697" s="21"/>
      <c r="AD697" s="21"/>
      <c r="AE697" s="21"/>
      <c r="AF697" s="21"/>
      <c r="AG697" s="21"/>
      <c r="AH697" s="21"/>
      <c r="AI697" s="21"/>
      <c r="AJ697" s="21"/>
      <c r="AK697" s="21"/>
      <c r="AL697" s="21"/>
    </row>
    <row r="698" spans="1:38" ht="15.75" customHeight="1">
      <c r="A698" s="21"/>
      <c r="B698" s="21"/>
      <c r="C698" s="21"/>
      <c r="D698" s="1"/>
      <c r="E698" s="23"/>
      <c r="F698" s="23"/>
      <c r="G698" s="23"/>
      <c r="H698" s="23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  <c r="Z698" s="21"/>
      <c r="AA698" s="21"/>
      <c r="AB698" s="21"/>
      <c r="AC698" s="21"/>
      <c r="AD698" s="21"/>
      <c r="AE698" s="21"/>
      <c r="AF698" s="21"/>
      <c r="AG698" s="21"/>
      <c r="AH698" s="21"/>
      <c r="AI698" s="21"/>
      <c r="AJ698" s="21"/>
      <c r="AK698" s="21"/>
      <c r="AL698" s="21"/>
    </row>
    <row r="699" spans="1:38" ht="15.75" customHeight="1">
      <c r="A699" s="21"/>
      <c r="B699" s="21"/>
      <c r="C699" s="21"/>
      <c r="D699" s="1"/>
      <c r="E699" s="23"/>
      <c r="F699" s="23"/>
      <c r="G699" s="23"/>
      <c r="H699" s="23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  <c r="Y699" s="21"/>
      <c r="Z699" s="21"/>
      <c r="AA699" s="21"/>
      <c r="AB699" s="21"/>
      <c r="AC699" s="21"/>
      <c r="AD699" s="21"/>
      <c r="AE699" s="21"/>
      <c r="AF699" s="21"/>
      <c r="AG699" s="21"/>
      <c r="AH699" s="21"/>
      <c r="AI699" s="21"/>
      <c r="AJ699" s="21"/>
      <c r="AK699" s="21"/>
      <c r="AL699" s="21"/>
    </row>
    <row r="700" spans="1:38" ht="15.75" customHeight="1">
      <c r="A700" s="21"/>
      <c r="B700" s="21"/>
      <c r="C700" s="21"/>
      <c r="D700" s="1"/>
      <c r="E700" s="23"/>
      <c r="F700" s="23"/>
      <c r="G700" s="23"/>
      <c r="H700" s="23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  <c r="Y700" s="21"/>
      <c r="Z700" s="21"/>
      <c r="AA700" s="21"/>
      <c r="AB700" s="21"/>
      <c r="AC700" s="21"/>
      <c r="AD700" s="21"/>
      <c r="AE700" s="21"/>
      <c r="AF700" s="21"/>
      <c r="AG700" s="21"/>
      <c r="AH700" s="21"/>
      <c r="AI700" s="21"/>
      <c r="AJ700" s="21"/>
      <c r="AK700" s="21"/>
      <c r="AL700" s="21"/>
    </row>
    <row r="701" spans="1:38" ht="15.75" customHeight="1">
      <c r="A701" s="21"/>
      <c r="B701" s="21"/>
      <c r="C701" s="21"/>
      <c r="D701" s="1"/>
      <c r="E701" s="23"/>
      <c r="F701" s="23"/>
      <c r="G701" s="23"/>
      <c r="H701" s="23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  <c r="Y701" s="21"/>
      <c r="Z701" s="21"/>
      <c r="AA701" s="21"/>
      <c r="AB701" s="21"/>
      <c r="AC701" s="21"/>
      <c r="AD701" s="21"/>
      <c r="AE701" s="21"/>
      <c r="AF701" s="21"/>
      <c r="AG701" s="21"/>
      <c r="AH701" s="21"/>
      <c r="AI701" s="21"/>
      <c r="AJ701" s="21"/>
      <c r="AK701" s="21"/>
      <c r="AL701" s="21"/>
    </row>
    <row r="702" spans="1:38" ht="15.75" customHeight="1">
      <c r="A702" s="21"/>
      <c r="B702" s="21"/>
      <c r="C702" s="21"/>
      <c r="D702" s="1"/>
      <c r="E702" s="23"/>
      <c r="F702" s="23"/>
      <c r="G702" s="23"/>
      <c r="H702" s="23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  <c r="Z702" s="21"/>
      <c r="AA702" s="21"/>
      <c r="AB702" s="21"/>
      <c r="AC702" s="21"/>
      <c r="AD702" s="21"/>
      <c r="AE702" s="21"/>
      <c r="AF702" s="21"/>
      <c r="AG702" s="21"/>
      <c r="AH702" s="21"/>
      <c r="AI702" s="21"/>
      <c r="AJ702" s="21"/>
      <c r="AK702" s="21"/>
      <c r="AL702" s="21"/>
    </row>
    <row r="703" spans="1:38" ht="15.75" customHeight="1">
      <c r="A703" s="21"/>
      <c r="B703" s="21"/>
      <c r="C703" s="21"/>
      <c r="D703" s="1"/>
      <c r="E703" s="23"/>
      <c r="F703" s="23"/>
      <c r="G703" s="23"/>
      <c r="H703" s="23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  <c r="Z703" s="21"/>
      <c r="AA703" s="21"/>
      <c r="AB703" s="21"/>
      <c r="AC703" s="21"/>
      <c r="AD703" s="21"/>
      <c r="AE703" s="21"/>
      <c r="AF703" s="21"/>
      <c r="AG703" s="21"/>
      <c r="AH703" s="21"/>
      <c r="AI703" s="21"/>
      <c r="AJ703" s="21"/>
      <c r="AK703" s="21"/>
      <c r="AL703" s="21"/>
    </row>
    <row r="704" spans="1:38" ht="15.75" customHeight="1">
      <c r="A704" s="21"/>
      <c r="B704" s="21"/>
      <c r="C704" s="21"/>
      <c r="D704" s="1"/>
      <c r="E704" s="23"/>
      <c r="F704" s="23"/>
      <c r="G704" s="23"/>
      <c r="H704" s="23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  <c r="Z704" s="21"/>
      <c r="AA704" s="21"/>
      <c r="AB704" s="21"/>
      <c r="AC704" s="21"/>
      <c r="AD704" s="21"/>
      <c r="AE704" s="21"/>
      <c r="AF704" s="21"/>
      <c r="AG704" s="21"/>
      <c r="AH704" s="21"/>
      <c r="AI704" s="21"/>
      <c r="AJ704" s="21"/>
      <c r="AK704" s="21"/>
      <c r="AL704" s="21"/>
    </row>
    <row r="705" spans="1:38" ht="15.75" customHeight="1">
      <c r="A705" s="21"/>
      <c r="B705" s="21"/>
      <c r="C705" s="21"/>
      <c r="D705" s="1"/>
      <c r="E705" s="23"/>
      <c r="F705" s="23"/>
      <c r="G705" s="23"/>
      <c r="H705" s="23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  <c r="Z705" s="21"/>
      <c r="AA705" s="21"/>
      <c r="AB705" s="21"/>
      <c r="AC705" s="21"/>
      <c r="AD705" s="21"/>
      <c r="AE705" s="21"/>
      <c r="AF705" s="21"/>
      <c r="AG705" s="21"/>
      <c r="AH705" s="21"/>
      <c r="AI705" s="21"/>
      <c r="AJ705" s="21"/>
      <c r="AK705" s="21"/>
      <c r="AL705" s="21"/>
    </row>
    <row r="706" spans="1:38" ht="15.75" customHeight="1">
      <c r="A706" s="21"/>
      <c r="B706" s="21"/>
      <c r="C706" s="21"/>
      <c r="D706" s="1"/>
      <c r="E706" s="23"/>
      <c r="F706" s="23"/>
      <c r="G706" s="23"/>
      <c r="H706" s="23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  <c r="Z706" s="21"/>
      <c r="AA706" s="21"/>
      <c r="AB706" s="21"/>
      <c r="AC706" s="21"/>
      <c r="AD706" s="21"/>
      <c r="AE706" s="21"/>
      <c r="AF706" s="21"/>
      <c r="AG706" s="21"/>
      <c r="AH706" s="21"/>
      <c r="AI706" s="21"/>
      <c r="AJ706" s="21"/>
      <c r="AK706" s="21"/>
      <c r="AL706" s="21"/>
    </row>
    <row r="707" spans="1:38" ht="15.75" customHeight="1">
      <c r="A707" s="21"/>
      <c r="B707" s="21"/>
      <c r="C707" s="21"/>
      <c r="D707" s="1"/>
      <c r="E707" s="23"/>
      <c r="F707" s="23"/>
      <c r="G707" s="23"/>
      <c r="H707" s="23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  <c r="Y707" s="21"/>
      <c r="Z707" s="21"/>
      <c r="AA707" s="21"/>
      <c r="AB707" s="21"/>
      <c r="AC707" s="21"/>
      <c r="AD707" s="21"/>
      <c r="AE707" s="21"/>
      <c r="AF707" s="21"/>
      <c r="AG707" s="21"/>
      <c r="AH707" s="21"/>
      <c r="AI707" s="21"/>
      <c r="AJ707" s="21"/>
      <c r="AK707" s="21"/>
      <c r="AL707" s="21"/>
    </row>
    <row r="708" spans="1:38" ht="15.75" customHeight="1">
      <c r="A708" s="21"/>
      <c r="B708" s="21"/>
      <c r="C708" s="21"/>
      <c r="D708" s="1"/>
      <c r="E708" s="23"/>
      <c r="F708" s="23"/>
      <c r="G708" s="23"/>
      <c r="H708" s="23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  <c r="Z708" s="21"/>
      <c r="AA708" s="21"/>
      <c r="AB708" s="21"/>
      <c r="AC708" s="21"/>
      <c r="AD708" s="21"/>
      <c r="AE708" s="21"/>
      <c r="AF708" s="21"/>
      <c r="AG708" s="21"/>
      <c r="AH708" s="21"/>
      <c r="AI708" s="21"/>
      <c r="AJ708" s="21"/>
      <c r="AK708" s="21"/>
      <c r="AL708" s="21"/>
    </row>
    <row r="709" spans="1:38" ht="15.75" customHeight="1">
      <c r="A709" s="21"/>
      <c r="B709" s="21"/>
      <c r="C709" s="21"/>
      <c r="D709" s="1"/>
      <c r="E709" s="23"/>
      <c r="F709" s="23"/>
      <c r="G709" s="23"/>
      <c r="H709" s="23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1"/>
      <c r="Z709" s="21"/>
      <c r="AA709" s="21"/>
      <c r="AB709" s="21"/>
      <c r="AC709" s="21"/>
      <c r="AD709" s="21"/>
      <c r="AE709" s="21"/>
      <c r="AF709" s="21"/>
      <c r="AG709" s="21"/>
      <c r="AH709" s="21"/>
      <c r="AI709" s="21"/>
      <c r="AJ709" s="21"/>
      <c r="AK709" s="21"/>
      <c r="AL709" s="21"/>
    </row>
    <row r="710" spans="1:38" ht="15.75" customHeight="1">
      <c r="A710" s="21"/>
      <c r="B710" s="21"/>
      <c r="C710" s="21"/>
      <c r="D710" s="1"/>
      <c r="E710" s="23"/>
      <c r="F710" s="23"/>
      <c r="G710" s="23"/>
      <c r="H710" s="23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  <c r="Y710" s="21"/>
      <c r="Z710" s="21"/>
      <c r="AA710" s="21"/>
      <c r="AB710" s="21"/>
      <c r="AC710" s="21"/>
      <c r="AD710" s="21"/>
      <c r="AE710" s="21"/>
      <c r="AF710" s="21"/>
      <c r="AG710" s="21"/>
      <c r="AH710" s="21"/>
      <c r="AI710" s="21"/>
      <c r="AJ710" s="21"/>
      <c r="AK710" s="21"/>
      <c r="AL710" s="21"/>
    </row>
    <row r="711" spans="1:38" ht="15.75" customHeight="1">
      <c r="A711" s="21"/>
      <c r="B711" s="21"/>
      <c r="C711" s="21"/>
      <c r="D711" s="1"/>
      <c r="E711" s="23"/>
      <c r="F711" s="23"/>
      <c r="G711" s="23"/>
      <c r="H711" s="23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  <c r="Z711" s="21"/>
      <c r="AA711" s="21"/>
      <c r="AB711" s="21"/>
      <c r="AC711" s="21"/>
      <c r="AD711" s="21"/>
      <c r="AE711" s="21"/>
      <c r="AF711" s="21"/>
      <c r="AG711" s="21"/>
      <c r="AH711" s="21"/>
      <c r="AI711" s="21"/>
      <c r="AJ711" s="21"/>
      <c r="AK711" s="21"/>
      <c r="AL711" s="21"/>
    </row>
    <row r="712" spans="1:38" ht="15.75" customHeight="1">
      <c r="A712" s="21"/>
      <c r="B712" s="21"/>
      <c r="C712" s="21"/>
      <c r="D712" s="1"/>
      <c r="E712" s="23"/>
      <c r="F712" s="23"/>
      <c r="G712" s="23"/>
      <c r="H712" s="23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  <c r="Z712" s="21"/>
      <c r="AA712" s="21"/>
      <c r="AB712" s="21"/>
      <c r="AC712" s="21"/>
      <c r="AD712" s="21"/>
      <c r="AE712" s="21"/>
      <c r="AF712" s="21"/>
      <c r="AG712" s="21"/>
      <c r="AH712" s="21"/>
      <c r="AI712" s="21"/>
      <c r="AJ712" s="21"/>
      <c r="AK712" s="21"/>
      <c r="AL712" s="21"/>
    </row>
    <row r="713" spans="1:38" ht="15.75" customHeight="1">
      <c r="A713" s="21"/>
      <c r="B713" s="21"/>
      <c r="C713" s="21"/>
      <c r="D713" s="1"/>
      <c r="E713" s="23"/>
      <c r="F713" s="23"/>
      <c r="G713" s="23"/>
      <c r="H713" s="23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  <c r="Y713" s="21"/>
      <c r="Z713" s="21"/>
      <c r="AA713" s="21"/>
      <c r="AB713" s="21"/>
      <c r="AC713" s="21"/>
      <c r="AD713" s="21"/>
      <c r="AE713" s="21"/>
      <c r="AF713" s="21"/>
      <c r="AG713" s="21"/>
      <c r="AH713" s="21"/>
      <c r="AI713" s="21"/>
      <c r="AJ713" s="21"/>
      <c r="AK713" s="21"/>
      <c r="AL713" s="21"/>
    </row>
    <row r="714" spans="1:38" ht="15.75" customHeight="1">
      <c r="A714" s="21"/>
      <c r="B714" s="21"/>
      <c r="C714" s="21"/>
      <c r="D714" s="1"/>
      <c r="E714" s="23"/>
      <c r="F714" s="23"/>
      <c r="G714" s="23"/>
      <c r="H714" s="23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  <c r="Z714" s="21"/>
      <c r="AA714" s="21"/>
      <c r="AB714" s="21"/>
      <c r="AC714" s="21"/>
      <c r="AD714" s="21"/>
      <c r="AE714" s="21"/>
      <c r="AF714" s="21"/>
      <c r="AG714" s="21"/>
      <c r="AH714" s="21"/>
      <c r="AI714" s="21"/>
      <c r="AJ714" s="21"/>
      <c r="AK714" s="21"/>
      <c r="AL714" s="21"/>
    </row>
    <row r="715" spans="1:38" ht="15.75" customHeight="1">
      <c r="A715" s="21"/>
      <c r="B715" s="21"/>
      <c r="C715" s="21"/>
      <c r="D715" s="1"/>
      <c r="E715" s="23"/>
      <c r="F715" s="23"/>
      <c r="G715" s="23"/>
      <c r="H715" s="23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  <c r="Z715" s="21"/>
      <c r="AA715" s="21"/>
      <c r="AB715" s="21"/>
      <c r="AC715" s="21"/>
      <c r="AD715" s="21"/>
      <c r="AE715" s="21"/>
      <c r="AF715" s="21"/>
      <c r="AG715" s="21"/>
      <c r="AH715" s="21"/>
      <c r="AI715" s="21"/>
      <c r="AJ715" s="21"/>
      <c r="AK715" s="21"/>
      <c r="AL715" s="21"/>
    </row>
    <row r="716" spans="1:38" ht="15.75" customHeight="1">
      <c r="A716" s="21"/>
      <c r="B716" s="21"/>
      <c r="C716" s="21"/>
      <c r="D716" s="1"/>
      <c r="E716" s="23"/>
      <c r="F716" s="23"/>
      <c r="G716" s="23"/>
      <c r="H716" s="23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  <c r="Y716" s="21"/>
      <c r="Z716" s="21"/>
      <c r="AA716" s="21"/>
      <c r="AB716" s="21"/>
      <c r="AC716" s="21"/>
      <c r="AD716" s="21"/>
      <c r="AE716" s="21"/>
      <c r="AF716" s="21"/>
      <c r="AG716" s="21"/>
      <c r="AH716" s="21"/>
      <c r="AI716" s="21"/>
      <c r="AJ716" s="21"/>
      <c r="AK716" s="21"/>
      <c r="AL716" s="21"/>
    </row>
    <row r="717" spans="1:38" ht="15.75" customHeight="1">
      <c r="A717" s="21"/>
      <c r="B717" s="21"/>
      <c r="C717" s="21"/>
      <c r="D717" s="1"/>
      <c r="E717" s="23"/>
      <c r="F717" s="23"/>
      <c r="G717" s="23"/>
      <c r="H717" s="23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  <c r="Z717" s="21"/>
      <c r="AA717" s="21"/>
      <c r="AB717" s="21"/>
      <c r="AC717" s="21"/>
      <c r="AD717" s="21"/>
      <c r="AE717" s="21"/>
      <c r="AF717" s="21"/>
      <c r="AG717" s="21"/>
      <c r="AH717" s="21"/>
      <c r="AI717" s="21"/>
      <c r="AJ717" s="21"/>
      <c r="AK717" s="21"/>
      <c r="AL717" s="21"/>
    </row>
    <row r="718" spans="1:38" ht="15.75" customHeight="1">
      <c r="A718" s="21"/>
      <c r="B718" s="21"/>
      <c r="C718" s="21"/>
      <c r="D718" s="1"/>
      <c r="E718" s="23"/>
      <c r="F718" s="23"/>
      <c r="G718" s="23"/>
      <c r="H718" s="23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  <c r="Y718" s="21"/>
      <c r="Z718" s="21"/>
      <c r="AA718" s="21"/>
      <c r="AB718" s="21"/>
      <c r="AC718" s="21"/>
      <c r="AD718" s="21"/>
      <c r="AE718" s="21"/>
      <c r="AF718" s="21"/>
      <c r="AG718" s="21"/>
      <c r="AH718" s="21"/>
      <c r="AI718" s="21"/>
      <c r="AJ718" s="21"/>
      <c r="AK718" s="21"/>
      <c r="AL718" s="21"/>
    </row>
    <row r="719" spans="1:38" ht="15.75" customHeight="1">
      <c r="A719" s="21"/>
      <c r="B719" s="21"/>
      <c r="C719" s="21"/>
      <c r="D719" s="1"/>
      <c r="E719" s="23"/>
      <c r="F719" s="23"/>
      <c r="G719" s="23"/>
      <c r="H719" s="23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  <c r="Z719" s="21"/>
      <c r="AA719" s="21"/>
      <c r="AB719" s="21"/>
      <c r="AC719" s="21"/>
      <c r="AD719" s="21"/>
      <c r="AE719" s="21"/>
      <c r="AF719" s="21"/>
      <c r="AG719" s="21"/>
      <c r="AH719" s="21"/>
      <c r="AI719" s="21"/>
      <c r="AJ719" s="21"/>
      <c r="AK719" s="21"/>
      <c r="AL719" s="21"/>
    </row>
    <row r="720" spans="1:38" ht="15.75" customHeight="1">
      <c r="A720" s="21"/>
      <c r="B720" s="21"/>
      <c r="C720" s="21"/>
      <c r="D720" s="1"/>
      <c r="E720" s="23"/>
      <c r="F720" s="23"/>
      <c r="G720" s="23"/>
      <c r="H720" s="23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  <c r="Z720" s="21"/>
      <c r="AA720" s="21"/>
      <c r="AB720" s="21"/>
      <c r="AC720" s="21"/>
      <c r="AD720" s="21"/>
      <c r="AE720" s="21"/>
      <c r="AF720" s="21"/>
      <c r="AG720" s="21"/>
      <c r="AH720" s="21"/>
      <c r="AI720" s="21"/>
      <c r="AJ720" s="21"/>
      <c r="AK720" s="21"/>
      <c r="AL720" s="21"/>
    </row>
    <row r="721" spans="1:38" ht="15.75" customHeight="1">
      <c r="A721" s="21"/>
      <c r="B721" s="21"/>
      <c r="C721" s="21"/>
      <c r="D721" s="1"/>
      <c r="E721" s="23"/>
      <c r="F721" s="23"/>
      <c r="G721" s="23"/>
      <c r="H721" s="23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  <c r="Z721" s="21"/>
      <c r="AA721" s="21"/>
      <c r="AB721" s="21"/>
      <c r="AC721" s="21"/>
      <c r="AD721" s="21"/>
      <c r="AE721" s="21"/>
      <c r="AF721" s="21"/>
      <c r="AG721" s="21"/>
      <c r="AH721" s="21"/>
      <c r="AI721" s="21"/>
      <c r="AJ721" s="21"/>
      <c r="AK721" s="21"/>
      <c r="AL721" s="21"/>
    </row>
    <row r="722" spans="1:38" ht="15.75" customHeight="1">
      <c r="A722" s="21"/>
      <c r="B722" s="21"/>
      <c r="C722" s="21"/>
      <c r="D722" s="1"/>
      <c r="E722" s="23"/>
      <c r="F722" s="23"/>
      <c r="G722" s="23"/>
      <c r="H722" s="23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  <c r="Y722" s="21"/>
      <c r="Z722" s="21"/>
      <c r="AA722" s="21"/>
      <c r="AB722" s="21"/>
      <c r="AC722" s="21"/>
      <c r="AD722" s="21"/>
      <c r="AE722" s="21"/>
      <c r="AF722" s="21"/>
      <c r="AG722" s="21"/>
      <c r="AH722" s="21"/>
      <c r="AI722" s="21"/>
      <c r="AJ722" s="21"/>
      <c r="AK722" s="21"/>
      <c r="AL722" s="21"/>
    </row>
    <row r="723" spans="1:38" ht="15.75" customHeight="1">
      <c r="A723" s="21"/>
      <c r="B723" s="21"/>
      <c r="C723" s="21"/>
      <c r="D723" s="1"/>
      <c r="E723" s="23"/>
      <c r="F723" s="23"/>
      <c r="G723" s="23"/>
      <c r="H723" s="23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  <c r="Z723" s="21"/>
      <c r="AA723" s="21"/>
      <c r="AB723" s="21"/>
      <c r="AC723" s="21"/>
      <c r="AD723" s="21"/>
      <c r="AE723" s="21"/>
      <c r="AF723" s="21"/>
      <c r="AG723" s="21"/>
      <c r="AH723" s="21"/>
      <c r="AI723" s="21"/>
      <c r="AJ723" s="21"/>
      <c r="AK723" s="21"/>
      <c r="AL723" s="21"/>
    </row>
    <row r="724" spans="1:38" ht="15.75" customHeight="1">
      <c r="A724" s="21"/>
      <c r="B724" s="21"/>
      <c r="C724" s="21"/>
      <c r="D724" s="1"/>
      <c r="E724" s="23"/>
      <c r="F724" s="23"/>
      <c r="G724" s="23"/>
      <c r="H724" s="23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  <c r="Z724" s="21"/>
      <c r="AA724" s="21"/>
      <c r="AB724" s="21"/>
      <c r="AC724" s="21"/>
      <c r="AD724" s="21"/>
      <c r="AE724" s="21"/>
      <c r="AF724" s="21"/>
      <c r="AG724" s="21"/>
      <c r="AH724" s="21"/>
      <c r="AI724" s="21"/>
      <c r="AJ724" s="21"/>
      <c r="AK724" s="21"/>
      <c r="AL724" s="21"/>
    </row>
    <row r="725" spans="1:38" ht="15.75" customHeight="1">
      <c r="A725" s="21"/>
      <c r="B725" s="21"/>
      <c r="C725" s="21"/>
      <c r="D725" s="1"/>
      <c r="E725" s="23"/>
      <c r="F725" s="23"/>
      <c r="G725" s="23"/>
      <c r="H725" s="23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  <c r="Z725" s="21"/>
      <c r="AA725" s="21"/>
      <c r="AB725" s="21"/>
      <c r="AC725" s="21"/>
      <c r="AD725" s="21"/>
      <c r="AE725" s="21"/>
      <c r="AF725" s="21"/>
      <c r="AG725" s="21"/>
      <c r="AH725" s="21"/>
      <c r="AI725" s="21"/>
      <c r="AJ725" s="21"/>
      <c r="AK725" s="21"/>
      <c r="AL725" s="21"/>
    </row>
    <row r="726" spans="1:38" ht="15.75" customHeight="1">
      <c r="A726" s="21"/>
      <c r="B726" s="21"/>
      <c r="C726" s="21"/>
      <c r="D726" s="1"/>
      <c r="E726" s="23"/>
      <c r="F726" s="23"/>
      <c r="G726" s="23"/>
      <c r="H726" s="23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  <c r="Z726" s="21"/>
      <c r="AA726" s="21"/>
      <c r="AB726" s="21"/>
      <c r="AC726" s="21"/>
      <c r="AD726" s="21"/>
      <c r="AE726" s="21"/>
      <c r="AF726" s="21"/>
      <c r="AG726" s="21"/>
      <c r="AH726" s="21"/>
      <c r="AI726" s="21"/>
      <c r="AJ726" s="21"/>
      <c r="AK726" s="21"/>
      <c r="AL726" s="21"/>
    </row>
    <row r="727" spans="1:38" ht="15.75" customHeight="1">
      <c r="A727" s="21"/>
      <c r="B727" s="21"/>
      <c r="C727" s="21"/>
      <c r="D727" s="1"/>
      <c r="E727" s="23"/>
      <c r="F727" s="23"/>
      <c r="G727" s="23"/>
      <c r="H727" s="23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  <c r="AA727" s="21"/>
      <c r="AB727" s="21"/>
      <c r="AC727" s="21"/>
      <c r="AD727" s="21"/>
      <c r="AE727" s="21"/>
      <c r="AF727" s="21"/>
      <c r="AG727" s="21"/>
      <c r="AH727" s="21"/>
      <c r="AI727" s="21"/>
      <c r="AJ727" s="21"/>
      <c r="AK727" s="21"/>
      <c r="AL727" s="21"/>
    </row>
    <row r="728" spans="1:38" ht="15.75" customHeight="1">
      <c r="A728" s="21"/>
      <c r="B728" s="21"/>
      <c r="C728" s="21"/>
      <c r="D728" s="1"/>
      <c r="E728" s="23"/>
      <c r="F728" s="23"/>
      <c r="G728" s="23"/>
      <c r="H728" s="23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  <c r="AA728" s="21"/>
      <c r="AB728" s="21"/>
      <c r="AC728" s="21"/>
      <c r="AD728" s="21"/>
      <c r="AE728" s="21"/>
      <c r="AF728" s="21"/>
      <c r="AG728" s="21"/>
      <c r="AH728" s="21"/>
      <c r="AI728" s="21"/>
      <c r="AJ728" s="21"/>
      <c r="AK728" s="21"/>
      <c r="AL728" s="21"/>
    </row>
    <row r="729" spans="1:38" ht="15.75" customHeight="1">
      <c r="A729" s="21"/>
      <c r="B729" s="21"/>
      <c r="C729" s="21"/>
      <c r="D729" s="1"/>
      <c r="E729" s="23"/>
      <c r="F729" s="23"/>
      <c r="G729" s="23"/>
      <c r="H729" s="23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  <c r="AA729" s="21"/>
      <c r="AB729" s="21"/>
      <c r="AC729" s="21"/>
      <c r="AD729" s="21"/>
      <c r="AE729" s="21"/>
      <c r="AF729" s="21"/>
      <c r="AG729" s="21"/>
      <c r="AH729" s="21"/>
      <c r="AI729" s="21"/>
      <c r="AJ729" s="21"/>
      <c r="AK729" s="21"/>
      <c r="AL729" s="21"/>
    </row>
    <row r="730" spans="1:38" ht="15.75" customHeight="1">
      <c r="A730" s="21"/>
      <c r="B730" s="21"/>
      <c r="C730" s="21"/>
      <c r="D730" s="1"/>
      <c r="E730" s="23"/>
      <c r="F730" s="23"/>
      <c r="G730" s="23"/>
      <c r="H730" s="23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  <c r="Z730" s="21"/>
      <c r="AA730" s="21"/>
      <c r="AB730" s="21"/>
      <c r="AC730" s="21"/>
      <c r="AD730" s="21"/>
      <c r="AE730" s="21"/>
      <c r="AF730" s="21"/>
      <c r="AG730" s="21"/>
      <c r="AH730" s="21"/>
      <c r="AI730" s="21"/>
      <c r="AJ730" s="21"/>
      <c r="AK730" s="21"/>
      <c r="AL730" s="21"/>
    </row>
    <row r="731" spans="1:38" ht="15.75" customHeight="1">
      <c r="A731" s="21"/>
      <c r="B731" s="21"/>
      <c r="C731" s="21"/>
      <c r="D731" s="1"/>
      <c r="E731" s="23"/>
      <c r="F731" s="23"/>
      <c r="G731" s="23"/>
      <c r="H731" s="23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  <c r="Z731" s="21"/>
      <c r="AA731" s="21"/>
      <c r="AB731" s="21"/>
      <c r="AC731" s="21"/>
      <c r="AD731" s="21"/>
      <c r="AE731" s="21"/>
      <c r="AF731" s="21"/>
      <c r="AG731" s="21"/>
      <c r="AH731" s="21"/>
      <c r="AI731" s="21"/>
      <c r="AJ731" s="21"/>
      <c r="AK731" s="21"/>
      <c r="AL731" s="21"/>
    </row>
    <row r="732" spans="1:38" ht="15.75" customHeight="1">
      <c r="A732" s="21"/>
      <c r="B732" s="21"/>
      <c r="C732" s="21"/>
      <c r="D732" s="1"/>
      <c r="E732" s="23"/>
      <c r="F732" s="23"/>
      <c r="G732" s="23"/>
      <c r="H732" s="23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  <c r="AA732" s="21"/>
      <c r="AB732" s="21"/>
      <c r="AC732" s="21"/>
      <c r="AD732" s="21"/>
      <c r="AE732" s="21"/>
      <c r="AF732" s="21"/>
      <c r="AG732" s="21"/>
      <c r="AH732" s="21"/>
      <c r="AI732" s="21"/>
      <c r="AJ732" s="21"/>
      <c r="AK732" s="21"/>
      <c r="AL732" s="21"/>
    </row>
    <row r="733" spans="1:38" ht="15.75" customHeight="1">
      <c r="A733" s="21"/>
      <c r="B733" s="21"/>
      <c r="C733" s="21"/>
      <c r="D733" s="1"/>
      <c r="E733" s="23"/>
      <c r="F733" s="23"/>
      <c r="G733" s="23"/>
      <c r="H733" s="23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  <c r="Z733" s="21"/>
      <c r="AA733" s="21"/>
      <c r="AB733" s="21"/>
      <c r="AC733" s="21"/>
      <c r="AD733" s="21"/>
      <c r="AE733" s="21"/>
      <c r="AF733" s="21"/>
      <c r="AG733" s="21"/>
      <c r="AH733" s="21"/>
      <c r="AI733" s="21"/>
      <c r="AJ733" s="21"/>
      <c r="AK733" s="21"/>
      <c r="AL733" s="21"/>
    </row>
    <row r="734" spans="1:38" ht="15.75" customHeight="1">
      <c r="A734" s="21"/>
      <c r="B734" s="21"/>
      <c r="C734" s="21"/>
      <c r="D734" s="1"/>
      <c r="E734" s="23"/>
      <c r="F734" s="23"/>
      <c r="G734" s="23"/>
      <c r="H734" s="23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  <c r="Z734" s="21"/>
      <c r="AA734" s="21"/>
      <c r="AB734" s="21"/>
      <c r="AC734" s="21"/>
      <c r="AD734" s="21"/>
      <c r="AE734" s="21"/>
      <c r="AF734" s="21"/>
      <c r="AG734" s="21"/>
      <c r="AH734" s="21"/>
      <c r="AI734" s="21"/>
      <c r="AJ734" s="21"/>
      <c r="AK734" s="21"/>
      <c r="AL734" s="21"/>
    </row>
    <row r="735" spans="1:38" ht="15.75" customHeight="1">
      <c r="A735" s="21"/>
      <c r="B735" s="21"/>
      <c r="C735" s="21"/>
      <c r="D735" s="1"/>
      <c r="E735" s="23"/>
      <c r="F735" s="23"/>
      <c r="G735" s="23"/>
      <c r="H735" s="23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  <c r="Z735" s="21"/>
      <c r="AA735" s="21"/>
      <c r="AB735" s="21"/>
      <c r="AC735" s="21"/>
      <c r="AD735" s="21"/>
      <c r="AE735" s="21"/>
      <c r="AF735" s="21"/>
      <c r="AG735" s="21"/>
      <c r="AH735" s="21"/>
      <c r="AI735" s="21"/>
      <c r="AJ735" s="21"/>
      <c r="AK735" s="21"/>
      <c r="AL735" s="21"/>
    </row>
    <row r="736" spans="1:38" ht="15.75" customHeight="1">
      <c r="A736" s="21"/>
      <c r="B736" s="21"/>
      <c r="C736" s="21"/>
      <c r="D736" s="1"/>
      <c r="E736" s="23"/>
      <c r="F736" s="23"/>
      <c r="G736" s="23"/>
      <c r="H736" s="23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  <c r="Z736" s="21"/>
      <c r="AA736" s="21"/>
      <c r="AB736" s="21"/>
      <c r="AC736" s="21"/>
      <c r="AD736" s="21"/>
      <c r="AE736" s="21"/>
      <c r="AF736" s="21"/>
      <c r="AG736" s="21"/>
      <c r="AH736" s="21"/>
      <c r="AI736" s="21"/>
      <c r="AJ736" s="21"/>
      <c r="AK736" s="21"/>
      <c r="AL736" s="21"/>
    </row>
    <row r="737" spans="1:38" ht="15.75" customHeight="1">
      <c r="A737" s="21"/>
      <c r="B737" s="21"/>
      <c r="C737" s="21"/>
      <c r="D737" s="1"/>
      <c r="E737" s="23"/>
      <c r="F737" s="23"/>
      <c r="G737" s="23"/>
      <c r="H737" s="23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  <c r="Z737" s="21"/>
      <c r="AA737" s="21"/>
      <c r="AB737" s="21"/>
      <c r="AC737" s="21"/>
      <c r="AD737" s="21"/>
      <c r="AE737" s="21"/>
      <c r="AF737" s="21"/>
      <c r="AG737" s="21"/>
      <c r="AH737" s="21"/>
      <c r="AI737" s="21"/>
      <c r="AJ737" s="21"/>
      <c r="AK737" s="21"/>
      <c r="AL737" s="21"/>
    </row>
    <row r="738" spans="1:38" ht="15.75" customHeight="1">
      <c r="A738" s="21"/>
      <c r="B738" s="21"/>
      <c r="C738" s="21"/>
      <c r="D738" s="1"/>
      <c r="E738" s="23"/>
      <c r="F738" s="23"/>
      <c r="G738" s="23"/>
      <c r="H738" s="23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  <c r="Z738" s="21"/>
      <c r="AA738" s="21"/>
      <c r="AB738" s="21"/>
      <c r="AC738" s="21"/>
      <c r="AD738" s="21"/>
      <c r="AE738" s="21"/>
      <c r="AF738" s="21"/>
      <c r="AG738" s="21"/>
      <c r="AH738" s="21"/>
      <c r="AI738" s="21"/>
      <c r="AJ738" s="21"/>
      <c r="AK738" s="21"/>
      <c r="AL738" s="21"/>
    </row>
    <row r="739" spans="1:38" ht="15.75" customHeight="1">
      <c r="A739" s="21"/>
      <c r="B739" s="21"/>
      <c r="C739" s="21"/>
      <c r="D739" s="1"/>
      <c r="E739" s="23"/>
      <c r="F739" s="23"/>
      <c r="G739" s="23"/>
      <c r="H739" s="23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  <c r="Z739" s="21"/>
      <c r="AA739" s="21"/>
      <c r="AB739" s="21"/>
      <c r="AC739" s="21"/>
      <c r="AD739" s="21"/>
      <c r="AE739" s="21"/>
      <c r="AF739" s="21"/>
      <c r="AG739" s="21"/>
      <c r="AH739" s="21"/>
      <c r="AI739" s="21"/>
      <c r="AJ739" s="21"/>
      <c r="AK739" s="21"/>
      <c r="AL739" s="21"/>
    </row>
    <row r="740" spans="1:38" ht="15.75" customHeight="1">
      <c r="A740" s="21"/>
      <c r="B740" s="21"/>
      <c r="C740" s="21"/>
      <c r="D740" s="1"/>
      <c r="E740" s="23"/>
      <c r="F740" s="23"/>
      <c r="G740" s="23"/>
      <c r="H740" s="23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  <c r="Z740" s="21"/>
      <c r="AA740" s="21"/>
      <c r="AB740" s="21"/>
      <c r="AC740" s="21"/>
      <c r="AD740" s="21"/>
      <c r="AE740" s="21"/>
      <c r="AF740" s="21"/>
      <c r="AG740" s="21"/>
      <c r="AH740" s="21"/>
      <c r="AI740" s="21"/>
      <c r="AJ740" s="21"/>
      <c r="AK740" s="21"/>
      <c r="AL740" s="21"/>
    </row>
    <row r="741" spans="1:38" ht="15.75" customHeight="1">
      <c r="A741" s="21"/>
      <c r="B741" s="21"/>
      <c r="C741" s="21"/>
      <c r="D741" s="1"/>
      <c r="E741" s="23"/>
      <c r="F741" s="23"/>
      <c r="G741" s="23"/>
      <c r="H741" s="23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  <c r="Z741" s="21"/>
      <c r="AA741" s="21"/>
      <c r="AB741" s="21"/>
      <c r="AC741" s="21"/>
      <c r="AD741" s="21"/>
      <c r="AE741" s="21"/>
      <c r="AF741" s="21"/>
      <c r="AG741" s="21"/>
      <c r="AH741" s="21"/>
      <c r="AI741" s="21"/>
      <c r="AJ741" s="21"/>
      <c r="AK741" s="21"/>
      <c r="AL741" s="21"/>
    </row>
    <row r="742" spans="1:38" ht="15.75" customHeight="1">
      <c r="A742" s="21"/>
      <c r="B742" s="21"/>
      <c r="C742" s="21"/>
      <c r="D742" s="1"/>
      <c r="E742" s="23"/>
      <c r="F742" s="23"/>
      <c r="G742" s="23"/>
      <c r="H742" s="23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  <c r="Z742" s="21"/>
      <c r="AA742" s="21"/>
      <c r="AB742" s="21"/>
      <c r="AC742" s="21"/>
      <c r="AD742" s="21"/>
      <c r="AE742" s="21"/>
      <c r="AF742" s="21"/>
      <c r="AG742" s="21"/>
      <c r="AH742" s="21"/>
      <c r="AI742" s="21"/>
      <c r="AJ742" s="21"/>
      <c r="AK742" s="21"/>
      <c r="AL742" s="21"/>
    </row>
    <row r="743" spans="1:38" ht="15.75" customHeight="1">
      <c r="A743" s="21"/>
      <c r="B743" s="21"/>
      <c r="C743" s="21"/>
      <c r="D743" s="1"/>
      <c r="E743" s="23"/>
      <c r="F743" s="23"/>
      <c r="G743" s="23"/>
      <c r="H743" s="23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  <c r="Z743" s="21"/>
      <c r="AA743" s="21"/>
      <c r="AB743" s="21"/>
      <c r="AC743" s="21"/>
      <c r="AD743" s="21"/>
      <c r="AE743" s="21"/>
      <c r="AF743" s="21"/>
      <c r="AG743" s="21"/>
      <c r="AH743" s="21"/>
      <c r="AI743" s="21"/>
      <c r="AJ743" s="21"/>
      <c r="AK743" s="21"/>
      <c r="AL743" s="21"/>
    </row>
    <row r="744" spans="1:38" ht="15.75" customHeight="1">
      <c r="A744" s="21"/>
      <c r="B744" s="21"/>
      <c r="C744" s="21"/>
      <c r="D744" s="1"/>
      <c r="E744" s="23"/>
      <c r="F744" s="23"/>
      <c r="G744" s="23"/>
      <c r="H744" s="23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  <c r="Y744" s="21"/>
      <c r="Z744" s="21"/>
      <c r="AA744" s="21"/>
      <c r="AB744" s="21"/>
      <c r="AC744" s="21"/>
      <c r="AD744" s="21"/>
      <c r="AE744" s="21"/>
      <c r="AF744" s="21"/>
      <c r="AG744" s="21"/>
      <c r="AH744" s="21"/>
      <c r="AI744" s="21"/>
      <c r="AJ744" s="21"/>
      <c r="AK744" s="21"/>
      <c r="AL744" s="21"/>
    </row>
    <row r="745" spans="1:38" ht="15.75" customHeight="1">
      <c r="A745" s="21"/>
      <c r="B745" s="21"/>
      <c r="C745" s="21"/>
      <c r="D745" s="1"/>
      <c r="E745" s="23"/>
      <c r="F745" s="23"/>
      <c r="G745" s="23"/>
      <c r="H745" s="23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  <c r="Z745" s="21"/>
      <c r="AA745" s="21"/>
      <c r="AB745" s="21"/>
      <c r="AC745" s="21"/>
      <c r="AD745" s="21"/>
      <c r="AE745" s="21"/>
      <c r="AF745" s="21"/>
      <c r="AG745" s="21"/>
      <c r="AH745" s="21"/>
      <c r="AI745" s="21"/>
      <c r="AJ745" s="21"/>
      <c r="AK745" s="21"/>
      <c r="AL745" s="21"/>
    </row>
    <row r="746" spans="1:38" ht="15.75" customHeight="1">
      <c r="A746" s="21"/>
      <c r="B746" s="21"/>
      <c r="C746" s="21"/>
      <c r="D746" s="1"/>
      <c r="E746" s="23"/>
      <c r="F746" s="23"/>
      <c r="G746" s="23"/>
      <c r="H746" s="23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  <c r="Z746" s="21"/>
      <c r="AA746" s="21"/>
      <c r="AB746" s="21"/>
      <c r="AC746" s="21"/>
      <c r="AD746" s="21"/>
      <c r="AE746" s="21"/>
      <c r="AF746" s="21"/>
      <c r="AG746" s="21"/>
      <c r="AH746" s="21"/>
      <c r="AI746" s="21"/>
      <c r="AJ746" s="21"/>
      <c r="AK746" s="21"/>
      <c r="AL746" s="21"/>
    </row>
    <row r="747" spans="1:38" ht="15.75" customHeight="1">
      <c r="A747" s="21"/>
      <c r="B747" s="21"/>
      <c r="C747" s="21"/>
      <c r="D747" s="1"/>
      <c r="E747" s="23"/>
      <c r="F747" s="23"/>
      <c r="G747" s="23"/>
      <c r="H747" s="23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  <c r="AA747" s="21"/>
      <c r="AB747" s="21"/>
      <c r="AC747" s="21"/>
      <c r="AD747" s="21"/>
      <c r="AE747" s="21"/>
      <c r="AF747" s="21"/>
      <c r="AG747" s="21"/>
      <c r="AH747" s="21"/>
      <c r="AI747" s="21"/>
      <c r="AJ747" s="21"/>
      <c r="AK747" s="21"/>
      <c r="AL747" s="21"/>
    </row>
    <row r="748" spans="1:38" ht="15.75" customHeight="1">
      <c r="A748" s="21"/>
      <c r="B748" s="21"/>
      <c r="C748" s="21"/>
      <c r="D748" s="1"/>
      <c r="E748" s="23"/>
      <c r="F748" s="23"/>
      <c r="G748" s="23"/>
      <c r="H748" s="23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  <c r="Z748" s="21"/>
      <c r="AA748" s="21"/>
      <c r="AB748" s="21"/>
      <c r="AC748" s="21"/>
      <c r="AD748" s="21"/>
      <c r="AE748" s="21"/>
      <c r="AF748" s="21"/>
      <c r="AG748" s="21"/>
      <c r="AH748" s="21"/>
      <c r="AI748" s="21"/>
      <c r="AJ748" s="21"/>
      <c r="AK748" s="21"/>
      <c r="AL748" s="21"/>
    </row>
    <row r="749" spans="1:38" ht="15.75" customHeight="1">
      <c r="A749" s="21"/>
      <c r="B749" s="21"/>
      <c r="C749" s="21"/>
      <c r="D749" s="1"/>
      <c r="E749" s="23"/>
      <c r="F749" s="23"/>
      <c r="G749" s="23"/>
      <c r="H749" s="23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  <c r="AA749" s="21"/>
      <c r="AB749" s="21"/>
      <c r="AC749" s="21"/>
      <c r="AD749" s="21"/>
      <c r="AE749" s="21"/>
      <c r="AF749" s="21"/>
      <c r="AG749" s="21"/>
      <c r="AH749" s="21"/>
      <c r="AI749" s="21"/>
      <c r="AJ749" s="21"/>
      <c r="AK749" s="21"/>
      <c r="AL749" s="21"/>
    </row>
    <row r="750" spans="1:38" ht="15.75" customHeight="1">
      <c r="A750" s="21"/>
      <c r="B750" s="21"/>
      <c r="C750" s="21"/>
      <c r="D750" s="1"/>
      <c r="E750" s="23"/>
      <c r="F750" s="23"/>
      <c r="G750" s="23"/>
      <c r="H750" s="23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  <c r="AA750" s="21"/>
      <c r="AB750" s="21"/>
      <c r="AC750" s="21"/>
      <c r="AD750" s="21"/>
      <c r="AE750" s="21"/>
      <c r="AF750" s="21"/>
      <c r="AG750" s="21"/>
      <c r="AH750" s="21"/>
      <c r="AI750" s="21"/>
      <c r="AJ750" s="21"/>
      <c r="AK750" s="21"/>
      <c r="AL750" s="21"/>
    </row>
    <row r="751" spans="1:38" ht="15.75" customHeight="1">
      <c r="A751" s="21"/>
      <c r="B751" s="21"/>
      <c r="C751" s="21"/>
      <c r="D751" s="1"/>
      <c r="E751" s="23"/>
      <c r="F751" s="23"/>
      <c r="G751" s="23"/>
      <c r="H751" s="23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  <c r="Z751" s="21"/>
      <c r="AA751" s="21"/>
      <c r="AB751" s="21"/>
      <c r="AC751" s="21"/>
      <c r="AD751" s="21"/>
      <c r="AE751" s="21"/>
      <c r="AF751" s="21"/>
      <c r="AG751" s="21"/>
      <c r="AH751" s="21"/>
      <c r="AI751" s="21"/>
      <c r="AJ751" s="21"/>
      <c r="AK751" s="21"/>
      <c r="AL751" s="21"/>
    </row>
    <row r="752" spans="1:38" ht="15.75" customHeight="1">
      <c r="A752" s="21"/>
      <c r="B752" s="21"/>
      <c r="C752" s="21"/>
      <c r="D752" s="1"/>
      <c r="E752" s="23"/>
      <c r="F752" s="23"/>
      <c r="G752" s="23"/>
      <c r="H752" s="23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  <c r="Z752" s="21"/>
      <c r="AA752" s="21"/>
      <c r="AB752" s="21"/>
      <c r="AC752" s="21"/>
      <c r="AD752" s="21"/>
      <c r="AE752" s="21"/>
      <c r="AF752" s="21"/>
      <c r="AG752" s="21"/>
      <c r="AH752" s="21"/>
      <c r="AI752" s="21"/>
      <c r="AJ752" s="21"/>
      <c r="AK752" s="21"/>
      <c r="AL752" s="21"/>
    </row>
    <row r="753" spans="1:38" ht="15.75" customHeight="1">
      <c r="A753" s="21"/>
      <c r="B753" s="21"/>
      <c r="C753" s="21"/>
      <c r="D753" s="1"/>
      <c r="E753" s="23"/>
      <c r="F753" s="23"/>
      <c r="G753" s="23"/>
      <c r="H753" s="23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  <c r="Z753" s="21"/>
      <c r="AA753" s="21"/>
      <c r="AB753" s="21"/>
      <c r="AC753" s="21"/>
      <c r="AD753" s="21"/>
      <c r="AE753" s="21"/>
      <c r="AF753" s="21"/>
      <c r="AG753" s="21"/>
      <c r="AH753" s="21"/>
      <c r="AI753" s="21"/>
      <c r="AJ753" s="21"/>
      <c r="AK753" s="21"/>
      <c r="AL753" s="21"/>
    </row>
    <row r="754" spans="1:38" ht="15.75" customHeight="1">
      <c r="A754" s="21"/>
      <c r="B754" s="21"/>
      <c r="C754" s="21"/>
      <c r="D754" s="1"/>
      <c r="E754" s="23"/>
      <c r="F754" s="23"/>
      <c r="G754" s="23"/>
      <c r="H754" s="23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  <c r="Z754" s="21"/>
      <c r="AA754" s="21"/>
      <c r="AB754" s="21"/>
      <c r="AC754" s="21"/>
      <c r="AD754" s="21"/>
      <c r="AE754" s="21"/>
      <c r="AF754" s="21"/>
      <c r="AG754" s="21"/>
      <c r="AH754" s="21"/>
      <c r="AI754" s="21"/>
      <c r="AJ754" s="21"/>
      <c r="AK754" s="21"/>
      <c r="AL754" s="21"/>
    </row>
    <row r="755" spans="1:38" ht="15.75" customHeight="1">
      <c r="A755" s="21"/>
      <c r="B755" s="21"/>
      <c r="C755" s="21"/>
      <c r="D755" s="1"/>
      <c r="E755" s="23"/>
      <c r="F755" s="23"/>
      <c r="G755" s="23"/>
      <c r="H755" s="23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  <c r="AA755" s="21"/>
      <c r="AB755" s="21"/>
      <c r="AC755" s="21"/>
      <c r="AD755" s="21"/>
      <c r="AE755" s="21"/>
      <c r="AF755" s="21"/>
      <c r="AG755" s="21"/>
      <c r="AH755" s="21"/>
      <c r="AI755" s="21"/>
      <c r="AJ755" s="21"/>
      <c r="AK755" s="21"/>
      <c r="AL755" s="21"/>
    </row>
    <row r="756" spans="1:38" ht="15.75" customHeight="1">
      <c r="A756" s="21"/>
      <c r="B756" s="21"/>
      <c r="C756" s="21"/>
      <c r="D756" s="1"/>
      <c r="E756" s="23"/>
      <c r="F756" s="23"/>
      <c r="G756" s="23"/>
      <c r="H756" s="23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  <c r="AA756" s="21"/>
      <c r="AB756" s="21"/>
      <c r="AC756" s="21"/>
      <c r="AD756" s="21"/>
      <c r="AE756" s="21"/>
      <c r="AF756" s="21"/>
      <c r="AG756" s="21"/>
      <c r="AH756" s="21"/>
      <c r="AI756" s="21"/>
      <c r="AJ756" s="21"/>
      <c r="AK756" s="21"/>
      <c r="AL756" s="21"/>
    </row>
    <row r="757" spans="1:38" ht="15.75" customHeight="1">
      <c r="A757" s="21"/>
      <c r="B757" s="21"/>
      <c r="C757" s="21"/>
      <c r="D757" s="1"/>
      <c r="E757" s="23"/>
      <c r="F757" s="23"/>
      <c r="G757" s="23"/>
      <c r="H757" s="23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  <c r="Z757" s="21"/>
      <c r="AA757" s="21"/>
      <c r="AB757" s="21"/>
      <c r="AC757" s="21"/>
      <c r="AD757" s="21"/>
      <c r="AE757" s="21"/>
      <c r="AF757" s="21"/>
      <c r="AG757" s="21"/>
      <c r="AH757" s="21"/>
      <c r="AI757" s="21"/>
      <c r="AJ757" s="21"/>
      <c r="AK757" s="21"/>
      <c r="AL757" s="21"/>
    </row>
    <row r="758" spans="1:38" ht="15.75" customHeight="1">
      <c r="A758" s="21"/>
      <c r="B758" s="21"/>
      <c r="C758" s="21"/>
      <c r="D758" s="1"/>
      <c r="E758" s="23"/>
      <c r="F758" s="23"/>
      <c r="G758" s="23"/>
      <c r="H758" s="23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  <c r="AA758" s="21"/>
      <c r="AB758" s="21"/>
      <c r="AC758" s="21"/>
      <c r="AD758" s="21"/>
      <c r="AE758" s="21"/>
      <c r="AF758" s="21"/>
      <c r="AG758" s="21"/>
      <c r="AH758" s="21"/>
      <c r="AI758" s="21"/>
      <c r="AJ758" s="21"/>
      <c r="AK758" s="21"/>
      <c r="AL758" s="21"/>
    </row>
    <row r="759" spans="1:38" ht="15.75" customHeight="1">
      <c r="A759" s="21"/>
      <c r="B759" s="21"/>
      <c r="C759" s="21"/>
      <c r="D759" s="1"/>
      <c r="E759" s="23"/>
      <c r="F759" s="23"/>
      <c r="G759" s="23"/>
      <c r="H759" s="23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  <c r="AA759" s="21"/>
      <c r="AB759" s="21"/>
      <c r="AC759" s="21"/>
      <c r="AD759" s="21"/>
      <c r="AE759" s="21"/>
      <c r="AF759" s="21"/>
      <c r="AG759" s="21"/>
      <c r="AH759" s="21"/>
      <c r="AI759" s="21"/>
      <c r="AJ759" s="21"/>
      <c r="AK759" s="21"/>
      <c r="AL759" s="21"/>
    </row>
    <row r="760" spans="1:38" ht="15.75" customHeight="1">
      <c r="A760" s="21"/>
      <c r="B760" s="21"/>
      <c r="C760" s="21"/>
      <c r="D760" s="1"/>
      <c r="E760" s="23"/>
      <c r="F760" s="23"/>
      <c r="G760" s="23"/>
      <c r="H760" s="23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  <c r="AA760" s="21"/>
      <c r="AB760" s="21"/>
      <c r="AC760" s="21"/>
      <c r="AD760" s="21"/>
      <c r="AE760" s="21"/>
      <c r="AF760" s="21"/>
      <c r="AG760" s="21"/>
      <c r="AH760" s="21"/>
      <c r="AI760" s="21"/>
      <c r="AJ760" s="21"/>
      <c r="AK760" s="21"/>
      <c r="AL760" s="21"/>
    </row>
    <row r="761" spans="1:38" ht="15.75" customHeight="1">
      <c r="A761" s="21"/>
      <c r="B761" s="21"/>
      <c r="C761" s="21"/>
      <c r="D761" s="1"/>
      <c r="E761" s="23"/>
      <c r="F761" s="23"/>
      <c r="G761" s="23"/>
      <c r="H761" s="23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  <c r="Z761" s="21"/>
      <c r="AA761" s="21"/>
      <c r="AB761" s="21"/>
      <c r="AC761" s="21"/>
      <c r="AD761" s="21"/>
      <c r="AE761" s="21"/>
      <c r="AF761" s="21"/>
      <c r="AG761" s="21"/>
      <c r="AH761" s="21"/>
      <c r="AI761" s="21"/>
      <c r="AJ761" s="21"/>
      <c r="AK761" s="21"/>
      <c r="AL761" s="21"/>
    </row>
    <row r="762" spans="1:38" ht="15.75" customHeight="1">
      <c r="A762" s="21"/>
      <c r="B762" s="21"/>
      <c r="C762" s="21"/>
      <c r="D762" s="1"/>
      <c r="E762" s="23"/>
      <c r="F762" s="23"/>
      <c r="G762" s="23"/>
      <c r="H762" s="23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  <c r="Y762" s="21"/>
      <c r="Z762" s="21"/>
      <c r="AA762" s="21"/>
      <c r="AB762" s="21"/>
      <c r="AC762" s="21"/>
      <c r="AD762" s="21"/>
      <c r="AE762" s="21"/>
      <c r="AF762" s="21"/>
      <c r="AG762" s="21"/>
      <c r="AH762" s="21"/>
      <c r="AI762" s="21"/>
      <c r="AJ762" s="21"/>
      <c r="AK762" s="21"/>
      <c r="AL762" s="21"/>
    </row>
    <row r="763" spans="1:38" ht="15.75" customHeight="1">
      <c r="A763" s="21"/>
      <c r="B763" s="21"/>
      <c r="C763" s="21"/>
      <c r="D763" s="1"/>
      <c r="E763" s="23"/>
      <c r="F763" s="23"/>
      <c r="G763" s="23"/>
      <c r="H763" s="23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  <c r="Y763" s="21"/>
      <c r="Z763" s="21"/>
      <c r="AA763" s="21"/>
      <c r="AB763" s="21"/>
      <c r="AC763" s="21"/>
      <c r="AD763" s="21"/>
      <c r="AE763" s="21"/>
      <c r="AF763" s="21"/>
      <c r="AG763" s="21"/>
      <c r="AH763" s="21"/>
      <c r="AI763" s="21"/>
      <c r="AJ763" s="21"/>
      <c r="AK763" s="21"/>
      <c r="AL763" s="21"/>
    </row>
    <row r="764" spans="1:38" ht="15.75" customHeight="1">
      <c r="A764" s="21"/>
      <c r="B764" s="21"/>
      <c r="C764" s="21"/>
      <c r="D764" s="1"/>
      <c r="E764" s="23"/>
      <c r="F764" s="23"/>
      <c r="G764" s="23"/>
      <c r="H764" s="23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  <c r="Y764" s="21"/>
      <c r="Z764" s="21"/>
      <c r="AA764" s="21"/>
      <c r="AB764" s="21"/>
      <c r="AC764" s="21"/>
      <c r="AD764" s="21"/>
      <c r="AE764" s="21"/>
      <c r="AF764" s="21"/>
      <c r="AG764" s="21"/>
      <c r="AH764" s="21"/>
      <c r="AI764" s="21"/>
      <c r="AJ764" s="21"/>
      <c r="AK764" s="21"/>
      <c r="AL764" s="21"/>
    </row>
    <row r="765" spans="1:38" ht="15.75" customHeight="1">
      <c r="A765" s="21"/>
      <c r="B765" s="21"/>
      <c r="C765" s="21"/>
      <c r="D765" s="1"/>
      <c r="E765" s="23"/>
      <c r="F765" s="23"/>
      <c r="G765" s="23"/>
      <c r="H765" s="23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  <c r="Y765" s="21"/>
      <c r="Z765" s="21"/>
      <c r="AA765" s="21"/>
      <c r="AB765" s="21"/>
      <c r="AC765" s="21"/>
      <c r="AD765" s="21"/>
      <c r="AE765" s="21"/>
      <c r="AF765" s="21"/>
      <c r="AG765" s="21"/>
      <c r="AH765" s="21"/>
      <c r="AI765" s="21"/>
      <c r="AJ765" s="21"/>
      <c r="AK765" s="21"/>
      <c r="AL765" s="21"/>
    </row>
    <row r="766" spans="1:38" ht="15.75" customHeight="1">
      <c r="A766" s="21"/>
      <c r="B766" s="21"/>
      <c r="C766" s="21"/>
      <c r="D766" s="1"/>
      <c r="E766" s="23"/>
      <c r="F766" s="23"/>
      <c r="G766" s="23"/>
      <c r="H766" s="23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  <c r="Y766" s="21"/>
      <c r="Z766" s="21"/>
      <c r="AA766" s="21"/>
      <c r="AB766" s="21"/>
      <c r="AC766" s="21"/>
      <c r="AD766" s="21"/>
      <c r="AE766" s="21"/>
      <c r="AF766" s="21"/>
      <c r="AG766" s="21"/>
      <c r="AH766" s="21"/>
      <c r="AI766" s="21"/>
      <c r="AJ766" s="21"/>
      <c r="AK766" s="21"/>
      <c r="AL766" s="21"/>
    </row>
    <row r="767" spans="1:38" ht="15.75" customHeight="1">
      <c r="A767" s="21"/>
      <c r="B767" s="21"/>
      <c r="C767" s="21"/>
      <c r="D767" s="1"/>
      <c r="E767" s="23"/>
      <c r="F767" s="23"/>
      <c r="G767" s="23"/>
      <c r="H767" s="23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  <c r="Y767" s="21"/>
      <c r="Z767" s="21"/>
      <c r="AA767" s="21"/>
      <c r="AB767" s="21"/>
      <c r="AC767" s="21"/>
      <c r="AD767" s="21"/>
      <c r="AE767" s="21"/>
      <c r="AF767" s="21"/>
      <c r="AG767" s="21"/>
      <c r="AH767" s="21"/>
      <c r="AI767" s="21"/>
      <c r="AJ767" s="21"/>
      <c r="AK767" s="21"/>
      <c r="AL767" s="21"/>
    </row>
    <row r="768" spans="1:38" ht="15.75" customHeight="1">
      <c r="A768" s="21"/>
      <c r="B768" s="21"/>
      <c r="C768" s="21"/>
      <c r="D768" s="1"/>
      <c r="E768" s="23"/>
      <c r="F768" s="23"/>
      <c r="G768" s="23"/>
      <c r="H768" s="23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  <c r="Y768" s="21"/>
      <c r="Z768" s="21"/>
      <c r="AA768" s="21"/>
      <c r="AB768" s="21"/>
      <c r="AC768" s="21"/>
      <c r="AD768" s="21"/>
      <c r="AE768" s="21"/>
      <c r="AF768" s="21"/>
      <c r="AG768" s="21"/>
      <c r="AH768" s="21"/>
      <c r="AI768" s="21"/>
      <c r="AJ768" s="21"/>
      <c r="AK768" s="21"/>
      <c r="AL768" s="21"/>
    </row>
    <row r="769" spans="1:38" ht="15.75" customHeight="1">
      <c r="A769" s="21"/>
      <c r="B769" s="21"/>
      <c r="C769" s="21"/>
      <c r="D769" s="1"/>
      <c r="E769" s="23"/>
      <c r="F769" s="23"/>
      <c r="G769" s="23"/>
      <c r="H769" s="23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/>
      <c r="Y769" s="21"/>
      <c r="Z769" s="21"/>
      <c r="AA769" s="21"/>
      <c r="AB769" s="21"/>
      <c r="AC769" s="21"/>
      <c r="AD769" s="21"/>
      <c r="AE769" s="21"/>
      <c r="AF769" s="21"/>
      <c r="AG769" s="21"/>
      <c r="AH769" s="21"/>
      <c r="AI769" s="21"/>
      <c r="AJ769" s="21"/>
      <c r="AK769" s="21"/>
      <c r="AL769" s="21"/>
    </row>
    <row r="770" spans="1:38" ht="15.75" customHeight="1">
      <c r="A770" s="21"/>
      <c r="B770" s="21"/>
      <c r="C770" s="21"/>
      <c r="D770" s="1"/>
      <c r="E770" s="23"/>
      <c r="F770" s="23"/>
      <c r="G770" s="23"/>
      <c r="H770" s="23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  <c r="Y770" s="21"/>
      <c r="Z770" s="21"/>
      <c r="AA770" s="21"/>
      <c r="AB770" s="21"/>
      <c r="AC770" s="21"/>
      <c r="AD770" s="21"/>
      <c r="AE770" s="21"/>
      <c r="AF770" s="21"/>
      <c r="AG770" s="21"/>
      <c r="AH770" s="21"/>
      <c r="AI770" s="21"/>
      <c r="AJ770" s="21"/>
      <c r="AK770" s="21"/>
      <c r="AL770" s="21"/>
    </row>
    <row r="771" spans="1:38" ht="15.75" customHeight="1">
      <c r="A771" s="21"/>
      <c r="B771" s="21"/>
      <c r="C771" s="21"/>
      <c r="D771" s="1"/>
      <c r="E771" s="23"/>
      <c r="F771" s="23"/>
      <c r="G771" s="23"/>
      <c r="H771" s="23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  <c r="Y771" s="21"/>
      <c r="Z771" s="21"/>
      <c r="AA771" s="21"/>
      <c r="AB771" s="21"/>
      <c r="AC771" s="21"/>
      <c r="AD771" s="21"/>
      <c r="AE771" s="21"/>
      <c r="AF771" s="21"/>
      <c r="AG771" s="21"/>
      <c r="AH771" s="21"/>
      <c r="AI771" s="21"/>
      <c r="AJ771" s="21"/>
      <c r="AK771" s="21"/>
      <c r="AL771" s="21"/>
    </row>
    <row r="772" spans="1:38" ht="15.75" customHeight="1">
      <c r="A772" s="21"/>
      <c r="B772" s="21"/>
      <c r="C772" s="21"/>
      <c r="D772" s="1"/>
      <c r="E772" s="23"/>
      <c r="F772" s="23"/>
      <c r="G772" s="23"/>
      <c r="H772" s="23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  <c r="Y772" s="21"/>
      <c r="Z772" s="21"/>
      <c r="AA772" s="21"/>
      <c r="AB772" s="21"/>
      <c r="AC772" s="21"/>
      <c r="AD772" s="21"/>
      <c r="AE772" s="21"/>
      <c r="AF772" s="21"/>
      <c r="AG772" s="21"/>
      <c r="AH772" s="21"/>
      <c r="AI772" s="21"/>
      <c r="AJ772" s="21"/>
      <c r="AK772" s="21"/>
      <c r="AL772" s="21"/>
    </row>
    <row r="773" spans="1:38" ht="15.75" customHeight="1">
      <c r="A773" s="21"/>
      <c r="B773" s="21"/>
      <c r="C773" s="21"/>
      <c r="D773" s="1"/>
      <c r="E773" s="23"/>
      <c r="F773" s="23"/>
      <c r="G773" s="23"/>
      <c r="H773" s="23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  <c r="Y773" s="21"/>
      <c r="Z773" s="21"/>
      <c r="AA773" s="21"/>
      <c r="AB773" s="21"/>
      <c r="AC773" s="21"/>
      <c r="AD773" s="21"/>
      <c r="AE773" s="21"/>
      <c r="AF773" s="21"/>
      <c r="AG773" s="21"/>
      <c r="AH773" s="21"/>
      <c r="AI773" s="21"/>
      <c r="AJ773" s="21"/>
      <c r="AK773" s="21"/>
      <c r="AL773" s="21"/>
    </row>
    <row r="774" spans="1:38" ht="15.75" customHeight="1">
      <c r="A774" s="21"/>
      <c r="B774" s="21"/>
      <c r="C774" s="21"/>
      <c r="D774" s="1"/>
      <c r="E774" s="23"/>
      <c r="F774" s="23"/>
      <c r="G774" s="23"/>
      <c r="H774" s="23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  <c r="Y774" s="21"/>
      <c r="Z774" s="21"/>
      <c r="AA774" s="21"/>
      <c r="AB774" s="21"/>
      <c r="AC774" s="21"/>
      <c r="AD774" s="21"/>
      <c r="AE774" s="21"/>
      <c r="AF774" s="21"/>
      <c r="AG774" s="21"/>
      <c r="AH774" s="21"/>
      <c r="AI774" s="21"/>
      <c r="AJ774" s="21"/>
      <c r="AK774" s="21"/>
      <c r="AL774" s="21"/>
    </row>
    <row r="775" spans="1:38" ht="15.75" customHeight="1">
      <c r="A775" s="21"/>
      <c r="B775" s="21"/>
      <c r="C775" s="21"/>
      <c r="D775" s="1"/>
      <c r="E775" s="23"/>
      <c r="F775" s="23"/>
      <c r="G775" s="23"/>
      <c r="H775" s="23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/>
      <c r="Y775" s="21"/>
      <c r="Z775" s="21"/>
      <c r="AA775" s="21"/>
      <c r="AB775" s="21"/>
      <c r="AC775" s="21"/>
      <c r="AD775" s="21"/>
      <c r="AE775" s="21"/>
      <c r="AF775" s="21"/>
      <c r="AG775" s="21"/>
      <c r="AH775" s="21"/>
      <c r="AI775" s="21"/>
      <c r="AJ775" s="21"/>
      <c r="AK775" s="21"/>
      <c r="AL775" s="21"/>
    </row>
    <row r="776" spans="1:38" ht="15.75" customHeight="1">
      <c r="A776" s="21"/>
      <c r="B776" s="21"/>
      <c r="C776" s="21"/>
      <c r="D776" s="1"/>
      <c r="E776" s="23"/>
      <c r="F776" s="23"/>
      <c r="G776" s="23"/>
      <c r="H776" s="23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  <c r="Y776" s="21"/>
      <c r="Z776" s="21"/>
      <c r="AA776" s="21"/>
      <c r="AB776" s="21"/>
      <c r="AC776" s="21"/>
      <c r="AD776" s="21"/>
      <c r="AE776" s="21"/>
      <c r="AF776" s="21"/>
      <c r="AG776" s="21"/>
      <c r="AH776" s="21"/>
      <c r="AI776" s="21"/>
      <c r="AJ776" s="21"/>
      <c r="AK776" s="21"/>
      <c r="AL776" s="21"/>
    </row>
    <row r="777" spans="1:38" ht="15.75" customHeight="1">
      <c r="A777" s="21"/>
      <c r="B777" s="21"/>
      <c r="C777" s="21"/>
      <c r="D777" s="1"/>
      <c r="E777" s="23"/>
      <c r="F777" s="23"/>
      <c r="G777" s="23"/>
      <c r="H777" s="23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  <c r="Y777" s="21"/>
      <c r="Z777" s="21"/>
      <c r="AA777" s="21"/>
      <c r="AB777" s="21"/>
      <c r="AC777" s="21"/>
      <c r="AD777" s="21"/>
      <c r="AE777" s="21"/>
      <c r="AF777" s="21"/>
      <c r="AG777" s="21"/>
      <c r="AH777" s="21"/>
      <c r="AI777" s="21"/>
      <c r="AJ777" s="21"/>
      <c r="AK777" s="21"/>
      <c r="AL777" s="21"/>
    </row>
    <row r="778" spans="1:38" ht="15.75" customHeight="1">
      <c r="A778" s="21"/>
      <c r="B778" s="21"/>
      <c r="C778" s="21"/>
      <c r="D778" s="1"/>
      <c r="E778" s="23"/>
      <c r="F778" s="23"/>
      <c r="G778" s="23"/>
      <c r="H778" s="23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  <c r="Y778" s="21"/>
      <c r="Z778" s="21"/>
      <c r="AA778" s="21"/>
      <c r="AB778" s="21"/>
      <c r="AC778" s="21"/>
      <c r="AD778" s="21"/>
      <c r="AE778" s="21"/>
      <c r="AF778" s="21"/>
      <c r="AG778" s="21"/>
      <c r="AH778" s="21"/>
      <c r="AI778" s="21"/>
      <c r="AJ778" s="21"/>
      <c r="AK778" s="21"/>
      <c r="AL778" s="21"/>
    </row>
    <row r="779" spans="1:38" ht="15.75" customHeight="1">
      <c r="A779" s="21"/>
      <c r="B779" s="21"/>
      <c r="C779" s="21"/>
      <c r="D779" s="1"/>
      <c r="E779" s="23"/>
      <c r="F779" s="23"/>
      <c r="G779" s="23"/>
      <c r="H779" s="23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  <c r="Y779" s="21"/>
      <c r="Z779" s="21"/>
      <c r="AA779" s="21"/>
      <c r="AB779" s="21"/>
      <c r="AC779" s="21"/>
      <c r="AD779" s="21"/>
      <c r="AE779" s="21"/>
      <c r="AF779" s="21"/>
      <c r="AG779" s="21"/>
      <c r="AH779" s="21"/>
      <c r="AI779" s="21"/>
      <c r="AJ779" s="21"/>
      <c r="AK779" s="21"/>
      <c r="AL779" s="21"/>
    </row>
    <row r="780" spans="1:38" ht="15.75" customHeight="1">
      <c r="A780" s="21"/>
      <c r="B780" s="21"/>
      <c r="C780" s="21"/>
      <c r="D780" s="1"/>
      <c r="E780" s="23"/>
      <c r="F780" s="23"/>
      <c r="G780" s="23"/>
      <c r="H780" s="23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  <c r="Y780" s="21"/>
      <c r="Z780" s="21"/>
      <c r="AA780" s="21"/>
      <c r="AB780" s="21"/>
      <c r="AC780" s="21"/>
      <c r="AD780" s="21"/>
      <c r="AE780" s="21"/>
      <c r="AF780" s="21"/>
      <c r="AG780" s="21"/>
      <c r="AH780" s="21"/>
      <c r="AI780" s="21"/>
      <c r="AJ780" s="21"/>
      <c r="AK780" s="21"/>
      <c r="AL780" s="21"/>
    </row>
    <row r="781" spans="1:38" ht="15.75" customHeight="1">
      <c r="A781" s="21"/>
      <c r="B781" s="21"/>
      <c r="C781" s="21"/>
      <c r="D781" s="1"/>
      <c r="E781" s="23"/>
      <c r="F781" s="23"/>
      <c r="G781" s="23"/>
      <c r="H781" s="23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  <c r="Y781" s="21"/>
      <c r="Z781" s="21"/>
      <c r="AA781" s="21"/>
      <c r="AB781" s="21"/>
      <c r="AC781" s="21"/>
      <c r="AD781" s="21"/>
      <c r="AE781" s="21"/>
      <c r="AF781" s="21"/>
      <c r="AG781" s="21"/>
      <c r="AH781" s="21"/>
      <c r="AI781" s="21"/>
      <c r="AJ781" s="21"/>
      <c r="AK781" s="21"/>
      <c r="AL781" s="21"/>
    </row>
    <row r="782" spans="1:38" ht="15.75" customHeight="1">
      <c r="A782" s="21"/>
      <c r="B782" s="21"/>
      <c r="C782" s="21"/>
      <c r="D782" s="1"/>
      <c r="E782" s="23"/>
      <c r="F782" s="23"/>
      <c r="G782" s="23"/>
      <c r="H782" s="23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  <c r="Y782" s="21"/>
      <c r="Z782" s="21"/>
      <c r="AA782" s="21"/>
      <c r="AB782" s="21"/>
      <c r="AC782" s="21"/>
      <c r="AD782" s="21"/>
      <c r="AE782" s="21"/>
      <c r="AF782" s="21"/>
      <c r="AG782" s="21"/>
      <c r="AH782" s="21"/>
      <c r="AI782" s="21"/>
      <c r="AJ782" s="21"/>
      <c r="AK782" s="21"/>
      <c r="AL782" s="21"/>
    </row>
    <row r="783" spans="1:38" ht="15.75" customHeight="1">
      <c r="A783" s="21"/>
      <c r="B783" s="21"/>
      <c r="C783" s="21"/>
      <c r="D783" s="1"/>
      <c r="E783" s="23"/>
      <c r="F783" s="23"/>
      <c r="G783" s="23"/>
      <c r="H783" s="23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/>
      <c r="Y783" s="21"/>
      <c r="Z783" s="21"/>
      <c r="AA783" s="21"/>
      <c r="AB783" s="21"/>
      <c r="AC783" s="21"/>
      <c r="AD783" s="21"/>
      <c r="AE783" s="21"/>
      <c r="AF783" s="21"/>
      <c r="AG783" s="21"/>
      <c r="AH783" s="21"/>
      <c r="AI783" s="21"/>
      <c r="AJ783" s="21"/>
      <c r="AK783" s="21"/>
      <c r="AL783" s="21"/>
    </row>
    <row r="784" spans="1:38" ht="15.75" customHeight="1">
      <c r="A784" s="21"/>
      <c r="B784" s="21"/>
      <c r="C784" s="21"/>
      <c r="D784" s="1"/>
      <c r="E784" s="23"/>
      <c r="F784" s="23"/>
      <c r="G784" s="23"/>
      <c r="H784" s="23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  <c r="Y784" s="21"/>
      <c r="Z784" s="21"/>
      <c r="AA784" s="21"/>
      <c r="AB784" s="21"/>
      <c r="AC784" s="21"/>
      <c r="AD784" s="21"/>
      <c r="AE784" s="21"/>
      <c r="AF784" s="21"/>
      <c r="AG784" s="21"/>
      <c r="AH784" s="21"/>
      <c r="AI784" s="21"/>
      <c r="AJ784" s="21"/>
      <c r="AK784" s="21"/>
      <c r="AL784" s="21"/>
    </row>
    <row r="785" spans="1:38" ht="15.75" customHeight="1">
      <c r="A785" s="21"/>
      <c r="B785" s="21"/>
      <c r="C785" s="21"/>
      <c r="D785" s="1"/>
      <c r="E785" s="23"/>
      <c r="F785" s="23"/>
      <c r="G785" s="23"/>
      <c r="H785" s="23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  <c r="Y785" s="21"/>
      <c r="Z785" s="21"/>
      <c r="AA785" s="21"/>
      <c r="AB785" s="21"/>
      <c r="AC785" s="21"/>
      <c r="AD785" s="21"/>
      <c r="AE785" s="21"/>
      <c r="AF785" s="21"/>
      <c r="AG785" s="21"/>
      <c r="AH785" s="21"/>
      <c r="AI785" s="21"/>
      <c r="AJ785" s="21"/>
      <c r="AK785" s="21"/>
      <c r="AL785" s="21"/>
    </row>
    <row r="786" spans="1:38" ht="15.75" customHeight="1">
      <c r="A786" s="21"/>
      <c r="B786" s="21"/>
      <c r="C786" s="21"/>
      <c r="D786" s="1"/>
      <c r="E786" s="23"/>
      <c r="F786" s="23"/>
      <c r="G786" s="23"/>
      <c r="H786" s="23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  <c r="Y786" s="21"/>
      <c r="Z786" s="21"/>
      <c r="AA786" s="21"/>
      <c r="AB786" s="21"/>
      <c r="AC786" s="21"/>
      <c r="AD786" s="21"/>
      <c r="AE786" s="21"/>
      <c r="AF786" s="21"/>
      <c r="AG786" s="21"/>
      <c r="AH786" s="21"/>
      <c r="AI786" s="21"/>
      <c r="AJ786" s="21"/>
      <c r="AK786" s="21"/>
      <c r="AL786" s="21"/>
    </row>
    <row r="787" spans="1:38" ht="15.75" customHeight="1">
      <c r="A787" s="21"/>
      <c r="B787" s="21"/>
      <c r="C787" s="21"/>
      <c r="D787" s="1"/>
      <c r="E787" s="23"/>
      <c r="F787" s="23"/>
      <c r="G787" s="23"/>
      <c r="H787" s="23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  <c r="Y787" s="21"/>
      <c r="Z787" s="21"/>
      <c r="AA787" s="21"/>
      <c r="AB787" s="21"/>
      <c r="AC787" s="21"/>
      <c r="AD787" s="21"/>
      <c r="AE787" s="21"/>
      <c r="AF787" s="21"/>
      <c r="AG787" s="21"/>
      <c r="AH787" s="21"/>
      <c r="AI787" s="21"/>
      <c r="AJ787" s="21"/>
      <c r="AK787" s="21"/>
      <c r="AL787" s="21"/>
    </row>
    <row r="788" spans="1:38" ht="15.75" customHeight="1">
      <c r="A788" s="21"/>
      <c r="B788" s="21"/>
      <c r="C788" s="21"/>
      <c r="D788" s="1"/>
      <c r="E788" s="23"/>
      <c r="F788" s="23"/>
      <c r="G788" s="23"/>
      <c r="H788" s="23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  <c r="Y788" s="21"/>
      <c r="Z788" s="21"/>
      <c r="AA788" s="21"/>
      <c r="AB788" s="21"/>
      <c r="AC788" s="21"/>
      <c r="AD788" s="21"/>
      <c r="AE788" s="21"/>
      <c r="AF788" s="21"/>
      <c r="AG788" s="21"/>
      <c r="AH788" s="21"/>
      <c r="AI788" s="21"/>
      <c r="AJ788" s="21"/>
      <c r="AK788" s="21"/>
      <c r="AL788" s="21"/>
    </row>
    <row r="789" spans="1:38" ht="15.75" customHeight="1">
      <c r="A789" s="21"/>
      <c r="B789" s="21"/>
      <c r="C789" s="21"/>
      <c r="D789" s="1"/>
      <c r="E789" s="23"/>
      <c r="F789" s="23"/>
      <c r="G789" s="23"/>
      <c r="H789" s="23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  <c r="Y789" s="21"/>
      <c r="Z789" s="21"/>
      <c r="AA789" s="21"/>
      <c r="AB789" s="21"/>
      <c r="AC789" s="21"/>
      <c r="AD789" s="21"/>
      <c r="AE789" s="21"/>
      <c r="AF789" s="21"/>
      <c r="AG789" s="21"/>
      <c r="AH789" s="21"/>
      <c r="AI789" s="21"/>
      <c r="AJ789" s="21"/>
      <c r="AK789" s="21"/>
      <c r="AL789" s="21"/>
    </row>
    <row r="790" spans="1:38" ht="15.75" customHeight="1">
      <c r="A790" s="21"/>
      <c r="B790" s="21"/>
      <c r="C790" s="21"/>
      <c r="D790" s="1"/>
      <c r="E790" s="23"/>
      <c r="F790" s="23"/>
      <c r="G790" s="23"/>
      <c r="H790" s="23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  <c r="Y790" s="21"/>
      <c r="Z790" s="21"/>
      <c r="AA790" s="21"/>
      <c r="AB790" s="21"/>
      <c r="AC790" s="21"/>
      <c r="AD790" s="21"/>
      <c r="AE790" s="21"/>
      <c r="AF790" s="21"/>
      <c r="AG790" s="21"/>
      <c r="AH790" s="21"/>
      <c r="AI790" s="21"/>
      <c r="AJ790" s="21"/>
      <c r="AK790" s="21"/>
      <c r="AL790" s="21"/>
    </row>
    <row r="791" spans="1:38" ht="15.75" customHeight="1">
      <c r="A791" s="21"/>
      <c r="B791" s="21"/>
      <c r="C791" s="21"/>
      <c r="D791" s="1"/>
      <c r="E791" s="23"/>
      <c r="F791" s="23"/>
      <c r="G791" s="23"/>
      <c r="H791" s="23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  <c r="Y791" s="21"/>
      <c r="Z791" s="21"/>
      <c r="AA791" s="21"/>
      <c r="AB791" s="21"/>
      <c r="AC791" s="21"/>
      <c r="AD791" s="21"/>
      <c r="AE791" s="21"/>
      <c r="AF791" s="21"/>
      <c r="AG791" s="21"/>
      <c r="AH791" s="21"/>
      <c r="AI791" s="21"/>
      <c r="AJ791" s="21"/>
      <c r="AK791" s="21"/>
      <c r="AL791" s="21"/>
    </row>
    <row r="792" spans="1:38" ht="15.75" customHeight="1">
      <c r="A792" s="21"/>
      <c r="B792" s="21"/>
      <c r="C792" s="21"/>
      <c r="D792" s="1"/>
      <c r="E792" s="23"/>
      <c r="F792" s="23"/>
      <c r="G792" s="23"/>
      <c r="H792" s="23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  <c r="Y792" s="21"/>
      <c r="Z792" s="21"/>
      <c r="AA792" s="21"/>
      <c r="AB792" s="21"/>
      <c r="AC792" s="21"/>
      <c r="AD792" s="21"/>
      <c r="AE792" s="21"/>
      <c r="AF792" s="21"/>
      <c r="AG792" s="21"/>
      <c r="AH792" s="21"/>
      <c r="AI792" s="21"/>
      <c r="AJ792" s="21"/>
      <c r="AK792" s="21"/>
      <c r="AL792" s="21"/>
    </row>
    <row r="793" spans="1:38" ht="15.75" customHeight="1">
      <c r="A793" s="21"/>
      <c r="B793" s="21"/>
      <c r="C793" s="21"/>
      <c r="D793" s="1"/>
      <c r="E793" s="23"/>
      <c r="F793" s="23"/>
      <c r="G793" s="23"/>
      <c r="H793" s="23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  <c r="Y793" s="21"/>
      <c r="Z793" s="21"/>
      <c r="AA793" s="21"/>
      <c r="AB793" s="21"/>
      <c r="AC793" s="21"/>
      <c r="AD793" s="21"/>
      <c r="AE793" s="21"/>
      <c r="AF793" s="21"/>
      <c r="AG793" s="21"/>
      <c r="AH793" s="21"/>
      <c r="AI793" s="21"/>
      <c r="AJ793" s="21"/>
      <c r="AK793" s="21"/>
      <c r="AL793" s="21"/>
    </row>
    <row r="794" spans="1:38" ht="15.75" customHeight="1">
      <c r="A794" s="21"/>
      <c r="B794" s="21"/>
      <c r="C794" s="21"/>
      <c r="D794" s="1"/>
      <c r="E794" s="23"/>
      <c r="F794" s="23"/>
      <c r="G794" s="23"/>
      <c r="H794" s="23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  <c r="Y794" s="21"/>
      <c r="Z794" s="21"/>
      <c r="AA794" s="21"/>
      <c r="AB794" s="21"/>
      <c r="AC794" s="21"/>
      <c r="AD794" s="21"/>
      <c r="AE794" s="21"/>
      <c r="AF794" s="21"/>
      <c r="AG794" s="21"/>
      <c r="AH794" s="21"/>
      <c r="AI794" s="21"/>
      <c r="AJ794" s="21"/>
      <c r="AK794" s="21"/>
      <c r="AL794" s="21"/>
    </row>
    <row r="795" spans="1:38" ht="15.75" customHeight="1">
      <c r="A795" s="21"/>
      <c r="B795" s="21"/>
      <c r="C795" s="21"/>
      <c r="D795" s="1"/>
      <c r="E795" s="23"/>
      <c r="F795" s="23"/>
      <c r="G795" s="23"/>
      <c r="H795" s="23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  <c r="Y795" s="21"/>
      <c r="Z795" s="21"/>
      <c r="AA795" s="21"/>
      <c r="AB795" s="21"/>
      <c r="AC795" s="21"/>
      <c r="AD795" s="21"/>
      <c r="AE795" s="21"/>
      <c r="AF795" s="21"/>
      <c r="AG795" s="21"/>
      <c r="AH795" s="21"/>
      <c r="AI795" s="21"/>
      <c r="AJ795" s="21"/>
      <c r="AK795" s="21"/>
      <c r="AL795" s="21"/>
    </row>
    <row r="796" spans="1:38" ht="15.75" customHeight="1">
      <c r="A796" s="21"/>
      <c r="B796" s="21"/>
      <c r="C796" s="21"/>
      <c r="D796" s="1"/>
      <c r="E796" s="23"/>
      <c r="F796" s="23"/>
      <c r="G796" s="23"/>
      <c r="H796" s="23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/>
      <c r="Y796" s="21"/>
      <c r="Z796" s="21"/>
      <c r="AA796" s="21"/>
      <c r="AB796" s="21"/>
      <c r="AC796" s="21"/>
      <c r="AD796" s="21"/>
      <c r="AE796" s="21"/>
      <c r="AF796" s="21"/>
      <c r="AG796" s="21"/>
      <c r="AH796" s="21"/>
      <c r="AI796" s="21"/>
      <c r="AJ796" s="21"/>
      <c r="AK796" s="21"/>
      <c r="AL796" s="21"/>
    </row>
    <row r="797" spans="1:38" ht="15.75" customHeight="1">
      <c r="A797" s="21"/>
      <c r="B797" s="21"/>
      <c r="C797" s="21"/>
      <c r="D797" s="1"/>
      <c r="E797" s="23"/>
      <c r="F797" s="23"/>
      <c r="G797" s="23"/>
      <c r="H797" s="23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/>
      <c r="Y797" s="21"/>
      <c r="Z797" s="21"/>
      <c r="AA797" s="21"/>
      <c r="AB797" s="21"/>
      <c r="AC797" s="21"/>
      <c r="AD797" s="21"/>
      <c r="AE797" s="21"/>
      <c r="AF797" s="21"/>
      <c r="AG797" s="21"/>
      <c r="AH797" s="21"/>
      <c r="AI797" s="21"/>
      <c r="AJ797" s="21"/>
      <c r="AK797" s="21"/>
      <c r="AL797" s="21"/>
    </row>
    <row r="798" spans="1:38" ht="15.75" customHeight="1">
      <c r="A798" s="21"/>
      <c r="B798" s="21"/>
      <c r="C798" s="21"/>
      <c r="D798" s="1"/>
      <c r="E798" s="23"/>
      <c r="F798" s="23"/>
      <c r="G798" s="23"/>
      <c r="H798" s="23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  <c r="Y798" s="21"/>
      <c r="Z798" s="21"/>
      <c r="AA798" s="21"/>
      <c r="AB798" s="21"/>
      <c r="AC798" s="21"/>
      <c r="AD798" s="21"/>
      <c r="AE798" s="21"/>
      <c r="AF798" s="21"/>
      <c r="AG798" s="21"/>
      <c r="AH798" s="21"/>
      <c r="AI798" s="21"/>
      <c r="AJ798" s="21"/>
      <c r="AK798" s="21"/>
      <c r="AL798" s="21"/>
    </row>
    <row r="799" spans="1:38" ht="15.75" customHeight="1">
      <c r="A799" s="21"/>
      <c r="B799" s="21"/>
      <c r="C799" s="21"/>
      <c r="D799" s="1"/>
      <c r="E799" s="23"/>
      <c r="F799" s="23"/>
      <c r="G799" s="23"/>
      <c r="H799" s="23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  <c r="Y799" s="21"/>
      <c r="Z799" s="21"/>
      <c r="AA799" s="21"/>
      <c r="AB799" s="21"/>
      <c r="AC799" s="21"/>
      <c r="AD799" s="21"/>
      <c r="AE799" s="21"/>
      <c r="AF799" s="21"/>
      <c r="AG799" s="21"/>
      <c r="AH799" s="21"/>
      <c r="AI799" s="21"/>
      <c r="AJ799" s="21"/>
      <c r="AK799" s="21"/>
      <c r="AL799" s="21"/>
    </row>
    <row r="800" spans="1:38" ht="15.75" customHeight="1">
      <c r="A800" s="21"/>
      <c r="B800" s="21"/>
      <c r="C800" s="21"/>
      <c r="D800" s="1"/>
      <c r="E800" s="23"/>
      <c r="F800" s="23"/>
      <c r="G800" s="23"/>
      <c r="H800" s="23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  <c r="Y800" s="21"/>
      <c r="Z800" s="21"/>
      <c r="AA800" s="21"/>
      <c r="AB800" s="21"/>
      <c r="AC800" s="21"/>
      <c r="AD800" s="21"/>
      <c r="AE800" s="21"/>
      <c r="AF800" s="21"/>
      <c r="AG800" s="21"/>
      <c r="AH800" s="21"/>
      <c r="AI800" s="21"/>
      <c r="AJ800" s="21"/>
      <c r="AK800" s="21"/>
      <c r="AL800" s="21"/>
    </row>
    <row r="801" spans="1:38" ht="15.75" customHeight="1">
      <c r="A801" s="21"/>
      <c r="B801" s="21"/>
      <c r="C801" s="21"/>
      <c r="D801" s="1"/>
      <c r="E801" s="23"/>
      <c r="F801" s="23"/>
      <c r="G801" s="23"/>
      <c r="H801" s="23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  <c r="Y801" s="21"/>
      <c r="Z801" s="21"/>
      <c r="AA801" s="21"/>
      <c r="AB801" s="21"/>
      <c r="AC801" s="21"/>
      <c r="AD801" s="21"/>
      <c r="AE801" s="21"/>
      <c r="AF801" s="21"/>
      <c r="AG801" s="21"/>
      <c r="AH801" s="21"/>
      <c r="AI801" s="21"/>
      <c r="AJ801" s="21"/>
      <c r="AK801" s="21"/>
      <c r="AL801" s="21"/>
    </row>
    <row r="802" spans="1:38" ht="15.75" customHeight="1">
      <c r="A802" s="21"/>
      <c r="B802" s="21"/>
      <c r="C802" s="21"/>
      <c r="D802" s="1"/>
      <c r="E802" s="23"/>
      <c r="F802" s="23"/>
      <c r="G802" s="23"/>
      <c r="H802" s="23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  <c r="Y802" s="21"/>
      <c r="Z802" s="21"/>
      <c r="AA802" s="21"/>
      <c r="AB802" s="21"/>
      <c r="AC802" s="21"/>
      <c r="AD802" s="21"/>
      <c r="AE802" s="21"/>
      <c r="AF802" s="21"/>
      <c r="AG802" s="21"/>
      <c r="AH802" s="21"/>
      <c r="AI802" s="21"/>
      <c r="AJ802" s="21"/>
      <c r="AK802" s="21"/>
      <c r="AL802" s="21"/>
    </row>
    <row r="803" spans="1:38" ht="15.75" customHeight="1">
      <c r="A803" s="21"/>
      <c r="B803" s="21"/>
      <c r="C803" s="21"/>
      <c r="D803" s="1"/>
      <c r="E803" s="23"/>
      <c r="F803" s="23"/>
      <c r="G803" s="23"/>
      <c r="H803" s="23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  <c r="Y803" s="21"/>
      <c r="Z803" s="21"/>
      <c r="AA803" s="21"/>
      <c r="AB803" s="21"/>
      <c r="AC803" s="21"/>
      <c r="AD803" s="21"/>
      <c r="AE803" s="21"/>
      <c r="AF803" s="21"/>
      <c r="AG803" s="21"/>
      <c r="AH803" s="21"/>
      <c r="AI803" s="21"/>
      <c r="AJ803" s="21"/>
      <c r="AK803" s="21"/>
      <c r="AL803" s="21"/>
    </row>
    <row r="804" spans="1:38" ht="15.75" customHeight="1">
      <c r="A804" s="21"/>
      <c r="B804" s="21"/>
      <c r="C804" s="21"/>
      <c r="D804" s="1"/>
      <c r="E804" s="23"/>
      <c r="F804" s="23"/>
      <c r="G804" s="23"/>
      <c r="H804" s="23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  <c r="Y804" s="21"/>
      <c r="Z804" s="21"/>
      <c r="AA804" s="21"/>
      <c r="AB804" s="21"/>
      <c r="AC804" s="21"/>
      <c r="AD804" s="21"/>
      <c r="AE804" s="21"/>
      <c r="AF804" s="21"/>
      <c r="AG804" s="21"/>
      <c r="AH804" s="21"/>
      <c r="AI804" s="21"/>
      <c r="AJ804" s="21"/>
      <c r="AK804" s="21"/>
      <c r="AL804" s="21"/>
    </row>
    <row r="805" spans="1:38" ht="15.75" customHeight="1">
      <c r="A805" s="21"/>
      <c r="B805" s="21"/>
      <c r="C805" s="21"/>
      <c r="D805" s="1"/>
      <c r="E805" s="23"/>
      <c r="F805" s="23"/>
      <c r="G805" s="23"/>
      <c r="H805" s="23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  <c r="Y805" s="21"/>
      <c r="Z805" s="21"/>
      <c r="AA805" s="21"/>
      <c r="AB805" s="21"/>
      <c r="AC805" s="21"/>
      <c r="AD805" s="21"/>
      <c r="AE805" s="21"/>
      <c r="AF805" s="21"/>
      <c r="AG805" s="21"/>
      <c r="AH805" s="21"/>
      <c r="AI805" s="21"/>
      <c r="AJ805" s="21"/>
      <c r="AK805" s="21"/>
      <c r="AL805" s="21"/>
    </row>
    <row r="806" spans="1:38" ht="15.75" customHeight="1">
      <c r="A806" s="21"/>
      <c r="B806" s="21"/>
      <c r="C806" s="21"/>
      <c r="D806" s="1"/>
      <c r="E806" s="23"/>
      <c r="F806" s="23"/>
      <c r="G806" s="23"/>
      <c r="H806" s="23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  <c r="Y806" s="21"/>
      <c r="Z806" s="21"/>
      <c r="AA806" s="21"/>
      <c r="AB806" s="21"/>
      <c r="AC806" s="21"/>
      <c r="AD806" s="21"/>
      <c r="AE806" s="21"/>
      <c r="AF806" s="21"/>
      <c r="AG806" s="21"/>
      <c r="AH806" s="21"/>
      <c r="AI806" s="21"/>
      <c r="AJ806" s="21"/>
      <c r="AK806" s="21"/>
      <c r="AL806" s="21"/>
    </row>
    <row r="807" spans="1:38" ht="15.75" customHeight="1">
      <c r="A807" s="21"/>
      <c r="B807" s="21"/>
      <c r="C807" s="21"/>
      <c r="D807" s="1"/>
      <c r="E807" s="23"/>
      <c r="F807" s="23"/>
      <c r="G807" s="23"/>
      <c r="H807" s="23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  <c r="Y807" s="21"/>
      <c r="Z807" s="21"/>
      <c r="AA807" s="21"/>
      <c r="AB807" s="21"/>
      <c r="AC807" s="21"/>
      <c r="AD807" s="21"/>
      <c r="AE807" s="21"/>
      <c r="AF807" s="21"/>
      <c r="AG807" s="21"/>
      <c r="AH807" s="21"/>
      <c r="AI807" s="21"/>
      <c r="AJ807" s="21"/>
      <c r="AK807" s="21"/>
      <c r="AL807" s="21"/>
    </row>
    <row r="808" spans="1:38" ht="15.75" customHeight="1">
      <c r="A808" s="21"/>
      <c r="B808" s="21"/>
      <c r="C808" s="21"/>
      <c r="D808" s="1"/>
      <c r="E808" s="23"/>
      <c r="F808" s="23"/>
      <c r="G808" s="23"/>
      <c r="H808" s="23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  <c r="Y808" s="21"/>
      <c r="Z808" s="21"/>
      <c r="AA808" s="21"/>
      <c r="AB808" s="21"/>
      <c r="AC808" s="21"/>
      <c r="AD808" s="21"/>
      <c r="AE808" s="21"/>
      <c r="AF808" s="21"/>
      <c r="AG808" s="21"/>
      <c r="AH808" s="21"/>
      <c r="AI808" s="21"/>
      <c r="AJ808" s="21"/>
      <c r="AK808" s="21"/>
      <c r="AL808" s="21"/>
    </row>
    <row r="809" spans="1:38" ht="15.75" customHeight="1">
      <c r="A809" s="21"/>
      <c r="B809" s="21"/>
      <c r="C809" s="21"/>
      <c r="D809" s="1"/>
      <c r="E809" s="23"/>
      <c r="F809" s="23"/>
      <c r="G809" s="23"/>
      <c r="H809" s="23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1"/>
      <c r="Z809" s="21"/>
      <c r="AA809" s="21"/>
      <c r="AB809" s="21"/>
      <c r="AC809" s="21"/>
      <c r="AD809" s="21"/>
      <c r="AE809" s="21"/>
      <c r="AF809" s="21"/>
      <c r="AG809" s="21"/>
      <c r="AH809" s="21"/>
      <c r="AI809" s="21"/>
      <c r="AJ809" s="21"/>
      <c r="AK809" s="21"/>
      <c r="AL809" s="21"/>
    </row>
    <row r="810" spans="1:38" ht="15.75" customHeight="1">
      <c r="A810" s="21"/>
      <c r="B810" s="21"/>
      <c r="C810" s="21"/>
      <c r="D810" s="1"/>
      <c r="E810" s="23"/>
      <c r="F810" s="23"/>
      <c r="G810" s="23"/>
      <c r="H810" s="23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1"/>
      <c r="Y810" s="21"/>
      <c r="Z810" s="21"/>
      <c r="AA810" s="21"/>
      <c r="AB810" s="21"/>
      <c r="AC810" s="21"/>
      <c r="AD810" s="21"/>
      <c r="AE810" s="21"/>
      <c r="AF810" s="21"/>
      <c r="AG810" s="21"/>
      <c r="AH810" s="21"/>
      <c r="AI810" s="21"/>
      <c r="AJ810" s="21"/>
      <c r="AK810" s="21"/>
      <c r="AL810" s="21"/>
    </row>
    <row r="811" spans="1:38" ht="15.75" customHeight="1">
      <c r="A811" s="21"/>
      <c r="B811" s="21"/>
      <c r="C811" s="21"/>
      <c r="D811" s="1"/>
      <c r="E811" s="23"/>
      <c r="F811" s="23"/>
      <c r="G811" s="23"/>
      <c r="H811" s="23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1"/>
      <c r="Y811" s="21"/>
      <c r="Z811" s="21"/>
      <c r="AA811" s="21"/>
      <c r="AB811" s="21"/>
      <c r="AC811" s="21"/>
      <c r="AD811" s="21"/>
      <c r="AE811" s="21"/>
      <c r="AF811" s="21"/>
      <c r="AG811" s="21"/>
      <c r="AH811" s="21"/>
      <c r="AI811" s="21"/>
      <c r="AJ811" s="21"/>
      <c r="AK811" s="21"/>
      <c r="AL811" s="21"/>
    </row>
    <row r="812" spans="1:38" ht="15.75" customHeight="1">
      <c r="A812" s="21"/>
      <c r="B812" s="21"/>
      <c r="C812" s="21"/>
      <c r="D812" s="1"/>
      <c r="E812" s="23"/>
      <c r="F812" s="23"/>
      <c r="G812" s="23"/>
      <c r="H812" s="23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  <c r="Y812" s="21"/>
      <c r="Z812" s="21"/>
      <c r="AA812" s="21"/>
      <c r="AB812" s="21"/>
      <c r="AC812" s="21"/>
      <c r="AD812" s="21"/>
      <c r="AE812" s="21"/>
      <c r="AF812" s="21"/>
      <c r="AG812" s="21"/>
      <c r="AH812" s="21"/>
      <c r="AI812" s="21"/>
      <c r="AJ812" s="21"/>
      <c r="AK812" s="21"/>
      <c r="AL812" s="21"/>
    </row>
    <row r="813" spans="1:38" ht="15.75" customHeight="1">
      <c r="A813" s="21"/>
      <c r="B813" s="21"/>
      <c r="C813" s="21"/>
      <c r="D813" s="1"/>
      <c r="E813" s="23"/>
      <c r="F813" s="23"/>
      <c r="G813" s="23"/>
      <c r="H813" s="23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  <c r="Y813" s="21"/>
      <c r="Z813" s="21"/>
      <c r="AA813" s="21"/>
      <c r="AB813" s="21"/>
      <c r="AC813" s="21"/>
      <c r="AD813" s="21"/>
      <c r="AE813" s="21"/>
      <c r="AF813" s="21"/>
      <c r="AG813" s="21"/>
      <c r="AH813" s="21"/>
      <c r="AI813" s="21"/>
      <c r="AJ813" s="21"/>
      <c r="AK813" s="21"/>
      <c r="AL813" s="21"/>
    </row>
    <row r="814" spans="1:38" ht="15.75" customHeight="1">
      <c r="A814" s="21"/>
      <c r="B814" s="21"/>
      <c r="C814" s="21"/>
      <c r="D814" s="1"/>
      <c r="E814" s="23"/>
      <c r="F814" s="23"/>
      <c r="G814" s="23"/>
      <c r="H814" s="23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  <c r="Y814" s="21"/>
      <c r="Z814" s="21"/>
      <c r="AA814" s="21"/>
      <c r="AB814" s="21"/>
      <c r="AC814" s="21"/>
      <c r="AD814" s="21"/>
      <c r="AE814" s="21"/>
      <c r="AF814" s="21"/>
      <c r="AG814" s="21"/>
      <c r="AH814" s="21"/>
      <c r="AI814" s="21"/>
      <c r="AJ814" s="21"/>
      <c r="AK814" s="21"/>
      <c r="AL814" s="21"/>
    </row>
    <row r="815" spans="1:38" ht="15.75" customHeight="1">
      <c r="A815" s="21"/>
      <c r="B815" s="21"/>
      <c r="C815" s="21"/>
      <c r="D815" s="1"/>
      <c r="E815" s="23"/>
      <c r="F815" s="23"/>
      <c r="G815" s="23"/>
      <c r="H815" s="23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  <c r="Y815" s="21"/>
      <c r="Z815" s="21"/>
      <c r="AA815" s="21"/>
      <c r="AB815" s="21"/>
      <c r="AC815" s="21"/>
      <c r="AD815" s="21"/>
      <c r="AE815" s="21"/>
      <c r="AF815" s="21"/>
      <c r="AG815" s="21"/>
      <c r="AH815" s="21"/>
      <c r="AI815" s="21"/>
      <c r="AJ815" s="21"/>
      <c r="AK815" s="21"/>
      <c r="AL815" s="21"/>
    </row>
    <row r="816" spans="1:38" ht="15.75" customHeight="1">
      <c r="A816" s="21"/>
      <c r="B816" s="21"/>
      <c r="C816" s="21"/>
      <c r="D816" s="1"/>
      <c r="E816" s="23"/>
      <c r="F816" s="23"/>
      <c r="G816" s="23"/>
      <c r="H816" s="23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  <c r="Y816" s="21"/>
      <c r="Z816" s="21"/>
      <c r="AA816" s="21"/>
      <c r="AB816" s="21"/>
      <c r="AC816" s="21"/>
      <c r="AD816" s="21"/>
      <c r="AE816" s="21"/>
      <c r="AF816" s="21"/>
      <c r="AG816" s="21"/>
      <c r="AH816" s="21"/>
      <c r="AI816" s="21"/>
      <c r="AJ816" s="21"/>
      <c r="AK816" s="21"/>
      <c r="AL816" s="21"/>
    </row>
    <row r="817" spans="1:38" ht="15.75" customHeight="1">
      <c r="A817" s="21"/>
      <c r="B817" s="21"/>
      <c r="C817" s="21"/>
      <c r="D817" s="1"/>
      <c r="E817" s="23"/>
      <c r="F817" s="23"/>
      <c r="G817" s="23"/>
      <c r="H817" s="23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21"/>
      <c r="V817" s="21"/>
      <c r="W817" s="21"/>
      <c r="X817" s="21"/>
      <c r="Y817" s="21"/>
      <c r="Z817" s="21"/>
      <c r="AA817" s="21"/>
      <c r="AB817" s="21"/>
      <c r="AC817" s="21"/>
      <c r="AD817" s="21"/>
      <c r="AE817" s="21"/>
      <c r="AF817" s="21"/>
      <c r="AG817" s="21"/>
      <c r="AH817" s="21"/>
      <c r="AI817" s="21"/>
      <c r="AJ817" s="21"/>
      <c r="AK817" s="21"/>
      <c r="AL817" s="21"/>
    </row>
    <row r="818" spans="1:38" ht="15.75" customHeight="1">
      <c r="A818" s="21"/>
      <c r="B818" s="21"/>
      <c r="C818" s="21"/>
      <c r="D818" s="1"/>
      <c r="E818" s="23"/>
      <c r="F818" s="23"/>
      <c r="G818" s="23"/>
      <c r="H818" s="23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1"/>
      <c r="Y818" s="21"/>
      <c r="Z818" s="21"/>
      <c r="AA818" s="21"/>
      <c r="AB818" s="21"/>
      <c r="AC818" s="21"/>
      <c r="AD818" s="21"/>
      <c r="AE818" s="21"/>
      <c r="AF818" s="21"/>
      <c r="AG818" s="21"/>
      <c r="AH818" s="21"/>
      <c r="AI818" s="21"/>
      <c r="AJ818" s="21"/>
      <c r="AK818" s="21"/>
      <c r="AL818" s="21"/>
    </row>
    <row r="819" spans="1:38" ht="15.75" customHeight="1">
      <c r="A819" s="21"/>
      <c r="B819" s="21"/>
      <c r="C819" s="21"/>
      <c r="D819" s="1"/>
      <c r="E819" s="23"/>
      <c r="F819" s="23"/>
      <c r="G819" s="23"/>
      <c r="H819" s="23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  <c r="Y819" s="21"/>
      <c r="Z819" s="21"/>
      <c r="AA819" s="21"/>
      <c r="AB819" s="21"/>
      <c r="AC819" s="21"/>
      <c r="AD819" s="21"/>
      <c r="AE819" s="21"/>
      <c r="AF819" s="21"/>
      <c r="AG819" s="21"/>
      <c r="AH819" s="21"/>
      <c r="AI819" s="21"/>
      <c r="AJ819" s="21"/>
      <c r="AK819" s="21"/>
      <c r="AL819" s="21"/>
    </row>
    <row r="820" spans="1:38" ht="15.75" customHeight="1">
      <c r="A820" s="21"/>
      <c r="B820" s="21"/>
      <c r="C820" s="21"/>
      <c r="D820" s="1"/>
      <c r="E820" s="23"/>
      <c r="F820" s="23"/>
      <c r="G820" s="23"/>
      <c r="H820" s="23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  <c r="Y820" s="21"/>
      <c r="Z820" s="21"/>
      <c r="AA820" s="21"/>
      <c r="AB820" s="21"/>
      <c r="AC820" s="21"/>
      <c r="AD820" s="21"/>
      <c r="AE820" s="21"/>
      <c r="AF820" s="21"/>
      <c r="AG820" s="21"/>
      <c r="AH820" s="21"/>
      <c r="AI820" s="21"/>
      <c r="AJ820" s="21"/>
      <c r="AK820" s="21"/>
      <c r="AL820" s="21"/>
    </row>
    <row r="821" spans="1:38" ht="15.75" customHeight="1">
      <c r="A821" s="21"/>
      <c r="B821" s="21"/>
      <c r="C821" s="21"/>
      <c r="D821" s="1"/>
      <c r="E821" s="23"/>
      <c r="F821" s="23"/>
      <c r="G821" s="23"/>
      <c r="H821" s="23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  <c r="Y821" s="21"/>
      <c r="Z821" s="21"/>
      <c r="AA821" s="21"/>
      <c r="AB821" s="21"/>
      <c r="AC821" s="21"/>
      <c r="AD821" s="21"/>
      <c r="AE821" s="21"/>
      <c r="AF821" s="21"/>
      <c r="AG821" s="21"/>
      <c r="AH821" s="21"/>
      <c r="AI821" s="21"/>
      <c r="AJ821" s="21"/>
      <c r="AK821" s="21"/>
      <c r="AL821" s="21"/>
    </row>
    <row r="822" spans="1:38" ht="15.75" customHeight="1">
      <c r="A822" s="21"/>
      <c r="B822" s="21"/>
      <c r="C822" s="21"/>
      <c r="D822" s="1"/>
      <c r="E822" s="23"/>
      <c r="F822" s="23"/>
      <c r="G822" s="23"/>
      <c r="H822" s="23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  <c r="Y822" s="21"/>
      <c r="Z822" s="21"/>
      <c r="AA822" s="21"/>
      <c r="AB822" s="21"/>
      <c r="AC822" s="21"/>
      <c r="AD822" s="21"/>
      <c r="AE822" s="21"/>
      <c r="AF822" s="21"/>
      <c r="AG822" s="21"/>
      <c r="AH822" s="21"/>
      <c r="AI822" s="21"/>
      <c r="AJ822" s="21"/>
      <c r="AK822" s="21"/>
      <c r="AL822" s="21"/>
    </row>
    <row r="823" spans="1:38" ht="15.75" customHeight="1">
      <c r="A823" s="21"/>
      <c r="B823" s="21"/>
      <c r="C823" s="21"/>
      <c r="D823" s="1"/>
      <c r="E823" s="23"/>
      <c r="F823" s="23"/>
      <c r="G823" s="23"/>
      <c r="H823" s="23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  <c r="Y823" s="21"/>
      <c r="Z823" s="21"/>
      <c r="AA823" s="21"/>
      <c r="AB823" s="21"/>
      <c r="AC823" s="21"/>
      <c r="AD823" s="21"/>
      <c r="AE823" s="21"/>
      <c r="AF823" s="21"/>
      <c r="AG823" s="21"/>
      <c r="AH823" s="21"/>
      <c r="AI823" s="21"/>
      <c r="AJ823" s="21"/>
      <c r="AK823" s="21"/>
      <c r="AL823" s="21"/>
    </row>
    <row r="824" spans="1:38" ht="15.75" customHeight="1">
      <c r="A824" s="21"/>
      <c r="B824" s="21"/>
      <c r="C824" s="21"/>
      <c r="D824" s="1"/>
      <c r="E824" s="23"/>
      <c r="F824" s="23"/>
      <c r="G824" s="23"/>
      <c r="H824" s="23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  <c r="Y824" s="21"/>
      <c r="Z824" s="21"/>
      <c r="AA824" s="21"/>
      <c r="AB824" s="21"/>
      <c r="AC824" s="21"/>
      <c r="AD824" s="21"/>
      <c r="AE824" s="21"/>
      <c r="AF824" s="21"/>
      <c r="AG824" s="21"/>
      <c r="AH824" s="21"/>
      <c r="AI824" s="21"/>
      <c r="AJ824" s="21"/>
      <c r="AK824" s="21"/>
      <c r="AL824" s="21"/>
    </row>
    <row r="825" spans="1:38" ht="15.75" customHeight="1">
      <c r="A825" s="21"/>
      <c r="B825" s="21"/>
      <c r="C825" s="21"/>
      <c r="D825" s="1"/>
      <c r="E825" s="23"/>
      <c r="F825" s="23"/>
      <c r="G825" s="23"/>
      <c r="H825" s="23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/>
      <c r="Y825" s="21"/>
      <c r="Z825" s="21"/>
      <c r="AA825" s="21"/>
      <c r="AB825" s="21"/>
      <c r="AC825" s="21"/>
      <c r="AD825" s="21"/>
      <c r="AE825" s="21"/>
      <c r="AF825" s="21"/>
      <c r="AG825" s="21"/>
      <c r="AH825" s="21"/>
      <c r="AI825" s="21"/>
      <c r="AJ825" s="21"/>
      <c r="AK825" s="21"/>
      <c r="AL825" s="21"/>
    </row>
    <row r="826" spans="1:38" ht="15.75" customHeight="1">
      <c r="A826" s="21"/>
      <c r="B826" s="21"/>
      <c r="C826" s="21"/>
      <c r="D826" s="1"/>
      <c r="E826" s="23"/>
      <c r="F826" s="23"/>
      <c r="G826" s="23"/>
      <c r="H826" s="23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  <c r="Y826" s="21"/>
      <c r="Z826" s="21"/>
      <c r="AA826" s="21"/>
      <c r="AB826" s="21"/>
      <c r="AC826" s="21"/>
      <c r="AD826" s="21"/>
      <c r="AE826" s="21"/>
      <c r="AF826" s="21"/>
      <c r="AG826" s="21"/>
      <c r="AH826" s="21"/>
      <c r="AI826" s="21"/>
      <c r="AJ826" s="21"/>
      <c r="AK826" s="21"/>
      <c r="AL826" s="21"/>
    </row>
    <row r="827" spans="1:38" ht="15.75" customHeight="1">
      <c r="A827" s="21"/>
      <c r="B827" s="21"/>
      <c r="C827" s="21"/>
      <c r="D827" s="1"/>
      <c r="E827" s="23"/>
      <c r="F827" s="23"/>
      <c r="G827" s="23"/>
      <c r="H827" s="23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  <c r="Y827" s="21"/>
      <c r="Z827" s="21"/>
      <c r="AA827" s="21"/>
      <c r="AB827" s="21"/>
      <c r="AC827" s="21"/>
      <c r="AD827" s="21"/>
      <c r="AE827" s="21"/>
      <c r="AF827" s="21"/>
      <c r="AG827" s="21"/>
      <c r="AH827" s="21"/>
      <c r="AI827" s="21"/>
      <c r="AJ827" s="21"/>
      <c r="AK827" s="21"/>
      <c r="AL827" s="21"/>
    </row>
    <row r="828" spans="1:38" ht="15.75" customHeight="1">
      <c r="A828" s="21"/>
      <c r="B828" s="21"/>
      <c r="C828" s="21"/>
      <c r="D828" s="1"/>
      <c r="E828" s="23"/>
      <c r="F828" s="23"/>
      <c r="G828" s="23"/>
      <c r="H828" s="23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  <c r="Y828" s="21"/>
      <c r="Z828" s="21"/>
      <c r="AA828" s="21"/>
      <c r="AB828" s="21"/>
      <c r="AC828" s="21"/>
      <c r="AD828" s="21"/>
      <c r="AE828" s="21"/>
      <c r="AF828" s="21"/>
      <c r="AG828" s="21"/>
      <c r="AH828" s="21"/>
      <c r="AI828" s="21"/>
      <c r="AJ828" s="21"/>
      <c r="AK828" s="21"/>
      <c r="AL828" s="21"/>
    </row>
    <row r="829" spans="1:38" ht="15.75" customHeight="1">
      <c r="A829" s="21"/>
      <c r="B829" s="21"/>
      <c r="C829" s="21"/>
      <c r="D829" s="1"/>
      <c r="E829" s="23"/>
      <c r="F829" s="23"/>
      <c r="G829" s="23"/>
      <c r="H829" s="23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  <c r="Y829" s="21"/>
      <c r="Z829" s="21"/>
      <c r="AA829" s="21"/>
      <c r="AB829" s="21"/>
      <c r="AC829" s="21"/>
      <c r="AD829" s="21"/>
      <c r="AE829" s="21"/>
      <c r="AF829" s="21"/>
      <c r="AG829" s="21"/>
      <c r="AH829" s="21"/>
      <c r="AI829" s="21"/>
      <c r="AJ829" s="21"/>
      <c r="AK829" s="21"/>
      <c r="AL829" s="21"/>
    </row>
    <row r="830" spans="1:38" ht="15.75" customHeight="1">
      <c r="A830" s="21"/>
      <c r="B830" s="21"/>
      <c r="C830" s="21"/>
      <c r="D830" s="1"/>
      <c r="E830" s="23"/>
      <c r="F830" s="23"/>
      <c r="G830" s="23"/>
      <c r="H830" s="23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  <c r="Y830" s="21"/>
      <c r="Z830" s="21"/>
      <c r="AA830" s="21"/>
      <c r="AB830" s="21"/>
      <c r="AC830" s="21"/>
      <c r="AD830" s="21"/>
      <c r="AE830" s="21"/>
      <c r="AF830" s="21"/>
      <c r="AG830" s="21"/>
      <c r="AH830" s="21"/>
      <c r="AI830" s="21"/>
      <c r="AJ830" s="21"/>
      <c r="AK830" s="21"/>
      <c r="AL830" s="21"/>
    </row>
    <row r="831" spans="1:38" ht="15.75" customHeight="1">
      <c r="A831" s="21"/>
      <c r="B831" s="21"/>
      <c r="C831" s="21"/>
      <c r="D831" s="1"/>
      <c r="E831" s="23"/>
      <c r="F831" s="23"/>
      <c r="G831" s="23"/>
      <c r="H831" s="23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21"/>
      <c r="V831" s="21"/>
      <c r="W831" s="21"/>
      <c r="X831" s="21"/>
      <c r="Y831" s="21"/>
      <c r="Z831" s="21"/>
      <c r="AA831" s="21"/>
      <c r="AB831" s="21"/>
      <c r="AC831" s="21"/>
      <c r="AD831" s="21"/>
      <c r="AE831" s="21"/>
      <c r="AF831" s="21"/>
      <c r="AG831" s="21"/>
      <c r="AH831" s="21"/>
      <c r="AI831" s="21"/>
      <c r="AJ831" s="21"/>
      <c r="AK831" s="21"/>
      <c r="AL831" s="21"/>
    </row>
    <row r="832" spans="1:38" ht="15.75" customHeight="1">
      <c r="A832" s="21"/>
      <c r="B832" s="21"/>
      <c r="C832" s="21"/>
      <c r="D832" s="1"/>
      <c r="E832" s="23"/>
      <c r="F832" s="23"/>
      <c r="G832" s="23"/>
      <c r="H832" s="23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1"/>
      <c r="Y832" s="21"/>
      <c r="Z832" s="21"/>
      <c r="AA832" s="21"/>
      <c r="AB832" s="21"/>
      <c r="AC832" s="21"/>
      <c r="AD832" s="21"/>
      <c r="AE832" s="21"/>
      <c r="AF832" s="21"/>
      <c r="AG832" s="21"/>
      <c r="AH832" s="21"/>
      <c r="AI832" s="21"/>
      <c r="AJ832" s="21"/>
      <c r="AK832" s="21"/>
      <c r="AL832" s="21"/>
    </row>
    <row r="833" spans="1:38" ht="15.75" customHeight="1">
      <c r="A833" s="21"/>
      <c r="B833" s="21"/>
      <c r="C833" s="21"/>
      <c r="D833" s="1"/>
      <c r="E833" s="23"/>
      <c r="F833" s="23"/>
      <c r="G833" s="23"/>
      <c r="H833" s="23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  <c r="Y833" s="21"/>
      <c r="Z833" s="21"/>
      <c r="AA833" s="21"/>
      <c r="AB833" s="21"/>
      <c r="AC833" s="21"/>
      <c r="AD833" s="21"/>
      <c r="AE833" s="21"/>
      <c r="AF833" s="21"/>
      <c r="AG833" s="21"/>
      <c r="AH833" s="21"/>
      <c r="AI833" s="21"/>
      <c r="AJ833" s="21"/>
      <c r="AK833" s="21"/>
      <c r="AL833" s="21"/>
    </row>
    <row r="834" spans="1:38" ht="15.75" customHeight="1">
      <c r="A834" s="21"/>
      <c r="B834" s="21"/>
      <c r="C834" s="21"/>
      <c r="D834" s="1"/>
      <c r="E834" s="23"/>
      <c r="F834" s="23"/>
      <c r="G834" s="23"/>
      <c r="H834" s="23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  <c r="Y834" s="21"/>
      <c r="Z834" s="21"/>
      <c r="AA834" s="21"/>
      <c r="AB834" s="21"/>
      <c r="AC834" s="21"/>
      <c r="AD834" s="21"/>
      <c r="AE834" s="21"/>
      <c r="AF834" s="21"/>
      <c r="AG834" s="21"/>
      <c r="AH834" s="21"/>
      <c r="AI834" s="21"/>
      <c r="AJ834" s="21"/>
      <c r="AK834" s="21"/>
      <c r="AL834" s="21"/>
    </row>
    <row r="835" spans="1:38" ht="15.75" customHeight="1">
      <c r="A835" s="21"/>
      <c r="B835" s="21"/>
      <c r="C835" s="21"/>
      <c r="D835" s="1"/>
      <c r="E835" s="23"/>
      <c r="F835" s="23"/>
      <c r="G835" s="23"/>
      <c r="H835" s="23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  <c r="Y835" s="21"/>
      <c r="Z835" s="21"/>
      <c r="AA835" s="21"/>
      <c r="AB835" s="21"/>
      <c r="AC835" s="21"/>
      <c r="AD835" s="21"/>
      <c r="AE835" s="21"/>
      <c r="AF835" s="21"/>
      <c r="AG835" s="21"/>
      <c r="AH835" s="21"/>
      <c r="AI835" s="21"/>
      <c r="AJ835" s="21"/>
      <c r="AK835" s="21"/>
      <c r="AL835" s="21"/>
    </row>
    <row r="836" spans="1:38" ht="15.75" customHeight="1">
      <c r="A836" s="21"/>
      <c r="B836" s="21"/>
      <c r="C836" s="21"/>
      <c r="D836" s="1"/>
      <c r="E836" s="23"/>
      <c r="F836" s="23"/>
      <c r="G836" s="23"/>
      <c r="H836" s="23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  <c r="Y836" s="21"/>
      <c r="Z836" s="21"/>
      <c r="AA836" s="21"/>
      <c r="AB836" s="21"/>
      <c r="AC836" s="21"/>
      <c r="AD836" s="21"/>
      <c r="AE836" s="21"/>
      <c r="AF836" s="21"/>
      <c r="AG836" s="21"/>
      <c r="AH836" s="21"/>
      <c r="AI836" s="21"/>
      <c r="AJ836" s="21"/>
      <c r="AK836" s="21"/>
      <c r="AL836" s="21"/>
    </row>
    <row r="837" spans="1:38" ht="15.75" customHeight="1">
      <c r="A837" s="21"/>
      <c r="B837" s="21"/>
      <c r="C837" s="21"/>
      <c r="D837" s="1"/>
      <c r="E837" s="23"/>
      <c r="F837" s="23"/>
      <c r="G837" s="23"/>
      <c r="H837" s="23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  <c r="Y837" s="21"/>
      <c r="Z837" s="21"/>
      <c r="AA837" s="21"/>
      <c r="AB837" s="21"/>
      <c r="AC837" s="21"/>
      <c r="AD837" s="21"/>
      <c r="AE837" s="21"/>
      <c r="AF837" s="21"/>
      <c r="AG837" s="21"/>
      <c r="AH837" s="21"/>
      <c r="AI837" s="21"/>
      <c r="AJ837" s="21"/>
      <c r="AK837" s="21"/>
      <c r="AL837" s="21"/>
    </row>
    <row r="838" spans="1:38" ht="15.75" customHeight="1">
      <c r="A838" s="21"/>
      <c r="B838" s="21"/>
      <c r="C838" s="21"/>
      <c r="D838" s="1"/>
      <c r="E838" s="23"/>
      <c r="F838" s="23"/>
      <c r="G838" s="23"/>
      <c r="H838" s="23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21"/>
      <c r="V838" s="21"/>
      <c r="W838" s="21"/>
      <c r="X838" s="21"/>
      <c r="Y838" s="21"/>
      <c r="Z838" s="21"/>
      <c r="AA838" s="21"/>
      <c r="AB838" s="21"/>
      <c r="AC838" s="21"/>
      <c r="AD838" s="21"/>
      <c r="AE838" s="21"/>
      <c r="AF838" s="21"/>
      <c r="AG838" s="21"/>
      <c r="AH838" s="21"/>
      <c r="AI838" s="21"/>
      <c r="AJ838" s="21"/>
      <c r="AK838" s="21"/>
      <c r="AL838" s="21"/>
    </row>
    <row r="839" spans="1:38" ht="15.75" customHeight="1">
      <c r="A839" s="21"/>
      <c r="B839" s="21"/>
      <c r="C839" s="21"/>
      <c r="D839" s="1"/>
      <c r="E839" s="23"/>
      <c r="F839" s="23"/>
      <c r="G839" s="23"/>
      <c r="H839" s="23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21"/>
      <c r="V839" s="21"/>
      <c r="W839" s="21"/>
      <c r="X839" s="21"/>
      <c r="Y839" s="21"/>
      <c r="Z839" s="21"/>
      <c r="AA839" s="21"/>
      <c r="AB839" s="21"/>
      <c r="AC839" s="21"/>
      <c r="AD839" s="21"/>
      <c r="AE839" s="21"/>
      <c r="AF839" s="21"/>
      <c r="AG839" s="21"/>
      <c r="AH839" s="21"/>
      <c r="AI839" s="21"/>
      <c r="AJ839" s="21"/>
      <c r="AK839" s="21"/>
      <c r="AL839" s="21"/>
    </row>
    <row r="840" spans="1:38" ht="15.75" customHeight="1">
      <c r="A840" s="21"/>
      <c r="B840" s="21"/>
      <c r="C840" s="21"/>
      <c r="D840" s="1"/>
      <c r="E840" s="23"/>
      <c r="F840" s="23"/>
      <c r="G840" s="23"/>
      <c r="H840" s="23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21"/>
      <c r="V840" s="21"/>
      <c r="W840" s="21"/>
      <c r="X840" s="21"/>
      <c r="Y840" s="21"/>
      <c r="Z840" s="21"/>
      <c r="AA840" s="21"/>
      <c r="AB840" s="21"/>
      <c r="AC840" s="21"/>
      <c r="AD840" s="21"/>
      <c r="AE840" s="21"/>
      <c r="AF840" s="21"/>
      <c r="AG840" s="21"/>
      <c r="AH840" s="21"/>
      <c r="AI840" s="21"/>
      <c r="AJ840" s="21"/>
      <c r="AK840" s="21"/>
      <c r="AL840" s="21"/>
    </row>
    <row r="841" spans="1:38" ht="15.75" customHeight="1">
      <c r="A841" s="21"/>
      <c r="B841" s="21"/>
      <c r="C841" s="21"/>
      <c r="D841" s="1"/>
      <c r="E841" s="23"/>
      <c r="F841" s="23"/>
      <c r="G841" s="23"/>
      <c r="H841" s="23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/>
      <c r="Y841" s="21"/>
      <c r="Z841" s="21"/>
      <c r="AA841" s="21"/>
      <c r="AB841" s="21"/>
      <c r="AC841" s="21"/>
      <c r="AD841" s="21"/>
      <c r="AE841" s="21"/>
      <c r="AF841" s="21"/>
      <c r="AG841" s="21"/>
      <c r="AH841" s="21"/>
      <c r="AI841" s="21"/>
      <c r="AJ841" s="21"/>
      <c r="AK841" s="21"/>
      <c r="AL841" s="21"/>
    </row>
    <row r="842" spans="1:38" ht="15.75" customHeight="1">
      <c r="A842" s="21"/>
      <c r="B842" s="21"/>
      <c r="C842" s="21"/>
      <c r="D842" s="1"/>
      <c r="E842" s="23"/>
      <c r="F842" s="23"/>
      <c r="G842" s="23"/>
      <c r="H842" s="23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  <c r="Y842" s="21"/>
      <c r="Z842" s="21"/>
      <c r="AA842" s="21"/>
      <c r="AB842" s="21"/>
      <c r="AC842" s="21"/>
      <c r="AD842" s="21"/>
      <c r="AE842" s="21"/>
      <c r="AF842" s="21"/>
      <c r="AG842" s="21"/>
      <c r="AH842" s="21"/>
      <c r="AI842" s="21"/>
      <c r="AJ842" s="21"/>
      <c r="AK842" s="21"/>
      <c r="AL842" s="21"/>
    </row>
    <row r="843" spans="1:38" ht="15.75" customHeight="1">
      <c r="A843" s="21"/>
      <c r="B843" s="21"/>
      <c r="C843" s="21"/>
      <c r="D843" s="1"/>
      <c r="E843" s="23"/>
      <c r="F843" s="23"/>
      <c r="G843" s="23"/>
      <c r="H843" s="23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  <c r="Y843" s="21"/>
      <c r="Z843" s="21"/>
      <c r="AA843" s="21"/>
      <c r="AB843" s="21"/>
      <c r="AC843" s="21"/>
      <c r="AD843" s="21"/>
      <c r="AE843" s="21"/>
      <c r="AF843" s="21"/>
      <c r="AG843" s="21"/>
      <c r="AH843" s="21"/>
      <c r="AI843" s="21"/>
      <c r="AJ843" s="21"/>
      <c r="AK843" s="21"/>
      <c r="AL843" s="21"/>
    </row>
    <row r="844" spans="1:38" ht="15.75" customHeight="1">
      <c r="A844" s="21"/>
      <c r="B844" s="21"/>
      <c r="C844" s="21"/>
      <c r="D844" s="1"/>
      <c r="E844" s="23"/>
      <c r="F844" s="23"/>
      <c r="G844" s="23"/>
      <c r="H844" s="23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21"/>
      <c r="Y844" s="21"/>
      <c r="Z844" s="21"/>
      <c r="AA844" s="21"/>
      <c r="AB844" s="21"/>
      <c r="AC844" s="21"/>
      <c r="AD844" s="21"/>
      <c r="AE844" s="21"/>
      <c r="AF844" s="21"/>
      <c r="AG844" s="21"/>
      <c r="AH844" s="21"/>
      <c r="AI844" s="21"/>
      <c r="AJ844" s="21"/>
      <c r="AK844" s="21"/>
      <c r="AL844" s="21"/>
    </row>
    <row r="845" spans="1:38" ht="15.75" customHeight="1">
      <c r="A845" s="21"/>
      <c r="B845" s="21"/>
      <c r="C845" s="21"/>
      <c r="D845" s="1"/>
      <c r="E845" s="23"/>
      <c r="F845" s="23"/>
      <c r="G845" s="23"/>
      <c r="H845" s="23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21"/>
      <c r="V845" s="21"/>
      <c r="W845" s="21"/>
      <c r="X845" s="21"/>
      <c r="Y845" s="21"/>
      <c r="Z845" s="21"/>
      <c r="AA845" s="21"/>
      <c r="AB845" s="21"/>
      <c r="AC845" s="21"/>
      <c r="AD845" s="21"/>
      <c r="AE845" s="21"/>
      <c r="AF845" s="21"/>
      <c r="AG845" s="21"/>
      <c r="AH845" s="21"/>
      <c r="AI845" s="21"/>
      <c r="AJ845" s="21"/>
      <c r="AK845" s="21"/>
      <c r="AL845" s="21"/>
    </row>
    <row r="846" spans="1:38" ht="15.75" customHeight="1">
      <c r="A846" s="21"/>
      <c r="B846" s="21"/>
      <c r="C846" s="21"/>
      <c r="D846" s="1"/>
      <c r="E846" s="23"/>
      <c r="F846" s="23"/>
      <c r="G846" s="23"/>
      <c r="H846" s="23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21"/>
      <c r="V846" s="21"/>
      <c r="W846" s="21"/>
      <c r="X846" s="21"/>
      <c r="Y846" s="21"/>
      <c r="Z846" s="21"/>
      <c r="AA846" s="21"/>
      <c r="AB846" s="21"/>
      <c r="AC846" s="21"/>
      <c r="AD846" s="21"/>
      <c r="AE846" s="21"/>
      <c r="AF846" s="21"/>
      <c r="AG846" s="21"/>
      <c r="AH846" s="21"/>
      <c r="AI846" s="21"/>
      <c r="AJ846" s="21"/>
      <c r="AK846" s="21"/>
      <c r="AL846" s="21"/>
    </row>
    <row r="847" spans="1:38" ht="15.75" customHeight="1">
      <c r="A847" s="21"/>
      <c r="B847" s="21"/>
      <c r="C847" s="21"/>
      <c r="D847" s="1"/>
      <c r="E847" s="23"/>
      <c r="F847" s="23"/>
      <c r="G847" s="23"/>
      <c r="H847" s="23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1"/>
      <c r="Y847" s="21"/>
      <c r="Z847" s="21"/>
      <c r="AA847" s="21"/>
      <c r="AB847" s="21"/>
      <c r="AC847" s="21"/>
      <c r="AD847" s="21"/>
      <c r="AE847" s="21"/>
      <c r="AF847" s="21"/>
      <c r="AG847" s="21"/>
      <c r="AH847" s="21"/>
      <c r="AI847" s="21"/>
      <c r="AJ847" s="21"/>
      <c r="AK847" s="21"/>
      <c r="AL847" s="21"/>
    </row>
    <row r="848" spans="1:38" ht="15.75" customHeight="1">
      <c r="A848" s="21"/>
      <c r="B848" s="21"/>
      <c r="C848" s="21"/>
      <c r="D848" s="1"/>
      <c r="E848" s="23"/>
      <c r="F848" s="23"/>
      <c r="G848" s="23"/>
      <c r="H848" s="23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  <c r="Y848" s="21"/>
      <c r="Z848" s="21"/>
      <c r="AA848" s="21"/>
      <c r="AB848" s="21"/>
      <c r="AC848" s="21"/>
      <c r="AD848" s="21"/>
      <c r="AE848" s="21"/>
      <c r="AF848" s="21"/>
      <c r="AG848" s="21"/>
      <c r="AH848" s="21"/>
      <c r="AI848" s="21"/>
      <c r="AJ848" s="21"/>
      <c r="AK848" s="21"/>
      <c r="AL848" s="21"/>
    </row>
    <row r="849" spans="1:38" ht="15.75" customHeight="1">
      <c r="A849" s="21"/>
      <c r="B849" s="21"/>
      <c r="C849" s="21"/>
      <c r="D849" s="1"/>
      <c r="E849" s="23"/>
      <c r="F849" s="23"/>
      <c r="G849" s="23"/>
      <c r="H849" s="23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  <c r="Y849" s="21"/>
      <c r="Z849" s="21"/>
      <c r="AA849" s="21"/>
      <c r="AB849" s="21"/>
      <c r="AC849" s="21"/>
      <c r="AD849" s="21"/>
      <c r="AE849" s="21"/>
      <c r="AF849" s="21"/>
      <c r="AG849" s="21"/>
      <c r="AH849" s="21"/>
      <c r="AI849" s="21"/>
      <c r="AJ849" s="21"/>
      <c r="AK849" s="21"/>
      <c r="AL849" s="21"/>
    </row>
    <row r="850" spans="1:38" ht="15.75" customHeight="1">
      <c r="A850" s="21"/>
      <c r="B850" s="21"/>
      <c r="C850" s="21"/>
      <c r="D850" s="1"/>
      <c r="E850" s="23"/>
      <c r="F850" s="23"/>
      <c r="G850" s="23"/>
      <c r="H850" s="23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  <c r="Y850" s="21"/>
      <c r="Z850" s="21"/>
      <c r="AA850" s="21"/>
      <c r="AB850" s="21"/>
      <c r="AC850" s="21"/>
      <c r="AD850" s="21"/>
      <c r="AE850" s="21"/>
      <c r="AF850" s="21"/>
      <c r="AG850" s="21"/>
      <c r="AH850" s="21"/>
      <c r="AI850" s="21"/>
      <c r="AJ850" s="21"/>
      <c r="AK850" s="21"/>
      <c r="AL850" s="21"/>
    </row>
    <row r="851" spans="1:38" ht="15.75" customHeight="1">
      <c r="A851" s="21"/>
      <c r="B851" s="21"/>
      <c r="C851" s="21"/>
      <c r="D851" s="1"/>
      <c r="E851" s="23"/>
      <c r="F851" s="23"/>
      <c r="G851" s="23"/>
      <c r="H851" s="23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21"/>
      <c r="V851" s="21"/>
      <c r="W851" s="21"/>
      <c r="X851" s="21"/>
      <c r="Y851" s="21"/>
      <c r="Z851" s="21"/>
      <c r="AA851" s="21"/>
      <c r="AB851" s="21"/>
      <c r="AC851" s="21"/>
      <c r="AD851" s="21"/>
      <c r="AE851" s="21"/>
      <c r="AF851" s="21"/>
      <c r="AG851" s="21"/>
      <c r="AH851" s="21"/>
      <c r="AI851" s="21"/>
      <c r="AJ851" s="21"/>
      <c r="AK851" s="21"/>
      <c r="AL851" s="21"/>
    </row>
    <row r="852" spans="1:38" ht="15.75" customHeight="1">
      <c r="A852" s="21"/>
      <c r="B852" s="21"/>
      <c r="C852" s="21"/>
      <c r="D852" s="1"/>
      <c r="E852" s="23"/>
      <c r="F852" s="23"/>
      <c r="G852" s="23"/>
      <c r="H852" s="23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21"/>
      <c r="V852" s="21"/>
      <c r="W852" s="21"/>
      <c r="X852" s="21"/>
      <c r="Y852" s="21"/>
      <c r="Z852" s="21"/>
      <c r="AA852" s="21"/>
      <c r="AB852" s="21"/>
      <c r="AC852" s="21"/>
      <c r="AD852" s="21"/>
      <c r="AE852" s="21"/>
      <c r="AF852" s="21"/>
      <c r="AG852" s="21"/>
      <c r="AH852" s="21"/>
      <c r="AI852" s="21"/>
      <c r="AJ852" s="21"/>
      <c r="AK852" s="21"/>
      <c r="AL852" s="21"/>
    </row>
    <row r="853" spans="1:38" ht="15.75" customHeight="1">
      <c r="A853" s="21"/>
      <c r="B853" s="21"/>
      <c r="C853" s="21"/>
      <c r="D853" s="1"/>
      <c r="E853" s="23"/>
      <c r="F853" s="23"/>
      <c r="G853" s="23"/>
      <c r="H853" s="23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21"/>
      <c r="V853" s="21"/>
      <c r="W853" s="21"/>
      <c r="X853" s="21"/>
      <c r="Y853" s="21"/>
      <c r="Z853" s="21"/>
      <c r="AA853" s="21"/>
      <c r="AB853" s="21"/>
      <c r="AC853" s="21"/>
      <c r="AD853" s="21"/>
      <c r="AE853" s="21"/>
      <c r="AF853" s="21"/>
      <c r="AG853" s="21"/>
      <c r="AH853" s="21"/>
      <c r="AI853" s="21"/>
      <c r="AJ853" s="21"/>
      <c r="AK853" s="21"/>
      <c r="AL853" s="21"/>
    </row>
    <row r="854" spans="1:38" ht="15.75" customHeight="1">
      <c r="A854" s="21"/>
      <c r="B854" s="21"/>
      <c r="C854" s="21"/>
      <c r="D854" s="1"/>
      <c r="E854" s="23"/>
      <c r="F854" s="23"/>
      <c r="G854" s="23"/>
      <c r="H854" s="23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  <c r="Y854" s="21"/>
      <c r="Z854" s="21"/>
      <c r="AA854" s="21"/>
      <c r="AB854" s="21"/>
      <c r="AC854" s="21"/>
      <c r="AD854" s="21"/>
      <c r="AE854" s="21"/>
      <c r="AF854" s="21"/>
      <c r="AG854" s="21"/>
      <c r="AH854" s="21"/>
      <c r="AI854" s="21"/>
      <c r="AJ854" s="21"/>
      <c r="AK854" s="21"/>
      <c r="AL854" s="21"/>
    </row>
    <row r="855" spans="1:38" ht="15.75" customHeight="1">
      <c r="A855" s="21"/>
      <c r="B855" s="21"/>
      <c r="C855" s="21"/>
      <c r="D855" s="1"/>
      <c r="E855" s="23"/>
      <c r="F855" s="23"/>
      <c r="G855" s="23"/>
      <c r="H855" s="23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  <c r="Y855" s="21"/>
      <c r="Z855" s="21"/>
      <c r="AA855" s="21"/>
      <c r="AB855" s="21"/>
      <c r="AC855" s="21"/>
      <c r="AD855" s="21"/>
      <c r="AE855" s="21"/>
      <c r="AF855" s="21"/>
      <c r="AG855" s="21"/>
      <c r="AH855" s="21"/>
      <c r="AI855" s="21"/>
      <c r="AJ855" s="21"/>
      <c r="AK855" s="21"/>
      <c r="AL855" s="21"/>
    </row>
    <row r="856" spans="1:38" ht="15.75" customHeight="1">
      <c r="A856" s="21"/>
      <c r="B856" s="21"/>
      <c r="C856" s="21"/>
      <c r="D856" s="1"/>
      <c r="E856" s="23"/>
      <c r="F856" s="23"/>
      <c r="G856" s="23"/>
      <c r="H856" s="23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  <c r="Y856" s="21"/>
      <c r="Z856" s="21"/>
      <c r="AA856" s="21"/>
      <c r="AB856" s="21"/>
      <c r="AC856" s="21"/>
      <c r="AD856" s="21"/>
      <c r="AE856" s="21"/>
      <c r="AF856" s="21"/>
      <c r="AG856" s="21"/>
      <c r="AH856" s="21"/>
      <c r="AI856" s="21"/>
      <c r="AJ856" s="21"/>
      <c r="AK856" s="21"/>
      <c r="AL856" s="21"/>
    </row>
    <row r="857" spans="1:38" ht="15.75" customHeight="1">
      <c r="A857" s="21"/>
      <c r="B857" s="21"/>
      <c r="C857" s="21"/>
      <c r="D857" s="1"/>
      <c r="E857" s="23"/>
      <c r="F857" s="23"/>
      <c r="G857" s="23"/>
      <c r="H857" s="23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  <c r="Y857" s="21"/>
      <c r="Z857" s="21"/>
      <c r="AA857" s="21"/>
      <c r="AB857" s="21"/>
      <c r="AC857" s="21"/>
      <c r="AD857" s="21"/>
      <c r="AE857" s="21"/>
      <c r="AF857" s="21"/>
      <c r="AG857" s="21"/>
      <c r="AH857" s="21"/>
      <c r="AI857" s="21"/>
      <c r="AJ857" s="21"/>
      <c r="AK857" s="21"/>
      <c r="AL857" s="21"/>
    </row>
    <row r="858" spans="1:38" ht="15.75" customHeight="1">
      <c r="A858" s="21"/>
      <c r="B858" s="21"/>
      <c r="C858" s="21"/>
      <c r="D858" s="1"/>
      <c r="E858" s="23"/>
      <c r="F858" s="23"/>
      <c r="G858" s="23"/>
      <c r="H858" s="23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21"/>
      <c r="V858" s="21"/>
      <c r="W858" s="21"/>
      <c r="X858" s="21"/>
      <c r="Y858" s="21"/>
      <c r="Z858" s="21"/>
      <c r="AA858" s="21"/>
      <c r="AB858" s="21"/>
      <c r="AC858" s="21"/>
      <c r="AD858" s="21"/>
      <c r="AE858" s="21"/>
      <c r="AF858" s="21"/>
      <c r="AG858" s="21"/>
      <c r="AH858" s="21"/>
      <c r="AI858" s="21"/>
      <c r="AJ858" s="21"/>
      <c r="AK858" s="21"/>
      <c r="AL858" s="21"/>
    </row>
    <row r="859" spans="1:38" ht="15.75" customHeight="1">
      <c r="A859" s="21"/>
      <c r="B859" s="21"/>
      <c r="C859" s="21"/>
      <c r="D859" s="1"/>
      <c r="E859" s="23"/>
      <c r="F859" s="23"/>
      <c r="G859" s="23"/>
      <c r="H859" s="23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21"/>
      <c r="V859" s="21"/>
      <c r="W859" s="21"/>
      <c r="X859" s="21"/>
      <c r="Y859" s="21"/>
      <c r="Z859" s="21"/>
      <c r="AA859" s="21"/>
      <c r="AB859" s="21"/>
      <c r="AC859" s="21"/>
      <c r="AD859" s="21"/>
      <c r="AE859" s="21"/>
      <c r="AF859" s="21"/>
      <c r="AG859" s="21"/>
      <c r="AH859" s="21"/>
      <c r="AI859" s="21"/>
      <c r="AJ859" s="21"/>
      <c r="AK859" s="21"/>
      <c r="AL859" s="21"/>
    </row>
    <row r="860" spans="1:38" ht="15.75" customHeight="1">
      <c r="A860" s="21"/>
      <c r="B860" s="21"/>
      <c r="C860" s="21"/>
      <c r="D860" s="1"/>
      <c r="E860" s="23"/>
      <c r="F860" s="23"/>
      <c r="G860" s="23"/>
      <c r="H860" s="23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21"/>
      <c r="V860" s="21"/>
      <c r="W860" s="21"/>
      <c r="X860" s="21"/>
      <c r="Y860" s="21"/>
      <c r="Z860" s="21"/>
      <c r="AA860" s="21"/>
      <c r="AB860" s="21"/>
      <c r="AC860" s="21"/>
      <c r="AD860" s="21"/>
      <c r="AE860" s="21"/>
      <c r="AF860" s="21"/>
      <c r="AG860" s="21"/>
      <c r="AH860" s="21"/>
      <c r="AI860" s="21"/>
      <c r="AJ860" s="21"/>
      <c r="AK860" s="21"/>
      <c r="AL860" s="21"/>
    </row>
    <row r="861" spans="1:38" ht="15.75" customHeight="1">
      <c r="A861" s="21"/>
      <c r="B861" s="21"/>
      <c r="C861" s="21"/>
      <c r="D861" s="1"/>
      <c r="E861" s="23"/>
      <c r="F861" s="23"/>
      <c r="G861" s="23"/>
      <c r="H861" s="23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21"/>
      <c r="V861" s="21"/>
      <c r="W861" s="21"/>
      <c r="X861" s="21"/>
      <c r="Y861" s="21"/>
      <c r="Z861" s="21"/>
      <c r="AA861" s="21"/>
      <c r="AB861" s="21"/>
      <c r="AC861" s="21"/>
      <c r="AD861" s="21"/>
      <c r="AE861" s="21"/>
      <c r="AF861" s="21"/>
      <c r="AG861" s="21"/>
      <c r="AH861" s="21"/>
      <c r="AI861" s="21"/>
      <c r="AJ861" s="21"/>
      <c r="AK861" s="21"/>
      <c r="AL861" s="21"/>
    </row>
    <row r="862" spans="1:38" ht="15.75" customHeight="1">
      <c r="A862" s="21"/>
      <c r="B862" s="21"/>
      <c r="C862" s="21"/>
      <c r="D862" s="1"/>
      <c r="E862" s="23"/>
      <c r="F862" s="23"/>
      <c r="G862" s="23"/>
      <c r="H862" s="23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  <c r="Y862" s="21"/>
      <c r="Z862" s="21"/>
      <c r="AA862" s="21"/>
      <c r="AB862" s="21"/>
      <c r="AC862" s="21"/>
      <c r="AD862" s="21"/>
      <c r="AE862" s="21"/>
      <c r="AF862" s="21"/>
      <c r="AG862" s="21"/>
      <c r="AH862" s="21"/>
      <c r="AI862" s="21"/>
      <c r="AJ862" s="21"/>
      <c r="AK862" s="21"/>
      <c r="AL862" s="21"/>
    </row>
    <row r="863" spans="1:38" ht="15.75" customHeight="1">
      <c r="A863" s="21"/>
      <c r="B863" s="21"/>
      <c r="C863" s="21"/>
      <c r="D863" s="1"/>
      <c r="E863" s="23"/>
      <c r="F863" s="23"/>
      <c r="G863" s="23"/>
      <c r="H863" s="23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  <c r="Y863" s="21"/>
      <c r="Z863" s="21"/>
      <c r="AA863" s="21"/>
      <c r="AB863" s="21"/>
      <c r="AC863" s="21"/>
      <c r="AD863" s="21"/>
      <c r="AE863" s="21"/>
      <c r="AF863" s="21"/>
      <c r="AG863" s="21"/>
      <c r="AH863" s="21"/>
      <c r="AI863" s="21"/>
      <c r="AJ863" s="21"/>
      <c r="AK863" s="21"/>
      <c r="AL863" s="21"/>
    </row>
    <row r="864" spans="1:38" ht="15.75" customHeight="1">
      <c r="A864" s="21"/>
      <c r="B864" s="21"/>
      <c r="C864" s="21"/>
      <c r="D864" s="1"/>
      <c r="E864" s="23"/>
      <c r="F864" s="23"/>
      <c r="G864" s="23"/>
      <c r="H864" s="23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  <c r="Y864" s="21"/>
      <c r="Z864" s="21"/>
      <c r="AA864" s="21"/>
      <c r="AB864" s="21"/>
      <c r="AC864" s="21"/>
      <c r="AD864" s="21"/>
      <c r="AE864" s="21"/>
      <c r="AF864" s="21"/>
      <c r="AG864" s="21"/>
      <c r="AH864" s="21"/>
      <c r="AI864" s="21"/>
      <c r="AJ864" s="21"/>
      <c r="AK864" s="21"/>
      <c r="AL864" s="21"/>
    </row>
    <row r="865" spans="1:38" ht="15.75" customHeight="1">
      <c r="A865" s="21"/>
      <c r="B865" s="21"/>
      <c r="C865" s="21"/>
      <c r="D865" s="1"/>
      <c r="E865" s="23"/>
      <c r="F865" s="23"/>
      <c r="G865" s="23"/>
      <c r="H865" s="23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21"/>
      <c r="V865" s="21"/>
      <c r="W865" s="21"/>
      <c r="X865" s="21"/>
      <c r="Y865" s="21"/>
      <c r="Z865" s="21"/>
      <c r="AA865" s="21"/>
      <c r="AB865" s="21"/>
      <c r="AC865" s="21"/>
      <c r="AD865" s="21"/>
      <c r="AE865" s="21"/>
      <c r="AF865" s="21"/>
      <c r="AG865" s="21"/>
      <c r="AH865" s="21"/>
      <c r="AI865" s="21"/>
      <c r="AJ865" s="21"/>
      <c r="AK865" s="21"/>
      <c r="AL865" s="21"/>
    </row>
    <row r="866" spans="1:38" ht="15.75" customHeight="1">
      <c r="A866" s="21"/>
      <c r="B866" s="21"/>
      <c r="C866" s="21"/>
      <c r="D866" s="1"/>
      <c r="E866" s="23"/>
      <c r="F866" s="23"/>
      <c r="G866" s="23"/>
      <c r="H866" s="23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21"/>
      <c r="V866" s="21"/>
      <c r="W866" s="21"/>
      <c r="X866" s="21"/>
      <c r="Y866" s="21"/>
      <c r="Z866" s="21"/>
      <c r="AA866" s="21"/>
      <c r="AB866" s="21"/>
      <c r="AC866" s="21"/>
      <c r="AD866" s="21"/>
      <c r="AE866" s="21"/>
      <c r="AF866" s="21"/>
      <c r="AG866" s="21"/>
      <c r="AH866" s="21"/>
      <c r="AI866" s="21"/>
      <c r="AJ866" s="21"/>
      <c r="AK866" s="21"/>
      <c r="AL866" s="21"/>
    </row>
    <row r="867" spans="1:38" ht="15.75" customHeight="1">
      <c r="A867" s="21"/>
      <c r="B867" s="21"/>
      <c r="C867" s="21"/>
      <c r="D867" s="1"/>
      <c r="E867" s="23"/>
      <c r="F867" s="23"/>
      <c r="G867" s="23"/>
      <c r="H867" s="23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21"/>
      <c r="V867" s="21"/>
      <c r="W867" s="21"/>
      <c r="X867" s="21"/>
      <c r="Y867" s="21"/>
      <c r="Z867" s="21"/>
      <c r="AA867" s="21"/>
      <c r="AB867" s="21"/>
      <c r="AC867" s="21"/>
      <c r="AD867" s="21"/>
      <c r="AE867" s="21"/>
      <c r="AF867" s="21"/>
      <c r="AG867" s="21"/>
      <c r="AH867" s="21"/>
      <c r="AI867" s="21"/>
      <c r="AJ867" s="21"/>
      <c r="AK867" s="21"/>
      <c r="AL867" s="21"/>
    </row>
    <row r="868" spans="1:38" ht="15.75" customHeight="1">
      <c r="A868" s="21"/>
      <c r="B868" s="21"/>
      <c r="C868" s="21"/>
      <c r="D868" s="1"/>
      <c r="E868" s="23"/>
      <c r="F868" s="23"/>
      <c r="G868" s="23"/>
      <c r="H868" s="23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/>
      <c r="Y868" s="21"/>
      <c r="Z868" s="21"/>
      <c r="AA868" s="21"/>
      <c r="AB868" s="21"/>
      <c r="AC868" s="21"/>
      <c r="AD868" s="21"/>
      <c r="AE868" s="21"/>
      <c r="AF868" s="21"/>
      <c r="AG868" s="21"/>
      <c r="AH868" s="21"/>
      <c r="AI868" s="21"/>
      <c r="AJ868" s="21"/>
      <c r="AK868" s="21"/>
      <c r="AL868" s="21"/>
    </row>
    <row r="869" spans="1:38" ht="15.75" customHeight="1">
      <c r="A869" s="21"/>
      <c r="B869" s="21"/>
      <c r="C869" s="21"/>
      <c r="D869" s="1"/>
      <c r="E869" s="23"/>
      <c r="F869" s="23"/>
      <c r="G869" s="23"/>
      <c r="H869" s="23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  <c r="Y869" s="21"/>
      <c r="Z869" s="21"/>
      <c r="AA869" s="21"/>
      <c r="AB869" s="21"/>
      <c r="AC869" s="21"/>
      <c r="AD869" s="21"/>
      <c r="AE869" s="21"/>
      <c r="AF869" s="21"/>
      <c r="AG869" s="21"/>
      <c r="AH869" s="21"/>
      <c r="AI869" s="21"/>
      <c r="AJ869" s="21"/>
      <c r="AK869" s="21"/>
      <c r="AL869" s="21"/>
    </row>
    <row r="870" spans="1:38" ht="15.75" customHeight="1">
      <c r="A870" s="21"/>
      <c r="B870" s="21"/>
      <c r="C870" s="21"/>
      <c r="D870" s="1"/>
      <c r="E870" s="23"/>
      <c r="F870" s="23"/>
      <c r="G870" s="23"/>
      <c r="H870" s="23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  <c r="Y870" s="21"/>
      <c r="Z870" s="21"/>
      <c r="AA870" s="21"/>
      <c r="AB870" s="21"/>
      <c r="AC870" s="21"/>
      <c r="AD870" s="21"/>
      <c r="AE870" s="21"/>
      <c r="AF870" s="21"/>
      <c r="AG870" s="21"/>
      <c r="AH870" s="21"/>
      <c r="AI870" s="21"/>
      <c r="AJ870" s="21"/>
      <c r="AK870" s="21"/>
      <c r="AL870" s="21"/>
    </row>
    <row r="871" spans="1:38" ht="15.75" customHeight="1">
      <c r="A871" s="21"/>
      <c r="B871" s="21"/>
      <c r="C871" s="21"/>
      <c r="D871" s="1"/>
      <c r="E871" s="23"/>
      <c r="F871" s="23"/>
      <c r="G871" s="23"/>
      <c r="H871" s="23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  <c r="Y871" s="21"/>
      <c r="Z871" s="21"/>
      <c r="AA871" s="21"/>
      <c r="AB871" s="21"/>
      <c r="AC871" s="21"/>
      <c r="AD871" s="21"/>
      <c r="AE871" s="21"/>
      <c r="AF871" s="21"/>
      <c r="AG871" s="21"/>
      <c r="AH871" s="21"/>
      <c r="AI871" s="21"/>
      <c r="AJ871" s="21"/>
      <c r="AK871" s="21"/>
      <c r="AL871" s="21"/>
    </row>
    <row r="872" spans="1:38" ht="15.75" customHeight="1">
      <c r="A872" s="21"/>
      <c r="B872" s="21"/>
      <c r="C872" s="21"/>
      <c r="D872" s="1"/>
      <c r="E872" s="23"/>
      <c r="F872" s="23"/>
      <c r="G872" s="23"/>
      <c r="H872" s="23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  <c r="Y872" s="21"/>
      <c r="Z872" s="21"/>
      <c r="AA872" s="21"/>
      <c r="AB872" s="21"/>
      <c r="AC872" s="21"/>
      <c r="AD872" s="21"/>
      <c r="AE872" s="21"/>
      <c r="AF872" s="21"/>
      <c r="AG872" s="21"/>
      <c r="AH872" s="21"/>
      <c r="AI872" s="21"/>
      <c r="AJ872" s="21"/>
      <c r="AK872" s="21"/>
      <c r="AL872" s="21"/>
    </row>
    <row r="873" spans="1:38" ht="15.75" customHeight="1">
      <c r="A873" s="21"/>
      <c r="B873" s="21"/>
      <c r="C873" s="21"/>
      <c r="D873" s="1"/>
      <c r="E873" s="23"/>
      <c r="F873" s="23"/>
      <c r="G873" s="23"/>
      <c r="H873" s="23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  <c r="Y873" s="21"/>
      <c r="Z873" s="21"/>
      <c r="AA873" s="21"/>
      <c r="AB873" s="21"/>
      <c r="AC873" s="21"/>
      <c r="AD873" s="21"/>
      <c r="AE873" s="21"/>
      <c r="AF873" s="21"/>
      <c r="AG873" s="21"/>
      <c r="AH873" s="21"/>
      <c r="AI873" s="21"/>
      <c r="AJ873" s="21"/>
      <c r="AK873" s="21"/>
      <c r="AL873" s="21"/>
    </row>
    <row r="874" spans="1:38" ht="15.75" customHeight="1">
      <c r="A874" s="21"/>
      <c r="B874" s="21"/>
      <c r="C874" s="21"/>
      <c r="D874" s="1"/>
      <c r="E874" s="23"/>
      <c r="F874" s="23"/>
      <c r="G874" s="23"/>
      <c r="H874" s="23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21"/>
      <c r="V874" s="21"/>
      <c r="W874" s="21"/>
      <c r="X874" s="21"/>
      <c r="Y874" s="21"/>
      <c r="Z874" s="21"/>
      <c r="AA874" s="21"/>
      <c r="AB874" s="21"/>
      <c r="AC874" s="21"/>
      <c r="AD874" s="21"/>
      <c r="AE874" s="21"/>
      <c r="AF874" s="21"/>
      <c r="AG874" s="21"/>
      <c r="AH874" s="21"/>
      <c r="AI874" s="21"/>
      <c r="AJ874" s="21"/>
      <c r="AK874" s="21"/>
      <c r="AL874" s="21"/>
    </row>
    <row r="875" spans="1:38" ht="15.75" customHeight="1">
      <c r="A875" s="21"/>
      <c r="B875" s="21"/>
      <c r="C875" s="21"/>
      <c r="D875" s="1"/>
      <c r="E875" s="23"/>
      <c r="F875" s="23"/>
      <c r="G875" s="23"/>
      <c r="H875" s="23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1"/>
      <c r="Y875" s="21"/>
      <c r="Z875" s="21"/>
      <c r="AA875" s="21"/>
      <c r="AB875" s="21"/>
      <c r="AC875" s="21"/>
      <c r="AD875" s="21"/>
      <c r="AE875" s="21"/>
      <c r="AF875" s="21"/>
      <c r="AG875" s="21"/>
      <c r="AH875" s="21"/>
      <c r="AI875" s="21"/>
      <c r="AJ875" s="21"/>
      <c r="AK875" s="21"/>
      <c r="AL875" s="21"/>
    </row>
    <row r="876" spans="1:38" ht="15.75" customHeight="1">
      <c r="A876" s="21"/>
      <c r="B876" s="21"/>
      <c r="C876" s="21"/>
      <c r="D876" s="1"/>
      <c r="E876" s="23"/>
      <c r="F876" s="23"/>
      <c r="G876" s="23"/>
      <c r="H876" s="23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  <c r="Y876" s="21"/>
      <c r="Z876" s="21"/>
      <c r="AA876" s="21"/>
      <c r="AB876" s="21"/>
      <c r="AC876" s="21"/>
      <c r="AD876" s="21"/>
      <c r="AE876" s="21"/>
      <c r="AF876" s="21"/>
      <c r="AG876" s="21"/>
      <c r="AH876" s="21"/>
      <c r="AI876" s="21"/>
      <c r="AJ876" s="21"/>
      <c r="AK876" s="21"/>
      <c r="AL876" s="21"/>
    </row>
    <row r="877" spans="1:38" ht="15.75" customHeight="1">
      <c r="A877" s="21"/>
      <c r="B877" s="21"/>
      <c r="C877" s="21"/>
      <c r="D877" s="1"/>
      <c r="E877" s="23"/>
      <c r="F877" s="23"/>
      <c r="G877" s="23"/>
      <c r="H877" s="23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  <c r="Y877" s="21"/>
      <c r="Z877" s="21"/>
      <c r="AA877" s="21"/>
      <c r="AB877" s="21"/>
      <c r="AC877" s="21"/>
      <c r="AD877" s="21"/>
      <c r="AE877" s="21"/>
      <c r="AF877" s="21"/>
      <c r="AG877" s="21"/>
      <c r="AH877" s="21"/>
      <c r="AI877" s="21"/>
      <c r="AJ877" s="21"/>
      <c r="AK877" s="21"/>
      <c r="AL877" s="21"/>
    </row>
    <row r="878" spans="1:38" ht="15.75" customHeight="1">
      <c r="A878" s="21"/>
      <c r="B878" s="21"/>
      <c r="C878" s="21"/>
      <c r="D878" s="1"/>
      <c r="E878" s="23"/>
      <c r="F878" s="23"/>
      <c r="G878" s="23"/>
      <c r="H878" s="23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  <c r="Y878" s="21"/>
      <c r="Z878" s="21"/>
      <c r="AA878" s="21"/>
      <c r="AB878" s="21"/>
      <c r="AC878" s="21"/>
      <c r="AD878" s="21"/>
      <c r="AE878" s="21"/>
      <c r="AF878" s="21"/>
      <c r="AG878" s="21"/>
      <c r="AH878" s="21"/>
      <c r="AI878" s="21"/>
      <c r="AJ878" s="21"/>
      <c r="AK878" s="21"/>
      <c r="AL878" s="21"/>
    </row>
    <row r="879" spans="1:38" ht="15.75" customHeight="1">
      <c r="A879" s="21"/>
      <c r="B879" s="21"/>
      <c r="C879" s="21"/>
      <c r="D879" s="1"/>
      <c r="E879" s="23"/>
      <c r="F879" s="23"/>
      <c r="G879" s="23"/>
      <c r="H879" s="23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  <c r="Y879" s="21"/>
      <c r="Z879" s="21"/>
      <c r="AA879" s="21"/>
      <c r="AB879" s="21"/>
      <c r="AC879" s="21"/>
      <c r="AD879" s="21"/>
      <c r="AE879" s="21"/>
      <c r="AF879" s="21"/>
      <c r="AG879" s="21"/>
      <c r="AH879" s="21"/>
      <c r="AI879" s="21"/>
      <c r="AJ879" s="21"/>
      <c r="AK879" s="21"/>
      <c r="AL879" s="21"/>
    </row>
    <row r="880" spans="1:38" ht="15.75" customHeight="1">
      <c r="A880" s="21"/>
      <c r="B880" s="21"/>
      <c r="C880" s="21"/>
      <c r="D880" s="1"/>
      <c r="E880" s="23"/>
      <c r="F880" s="23"/>
      <c r="G880" s="23"/>
      <c r="H880" s="23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21"/>
      <c r="V880" s="21"/>
      <c r="W880" s="21"/>
      <c r="X880" s="21"/>
      <c r="Y880" s="21"/>
      <c r="Z880" s="21"/>
      <c r="AA880" s="21"/>
      <c r="AB880" s="21"/>
      <c r="AC880" s="21"/>
      <c r="AD880" s="21"/>
      <c r="AE880" s="21"/>
      <c r="AF880" s="21"/>
      <c r="AG880" s="21"/>
      <c r="AH880" s="21"/>
      <c r="AI880" s="21"/>
      <c r="AJ880" s="21"/>
      <c r="AK880" s="21"/>
      <c r="AL880" s="21"/>
    </row>
    <row r="881" spans="1:38" ht="15.75" customHeight="1">
      <c r="A881" s="21"/>
      <c r="B881" s="21"/>
      <c r="C881" s="21"/>
      <c r="D881" s="1"/>
      <c r="E881" s="23"/>
      <c r="F881" s="23"/>
      <c r="G881" s="23"/>
      <c r="H881" s="23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21"/>
      <c r="V881" s="21"/>
      <c r="W881" s="21"/>
      <c r="X881" s="21"/>
      <c r="Y881" s="21"/>
      <c r="Z881" s="21"/>
      <c r="AA881" s="21"/>
      <c r="AB881" s="21"/>
      <c r="AC881" s="21"/>
      <c r="AD881" s="21"/>
      <c r="AE881" s="21"/>
      <c r="AF881" s="21"/>
      <c r="AG881" s="21"/>
      <c r="AH881" s="21"/>
      <c r="AI881" s="21"/>
      <c r="AJ881" s="21"/>
      <c r="AK881" s="21"/>
      <c r="AL881" s="21"/>
    </row>
    <row r="882" spans="1:38" ht="15.75" customHeight="1">
      <c r="A882" s="21"/>
      <c r="B882" s="21"/>
      <c r="C882" s="21"/>
      <c r="D882" s="1"/>
      <c r="E882" s="23"/>
      <c r="F882" s="23"/>
      <c r="G882" s="23"/>
      <c r="H882" s="23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1"/>
      <c r="Y882" s="21"/>
      <c r="Z882" s="21"/>
      <c r="AA882" s="21"/>
      <c r="AB882" s="21"/>
      <c r="AC882" s="21"/>
      <c r="AD882" s="21"/>
      <c r="AE882" s="21"/>
      <c r="AF882" s="21"/>
      <c r="AG882" s="21"/>
      <c r="AH882" s="21"/>
      <c r="AI882" s="21"/>
      <c r="AJ882" s="21"/>
      <c r="AK882" s="21"/>
      <c r="AL882" s="21"/>
    </row>
    <row r="883" spans="1:38" ht="15.75" customHeight="1">
      <c r="A883" s="21"/>
      <c r="B883" s="21"/>
      <c r="C883" s="21"/>
      <c r="D883" s="1"/>
      <c r="E883" s="23"/>
      <c r="F883" s="23"/>
      <c r="G883" s="23"/>
      <c r="H883" s="23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  <c r="Y883" s="21"/>
      <c r="Z883" s="21"/>
      <c r="AA883" s="21"/>
      <c r="AB883" s="21"/>
      <c r="AC883" s="21"/>
      <c r="AD883" s="21"/>
      <c r="AE883" s="21"/>
      <c r="AF883" s="21"/>
      <c r="AG883" s="21"/>
      <c r="AH883" s="21"/>
      <c r="AI883" s="21"/>
      <c r="AJ883" s="21"/>
      <c r="AK883" s="21"/>
      <c r="AL883" s="21"/>
    </row>
    <row r="884" spans="1:38" ht="15.75" customHeight="1">
      <c r="A884" s="21"/>
      <c r="B884" s="21"/>
      <c r="C884" s="21"/>
      <c r="D884" s="1"/>
      <c r="E884" s="23"/>
      <c r="F884" s="23"/>
      <c r="G884" s="23"/>
      <c r="H884" s="23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  <c r="Y884" s="21"/>
      <c r="Z884" s="21"/>
      <c r="AA884" s="21"/>
      <c r="AB884" s="21"/>
      <c r="AC884" s="21"/>
      <c r="AD884" s="21"/>
      <c r="AE884" s="21"/>
      <c r="AF884" s="21"/>
      <c r="AG884" s="21"/>
      <c r="AH884" s="21"/>
      <c r="AI884" s="21"/>
      <c r="AJ884" s="21"/>
      <c r="AK884" s="21"/>
      <c r="AL884" s="21"/>
    </row>
    <row r="885" spans="1:38" ht="15.75" customHeight="1">
      <c r="A885" s="21"/>
      <c r="B885" s="21"/>
      <c r="C885" s="21"/>
      <c r="D885" s="1"/>
      <c r="E885" s="23"/>
      <c r="F885" s="23"/>
      <c r="G885" s="23"/>
      <c r="H885" s="23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  <c r="Y885" s="21"/>
      <c r="Z885" s="21"/>
      <c r="AA885" s="21"/>
      <c r="AB885" s="21"/>
      <c r="AC885" s="21"/>
      <c r="AD885" s="21"/>
      <c r="AE885" s="21"/>
      <c r="AF885" s="21"/>
      <c r="AG885" s="21"/>
      <c r="AH885" s="21"/>
      <c r="AI885" s="21"/>
      <c r="AJ885" s="21"/>
      <c r="AK885" s="21"/>
      <c r="AL885" s="21"/>
    </row>
    <row r="886" spans="1:38" ht="15.75" customHeight="1">
      <c r="A886" s="21"/>
      <c r="B886" s="21"/>
      <c r="C886" s="21"/>
      <c r="D886" s="1"/>
      <c r="E886" s="23"/>
      <c r="F886" s="23"/>
      <c r="G886" s="23"/>
      <c r="H886" s="23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21"/>
      <c r="V886" s="21"/>
      <c r="W886" s="21"/>
      <c r="X886" s="21"/>
      <c r="Y886" s="21"/>
      <c r="Z886" s="21"/>
      <c r="AA886" s="21"/>
      <c r="AB886" s="21"/>
      <c r="AC886" s="21"/>
      <c r="AD886" s="21"/>
      <c r="AE886" s="21"/>
      <c r="AF886" s="21"/>
      <c r="AG886" s="21"/>
      <c r="AH886" s="21"/>
      <c r="AI886" s="21"/>
      <c r="AJ886" s="21"/>
      <c r="AK886" s="21"/>
      <c r="AL886" s="21"/>
    </row>
    <row r="887" spans="1:38" ht="15.75" customHeight="1">
      <c r="A887" s="21"/>
      <c r="B887" s="21"/>
      <c r="C887" s="21"/>
      <c r="D887" s="1"/>
      <c r="E887" s="23"/>
      <c r="F887" s="23"/>
      <c r="G887" s="23"/>
      <c r="H887" s="23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21"/>
      <c r="V887" s="21"/>
      <c r="W887" s="21"/>
      <c r="X887" s="21"/>
      <c r="Y887" s="21"/>
      <c r="Z887" s="21"/>
      <c r="AA887" s="21"/>
      <c r="AB887" s="21"/>
      <c r="AC887" s="21"/>
      <c r="AD887" s="21"/>
      <c r="AE887" s="21"/>
      <c r="AF887" s="21"/>
      <c r="AG887" s="21"/>
      <c r="AH887" s="21"/>
      <c r="AI887" s="21"/>
      <c r="AJ887" s="21"/>
      <c r="AK887" s="21"/>
      <c r="AL887" s="21"/>
    </row>
    <row r="888" spans="1:38" ht="15.75" customHeight="1">
      <c r="A888" s="21"/>
      <c r="B888" s="21"/>
      <c r="C888" s="21"/>
      <c r="D888" s="1"/>
      <c r="E888" s="23"/>
      <c r="F888" s="23"/>
      <c r="G888" s="23"/>
      <c r="H888" s="23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21"/>
      <c r="V888" s="21"/>
      <c r="W888" s="21"/>
      <c r="X888" s="21"/>
      <c r="Y888" s="21"/>
      <c r="Z888" s="21"/>
      <c r="AA888" s="21"/>
      <c r="AB888" s="21"/>
      <c r="AC888" s="21"/>
      <c r="AD888" s="21"/>
      <c r="AE888" s="21"/>
      <c r="AF888" s="21"/>
      <c r="AG888" s="21"/>
      <c r="AH888" s="21"/>
      <c r="AI888" s="21"/>
      <c r="AJ888" s="21"/>
      <c r="AK888" s="21"/>
      <c r="AL888" s="21"/>
    </row>
    <row r="889" spans="1:38" ht="15.75" customHeight="1">
      <c r="A889" s="21"/>
      <c r="B889" s="21"/>
      <c r="C889" s="21"/>
      <c r="D889" s="1"/>
      <c r="E889" s="23"/>
      <c r="F889" s="23"/>
      <c r="G889" s="23"/>
      <c r="H889" s="23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  <c r="Y889" s="21"/>
      <c r="Z889" s="21"/>
      <c r="AA889" s="21"/>
      <c r="AB889" s="21"/>
      <c r="AC889" s="21"/>
      <c r="AD889" s="21"/>
      <c r="AE889" s="21"/>
      <c r="AF889" s="21"/>
      <c r="AG889" s="21"/>
      <c r="AH889" s="21"/>
      <c r="AI889" s="21"/>
      <c r="AJ889" s="21"/>
      <c r="AK889" s="21"/>
      <c r="AL889" s="21"/>
    </row>
    <row r="890" spans="1:38" ht="15.75" customHeight="1">
      <c r="A890" s="21"/>
      <c r="B890" s="21"/>
      <c r="C890" s="21"/>
      <c r="D890" s="1"/>
      <c r="E890" s="23"/>
      <c r="F890" s="23"/>
      <c r="G890" s="23"/>
      <c r="H890" s="23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  <c r="Y890" s="21"/>
      <c r="Z890" s="21"/>
      <c r="AA890" s="21"/>
      <c r="AB890" s="21"/>
      <c r="AC890" s="21"/>
      <c r="AD890" s="21"/>
      <c r="AE890" s="21"/>
      <c r="AF890" s="21"/>
      <c r="AG890" s="21"/>
      <c r="AH890" s="21"/>
      <c r="AI890" s="21"/>
      <c r="AJ890" s="21"/>
      <c r="AK890" s="21"/>
      <c r="AL890" s="21"/>
    </row>
    <row r="891" spans="1:38" ht="15.75" customHeight="1">
      <c r="A891" s="21"/>
      <c r="B891" s="21"/>
      <c r="C891" s="21"/>
      <c r="D891" s="1"/>
      <c r="E891" s="23"/>
      <c r="F891" s="23"/>
      <c r="G891" s="23"/>
      <c r="H891" s="23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  <c r="Y891" s="21"/>
      <c r="Z891" s="21"/>
      <c r="AA891" s="21"/>
      <c r="AB891" s="21"/>
      <c r="AC891" s="21"/>
      <c r="AD891" s="21"/>
      <c r="AE891" s="21"/>
      <c r="AF891" s="21"/>
      <c r="AG891" s="21"/>
      <c r="AH891" s="21"/>
      <c r="AI891" s="21"/>
      <c r="AJ891" s="21"/>
      <c r="AK891" s="21"/>
      <c r="AL891" s="21"/>
    </row>
    <row r="892" spans="1:38" ht="15.75" customHeight="1">
      <c r="A892" s="21"/>
      <c r="B892" s="21"/>
      <c r="C892" s="21"/>
      <c r="D892" s="1"/>
      <c r="E892" s="23"/>
      <c r="F892" s="23"/>
      <c r="G892" s="23"/>
      <c r="H892" s="23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  <c r="Y892" s="21"/>
      <c r="Z892" s="21"/>
      <c r="AA892" s="21"/>
      <c r="AB892" s="21"/>
      <c r="AC892" s="21"/>
      <c r="AD892" s="21"/>
      <c r="AE892" s="21"/>
      <c r="AF892" s="21"/>
      <c r="AG892" s="21"/>
      <c r="AH892" s="21"/>
      <c r="AI892" s="21"/>
      <c r="AJ892" s="21"/>
      <c r="AK892" s="21"/>
      <c r="AL892" s="21"/>
    </row>
    <row r="893" spans="1:38" ht="15.75" customHeight="1">
      <c r="A893" s="21"/>
      <c r="B893" s="21"/>
      <c r="C893" s="21"/>
      <c r="D893" s="1"/>
      <c r="E893" s="23"/>
      <c r="F893" s="23"/>
      <c r="G893" s="23"/>
      <c r="H893" s="23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21"/>
      <c r="V893" s="21"/>
      <c r="W893" s="21"/>
      <c r="X893" s="21"/>
      <c r="Y893" s="21"/>
      <c r="Z893" s="21"/>
      <c r="AA893" s="21"/>
      <c r="AB893" s="21"/>
      <c r="AC893" s="21"/>
      <c r="AD893" s="21"/>
      <c r="AE893" s="21"/>
      <c r="AF893" s="21"/>
      <c r="AG893" s="21"/>
      <c r="AH893" s="21"/>
      <c r="AI893" s="21"/>
      <c r="AJ893" s="21"/>
      <c r="AK893" s="21"/>
      <c r="AL893" s="21"/>
    </row>
    <row r="894" spans="1:38" ht="15.75" customHeight="1">
      <c r="A894" s="21"/>
      <c r="B894" s="21"/>
      <c r="C894" s="21"/>
      <c r="D894" s="1"/>
      <c r="E894" s="23"/>
      <c r="F894" s="23"/>
      <c r="G894" s="23"/>
      <c r="H894" s="23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21"/>
      <c r="V894" s="21"/>
      <c r="W894" s="21"/>
      <c r="X894" s="21"/>
      <c r="Y894" s="21"/>
      <c r="Z894" s="21"/>
      <c r="AA894" s="21"/>
      <c r="AB894" s="21"/>
      <c r="AC894" s="21"/>
      <c r="AD894" s="21"/>
      <c r="AE894" s="21"/>
      <c r="AF894" s="21"/>
      <c r="AG894" s="21"/>
      <c r="AH894" s="21"/>
      <c r="AI894" s="21"/>
      <c r="AJ894" s="21"/>
      <c r="AK894" s="21"/>
      <c r="AL894" s="21"/>
    </row>
    <row r="895" spans="1:38" ht="15.75" customHeight="1">
      <c r="A895" s="21"/>
      <c r="B895" s="21"/>
      <c r="C895" s="21"/>
      <c r="D895" s="1"/>
      <c r="E895" s="23"/>
      <c r="F895" s="23"/>
      <c r="G895" s="23"/>
      <c r="H895" s="23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  <c r="Y895" s="21"/>
      <c r="Z895" s="21"/>
      <c r="AA895" s="21"/>
      <c r="AB895" s="21"/>
      <c r="AC895" s="21"/>
      <c r="AD895" s="21"/>
      <c r="AE895" s="21"/>
      <c r="AF895" s="21"/>
      <c r="AG895" s="21"/>
      <c r="AH895" s="21"/>
      <c r="AI895" s="21"/>
      <c r="AJ895" s="21"/>
      <c r="AK895" s="21"/>
      <c r="AL895" s="21"/>
    </row>
    <row r="896" spans="1:38" ht="15.75" customHeight="1">
      <c r="A896" s="21"/>
      <c r="B896" s="21"/>
      <c r="C896" s="21"/>
      <c r="D896" s="1"/>
      <c r="E896" s="23"/>
      <c r="F896" s="23"/>
      <c r="G896" s="23"/>
      <c r="H896" s="23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  <c r="Y896" s="21"/>
      <c r="Z896" s="21"/>
      <c r="AA896" s="21"/>
      <c r="AB896" s="21"/>
      <c r="AC896" s="21"/>
      <c r="AD896" s="21"/>
      <c r="AE896" s="21"/>
      <c r="AF896" s="21"/>
      <c r="AG896" s="21"/>
      <c r="AH896" s="21"/>
      <c r="AI896" s="21"/>
      <c r="AJ896" s="21"/>
      <c r="AK896" s="21"/>
      <c r="AL896" s="21"/>
    </row>
    <row r="897" spans="1:38" ht="15.75" customHeight="1">
      <c r="A897" s="21"/>
      <c r="B897" s="21"/>
      <c r="C897" s="21"/>
      <c r="D897" s="1"/>
      <c r="E897" s="23"/>
      <c r="F897" s="23"/>
      <c r="G897" s="23"/>
      <c r="H897" s="23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  <c r="Y897" s="21"/>
      <c r="Z897" s="21"/>
      <c r="AA897" s="21"/>
      <c r="AB897" s="21"/>
      <c r="AC897" s="21"/>
      <c r="AD897" s="21"/>
      <c r="AE897" s="21"/>
      <c r="AF897" s="21"/>
      <c r="AG897" s="21"/>
      <c r="AH897" s="21"/>
      <c r="AI897" s="21"/>
      <c r="AJ897" s="21"/>
      <c r="AK897" s="21"/>
      <c r="AL897" s="21"/>
    </row>
    <row r="898" spans="1:38" ht="15.75" customHeight="1">
      <c r="A898" s="21"/>
      <c r="B898" s="21"/>
      <c r="C898" s="21"/>
      <c r="D898" s="1"/>
      <c r="E898" s="23"/>
      <c r="F898" s="23"/>
      <c r="G898" s="23"/>
      <c r="H898" s="23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  <c r="Y898" s="21"/>
      <c r="Z898" s="21"/>
      <c r="AA898" s="21"/>
      <c r="AB898" s="21"/>
      <c r="AC898" s="21"/>
      <c r="AD898" s="21"/>
      <c r="AE898" s="21"/>
      <c r="AF898" s="21"/>
      <c r="AG898" s="21"/>
      <c r="AH898" s="21"/>
      <c r="AI898" s="21"/>
      <c r="AJ898" s="21"/>
      <c r="AK898" s="21"/>
      <c r="AL898" s="21"/>
    </row>
    <row r="899" spans="1:38" ht="15.75" customHeight="1">
      <c r="A899" s="21"/>
      <c r="B899" s="21"/>
      <c r="C899" s="21"/>
      <c r="D899" s="1"/>
      <c r="E899" s="23"/>
      <c r="F899" s="23"/>
      <c r="G899" s="23"/>
      <c r="H899" s="23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  <c r="Y899" s="21"/>
      <c r="Z899" s="21"/>
      <c r="AA899" s="21"/>
      <c r="AB899" s="21"/>
      <c r="AC899" s="21"/>
      <c r="AD899" s="21"/>
      <c r="AE899" s="21"/>
      <c r="AF899" s="21"/>
      <c r="AG899" s="21"/>
      <c r="AH899" s="21"/>
      <c r="AI899" s="21"/>
      <c r="AJ899" s="21"/>
      <c r="AK899" s="21"/>
      <c r="AL899" s="21"/>
    </row>
    <row r="900" spans="1:38" ht="15.75" customHeight="1">
      <c r="A900" s="21"/>
      <c r="B900" s="21"/>
      <c r="C900" s="21"/>
      <c r="D900" s="1"/>
      <c r="E900" s="23"/>
      <c r="F900" s="23"/>
      <c r="G900" s="23"/>
      <c r="H900" s="23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21"/>
      <c r="V900" s="21"/>
      <c r="W900" s="21"/>
      <c r="X900" s="21"/>
      <c r="Y900" s="21"/>
      <c r="Z900" s="21"/>
      <c r="AA900" s="21"/>
      <c r="AB900" s="21"/>
      <c r="AC900" s="21"/>
      <c r="AD900" s="21"/>
      <c r="AE900" s="21"/>
      <c r="AF900" s="21"/>
      <c r="AG900" s="21"/>
      <c r="AH900" s="21"/>
      <c r="AI900" s="21"/>
      <c r="AJ900" s="21"/>
      <c r="AK900" s="21"/>
      <c r="AL900" s="21"/>
    </row>
    <row r="901" spans="1:38" ht="15.75" customHeight="1">
      <c r="A901" s="21"/>
      <c r="B901" s="21"/>
      <c r="C901" s="21"/>
      <c r="D901" s="1"/>
      <c r="E901" s="23"/>
      <c r="F901" s="23"/>
      <c r="G901" s="23"/>
      <c r="H901" s="23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  <c r="Y901" s="21"/>
      <c r="Z901" s="21"/>
      <c r="AA901" s="21"/>
      <c r="AB901" s="21"/>
      <c r="AC901" s="21"/>
      <c r="AD901" s="21"/>
      <c r="AE901" s="21"/>
      <c r="AF901" s="21"/>
      <c r="AG901" s="21"/>
      <c r="AH901" s="21"/>
      <c r="AI901" s="21"/>
      <c r="AJ901" s="21"/>
      <c r="AK901" s="21"/>
      <c r="AL901" s="21"/>
    </row>
    <row r="902" spans="1:38" ht="15.75" customHeight="1">
      <c r="A902" s="21"/>
      <c r="B902" s="21"/>
      <c r="C902" s="21"/>
      <c r="D902" s="1"/>
      <c r="E902" s="23"/>
      <c r="F902" s="23"/>
      <c r="G902" s="23"/>
      <c r="H902" s="23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  <c r="Y902" s="21"/>
      <c r="Z902" s="21"/>
      <c r="AA902" s="21"/>
      <c r="AB902" s="21"/>
      <c r="AC902" s="21"/>
      <c r="AD902" s="21"/>
      <c r="AE902" s="21"/>
      <c r="AF902" s="21"/>
      <c r="AG902" s="21"/>
      <c r="AH902" s="21"/>
      <c r="AI902" s="21"/>
      <c r="AJ902" s="21"/>
      <c r="AK902" s="21"/>
      <c r="AL902" s="21"/>
    </row>
    <row r="903" spans="1:38" ht="15.75" customHeight="1">
      <c r="A903" s="21"/>
      <c r="B903" s="21"/>
      <c r="C903" s="21"/>
      <c r="D903" s="1"/>
      <c r="E903" s="23"/>
      <c r="F903" s="23"/>
      <c r="G903" s="23"/>
      <c r="H903" s="23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  <c r="Y903" s="21"/>
      <c r="Z903" s="21"/>
      <c r="AA903" s="21"/>
      <c r="AB903" s="21"/>
      <c r="AC903" s="21"/>
      <c r="AD903" s="21"/>
      <c r="AE903" s="21"/>
      <c r="AF903" s="21"/>
      <c r="AG903" s="21"/>
      <c r="AH903" s="21"/>
      <c r="AI903" s="21"/>
      <c r="AJ903" s="21"/>
      <c r="AK903" s="21"/>
      <c r="AL903" s="21"/>
    </row>
    <row r="904" spans="1:38" ht="15.75" customHeight="1">
      <c r="A904" s="21"/>
      <c r="B904" s="21"/>
      <c r="C904" s="21"/>
      <c r="D904" s="1"/>
      <c r="E904" s="23"/>
      <c r="F904" s="23"/>
      <c r="G904" s="23"/>
      <c r="H904" s="23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  <c r="Y904" s="21"/>
      <c r="Z904" s="21"/>
      <c r="AA904" s="21"/>
      <c r="AB904" s="21"/>
      <c r="AC904" s="21"/>
      <c r="AD904" s="21"/>
      <c r="AE904" s="21"/>
      <c r="AF904" s="21"/>
      <c r="AG904" s="21"/>
      <c r="AH904" s="21"/>
      <c r="AI904" s="21"/>
      <c r="AJ904" s="21"/>
      <c r="AK904" s="21"/>
      <c r="AL904" s="21"/>
    </row>
    <row r="905" spans="1:38" ht="15.75" customHeight="1">
      <c r="A905" s="21"/>
      <c r="B905" s="21"/>
      <c r="C905" s="21"/>
      <c r="D905" s="1"/>
      <c r="E905" s="23"/>
      <c r="F905" s="23"/>
      <c r="G905" s="23"/>
      <c r="H905" s="23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  <c r="Y905" s="21"/>
      <c r="Z905" s="21"/>
      <c r="AA905" s="21"/>
      <c r="AB905" s="21"/>
      <c r="AC905" s="21"/>
      <c r="AD905" s="21"/>
      <c r="AE905" s="21"/>
      <c r="AF905" s="21"/>
      <c r="AG905" s="21"/>
      <c r="AH905" s="21"/>
      <c r="AI905" s="21"/>
      <c r="AJ905" s="21"/>
      <c r="AK905" s="21"/>
      <c r="AL905" s="21"/>
    </row>
    <row r="906" spans="1:38" ht="15.75" customHeight="1">
      <c r="A906" s="21"/>
      <c r="B906" s="21"/>
      <c r="C906" s="21"/>
      <c r="D906" s="1"/>
      <c r="E906" s="23"/>
      <c r="F906" s="23"/>
      <c r="G906" s="23"/>
      <c r="H906" s="23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  <c r="Y906" s="21"/>
      <c r="Z906" s="21"/>
      <c r="AA906" s="21"/>
      <c r="AB906" s="21"/>
      <c r="AC906" s="21"/>
      <c r="AD906" s="21"/>
      <c r="AE906" s="21"/>
      <c r="AF906" s="21"/>
      <c r="AG906" s="21"/>
      <c r="AH906" s="21"/>
      <c r="AI906" s="21"/>
      <c r="AJ906" s="21"/>
      <c r="AK906" s="21"/>
      <c r="AL906" s="21"/>
    </row>
    <row r="907" spans="1:38" ht="15.75" customHeight="1">
      <c r="A907" s="21"/>
      <c r="B907" s="21"/>
      <c r="C907" s="21"/>
      <c r="D907" s="1"/>
      <c r="E907" s="23"/>
      <c r="F907" s="23"/>
      <c r="G907" s="23"/>
      <c r="H907" s="23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  <c r="Y907" s="21"/>
      <c r="Z907" s="21"/>
      <c r="AA907" s="21"/>
      <c r="AB907" s="21"/>
      <c r="AC907" s="21"/>
      <c r="AD907" s="21"/>
      <c r="AE907" s="21"/>
      <c r="AF907" s="21"/>
      <c r="AG907" s="21"/>
      <c r="AH907" s="21"/>
      <c r="AI907" s="21"/>
      <c r="AJ907" s="21"/>
      <c r="AK907" s="21"/>
      <c r="AL907" s="21"/>
    </row>
    <row r="908" spans="1:38" ht="15.75" customHeight="1">
      <c r="A908" s="21"/>
      <c r="B908" s="21"/>
      <c r="C908" s="21"/>
      <c r="D908" s="1"/>
      <c r="E908" s="23"/>
      <c r="F908" s="23"/>
      <c r="G908" s="23"/>
      <c r="H908" s="23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  <c r="Y908" s="21"/>
      <c r="Z908" s="21"/>
      <c r="AA908" s="21"/>
      <c r="AB908" s="21"/>
      <c r="AC908" s="21"/>
      <c r="AD908" s="21"/>
      <c r="AE908" s="21"/>
      <c r="AF908" s="21"/>
      <c r="AG908" s="21"/>
      <c r="AH908" s="21"/>
      <c r="AI908" s="21"/>
      <c r="AJ908" s="21"/>
      <c r="AK908" s="21"/>
      <c r="AL908" s="21"/>
    </row>
    <row r="909" spans="1:38" ht="15.75" customHeight="1">
      <c r="A909" s="21"/>
      <c r="B909" s="21"/>
      <c r="C909" s="21"/>
      <c r="D909" s="1"/>
      <c r="E909" s="23"/>
      <c r="F909" s="23"/>
      <c r="G909" s="23"/>
      <c r="H909" s="23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  <c r="Y909" s="21"/>
      <c r="Z909" s="21"/>
      <c r="AA909" s="21"/>
      <c r="AB909" s="21"/>
      <c r="AC909" s="21"/>
      <c r="AD909" s="21"/>
      <c r="AE909" s="21"/>
      <c r="AF909" s="21"/>
      <c r="AG909" s="21"/>
      <c r="AH909" s="21"/>
      <c r="AI909" s="21"/>
      <c r="AJ909" s="21"/>
      <c r="AK909" s="21"/>
      <c r="AL909" s="21"/>
    </row>
    <row r="910" spans="1:38" ht="15.75" customHeight="1">
      <c r="A910" s="21"/>
      <c r="B910" s="21"/>
      <c r="C910" s="21"/>
      <c r="D910" s="1"/>
      <c r="E910" s="23"/>
      <c r="F910" s="23"/>
      <c r="G910" s="23"/>
      <c r="H910" s="23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/>
      <c r="Y910" s="21"/>
      <c r="Z910" s="21"/>
      <c r="AA910" s="21"/>
      <c r="AB910" s="21"/>
      <c r="AC910" s="21"/>
      <c r="AD910" s="21"/>
      <c r="AE910" s="21"/>
      <c r="AF910" s="21"/>
      <c r="AG910" s="21"/>
      <c r="AH910" s="21"/>
      <c r="AI910" s="21"/>
      <c r="AJ910" s="21"/>
      <c r="AK910" s="21"/>
      <c r="AL910" s="21"/>
    </row>
    <row r="911" spans="1:38" ht="15.75" customHeight="1">
      <c r="A911" s="21"/>
      <c r="B911" s="21"/>
      <c r="C911" s="21"/>
      <c r="D911" s="1"/>
      <c r="E911" s="23"/>
      <c r="F911" s="23"/>
      <c r="G911" s="23"/>
      <c r="H911" s="23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  <c r="Y911" s="21"/>
      <c r="Z911" s="21"/>
      <c r="AA911" s="21"/>
      <c r="AB911" s="21"/>
      <c r="AC911" s="21"/>
      <c r="AD911" s="21"/>
      <c r="AE911" s="21"/>
      <c r="AF911" s="21"/>
      <c r="AG911" s="21"/>
      <c r="AH911" s="21"/>
      <c r="AI911" s="21"/>
      <c r="AJ911" s="21"/>
      <c r="AK911" s="21"/>
      <c r="AL911" s="21"/>
    </row>
    <row r="912" spans="1:38" ht="15.75" customHeight="1">
      <c r="A912" s="21"/>
      <c r="B912" s="21"/>
      <c r="C912" s="21"/>
      <c r="D912" s="1"/>
      <c r="E912" s="23"/>
      <c r="F912" s="23"/>
      <c r="G912" s="23"/>
      <c r="H912" s="23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  <c r="Y912" s="21"/>
      <c r="Z912" s="21"/>
      <c r="AA912" s="21"/>
      <c r="AB912" s="21"/>
      <c r="AC912" s="21"/>
      <c r="AD912" s="21"/>
      <c r="AE912" s="21"/>
      <c r="AF912" s="21"/>
      <c r="AG912" s="21"/>
      <c r="AH912" s="21"/>
      <c r="AI912" s="21"/>
      <c r="AJ912" s="21"/>
      <c r="AK912" s="21"/>
      <c r="AL912" s="21"/>
    </row>
    <row r="913" spans="1:38" ht="15.75" customHeight="1">
      <c r="A913" s="21"/>
      <c r="B913" s="21"/>
      <c r="C913" s="21"/>
      <c r="D913" s="1"/>
      <c r="E913" s="23"/>
      <c r="F913" s="23"/>
      <c r="G913" s="23"/>
      <c r="H913" s="23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  <c r="Y913" s="21"/>
      <c r="Z913" s="21"/>
      <c r="AA913" s="21"/>
      <c r="AB913" s="21"/>
      <c r="AC913" s="21"/>
      <c r="AD913" s="21"/>
      <c r="AE913" s="21"/>
      <c r="AF913" s="21"/>
      <c r="AG913" s="21"/>
      <c r="AH913" s="21"/>
      <c r="AI913" s="21"/>
      <c r="AJ913" s="21"/>
      <c r="AK913" s="21"/>
      <c r="AL913" s="21"/>
    </row>
    <row r="914" spans="1:38" ht="15.75" customHeight="1">
      <c r="A914" s="21"/>
      <c r="B914" s="21"/>
      <c r="C914" s="21"/>
      <c r="D914" s="1"/>
      <c r="E914" s="23"/>
      <c r="F914" s="23"/>
      <c r="G914" s="23"/>
      <c r="H914" s="23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  <c r="Y914" s="21"/>
      <c r="Z914" s="21"/>
      <c r="AA914" s="21"/>
      <c r="AB914" s="21"/>
      <c r="AC914" s="21"/>
      <c r="AD914" s="21"/>
      <c r="AE914" s="21"/>
      <c r="AF914" s="21"/>
      <c r="AG914" s="21"/>
      <c r="AH914" s="21"/>
      <c r="AI914" s="21"/>
      <c r="AJ914" s="21"/>
      <c r="AK914" s="21"/>
      <c r="AL914" s="21"/>
    </row>
    <row r="915" spans="1:38" ht="15.75" customHeight="1">
      <c r="A915" s="21"/>
      <c r="B915" s="21"/>
      <c r="C915" s="21"/>
      <c r="D915" s="1"/>
      <c r="E915" s="23"/>
      <c r="F915" s="23"/>
      <c r="G915" s="23"/>
      <c r="H915" s="23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  <c r="Y915" s="21"/>
      <c r="Z915" s="21"/>
      <c r="AA915" s="21"/>
      <c r="AB915" s="21"/>
      <c r="AC915" s="21"/>
      <c r="AD915" s="21"/>
      <c r="AE915" s="21"/>
      <c r="AF915" s="21"/>
      <c r="AG915" s="21"/>
      <c r="AH915" s="21"/>
      <c r="AI915" s="21"/>
      <c r="AJ915" s="21"/>
      <c r="AK915" s="21"/>
      <c r="AL915" s="21"/>
    </row>
    <row r="916" spans="1:38" ht="15.75" customHeight="1">
      <c r="A916" s="21"/>
      <c r="B916" s="21"/>
      <c r="C916" s="21"/>
      <c r="D916" s="1"/>
      <c r="E916" s="23"/>
      <c r="F916" s="23"/>
      <c r="G916" s="23"/>
      <c r="H916" s="23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21"/>
      <c r="V916" s="21"/>
      <c r="W916" s="21"/>
      <c r="X916" s="21"/>
      <c r="Y916" s="21"/>
      <c r="Z916" s="21"/>
      <c r="AA916" s="21"/>
      <c r="AB916" s="21"/>
      <c r="AC916" s="21"/>
      <c r="AD916" s="21"/>
      <c r="AE916" s="21"/>
      <c r="AF916" s="21"/>
      <c r="AG916" s="21"/>
      <c r="AH916" s="21"/>
      <c r="AI916" s="21"/>
      <c r="AJ916" s="21"/>
      <c r="AK916" s="21"/>
      <c r="AL916" s="21"/>
    </row>
    <row r="917" spans="1:38" ht="15.75" customHeight="1">
      <c r="A917" s="21"/>
      <c r="B917" s="21"/>
      <c r="C917" s="21"/>
      <c r="D917" s="1"/>
      <c r="E917" s="23"/>
      <c r="F917" s="23"/>
      <c r="G917" s="23"/>
      <c r="H917" s="23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21"/>
      <c r="V917" s="21"/>
      <c r="W917" s="21"/>
      <c r="X917" s="21"/>
      <c r="Y917" s="21"/>
      <c r="Z917" s="21"/>
      <c r="AA917" s="21"/>
      <c r="AB917" s="21"/>
      <c r="AC917" s="21"/>
      <c r="AD917" s="21"/>
      <c r="AE917" s="21"/>
      <c r="AF917" s="21"/>
      <c r="AG917" s="21"/>
      <c r="AH917" s="21"/>
      <c r="AI917" s="21"/>
      <c r="AJ917" s="21"/>
      <c r="AK917" s="21"/>
      <c r="AL917" s="21"/>
    </row>
    <row r="918" spans="1:38" ht="15.75" customHeight="1">
      <c r="A918" s="21"/>
      <c r="B918" s="21"/>
      <c r="C918" s="21"/>
      <c r="D918" s="1"/>
      <c r="E918" s="23"/>
      <c r="F918" s="23"/>
      <c r="G918" s="23"/>
      <c r="H918" s="23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  <c r="Y918" s="21"/>
      <c r="Z918" s="21"/>
      <c r="AA918" s="21"/>
      <c r="AB918" s="21"/>
      <c r="AC918" s="21"/>
      <c r="AD918" s="21"/>
      <c r="AE918" s="21"/>
      <c r="AF918" s="21"/>
      <c r="AG918" s="21"/>
      <c r="AH918" s="21"/>
      <c r="AI918" s="21"/>
      <c r="AJ918" s="21"/>
      <c r="AK918" s="21"/>
      <c r="AL918" s="21"/>
    </row>
    <row r="919" spans="1:38" ht="15.75" customHeight="1">
      <c r="A919" s="21"/>
      <c r="B919" s="21"/>
      <c r="C919" s="21"/>
      <c r="D919" s="1"/>
      <c r="E919" s="23"/>
      <c r="F919" s="23"/>
      <c r="G919" s="23"/>
      <c r="H919" s="23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  <c r="Y919" s="21"/>
      <c r="Z919" s="21"/>
      <c r="AA919" s="21"/>
      <c r="AB919" s="21"/>
      <c r="AC919" s="21"/>
      <c r="AD919" s="21"/>
      <c r="AE919" s="21"/>
      <c r="AF919" s="21"/>
      <c r="AG919" s="21"/>
      <c r="AH919" s="21"/>
      <c r="AI919" s="21"/>
      <c r="AJ919" s="21"/>
      <c r="AK919" s="21"/>
      <c r="AL919" s="21"/>
    </row>
    <row r="920" spans="1:38" ht="15.75" customHeight="1">
      <c r="A920" s="21"/>
      <c r="B920" s="21"/>
      <c r="C920" s="21"/>
      <c r="D920" s="1"/>
      <c r="E920" s="23"/>
      <c r="F920" s="23"/>
      <c r="G920" s="23"/>
      <c r="H920" s="23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  <c r="Y920" s="21"/>
      <c r="Z920" s="21"/>
      <c r="AA920" s="21"/>
      <c r="AB920" s="21"/>
      <c r="AC920" s="21"/>
      <c r="AD920" s="21"/>
      <c r="AE920" s="21"/>
      <c r="AF920" s="21"/>
      <c r="AG920" s="21"/>
      <c r="AH920" s="21"/>
      <c r="AI920" s="21"/>
      <c r="AJ920" s="21"/>
      <c r="AK920" s="21"/>
      <c r="AL920" s="21"/>
    </row>
    <row r="921" spans="1:38" ht="15.75" customHeight="1">
      <c r="A921" s="21"/>
      <c r="B921" s="21"/>
      <c r="C921" s="21"/>
      <c r="D921" s="1"/>
      <c r="E921" s="23"/>
      <c r="F921" s="23"/>
      <c r="G921" s="23"/>
      <c r="H921" s="23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  <c r="Y921" s="21"/>
      <c r="Z921" s="21"/>
      <c r="AA921" s="21"/>
      <c r="AB921" s="21"/>
      <c r="AC921" s="21"/>
      <c r="AD921" s="21"/>
      <c r="AE921" s="21"/>
      <c r="AF921" s="21"/>
      <c r="AG921" s="21"/>
      <c r="AH921" s="21"/>
      <c r="AI921" s="21"/>
      <c r="AJ921" s="21"/>
      <c r="AK921" s="21"/>
      <c r="AL921" s="21"/>
    </row>
    <row r="922" spans="1:38" ht="15.75" customHeight="1">
      <c r="A922" s="21"/>
      <c r="B922" s="21"/>
      <c r="C922" s="21"/>
      <c r="D922" s="1"/>
      <c r="E922" s="23"/>
      <c r="F922" s="23"/>
      <c r="G922" s="23"/>
      <c r="H922" s="23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21"/>
      <c r="V922" s="21"/>
      <c r="W922" s="21"/>
      <c r="X922" s="21"/>
      <c r="Y922" s="21"/>
      <c r="Z922" s="21"/>
      <c r="AA922" s="21"/>
      <c r="AB922" s="21"/>
      <c r="AC922" s="21"/>
      <c r="AD922" s="21"/>
      <c r="AE922" s="21"/>
      <c r="AF922" s="21"/>
      <c r="AG922" s="21"/>
      <c r="AH922" s="21"/>
      <c r="AI922" s="21"/>
      <c r="AJ922" s="21"/>
      <c r="AK922" s="21"/>
      <c r="AL922" s="21"/>
    </row>
    <row r="923" spans="1:38" ht="15.75" customHeight="1">
      <c r="A923" s="21"/>
      <c r="B923" s="21"/>
      <c r="C923" s="21"/>
      <c r="D923" s="1"/>
      <c r="E923" s="23"/>
      <c r="F923" s="23"/>
      <c r="G923" s="23"/>
      <c r="H923" s="23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21"/>
      <c r="V923" s="21"/>
      <c r="W923" s="21"/>
      <c r="X923" s="21"/>
      <c r="Y923" s="21"/>
      <c r="Z923" s="21"/>
      <c r="AA923" s="21"/>
      <c r="AB923" s="21"/>
      <c r="AC923" s="21"/>
      <c r="AD923" s="21"/>
      <c r="AE923" s="21"/>
      <c r="AF923" s="21"/>
      <c r="AG923" s="21"/>
      <c r="AH923" s="21"/>
      <c r="AI923" s="21"/>
      <c r="AJ923" s="21"/>
      <c r="AK923" s="21"/>
      <c r="AL923" s="21"/>
    </row>
    <row r="924" spans="1:38" ht="15.75" customHeight="1">
      <c r="A924" s="21"/>
      <c r="B924" s="21"/>
      <c r="C924" s="21"/>
      <c r="D924" s="1"/>
      <c r="E924" s="23"/>
      <c r="F924" s="23"/>
      <c r="G924" s="23"/>
      <c r="H924" s="23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  <c r="Y924" s="21"/>
      <c r="Z924" s="21"/>
      <c r="AA924" s="21"/>
      <c r="AB924" s="21"/>
      <c r="AC924" s="21"/>
      <c r="AD924" s="21"/>
      <c r="AE924" s="21"/>
      <c r="AF924" s="21"/>
      <c r="AG924" s="21"/>
      <c r="AH924" s="21"/>
      <c r="AI924" s="21"/>
      <c r="AJ924" s="21"/>
      <c r="AK924" s="21"/>
      <c r="AL924" s="21"/>
    </row>
    <row r="925" spans="1:38" ht="15.75" customHeight="1">
      <c r="A925" s="21"/>
      <c r="B925" s="21"/>
      <c r="C925" s="21"/>
      <c r="D925" s="1"/>
      <c r="E925" s="23"/>
      <c r="F925" s="23"/>
      <c r="G925" s="23"/>
      <c r="H925" s="23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  <c r="Y925" s="21"/>
      <c r="Z925" s="21"/>
      <c r="AA925" s="21"/>
      <c r="AB925" s="21"/>
      <c r="AC925" s="21"/>
      <c r="AD925" s="21"/>
      <c r="AE925" s="21"/>
      <c r="AF925" s="21"/>
      <c r="AG925" s="21"/>
      <c r="AH925" s="21"/>
      <c r="AI925" s="21"/>
      <c r="AJ925" s="21"/>
      <c r="AK925" s="21"/>
      <c r="AL925" s="21"/>
    </row>
    <row r="926" spans="1:38" ht="15.75" customHeight="1">
      <c r="A926" s="21"/>
      <c r="B926" s="21"/>
      <c r="C926" s="21"/>
      <c r="D926" s="1"/>
      <c r="E926" s="23"/>
      <c r="F926" s="23"/>
      <c r="G926" s="23"/>
      <c r="H926" s="23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  <c r="Y926" s="21"/>
      <c r="Z926" s="21"/>
      <c r="AA926" s="21"/>
      <c r="AB926" s="21"/>
      <c r="AC926" s="21"/>
      <c r="AD926" s="21"/>
      <c r="AE926" s="21"/>
      <c r="AF926" s="21"/>
      <c r="AG926" s="21"/>
      <c r="AH926" s="21"/>
      <c r="AI926" s="21"/>
      <c r="AJ926" s="21"/>
      <c r="AK926" s="21"/>
      <c r="AL926" s="21"/>
    </row>
    <row r="927" spans="1:38" ht="15.75" customHeight="1">
      <c r="A927" s="21"/>
      <c r="B927" s="21"/>
      <c r="C927" s="21"/>
      <c r="D927" s="1"/>
      <c r="E927" s="23"/>
      <c r="F927" s="23"/>
      <c r="G927" s="23"/>
      <c r="H927" s="23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  <c r="Y927" s="21"/>
      <c r="Z927" s="21"/>
      <c r="AA927" s="21"/>
      <c r="AB927" s="21"/>
      <c r="AC927" s="21"/>
      <c r="AD927" s="21"/>
      <c r="AE927" s="21"/>
      <c r="AF927" s="21"/>
      <c r="AG927" s="21"/>
      <c r="AH927" s="21"/>
      <c r="AI927" s="21"/>
      <c r="AJ927" s="21"/>
      <c r="AK927" s="21"/>
      <c r="AL927" s="21"/>
    </row>
    <row r="928" spans="1:38" ht="15.75" customHeight="1">
      <c r="A928" s="21"/>
      <c r="B928" s="21"/>
      <c r="C928" s="21"/>
      <c r="D928" s="1"/>
      <c r="E928" s="23"/>
      <c r="F928" s="23"/>
      <c r="G928" s="23"/>
      <c r="H928" s="23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21"/>
      <c r="V928" s="21"/>
      <c r="W928" s="21"/>
      <c r="X928" s="21"/>
      <c r="Y928" s="21"/>
      <c r="Z928" s="21"/>
      <c r="AA928" s="21"/>
      <c r="AB928" s="21"/>
      <c r="AC928" s="21"/>
      <c r="AD928" s="21"/>
      <c r="AE928" s="21"/>
      <c r="AF928" s="21"/>
      <c r="AG928" s="21"/>
      <c r="AH928" s="21"/>
      <c r="AI928" s="21"/>
      <c r="AJ928" s="21"/>
      <c r="AK928" s="21"/>
      <c r="AL928" s="21"/>
    </row>
    <row r="929" spans="1:38" ht="15.75" customHeight="1">
      <c r="A929" s="21"/>
      <c r="B929" s="21"/>
      <c r="C929" s="21"/>
      <c r="D929" s="1"/>
      <c r="E929" s="23"/>
      <c r="F929" s="23"/>
      <c r="G929" s="23"/>
      <c r="H929" s="23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21"/>
      <c r="V929" s="21"/>
      <c r="W929" s="21"/>
      <c r="X929" s="21"/>
      <c r="Y929" s="21"/>
      <c r="Z929" s="21"/>
      <c r="AA929" s="21"/>
      <c r="AB929" s="21"/>
      <c r="AC929" s="21"/>
      <c r="AD929" s="21"/>
      <c r="AE929" s="21"/>
      <c r="AF929" s="21"/>
      <c r="AG929" s="21"/>
      <c r="AH929" s="21"/>
      <c r="AI929" s="21"/>
      <c r="AJ929" s="21"/>
      <c r="AK929" s="21"/>
      <c r="AL929" s="21"/>
    </row>
    <row r="930" spans="1:38" ht="15.75" customHeight="1">
      <c r="A930" s="21"/>
      <c r="B930" s="21"/>
      <c r="C930" s="21"/>
      <c r="D930" s="1"/>
      <c r="E930" s="23"/>
      <c r="F930" s="23"/>
      <c r="G930" s="23"/>
      <c r="H930" s="23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21"/>
      <c r="V930" s="21"/>
      <c r="W930" s="21"/>
      <c r="X930" s="21"/>
      <c r="Y930" s="21"/>
      <c r="Z930" s="21"/>
      <c r="AA930" s="21"/>
      <c r="AB930" s="21"/>
      <c r="AC930" s="21"/>
      <c r="AD930" s="21"/>
      <c r="AE930" s="21"/>
      <c r="AF930" s="21"/>
      <c r="AG930" s="21"/>
      <c r="AH930" s="21"/>
      <c r="AI930" s="21"/>
      <c r="AJ930" s="21"/>
      <c r="AK930" s="21"/>
      <c r="AL930" s="21"/>
    </row>
    <row r="931" spans="1:38" ht="15.75" customHeight="1">
      <c r="A931" s="21"/>
      <c r="B931" s="21"/>
      <c r="C931" s="21"/>
      <c r="D931" s="1"/>
      <c r="E931" s="23"/>
      <c r="F931" s="23"/>
      <c r="G931" s="23"/>
      <c r="H931" s="23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  <c r="Y931" s="21"/>
      <c r="Z931" s="21"/>
      <c r="AA931" s="21"/>
      <c r="AB931" s="21"/>
      <c r="AC931" s="21"/>
      <c r="AD931" s="21"/>
      <c r="AE931" s="21"/>
      <c r="AF931" s="21"/>
      <c r="AG931" s="21"/>
      <c r="AH931" s="21"/>
      <c r="AI931" s="21"/>
      <c r="AJ931" s="21"/>
      <c r="AK931" s="21"/>
      <c r="AL931" s="21"/>
    </row>
    <row r="932" spans="1:38" ht="15.75" customHeight="1">
      <c r="A932" s="21"/>
      <c r="B932" s="21"/>
      <c r="C932" s="21"/>
      <c r="D932" s="1"/>
      <c r="E932" s="23"/>
      <c r="F932" s="23"/>
      <c r="G932" s="23"/>
      <c r="H932" s="23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  <c r="Y932" s="21"/>
      <c r="Z932" s="21"/>
      <c r="AA932" s="21"/>
      <c r="AB932" s="21"/>
      <c r="AC932" s="21"/>
      <c r="AD932" s="21"/>
      <c r="AE932" s="21"/>
      <c r="AF932" s="21"/>
      <c r="AG932" s="21"/>
      <c r="AH932" s="21"/>
      <c r="AI932" s="21"/>
      <c r="AJ932" s="21"/>
      <c r="AK932" s="21"/>
      <c r="AL932" s="21"/>
    </row>
    <row r="933" spans="1:38" ht="15.75" customHeight="1">
      <c r="A933" s="21"/>
      <c r="B933" s="21"/>
      <c r="C933" s="21"/>
      <c r="D933" s="1"/>
      <c r="E933" s="23"/>
      <c r="F933" s="23"/>
      <c r="G933" s="23"/>
      <c r="H933" s="23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  <c r="Y933" s="21"/>
      <c r="Z933" s="21"/>
      <c r="AA933" s="21"/>
      <c r="AB933" s="21"/>
      <c r="AC933" s="21"/>
      <c r="AD933" s="21"/>
      <c r="AE933" s="21"/>
      <c r="AF933" s="21"/>
      <c r="AG933" s="21"/>
      <c r="AH933" s="21"/>
      <c r="AI933" s="21"/>
      <c r="AJ933" s="21"/>
      <c r="AK933" s="21"/>
      <c r="AL933" s="21"/>
    </row>
    <row r="934" spans="1:38" ht="15.75" customHeight="1">
      <c r="A934" s="21"/>
      <c r="B934" s="21"/>
      <c r="C934" s="21"/>
      <c r="D934" s="1"/>
      <c r="E934" s="23"/>
      <c r="F934" s="23"/>
      <c r="G934" s="23"/>
      <c r="H934" s="23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  <c r="Y934" s="21"/>
      <c r="Z934" s="21"/>
      <c r="AA934" s="21"/>
      <c r="AB934" s="21"/>
      <c r="AC934" s="21"/>
      <c r="AD934" s="21"/>
      <c r="AE934" s="21"/>
      <c r="AF934" s="21"/>
      <c r="AG934" s="21"/>
      <c r="AH934" s="21"/>
      <c r="AI934" s="21"/>
      <c r="AJ934" s="21"/>
      <c r="AK934" s="21"/>
      <c r="AL934" s="21"/>
    </row>
    <row r="935" spans="1:38" ht="15.75" customHeight="1">
      <c r="A935" s="21"/>
      <c r="B935" s="21"/>
      <c r="C935" s="21"/>
      <c r="D935" s="1"/>
      <c r="E935" s="23"/>
      <c r="F935" s="23"/>
      <c r="G935" s="23"/>
      <c r="H935" s="23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21"/>
      <c r="V935" s="21"/>
      <c r="W935" s="21"/>
      <c r="X935" s="21"/>
      <c r="Y935" s="21"/>
      <c r="Z935" s="21"/>
      <c r="AA935" s="21"/>
      <c r="AB935" s="21"/>
      <c r="AC935" s="21"/>
      <c r="AD935" s="21"/>
      <c r="AE935" s="21"/>
      <c r="AF935" s="21"/>
      <c r="AG935" s="21"/>
      <c r="AH935" s="21"/>
      <c r="AI935" s="21"/>
      <c r="AJ935" s="21"/>
      <c r="AK935" s="21"/>
      <c r="AL935" s="21"/>
    </row>
    <row r="936" spans="1:38" ht="15.75" customHeight="1">
      <c r="A936" s="21"/>
      <c r="B936" s="21"/>
      <c r="C936" s="21"/>
      <c r="D936" s="1"/>
      <c r="E936" s="23"/>
      <c r="F936" s="23"/>
      <c r="G936" s="23"/>
      <c r="H936" s="23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21"/>
      <c r="V936" s="21"/>
      <c r="W936" s="21"/>
      <c r="X936" s="21"/>
      <c r="Y936" s="21"/>
      <c r="Z936" s="21"/>
      <c r="AA936" s="21"/>
      <c r="AB936" s="21"/>
      <c r="AC936" s="21"/>
      <c r="AD936" s="21"/>
      <c r="AE936" s="21"/>
      <c r="AF936" s="21"/>
      <c r="AG936" s="21"/>
      <c r="AH936" s="21"/>
      <c r="AI936" s="21"/>
      <c r="AJ936" s="21"/>
      <c r="AK936" s="21"/>
      <c r="AL936" s="21"/>
    </row>
    <row r="937" spans="1:38" ht="15.75" customHeight="1">
      <c r="A937" s="21"/>
      <c r="B937" s="21"/>
      <c r="C937" s="21"/>
      <c r="D937" s="1"/>
      <c r="E937" s="23"/>
      <c r="F937" s="23"/>
      <c r="G937" s="23"/>
      <c r="H937" s="23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  <c r="Y937" s="21"/>
      <c r="Z937" s="21"/>
      <c r="AA937" s="21"/>
      <c r="AB937" s="21"/>
      <c r="AC937" s="21"/>
      <c r="AD937" s="21"/>
      <c r="AE937" s="21"/>
      <c r="AF937" s="21"/>
      <c r="AG937" s="21"/>
      <c r="AH937" s="21"/>
      <c r="AI937" s="21"/>
      <c r="AJ937" s="21"/>
      <c r="AK937" s="21"/>
      <c r="AL937" s="21"/>
    </row>
    <row r="938" spans="1:38" ht="15.75" customHeight="1">
      <c r="A938" s="21"/>
      <c r="B938" s="21"/>
      <c r="C938" s="21"/>
      <c r="D938" s="1"/>
      <c r="E938" s="23"/>
      <c r="F938" s="23"/>
      <c r="G938" s="23"/>
      <c r="H938" s="23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  <c r="Y938" s="21"/>
      <c r="Z938" s="21"/>
      <c r="AA938" s="21"/>
      <c r="AB938" s="21"/>
      <c r="AC938" s="21"/>
      <c r="AD938" s="21"/>
      <c r="AE938" s="21"/>
      <c r="AF938" s="21"/>
      <c r="AG938" s="21"/>
      <c r="AH938" s="21"/>
      <c r="AI938" s="21"/>
      <c r="AJ938" s="21"/>
      <c r="AK938" s="21"/>
      <c r="AL938" s="21"/>
    </row>
    <row r="939" spans="1:38" ht="15.75" customHeight="1">
      <c r="A939" s="21"/>
      <c r="B939" s="21"/>
      <c r="C939" s="21"/>
      <c r="D939" s="1"/>
      <c r="E939" s="23"/>
      <c r="F939" s="23"/>
      <c r="G939" s="23"/>
      <c r="H939" s="23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  <c r="Y939" s="21"/>
      <c r="Z939" s="21"/>
      <c r="AA939" s="21"/>
      <c r="AB939" s="21"/>
      <c r="AC939" s="21"/>
      <c r="AD939" s="21"/>
      <c r="AE939" s="21"/>
      <c r="AF939" s="21"/>
      <c r="AG939" s="21"/>
      <c r="AH939" s="21"/>
      <c r="AI939" s="21"/>
      <c r="AJ939" s="21"/>
      <c r="AK939" s="21"/>
      <c r="AL939" s="21"/>
    </row>
    <row r="940" spans="1:38" ht="15.75" customHeight="1">
      <c r="A940" s="21"/>
      <c r="B940" s="21"/>
      <c r="C940" s="21"/>
      <c r="D940" s="1"/>
      <c r="E940" s="23"/>
      <c r="F940" s="23"/>
      <c r="G940" s="23"/>
      <c r="H940" s="23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  <c r="Y940" s="21"/>
      <c r="Z940" s="21"/>
      <c r="AA940" s="21"/>
      <c r="AB940" s="21"/>
      <c r="AC940" s="21"/>
      <c r="AD940" s="21"/>
      <c r="AE940" s="21"/>
      <c r="AF940" s="21"/>
      <c r="AG940" s="21"/>
      <c r="AH940" s="21"/>
      <c r="AI940" s="21"/>
      <c r="AJ940" s="21"/>
      <c r="AK940" s="21"/>
      <c r="AL940" s="21"/>
    </row>
    <row r="941" spans="1:38" ht="15.75" customHeight="1">
      <c r="A941" s="21"/>
      <c r="B941" s="21"/>
      <c r="C941" s="21"/>
      <c r="D941" s="1"/>
      <c r="E941" s="23"/>
      <c r="F941" s="23"/>
      <c r="G941" s="23"/>
      <c r="H941" s="23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  <c r="Y941" s="21"/>
      <c r="Z941" s="21"/>
      <c r="AA941" s="21"/>
      <c r="AB941" s="21"/>
      <c r="AC941" s="21"/>
      <c r="AD941" s="21"/>
      <c r="AE941" s="21"/>
      <c r="AF941" s="21"/>
      <c r="AG941" s="21"/>
      <c r="AH941" s="21"/>
      <c r="AI941" s="21"/>
      <c r="AJ941" s="21"/>
      <c r="AK941" s="21"/>
      <c r="AL941" s="21"/>
    </row>
    <row r="942" spans="1:38" ht="15.75" customHeight="1">
      <c r="A942" s="21"/>
      <c r="B942" s="21"/>
      <c r="C942" s="21"/>
      <c r="D942" s="1"/>
      <c r="E942" s="23"/>
      <c r="F942" s="23"/>
      <c r="G942" s="23"/>
      <c r="H942" s="23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21"/>
      <c r="V942" s="21"/>
      <c r="W942" s="21"/>
      <c r="X942" s="21"/>
      <c r="Y942" s="21"/>
      <c r="Z942" s="21"/>
      <c r="AA942" s="21"/>
      <c r="AB942" s="21"/>
      <c r="AC942" s="21"/>
      <c r="AD942" s="21"/>
      <c r="AE942" s="21"/>
      <c r="AF942" s="21"/>
      <c r="AG942" s="21"/>
      <c r="AH942" s="21"/>
      <c r="AI942" s="21"/>
      <c r="AJ942" s="21"/>
      <c r="AK942" s="21"/>
      <c r="AL942" s="21"/>
    </row>
    <row r="943" spans="1:38" ht="15.75" customHeight="1">
      <c r="A943" s="21"/>
      <c r="B943" s="21"/>
      <c r="C943" s="21"/>
      <c r="D943" s="1"/>
      <c r="E943" s="23"/>
      <c r="F943" s="23"/>
      <c r="G943" s="23"/>
      <c r="H943" s="23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  <c r="Y943" s="21"/>
      <c r="Z943" s="21"/>
      <c r="AA943" s="21"/>
      <c r="AB943" s="21"/>
      <c r="AC943" s="21"/>
      <c r="AD943" s="21"/>
      <c r="AE943" s="21"/>
      <c r="AF943" s="21"/>
      <c r="AG943" s="21"/>
      <c r="AH943" s="21"/>
      <c r="AI943" s="21"/>
      <c r="AJ943" s="21"/>
      <c r="AK943" s="21"/>
      <c r="AL943" s="21"/>
    </row>
    <row r="944" spans="1:38" ht="15.75" customHeight="1">
      <c r="A944" s="21"/>
      <c r="B944" s="21"/>
      <c r="C944" s="21"/>
      <c r="D944" s="1"/>
      <c r="E944" s="23"/>
      <c r="F944" s="23"/>
      <c r="G944" s="23"/>
      <c r="H944" s="23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  <c r="Y944" s="21"/>
      <c r="Z944" s="21"/>
      <c r="AA944" s="21"/>
      <c r="AB944" s="21"/>
      <c r="AC944" s="21"/>
      <c r="AD944" s="21"/>
      <c r="AE944" s="21"/>
      <c r="AF944" s="21"/>
      <c r="AG944" s="21"/>
      <c r="AH944" s="21"/>
      <c r="AI944" s="21"/>
      <c r="AJ944" s="21"/>
      <c r="AK944" s="21"/>
      <c r="AL944" s="21"/>
    </row>
    <row r="945" spans="1:38" ht="15.75" customHeight="1">
      <c r="A945" s="21"/>
      <c r="B945" s="21"/>
      <c r="C945" s="21"/>
      <c r="D945" s="1"/>
      <c r="E945" s="23"/>
      <c r="F945" s="23"/>
      <c r="G945" s="23"/>
      <c r="H945" s="23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  <c r="Y945" s="21"/>
      <c r="Z945" s="21"/>
      <c r="AA945" s="21"/>
      <c r="AB945" s="21"/>
      <c r="AC945" s="21"/>
      <c r="AD945" s="21"/>
      <c r="AE945" s="21"/>
      <c r="AF945" s="21"/>
      <c r="AG945" s="21"/>
      <c r="AH945" s="21"/>
      <c r="AI945" s="21"/>
      <c r="AJ945" s="21"/>
      <c r="AK945" s="21"/>
      <c r="AL945" s="21"/>
    </row>
    <row r="946" spans="1:38" ht="15.75" customHeight="1">
      <c r="A946" s="21"/>
      <c r="B946" s="21"/>
      <c r="C946" s="21"/>
      <c r="D946" s="1"/>
      <c r="E946" s="23"/>
      <c r="F946" s="23"/>
      <c r="G946" s="23"/>
      <c r="H946" s="23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  <c r="Y946" s="21"/>
      <c r="Z946" s="21"/>
      <c r="AA946" s="21"/>
      <c r="AB946" s="21"/>
      <c r="AC946" s="21"/>
      <c r="AD946" s="21"/>
      <c r="AE946" s="21"/>
      <c r="AF946" s="21"/>
      <c r="AG946" s="21"/>
      <c r="AH946" s="21"/>
      <c r="AI946" s="21"/>
      <c r="AJ946" s="21"/>
      <c r="AK946" s="21"/>
      <c r="AL946" s="21"/>
    </row>
    <row r="947" spans="1:38" ht="15.75" customHeight="1">
      <c r="A947" s="21"/>
      <c r="B947" s="21"/>
      <c r="C947" s="21"/>
      <c r="D947" s="1"/>
      <c r="E947" s="23"/>
      <c r="F947" s="23"/>
      <c r="G947" s="23"/>
      <c r="H947" s="23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/>
      <c r="Y947" s="21"/>
      <c r="Z947" s="21"/>
      <c r="AA947" s="21"/>
      <c r="AB947" s="21"/>
      <c r="AC947" s="21"/>
      <c r="AD947" s="21"/>
      <c r="AE947" s="21"/>
      <c r="AF947" s="21"/>
      <c r="AG947" s="21"/>
      <c r="AH947" s="21"/>
      <c r="AI947" s="21"/>
      <c r="AJ947" s="21"/>
      <c r="AK947" s="21"/>
      <c r="AL947" s="21"/>
    </row>
    <row r="948" spans="1:38" ht="15.75" customHeight="1">
      <c r="A948" s="21"/>
      <c r="B948" s="21"/>
      <c r="C948" s="21"/>
      <c r="D948" s="1"/>
      <c r="E948" s="23"/>
      <c r="F948" s="23"/>
      <c r="G948" s="23"/>
      <c r="H948" s="23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  <c r="Y948" s="21"/>
      <c r="Z948" s="21"/>
      <c r="AA948" s="21"/>
      <c r="AB948" s="21"/>
      <c r="AC948" s="21"/>
      <c r="AD948" s="21"/>
      <c r="AE948" s="21"/>
      <c r="AF948" s="21"/>
      <c r="AG948" s="21"/>
      <c r="AH948" s="21"/>
      <c r="AI948" s="21"/>
      <c r="AJ948" s="21"/>
      <c r="AK948" s="21"/>
      <c r="AL948" s="21"/>
    </row>
    <row r="949" spans="1:38" ht="15.75" customHeight="1">
      <c r="A949" s="21"/>
      <c r="B949" s="21"/>
      <c r="C949" s="21"/>
      <c r="D949" s="1"/>
      <c r="E949" s="23"/>
      <c r="F949" s="23"/>
      <c r="G949" s="23"/>
      <c r="H949" s="23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  <c r="Y949" s="21"/>
      <c r="Z949" s="21"/>
      <c r="AA949" s="21"/>
      <c r="AB949" s="21"/>
      <c r="AC949" s="21"/>
      <c r="AD949" s="21"/>
      <c r="AE949" s="21"/>
      <c r="AF949" s="21"/>
      <c r="AG949" s="21"/>
      <c r="AH949" s="21"/>
      <c r="AI949" s="21"/>
      <c r="AJ949" s="21"/>
      <c r="AK949" s="21"/>
      <c r="AL949" s="21"/>
    </row>
    <row r="950" spans="1:38" ht="15.75" customHeight="1">
      <c r="A950" s="21"/>
      <c r="B950" s="21"/>
      <c r="C950" s="21"/>
      <c r="D950" s="1"/>
      <c r="E950" s="23"/>
      <c r="F950" s="23"/>
      <c r="G950" s="23"/>
      <c r="H950" s="23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/>
      <c r="Y950" s="21"/>
      <c r="Z950" s="21"/>
      <c r="AA950" s="21"/>
      <c r="AB950" s="21"/>
      <c r="AC950" s="21"/>
      <c r="AD950" s="21"/>
      <c r="AE950" s="21"/>
      <c r="AF950" s="21"/>
      <c r="AG950" s="21"/>
      <c r="AH950" s="21"/>
      <c r="AI950" s="21"/>
      <c r="AJ950" s="21"/>
      <c r="AK950" s="21"/>
      <c r="AL950" s="21"/>
    </row>
    <row r="951" spans="1:38" ht="15.75" customHeight="1">
      <c r="A951" s="21"/>
      <c r="B951" s="21"/>
      <c r="C951" s="21"/>
      <c r="D951" s="1"/>
      <c r="E951" s="23"/>
      <c r="F951" s="23"/>
      <c r="G951" s="23"/>
      <c r="H951" s="23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/>
      <c r="Y951" s="21"/>
      <c r="Z951" s="21"/>
      <c r="AA951" s="21"/>
      <c r="AB951" s="21"/>
      <c r="AC951" s="21"/>
      <c r="AD951" s="21"/>
      <c r="AE951" s="21"/>
      <c r="AF951" s="21"/>
      <c r="AG951" s="21"/>
      <c r="AH951" s="21"/>
      <c r="AI951" s="21"/>
      <c r="AJ951" s="21"/>
      <c r="AK951" s="21"/>
      <c r="AL951" s="21"/>
    </row>
    <row r="952" spans="1:38" ht="15.75" customHeight="1">
      <c r="A952" s="21"/>
      <c r="B952" s="21"/>
      <c r="C952" s="21"/>
      <c r="D952" s="1"/>
      <c r="E952" s="23"/>
      <c r="F952" s="23"/>
      <c r="G952" s="23"/>
      <c r="H952" s="23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21"/>
      <c r="V952" s="21"/>
      <c r="W952" s="21"/>
      <c r="X952" s="21"/>
      <c r="Y952" s="21"/>
      <c r="Z952" s="21"/>
      <c r="AA952" s="21"/>
      <c r="AB952" s="21"/>
      <c r="AC952" s="21"/>
      <c r="AD952" s="21"/>
      <c r="AE952" s="21"/>
      <c r="AF952" s="21"/>
      <c r="AG952" s="21"/>
      <c r="AH952" s="21"/>
      <c r="AI952" s="21"/>
      <c r="AJ952" s="21"/>
      <c r="AK952" s="21"/>
      <c r="AL952" s="21"/>
    </row>
    <row r="953" spans="1:38" ht="15.75" customHeight="1">
      <c r="A953" s="21"/>
      <c r="B953" s="21"/>
      <c r="C953" s="21"/>
      <c r="D953" s="1"/>
      <c r="E953" s="23"/>
      <c r="F953" s="23"/>
      <c r="G953" s="23"/>
      <c r="H953" s="23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/>
      <c r="Y953" s="21"/>
      <c r="Z953" s="21"/>
      <c r="AA953" s="21"/>
      <c r="AB953" s="21"/>
      <c r="AC953" s="21"/>
      <c r="AD953" s="21"/>
      <c r="AE953" s="21"/>
      <c r="AF953" s="21"/>
      <c r="AG953" s="21"/>
      <c r="AH953" s="21"/>
      <c r="AI953" s="21"/>
      <c r="AJ953" s="21"/>
      <c r="AK953" s="21"/>
      <c r="AL953" s="21"/>
    </row>
    <row r="954" spans="1:38" ht="15.75" customHeight="1">
      <c r="A954" s="21"/>
      <c r="B954" s="21"/>
      <c r="C954" s="21"/>
      <c r="D954" s="1"/>
      <c r="E954" s="23"/>
      <c r="F954" s="23"/>
      <c r="G954" s="23"/>
      <c r="H954" s="23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/>
      <c r="Y954" s="21"/>
      <c r="Z954" s="21"/>
      <c r="AA954" s="21"/>
      <c r="AB954" s="21"/>
      <c r="AC954" s="21"/>
      <c r="AD954" s="21"/>
      <c r="AE954" s="21"/>
      <c r="AF954" s="21"/>
      <c r="AG954" s="21"/>
      <c r="AH954" s="21"/>
      <c r="AI954" s="21"/>
      <c r="AJ954" s="21"/>
      <c r="AK954" s="21"/>
      <c r="AL954" s="21"/>
    </row>
    <row r="955" spans="1:38" ht="15.75" customHeight="1">
      <c r="A955" s="21"/>
      <c r="B955" s="21"/>
      <c r="C955" s="21"/>
      <c r="D955" s="1"/>
      <c r="E955" s="23"/>
      <c r="F955" s="23"/>
      <c r="G955" s="23"/>
      <c r="H955" s="23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  <c r="Y955" s="21"/>
      <c r="Z955" s="21"/>
      <c r="AA955" s="21"/>
      <c r="AB955" s="21"/>
      <c r="AC955" s="21"/>
      <c r="AD955" s="21"/>
      <c r="AE955" s="21"/>
      <c r="AF955" s="21"/>
      <c r="AG955" s="21"/>
      <c r="AH955" s="21"/>
      <c r="AI955" s="21"/>
      <c r="AJ955" s="21"/>
      <c r="AK955" s="21"/>
      <c r="AL955" s="21"/>
    </row>
    <row r="956" spans="1:38" ht="15.75" customHeight="1">
      <c r="A956" s="21"/>
      <c r="B956" s="21"/>
      <c r="C956" s="21"/>
      <c r="D956" s="1"/>
      <c r="E956" s="23"/>
      <c r="F956" s="23"/>
      <c r="G956" s="23"/>
      <c r="H956" s="23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  <c r="Y956" s="21"/>
      <c r="Z956" s="21"/>
      <c r="AA956" s="21"/>
      <c r="AB956" s="21"/>
      <c r="AC956" s="21"/>
      <c r="AD956" s="21"/>
      <c r="AE956" s="21"/>
      <c r="AF956" s="21"/>
      <c r="AG956" s="21"/>
      <c r="AH956" s="21"/>
      <c r="AI956" s="21"/>
      <c r="AJ956" s="21"/>
      <c r="AK956" s="21"/>
      <c r="AL956" s="21"/>
    </row>
    <row r="957" spans="1:38" ht="15.75" customHeight="1">
      <c r="A957" s="21"/>
      <c r="B957" s="21"/>
      <c r="C957" s="21"/>
      <c r="D957" s="1"/>
      <c r="E957" s="23"/>
      <c r="F957" s="23"/>
      <c r="G957" s="23"/>
      <c r="H957" s="23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  <c r="Y957" s="21"/>
      <c r="Z957" s="21"/>
      <c r="AA957" s="21"/>
      <c r="AB957" s="21"/>
      <c r="AC957" s="21"/>
      <c r="AD957" s="21"/>
      <c r="AE957" s="21"/>
      <c r="AF957" s="21"/>
      <c r="AG957" s="21"/>
      <c r="AH957" s="21"/>
      <c r="AI957" s="21"/>
      <c r="AJ957" s="21"/>
      <c r="AK957" s="21"/>
      <c r="AL957" s="21"/>
    </row>
    <row r="958" spans="1:38" ht="15.75" customHeight="1">
      <c r="A958" s="21"/>
      <c r="B958" s="21"/>
      <c r="C958" s="21"/>
      <c r="D958" s="1"/>
      <c r="E958" s="23"/>
      <c r="F958" s="23"/>
      <c r="G958" s="23"/>
      <c r="H958" s="23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21"/>
      <c r="V958" s="21"/>
      <c r="W958" s="21"/>
      <c r="X958" s="21"/>
      <c r="Y958" s="21"/>
      <c r="Z958" s="21"/>
      <c r="AA958" s="21"/>
      <c r="AB958" s="21"/>
      <c r="AC958" s="21"/>
      <c r="AD958" s="21"/>
      <c r="AE958" s="21"/>
      <c r="AF958" s="21"/>
      <c r="AG958" s="21"/>
      <c r="AH958" s="21"/>
      <c r="AI958" s="21"/>
      <c r="AJ958" s="21"/>
      <c r="AK958" s="21"/>
      <c r="AL958" s="21"/>
    </row>
    <row r="959" spans="1:38" ht="15.75" customHeight="1">
      <c r="A959" s="21"/>
      <c r="B959" s="21"/>
      <c r="C959" s="21"/>
      <c r="D959" s="1"/>
      <c r="E959" s="23"/>
      <c r="F959" s="23"/>
      <c r="G959" s="23"/>
      <c r="H959" s="23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21"/>
      <c r="V959" s="21"/>
      <c r="W959" s="21"/>
      <c r="X959" s="21"/>
      <c r="Y959" s="21"/>
      <c r="Z959" s="21"/>
      <c r="AA959" s="21"/>
      <c r="AB959" s="21"/>
      <c r="AC959" s="21"/>
      <c r="AD959" s="21"/>
      <c r="AE959" s="21"/>
      <c r="AF959" s="21"/>
      <c r="AG959" s="21"/>
      <c r="AH959" s="21"/>
      <c r="AI959" s="21"/>
      <c r="AJ959" s="21"/>
      <c r="AK959" s="21"/>
      <c r="AL959" s="21"/>
    </row>
    <row r="960" spans="1:38" ht="15.75" customHeight="1">
      <c r="A960" s="21"/>
      <c r="B960" s="21"/>
      <c r="C960" s="21"/>
      <c r="D960" s="1"/>
      <c r="E960" s="23"/>
      <c r="F960" s="23"/>
      <c r="G960" s="23"/>
      <c r="H960" s="23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  <c r="Y960" s="21"/>
      <c r="Z960" s="21"/>
      <c r="AA960" s="21"/>
      <c r="AB960" s="21"/>
      <c r="AC960" s="21"/>
      <c r="AD960" s="21"/>
      <c r="AE960" s="21"/>
      <c r="AF960" s="21"/>
      <c r="AG960" s="21"/>
      <c r="AH960" s="21"/>
      <c r="AI960" s="21"/>
      <c r="AJ960" s="21"/>
      <c r="AK960" s="21"/>
      <c r="AL960" s="21"/>
    </row>
    <row r="961" spans="1:38" ht="15.75" customHeight="1">
      <c r="A961" s="21"/>
      <c r="B961" s="21"/>
      <c r="C961" s="21"/>
      <c r="D961" s="1"/>
      <c r="E961" s="23"/>
      <c r="F961" s="23"/>
      <c r="G961" s="23"/>
      <c r="H961" s="23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  <c r="Y961" s="21"/>
      <c r="Z961" s="21"/>
      <c r="AA961" s="21"/>
      <c r="AB961" s="21"/>
      <c r="AC961" s="21"/>
      <c r="AD961" s="21"/>
      <c r="AE961" s="21"/>
      <c r="AF961" s="21"/>
      <c r="AG961" s="21"/>
      <c r="AH961" s="21"/>
      <c r="AI961" s="21"/>
      <c r="AJ961" s="21"/>
      <c r="AK961" s="21"/>
      <c r="AL961" s="21"/>
    </row>
    <row r="962" spans="1:38" ht="15.75" customHeight="1">
      <c r="A962" s="21"/>
      <c r="B962" s="21"/>
      <c r="C962" s="21"/>
      <c r="D962" s="1"/>
      <c r="E962" s="23"/>
      <c r="F962" s="23"/>
      <c r="G962" s="23"/>
      <c r="H962" s="23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  <c r="Y962" s="21"/>
      <c r="Z962" s="21"/>
      <c r="AA962" s="21"/>
      <c r="AB962" s="21"/>
      <c r="AC962" s="21"/>
      <c r="AD962" s="21"/>
      <c r="AE962" s="21"/>
      <c r="AF962" s="21"/>
      <c r="AG962" s="21"/>
      <c r="AH962" s="21"/>
      <c r="AI962" s="21"/>
      <c r="AJ962" s="21"/>
      <c r="AK962" s="21"/>
      <c r="AL962" s="21"/>
    </row>
    <row r="963" spans="1:38" ht="15.75" customHeight="1">
      <c r="A963" s="21"/>
      <c r="B963" s="21"/>
      <c r="C963" s="21"/>
      <c r="D963" s="1"/>
      <c r="E963" s="23"/>
      <c r="F963" s="23"/>
      <c r="G963" s="23"/>
      <c r="H963" s="23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  <c r="Y963" s="21"/>
      <c r="Z963" s="21"/>
      <c r="AA963" s="21"/>
      <c r="AB963" s="21"/>
      <c r="AC963" s="21"/>
      <c r="AD963" s="21"/>
      <c r="AE963" s="21"/>
      <c r="AF963" s="21"/>
      <c r="AG963" s="21"/>
      <c r="AH963" s="21"/>
      <c r="AI963" s="21"/>
      <c r="AJ963" s="21"/>
      <c r="AK963" s="21"/>
      <c r="AL963" s="21"/>
    </row>
    <row r="964" spans="1:38" ht="15.75" customHeight="1">
      <c r="A964" s="21"/>
      <c r="B964" s="21"/>
      <c r="C964" s="21"/>
      <c r="D964" s="1"/>
      <c r="E964" s="23"/>
      <c r="F964" s="23"/>
      <c r="G964" s="23"/>
      <c r="H964" s="23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21"/>
      <c r="V964" s="21"/>
      <c r="W964" s="21"/>
      <c r="X964" s="21"/>
      <c r="Y964" s="21"/>
      <c r="Z964" s="21"/>
      <c r="AA964" s="21"/>
      <c r="AB964" s="21"/>
      <c r="AC964" s="21"/>
      <c r="AD964" s="21"/>
      <c r="AE964" s="21"/>
      <c r="AF964" s="21"/>
      <c r="AG964" s="21"/>
      <c r="AH964" s="21"/>
      <c r="AI964" s="21"/>
      <c r="AJ964" s="21"/>
      <c r="AK964" s="21"/>
      <c r="AL964" s="21"/>
    </row>
    <row r="965" spans="1:38" ht="15.75" customHeight="1">
      <c r="A965" s="21"/>
      <c r="B965" s="21"/>
      <c r="C965" s="21"/>
      <c r="D965" s="1"/>
      <c r="E965" s="23"/>
      <c r="F965" s="23"/>
      <c r="G965" s="23"/>
      <c r="H965" s="23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21"/>
      <c r="V965" s="21"/>
      <c r="W965" s="21"/>
      <c r="X965" s="21"/>
      <c r="Y965" s="21"/>
      <c r="Z965" s="21"/>
      <c r="AA965" s="21"/>
      <c r="AB965" s="21"/>
      <c r="AC965" s="21"/>
      <c r="AD965" s="21"/>
      <c r="AE965" s="21"/>
      <c r="AF965" s="21"/>
      <c r="AG965" s="21"/>
      <c r="AH965" s="21"/>
      <c r="AI965" s="21"/>
      <c r="AJ965" s="21"/>
      <c r="AK965" s="21"/>
      <c r="AL965" s="21"/>
    </row>
    <row r="966" spans="1:38" ht="15.75" customHeight="1">
      <c r="A966" s="21"/>
      <c r="B966" s="21"/>
      <c r="C966" s="21"/>
      <c r="D966" s="1"/>
      <c r="E966" s="23"/>
      <c r="F966" s="23"/>
      <c r="G966" s="23"/>
      <c r="H966" s="23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1"/>
      <c r="Y966" s="21"/>
      <c r="Z966" s="21"/>
      <c r="AA966" s="21"/>
      <c r="AB966" s="21"/>
      <c r="AC966" s="21"/>
      <c r="AD966" s="21"/>
      <c r="AE966" s="21"/>
      <c r="AF966" s="21"/>
      <c r="AG966" s="21"/>
      <c r="AH966" s="21"/>
      <c r="AI966" s="21"/>
      <c r="AJ966" s="21"/>
      <c r="AK966" s="21"/>
      <c r="AL966" s="21"/>
    </row>
    <row r="967" spans="1:38" ht="15.75" customHeight="1">
      <c r="A967" s="21"/>
      <c r="B967" s="21"/>
      <c r="C967" s="21"/>
      <c r="D967" s="1"/>
      <c r="E967" s="23"/>
      <c r="F967" s="23"/>
      <c r="G967" s="23"/>
      <c r="H967" s="23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  <c r="Y967" s="21"/>
      <c r="Z967" s="21"/>
      <c r="AA967" s="21"/>
      <c r="AB967" s="21"/>
      <c r="AC967" s="21"/>
      <c r="AD967" s="21"/>
      <c r="AE967" s="21"/>
      <c r="AF967" s="21"/>
      <c r="AG967" s="21"/>
      <c r="AH967" s="21"/>
      <c r="AI967" s="21"/>
      <c r="AJ967" s="21"/>
      <c r="AK967" s="21"/>
      <c r="AL967" s="21"/>
    </row>
    <row r="968" spans="1:38" ht="15.75" customHeight="1">
      <c r="A968" s="21"/>
      <c r="B968" s="21"/>
      <c r="C968" s="21"/>
      <c r="D968" s="1"/>
      <c r="E968" s="23"/>
      <c r="F968" s="23"/>
      <c r="G968" s="23"/>
      <c r="H968" s="23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  <c r="Y968" s="21"/>
      <c r="Z968" s="21"/>
      <c r="AA968" s="21"/>
      <c r="AB968" s="21"/>
      <c r="AC968" s="21"/>
      <c r="AD968" s="21"/>
      <c r="AE968" s="21"/>
      <c r="AF968" s="21"/>
      <c r="AG968" s="21"/>
      <c r="AH968" s="21"/>
      <c r="AI968" s="21"/>
      <c r="AJ968" s="21"/>
      <c r="AK968" s="21"/>
      <c r="AL968" s="21"/>
    </row>
    <row r="969" spans="1:38" ht="15.75" customHeight="1">
      <c r="A969" s="21"/>
      <c r="B969" s="21"/>
      <c r="C969" s="21"/>
      <c r="D969" s="1"/>
      <c r="E969" s="23"/>
      <c r="F969" s="23"/>
      <c r="G969" s="23"/>
      <c r="H969" s="23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  <c r="Y969" s="21"/>
      <c r="Z969" s="21"/>
      <c r="AA969" s="21"/>
      <c r="AB969" s="21"/>
      <c r="AC969" s="21"/>
      <c r="AD969" s="21"/>
      <c r="AE969" s="21"/>
      <c r="AF969" s="21"/>
      <c r="AG969" s="21"/>
      <c r="AH969" s="21"/>
      <c r="AI969" s="21"/>
      <c r="AJ969" s="21"/>
      <c r="AK969" s="21"/>
      <c r="AL969" s="21"/>
    </row>
    <row r="970" spans="1:38" ht="15.75" customHeight="1">
      <c r="A970" s="21"/>
      <c r="B970" s="21"/>
      <c r="C970" s="21"/>
      <c r="D970" s="1"/>
      <c r="E970" s="23"/>
      <c r="F970" s="23"/>
      <c r="G970" s="23"/>
      <c r="H970" s="23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1"/>
      <c r="Y970" s="21"/>
      <c r="Z970" s="21"/>
      <c r="AA970" s="21"/>
      <c r="AB970" s="21"/>
      <c r="AC970" s="21"/>
      <c r="AD970" s="21"/>
      <c r="AE970" s="21"/>
      <c r="AF970" s="21"/>
      <c r="AG970" s="21"/>
      <c r="AH970" s="21"/>
      <c r="AI970" s="21"/>
      <c r="AJ970" s="21"/>
      <c r="AK970" s="21"/>
      <c r="AL970" s="21"/>
    </row>
    <row r="971" spans="1:38" ht="15.75" customHeight="1">
      <c r="A971" s="21"/>
      <c r="B971" s="21"/>
      <c r="C971" s="21"/>
      <c r="D971" s="1"/>
      <c r="E971" s="23"/>
      <c r="F971" s="23"/>
      <c r="G971" s="23"/>
      <c r="H971" s="23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21"/>
      <c r="V971" s="21"/>
      <c r="W971" s="21"/>
      <c r="X971" s="21"/>
      <c r="Y971" s="21"/>
      <c r="Z971" s="21"/>
      <c r="AA971" s="21"/>
      <c r="AB971" s="21"/>
      <c r="AC971" s="21"/>
      <c r="AD971" s="21"/>
      <c r="AE971" s="21"/>
      <c r="AF971" s="21"/>
      <c r="AG971" s="21"/>
      <c r="AH971" s="21"/>
      <c r="AI971" s="21"/>
      <c r="AJ971" s="21"/>
      <c r="AK971" s="21"/>
      <c r="AL971" s="21"/>
    </row>
    <row r="972" spans="1:38" ht="15.75" customHeight="1">
      <c r="A972" s="21"/>
      <c r="B972" s="21"/>
      <c r="C972" s="21"/>
      <c r="D972" s="1"/>
      <c r="E972" s="23"/>
      <c r="F972" s="23"/>
      <c r="G972" s="23"/>
      <c r="H972" s="23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21"/>
      <c r="V972" s="21"/>
      <c r="W972" s="21"/>
      <c r="X972" s="21"/>
      <c r="Y972" s="21"/>
      <c r="Z972" s="21"/>
      <c r="AA972" s="21"/>
      <c r="AB972" s="21"/>
      <c r="AC972" s="21"/>
      <c r="AD972" s="21"/>
      <c r="AE972" s="21"/>
      <c r="AF972" s="21"/>
      <c r="AG972" s="21"/>
      <c r="AH972" s="21"/>
      <c r="AI972" s="21"/>
      <c r="AJ972" s="21"/>
      <c r="AK972" s="21"/>
      <c r="AL972" s="21"/>
    </row>
    <row r="973" spans="1:38" ht="15.75" customHeight="1">
      <c r="A973" s="21"/>
      <c r="B973" s="21"/>
      <c r="C973" s="21"/>
      <c r="D973" s="1"/>
      <c r="E973" s="23"/>
      <c r="F973" s="23"/>
      <c r="G973" s="23"/>
      <c r="H973" s="23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  <c r="Y973" s="21"/>
      <c r="Z973" s="21"/>
      <c r="AA973" s="21"/>
      <c r="AB973" s="21"/>
      <c r="AC973" s="21"/>
      <c r="AD973" s="21"/>
      <c r="AE973" s="21"/>
      <c r="AF973" s="21"/>
      <c r="AG973" s="21"/>
      <c r="AH973" s="21"/>
      <c r="AI973" s="21"/>
      <c r="AJ973" s="21"/>
      <c r="AK973" s="21"/>
      <c r="AL973" s="21"/>
    </row>
    <row r="974" spans="1:38" ht="15.75" customHeight="1">
      <c r="A974" s="21"/>
      <c r="B974" s="21"/>
      <c r="C974" s="21"/>
      <c r="D974" s="1"/>
      <c r="E974" s="23"/>
      <c r="F974" s="23"/>
      <c r="G974" s="23"/>
      <c r="H974" s="23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  <c r="Y974" s="21"/>
      <c r="Z974" s="21"/>
      <c r="AA974" s="21"/>
      <c r="AB974" s="21"/>
      <c r="AC974" s="21"/>
      <c r="AD974" s="21"/>
      <c r="AE974" s="21"/>
      <c r="AF974" s="21"/>
      <c r="AG974" s="21"/>
      <c r="AH974" s="21"/>
      <c r="AI974" s="21"/>
      <c r="AJ974" s="21"/>
      <c r="AK974" s="21"/>
      <c r="AL974" s="21"/>
    </row>
    <row r="975" spans="1:38" ht="15.75" customHeight="1">
      <c r="A975" s="21"/>
      <c r="B975" s="21"/>
      <c r="C975" s="21"/>
      <c r="D975" s="1"/>
      <c r="E975" s="23"/>
      <c r="F975" s="23"/>
      <c r="G975" s="23"/>
      <c r="H975" s="23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  <c r="Y975" s="21"/>
      <c r="Z975" s="21"/>
      <c r="AA975" s="21"/>
      <c r="AB975" s="21"/>
      <c r="AC975" s="21"/>
      <c r="AD975" s="21"/>
      <c r="AE975" s="21"/>
      <c r="AF975" s="21"/>
      <c r="AG975" s="21"/>
      <c r="AH975" s="21"/>
      <c r="AI975" s="21"/>
      <c r="AJ975" s="21"/>
      <c r="AK975" s="21"/>
      <c r="AL975" s="21"/>
    </row>
    <row r="976" spans="1:38" ht="15.75" customHeight="1">
      <c r="A976" s="21"/>
      <c r="B976" s="21"/>
      <c r="C976" s="21"/>
      <c r="D976" s="1"/>
      <c r="E976" s="23"/>
      <c r="F976" s="23"/>
      <c r="G976" s="23"/>
      <c r="H976" s="23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21"/>
      <c r="Y976" s="21"/>
      <c r="Z976" s="21"/>
      <c r="AA976" s="21"/>
      <c r="AB976" s="21"/>
      <c r="AC976" s="21"/>
      <c r="AD976" s="21"/>
      <c r="AE976" s="21"/>
      <c r="AF976" s="21"/>
      <c r="AG976" s="21"/>
      <c r="AH976" s="21"/>
      <c r="AI976" s="21"/>
      <c r="AJ976" s="21"/>
      <c r="AK976" s="21"/>
      <c r="AL976" s="21"/>
    </row>
    <row r="977" spans="1:38" ht="15.75" customHeight="1">
      <c r="A977" s="21"/>
      <c r="B977" s="21"/>
      <c r="C977" s="21"/>
      <c r="D977" s="1"/>
      <c r="E977" s="23"/>
      <c r="F977" s="23"/>
      <c r="G977" s="23"/>
      <c r="H977" s="23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21"/>
      <c r="V977" s="21"/>
      <c r="W977" s="21"/>
      <c r="X977" s="21"/>
      <c r="Y977" s="21"/>
      <c r="Z977" s="21"/>
      <c r="AA977" s="21"/>
      <c r="AB977" s="21"/>
      <c r="AC977" s="21"/>
      <c r="AD977" s="21"/>
      <c r="AE977" s="21"/>
      <c r="AF977" s="21"/>
      <c r="AG977" s="21"/>
      <c r="AH977" s="21"/>
      <c r="AI977" s="21"/>
      <c r="AJ977" s="21"/>
      <c r="AK977" s="21"/>
      <c r="AL977" s="21"/>
    </row>
    <row r="978" spans="1:38" ht="15.75" customHeight="1">
      <c r="A978" s="21"/>
      <c r="B978" s="21"/>
      <c r="C978" s="21"/>
      <c r="D978" s="1"/>
      <c r="E978" s="23"/>
      <c r="F978" s="23"/>
      <c r="G978" s="23"/>
      <c r="H978" s="23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21"/>
      <c r="V978" s="21"/>
      <c r="W978" s="21"/>
      <c r="X978" s="21"/>
      <c r="Y978" s="21"/>
      <c r="Z978" s="21"/>
      <c r="AA978" s="21"/>
      <c r="AB978" s="21"/>
      <c r="AC978" s="21"/>
      <c r="AD978" s="21"/>
      <c r="AE978" s="21"/>
      <c r="AF978" s="21"/>
      <c r="AG978" s="21"/>
      <c r="AH978" s="21"/>
      <c r="AI978" s="21"/>
      <c r="AJ978" s="21"/>
      <c r="AK978" s="21"/>
      <c r="AL978" s="21"/>
    </row>
    <row r="979" spans="1:38" ht="15.75" customHeight="1">
      <c r="A979" s="21"/>
      <c r="B979" s="21"/>
      <c r="C979" s="21"/>
      <c r="D979" s="1"/>
      <c r="E979" s="23"/>
      <c r="F979" s="23"/>
      <c r="G979" s="23"/>
      <c r="H979" s="23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21"/>
      <c r="V979" s="21"/>
      <c r="W979" s="21"/>
      <c r="X979" s="21"/>
      <c r="Y979" s="21"/>
      <c r="Z979" s="21"/>
      <c r="AA979" s="21"/>
      <c r="AB979" s="21"/>
      <c r="AC979" s="21"/>
      <c r="AD979" s="21"/>
      <c r="AE979" s="21"/>
      <c r="AF979" s="21"/>
      <c r="AG979" s="21"/>
      <c r="AH979" s="21"/>
      <c r="AI979" s="21"/>
      <c r="AJ979" s="21"/>
      <c r="AK979" s="21"/>
      <c r="AL979" s="21"/>
    </row>
    <row r="980" spans="1:38" ht="15.75" customHeight="1">
      <c r="A980" s="21"/>
      <c r="B980" s="21"/>
      <c r="C980" s="21"/>
      <c r="D980" s="1"/>
      <c r="E980" s="23"/>
      <c r="F980" s="23"/>
      <c r="G980" s="23"/>
      <c r="H980" s="23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  <c r="Y980" s="21"/>
      <c r="Z980" s="21"/>
      <c r="AA980" s="21"/>
      <c r="AB980" s="21"/>
      <c r="AC980" s="21"/>
      <c r="AD980" s="21"/>
      <c r="AE980" s="21"/>
      <c r="AF980" s="21"/>
      <c r="AG980" s="21"/>
      <c r="AH980" s="21"/>
      <c r="AI980" s="21"/>
      <c r="AJ980" s="21"/>
      <c r="AK980" s="21"/>
      <c r="AL980" s="21"/>
    </row>
    <row r="981" spans="1:38" ht="15.75" customHeight="1">
      <c r="A981" s="21"/>
      <c r="B981" s="21"/>
      <c r="C981" s="21"/>
      <c r="D981" s="1"/>
      <c r="E981" s="23"/>
      <c r="F981" s="23"/>
      <c r="G981" s="23"/>
      <c r="H981" s="23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  <c r="Y981" s="21"/>
      <c r="Z981" s="21"/>
      <c r="AA981" s="21"/>
      <c r="AB981" s="21"/>
      <c r="AC981" s="21"/>
      <c r="AD981" s="21"/>
      <c r="AE981" s="21"/>
      <c r="AF981" s="21"/>
      <c r="AG981" s="21"/>
      <c r="AH981" s="21"/>
      <c r="AI981" s="21"/>
      <c r="AJ981" s="21"/>
      <c r="AK981" s="21"/>
      <c r="AL981" s="21"/>
    </row>
    <row r="982" spans="1:38" ht="15.75" customHeight="1">
      <c r="A982" s="21"/>
      <c r="B982" s="21"/>
      <c r="C982" s="21"/>
      <c r="D982" s="1"/>
      <c r="E982" s="23"/>
      <c r="F982" s="23"/>
      <c r="G982" s="23"/>
      <c r="H982" s="23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21"/>
      <c r="V982" s="21"/>
      <c r="W982" s="21"/>
      <c r="X982" s="21"/>
      <c r="Y982" s="21"/>
      <c r="Z982" s="21"/>
      <c r="AA982" s="21"/>
      <c r="AB982" s="21"/>
      <c r="AC982" s="21"/>
      <c r="AD982" s="21"/>
      <c r="AE982" s="21"/>
      <c r="AF982" s="21"/>
      <c r="AG982" s="21"/>
      <c r="AH982" s="21"/>
      <c r="AI982" s="21"/>
      <c r="AJ982" s="21"/>
      <c r="AK982" s="21"/>
      <c r="AL982" s="21"/>
    </row>
    <row r="983" spans="1:38" ht="15.75" customHeight="1">
      <c r="A983" s="21"/>
      <c r="B983" s="21"/>
      <c r="C983" s="21"/>
      <c r="D983" s="1"/>
      <c r="E983" s="23"/>
      <c r="F983" s="23"/>
      <c r="G983" s="23"/>
      <c r="H983" s="23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21"/>
      <c r="V983" s="21"/>
      <c r="W983" s="21"/>
      <c r="X983" s="21"/>
      <c r="Y983" s="21"/>
      <c r="Z983" s="21"/>
      <c r="AA983" s="21"/>
      <c r="AB983" s="21"/>
      <c r="AC983" s="21"/>
      <c r="AD983" s="21"/>
      <c r="AE983" s="21"/>
      <c r="AF983" s="21"/>
      <c r="AG983" s="21"/>
      <c r="AH983" s="21"/>
      <c r="AI983" s="21"/>
      <c r="AJ983" s="21"/>
      <c r="AK983" s="21"/>
      <c r="AL983" s="21"/>
    </row>
    <row r="984" spans="1:38" ht="15.75" customHeight="1">
      <c r="A984" s="21"/>
      <c r="B984" s="21"/>
      <c r="C984" s="21"/>
      <c r="D984" s="1"/>
      <c r="E984" s="23"/>
      <c r="F984" s="23"/>
      <c r="G984" s="23"/>
      <c r="H984" s="23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21"/>
      <c r="V984" s="21"/>
      <c r="W984" s="21"/>
      <c r="X984" s="21"/>
      <c r="Y984" s="21"/>
      <c r="Z984" s="21"/>
      <c r="AA984" s="21"/>
      <c r="AB984" s="21"/>
      <c r="AC984" s="21"/>
      <c r="AD984" s="21"/>
      <c r="AE984" s="21"/>
      <c r="AF984" s="21"/>
      <c r="AG984" s="21"/>
      <c r="AH984" s="21"/>
      <c r="AI984" s="21"/>
      <c r="AJ984" s="21"/>
      <c r="AK984" s="21"/>
      <c r="AL984" s="21"/>
    </row>
    <row r="985" spans="1:38" ht="15.75" customHeight="1">
      <c r="A985" s="21"/>
      <c r="B985" s="21"/>
      <c r="C985" s="21"/>
      <c r="D985" s="1"/>
      <c r="E985" s="23"/>
      <c r="F985" s="23"/>
      <c r="G985" s="23"/>
      <c r="H985" s="23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21"/>
      <c r="V985" s="21"/>
      <c r="W985" s="21"/>
      <c r="X985" s="21"/>
      <c r="Y985" s="21"/>
      <c r="Z985" s="21"/>
      <c r="AA985" s="21"/>
      <c r="AB985" s="21"/>
      <c r="AC985" s="21"/>
      <c r="AD985" s="21"/>
      <c r="AE985" s="21"/>
      <c r="AF985" s="21"/>
      <c r="AG985" s="21"/>
      <c r="AH985" s="21"/>
      <c r="AI985" s="21"/>
      <c r="AJ985" s="21"/>
      <c r="AK985" s="21"/>
      <c r="AL985" s="21"/>
    </row>
    <row r="986" spans="1:38" ht="15.75" customHeight="1">
      <c r="A986" s="21"/>
      <c r="B986" s="21"/>
      <c r="C986" s="21"/>
      <c r="D986" s="1"/>
      <c r="E986" s="23"/>
      <c r="F986" s="23"/>
      <c r="G986" s="23"/>
      <c r="H986" s="23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21"/>
      <c r="V986" s="21"/>
      <c r="W986" s="21"/>
      <c r="X986" s="21"/>
      <c r="Y986" s="21"/>
      <c r="Z986" s="21"/>
      <c r="AA986" s="21"/>
      <c r="AB986" s="21"/>
      <c r="AC986" s="21"/>
      <c r="AD986" s="21"/>
      <c r="AE986" s="21"/>
      <c r="AF986" s="21"/>
      <c r="AG986" s="21"/>
      <c r="AH986" s="21"/>
      <c r="AI986" s="21"/>
      <c r="AJ986" s="21"/>
      <c r="AK986" s="21"/>
      <c r="AL986" s="21"/>
    </row>
    <row r="987" spans="1:38" ht="15.75" customHeight="1">
      <c r="A987" s="21"/>
      <c r="B987" s="21"/>
      <c r="C987" s="21"/>
      <c r="D987" s="1"/>
      <c r="E987" s="23"/>
      <c r="F987" s="23"/>
      <c r="G987" s="23"/>
      <c r="H987" s="23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/>
      <c r="Y987" s="21"/>
      <c r="Z987" s="21"/>
      <c r="AA987" s="21"/>
      <c r="AB987" s="21"/>
      <c r="AC987" s="21"/>
      <c r="AD987" s="21"/>
      <c r="AE987" s="21"/>
      <c r="AF987" s="21"/>
      <c r="AG987" s="21"/>
      <c r="AH987" s="21"/>
      <c r="AI987" s="21"/>
      <c r="AJ987" s="21"/>
      <c r="AK987" s="21"/>
      <c r="AL987" s="21"/>
    </row>
    <row r="988" spans="1:38" ht="15.75" customHeight="1">
      <c r="A988" s="21"/>
      <c r="B988" s="21"/>
      <c r="C988" s="21"/>
      <c r="D988" s="1"/>
      <c r="E988" s="23"/>
      <c r="F988" s="23"/>
      <c r="G988" s="23"/>
      <c r="H988" s="23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21"/>
      <c r="V988" s="21"/>
      <c r="W988" s="21"/>
      <c r="X988" s="21"/>
      <c r="Y988" s="21"/>
      <c r="Z988" s="21"/>
      <c r="AA988" s="21"/>
      <c r="AB988" s="21"/>
      <c r="AC988" s="21"/>
      <c r="AD988" s="21"/>
      <c r="AE988" s="21"/>
      <c r="AF988" s="21"/>
      <c r="AG988" s="21"/>
      <c r="AH988" s="21"/>
      <c r="AI988" s="21"/>
      <c r="AJ988" s="21"/>
      <c r="AK988" s="21"/>
      <c r="AL988" s="21"/>
    </row>
    <row r="989" spans="1:38" ht="15.75" customHeight="1">
      <c r="A989" s="21"/>
      <c r="B989" s="21"/>
      <c r="C989" s="21"/>
      <c r="D989" s="1"/>
      <c r="E989" s="23"/>
      <c r="F989" s="23"/>
      <c r="G989" s="23"/>
      <c r="H989" s="23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21"/>
      <c r="V989" s="21"/>
      <c r="W989" s="21"/>
      <c r="X989" s="21"/>
      <c r="Y989" s="21"/>
      <c r="Z989" s="21"/>
      <c r="AA989" s="21"/>
      <c r="AB989" s="21"/>
      <c r="AC989" s="21"/>
      <c r="AD989" s="21"/>
      <c r="AE989" s="21"/>
      <c r="AF989" s="21"/>
      <c r="AG989" s="21"/>
      <c r="AH989" s="21"/>
      <c r="AI989" s="21"/>
      <c r="AJ989" s="21"/>
      <c r="AK989" s="21"/>
      <c r="AL989" s="21"/>
    </row>
    <row r="990" spans="1:38" ht="15.75" customHeight="1">
      <c r="A990" s="21"/>
      <c r="B990" s="21"/>
      <c r="C990" s="21"/>
      <c r="D990" s="1"/>
      <c r="E990" s="23"/>
      <c r="F990" s="23"/>
      <c r="G990" s="23"/>
      <c r="H990" s="23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21"/>
      <c r="V990" s="21"/>
      <c r="W990" s="21"/>
      <c r="X990" s="21"/>
      <c r="Y990" s="21"/>
      <c r="Z990" s="21"/>
      <c r="AA990" s="21"/>
      <c r="AB990" s="21"/>
      <c r="AC990" s="21"/>
      <c r="AD990" s="21"/>
      <c r="AE990" s="21"/>
      <c r="AF990" s="21"/>
      <c r="AG990" s="21"/>
      <c r="AH990" s="21"/>
      <c r="AI990" s="21"/>
      <c r="AJ990" s="21"/>
      <c r="AK990" s="21"/>
      <c r="AL990" s="21"/>
    </row>
    <row r="991" spans="1:38" ht="15.75" customHeight="1">
      <c r="A991" s="21"/>
      <c r="B991" s="21"/>
      <c r="C991" s="21"/>
      <c r="D991" s="1"/>
      <c r="E991" s="23"/>
      <c r="F991" s="23"/>
      <c r="G991" s="23"/>
      <c r="H991" s="23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21"/>
      <c r="V991" s="21"/>
      <c r="W991" s="21"/>
      <c r="X991" s="21"/>
      <c r="Y991" s="21"/>
      <c r="Z991" s="21"/>
      <c r="AA991" s="21"/>
      <c r="AB991" s="21"/>
      <c r="AC991" s="21"/>
      <c r="AD991" s="21"/>
      <c r="AE991" s="21"/>
      <c r="AF991" s="21"/>
      <c r="AG991" s="21"/>
      <c r="AH991" s="21"/>
      <c r="AI991" s="21"/>
      <c r="AJ991" s="21"/>
      <c r="AK991" s="21"/>
      <c r="AL991" s="21"/>
    </row>
    <row r="992" spans="1:38" ht="15.75" customHeight="1">
      <c r="A992" s="21"/>
      <c r="B992" s="21"/>
      <c r="C992" s="21"/>
      <c r="D992" s="1"/>
      <c r="E992" s="23"/>
      <c r="F992" s="23"/>
      <c r="G992" s="23"/>
      <c r="H992" s="23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21"/>
      <c r="V992" s="21"/>
      <c r="W992" s="21"/>
      <c r="X992" s="21"/>
      <c r="Y992" s="21"/>
      <c r="Z992" s="21"/>
      <c r="AA992" s="21"/>
      <c r="AB992" s="21"/>
      <c r="AC992" s="21"/>
      <c r="AD992" s="21"/>
      <c r="AE992" s="21"/>
      <c r="AF992" s="21"/>
      <c r="AG992" s="21"/>
      <c r="AH992" s="21"/>
      <c r="AI992" s="21"/>
      <c r="AJ992" s="21"/>
      <c r="AK992" s="21"/>
      <c r="AL992" s="21"/>
    </row>
    <row r="993" spans="1:38" ht="15.75" customHeight="1">
      <c r="A993" s="21"/>
      <c r="B993" s="21"/>
      <c r="C993" s="21"/>
      <c r="D993" s="1"/>
      <c r="E993" s="23"/>
      <c r="F993" s="23"/>
      <c r="G993" s="23"/>
      <c r="H993" s="23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21"/>
      <c r="V993" s="21"/>
      <c r="W993" s="21"/>
      <c r="X993" s="21"/>
      <c r="Y993" s="21"/>
      <c r="Z993" s="21"/>
      <c r="AA993" s="21"/>
      <c r="AB993" s="21"/>
      <c r="AC993" s="21"/>
      <c r="AD993" s="21"/>
      <c r="AE993" s="21"/>
      <c r="AF993" s="21"/>
      <c r="AG993" s="21"/>
      <c r="AH993" s="21"/>
      <c r="AI993" s="21"/>
      <c r="AJ993" s="21"/>
      <c r="AK993" s="21"/>
      <c r="AL993" s="21"/>
    </row>
    <row r="994" spans="1:38" ht="15.75" customHeight="1">
      <c r="A994" s="21"/>
      <c r="B994" s="21"/>
      <c r="C994" s="21"/>
      <c r="D994" s="1"/>
      <c r="E994" s="23"/>
      <c r="F994" s="23"/>
      <c r="G994" s="23"/>
      <c r="H994" s="23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21"/>
      <c r="V994" s="21"/>
      <c r="W994" s="21"/>
      <c r="X994" s="21"/>
      <c r="Y994" s="21"/>
      <c r="Z994" s="21"/>
      <c r="AA994" s="21"/>
      <c r="AB994" s="21"/>
      <c r="AC994" s="21"/>
      <c r="AD994" s="21"/>
      <c r="AE994" s="21"/>
      <c r="AF994" s="21"/>
      <c r="AG994" s="21"/>
      <c r="AH994" s="21"/>
      <c r="AI994" s="21"/>
      <c r="AJ994" s="21"/>
      <c r="AK994" s="21"/>
      <c r="AL994" s="21"/>
    </row>
    <row r="995" spans="1:38" ht="15.75" customHeight="1">
      <c r="A995" s="21"/>
      <c r="B995" s="21"/>
      <c r="C995" s="21"/>
      <c r="D995" s="1"/>
      <c r="E995" s="23"/>
      <c r="F995" s="23"/>
      <c r="G995" s="23"/>
      <c r="H995" s="23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21"/>
      <c r="V995" s="21"/>
      <c r="W995" s="21"/>
      <c r="X995" s="21"/>
      <c r="Y995" s="21"/>
      <c r="Z995" s="21"/>
      <c r="AA995" s="21"/>
      <c r="AB995" s="21"/>
      <c r="AC995" s="21"/>
      <c r="AD995" s="21"/>
      <c r="AE995" s="21"/>
      <c r="AF995" s="21"/>
      <c r="AG995" s="21"/>
      <c r="AH995" s="21"/>
      <c r="AI995" s="21"/>
      <c r="AJ995" s="21"/>
      <c r="AK995" s="21"/>
      <c r="AL995" s="21"/>
    </row>
    <row r="996" spans="1:38" ht="15.75" customHeight="1">
      <c r="A996" s="21"/>
      <c r="B996" s="21"/>
      <c r="C996" s="21"/>
      <c r="D996" s="1"/>
      <c r="E996" s="23"/>
      <c r="F996" s="23"/>
      <c r="G996" s="23"/>
      <c r="H996" s="23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21"/>
      <c r="V996" s="21"/>
      <c r="W996" s="21"/>
      <c r="X996" s="21"/>
      <c r="Y996" s="21"/>
      <c r="Z996" s="21"/>
      <c r="AA996" s="21"/>
      <c r="AB996" s="21"/>
      <c r="AC996" s="21"/>
      <c r="AD996" s="21"/>
      <c r="AE996" s="21"/>
      <c r="AF996" s="21"/>
      <c r="AG996" s="21"/>
      <c r="AH996" s="21"/>
      <c r="AI996" s="21"/>
      <c r="AJ996" s="21"/>
      <c r="AK996" s="21"/>
      <c r="AL996" s="21"/>
    </row>
    <row r="997" spans="1:38" ht="15.75" customHeight="1">
      <c r="A997" s="21"/>
      <c r="B997" s="21"/>
      <c r="C997" s="21"/>
      <c r="D997" s="1"/>
      <c r="E997" s="23"/>
      <c r="F997" s="23"/>
      <c r="G997" s="23"/>
      <c r="H997" s="23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21"/>
      <c r="V997" s="21"/>
      <c r="W997" s="21"/>
      <c r="X997" s="21"/>
      <c r="Y997" s="21"/>
      <c r="Z997" s="21"/>
      <c r="AA997" s="21"/>
      <c r="AB997" s="21"/>
      <c r="AC997" s="21"/>
      <c r="AD997" s="21"/>
      <c r="AE997" s="21"/>
      <c r="AF997" s="21"/>
      <c r="AG997" s="21"/>
      <c r="AH997" s="21"/>
      <c r="AI997" s="21"/>
      <c r="AJ997" s="21"/>
      <c r="AK997" s="21"/>
      <c r="AL997" s="21"/>
    </row>
    <row r="998" spans="1:38" ht="15.75" customHeight="1">
      <c r="A998" s="21"/>
      <c r="B998" s="21"/>
      <c r="C998" s="21"/>
      <c r="D998" s="1"/>
      <c r="E998" s="23"/>
      <c r="F998" s="23"/>
      <c r="G998" s="23"/>
      <c r="H998" s="23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21"/>
      <c r="V998" s="21"/>
      <c r="W998" s="21"/>
      <c r="X998" s="21"/>
      <c r="Y998" s="21"/>
      <c r="Z998" s="21"/>
      <c r="AA998" s="21"/>
      <c r="AB998" s="21"/>
      <c r="AC998" s="21"/>
      <c r="AD998" s="21"/>
      <c r="AE998" s="21"/>
      <c r="AF998" s="21"/>
      <c r="AG998" s="21"/>
      <c r="AH998" s="21"/>
      <c r="AI998" s="21"/>
      <c r="AJ998" s="21"/>
      <c r="AK998" s="21"/>
      <c r="AL998" s="21"/>
    </row>
    <row r="999" spans="1:38" ht="15.75" customHeight="1">
      <c r="A999" s="21"/>
      <c r="B999" s="21"/>
      <c r="C999" s="21"/>
      <c r="D999" s="1"/>
      <c r="E999" s="23"/>
      <c r="F999" s="23"/>
      <c r="G999" s="23"/>
      <c r="H999" s="23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21"/>
      <c r="V999" s="21"/>
      <c r="W999" s="21"/>
      <c r="X999" s="21"/>
      <c r="Y999" s="21"/>
      <c r="Z999" s="21"/>
      <c r="AA999" s="21"/>
      <c r="AB999" s="21"/>
      <c r="AC999" s="21"/>
      <c r="AD999" s="21"/>
      <c r="AE999" s="21"/>
      <c r="AF999" s="21"/>
      <c r="AG999" s="21"/>
      <c r="AH999" s="21"/>
      <c r="AI999" s="21"/>
      <c r="AJ999" s="21"/>
      <c r="AK999" s="21"/>
      <c r="AL999" s="21"/>
    </row>
    <row r="1000" spans="1:38" ht="15.75" customHeight="1">
      <c r="A1000" s="21"/>
      <c r="B1000" s="21"/>
      <c r="C1000" s="21"/>
      <c r="D1000" s="1"/>
      <c r="E1000" s="23"/>
      <c r="F1000" s="23"/>
      <c r="G1000" s="23"/>
      <c r="H1000" s="23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21"/>
      <c r="U1000" s="21"/>
      <c r="V1000" s="21"/>
      <c r="W1000" s="21"/>
      <c r="X1000" s="21"/>
      <c r="Y1000" s="21"/>
      <c r="Z1000" s="21"/>
      <c r="AA1000" s="21"/>
      <c r="AB1000" s="21"/>
      <c r="AC1000" s="21"/>
      <c r="AD1000" s="21"/>
      <c r="AE1000" s="21"/>
      <c r="AF1000" s="21"/>
      <c r="AG1000" s="21"/>
      <c r="AH1000" s="21"/>
      <c r="AI1000" s="21"/>
      <c r="AJ1000" s="21"/>
      <c r="AK1000" s="21"/>
      <c r="AL1000" s="21"/>
    </row>
  </sheetData>
  <mergeCells count="4">
    <mergeCell ref="B5:C5"/>
    <mergeCell ref="E5:F5"/>
    <mergeCell ref="E15:F15"/>
    <mergeCell ref="E222:F222"/>
  </mergeCells>
  <dataValidations count="3">
    <dataValidation type="list" allowBlank="1" showErrorMessage="1" sqref="G25" xr:uid="{00000000-0002-0000-0100-000000000000}">
      <formula1>"0%,6%,15%"</formula1>
    </dataValidation>
    <dataValidation type="list" allowBlank="1" showErrorMessage="1" sqref="G33" xr:uid="{00000000-0002-0000-0100-000001000000}">
      <formula1>$I$5:$R$5</formula1>
    </dataValidation>
    <dataValidation type="list" allowBlank="1" showErrorMessage="1" sqref="G22" xr:uid="{00000000-0002-0000-0100-000003000000}">
      <formula1>"УСН,ОСНО"</formula1>
    </dataValidation>
  </dataValidations>
  <hyperlinks>
    <hyperlink ref="A2" location="'Guidance notes'!A1" display="&lt;&lt;" xr:uid="{00000000-0004-0000-0100-000000000000}"/>
    <hyperlink ref="E15" r:id="rId1" xr:uid="{00000000-0004-0000-0100-000001000000}"/>
    <hyperlink ref="E19" r:id="rId2" xr:uid="{00000000-0004-0000-0100-000002000000}"/>
    <hyperlink ref="E28" r:id="rId3" xr:uid="{00000000-0004-0000-0100-000003000000}"/>
    <hyperlink ref="E32" r:id="rId4" location="%D0%BF.2" xr:uid="{00000000-0004-0000-0100-000004000000}"/>
    <hyperlink ref="E33" r:id="rId5" xr:uid="{00000000-0004-0000-0100-000005000000}"/>
    <hyperlink ref="E224" r:id="rId6" xr:uid="{00000000-0004-0000-0100-000006000000}"/>
    <hyperlink ref="E240" r:id="rId7" xr:uid="{00000000-0004-0000-0100-00000B000000}"/>
    <hyperlink ref="E241" r:id="rId8" xr:uid="{00000000-0004-0000-0100-00000C000000}"/>
    <hyperlink ref="E242" r:id="rId9" xr:uid="{00000000-0004-0000-0100-00000D000000}"/>
    <hyperlink ref="E243" r:id="rId10" xr:uid="{00000000-0004-0000-0100-00000E000000}"/>
    <hyperlink ref="E249" r:id="rId11" xr:uid="{00000000-0004-0000-0100-00000F000000}"/>
  </hyperlinks>
  <pageMargins left="0.7" right="0.7" top="0.75" bottom="0.75" header="0" footer="0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 xr:uid="{00000000-0002-0000-0100-000002000000}">
          <x14:formula1>
            <xm:f>Revenue!$F$5:$BM$5</xm:f>
          </x14:formula1>
          <xm:sqref>G216:G218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C000"/>
  </sheetPr>
  <dimension ref="A1:BP993"/>
  <sheetViews>
    <sheetView showGridLines="0" workbookViewId="0">
      <pane xSplit="5" ySplit="5" topLeftCell="R6" activePane="bottomRight" state="frozen"/>
      <selection pane="topRight" activeCell="F1" sqref="F1"/>
      <selection pane="bottomLeft" activeCell="A6" sqref="A6"/>
      <selection pane="bottomRight" activeCell="G152" sqref="G152"/>
    </sheetView>
  </sheetViews>
  <sheetFormatPr baseColWidth="10" defaultColWidth="14.5" defaultRowHeight="15" customHeight="1"/>
  <cols>
    <col min="1" max="1" width="4.1640625" customWidth="1"/>
    <col min="2" max="2" width="2.1640625" customWidth="1"/>
    <col min="3" max="3" width="60.5" customWidth="1"/>
    <col min="4" max="4" width="13.83203125" customWidth="1"/>
    <col min="5" max="5" width="1.5" customWidth="1"/>
    <col min="6" max="9" width="13.1640625" customWidth="1"/>
    <col min="10" max="10" width="3.5" customWidth="1"/>
    <col min="11" max="48" width="13.5" customWidth="1"/>
    <col min="49" max="49" width="16.33203125" customWidth="1"/>
    <col min="50" max="68" width="17.33203125" customWidth="1"/>
  </cols>
  <sheetData>
    <row r="1" spans="1:68" ht="12.75" customHeight="1">
      <c r="A1" s="21"/>
      <c r="B1" s="62"/>
      <c r="C1" s="21"/>
      <c r="D1" s="79"/>
      <c r="E1" s="21"/>
      <c r="F1" s="118" t="s">
        <v>289</v>
      </c>
      <c r="G1" s="21"/>
      <c r="H1" s="21"/>
      <c r="I1" s="21"/>
      <c r="J1" s="112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</row>
    <row r="2" spans="1:68" ht="12.75" customHeight="1">
      <c r="A2" s="24" t="s">
        <v>32</v>
      </c>
      <c r="B2" s="25" t="s">
        <v>290</v>
      </c>
      <c r="C2" s="21"/>
      <c r="D2" s="15">
        <v>123</v>
      </c>
      <c r="E2" s="49" t="s">
        <v>291</v>
      </c>
      <c r="F2" s="119"/>
      <c r="G2" s="120"/>
      <c r="H2" s="120"/>
      <c r="I2" s="120"/>
      <c r="J2" s="112"/>
      <c r="K2" s="120" t="s">
        <v>39</v>
      </c>
      <c r="L2" s="120" t="s">
        <v>39</v>
      </c>
      <c r="M2" s="120" t="s">
        <v>39</v>
      </c>
      <c r="N2" s="120" t="s">
        <v>39</v>
      </c>
      <c r="O2" s="120" t="s">
        <v>39</v>
      </c>
      <c r="P2" s="120" t="s">
        <v>39</v>
      </c>
      <c r="Q2" s="120" t="s">
        <v>39</v>
      </c>
      <c r="R2" s="120" t="s">
        <v>39</v>
      </c>
      <c r="S2" s="120" t="s">
        <v>39</v>
      </c>
      <c r="T2" s="120" t="s">
        <v>39</v>
      </c>
      <c r="U2" s="120" t="s">
        <v>39</v>
      </c>
      <c r="V2" s="120" t="s">
        <v>39</v>
      </c>
      <c r="W2" s="120" t="s">
        <v>40</v>
      </c>
      <c r="X2" s="120" t="s">
        <v>40</v>
      </c>
      <c r="Y2" s="120" t="s">
        <v>40</v>
      </c>
      <c r="Z2" s="120" t="s">
        <v>40</v>
      </c>
      <c r="AA2" s="120" t="s">
        <v>40</v>
      </c>
      <c r="AB2" s="120" t="s">
        <v>40</v>
      </c>
      <c r="AC2" s="120" t="s">
        <v>40</v>
      </c>
      <c r="AD2" s="120" t="s">
        <v>40</v>
      </c>
      <c r="AE2" s="120" t="s">
        <v>40</v>
      </c>
      <c r="AF2" s="120" t="s">
        <v>40</v>
      </c>
      <c r="AG2" s="120" t="s">
        <v>40</v>
      </c>
      <c r="AH2" s="120" t="s">
        <v>40</v>
      </c>
      <c r="AI2" s="120" t="s">
        <v>41</v>
      </c>
      <c r="AJ2" s="120" t="s">
        <v>41</v>
      </c>
      <c r="AK2" s="120" t="s">
        <v>41</v>
      </c>
      <c r="AL2" s="120" t="s">
        <v>41</v>
      </c>
      <c r="AM2" s="120" t="s">
        <v>41</v>
      </c>
      <c r="AN2" s="120" t="s">
        <v>41</v>
      </c>
      <c r="AO2" s="120" t="s">
        <v>41</v>
      </c>
      <c r="AP2" s="120" t="s">
        <v>41</v>
      </c>
      <c r="AQ2" s="120" t="s">
        <v>41</v>
      </c>
      <c r="AR2" s="120" t="s">
        <v>41</v>
      </c>
      <c r="AS2" s="120" t="s">
        <v>41</v>
      </c>
      <c r="AT2" s="120" t="s">
        <v>41</v>
      </c>
      <c r="AU2" s="120" t="s">
        <v>42</v>
      </c>
      <c r="AV2" s="120" t="s">
        <v>42</v>
      </c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29"/>
      <c r="BL2" s="29"/>
      <c r="BM2" s="29"/>
      <c r="BN2" s="29"/>
      <c r="BO2" s="29"/>
      <c r="BP2" s="29"/>
    </row>
    <row r="3" spans="1:68" ht="12.75" customHeight="1">
      <c r="A3" s="21"/>
      <c r="B3" s="21"/>
      <c r="C3" s="21"/>
      <c r="D3" s="79"/>
      <c r="E3" s="121"/>
      <c r="F3" s="121"/>
      <c r="G3" s="122"/>
      <c r="H3" s="122"/>
      <c r="I3" s="122"/>
      <c r="J3" s="112"/>
      <c r="K3" s="122" t="s">
        <v>292</v>
      </c>
      <c r="L3" s="122" t="s">
        <v>293</v>
      </c>
      <c r="M3" s="122" t="s">
        <v>294</v>
      </c>
      <c r="N3" s="122" t="s">
        <v>295</v>
      </c>
      <c r="O3" s="122" t="s">
        <v>296</v>
      </c>
      <c r="P3" s="122" t="s">
        <v>297</v>
      </c>
      <c r="Q3" s="122" t="s">
        <v>298</v>
      </c>
      <c r="R3" s="122" t="s">
        <v>299</v>
      </c>
      <c r="S3" s="122" t="s">
        <v>300</v>
      </c>
      <c r="T3" s="122" t="s">
        <v>301</v>
      </c>
      <c r="U3" s="122" t="s">
        <v>302</v>
      </c>
      <c r="V3" s="122" t="s">
        <v>303</v>
      </c>
      <c r="W3" s="122" t="s">
        <v>304</v>
      </c>
      <c r="X3" s="122" t="s">
        <v>293</v>
      </c>
      <c r="Y3" s="122" t="s">
        <v>294</v>
      </c>
      <c r="Z3" s="122" t="s">
        <v>295</v>
      </c>
      <c r="AA3" s="122" t="s">
        <v>296</v>
      </c>
      <c r="AB3" s="122" t="s">
        <v>297</v>
      </c>
      <c r="AC3" s="122" t="s">
        <v>298</v>
      </c>
      <c r="AD3" s="122" t="s">
        <v>299</v>
      </c>
      <c r="AE3" s="122" t="s">
        <v>300</v>
      </c>
      <c r="AF3" s="122" t="s">
        <v>301</v>
      </c>
      <c r="AG3" s="122" t="s">
        <v>302</v>
      </c>
      <c r="AH3" s="122" t="s">
        <v>303</v>
      </c>
      <c r="AI3" s="122" t="s">
        <v>304</v>
      </c>
      <c r="AJ3" s="122" t="s">
        <v>293</v>
      </c>
      <c r="AK3" s="122" t="s">
        <v>294</v>
      </c>
      <c r="AL3" s="122" t="s">
        <v>295</v>
      </c>
      <c r="AM3" s="122" t="s">
        <v>296</v>
      </c>
      <c r="AN3" s="122" t="s">
        <v>297</v>
      </c>
      <c r="AO3" s="122" t="s">
        <v>298</v>
      </c>
      <c r="AP3" s="122" t="s">
        <v>299</v>
      </c>
      <c r="AQ3" s="122" t="s">
        <v>300</v>
      </c>
      <c r="AR3" s="122" t="s">
        <v>301</v>
      </c>
      <c r="AS3" s="122" t="s">
        <v>302</v>
      </c>
      <c r="AT3" s="122" t="s">
        <v>303</v>
      </c>
      <c r="AU3" s="122" t="s">
        <v>304</v>
      </c>
      <c r="AV3" s="122" t="s">
        <v>293</v>
      </c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9"/>
      <c r="BM3" s="29"/>
      <c r="BN3" s="29"/>
      <c r="BO3" s="29"/>
      <c r="BP3" s="29"/>
    </row>
    <row r="4" spans="1:68" ht="12.75" customHeight="1">
      <c r="A4" s="21"/>
      <c r="B4" s="29"/>
      <c r="C4" s="30" t="s">
        <v>35</v>
      </c>
      <c r="D4" s="123"/>
      <c r="E4" s="121"/>
      <c r="F4" s="121"/>
      <c r="G4" s="124"/>
      <c r="H4" s="124"/>
      <c r="I4" s="124"/>
      <c r="J4" s="112"/>
      <c r="K4" s="124">
        <v>1</v>
      </c>
      <c r="L4" s="124">
        <v>2</v>
      </c>
      <c r="M4" s="124">
        <v>3</v>
      </c>
      <c r="N4" s="124">
        <v>4</v>
      </c>
      <c r="O4" s="124">
        <v>5</v>
      </c>
      <c r="P4" s="124">
        <v>6</v>
      </c>
      <c r="Q4" s="124">
        <v>7</v>
      </c>
      <c r="R4" s="124">
        <v>8</v>
      </c>
      <c r="S4" s="124">
        <v>9</v>
      </c>
      <c r="T4" s="124">
        <v>10</v>
      </c>
      <c r="U4" s="124">
        <v>11</v>
      </c>
      <c r="V4" s="124">
        <v>12</v>
      </c>
      <c r="W4" s="124">
        <v>13</v>
      </c>
      <c r="X4" s="124">
        <v>14</v>
      </c>
      <c r="Y4" s="124">
        <v>15</v>
      </c>
      <c r="Z4" s="124">
        <v>16</v>
      </c>
      <c r="AA4" s="124">
        <v>17</v>
      </c>
      <c r="AB4" s="124">
        <v>18</v>
      </c>
      <c r="AC4" s="124">
        <v>19</v>
      </c>
      <c r="AD4" s="124">
        <v>20</v>
      </c>
      <c r="AE4" s="124">
        <v>21</v>
      </c>
      <c r="AF4" s="124">
        <v>22</v>
      </c>
      <c r="AG4" s="124">
        <v>23</v>
      </c>
      <c r="AH4" s="124">
        <v>24</v>
      </c>
      <c r="AI4" s="124">
        <v>25</v>
      </c>
      <c r="AJ4" s="124">
        <v>26</v>
      </c>
      <c r="AK4" s="124">
        <v>27</v>
      </c>
      <c r="AL4" s="124">
        <v>28</v>
      </c>
      <c r="AM4" s="124">
        <v>29</v>
      </c>
      <c r="AN4" s="124">
        <v>30</v>
      </c>
      <c r="AO4" s="124">
        <v>31</v>
      </c>
      <c r="AP4" s="124">
        <v>32</v>
      </c>
      <c r="AQ4" s="124">
        <v>33</v>
      </c>
      <c r="AR4" s="124">
        <v>34</v>
      </c>
      <c r="AS4" s="124">
        <v>35</v>
      </c>
      <c r="AT4" s="124">
        <v>36</v>
      </c>
      <c r="AU4" s="124">
        <v>37</v>
      </c>
      <c r="AV4" s="124">
        <v>38</v>
      </c>
      <c r="AW4" s="29"/>
      <c r="AX4" s="29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</row>
    <row r="5" spans="1:68" ht="15" customHeight="1">
      <c r="A5" s="33"/>
      <c r="B5" s="388"/>
      <c r="C5" s="389"/>
      <c r="D5" s="34" t="s">
        <v>36</v>
      </c>
      <c r="E5" s="125"/>
      <c r="F5" s="126" t="s">
        <v>305</v>
      </c>
      <c r="G5" s="127">
        <v>2020</v>
      </c>
      <c r="H5" s="127">
        <v>2021</v>
      </c>
      <c r="I5" s="127">
        <v>2022</v>
      </c>
      <c r="J5" s="112"/>
      <c r="K5" s="128">
        <v>43831</v>
      </c>
      <c r="L5" s="128">
        <f t="shared" ref="L5:AV5" si="0">EDATE(K5,1)</f>
        <v>43862</v>
      </c>
      <c r="M5" s="128">
        <f t="shared" si="0"/>
        <v>43891</v>
      </c>
      <c r="N5" s="128">
        <f t="shared" si="0"/>
        <v>43922</v>
      </c>
      <c r="O5" s="128">
        <f t="shared" si="0"/>
        <v>43952</v>
      </c>
      <c r="P5" s="128">
        <f t="shared" si="0"/>
        <v>43983</v>
      </c>
      <c r="Q5" s="128">
        <f t="shared" si="0"/>
        <v>44013</v>
      </c>
      <c r="R5" s="128">
        <f t="shared" si="0"/>
        <v>44044</v>
      </c>
      <c r="S5" s="128">
        <f t="shared" si="0"/>
        <v>44075</v>
      </c>
      <c r="T5" s="128">
        <f t="shared" si="0"/>
        <v>44105</v>
      </c>
      <c r="U5" s="128">
        <f t="shared" si="0"/>
        <v>44136</v>
      </c>
      <c r="V5" s="128">
        <f t="shared" si="0"/>
        <v>44166</v>
      </c>
      <c r="W5" s="128">
        <f t="shared" si="0"/>
        <v>44197</v>
      </c>
      <c r="X5" s="128">
        <f t="shared" si="0"/>
        <v>44228</v>
      </c>
      <c r="Y5" s="128">
        <f t="shared" si="0"/>
        <v>44256</v>
      </c>
      <c r="Z5" s="128">
        <f t="shared" si="0"/>
        <v>44287</v>
      </c>
      <c r="AA5" s="128">
        <f t="shared" si="0"/>
        <v>44317</v>
      </c>
      <c r="AB5" s="128">
        <f t="shared" si="0"/>
        <v>44348</v>
      </c>
      <c r="AC5" s="128">
        <f t="shared" si="0"/>
        <v>44378</v>
      </c>
      <c r="AD5" s="128">
        <f t="shared" si="0"/>
        <v>44409</v>
      </c>
      <c r="AE5" s="128">
        <f t="shared" si="0"/>
        <v>44440</v>
      </c>
      <c r="AF5" s="128">
        <f t="shared" si="0"/>
        <v>44470</v>
      </c>
      <c r="AG5" s="128">
        <f t="shared" si="0"/>
        <v>44501</v>
      </c>
      <c r="AH5" s="128">
        <f t="shared" si="0"/>
        <v>44531</v>
      </c>
      <c r="AI5" s="128">
        <f t="shared" si="0"/>
        <v>44562</v>
      </c>
      <c r="AJ5" s="128">
        <f t="shared" si="0"/>
        <v>44593</v>
      </c>
      <c r="AK5" s="128">
        <f t="shared" si="0"/>
        <v>44621</v>
      </c>
      <c r="AL5" s="128">
        <f t="shared" si="0"/>
        <v>44652</v>
      </c>
      <c r="AM5" s="128">
        <f t="shared" si="0"/>
        <v>44682</v>
      </c>
      <c r="AN5" s="128">
        <f t="shared" si="0"/>
        <v>44713</v>
      </c>
      <c r="AO5" s="128">
        <f t="shared" si="0"/>
        <v>44743</v>
      </c>
      <c r="AP5" s="128">
        <f t="shared" si="0"/>
        <v>44774</v>
      </c>
      <c r="AQ5" s="128">
        <f t="shared" si="0"/>
        <v>44805</v>
      </c>
      <c r="AR5" s="128">
        <f t="shared" si="0"/>
        <v>44835</v>
      </c>
      <c r="AS5" s="128">
        <f t="shared" si="0"/>
        <v>44866</v>
      </c>
      <c r="AT5" s="128">
        <f t="shared" si="0"/>
        <v>44896</v>
      </c>
      <c r="AU5" s="128">
        <f t="shared" si="0"/>
        <v>44927</v>
      </c>
      <c r="AV5" s="128">
        <f t="shared" si="0"/>
        <v>44958</v>
      </c>
      <c r="AW5" s="112"/>
      <c r="AX5" s="29"/>
      <c r="AY5" s="29"/>
      <c r="AZ5" s="29"/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  <c r="BM5" s="29"/>
      <c r="BN5" s="29"/>
      <c r="BO5" s="29"/>
      <c r="BP5" s="29"/>
    </row>
    <row r="6" spans="1:68" ht="12.75" customHeight="1">
      <c r="A6" s="63"/>
      <c r="B6" s="63"/>
      <c r="C6" s="63"/>
      <c r="D6" s="129"/>
      <c r="E6" s="125"/>
      <c r="F6" s="130"/>
      <c r="G6" s="129">
        <v>1</v>
      </c>
      <c r="H6" s="129">
        <v>2</v>
      </c>
      <c r="I6" s="129">
        <v>3</v>
      </c>
      <c r="J6" s="63"/>
      <c r="K6" s="129">
        <v>1</v>
      </c>
      <c r="L6" s="129">
        <v>1</v>
      </c>
      <c r="M6" s="129">
        <v>1</v>
      </c>
      <c r="N6" s="129">
        <v>1</v>
      </c>
      <c r="O6" s="129">
        <v>1</v>
      </c>
      <c r="P6" s="129">
        <v>1</v>
      </c>
      <c r="Q6" s="129">
        <v>1</v>
      </c>
      <c r="R6" s="129">
        <v>1</v>
      </c>
      <c r="S6" s="129">
        <v>1</v>
      </c>
      <c r="T6" s="129">
        <v>1</v>
      </c>
      <c r="U6" s="129">
        <v>1</v>
      </c>
      <c r="V6" s="129">
        <v>1</v>
      </c>
      <c r="W6" s="129">
        <v>2</v>
      </c>
      <c r="X6" s="129">
        <v>2</v>
      </c>
      <c r="Y6" s="129">
        <v>2</v>
      </c>
      <c r="Z6" s="129">
        <v>2</v>
      </c>
      <c r="AA6" s="129">
        <v>2</v>
      </c>
      <c r="AB6" s="129">
        <v>2</v>
      </c>
      <c r="AC6" s="129">
        <v>2</v>
      </c>
      <c r="AD6" s="129">
        <v>2</v>
      </c>
      <c r="AE6" s="129">
        <v>2</v>
      </c>
      <c r="AF6" s="129">
        <v>2</v>
      </c>
      <c r="AG6" s="129">
        <v>2</v>
      </c>
      <c r="AH6" s="129">
        <v>2</v>
      </c>
      <c r="AI6" s="129">
        <v>3</v>
      </c>
      <c r="AJ6" s="129">
        <v>3</v>
      </c>
      <c r="AK6" s="129">
        <v>3</v>
      </c>
      <c r="AL6" s="129">
        <v>3</v>
      </c>
      <c r="AM6" s="129">
        <v>3</v>
      </c>
      <c r="AN6" s="129">
        <v>3</v>
      </c>
      <c r="AO6" s="129">
        <v>3</v>
      </c>
      <c r="AP6" s="129">
        <v>3</v>
      </c>
      <c r="AQ6" s="129">
        <v>3</v>
      </c>
      <c r="AR6" s="129">
        <v>3</v>
      </c>
      <c r="AS6" s="129">
        <v>3</v>
      </c>
      <c r="AT6" s="129">
        <v>3</v>
      </c>
      <c r="AU6" s="129"/>
      <c r="AV6" s="129"/>
      <c r="AW6" s="63"/>
      <c r="AX6" s="129"/>
      <c r="AY6" s="129"/>
      <c r="AZ6" s="129"/>
      <c r="BA6" s="129"/>
      <c r="BB6" s="129"/>
      <c r="BC6" s="129"/>
      <c r="BD6" s="129"/>
      <c r="BE6" s="129"/>
      <c r="BF6" s="129"/>
      <c r="BG6" s="129"/>
      <c r="BH6" s="129"/>
      <c r="BI6" s="129"/>
      <c r="BJ6" s="129"/>
      <c r="BK6" s="129"/>
      <c r="BL6" s="129"/>
      <c r="BM6" s="129"/>
      <c r="BN6" s="129"/>
      <c r="BO6" s="129"/>
      <c r="BP6" s="129"/>
    </row>
    <row r="7" spans="1:68" ht="12.75" customHeight="1">
      <c r="A7" s="112"/>
      <c r="B7" s="56" t="s">
        <v>306</v>
      </c>
      <c r="C7" s="56"/>
      <c r="D7" s="99"/>
      <c r="E7" s="99"/>
      <c r="F7" s="131"/>
      <c r="G7" s="99"/>
      <c r="H7" s="99"/>
      <c r="I7" s="99"/>
      <c r="J7" s="112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  <c r="AM7" s="99"/>
      <c r="AN7" s="99"/>
      <c r="AO7" s="99"/>
      <c r="AP7" s="99"/>
      <c r="AQ7" s="99"/>
      <c r="AR7" s="99"/>
      <c r="AS7" s="99"/>
      <c r="AT7" s="99"/>
      <c r="AU7" s="99"/>
      <c r="AV7" s="99"/>
      <c r="AW7" s="112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</row>
    <row r="8" spans="1:68" ht="12.75" customHeight="1">
      <c r="A8" s="112"/>
      <c r="B8" s="112"/>
      <c r="C8" s="112"/>
      <c r="D8" s="29"/>
      <c r="E8" s="125"/>
      <c r="F8" s="132"/>
      <c r="G8" s="29"/>
      <c r="H8" s="29"/>
      <c r="I8" s="29"/>
      <c r="J8" s="112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112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</row>
    <row r="9" spans="1:68" ht="12.75" customHeight="1">
      <c r="A9" s="112"/>
      <c r="B9" s="133"/>
      <c r="C9" s="43" t="s">
        <v>251</v>
      </c>
      <c r="D9" s="134" t="s">
        <v>77</v>
      </c>
      <c r="E9" s="125"/>
      <c r="F9" s="135">
        <f>SUM(G9:I9)</f>
        <v>0</v>
      </c>
      <c r="G9" s="136">
        <f t="shared" ref="G9:I9" si="1">SUM(G12:G17)</f>
        <v>0</v>
      </c>
      <c r="H9" s="136">
        <f t="shared" si="1"/>
        <v>0</v>
      </c>
      <c r="I9" s="136">
        <f t="shared" si="1"/>
        <v>0</v>
      </c>
      <c r="J9" s="112"/>
      <c r="K9" s="136">
        <f t="shared" ref="K9:AV9" si="2">SUM(K12:K17)</f>
        <v>0</v>
      </c>
      <c r="L9" s="136">
        <f t="shared" si="2"/>
        <v>0</v>
      </c>
      <c r="M9" s="136">
        <f t="shared" si="2"/>
        <v>0</v>
      </c>
      <c r="N9" s="136">
        <f t="shared" si="2"/>
        <v>0</v>
      </c>
      <c r="O9" s="136">
        <f t="shared" si="2"/>
        <v>0</v>
      </c>
      <c r="P9" s="136">
        <f t="shared" si="2"/>
        <v>0</v>
      </c>
      <c r="Q9" s="136">
        <f t="shared" si="2"/>
        <v>0</v>
      </c>
      <c r="R9" s="136">
        <f t="shared" si="2"/>
        <v>0</v>
      </c>
      <c r="S9" s="136">
        <f t="shared" si="2"/>
        <v>0</v>
      </c>
      <c r="T9" s="136">
        <f t="shared" si="2"/>
        <v>0</v>
      </c>
      <c r="U9" s="136">
        <f t="shared" si="2"/>
        <v>0</v>
      </c>
      <c r="V9" s="136">
        <f t="shared" si="2"/>
        <v>0</v>
      </c>
      <c r="W9" s="136">
        <f t="shared" si="2"/>
        <v>0</v>
      </c>
      <c r="X9" s="136">
        <f t="shared" si="2"/>
        <v>0</v>
      </c>
      <c r="Y9" s="136">
        <f t="shared" si="2"/>
        <v>0</v>
      </c>
      <c r="Z9" s="136">
        <f t="shared" si="2"/>
        <v>0</v>
      </c>
      <c r="AA9" s="136">
        <f t="shared" si="2"/>
        <v>0</v>
      </c>
      <c r="AB9" s="136">
        <f t="shared" si="2"/>
        <v>0</v>
      </c>
      <c r="AC9" s="136">
        <f t="shared" si="2"/>
        <v>0</v>
      </c>
      <c r="AD9" s="136">
        <f t="shared" si="2"/>
        <v>0</v>
      </c>
      <c r="AE9" s="136">
        <f t="shared" si="2"/>
        <v>0</v>
      </c>
      <c r="AF9" s="136">
        <f t="shared" si="2"/>
        <v>0</v>
      </c>
      <c r="AG9" s="136">
        <f t="shared" si="2"/>
        <v>0</v>
      </c>
      <c r="AH9" s="136">
        <f t="shared" si="2"/>
        <v>0</v>
      </c>
      <c r="AI9" s="136">
        <f t="shared" si="2"/>
        <v>0</v>
      </c>
      <c r="AJ9" s="136">
        <f t="shared" si="2"/>
        <v>0</v>
      </c>
      <c r="AK9" s="136">
        <f t="shared" si="2"/>
        <v>0</v>
      </c>
      <c r="AL9" s="136">
        <f t="shared" si="2"/>
        <v>0</v>
      </c>
      <c r="AM9" s="136">
        <f t="shared" si="2"/>
        <v>0</v>
      </c>
      <c r="AN9" s="136">
        <f t="shared" si="2"/>
        <v>0</v>
      </c>
      <c r="AO9" s="136">
        <f t="shared" si="2"/>
        <v>0</v>
      </c>
      <c r="AP9" s="136">
        <f t="shared" si="2"/>
        <v>0</v>
      </c>
      <c r="AQ9" s="136">
        <f t="shared" si="2"/>
        <v>0</v>
      </c>
      <c r="AR9" s="136">
        <f t="shared" si="2"/>
        <v>0</v>
      </c>
      <c r="AS9" s="136">
        <f t="shared" si="2"/>
        <v>0</v>
      </c>
      <c r="AT9" s="136">
        <f t="shared" si="2"/>
        <v>0</v>
      </c>
      <c r="AU9" s="136">
        <f t="shared" si="2"/>
        <v>0</v>
      </c>
      <c r="AV9" s="136">
        <f t="shared" si="2"/>
        <v>0</v>
      </c>
      <c r="AW9" s="112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</row>
    <row r="10" spans="1:68" ht="12.75" customHeight="1">
      <c r="A10" s="112"/>
      <c r="B10" s="112"/>
      <c r="C10" s="112"/>
      <c r="D10" s="29"/>
      <c r="E10" s="29"/>
      <c r="F10" s="132"/>
      <c r="G10" s="29"/>
      <c r="H10" s="29"/>
      <c r="I10" s="29"/>
      <c r="J10" s="112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</row>
    <row r="11" spans="1:68" ht="12.75" customHeight="1">
      <c r="A11" s="112"/>
      <c r="B11" s="112"/>
      <c r="C11" s="108" t="s">
        <v>307</v>
      </c>
      <c r="D11" s="29"/>
      <c r="E11" s="125"/>
      <c r="F11" s="132"/>
      <c r="G11" s="29"/>
      <c r="H11" s="29"/>
      <c r="I11" s="29"/>
      <c r="J11" s="112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112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</row>
    <row r="12" spans="1:68" ht="12.75" customHeight="1">
      <c r="A12" s="112"/>
      <c r="B12" s="112"/>
      <c r="C12" s="137" t="s">
        <v>120</v>
      </c>
      <c r="D12" s="29" t="s">
        <v>77</v>
      </c>
      <c r="E12" s="125"/>
      <c r="F12" s="138">
        <f t="shared" ref="F12:F17" si="3">SUM(G12:I12)</f>
        <v>0</v>
      </c>
      <c r="G12" s="139">
        <v>0</v>
      </c>
      <c r="H12" s="139">
        <f t="shared" ref="H12:I12" si="4">SUMIF($K$6:$AV$6,H$6,$K12:$AV12)</f>
        <v>0</v>
      </c>
      <c r="I12" s="139">
        <f t="shared" si="4"/>
        <v>0</v>
      </c>
      <c r="J12" s="112"/>
      <c r="K12" s="139"/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  <c r="AC12" s="139"/>
      <c r="AD12" s="139"/>
      <c r="AE12" s="139"/>
      <c r="AF12" s="139"/>
      <c r="AG12" s="139"/>
      <c r="AH12" s="139"/>
      <c r="AI12" s="139"/>
      <c r="AJ12" s="139"/>
      <c r="AK12" s="139"/>
      <c r="AL12" s="139"/>
      <c r="AM12" s="139"/>
      <c r="AN12" s="139"/>
      <c r="AO12" s="139"/>
      <c r="AP12" s="139"/>
      <c r="AQ12" s="139"/>
      <c r="AR12" s="139"/>
      <c r="AS12" s="139"/>
      <c r="AT12" s="139"/>
      <c r="AU12" s="139"/>
      <c r="AV12" s="139"/>
      <c r="AW12" s="112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</row>
    <row r="13" spans="1:68" ht="12.75" customHeight="1">
      <c r="A13" s="112"/>
      <c r="B13" s="112"/>
      <c r="C13" s="137" t="s">
        <v>308</v>
      </c>
      <c r="D13" s="29" t="s">
        <v>77</v>
      </c>
      <c r="E13" s="125"/>
      <c r="F13" s="138">
        <f t="shared" si="3"/>
        <v>0</v>
      </c>
      <c r="G13" s="139">
        <f t="shared" ref="G13:I13" si="5">SUMIF($K$6:$AV$6,G$6,$K13:$AV13)</f>
        <v>0</v>
      </c>
      <c r="H13" s="139">
        <f t="shared" si="5"/>
        <v>0</v>
      </c>
      <c r="I13" s="139">
        <f t="shared" si="5"/>
        <v>0</v>
      </c>
      <c r="J13" s="112"/>
      <c r="K13" s="139"/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  <c r="AD13" s="139"/>
      <c r="AE13" s="139"/>
      <c r="AF13" s="139"/>
      <c r="AG13" s="139"/>
      <c r="AH13" s="139"/>
      <c r="AI13" s="139"/>
      <c r="AJ13" s="139"/>
      <c r="AK13" s="139"/>
      <c r="AL13" s="139"/>
      <c r="AM13" s="139"/>
      <c r="AN13" s="139"/>
      <c r="AO13" s="139"/>
      <c r="AP13" s="139"/>
      <c r="AQ13" s="139"/>
      <c r="AR13" s="139"/>
      <c r="AS13" s="139"/>
      <c r="AT13" s="139"/>
      <c r="AU13" s="139"/>
      <c r="AV13" s="139"/>
      <c r="AW13" s="112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</row>
    <row r="14" spans="1:68" ht="12.75" customHeight="1">
      <c r="A14" s="112"/>
      <c r="B14" s="112"/>
      <c r="C14" s="137" t="s">
        <v>309</v>
      </c>
      <c r="D14" s="29" t="s">
        <v>77</v>
      </c>
      <c r="E14" s="125"/>
      <c r="F14" s="138">
        <f t="shared" si="3"/>
        <v>0</v>
      </c>
      <c r="G14" s="139">
        <f t="shared" ref="G14:I14" si="6">SUMIF($K$6:$AV$6,G$6,$K14:$AV14)</f>
        <v>0</v>
      </c>
      <c r="H14" s="139">
        <f t="shared" si="6"/>
        <v>0</v>
      </c>
      <c r="I14" s="139">
        <f t="shared" si="6"/>
        <v>0</v>
      </c>
      <c r="J14" s="112"/>
      <c r="K14" s="139"/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39"/>
      <c r="AT14" s="139"/>
      <c r="AU14" s="139"/>
      <c r="AV14" s="139"/>
      <c r="AW14" s="112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</row>
    <row r="15" spans="1:68" ht="12.75" customHeight="1">
      <c r="A15" s="112"/>
      <c r="B15" s="112"/>
      <c r="C15" s="137" t="s">
        <v>310</v>
      </c>
      <c r="D15" s="29" t="s">
        <v>77</v>
      </c>
      <c r="E15" s="125"/>
      <c r="F15" s="138">
        <f t="shared" si="3"/>
        <v>0</v>
      </c>
      <c r="G15" s="139">
        <f t="shared" ref="G15:I15" si="7">SUMIF($K$6:$AV$6,G$6,$K15:$AV15)</f>
        <v>0</v>
      </c>
      <c r="H15" s="139">
        <f t="shared" si="7"/>
        <v>0</v>
      </c>
      <c r="I15" s="139">
        <f t="shared" si="7"/>
        <v>0</v>
      </c>
      <c r="J15" s="112"/>
      <c r="K15" s="139"/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  <c r="AC15" s="139"/>
      <c r="AD15" s="139"/>
      <c r="AE15" s="139"/>
      <c r="AF15" s="139"/>
      <c r="AG15" s="139"/>
      <c r="AH15" s="139"/>
      <c r="AI15" s="139"/>
      <c r="AJ15" s="139"/>
      <c r="AK15" s="139"/>
      <c r="AL15" s="139"/>
      <c r="AM15" s="139"/>
      <c r="AN15" s="139"/>
      <c r="AO15" s="139"/>
      <c r="AP15" s="139"/>
      <c r="AQ15" s="139"/>
      <c r="AR15" s="139"/>
      <c r="AS15" s="139"/>
      <c r="AT15" s="139"/>
      <c r="AU15" s="139"/>
      <c r="AV15" s="139"/>
      <c r="AW15" s="112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</row>
    <row r="16" spans="1:68" ht="12.75" customHeight="1">
      <c r="A16" s="112"/>
      <c r="B16" s="112"/>
      <c r="C16" s="137" t="s">
        <v>311</v>
      </c>
      <c r="D16" s="29" t="s">
        <v>77</v>
      </c>
      <c r="E16" s="125"/>
      <c r="F16" s="138">
        <f t="shared" si="3"/>
        <v>0</v>
      </c>
      <c r="G16" s="139">
        <f t="shared" ref="G16:I16" si="8">SUMIF($K$6:$AV$6,G$6,$K16:$AV16)</f>
        <v>0</v>
      </c>
      <c r="H16" s="139">
        <f t="shared" si="8"/>
        <v>0</v>
      </c>
      <c r="I16" s="139">
        <f t="shared" si="8"/>
        <v>0</v>
      </c>
      <c r="J16" s="112"/>
      <c r="K16" s="139"/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  <c r="AC16" s="139"/>
      <c r="AD16" s="139"/>
      <c r="AE16" s="139"/>
      <c r="AF16" s="139"/>
      <c r="AG16" s="139"/>
      <c r="AH16" s="139"/>
      <c r="AI16" s="139"/>
      <c r="AJ16" s="139"/>
      <c r="AK16" s="139"/>
      <c r="AL16" s="139"/>
      <c r="AM16" s="139"/>
      <c r="AN16" s="139"/>
      <c r="AO16" s="139"/>
      <c r="AP16" s="139"/>
      <c r="AQ16" s="139"/>
      <c r="AR16" s="139"/>
      <c r="AS16" s="139"/>
      <c r="AT16" s="139"/>
      <c r="AU16" s="139"/>
      <c r="AV16" s="139"/>
      <c r="AW16" s="112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</row>
    <row r="17" spans="1:68" ht="12.75" customHeight="1">
      <c r="A17" s="112"/>
      <c r="B17" s="112"/>
      <c r="C17" s="137" t="s">
        <v>312</v>
      </c>
      <c r="D17" s="29" t="s">
        <v>77</v>
      </c>
      <c r="E17" s="125"/>
      <c r="F17" s="138">
        <f t="shared" si="3"/>
        <v>0</v>
      </c>
      <c r="G17" s="139">
        <f t="shared" ref="G17:I17" si="9">SUMIF($K$6:$AV$6,G$6,$K17:$AV17)</f>
        <v>0</v>
      </c>
      <c r="H17" s="139">
        <f t="shared" si="9"/>
        <v>0</v>
      </c>
      <c r="I17" s="139">
        <f t="shared" si="9"/>
        <v>0</v>
      </c>
      <c r="J17" s="112"/>
      <c r="K17" s="139"/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  <c r="AD17" s="139"/>
      <c r="AE17" s="139"/>
      <c r="AF17" s="139"/>
      <c r="AG17" s="139"/>
      <c r="AH17" s="139"/>
      <c r="AI17" s="139"/>
      <c r="AJ17" s="139"/>
      <c r="AK17" s="139"/>
      <c r="AL17" s="139"/>
      <c r="AM17" s="139"/>
      <c r="AN17" s="139"/>
      <c r="AO17" s="139"/>
      <c r="AP17" s="139"/>
      <c r="AQ17" s="139"/>
      <c r="AR17" s="139"/>
      <c r="AS17" s="139"/>
      <c r="AT17" s="139"/>
      <c r="AU17" s="139"/>
      <c r="AV17" s="139"/>
      <c r="AW17" s="112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</row>
    <row r="18" spans="1:68" ht="12.75" customHeight="1">
      <c r="A18" s="112"/>
      <c r="B18" s="112"/>
      <c r="C18" s="112"/>
      <c r="D18" s="29"/>
      <c r="E18" s="125"/>
      <c r="F18" s="132"/>
      <c r="G18" s="29"/>
      <c r="H18" s="29"/>
      <c r="I18" s="29"/>
      <c r="J18" s="112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112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</row>
    <row r="19" spans="1:68" ht="12.75" customHeight="1">
      <c r="A19" s="112"/>
      <c r="B19" s="140" t="s">
        <v>313</v>
      </c>
      <c r="C19" s="141"/>
      <c r="D19" s="29"/>
      <c r="E19" s="125"/>
      <c r="F19" s="132"/>
      <c r="G19" s="142" t="s">
        <v>314</v>
      </c>
      <c r="H19" s="142" t="str">
        <f t="shared" ref="H19:I19" si="10">IFERROR(H9/G9-1,"n/a")</f>
        <v>n/a</v>
      </c>
      <c r="I19" s="142" t="str">
        <f t="shared" si="10"/>
        <v>n/a</v>
      </c>
      <c r="J19" s="112"/>
      <c r="K19" s="142" t="s">
        <v>314</v>
      </c>
      <c r="L19" s="29" t="str">
        <f t="shared" ref="L19:AV19" si="11">IFERROR(L9/K9-1,"n/a")</f>
        <v>n/a</v>
      </c>
      <c r="M19" s="29" t="str">
        <f t="shared" si="11"/>
        <v>n/a</v>
      </c>
      <c r="N19" s="29" t="str">
        <f t="shared" si="11"/>
        <v>n/a</v>
      </c>
      <c r="O19" s="29" t="str">
        <f t="shared" si="11"/>
        <v>n/a</v>
      </c>
      <c r="P19" s="29" t="str">
        <f t="shared" si="11"/>
        <v>n/a</v>
      </c>
      <c r="Q19" s="29" t="str">
        <f t="shared" si="11"/>
        <v>n/a</v>
      </c>
      <c r="R19" s="29" t="str">
        <f t="shared" si="11"/>
        <v>n/a</v>
      </c>
      <c r="S19" s="29" t="str">
        <f t="shared" si="11"/>
        <v>n/a</v>
      </c>
      <c r="T19" s="29" t="str">
        <f t="shared" si="11"/>
        <v>n/a</v>
      </c>
      <c r="U19" s="29" t="str">
        <f t="shared" si="11"/>
        <v>n/a</v>
      </c>
      <c r="V19" s="29" t="str">
        <f t="shared" si="11"/>
        <v>n/a</v>
      </c>
      <c r="W19" s="29" t="str">
        <f t="shared" si="11"/>
        <v>n/a</v>
      </c>
      <c r="X19" s="29" t="str">
        <f t="shared" si="11"/>
        <v>n/a</v>
      </c>
      <c r="Y19" s="29" t="str">
        <f t="shared" si="11"/>
        <v>n/a</v>
      </c>
      <c r="Z19" s="29" t="str">
        <f t="shared" si="11"/>
        <v>n/a</v>
      </c>
      <c r="AA19" s="29" t="str">
        <f t="shared" si="11"/>
        <v>n/a</v>
      </c>
      <c r="AB19" s="29" t="str">
        <f t="shared" si="11"/>
        <v>n/a</v>
      </c>
      <c r="AC19" s="29" t="str">
        <f t="shared" si="11"/>
        <v>n/a</v>
      </c>
      <c r="AD19" s="29" t="str">
        <f t="shared" si="11"/>
        <v>n/a</v>
      </c>
      <c r="AE19" s="29" t="str">
        <f t="shared" si="11"/>
        <v>n/a</v>
      </c>
      <c r="AF19" s="29" t="str">
        <f t="shared" si="11"/>
        <v>n/a</v>
      </c>
      <c r="AG19" s="29" t="str">
        <f t="shared" si="11"/>
        <v>n/a</v>
      </c>
      <c r="AH19" s="29" t="str">
        <f t="shared" si="11"/>
        <v>n/a</v>
      </c>
      <c r="AI19" s="29" t="str">
        <f t="shared" si="11"/>
        <v>n/a</v>
      </c>
      <c r="AJ19" s="29" t="str">
        <f t="shared" si="11"/>
        <v>n/a</v>
      </c>
      <c r="AK19" s="29" t="str">
        <f t="shared" si="11"/>
        <v>n/a</v>
      </c>
      <c r="AL19" s="29" t="str">
        <f t="shared" si="11"/>
        <v>n/a</v>
      </c>
      <c r="AM19" s="29" t="str">
        <f t="shared" si="11"/>
        <v>n/a</v>
      </c>
      <c r="AN19" s="29" t="str">
        <f t="shared" si="11"/>
        <v>n/a</v>
      </c>
      <c r="AO19" s="29" t="str">
        <f t="shared" si="11"/>
        <v>n/a</v>
      </c>
      <c r="AP19" s="29" t="str">
        <f t="shared" si="11"/>
        <v>n/a</v>
      </c>
      <c r="AQ19" s="29" t="str">
        <f t="shared" si="11"/>
        <v>n/a</v>
      </c>
      <c r="AR19" s="29" t="str">
        <f t="shared" si="11"/>
        <v>n/a</v>
      </c>
      <c r="AS19" s="29" t="str">
        <f t="shared" si="11"/>
        <v>n/a</v>
      </c>
      <c r="AT19" s="29" t="str">
        <f t="shared" si="11"/>
        <v>n/a</v>
      </c>
      <c r="AU19" s="29" t="str">
        <f t="shared" si="11"/>
        <v>n/a</v>
      </c>
      <c r="AV19" s="29" t="str">
        <f t="shared" si="11"/>
        <v>n/a</v>
      </c>
      <c r="AW19" s="112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</row>
    <row r="20" spans="1:68" ht="12.75" customHeight="1">
      <c r="A20" s="112"/>
      <c r="B20" s="112"/>
      <c r="C20" s="112"/>
      <c r="D20" s="29"/>
      <c r="E20" s="125"/>
      <c r="F20" s="132"/>
      <c r="G20" s="29"/>
      <c r="H20" s="29"/>
      <c r="I20" s="29"/>
      <c r="J20" s="112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112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</row>
    <row r="21" spans="1:68" ht="12.75" customHeight="1">
      <c r="A21" s="112"/>
      <c r="B21" s="133"/>
      <c r="C21" s="43" t="s">
        <v>315</v>
      </c>
      <c r="D21" s="134" t="s">
        <v>77</v>
      </c>
      <c r="E21" s="125"/>
      <c r="F21" s="136">
        <f t="shared" ref="F21:I21" si="12">SUM(F23:F29)</f>
        <v>0</v>
      </c>
      <c r="G21" s="136">
        <f t="shared" si="12"/>
        <v>0</v>
      </c>
      <c r="H21" s="136">
        <f t="shared" si="12"/>
        <v>0</v>
      </c>
      <c r="I21" s="136">
        <f t="shared" si="12"/>
        <v>0</v>
      </c>
      <c r="J21" s="112"/>
      <c r="K21" s="136">
        <f t="shared" ref="K21:AV21" si="13">SUM(K23:K29)</f>
        <v>0</v>
      </c>
      <c r="L21" s="136">
        <f t="shared" si="13"/>
        <v>0</v>
      </c>
      <c r="M21" s="136">
        <f t="shared" si="13"/>
        <v>0</v>
      </c>
      <c r="N21" s="136">
        <f t="shared" si="13"/>
        <v>0</v>
      </c>
      <c r="O21" s="136">
        <f t="shared" si="13"/>
        <v>0</v>
      </c>
      <c r="P21" s="136">
        <f t="shared" si="13"/>
        <v>0</v>
      </c>
      <c r="Q21" s="136">
        <f t="shared" si="13"/>
        <v>0</v>
      </c>
      <c r="R21" s="136">
        <f t="shared" si="13"/>
        <v>0</v>
      </c>
      <c r="S21" s="136">
        <f t="shared" si="13"/>
        <v>0</v>
      </c>
      <c r="T21" s="136">
        <f t="shared" si="13"/>
        <v>0</v>
      </c>
      <c r="U21" s="136">
        <f t="shared" si="13"/>
        <v>0</v>
      </c>
      <c r="V21" s="136">
        <f t="shared" si="13"/>
        <v>0</v>
      </c>
      <c r="W21" s="136">
        <f t="shared" si="13"/>
        <v>0</v>
      </c>
      <c r="X21" s="136">
        <f t="shared" si="13"/>
        <v>0</v>
      </c>
      <c r="Y21" s="136">
        <f t="shared" si="13"/>
        <v>0</v>
      </c>
      <c r="Z21" s="136">
        <f t="shared" si="13"/>
        <v>0</v>
      </c>
      <c r="AA21" s="136">
        <f t="shared" si="13"/>
        <v>0</v>
      </c>
      <c r="AB21" s="136">
        <f t="shared" si="13"/>
        <v>0</v>
      </c>
      <c r="AC21" s="136">
        <f t="shared" si="13"/>
        <v>0</v>
      </c>
      <c r="AD21" s="136">
        <f t="shared" si="13"/>
        <v>0</v>
      </c>
      <c r="AE21" s="136">
        <f t="shared" si="13"/>
        <v>0</v>
      </c>
      <c r="AF21" s="136">
        <f t="shared" si="13"/>
        <v>0</v>
      </c>
      <c r="AG21" s="136">
        <f t="shared" si="13"/>
        <v>0</v>
      </c>
      <c r="AH21" s="136">
        <f t="shared" si="13"/>
        <v>0</v>
      </c>
      <c r="AI21" s="136">
        <f t="shared" si="13"/>
        <v>0</v>
      </c>
      <c r="AJ21" s="136">
        <f t="shared" si="13"/>
        <v>0</v>
      </c>
      <c r="AK21" s="136">
        <f t="shared" si="13"/>
        <v>0</v>
      </c>
      <c r="AL21" s="136">
        <f t="shared" si="13"/>
        <v>0</v>
      </c>
      <c r="AM21" s="136">
        <f t="shared" si="13"/>
        <v>0</v>
      </c>
      <c r="AN21" s="136">
        <f t="shared" si="13"/>
        <v>0</v>
      </c>
      <c r="AO21" s="136">
        <f t="shared" si="13"/>
        <v>0</v>
      </c>
      <c r="AP21" s="136">
        <f t="shared" si="13"/>
        <v>0</v>
      </c>
      <c r="AQ21" s="136">
        <f t="shared" si="13"/>
        <v>0</v>
      </c>
      <c r="AR21" s="136">
        <f t="shared" si="13"/>
        <v>0</v>
      </c>
      <c r="AS21" s="136">
        <f t="shared" si="13"/>
        <v>0</v>
      </c>
      <c r="AT21" s="136">
        <f t="shared" si="13"/>
        <v>0</v>
      </c>
      <c r="AU21" s="136">
        <f t="shared" si="13"/>
        <v>0</v>
      </c>
      <c r="AV21" s="136">
        <f t="shared" si="13"/>
        <v>0</v>
      </c>
      <c r="AW21" s="112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</row>
    <row r="22" spans="1:68" ht="12.75" customHeight="1">
      <c r="A22" s="112"/>
      <c r="B22" s="112"/>
      <c r="C22" s="112"/>
      <c r="D22" s="29"/>
      <c r="E22" s="125"/>
      <c r="F22" s="132"/>
      <c r="G22" s="29"/>
      <c r="H22" s="29"/>
      <c r="I22" s="29"/>
      <c r="J22" s="112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112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</row>
    <row r="23" spans="1:68" ht="12.75" customHeight="1">
      <c r="A23" s="112"/>
      <c r="B23" s="112"/>
      <c r="C23" s="108" t="s">
        <v>316</v>
      </c>
      <c r="D23" s="29" t="s">
        <v>77</v>
      </c>
      <c r="E23" s="125"/>
      <c r="F23" s="138">
        <f t="shared" ref="F23:F32" si="14">SUM(G23:I23)</f>
        <v>0</v>
      </c>
      <c r="G23" s="139">
        <f t="shared" ref="G23:I23" si="15">SUMIF($K$6:$AV$6,G$6,$K23:$AV23)</f>
        <v>0</v>
      </c>
      <c r="H23" s="139">
        <f t="shared" si="15"/>
        <v>0</v>
      </c>
      <c r="I23" s="139">
        <f t="shared" si="15"/>
        <v>0</v>
      </c>
      <c r="J23" s="112"/>
      <c r="K23" s="139"/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  <c r="AC23" s="139"/>
      <c r="AD23" s="139"/>
      <c r="AE23" s="139"/>
      <c r="AF23" s="139"/>
      <c r="AG23" s="139"/>
      <c r="AH23" s="139"/>
      <c r="AI23" s="139"/>
      <c r="AJ23" s="139"/>
      <c r="AK23" s="139"/>
      <c r="AL23" s="139"/>
      <c r="AM23" s="139"/>
      <c r="AN23" s="139"/>
      <c r="AO23" s="139"/>
      <c r="AP23" s="139"/>
      <c r="AQ23" s="139"/>
      <c r="AR23" s="139"/>
      <c r="AS23" s="139"/>
      <c r="AT23" s="139"/>
      <c r="AU23" s="139"/>
      <c r="AV23" s="139"/>
      <c r="AW23" s="112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</row>
    <row r="24" spans="1:68" ht="12.75" customHeight="1">
      <c r="A24" s="112"/>
      <c r="B24" s="112"/>
      <c r="C24" s="108" t="s">
        <v>317</v>
      </c>
      <c r="D24" s="29" t="s">
        <v>77</v>
      </c>
      <c r="E24" s="125"/>
      <c r="F24" s="138">
        <f t="shared" si="14"/>
        <v>0</v>
      </c>
      <c r="G24" s="139">
        <f t="shared" ref="G24:I24" si="16">SUMIF($K$6:$AV$6,G$6,$K24:$AV24)</f>
        <v>0</v>
      </c>
      <c r="H24" s="139">
        <f t="shared" si="16"/>
        <v>0</v>
      </c>
      <c r="I24" s="139">
        <f t="shared" si="16"/>
        <v>0</v>
      </c>
      <c r="J24" s="112"/>
      <c r="K24" s="139"/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  <c r="AC24" s="139"/>
      <c r="AD24" s="139"/>
      <c r="AE24" s="139"/>
      <c r="AF24" s="139"/>
      <c r="AG24" s="139"/>
      <c r="AH24" s="139"/>
      <c r="AI24" s="139"/>
      <c r="AJ24" s="139"/>
      <c r="AK24" s="139"/>
      <c r="AL24" s="139"/>
      <c r="AM24" s="139"/>
      <c r="AN24" s="139"/>
      <c r="AO24" s="139"/>
      <c r="AP24" s="139"/>
      <c r="AQ24" s="139"/>
      <c r="AR24" s="139"/>
      <c r="AS24" s="139"/>
      <c r="AT24" s="139"/>
      <c r="AU24" s="139"/>
      <c r="AV24" s="139"/>
      <c r="AW24" s="112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</row>
    <row r="25" spans="1:68" ht="12.75" customHeight="1">
      <c r="A25" s="112"/>
      <c r="B25" s="112"/>
      <c r="C25" s="108" t="s">
        <v>156</v>
      </c>
      <c r="D25" s="29" t="s">
        <v>77</v>
      </c>
      <c r="E25" s="125"/>
      <c r="F25" s="138">
        <f t="shared" si="14"/>
        <v>0</v>
      </c>
      <c r="G25" s="139">
        <f t="shared" ref="G25:I25" si="17">SUMIF($K$6:$AV$6,G$6,$K25:$AV25)</f>
        <v>0</v>
      </c>
      <c r="H25" s="139">
        <f t="shared" si="17"/>
        <v>0</v>
      </c>
      <c r="I25" s="139">
        <f t="shared" si="17"/>
        <v>0</v>
      </c>
      <c r="J25" s="112"/>
      <c r="K25" s="139"/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  <c r="AC25" s="139"/>
      <c r="AD25" s="139"/>
      <c r="AE25" s="139"/>
      <c r="AF25" s="139"/>
      <c r="AG25" s="139"/>
      <c r="AH25" s="139"/>
      <c r="AI25" s="139"/>
      <c r="AJ25" s="139"/>
      <c r="AK25" s="139"/>
      <c r="AL25" s="139"/>
      <c r="AM25" s="139"/>
      <c r="AN25" s="139"/>
      <c r="AO25" s="139"/>
      <c r="AP25" s="139"/>
      <c r="AQ25" s="139"/>
      <c r="AR25" s="139"/>
      <c r="AS25" s="139"/>
      <c r="AT25" s="139"/>
      <c r="AU25" s="139"/>
      <c r="AV25" s="139"/>
      <c r="AW25" s="112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</row>
    <row r="26" spans="1:68" ht="12.75" customHeight="1">
      <c r="A26" s="112"/>
      <c r="B26" s="112"/>
      <c r="C26" s="108" t="s">
        <v>158</v>
      </c>
      <c r="D26" s="29" t="s">
        <v>77</v>
      </c>
      <c r="E26" s="125"/>
      <c r="F26" s="138">
        <f t="shared" si="14"/>
        <v>0</v>
      </c>
      <c r="G26" s="139">
        <f t="shared" ref="G26:I26" si="18">SUMIF($K$6:$AV$6,G$6,$K26:$AV26)</f>
        <v>0</v>
      </c>
      <c r="H26" s="139">
        <f t="shared" si="18"/>
        <v>0</v>
      </c>
      <c r="I26" s="139">
        <f t="shared" si="18"/>
        <v>0</v>
      </c>
      <c r="J26" s="112"/>
      <c r="K26" s="139"/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  <c r="AC26" s="139"/>
      <c r="AD26" s="139"/>
      <c r="AE26" s="139"/>
      <c r="AF26" s="139"/>
      <c r="AG26" s="139"/>
      <c r="AH26" s="139"/>
      <c r="AI26" s="139"/>
      <c r="AJ26" s="139"/>
      <c r="AK26" s="139"/>
      <c r="AL26" s="139"/>
      <c r="AM26" s="139"/>
      <c r="AN26" s="139"/>
      <c r="AO26" s="139"/>
      <c r="AP26" s="139"/>
      <c r="AQ26" s="139"/>
      <c r="AR26" s="139"/>
      <c r="AS26" s="139"/>
      <c r="AT26" s="139"/>
      <c r="AU26" s="139"/>
      <c r="AV26" s="139"/>
      <c r="AW26" s="112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</row>
    <row r="27" spans="1:68" ht="12.75" customHeight="1">
      <c r="A27" s="112"/>
      <c r="B27" s="112"/>
      <c r="C27" s="108" t="s">
        <v>159</v>
      </c>
      <c r="D27" s="29" t="s">
        <v>77</v>
      </c>
      <c r="E27" s="125"/>
      <c r="F27" s="138">
        <f t="shared" si="14"/>
        <v>0</v>
      </c>
      <c r="G27" s="139">
        <f t="shared" ref="G27:I27" si="19">SUMIF($K$6:$AV$6,G$6,$K27:$AV27)</f>
        <v>0</v>
      </c>
      <c r="H27" s="139">
        <f t="shared" si="19"/>
        <v>0</v>
      </c>
      <c r="I27" s="139">
        <f t="shared" si="19"/>
        <v>0</v>
      </c>
      <c r="J27" s="112"/>
      <c r="K27" s="139"/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  <c r="AC27" s="139"/>
      <c r="AD27" s="139"/>
      <c r="AE27" s="139"/>
      <c r="AF27" s="139"/>
      <c r="AG27" s="139"/>
      <c r="AH27" s="139"/>
      <c r="AI27" s="139"/>
      <c r="AJ27" s="139"/>
      <c r="AK27" s="139"/>
      <c r="AL27" s="139"/>
      <c r="AM27" s="139"/>
      <c r="AN27" s="139"/>
      <c r="AO27" s="139"/>
      <c r="AP27" s="139"/>
      <c r="AQ27" s="139"/>
      <c r="AR27" s="139"/>
      <c r="AS27" s="139"/>
      <c r="AT27" s="139"/>
      <c r="AU27" s="139"/>
      <c r="AV27" s="139"/>
      <c r="AW27" s="112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</row>
    <row r="28" spans="1:68" ht="12.75" customHeight="1">
      <c r="A28" s="112"/>
      <c r="B28" s="112"/>
      <c r="C28" s="64" t="s">
        <v>191</v>
      </c>
      <c r="D28" s="29" t="s">
        <v>77</v>
      </c>
      <c r="E28" s="125"/>
      <c r="F28" s="138">
        <f t="shared" si="14"/>
        <v>0</v>
      </c>
      <c r="G28" s="139">
        <f t="shared" ref="G28:I28" si="20">SUMIF($K$6:$AV$6,G$6,$K28:$AV28)</f>
        <v>0</v>
      </c>
      <c r="H28" s="139">
        <f t="shared" si="20"/>
        <v>0</v>
      </c>
      <c r="I28" s="139">
        <f t="shared" si="20"/>
        <v>0</v>
      </c>
      <c r="J28" s="112"/>
      <c r="K28" s="139"/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  <c r="AC28" s="139"/>
      <c r="AD28" s="139"/>
      <c r="AE28" s="139"/>
      <c r="AF28" s="139"/>
      <c r="AG28" s="139"/>
      <c r="AH28" s="139"/>
      <c r="AI28" s="139"/>
      <c r="AJ28" s="139"/>
      <c r="AK28" s="139"/>
      <c r="AL28" s="139"/>
      <c r="AM28" s="139"/>
      <c r="AN28" s="139"/>
      <c r="AO28" s="139"/>
      <c r="AP28" s="139"/>
      <c r="AQ28" s="139"/>
      <c r="AR28" s="139"/>
      <c r="AS28" s="139"/>
      <c r="AT28" s="139"/>
      <c r="AU28" s="139"/>
      <c r="AV28" s="139"/>
      <c r="AW28" s="112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</row>
    <row r="29" spans="1:68" ht="12.75" customHeight="1">
      <c r="A29" s="112"/>
      <c r="B29" s="112"/>
      <c r="C29" s="60" t="s">
        <v>318</v>
      </c>
      <c r="D29" s="29" t="s">
        <v>77</v>
      </c>
      <c r="E29" s="125"/>
      <c r="F29" s="138">
        <f t="shared" si="14"/>
        <v>0</v>
      </c>
      <c r="G29" s="143">
        <f t="shared" ref="G29:I29" si="21">SUMIF($K$6:$AV$6,G$6,$K29:$AV29)</f>
        <v>0</v>
      </c>
      <c r="H29" s="143">
        <f t="shared" si="21"/>
        <v>0</v>
      </c>
      <c r="I29" s="143">
        <f t="shared" si="21"/>
        <v>0</v>
      </c>
      <c r="J29" s="112"/>
      <c r="K29" s="143">
        <f t="shared" ref="K29:AV29" si="22">SUM(K30:K32)</f>
        <v>0</v>
      </c>
      <c r="L29" s="143">
        <f t="shared" si="22"/>
        <v>0</v>
      </c>
      <c r="M29" s="143">
        <f t="shared" si="22"/>
        <v>0</v>
      </c>
      <c r="N29" s="143">
        <f t="shared" si="22"/>
        <v>0</v>
      </c>
      <c r="O29" s="143">
        <f t="shared" si="22"/>
        <v>0</v>
      </c>
      <c r="P29" s="143">
        <f t="shared" si="22"/>
        <v>0</v>
      </c>
      <c r="Q29" s="143">
        <f t="shared" si="22"/>
        <v>0</v>
      </c>
      <c r="R29" s="143">
        <f t="shared" si="22"/>
        <v>0</v>
      </c>
      <c r="S29" s="143">
        <f t="shared" si="22"/>
        <v>0</v>
      </c>
      <c r="T29" s="143">
        <f t="shared" si="22"/>
        <v>0</v>
      </c>
      <c r="U29" s="143">
        <f t="shared" si="22"/>
        <v>0</v>
      </c>
      <c r="V29" s="143">
        <f t="shared" si="22"/>
        <v>0</v>
      </c>
      <c r="W29" s="143">
        <f t="shared" si="22"/>
        <v>0</v>
      </c>
      <c r="X29" s="143">
        <f t="shared" si="22"/>
        <v>0</v>
      </c>
      <c r="Y29" s="143">
        <f t="shared" si="22"/>
        <v>0</v>
      </c>
      <c r="Z29" s="143">
        <f t="shared" si="22"/>
        <v>0</v>
      </c>
      <c r="AA29" s="143">
        <f t="shared" si="22"/>
        <v>0</v>
      </c>
      <c r="AB29" s="143">
        <f t="shared" si="22"/>
        <v>0</v>
      </c>
      <c r="AC29" s="143">
        <f t="shared" si="22"/>
        <v>0</v>
      </c>
      <c r="AD29" s="143">
        <f t="shared" si="22"/>
        <v>0</v>
      </c>
      <c r="AE29" s="143">
        <f t="shared" si="22"/>
        <v>0</v>
      </c>
      <c r="AF29" s="143">
        <f t="shared" si="22"/>
        <v>0</v>
      </c>
      <c r="AG29" s="143">
        <f t="shared" si="22"/>
        <v>0</v>
      </c>
      <c r="AH29" s="143">
        <f t="shared" si="22"/>
        <v>0</v>
      </c>
      <c r="AI29" s="143">
        <f t="shared" si="22"/>
        <v>0</v>
      </c>
      <c r="AJ29" s="143">
        <f t="shared" si="22"/>
        <v>0</v>
      </c>
      <c r="AK29" s="143">
        <f t="shared" si="22"/>
        <v>0</v>
      </c>
      <c r="AL29" s="143">
        <f t="shared" si="22"/>
        <v>0</v>
      </c>
      <c r="AM29" s="143">
        <f t="shared" si="22"/>
        <v>0</v>
      </c>
      <c r="AN29" s="143">
        <f t="shared" si="22"/>
        <v>0</v>
      </c>
      <c r="AO29" s="143">
        <f t="shared" si="22"/>
        <v>0</v>
      </c>
      <c r="AP29" s="143">
        <f t="shared" si="22"/>
        <v>0</v>
      </c>
      <c r="AQ29" s="143">
        <f t="shared" si="22"/>
        <v>0</v>
      </c>
      <c r="AR29" s="143">
        <f t="shared" si="22"/>
        <v>0</v>
      </c>
      <c r="AS29" s="143">
        <f t="shared" si="22"/>
        <v>0</v>
      </c>
      <c r="AT29" s="143">
        <f t="shared" si="22"/>
        <v>0</v>
      </c>
      <c r="AU29" s="143">
        <f t="shared" si="22"/>
        <v>0</v>
      </c>
      <c r="AV29" s="143">
        <f t="shared" si="22"/>
        <v>0</v>
      </c>
      <c r="AW29" s="112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</row>
    <row r="30" spans="1:68" ht="12.75" customHeight="1">
      <c r="A30" s="112"/>
      <c r="B30" s="112"/>
      <c r="C30" s="108" t="s">
        <v>319</v>
      </c>
      <c r="D30" s="29" t="s">
        <v>77</v>
      </c>
      <c r="E30" s="125"/>
      <c r="F30" s="138">
        <f t="shared" si="14"/>
        <v>0</v>
      </c>
      <c r="G30" s="139">
        <f t="shared" ref="G30:I30" si="23">SUMIF($K$6:$AV$6,G$6,$K30:$AV30)</f>
        <v>0</v>
      </c>
      <c r="H30" s="139">
        <f t="shared" si="23"/>
        <v>0</v>
      </c>
      <c r="I30" s="139">
        <f t="shared" si="23"/>
        <v>0</v>
      </c>
      <c r="J30" s="112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  <c r="AD30" s="139"/>
      <c r="AE30" s="139"/>
      <c r="AF30" s="139"/>
      <c r="AG30" s="139"/>
      <c r="AH30" s="139"/>
      <c r="AI30" s="139"/>
      <c r="AJ30" s="139"/>
      <c r="AK30" s="139"/>
      <c r="AL30" s="139"/>
      <c r="AM30" s="139"/>
      <c r="AN30" s="139"/>
      <c r="AO30" s="139"/>
      <c r="AP30" s="139"/>
      <c r="AQ30" s="139"/>
      <c r="AR30" s="139"/>
      <c r="AS30" s="139"/>
      <c r="AT30" s="139"/>
      <c r="AU30" s="139"/>
      <c r="AV30" s="139"/>
      <c r="AW30" s="112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</row>
    <row r="31" spans="1:68" ht="12.75" customHeight="1">
      <c r="A31" s="112"/>
      <c r="B31" s="112"/>
      <c r="C31" s="108" t="s">
        <v>320</v>
      </c>
      <c r="D31" s="29" t="s">
        <v>77</v>
      </c>
      <c r="E31" s="125"/>
      <c r="F31" s="138">
        <f t="shared" si="14"/>
        <v>0</v>
      </c>
      <c r="G31" s="139">
        <f t="shared" ref="G31:I31" si="24">SUMIF($K$6:$AV$6,G$6,$K31:$AV31)</f>
        <v>0</v>
      </c>
      <c r="H31" s="139">
        <f t="shared" si="24"/>
        <v>0</v>
      </c>
      <c r="I31" s="139">
        <f t="shared" si="24"/>
        <v>0</v>
      </c>
      <c r="J31" s="112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  <c r="AC31" s="139"/>
      <c r="AD31" s="139"/>
      <c r="AE31" s="139"/>
      <c r="AF31" s="139"/>
      <c r="AG31" s="139"/>
      <c r="AH31" s="139"/>
      <c r="AI31" s="139"/>
      <c r="AJ31" s="139"/>
      <c r="AK31" s="139"/>
      <c r="AL31" s="139"/>
      <c r="AM31" s="139"/>
      <c r="AN31" s="139"/>
      <c r="AO31" s="139"/>
      <c r="AP31" s="139"/>
      <c r="AQ31" s="139"/>
      <c r="AR31" s="139"/>
      <c r="AS31" s="139"/>
      <c r="AT31" s="139"/>
      <c r="AU31" s="139"/>
      <c r="AV31" s="139"/>
      <c r="AW31" s="112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</row>
    <row r="32" spans="1:68" ht="12.75" customHeight="1">
      <c r="A32" s="112"/>
      <c r="B32" s="112"/>
      <c r="C32" s="108" t="s">
        <v>321</v>
      </c>
      <c r="D32" s="29" t="s">
        <v>77</v>
      </c>
      <c r="E32" s="125"/>
      <c r="F32" s="138">
        <f t="shared" si="14"/>
        <v>0</v>
      </c>
      <c r="G32" s="139">
        <f t="shared" ref="G32:I32" si="25">SUMIF($K$6:$AV$6,G$6,$K32:$AV32)</f>
        <v>0</v>
      </c>
      <c r="H32" s="139">
        <f t="shared" si="25"/>
        <v>0</v>
      </c>
      <c r="I32" s="139">
        <f t="shared" si="25"/>
        <v>0</v>
      </c>
      <c r="J32" s="112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  <c r="AD32" s="139"/>
      <c r="AE32" s="139"/>
      <c r="AF32" s="139"/>
      <c r="AG32" s="139"/>
      <c r="AH32" s="139"/>
      <c r="AI32" s="139"/>
      <c r="AJ32" s="139"/>
      <c r="AK32" s="139"/>
      <c r="AL32" s="139"/>
      <c r="AM32" s="139"/>
      <c r="AN32" s="139"/>
      <c r="AO32" s="139"/>
      <c r="AP32" s="139"/>
      <c r="AQ32" s="139"/>
      <c r="AR32" s="139"/>
      <c r="AS32" s="139"/>
      <c r="AT32" s="139"/>
      <c r="AU32" s="139"/>
      <c r="AV32" s="139"/>
      <c r="AW32" s="112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</row>
    <row r="33" spans="1:68" ht="12.75" customHeight="1">
      <c r="A33" s="112"/>
      <c r="B33" s="112"/>
      <c r="C33" s="112"/>
      <c r="D33" s="29"/>
      <c r="E33" s="125"/>
      <c r="F33" s="132"/>
      <c r="G33" s="29"/>
      <c r="H33" s="29"/>
      <c r="I33" s="29"/>
      <c r="J33" s="112"/>
      <c r="K33" s="29"/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112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</row>
    <row r="34" spans="1:68" ht="12.75" customHeight="1">
      <c r="A34" s="112"/>
      <c r="B34" s="144" t="s">
        <v>322</v>
      </c>
      <c r="C34" s="144"/>
      <c r="D34" s="145" t="s">
        <v>77</v>
      </c>
      <c r="E34" s="99"/>
      <c r="F34" s="138">
        <f t="shared" ref="F34:I34" si="26">F9-F21</f>
        <v>0</v>
      </c>
      <c r="G34" s="145">
        <f t="shared" si="26"/>
        <v>0</v>
      </c>
      <c r="H34" s="145">
        <f t="shared" si="26"/>
        <v>0</v>
      </c>
      <c r="I34" s="145">
        <f t="shared" si="26"/>
        <v>0</v>
      </c>
      <c r="J34" s="112"/>
      <c r="K34" s="145">
        <f t="shared" ref="K34:AV34" si="27">K9-K21</f>
        <v>0</v>
      </c>
      <c r="L34" s="145">
        <f t="shared" si="27"/>
        <v>0</v>
      </c>
      <c r="M34" s="145">
        <f t="shared" si="27"/>
        <v>0</v>
      </c>
      <c r="N34" s="145">
        <f t="shared" si="27"/>
        <v>0</v>
      </c>
      <c r="O34" s="145">
        <f t="shared" si="27"/>
        <v>0</v>
      </c>
      <c r="P34" s="145">
        <f t="shared" si="27"/>
        <v>0</v>
      </c>
      <c r="Q34" s="145">
        <f t="shared" si="27"/>
        <v>0</v>
      </c>
      <c r="R34" s="145">
        <f t="shared" si="27"/>
        <v>0</v>
      </c>
      <c r="S34" s="145">
        <f t="shared" si="27"/>
        <v>0</v>
      </c>
      <c r="T34" s="145">
        <f t="shared" si="27"/>
        <v>0</v>
      </c>
      <c r="U34" s="145">
        <f t="shared" si="27"/>
        <v>0</v>
      </c>
      <c r="V34" s="145">
        <f t="shared" si="27"/>
        <v>0</v>
      </c>
      <c r="W34" s="145">
        <f t="shared" si="27"/>
        <v>0</v>
      </c>
      <c r="X34" s="145">
        <f t="shared" si="27"/>
        <v>0</v>
      </c>
      <c r="Y34" s="145">
        <f t="shared" si="27"/>
        <v>0</v>
      </c>
      <c r="Z34" s="145">
        <f t="shared" si="27"/>
        <v>0</v>
      </c>
      <c r="AA34" s="145">
        <f t="shared" si="27"/>
        <v>0</v>
      </c>
      <c r="AB34" s="145">
        <f t="shared" si="27"/>
        <v>0</v>
      </c>
      <c r="AC34" s="145">
        <f t="shared" si="27"/>
        <v>0</v>
      </c>
      <c r="AD34" s="145">
        <f t="shared" si="27"/>
        <v>0</v>
      </c>
      <c r="AE34" s="145">
        <f t="shared" si="27"/>
        <v>0</v>
      </c>
      <c r="AF34" s="145">
        <f t="shared" si="27"/>
        <v>0</v>
      </c>
      <c r="AG34" s="145">
        <f t="shared" si="27"/>
        <v>0</v>
      </c>
      <c r="AH34" s="145">
        <f t="shared" si="27"/>
        <v>0</v>
      </c>
      <c r="AI34" s="145">
        <f t="shared" si="27"/>
        <v>0</v>
      </c>
      <c r="AJ34" s="145">
        <f t="shared" si="27"/>
        <v>0</v>
      </c>
      <c r="AK34" s="145">
        <f t="shared" si="27"/>
        <v>0</v>
      </c>
      <c r="AL34" s="145">
        <f t="shared" si="27"/>
        <v>0</v>
      </c>
      <c r="AM34" s="145">
        <f t="shared" si="27"/>
        <v>0</v>
      </c>
      <c r="AN34" s="145">
        <f t="shared" si="27"/>
        <v>0</v>
      </c>
      <c r="AO34" s="145">
        <f t="shared" si="27"/>
        <v>0</v>
      </c>
      <c r="AP34" s="145">
        <f t="shared" si="27"/>
        <v>0</v>
      </c>
      <c r="AQ34" s="145">
        <f t="shared" si="27"/>
        <v>0</v>
      </c>
      <c r="AR34" s="145">
        <f t="shared" si="27"/>
        <v>0</v>
      </c>
      <c r="AS34" s="145">
        <f t="shared" si="27"/>
        <v>0</v>
      </c>
      <c r="AT34" s="145">
        <f t="shared" si="27"/>
        <v>0</v>
      </c>
      <c r="AU34" s="145">
        <f t="shared" si="27"/>
        <v>0</v>
      </c>
      <c r="AV34" s="145">
        <f t="shared" si="27"/>
        <v>0</v>
      </c>
      <c r="AW34" s="112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</row>
    <row r="35" spans="1:68" ht="12.75" customHeight="1">
      <c r="A35" s="112"/>
      <c r="B35" s="140" t="s">
        <v>323</v>
      </c>
      <c r="C35" s="121"/>
      <c r="D35" s="29" t="s">
        <v>73</v>
      </c>
      <c r="E35" s="125"/>
      <c r="F35" s="146" t="str">
        <f t="shared" ref="F35:I35" si="28">IF(F9=0,"n/a",F34/F9)</f>
        <v>n/a</v>
      </c>
      <c r="G35" s="147" t="str">
        <f t="shared" si="28"/>
        <v>n/a</v>
      </c>
      <c r="H35" s="147" t="str">
        <f t="shared" si="28"/>
        <v>n/a</v>
      </c>
      <c r="I35" s="147" t="str">
        <f t="shared" si="28"/>
        <v>n/a</v>
      </c>
      <c r="J35" s="112"/>
      <c r="K35" s="147" t="str">
        <f t="shared" ref="K35:AV35" si="29">IF(K9=0,"n/a",K34/K9)</f>
        <v>n/a</v>
      </c>
      <c r="L35" s="147" t="str">
        <f t="shared" si="29"/>
        <v>n/a</v>
      </c>
      <c r="M35" s="147" t="str">
        <f t="shared" si="29"/>
        <v>n/a</v>
      </c>
      <c r="N35" s="147" t="str">
        <f t="shared" si="29"/>
        <v>n/a</v>
      </c>
      <c r="O35" s="147" t="str">
        <f t="shared" si="29"/>
        <v>n/a</v>
      </c>
      <c r="P35" s="147" t="str">
        <f t="shared" si="29"/>
        <v>n/a</v>
      </c>
      <c r="Q35" s="147" t="str">
        <f t="shared" si="29"/>
        <v>n/a</v>
      </c>
      <c r="R35" s="147" t="str">
        <f t="shared" si="29"/>
        <v>n/a</v>
      </c>
      <c r="S35" s="147" t="str">
        <f t="shared" si="29"/>
        <v>n/a</v>
      </c>
      <c r="T35" s="147" t="str">
        <f t="shared" si="29"/>
        <v>n/a</v>
      </c>
      <c r="U35" s="147" t="str">
        <f t="shared" si="29"/>
        <v>n/a</v>
      </c>
      <c r="V35" s="147" t="str">
        <f t="shared" si="29"/>
        <v>n/a</v>
      </c>
      <c r="W35" s="147" t="str">
        <f t="shared" si="29"/>
        <v>n/a</v>
      </c>
      <c r="X35" s="147" t="str">
        <f t="shared" si="29"/>
        <v>n/a</v>
      </c>
      <c r="Y35" s="147" t="str">
        <f t="shared" si="29"/>
        <v>n/a</v>
      </c>
      <c r="Z35" s="147" t="str">
        <f t="shared" si="29"/>
        <v>n/a</v>
      </c>
      <c r="AA35" s="147" t="str">
        <f t="shared" si="29"/>
        <v>n/a</v>
      </c>
      <c r="AB35" s="147" t="str">
        <f t="shared" si="29"/>
        <v>n/a</v>
      </c>
      <c r="AC35" s="147" t="str">
        <f t="shared" si="29"/>
        <v>n/a</v>
      </c>
      <c r="AD35" s="147" t="str">
        <f t="shared" si="29"/>
        <v>n/a</v>
      </c>
      <c r="AE35" s="147" t="str">
        <f t="shared" si="29"/>
        <v>n/a</v>
      </c>
      <c r="AF35" s="147" t="str">
        <f t="shared" si="29"/>
        <v>n/a</v>
      </c>
      <c r="AG35" s="147" t="str">
        <f t="shared" si="29"/>
        <v>n/a</v>
      </c>
      <c r="AH35" s="147" t="str">
        <f t="shared" si="29"/>
        <v>n/a</v>
      </c>
      <c r="AI35" s="147" t="str">
        <f t="shared" si="29"/>
        <v>n/a</v>
      </c>
      <c r="AJ35" s="147" t="str">
        <f t="shared" si="29"/>
        <v>n/a</v>
      </c>
      <c r="AK35" s="147" t="str">
        <f t="shared" si="29"/>
        <v>n/a</v>
      </c>
      <c r="AL35" s="147" t="str">
        <f t="shared" si="29"/>
        <v>n/a</v>
      </c>
      <c r="AM35" s="147" t="str">
        <f t="shared" si="29"/>
        <v>n/a</v>
      </c>
      <c r="AN35" s="147" t="str">
        <f t="shared" si="29"/>
        <v>n/a</v>
      </c>
      <c r="AO35" s="147" t="str">
        <f t="shared" si="29"/>
        <v>n/a</v>
      </c>
      <c r="AP35" s="147" t="str">
        <f t="shared" si="29"/>
        <v>n/a</v>
      </c>
      <c r="AQ35" s="147" t="str">
        <f t="shared" si="29"/>
        <v>n/a</v>
      </c>
      <c r="AR35" s="147" t="str">
        <f t="shared" si="29"/>
        <v>n/a</v>
      </c>
      <c r="AS35" s="147" t="str">
        <f t="shared" si="29"/>
        <v>n/a</v>
      </c>
      <c r="AT35" s="147" t="str">
        <f t="shared" si="29"/>
        <v>n/a</v>
      </c>
      <c r="AU35" s="147" t="str">
        <f t="shared" si="29"/>
        <v>n/a</v>
      </c>
      <c r="AV35" s="147" t="str">
        <f t="shared" si="29"/>
        <v>n/a</v>
      </c>
      <c r="AW35" s="112"/>
      <c r="AX35" s="29"/>
      <c r="AY35" s="29"/>
      <c r="AZ35" s="29"/>
      <c r="BA35" s="29"/>
      <c r="BB35" s="29"/>
      <c r="BC35" s="29"/>
      <c r="BD35" s="29"/>
      <c r="BE35" s="29"/>
      <c r="BF35" s="29"/>
      <c r="BG35" s="29"/>
      <c r="BH35" s="29"/>
      <c r="BI35" s="29"/>
      <c r="BJ35" s="29"/>
      <c r="BK35" s="29"/>
      <c r="BL35" s="29"/>
      <c r="BM35" s="29"/>
      <c r="BN35" s="29"/>
      <c r="BO35" s="29"/>
      <c r="BP35" s="29"/>
    </row>
    <row r="36" spans="1:68" ht="12.75" customHeight="1">
      <c r="A36" s="112"/>
      <c r="B36" s="112"/>
      <c r="C36" s="148"/>
      <c r="D36" s="29"/>
      <c r="E36" s="125"/>
      <c r="F36" s="132"/>
      <c r="G36" s="29"/>
      <c r="H36" s="29"/>
      <c r="I36" s="29"/>
      <c r="J36" s="112"/>
      <c r="K36" s="29"/>
      <c r="L36" s="29"/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112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29"/>
      <c r="BM36" s="29"/>
      <c r="BN36" s="29"/>
      <c r="BO36" s="29"/>
      <c r="BP36" s="29"/>
    </row>
    <row r="37" spans="1:68" ht="12" customHeight="1">
      <c r="A37" s="21"/>
      <c r="B37" s="133" t="s">
        <v>165</v>
      </c>
      <c r="C37" s="133"/>
      <c r="D37" s="134" t="s">
        <v>77</v>
      </c>
      <c r="E37" s="125"/>
      <c r="F37" s="135">
        <f>SUM(F40:F52)</f>
        <v>0</v>
      </c>
      <c r="G37" s="149">
        <f t="shared" ref="G37:I37" si="30">SUM(G39:G52)</f>
        <v>0</v>
      </c>
      <c r="H37" s="149">
        <f t="shared" si="30"/>
        <v>0</v>
      </c>
      <c r="I37" s="149">
        <f t="shared" si="30"/>
        <v>0</v>
      </c>
      <c r="J37" s="112"/>
      <c r="K37" s="149">
        <f t="shared" ref="K37:AV37" si="31">SUM(K39:K52)</f>
        <v>0</v>
      </c>
      <c r="L37" s="149">
        <f t="shared" si="31"/>
        <v>0</v>
      </c>
      <c r="M37" s="149">
        <f t="shared" si="31"/>
        <v>0</v>
      </c>
      <c r="N37" s="149">
        <f t="shared" si="31"/>
        <v>0</v>
      </c>
      <c r="O37" s="149">
        <f t="shared" si="31"/>
        <v>0</v>
      </c>
      <c r="P37" s="149">
        <f t="shared" si="31"/>
        <v>0</v>
      </c>
      <c r="Q37" s="149">
        <f t="shared" si="31"/>
        <v>0</v>
      </c>
      <c r="R37" s="149">
        <f t="shared" si="31"/>
        <v>0</v>
      </c>
      <c r="S37" s="149">
        <f t="shared" si="31"/>
        <v>0</v>
      </c>
      <c r="T37" s="149">
        <f t="shared" si="31"/>
        <v>0</v>
      </c>
      <c r="U37" s="149">
        <f t="shared" si="31"/>
        <v>0</v>
      </c>
      <c r="V37" s="149">
        <f t="shared" si="31"/>
        <v>0</v>
      </c>
      <c r="W37" s="149">
        <f t="shared" si="31"/>
        <v>0</v>
      </c>
      <c r="X37" s="149">
        <f t="shared" si="31"/>
        <v>0</v>
      </c>
      <c r="Y37" s="149">
        <f t="shared" si="31"/>
        <v>0</v>
      </c>
      <c r="Z37" s="149">
        <f t="shared" si="31"/>
        <v>0</v>
      </c>
      <c r="AA37" s="149">
        <f t="shared" si="31"/>
        <v>0</v>
      </c>
      <c r="AB37" s="149">
        <f t="shared" si="31"/>
        <v>0</v>
      </c>
      <c r="AC37" s="149">
        <f t="shared" si="31"/>
        <v>0</v>
      </c>
      <c r="AD37" s="149">
        <f t="shared" si="31"/>
        <v>0</v>
      </c>
      <c r="AE37" s="149">
        <f t="shared" si="31"/>
        <v>0</v>
      </c>
      <c r="AF37" s="149">
        <f t="shared" si="31"/>
        <v>0</v>
      </c>
      <c r="AG37" s="149">
        <f t="shared" si="31"/>
        <v>0</v>
      </c>
      <c r="AH37" s="149">
        <f t="shared" si="31"/>
        <v>0</v>
      </c>
      <c r="AI37" s="149">
        <f t="shared" si="31"/>
        <v>0</v>
      </c>
      <c r="AJ37" s="149">
        <f t="shared" si="31"/>
        <v>0</v>
      </c>
      <c r="AK37" s="149">
        <f t="shared" si="31"/>
        <v>0</v>
      </c>
      <c r="AL37" s="149">
        <f t="shared" si="31"/>
        <v>0</v>
      </c>
      <c r="AM37" s="149">
        <f t="shared" si="31"/>
        <v>0</v>
      </c>
      <c r="AN37" s="149">
        <f t="shared" si="31"/>
        <v>0</v>
      </c>
      <c r="AO37" s="149">
        <f t="shared" si="31"/>
        <v>0</v>
      </c>
      <c r="AP37" s="149">
        <f t="shared" si="31"/>
        <v>0</v>
      </c>
      <c r="AQ37" s="149">
        <f t="shared" si="31"/>
        <v>0</v>
      </c>
      <c r="AR37" s="149">
        <f t="shared" si="31"/>
        <v>0</v>
      </c>
      <c r="AS37" s="149">
        <f t="shared" si="31"/>
        <v>0</v>
      </c>
      <c r="AT37" s="149">
        <f t="shared" si="31"/>
        <v>0</v>
      </c>
      <c r="AU37" s="149">
        <f t="shared" si="31"/>
        <v>0</v>
      </c>
      <c r="AV37" s="149">
        <f t="shared" si="31"/>
        <v>0</v>
      </c>
      <c r="AW37" s="112"/>
      <c r="AX37" s="112"/>
      <c r="AY37" s="112"/>
      <c r="AZ37" s="112"/>
      <c r="BA37" s="112"/>
      <c r="BB37" s="112"/>
      <c r="BC37" s="112"/>
      <c r="BD37" s="112"/>
      <c r="BE37" s="112"/>
      <c r="BF37" s="112"/>
      <c r="BG37" s="112"/>
      <c r="BH37" s="112"/>
      <c r="BI37" s="112"/>
      <c r="BJ37" s="112"/>
      <c r="BK37" s="112"/>
      <c r="BL37" s="112"/>
      <c r="BM37" s="112"/>
      <c r="BN37" s="112"/>
      <c r="BO37" s="112"/>
      <c r="BP37" s="112"/>
    </row>
    <row r="38" spans="1:68" ht="12.75" customHeight="1">
      <c r="A38" s="112"/>
      <c r="B38" s="112"/>
      <c r="C38" s="148"/>
      <c r="D38" s="29"/>
      <c r="E38" s="125"/>
      <c r="F38" s="132"/>
      <c r="G38" s="29"/>
      <c r="H38" s="29"/>
      <c r="I38" s="29"/>
      <c r="J38" s="112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112"/>
      <c r="AX38" s="29"/>
      <c r="AY38" s="29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</row>
    <row r="39" spans="1:68" ht="12.75" customHeight="1">
      <c r="A39" s="112"/>
      <c r="B39" s="112"/>
      <c r="C39" s="94" t="s">
        <v>324</v>
      </c>
      <c r="D39" s="150"/>
      <c r="E39" s="125"/>
      <c r="F39" s="132"/>
      <c r="G39" s="151"/>
      <c r="H39" s="151"/>
      <c r="I39" s="151"/>
      <c r="J39" s="112"/>
      <c r="K39" s="151"/>
      <c r="L39" s="151"/>
      <c r="M39" s="151"/>
      <c r="N39" s="151"/>
      <c r="O39" s="151"/>
      <c r="P39" s="151"/>
      <c r="Q39" s="151"/>
      <c r="R39" s="151"/>
      <c r="S39" s="151"/>
      <c r="T39" s="151"/>
      <c r="U39" s="151"/>
      <c r="V39" s="151"/>
      <c r="W39" s="151"/>
      <c r="X39" s="151"/>
      <c r="Y39" s="151"/>
      <c r="Z39" s="151"/>
      <c r="AA39" s="151"/>
      <c r="AB39" s="151"/>
      <c r="AC39" s="151"/>
      <c r="AD39" s="151"/>
      <c r="AE39" s="151"/>
      <c r="AF39" s="151"/>
      <c r="AG39" s="151"/>
      <c r="AH39" s="151"/>
      <c r="AI39" s="151"/>
      <c r="AJ39" s="151"/>
      <c r="AK39" s="151"/>
      <c r="AL39" s="151"/>
      <c r="AM39" s="151"/>
      <c r="AN39" s="151"/>
      <c r="AO39" s="151"/>
      <c r="AP39" s="151"/>
      <c r="AQ39" s="151"/>
      <c r="AR39" s="151"/>
      <c r="AS39" s="151"/>
      <c r="AT39" s="151"/>
      <c r="AU39" s="151"/>
      <c r="AV39" s="151"/>
      <c r="AW39" s="112"/>
      <c r="AX39" s="150"/>
      <c r="AY39" s="150"/>
      <c r="AZ39" s="150"/>
      <c r="BA39" s="150"/>
      <c r="BB39" s="150"/>
      <c r="BC39" s="150"/>
      <c r="BD39" s="150"/>
      <c r="BE39" s="150"/>
      <c r="BF39" s="150"/>
      <c r="BG39" s="150"/>
      <c r="BH39" s="150"/>
      <c r="BI39" s="150"/>
      <c r="BJ39" s="150"/>
      <c r="BK39" s="150"/>
      <c r="BL39" s="150"/>
      <c r="BM39" s="150"/>
      <c r="BN39" s="150"/>
      <c r="BO39" s="150"/>
      <c r="BP39" s="150"/>
    </row>
    <row r="40" spans="1:68" ht="12.75" customHeight="1">
      <c r="A40" s="112"/>
      <c r="B40" s="112"/>
      <c r="C40" s="64" t="s">
        <v>325</v>
      </c>
      <c r="D40" s="29" t="s">
        <v>77</v>
      </c>
      <c r="E40" s="125"/>
      <c r="F40" s="138">
        <f t="shared" ref="F40:F44" si="32">SUM(G40:I40)</f>
        <v>0</v>
      </c>
      <c r="G40" s="139">
        <f t="shared" ref="G40:H40" si="33">SUMIF($K$6:$AV$6,G$6,$K40:$AV40)</f>
        <v>0</v>
      </c>
      <c r="H40" s="139">
        <f t="shared" si="33"/>
        <v>0</v>
      </c>
      <c r="I40" s="139">
        <f>SUMIF($K$6:$AV$6,I$6,$K40:$AV40)</f>
        <v>0</v>
      </c>
      <c r="J40" s="112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  <c r="AC40" s="139"/>
      <c r="AD40" s="139"/>
      <c r="AE40" s="139"/>
      <c r="AF40" s="139"/>
      <c r="AG40" s="139"/>
      <c r="AH40" s="139"/>
      <c r="AI40" s="139"/>
      <c r="AJ40" s="139"/>
      <c r="AK40" s="139"/>
      <c r="AL40" s="139"/>
      <c r="AM40" s="139"/>
      <c r="AN40" s="139"/>
      <c r="AO40" s="139"/>
      <c r="AP40" s="139"/>
      <c r="AQ40" s="139"/>
      <c r="AR40" s="139"/>
      <c r="AS40" s="139"/>
      <c r="AT40" s="139"/>
      <c r="AU40" s="139"/>
      <c r="AV40" s="139"/>
      <c r="AW40" s="112"/>
      <c r="AX40" s="29"/>
      <c r="AY40" s="29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</row>
    <row r="41" spans="1:68" ht="12.75" customHeight="1">
      <c r="A41" s="112"/>
      <c r="B41" s="112"/>
      <c r="C41" s="108" t="s">
        <v>167</v>
      </c>
      <c r="D41" s="29" t="s">
        <v>77</v>
      </c>
      <c r="E41" s="125"/>
      <c r="F41" s="138">
        <f t="shared" si="32"/>
        <v>0</v>
      </c>
      <c r="G41" s="139">
        <f t="shared" ref="G41:I41" si="34">SUMIF($K$6:$AV$6,G$6,$K41:$AV41)</f>
        <v>0</v>
      </c>
      <c r="H41" s="139">
        <f t="shared" si="34"/>
        <v>0</v>
      </c>
      <c r="I41" s="139">
        <f t="shared" si="34"/>
        <v>0</v>
      </c>
      <c r="J41" s="112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  <c r="AC41" s="139"/>
      <c r="AD41" s="139"/>
      <c r="AE41" s="139"/>
      <c r="AF41" s="139"/>
      <c r="AG41" s="139"/>
      <c r="AH41" s="139"/>
      <c r="AI41" s="139"/>
      <c r="AJ41" s="139"/>
      <c r="AK41" s="139"/>
      <c r="AL41" s="139"/>
      <c r="AM41" s="139"/>
      <c r="AN41" s="139"/>
      <c r="AO41" s="139"/>
      <c r="AP41" s="139"/>
      <c r="AQ41" s="139"/>
      <c r="AR41" s="139"/>
      <c r="AS41" s="139"/>
      <c r="AT41" s="139"/>
      <c r="AU41" s="139"/>
      <c r="AV41" s="139"/>
      <c r="AW41" s="112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</row>
    <row r="42" spans="1:68" ht="12.75" customHeight="1">
      <c r="A42" s="112"/>
      <c r="B42" s="112"/>
      <c r="C42" s="108" t="s">
        <v>170</v>
      </c>
      <c r="D42" s="29" t="s">
        <v>77</v>
      </c>
      <c r="E42" s="125"/>
      <c r="F42" s="138">
        <f t="shared" si="32"/>
        <v>0</v>
      </c>
      <c r="G42" s="139">
        <f t="shared" ref="G42:I42" si="35">SUMIF($K$6:$AV$6,G$6,$K42:$AV42)</f>
        <v>0</v>
      </c>
      <c r="H42" s="139">
        <f t="shared" si="35"/>
        <v>0</v>
      </c>
      <c r="I42" s="139">
        <f t="shared" si="35"/>
        <v>0</v>
      </c>
      <c r="J42" s="112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  <c r="AD42" s="139"/>
      <c r="AE42" s="139"/>
      <c r="AF42" s="139"/>
      <c r="AG42" s="139"/>
      <c r="AH42" s="139"/>
      <c r="AI42" s="139"/>
      <c r="AJ42" s="139"/>
      <c r="AK42" s="139"/>
      <c r="AL42" s="139"/>
      <c r="AM42" s="139"/>
      <c r="AN42" s="139"/>
      <c r="AO42" s="139"/>
      <c r="AP42" s="139"/>
      <c r="AQ42" s="139"/>
      <c r="AR42" s="139"/>
      <c r="AS42" s="139"/>
      <c r="AT42" s="139"/>
      <c r="AU42" s="139"/>
      <c r="AV42" s="139"/>
      <c r="AW42" s="112"/>
      <c r="AX42" s="29"/>
      <c r="AY42" s="29"/>
      <c r="AZ42" s="29"/>
      <c r="BA42" s="29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</row>
    <row r="43" spans="1:68" ht="12.75" customHeight="1">
      <c r="A43" s="112"/>
      <c r="B43" s="112"/>
      <c r="C43" s="108" t="s">
        <v>171</v>
      </c>
      <c r="D43" s="29" t="s">
        <v>77</v>
      </c>
      <c r="E43" s="125"/>
      <c r="F43" s="138">
        <f t="shared" si="32"/>
        <v>0</v>
      </c>
      <c r="G43" s="139">
        <f t="shared" ref="G43:I43" si="36">SUMIF($K$6:$AV$6,G$6,$K43:$AV43)</f>
        <v>0</v>
      </c>
      <c r="H43" s="139">
        <f t="shared" si="36"/>
        <v>0</v>
      </c>
      <c r="I43" s="139">
        <f t="shared" si="36"/>
        <v>0</v>
      </c>
      <c r="J43" s="112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  <c r="AD43" s="139"/>
      <c r="AE43" s="139"/>
      <c r="AF43" s="139"/>
      <c r="AG43" s="139"/>
      <c r="AH43" s="139"/>
      <c r="AI43" s="139"/>
      <c r="AJ43" s="139"/>
      <c r="AK43" s="139"/>
      <c r="AL43" s="139"/>
      <c r="AM43" s="139"/>
      <c r="AN43" s="139"/>
      <c r="AO43" s="139"/>
      <c r="AP43" s="139"/>
      <c r="AQ43" s="139"/>
      <c r="AR43" s="139"/>
      <c r="AS43" s="139"/>
      <c r="AT43" s="139"/>
      <c r="AU43" s="139"/>
      <c r="AV43" s="139"/>
      <c r="AW43" s="112"/>
      <c r="AX43" s="29"/>
      <c r="AY43" s="29"/>
      <c r="AZ43" s="29"/>
      <c r="BA43" s="29"/>
      <c r="BB43" s="29"/>
      <c r="BC43" s="29"/>
      <c r="BD43" s="29"/>
      <c r="BE43" s="29"/>
      <c r="BF43" s="29"/>
      <c r="BG43" s="29"/>
      <c r="BH43" s="29"/>
      <c r="BI43" s="29"/>
      <c r="BJ43" s="29"/>
      <c r="BK43" s="29"/>
      <c r="BL43" s="29"/>
      <c r="BM43" s="29"/>
      <c r="BN43" s="29"/>
      <c r="BO43" s="29"/>
      <c r="BP43" s="29"/>
    </row>
    <row r="44" spans="1:68" ht="12.75" customHeight="1">
      <c r="A44" s="112"/>
      <c r="B44" s="112"/>
      <c r="C44" s="108" t="s">
        <v>326</v>
      </c>
      <c r="D44" s="29" t="s">
        <v>77</v>
      </c>
      <c r="E44" s="125"/>
      <c r="F44" s="138">
        <f t="shared" si="32"/>
        <v>0</v>
      </c>
      <c r="G44" s="139">
        <f t="shared" ref="G44:I44" si="37">SUMIF($K$6:$AV$6,G$6,$K44:$AV44)</f>
        <v>0</v>
      </c>
      <c r="H44" s="139">
        <f t="shared" si="37"/>
        <v>0</v>
      </c>
      <c r="I44" s="139">
        <f t="shared" si="37"/>
        <v>0</v>
      </c>
      <c r="J44" s="112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  <c r="AC44" s="139"/>
      <c r="AD44" s="139"/>
      <c r="AE44" s="139"/>
      <c r="AF44" s="139"/>
      <c r="AG44" s="139"/>
      <c r="AH44" s="139"/>
      <c r="AI44" s="139"/>
      <c r="AJ44" s="139"/>
      <c r="AK44" s="139"/>
      <c r="AL44" s="139"/>
      <c r="AM44" s="139"/>
      <c r="AN44" s="139"/>
      <c r="AO44" s="139"/>
      <c r="AP44" s="139"/>
      <c r="AQ44" s="139"/>
      <c r="AR44" s="139"/>
      <c r="AS44" s="139"/>
      <c r="AT44" s="139"/>
      <c r="AU44" s="139"/>
      <c r="AV44" s="139"/>
      <c r="AW44" s="112"/>
      <c r="AX44" s="29"/>
      <c r="AY44" s="29"/>
      <c r="AZ44" s="29"/>
      <c r="BA44" s="29"/>
      <c r="BB44" s="29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</row>
    <row r="45" spans="1:68" ht="12.75" customHeight="1">
      <c r="A45" s="112"/>
      <c r="B45" s="112"/>
      <c r="C45" s="112"/>
      <c r="D45" s="29"/>
      <c r="E45" s="125"/>
      <c r="F45" s="138"/>
      <c r="G45" s="29"/>
      <c r="H45" s="29"/>
      <c r="I45" s="29"/>
      <c r="J45" s="112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112"/>
      <c r="AX45" s="29"/>
      <c r="AY45" s="29"/>
      <c r="AZ45" s="29"/>
      <c r="BA45" s="29"/>
      <c r="BB45" s="29"/>
      <c r="BC45" s="29"/>
      <c r="BD45" s="29"/>
      <c r="BE45" s="29"/>
      <c r="BF45" s="29"/>
      <c r="BG45" s="29"/>
      <c r="BH45" s="29"/>
      <c r="BI45" s="29"/>
      <c r="BJ45" s="29"/>
      <c r="BK45" s="29"/>
      <c r="BL45" s="29"/>
      <c r="BM45" s="29"/>
      <c r="BN45" s="29"/>
      <c r="BO45" s="29"/>
      <c r="BP45" s="29"/>
    </row>
    <row r="46" spans="1:68" ht="12.75" customHeight="1">
      <c r="A46" s="112"/>
      <c r="B46" s="112"/>
      <c r="C46" s="94" t="s">
        <v>327</v>
      </c>
      <c r="D46" s="150"/>
      <c r="E46" s="125"/>
      <c r="F46" s="138"/>
      <c r="G46" s="151"/>
      <c r="H46" s="151"/>
      <c r="I46" s="151"/>
      <c r="J46" s="112"/>
      <c r="K46" s="151"/>
      <c r="L46" s="150"/>
      <c r="M46" s="150"/>
      <c r="N46" s="150"/>
      <c r="O46" s="150"/>
      <c r="P46" s="150"/>
      <c r="Q46" s="150"/>
      <c r="R46" s="150"/>
      <c r="S46" s="150"/>
      <c r="T46" s="150"/>
      <c r="U46" s="150"/>
      <c r="V46" s="150"/>
      <c r="W46" s="150"/>
      <c r="X46" s="150"/>
      <c r="Y46" s="150"/>
      <c r="Z46" s="150"/>
      <c r="AA46" s="150"/>
      <c r="AB46" s="150"/>
      <c r="AC46" s="150"/>
      <c r="AD46" s="150"/>
      <c r="AE46" s="150"/>
      <c r="AF46" s="150"/>
      <c r="AG46" s="150"/>
      <c r="AH46" s="150"/>
      <c r="AI46" s="150"/>
      <c r="AJ46" s="150"/>
      <c r="AK46" s="150"/>
      <c r="AL46" s="150"/>
      <c r="AM46" s="150"/>
      <c r="AN46" s="150"/>
      <c r="AO46" s="150"/>
      <c r="AP46" s="150"/>
      <c r="AQ46" s="150"/>
      <c r="AR46" s="150"/>
      <c r="AS46" s="150"/>
      <c r="AT46" s="150"/>
      <c r="AU46" s="150"/>
      <c r="AV46" s="150"/>
      <c r="AW46" s="112"/>
      <c r="AX46" s="150"/>
      <c r="AY46" s="150"/>
      <c r="AZ46" s="150"/>
      <c r="BA46" s="150"/>
      <c r="BB46" s="150"/>
      <c r="BC46" s="150"/>
      <c r="BD46" s="150"/>
      <c r="BE46" s="150"/>
      <c r="BF46" s="150"/>
      <c r="BG46" s="150"/>
      <c r="BH46" s="150"/>
      <c r="BI46" s="150"/>
      <c r="BJ46" s="150"/>
      <c r="BK46" s="150"/>
      <c r="BL46" s="150"/>
      <c r="BM46" s="150"/>
      <c r="BN46" s="150"/>
      <c r="BO46" s="150"/>
      <c r="BP46" s="150"/>
    </row>
    <row r="47" spans="1:68" ht="12.75" customHeight="1">
      <c r="A47" s="112"/>
      <c r="B47" s="112"/>
      <c r="C47" s="64" t="s">
        <v>328</v>
      </c>
      <c r="D47" s="29" t="s">
        <v>77</v>
      </c>
      <c r="E47" s="125"/>
      <c r="F47" s="138">
        <f t="shared" ref="F47:F52" si="38">SUM(G47:I47)</f>
        <v>0</v>
      </c>
      <c r="G47" s="139">
        <f t="shared" ref="G47:I47" si="39">SUMIF($K$6:$AV$6,G$6,$K47:$AV47)</f>
        <v>0</v>
      </c>
      <c r="H47" s="139">
        <f t="shared" si="39"/>
        <v>0</v>
      </c>
      <c r="I47" s="139">
        <f t="shared" si="39"/>
        <v>0</v>
      </c>
      <c r="J47" s="112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  <c r="AC47" s="139"/>
      <c r="AD47" s="139"/>
      <c r="AE47" s="139"/>
      <c r="AF47" s="139"/>
      <c r="AG47" s="139"/>
      <c r="AH47" s="139"/>
      <c r="AI47" s="139"/>
      <c r="AJ47" s="139"/>
      <c r="AK47" s="139"/>
      <c r="AL47" s="139"/>
      <c r="AM47" s="139"/>
      <c r="AN47" s="139"/>
      <c r="AO47" s="139"/>
      <c r="AP47" s="139"/>
      <c r="AQ47" s="139"/>
      <c r="AR47" s="139"/>
      <c r="AS47" s="139"/>
      <c r="AT47" s="139"/>
      <c r="AU47" s="139"/>
      <c r="AV47" s="139"/>
      <c r="AW47" s="112"/>
      <c r="AX47" s="29"/>
      <c r="AY47" s="29"/>
      <c r="AZ47" s="29"/>
      <c r="BA47" s="29"/>
      <c r="BB47" s="29"/>
      <c r="BC47" s="29"/>
      <c r="BD47" s="29"/>
      <c r="BE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</row>
    <row r="48" spans="1:68" ht="12.75" customHeight="1">
      <c r="A48" s="112"/>
      <c r="B48" s="112"/>
      <c r="C48" s="108" t="s">
        <v>176</v>
      </c>
      <c r="D48" s="29" t="s">
        <v>77</v>
      </c>
      <c r="E48" s="125"/>
      <c r="F48" s="138">
        <f t="shared" si="38"/>
        <v>0</v>
      </c>
      <c r="G48" s="139">
        <f t="shared" ref="G48:I48" si="40">SUMIF($K$6:$AV$6,G$6,$K48:$AV48)</f>
        <v>0</v>
      </c>
      <c r="H48" s="139">
        <f t="shared" si="40"/>
        <v>0</v>
      </c>
      <c r="I48" s="139">
        <f t="shared" si="40"/>
        <v>0</v>
      </c>
      <c r="J48" s="112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  <c r="AC48" s="139"/>
      <c r="AD48" s="139"/>
      <c r="AE48" s="139"/>
      <c r="AF48" s="139"/>
      <c r="AG48" s="139"/>
      <c r="AH48" s="139"/>
      <c r="AI48" s="139"/>
      <c r="AJ48" s="139"/>
      <c r="AK48" s="139"/>
      <c r="AL48" s="139"/>
      <c r="AM48" s="139"/>
      <c r="AN48" s="139"/>
      <c r="AO48" s="139"/>
      <c r="AP48" s="139"/>
      <c r="AQ48" s="139"/>
      <c r="AR48" s="139"/>
      <c r="AS48" s="139"/>
      <c r="AT48" s="139"/>
      <c r="AU48" s="139"/>
      <c r="AV48" s="139"/>
      <c r="AW48" s="112"/>
      <c r="AX48" s="29"/>
      <c r="AY48" s="29"/>
      <c r="AZ48" s="29"/>
      <c r="BA48" s="29"/>
      <c r="BB48" s="29"/>
      <c r="BC48" s="29"/>
      <c r="BD48" s="29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</row>
    <row r="49" spans="1:68" ht="12.75" customHeight="1">
      <c r="A49" s="112"/>
      <c r="B49" s="112"/>
      <c r="C49" s="108" t="s">
        <v>178</v>
      </c>
      <c r="D49" s="29" t="s">
        <v>77</v>
      </c>
      <c r="E49" s="125"/>
      <c r="F49" s="138">
        <f t="shared" si="38"/>
        <v>0</v>
      </c>
      <c r="G49" s="139">
        <f t="shared" ref="G49:I49" si="41">SUMIF($K$6:$AV$6,G$6,$K49:$AV49)</f>
        <v>0</v>
      </c>
      <c r="H49" s="139">
        <f t="shared" si="41"/>
        <v>0</v>
      </c>
      <c r="I49" s="139">
        <f t="shared" si="41"/>
        <v>0</v>
      </c>
      <c r="J49" s="112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  <c r="AC49" s="139"/>
      <c r="AD49" s="139"/>
      <c r="AE49" s="139"/>
      <c r="AF49" s="139"/>
      <c r="AG49" s="139"/>
      <c r="AH49" s="139"/>
      <c r="AI49" s="139"/>
      <c r="AJ49" s="139"/>
      <c r="AK49" s="139"/>
      <c r="AL49" s="139"/>
      <c r="AM49" s="139"/>
      <c r="AN49" s="139"/>
      <c r="AO49" s="139"/>
      <c r="AP49" s="139"/>
      <c r="AQ49" s="139"/>
      <c r="AR49" s="139"/>
      <c r="AS49" s="139"/>
      <c r="AT49" s="139"/>
      <c r="AU49" s="139"/>
      <c r="AV49" s="139"/>
      <c r="AW49" s="112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29"/>
      <c r="BM49" s="29"/>
      <c r="BN49" s="29"/>
      <c r="BO49" s="29"/>
      <c r="BP49" s="29"/>
    </row>
    <row r="50" spans="1:68" ht="12.75" customHeight="1">
      <c r="A50" s="112"/>
      <c r="B50" s="112"/>
      <c r="C50" s="108" t="s">
        <v>179</v>
      </c>
      <c r="D50" s="29" t="s">
        <v>77</v>
      </c>
      <c r="E50" s="125"/>
      <c r="F50" s="138">
        <f t="shared" si="38"/>
        <v>0</v>
      </c>
      <c r="G50" s="139">
        <f t="shared" ref="G50:I50" si="42">SUMIF($K$6:$AV$6,G$6,$K50:$AV50)</f>
        <v>0</v>
      </c>
      <c r="H50" s="139">
        <f t="shared" si="42"/>
        <v>0</v>
      </c>
      <c r="I50" s="139">
        <f t="shared" si="42"/>
        <v>0</v>
      </c>
      <c r="J50" s="112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  <c r="AC50" s="139"/>
      <c r="AD50" s="139"/>
      <c r="AE50" s="139"/>
      <c r="AF50" s="139"/>
      <c r="AG50" s="139"/>
      <c r="AH50" s="139"/>
      <c r="AI50" s="139"/>
      <c r="AJ50" s="139"/>
      <c r="AK50" s="139"/>
      <c r="AL50" s="139"/>
      <c r="AM50" s="139"/>
      <c r="AN50" s="139"/>
      <c r="AO50" s="139"/>
      <c r="AP50" s="139"/>
      <c r="AQ50" s="139"/>
      <c r="AR50" s="139"/>
      <c r="AS50" s="139"/>
      <c r="AT50" s="139"/>
      <c r="AU50" s="139"/>
      <c r="AV50" s="139"/>
      <c r="AW50" s="112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</row>
    <row r="51" spans="1:68" ht="12.75" customHeight="1">
      <c r="A51" s="112"/>
      <c r="B51" s="112"/>
      <c r="C51" s="108" t="s">
        <v>329</v>
      </c>
      <c r="D51" s="29" t="s">
        <v>77</v>
      </c>
      <c r="E51" s="125"/>
      <c r="F51" s="138">
        <f t="shared" si="38"/>
        <v>0</v>
      </c>
      <c r="G51" s="139">
        <f t="shared" ref="G51:I51" si="43">SUMIF($K$6:$AV$6,G$6,$K51:$AV51)</f>
        <v>0</v>
      </c>
      <c r="H51" s="139">
        <f t="shared" si="43"/>
        <v>0</v>
      </c>
      <c r="I51" s="139">
        <f t="shared" si="43"/>
        <v>0</v>
      </c>
      <c r="J51" s="112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  <c r="AC51" s="139"/>
      <c r="AD51" s="139"/>
      <c r="AE51" s="139"/>
      <c r="AF51" s="139"/>
      <c r="AG51" s="139"/>
      <c r="AH51" s="139"/>
      <c r="AI51" s="139"/>
      <c r="AJ51" s="139"/>
      <c r="AK51" s="139"/>
      <c r="AL51" s="139"/>
      <c r="AM51" s="139"/>
      <c r="AN51" s="139"/>
      <c r="AO51" s="139"/>
      <c r="AP51" s="139"/>
      <c r="AQ51" s="139"/>
      <c r="AR51" s="139"/>
      <c r="AS51" s="139"/>
      <c r="AT51" s="139"/>
      <c r="AU51" s="139"/>
      <c r="AV51" s="139"/>
      <c r="AW51" s="112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9"/>
      <c r="BM51" s="29"/>
      <c r="BN51" s="29"/>
      <c r="BO51" s="29"/>
      <c r="BP51" s="29"/>
    </row>
    <row r="52" spans="1:68" ht="12.75" customHeight="1">
      <c r="A52" s="112"/>
      <c r="B52" s="112"/>
      <c r="C52" s="108" t="s">
        <v>180</v>
      </c>
      <c r="D52" s="29" t="s">
        <v>77</v>
      </c>
      <c r="E52" s="125"/>
      <c r="F52" s="138">
        <f t="shared" si="38"/>
        <v>0</v>
      </c>
      <c r="G52" s="139">
        <f>SUMIF($K$6:$AV$6,G$6,$K52:$AV52)</f>
        <v>0</v>
      </c>
      <c r="H52" s="139">
        <v>0</v>
      </c>
      <c r="I52" s="139">
        <v>0</v>
      </c>
      <c r="J52" s="112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  <c r="AC52" s="139"/>
      <c r="AD52" s="139"/>
      <c r="AE52" s="139"/>
      <c r="AF52" s="139"/>
      <c r="AG52" s="139"/>
      <c r="AH52" s="139"/>
      <c r="AI52" s="139"/>
      <c r="AJ52" s="139"/>
      <c r="AK52" s="139"/>
      <c r="AL52" s="139"/>
      <c r="AM52" s="139"/>
      <c r="AN52" s="139"/>
      <c r="AO52" s="139"/>
      <c r="AP52" s="139"/>
      <c r="AQ52" s="139"/>
      <c r="AR52" s="139"/>
      <c r="AS52" s="139"/>
      <c r="AT52" s="139"/>
      <c r="AU52" s="139"/>
      <c r="AV52" s="139"/>
      <c r="AW52" s="112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29"/>
      <c r="BM52" s="29"/>
      <c r="BN52" s="29"/>
      <c r="BO52" s="29"/>
      <c r="BP52" s="29"/>
    </row>
    <row r="53" spans="1:68" ht="12.75" customHeight="1">
      <c r="A53" s="112"/>
      <c r="B53" s="112"/>
      <c r="C53" s="112"/>
      <c r="D53" s="29"/>
      <c r="E53" s="125"/>
      <c r="F53" s="138"/>
      <c r="G53" s="29"/>
      <c r="H53" s="29"/>
      <c r="I53" s="29"/>
      <c r="J53" s="112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112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29"/>
      <c r="BM53" s="29"/>
      <c r="BN53" s="29"/>
      <c r="BO53" s="29"/>
      <c r="BP53" s="29"/>
    </row>
    <row r="54" spans="1:68" ht="12.75" customHeight="1">
      <c r="A54" s="112"/>
      <c r="B54" s="112"/>
      <c r="C54" s="56" t="s">
        <v>253</v>
      </c>
      <c r="D54" s="145" t="s">
        <v>77</v>
      </c>
      <c r="E54" s="99"/>
      <c r="F54" s="138">
        <f t="shared" ref="F54:I54" si="44">F34-F37</f>
        <v>0</v>
      </c>
      <c r="G54" s="145">
        <f t="shared" si="44"/>
        <v>0</v>
      </c>
      <c r="H54" s="145">
        <f t="shared" si="44"/>
        <v>0</v>
      </c>
      <c r="I54" s="145">
        <f t="shared" si="44"/>
        <v>0</v>
      </c>
      <c r="J54" s="112"/>
      <c r="K54" s="145">
        <f t="shared" ref="K54:AV54" si="45">K34-K37</f>
        <v>0</v>
      </c>
      <c r="L54" s="145">
        <f t="shared" si="45"/>
        <v>0</v>
      </c>
      <c r="M54" s="145">
        <f t="shared" si="45"/>
        <v>0</v>
      </c>
      <c r="N54" s="145">
        <f t="shared" si="45"/>
        <v>0</v>
      </c>
      <c r="O54" s="145">
        <f t="shared" si="45"/>
        <v>0</v>
      </c>
      <c r="P54" s="145">
        <f t="shared" si="45"/>
        <v>0</v>
      </c>
      <c r="Q54" s="145">
        <f t="shared" si="45"/>
        <v>0</v>
      </c>
      <c r="R54" s="145">
        <f t="shared" si="45"/>
        <v>0</v>
      </c>
      <c r="S54" s="145">
        <f t="shared" si="45"/>
        <v>0</v>
      </c>
      <c r="T54" s="145">
        <f t="shared" si="45"/>
        <v>0</v>
      </c>
      <c r="U54" s="145">
        <f t="shared" si="45"/>
        <v>0</v>
      </c>
      <c r="V54" s="145">
        <f t="shared" si="45"/>
        <v>0</v>
      </c>
      <c r="W54" s="145">
        <f t="shared" si="45"/>
        <v>0</v>
      </c>
      <c r="X54" s="145">
        <f t="shared" si="45"/>
        <v>0</v>
      </c>
      <c r="Y54" s="145">
        <f t="shared" si="45"/>
        <v>0</v>
      </c>
      <c r="Z54" s="145">
        <f t="shared" si="45"/>
        <v>0</v>
      </c>
      <c r="AA54" s="145">
        <f t="shared" si="45"/>
        <v>0</v>
      </c>
      <c r="AB54" s="145">
        <f t="shared" si="45"/>
        <v>0</v>
      </c>
      <c r="AC54" s="145">
        <f t="shared" si="45"/>
        <v>0</v>
      </c>
      <c r="AD54" s="145">
        <f t="shared" si="45"/>
        <v>0</v>
      </c>
      <c r="AE54" s="145">
        <f t="shared" si="45"/>
        <v>0</v>
      </c>
      <c r="AF54" s="145">
        <f t="shared" si="45"/>
        <v>0</v>
      </c>
      <c r="AG54" s="145">
        <f t="shared" si="45"/>
        <v>0</v>
      </c>
      <c r="AH54" s="145">
        <f t="shared" si="45"/>
        <v>0</v>
      </c>
      <c r="AI54" s="145">
        <f t="shared" si="45"/>
        <v>0</v>
      </c>
      <c r="AJ54" s="145">
        <f t="shared" si="45"/>
        <v>0</v>
      </c>
      <c r="AK54" s="145">
        <f t="shared" si="45"/>
        <v>0</v>
      </c>
      <c r="AL54" s="145">
        <f t="shared" si="45"/>
        <v>0</v>
      </c>
      <c r="AM54" s="145">
        <f t="shared" si="45"/>
        <v>0</v>
      </c>
      <c r="AN54" s="145">
        <f t="shared" si="45"/>
        <v>0</v>
      </c>
      <c r="AO54" s="145">
        <f t="shared" si="45"/>
        <v>0</v>
      </c>
      <c r="AP54" s="145">
        <f t="shared" si="45"/>
        <v>0</v>
      </c>
      <c r="AQ54" s="145">
        <f t="shared" si="45"/>
        <v>0</v>
      </c>
      <c r="AR54" s="145">
        <f t="shared" si="45"/>
        <v>0</v>
      </c>
      <c r="AS54" s="145">
        <f t="shared" si="45"/>
        <v>0</v>
      </c>
      <c r="AT54" s="145">
        <f t="shared" si="45"/>
        <v>0</v>
      </c>
      <c r="AU54" s="145">
        <f t="shared" si="45"/>
        <v>0</v>
      </c>
      <c r="AV54" s="145">
        <f t="shared" si="45"/>
        <v>0</v>
      </c>
      <c r="AW54" s="112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29"/>
      <c r="BM54" s="29"/>
      <c r="BN54" s="29"/>
      <c r="BO54" s="29"/>
      <c r="BP54" s="29"/>
    </row>
    <row r="55" spans="1:68" ht="12.75" customHeight="1">
      <c r="A55" s="112"/>
      <c r="B55" s="112"/>
      <c r="C55" s="148" t="s">
        <v>330</v>
      </c>
      <c r="D55" s="29" t="s">
        <v>73</v>
      </c>
      <c r="E55" s="125"/>
      <c r="F55" s="146" t="str">
        <f t="shared" ref="F55:I55" si="46">IF(F9=0,"n/a",F54/F9)</f>
        <v>n/a</v>
      </c>
      <c r="G55" s="147" t="str">
        <f t="shared" si="46"/>
        <v>n/a</v>
      </c>
      <c r="H55" s="147" t="str">
        <f t="shared" si="46"/>
        <v>n/a</v>
      </c>
      <c r="I55" s="147" t="str">
        <f t="shared" si="46"/>
        <v>n/a</v>
      </c>
      <c r="J55" s="112"/>
      <c r="K55" s="147" t="str">
        <f t="shared" ref="K55:AV55" si="47">IF(K9=0,"n/a",K54/K9)</f>
        <v>n/a</v>
      </c>
      <c r="L55" s="147" t="str">
        <f t="shared" si="47"/>
        <v>n/a</v>
      </c>
      <c r="M55" s="147" t="str">
        <f t="shared" si="47"/>
        <v>n/a</v>
      </c>
      <c r="N55" s="147" t="str">
        <f t="shared" si="47"/>
        <v>n/a</v>
      </c>
      <c r="O55" s="147" t="str">
        <f t="shared" si="47"/>
        <v>n/a</v>
      </c>
      <c r="P55" s="147" t="str">
        <f t="shared" si="47"/>
        <v>n/a</v>
      </c>
      <c r="Q55" s="147" t="str">
        <f t="shared" si="47"/>
        <v>n/a</v>
      </c>
      <c r="R55" s="147" t="str">
        <f t="shared" si="47"/>
        <v>n/a</v>
      </c>
      <c r="S55" s="147" t="str">
        <f t="shared" si="47"/>
        <v>n/a</v>
      </c>
      <c r="T55" s="147" t="str">
        <f t="shared" si="47"/>
        <v>n/a</v>
      </c>
      <c r="U55" s="147" t="str">
        <f t="shared" si="47"/>
        <v>n/a</v>
      </c>
      <c r="V55" s="147" t="str">
        <f t="shared" si="47"/>
        <v>n/a</v>
      </c>
      <c r="W55" s="147" t="str">
        <f t="shared" si="47"/>
        <v>n/a</v>
      </c>
      <c r="X55" s="147" t="str">
        <f t="shared" si="47"/>
        <v>n/a</v>
      </c>
      <c r="Y55" s="147" t="str">
        <f t="shared" si="47"/>
        <v>n/a</v>
      </c>
      <c r="Z55" s="147" t="str">
        <f t="shared" si="47"/>
        <v>n/a</v>
      </c>
      <c r="AA55" s="147" t="str">
        <f t="shared" si="47"/>
        <v>n/a</v>
      </c>
      <c r="AB55" s="147" t="str">
        <f t="shared" si="47"/>
        <v>n/a</v>
      </c>
      <c r="AC55" s="147" t="str">
        <f t="shared" si="47"/>
        <v>n/a</v>
      </c>
      <c r="AD55" s="147" t="str">
        <f t="shared" si="47"/>
        <v>n/a</v>
      </c>
      <c r="AE55" s="147" t="str">
        <f t="shared" si="47"/>
        <v>n/a</v>
      </c>
      <c r="AF55" s="147" t="str">
        <f t="shared" si="47"/>
        <v>n/a</v>
      </c>
      <c r="AG55" s="147" t="str">
        <f t="shared" si="47"/>
        <v>n/a</v>
      </c>
      <c r="AH55" s="147" t="str">
        <f t="shared" si="47"/>
        <v>n/a</v>
      </c>
      <c r="AI55" s="147" t="str">
        <f t="shared" si="47"/>
        <v>n/a</v>
      </c>
      <c r="AJ55" s="147" t="str">
        <f t="shared" si="47"/>
        <v>n/a</v>
      </c>
      <c r="AK55" s="147" t="str">
        <f t="shared" si="47"/>
        <v>n/a</v>
      </c>
      <c r="AL55" s="147" t="str">
        <f t="shared" si="47"/>
        <v>n/a</v>
      </c>
      <c r="AM55" s="147" t="str">
        <f t="shared" si="47"/>
        <v>n/a</v>
      </c>
      <c r="AN55" s="147" t="str">
        <f t="shared" si="47"/>
        <v>n/a</v>
      </c>
      <c r="AO55" s="147" t="str">
        <f t="shared" si="47"/>
        <v>n/a</v>
      </c>
      <c r="AP55" s="147" t="str">
        <f t="shared" si="47"/>
        <v>n/a</v>
      </c>
      <c r="AQ55" s="147" t="str">
        <f t="shared" si="47"/>
        <v>n/a</v>
      </c>
      <c r="AR55" s="147" t="str">
        <f t="shared" si="47"/>
        <v>n/a</v>
      </c>
      <c r="AS55" s="147" t="str">
        <f t="shared" si="47"/>
        <v>n/a</v>
      </c>
      <c r="AT55" s="147" t="str">
        <f t="shared" si="47"/>
        <v>n/a</v>
      </c>
      <c r="AU55" s="147" t="str">
        <f t="shared" si="47"/>
        <v>n/a</v>
      </c>
      <c r="AV55" s="147" t="str">
        <f t="shared" si="47"/>
        <v>n/a</v>
      </c>
      <c r="AW55" s="112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29"/>
      <c r="BM55" s="29"/>
      <c r="BN55" s="29"/>
      <c r="BO55" s="29"/>
      <c r="BP55" s="29"/>
    </row>
    <row r="56" spans="1:68" ht="12.75" customHeight="1">
      <c r="A56" s="112"/>
      <c r="B56" s="112"/>
      <c r="C56" s="112"/>
      <c r="D56" s="29"/>
      <c r="E56" s="125"/>
      <c r="F56" s="132"/>
      <c r="G56" s="29"/>
      <c r="H56" s="29"/>
      <c r="I56" s="29"/>
      <c r="J56" s="112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112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29"/>
      <c r="BM56" s="29"/>
      <c r="BN56" s="29"/>
      <c r="BO56" s="29"/>
      <c r="BP56" s="29"/>
    </row>
    <row r="57" spans="1:68" ht="12.75" customHeight="1">
      <c r="A57" s="112"/>
      <c r="B57" s="112"/>
      <c r="C57" s="108" t="s">
        <v>331</v>
      </c>
      <c r="D57" s="29" t="s">
        <v>77</v>
      </c>
      <c r="E57" s="125"/>
      <c r="F57" s="138">
        <f t="shared" ref="F57:F59" si="48">SUM(G57:I57)</f>
        <v>0</v>
      </c>
      <c r="G57" s="139">
        <f t="shared" ref="G57:G59" si="49">SUMIF($K$6:$AV$6,G$6,$K57:$AV57)</f>
        <v>0</v>
      </c>
      <c r="H57" s="139">
        <v>0</v>
      </c>
      <c r="I57" s="139">
        <v>0</v>
      </c>
      <c r="J57" s="112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  <c r="AC57" s="139"/>
      <c r="AD57" s="139"/>
      <c r="AE57" s="139"/>
      <c r="AF57" s="139"/>
      <c r="AG57" s="139"/>
      <c r="AH57" s="139"/>
      <c r="AI57" s="139"/>
      <c r="AJ57" s="139"/>
      <c r="AK57" s="139"/>
      <c r="AL57" s="139"/>
      <c r="AM57" s="139"/>
      <c r="AN57" s="139"/>
      <c r="AO57" s="139"/>
      <c r="AP57" s="139"/>
      <c r="AQ57" s="139"/>
      <c r="AR57" s="139"/>
      <c r="AS57" s="139"/>
      <c r="AT57" s="139"/>
      <c r="AU57" s="139"/>
      <c r="AV57" s="139"/>
      <c r="AW57" s="112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29"/>
      <c r="BM57" s="29"/>
      <c r="BN57" s="29"/>
      <c r="BO57" s="29"/>
      <c r="BP57" s="29"/>
    </row>
    <row r="58" spans="1:68" ht="12.75" customHeight="1">
      <c r="A58" s="112"/>
      <c r="B58" s="112"/>
      <c r="C58" s="108" t="s">
        <v>332</v>
      </c>
      <c r="D58" s="29" t="s">
        <v>77</v>
      </c>
      <c r="E58" s="125"/>
      <c r="F58" s="138">
        <f t="shared" si="48"/>
        <v>0</v>
      </c>
      <c r="G58" s="139">
        <f t="shared" si="49"/>
        <v>0</v>
      </c>
      <c r="H58" s="139">
        <f t="shared" ref="H58:I58" si="50">SUMIF($K$6:$AV$6,H$6,$K58:$AV58)</f>
        <v>0</v>
      </c>
      <c r="I58" s="139">
        <f t="shared" si="50"/>
        <v>0</v>
      </c>
      <c r="J58" s="112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  <c r="AC58" s="139"/>
      <c r="AD58" s="139"/>
      <c r="AE58" s="139"/>
      <c r="AF58" s="139"/>
      <c r="AG58" s="139"/>
      <c r="AH58" s="139"/>
      <c r="AI58" s="139"/>
      <c r="AJ58" s="139"/>
      <c r="AK58" s="139"/>
      <c r="AL58" s="139"/>
      <c r="AM58" s="139"/>
      <c r="AN58" s="139"/>
      <c r="AO58" s="139"/>
      <c r="AP58" s="139"/>
      <c r="AQ58" s="139"/>
      <c r="AR58" s="139"/>
      <c r="AS58" s="139"/>
      <c r="AT58" s="139"/>
      <c r="AU58" s="139"/>
      <c r="AV58" s="139"/>
      <c r="AW58" s="112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29"/>
      <c r="BM58" s="29"/>
      <c r="BN58" s="29"/>
      <c r="BO58" s="29"/>
      <c r="BP58" s="29"/>
    </row>
    <row r="59" spans="1:68" ht="12.75" customHeight="1">
      <c r="A59" s="112"/>
      <c r="B59" s="112"/>
      <c r="C59" s="108" t="s">
        <v>333</v>
      </c>
      <c r="D59" s="29" t="s">
        <v>77</v>
      </c>
      <c r="E59" s="125"/>
      <c r="F59" s="138">
        <f t="shared" si="48"/>
        <v>0</v>
      </c>
      <c r="G59" s="139">
        <f t="shared" si="49"/>
        <v>0</v>
      </c>
      <c r="H59" s="139">
        <f t="shared" ref="H59:I59" si="51">SUMIF($K$6:$AV$6,H$6,$K59:$AV59)</f>
        <v>0</v>
      </c>
      <c r="I59" s="139">
        <f t="shared" si="51"/>
        <v>0</v>
      </c>
      <c r="J59" s="112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  <c r="AC59" s="139"/>
      <c r="AD59" s="139"/>
      <c r="AE59" s="139"/>
      <c r="AF59" s="139"/>
      <c r="AG59" s="139"/>
      <c r="AH59" s="139"/>
      <c r="AI59" s="139"/>
      <c r="AJ59" s="139"/>
      <c r="AK59" s="139"/>
      <c r="AL59" s="139"/>
      <c r="AM59" s="139"/>
      <c r="AN59" s="139"/>
      <c r="AO59" s="139"/>
      <c r="AP59" s="139"/>
      <c r="AQ59" s="139"/>
      <c r="AR59" s="139"/>
      <c r="AS59" s="139"/>
      <c r="AT59" s="139"/>
      <c r="AU59" s="139"/>
      <c r="AV59" s="139"/>
      <c r="AW59" s="112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29"/>
      <c r="BM59" s="29"/>
      <c r="BN59" s="29"/>
      <c r="BO59" s="29"/>
      <c r="BP59" s="29"/>
    </row>
    <row r="60" spans="1:68" ht="12.75" customHeight="1">
      <c r="A60" s="112"/>
      <c r="B60" s="112"/>
      <c r="C60" s="112"/>
      <c r="D60" s="29"/>
      <c r="E60" s="125"/>
      <c r="F60" s="132"/>
      <c r="G60" s="29"/>
      <c r="H60" s="29"/>
      <c r="I60" s="29"/>
      <c r="J60" s="112"/>
      <c r="K60" s="29"/>
      <c r="L60" s="29"/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29"/>
      <c r="AN60" s="29"/>
      <c r="AO60" s="29"/>
      <c r="AP60" s="29"/>
      <c r="AQ60" s="29"/>
      <c r="AR60" s="29"/>
      <c r="AS60" s="29"/>
      <c r="AT60" s="29"/>
      <c r="AU60" s="29"/>
      <c r="AV60" s="29"/>
      <c r="AW60" s="112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29"/>
      <c r="BM60" s="29"/>
      <c r="BN60" s="29"/>
      <c r="BO60" s="29"/>
      <c r="BP60" s="29"/>
    </row>
    <row r="61" spans="1:68" ht="12.75" customHeight="1">
      <c r="A61" s="112"/>
      <c r="B61" s="112"/>
      <c r="C61" s="56" t="s">
        <v>334</v>
      </c>
      <c r="D61" s="145" t="s">
        <v>77</v>
      </c>
      <c r="E61" s="99"/>
      <c r="F61" s="138">
        <f t="shared" ref="F61:I61" si="52">F54-SUM(F57:F59)</f>
        <v>0</v>
      </c>
      <c r="G61" s="145">
        <f t="shared" si="52"/>
        <v>0</v>
      </c>
      <c r="H61" s="145">
        <f t="shared" si="52"/>
        <v>0</v>
      </c>
      <c r="I61" s="145">
        <f t="shared" si="52"/>
        <v>0</v>
      </c>
      <c r="J61" s="112"/>
      <c r="K61" s="145">
        <f t="shared" ref="K61:AV61" si="53">K54-SUM(K57:K59)</f>
        <v>0</v>
      </c>
      <c r="L61" s="145">
        <f t="shared" si="53"/>
        <v>0</v>
      </c>
      <c r="M61" s="145">
        <f t="shared" si="53"/>
        <v>0</v>
      </c>
      <c r="N61" s="145">
        <f t="shared" si="53"/>
        <v>0</v>
      </c>
      <c r="O61" s="145">
        <f t="shared" si="53"/>
        <v>0</v>
      </c>
      <c r="P61" s="145">
        <f t="shared" si="53"/>
        <v>0</v>
      </c>
      <c r="Q61" s="145">
        <f t="shared" si="53"/>
        <v>0</v>
      </c>
      <c r="R61" s="145">
        <f t="shared" si="53"/>
        <v>0</v>
      </c>
      <c r="S61" s="145">
        <f t="shared" si="53"/>
        <v>0</v>
      </c>
      <c r="T61" s="145">
        <f t="shared" si="53"/>
        <v>0</v>
      </c>
      <c r="U61" s="145">
        <f t="shared" si="53"/>
        <v>0</v>
      </c>
      <c r="V61" s="145">
        <f t="shared" si="53"/>
        <v>0</v>
      </c>
      <c r="W61" s="145">
        <f t="shared" si="53"/>
        <v>0</v>
      </c>
      <c r="X61" s="145">
        <f t="shared" si="53"/>
        <v>0</v>
      </c>
      <c r="Y61" s="145">
        <f t="shared" si="53"/>
        <v>0</v>
      </c>
      <c r="Z61" s="145">
        <f t="shared" si="53"/>
        <v>0</v>
      </c>
      <c r="AA61" s="145">
        <f t="shared" si="53"/>
        <v>0</v>
      </c>
      <c r="AB61" s="145">
        <f t="shared" si="53"/>
        <v>0</v>
      </c>
      <c r="AC61" s="145">
        <f t="shared" si="53"/>
        <v>0</v>
      </c>
      <c r="AD61" s="145">
        <f t="shared" si="53"/>
        <v>0</v>
      </c>
      <c r="AE61" s="145">
        <f t="shared" si="53"/>
        <v>0</v>
      </c>
      <c r="AF61" s="145">
        <f t="shared" si="53"/>
        <v>0</v>
      </c>
      <c r="AG61" s="145">
        <f t="shared" si="53"/>
        <v>0</v>
      </c>
      <c r="AH61" s="145">
        <f t="shared" si="53"/>
        <v>0</v>
      </c>
      <c r="AI61" s="145">
        <f t="shared" si="53"/>
        <v>0</v>
      </c>
      <c r="AJ61" s="145">
        <f t="shared" si="53"/>
        <v>0</v>
      </c>
      <c r="AK61" s="145">
        <f t="shared" si="53"/>
        <v>0</v>
      </c>
      <c r="AL61" s="145">
        <f t="shared" si="53"/>
        <v>0</v>
      </c>
      <c r="AM61" s="145">
        <f t="shared" si="53"/>
        <v>0</v>
      </c>
      <c r="AN61" s="145">
        <f t="shared" si="53"/>
        <v>0</v>
      </c>
      <c r="AO61" s="145">
        <f t="shared" si="53"/>
        <v>0</v>
      </c>
      <c r="AP61" s="145">
        <f t="shared" si="53"/>
        <v>0</v>
      </c>
      <c r="AQ61" s="145">
        <f t="shared" si="53"/>
        <v>0</v>
      </c>
      <c r="AR61" s="145">
        <f t="shared" si="53"/>
        <v>0</v>
      </c>
      <c r="AS61" s="145">
        <f t="shared" si="53"/>
        <v>0</v>
      </c>
      <c r="AT61" s="145">
        <f t="shared" si="53"/>
        <v>0</v>
      </c>
      <c r="AU61" s="145">
        <f t="shared" si="53"/>
        <v>0</v>
      </c>
      <c r="AV61" s="145">
        <f t="shared" si="53"/>
        <v>0</v>
      </c>
      <c r="AW61" s="112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29"/>
      <c r="BM61" s="29"/>
      <c r="BN61" s="29"/>
      <c r="BO61" s="29"/>
      <c r="BP61" s="29"/>
    </row>
    <row r="62" spans="1:68" ht="12.75" customHeight="1">
      <c r="A62" s="112"/>
      <c r="B62" s="112"/>
      <c r="C62" s="148" t="s">
        <v>335</v>
      </c>
      <c r="D62" s="29" t="s">
        <v>73</v>
      </c>
      <c r="E62" s="125"/>
      <c r="F62" s="152" t="str">
        <f t="shared" ref="F62:I62" si="54">IF(F9=0,"n/a",F61/F9)</f>
        <v>n/a</v>
      </c>
      <c r="G62" s="147" t="str">
        <f t="shared" si="54"/>
        <v>n/a</v>
      </c>
      <c r="H62" s="147" t="str">
        <f t="shared" si="54"/>
        <v>n/a</v>
      </c>
      <c r="I62" s="147" t="str">
        <f t="shared" si="54"/>
        <v>n/a</v>
      </c>
      <c r="J62" s="112"/>
      <c r="K62" s="147" t="str">
        <f t="shared" ref="K62:AV62" si="55">IF(K9=0,"n/a",K61/K9)</f>
        <v>n/a</v>
      </c>
      <c r="L62" s="147" t="str">
        <f t="shared" si="55"/>
        <v>n/a</v>
      </c>
      <c r="M62" s="147" t="str">
        <f t="shared" si="55"/>
        <v>n/a</v>
      </c>
      <c r="N62" s="147" t="str">
        <f t="shared" si="55"/>
        <v>n/a</v>
      </c>
      <c r="O62" s="147" t="str">
        <f t="shared" si="55"/>
        <v>n/a</v>
      </c>
      <c r="P62" s="147" t="str">
        <f t="shared" si="55"/>
        <v>n/a</v>
      </c>
      <c r="Q62" s="147" t="str">
        <f t="shared" si="55"/>
        <v>n/a</v>
      </c>
      <c r="R62" s="147" t="str">
        <f t="shared" si="55"/>
        <v>n/a</v>
      </c>
      <c r="S62" s="147" t="str">
        <f t="shared" si="55"/>
        <v>n/a</v>
      </c>
      <c r="T62" s="147" t="str">
        <f t="shared" si="55"/>
        <v>n/a</v>
      </c>
      <c r="U62" s="147" t="str">
        <f t="shared" si="55"/>
        <v>n/a</v>
      </c>
      <c r="V62" s="147" t="str">
        <f t="shared" si="55"/>
        <v>n/a</v>
      </c>
      <c r="W62" s="147" t="str">
        <f t="shared" si="55"/>
        <v>n/a</v>
      </c>
      <c r="X62" s="147" t="str">
        <f t="shared" si="55"/>
        <v>n/a</v>
      </c>
      <c r="Y62" s="147" t="str">
        <f t="shared" si="55"/>
        <v>n/a</v>
      </c>
      <c r="Z62" s="147" t="str">
        <f t="shared" si="55"/>
        <v>n/a</v>
      </c>
      <c r="AA62" s="147" t="str">
        <f t="shared" si="55"/>
        <v>n/a</v>
      </c>
      <c r="AB62" s="147" t="str">
        <f t="shared" si="55"/>
        <v>n/a</v>
      </c>
      <c r="AC62" s="147" t="str">
        <f t="shared" si="55"/>
        <v>n/a</v>
      </c>
      <c r="AD62" s="147" t="str">
        <f t="shared" si="55"/>
        <v>n/a</v>
      </c>
      <c r="AE62" s="147" t="str">
        <f t="shared" si="55"/>
        <v>n/a</v>
      </c>
      <c r="AF62" s="147" t="str">
        <f t="shared" si="55"/>
        <v>n/a</v>
      </c>
      <c r="AG62" s="147" t="str">
        <f t="shared" si="55"/>
        <v>n/a</v>
      </c>
      <c r="AH62" s="147" t="str">
        <f t="shared" si="55"/>
        <v>n/a</v>
      </c>
      <c r="AI62" s="147" t="str">
        <f t="shared" si="55"/>
        <v>n/a</v>
      </c>
      <c r="AJ62" s="147" t="str">
        <f t="shared" si="55"/>
        <v>n/a</v>
      </c>
      <c r="AK62" s="147" t="str">
        <f t="shared" si="55"/>
        <v>n/a</v>
      </c>
      <c r="AL62" s="147" t="str">
        <f t="shared" si="55"/>
        <v>n/a</v>
      </c>
      <c r="AM62" s="147" t="str">
        <f t="shared" si="55"/>
        <v>n/a</v>
      </c>
      <c r="AN62" s="147" t="str">
        <f t="shared" si="55"/>
        <v>n/a</v>
      </c>
      <c r="AO62" s="147" t="str">
        <f t="shared" si="55"/>
        <v>n/a</v>
      </c>
      <c r="AP62" s="147" t="str">
        <f t="shared" si="55"/>
        <v>n/a</v>
      </c>
      <c r="AQ62" s="147" t="str">
        <f t="shared" si="55"/>
        <v>n/a</v>
      </c>
      <c r="AR62" s="147" t="str">
        <f t="shared" si="55"/>
        <v>n/a</v>
      </c>
      <c r="AS62" s="147" t="str">
        <f t="shared" si="55"/>
        <v>n/a</v>
      </c>
      <c r="AT62" s="147" t="str">
        <f t="shared" si="55"/>
        <v>n/a</v>
      </c>
      <c r="AU62" s="147" t="str">
        <f t="shared" si="55"/>
        <v>n/a</v>
      </c>
      <c r="AV62" s="147" t="str">
        <f t="shared" si="55"/>
        <v>n/a</v>
      </c>
      <c r="AW62" s="112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29"/>
      <c r="BM62" s="29"/>
      <c r="BN62" s="29"/>
      <c r="BO62" s="29"/>
      <c r="BP62" s="29"/>
    </row>
    <row r="63" spans="1:68" ht="12.75" customHeight="1">
      <c r="A63" s="112"/>
      <c r="B63" s="112"/>
      <c r="C63" s="112"/>
      <c r="D63" s="29"/>
      <c r="E63" s="125"/>
      <c r="F63" s="150"/>
      <c r="G63" s="29"/>
      <c r="H63" s="29"/>
      <c r="I63" s="29"/>
      <c r="J63" s="112"/>
      <c r="K63" s="29"/>
      <c r="L63" s="29"/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29"/>
      <c r="AN63" s="29"/>
      <c r="AO63" s="29"/>
      <c r="AP63" s="29"/>
      <c r="AQ63" s="29"/>
      <c r="AR63" s="29"/>
      <c r="AS63" s="29"/>
      <c r="AT63" s="29"/>
      <c r="AU63" s="29"/>
      <c r="AV63" s="29"/>
      <c r="AW63" s="112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29"/>
      <c r="BM63" s="29"/>
      <c r="BN63" s="29"/>
      <c r="BO63" s="29"/>
      <c r="BP63" s="29"/>
    </row>
    <row r="64" spans="1:68" ht="12.75" customHeight="1">
      <c r="A64" s="112"/>
      <c r="B64" s="112"/>
      <c r="C64" s="94" t="s">
        <v>336</v>
      </c>
      <c r="D64" s="29"/>
      <c r="E64" s="125"/>
      <c r="F64" s="150"/>
      <c r="G64" s="29"/>
      <c r="H64" s="29"/>
      <c r="I64" s="29"/>
      <c r="J64" s="112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29"/>
      <c r="AQ64" s="29"/>
      <c r="AR64" s="29"/>
      <c r="AS64" s="29"/>
      <c r="AT64" s="29"/>
      <c r="AU64" s="29"/>
      <c r="AV64" s="29"/>
      <c r="AW64" s="112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29"/>
      <c r="BM64" s="29"/>
      <c r="BN64" s="29"/>
      <c r="BO64" s="29"/>
      <c r="BP64" s="29"/>
    </row>
    <row r="65" spans="1:68" ht="12.75" customHeight="1">
      <c r="A65" s="112"/>
      <c r="B65" s="112"/>
      <c r="C65" s="108" t="s">
        <v>337</v>
      </c>
      <c r="D65" s="29"/>
      <c r="E65" s="125"/>
      <c r="F65" s="150"/>
      <c r="G65" s="139"/>
      <c r="H65" s="139"/>
      <c r="I65" s="139"/>
      <c r="J65" s="112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  <c r="AC65" s="139"/>
      <c r="AD65" s="139"/>
      <c r="AE65" s="139"/>
      <c r="AF65" s="139"/>
      <c r="AG65" s="139"/>
      <c r="AH65" s="139"/>
      <c r="AI65" s="139"/>
      <c r="AJ65" s="139"/>
      <c r="AK65" s="139"/>
      <c r="AL65" s="139"/>
      <c r="AM65" s="139"/>
      <c r="AN65" s="139"/>
      <c r="AO65" s="139"/>
      <c r="AP65" s="139"/>
      <c r="AQ65" s="139"/>
      <c r="AR65" s="139"/>
      <c r="AS65" s="139"/>
      <c r="AT65" s="139"/>
      <c r="AU65" s="139"/>
      <c r="AV65" s="139"/>
      <c r="AW65" s="112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29"/>
      <c r="BM65" s="29"/>
      <c r="BN65" s="29"/>
      <c r="BO65" s="29"/>
      <c r="BP65" s="29"/>
    </row>
    <row r="66" spans="1:68" ht="12.75" customHeight="1">
      <c r="A66" s="112"/>
      <c r="B66" s="112"/>
      <c r="C66" s="108" t="s">
        <v>328</v>
      </c>
      <c r="D66" s="29" t="s">
        <v>188</v>
      </c>
      <c r="E66" s="125"/>
      <c r="F66" s="150"/>
      <c r="G66" s="139"/>
      <c r="H66" s="139"/>
      <c r="I66" s="139"/>
      <c r="J66" s="112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  <c r="AC66" s="139"/>
      <c r="AD66" s="139"/>
      <c r="AE66" s="139"/>
      <c r="AF66" s="139"/>
      <c r="AG66" s="139"/>
      <c r="AH66" s="139"/>
      <c r="AI66" s="139"/>
      <c r="AJ66" s="139"/>
      <c r="AK66" s="139"/>
      <c r="AL66" s="139"/>
      <c r="AM66" s="139"/>
      <c r="AN66" s="139"/>
      <c r="AO66" s="139"/>
      <c r="AP66" s="139"/>
      <c r="AQ66" s="139"/>
      <c r="AR66" s="139"/>
      <c r="AS66" s="139"/>
      <c r="AT66" s="139"/>
      <c r="AU66" s="139"/>
      <c r="AV66" s="139"/>
      <c r="AW66" s="112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29"/>
      <c r="BM66" s="29"/>
      <c r="BN66" s="29"/>
      <c r="BO66" s="29"/>
      <c r="BP66" s="29"/>
    </row>
    <row r="67" spans="1:68" ht="12.75" customHeight="1">
      <c r="A67" s="112"/>
      <c r="B67" s="112"/>
      <c r="C67" s="108" t="s">
        <v>191</v>
      </c>
      <c r="D67" s="29" t="s">
        <v>188</v>
      </c>
      <c r="E67" s="125"/>
      <c r="F67" s="150"/>
      <c r="G67" s="139"/>
      <c r="H67" s="139"/>
      <c r="I67" s="139"/>
      <c r="J67" s="112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  <c r="AC67" s="139"/>
      <c r="AD67" s="139"/>
      <c r="AE67" s="139"/>
      <c r="AF67" s="139"/>
      <c r="AG67" s="139"/>
      <c r="AH67" s="139"/>
      <c r="AI67" s="139"/>
      <c r="AJ67" s="139"/>
      <c r="AK67" s="139"/>
      <c r="AL67" s="139"/>
      <c r="AM67" s="139"/>
      <c r="AN67" s="139"/>
      <c r="AO67" s="139"/>
      <c r="AP67" s="139"/>
      <c r="AQ67" s="139"/>
      <c r="AR67" s="139"/>
      <c r="AS67" s="139"/>
      <c r="AT67" s="139"/>
      <c r="AU67" s="139"/>
      <c r="AV67" s="139"/>
      <c r="AW67" s="112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</row>
    <row r="68" spans="1:68" ht="12.75" customHeight="1">
      <c r="A68" s="112"/>
      <c r="B68" s="112"/>
      <c r="C68" s="108" t="s">
        <v>319</v>
      </c>
      <c r="D68" s="29" t="s">
        <v>188</v>
      </c>
      <c r="E68" s="125"/>
      <c r="F68" s="150"/>
      <c r="G68" s="139"/>
      <c r="H68" s="139"/>
      <c r="I68" s="139"/>
      <c r="J68" s="112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  <c r="AC68" s="139"/>
      <c r="AD68" s="139"/>
      <c r="AE68" s="139"/>
      <c r="AF68" s="139"/>
      <c r="AG68" s="139"/>
      <c r="AH68" s="139"/>
      <c r="AI68" s="139"/>
      <c r="AJ68" s="139"/>
      <c r="AK68" s="139"/>
      <c r="AL68" s="139"/>
      <c r="AM68" s="139"/>
      <c r="AN68" s="139"/>
      <c r="AO68" s="139"/>
      <c r="AP68" s="139"/>
      <c r="AQ68" s="139"/>
      <c r="AR68" s="139"/>
      <c r="AS68" s="139"/>
      <c r="AT68" s="139"/>
      <c r="AU68" s="139"/>
      <c r="AV68" s="139"/>
      <c r="AW68" s="112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29"/>
      <c r="BM68" s="29"/>
      <c r="BN68" s="29"/>
      <c r="BO68" s="29"/>
      <c r="BP68" s="29"/>
    </row>
    <row r="69" spans="1:68" ht="12.75" customHeight="1">
      <c r="A69" s="112"/>
      <c r="B69" s="112"/>
      <c r="C69" s="108" t="s">
        <v>320</v>
      </c>
      <c r="D69" s="29" t="s">
        <v>188</v>
      </c>
      <c r="E69" s="125"/>
      <c r="F69" s="150"/>
      <c r="G69" s="139"/>
      <c r="H69" s="139"/>
      <c r="I69" s="139"/>
      <c r="J69" s="112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  <c r="AC69" s="139"/>
      <c r="AD69" s="139"/>
      <c r="AE69" s="139"/>
      <c r="AF69" s="139"/>
      <c r="AG69" s="139"/>
      <c r="AH69" s="139"/>
      <c r="AI69" s="139"/>
      <c r="AJ69" s="139"/>
      <c r="AK69" s="139"/>
      <c r="AL69" s="139"/>
      <c r="AM69" s="139"/>
      <c r="AN69" s="139"/>
      <c r="AO69" s="139"/>
      <c r="AP69" s="139"/>
      <c r="AQ69" s="139"/>
      <c r="AR69" s="139"/>
      <c r="AS69" s="139"/>
      <c r="AT69" s="139"/>
      <c r="AU69" s="139"/>
      <c r="AV69" s="139"/>
      <c r="AW69" s="112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29"/>
      <c r="BM69" s="29"/>
      <c r="BN69" s="29"/>
      <c r="BO69" s="29"/>
      <c r="BP69" s="29"/>
    </row>
    <row r="70" spans="1:68" ht="12.75" customHeight="1">
      <c r="A70" s="112"/>
      <c r="B70" s="112"/>
      <c r="C70" s="108" t="s">
        <v>321</v>
      </c>
      <c r="D70" s="29" t="s">
        <v>188</v>
      </c>
      <c r="E70" s="125"/>
      <c r="F70" s="150"/>
      <c r="G70" s="139"/>
      <c r="H70" s="139"/>
      <c r="I70" s="139"/>
      <c r="J70" s="112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  <c r="AC70" s="139"/>
      <c r="AD70" s="139"/>
      <c r="AE70" s="139"/>
      <c r="AF70" s="139"/>
      <c r="AG70" s="139"/>
      <c r="AH70" s="139"/>
      <c r="AI70" s="139"/>
      <c r="AJ70" s="139"/>
      <c r="AK70" s="139"/>
      <c r="AL70" s="139"/>
      <c r="AM70" s="139"/>
      <c r="AN70" s="139"/>
      <c r="AO70" s="139"/>
      <c r="AP70" s="139"/>
      <c r="AQ70" s="139"/>
      <c r="AR70" s="139"/>
      <c r="AS70" s="139"/>
      <c r="AT70" s="139"/>
      <c r="AU70" s="139"/>
      <c r="AV70" s="139"/>
      <c r="AW70" s="112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</row>
    <row r="71" spans="1:68" ht="12.75" customHeight="1">
      <c r="A71" s="112"/>
      <c r="B71" s="112"/>
      <c r="C71" s="108" t="s">
        <v>325</v>
      </c>
      <c r="D71" s="29" t="s">
        <v>188</v>
      </c>
      <c r="E71" s="125"/>
      <c r="F71" s="150"/>
      <c r="G71" s="139"/>
      <c r="H71" s="139"/>
      <c r="I71" s="139"/>
      <c r="J71" s="112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  <c r="AC71" s="139"/>
      <c r="AD71" s="139"/>
      <c r="AE71" s="139"/>
      <c r="AF71" s="139"/>
      <c r="AG71" s="139"/>
      <c r="AH71" s="139"/>
      <c r="AI71" s="139"/>
      <c r="AJ71" s="139"/>
      <c r="AK71" s="139"/>
      <c r="AL71" s="139"/>
      <c r="AM71" s="139"/>
      <c r="AN71" s="139"/>
      <c r="AO71" s="139"/>
      <c r="AP71" s="139"/>
      <c r="AQ71" s="139"/>
      <c r="AR71" s="139"/>
      <c r="AS71" s="139"/>
      <c r="AT71" s="139"/>
      <c r="AU71" s="139"/>
      <c r="AV71" s="139"/>
      <c r="AW71" s="112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</row>
    <row r="72" spans="1:68" ht="12" customHeight="1">
      <c r="A72" s="112"/>
      <c r="B72" s="112"/>
      <c r="C72" s="112"/>
      <c r="D72" s="153"/>
      <c r="E72" s="125"/>
      <c r="F72" s="112"/>
      <c r="G72" s="112"/>
      <c r="H72" s="112"/>
      <c r="I72" s="112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12"/>
      <c r="AG72" s="112"/>
      <c r="AH72" s="112"/>
      <c r="AI72" s="112"/>
      <c r="AJ72" s="112"/>
      <c r="AK72" s="112"/>
      <c r="AL72" s="112"/>
      <c r="AM72" s="112"/>
      <c r="AN72" s="112"/>
      <c r="AO72" s="112"/>
      <c r="AP72" s="112"/>
      <c r="AQ72" s="112"/>
      <c r="AR72" s="112"/>
      <c r="AS72" s="112"/>
      <c r="AT72" s="112"/>
      <c r="AU72" s="112"/>
      <c r="AV72" s="112"/>
      <c r="AW72" s="112"/>
      <c r="AX72" s="112"/>
      <c r="AY72" s="112"/>
      <c r="AZ72" s="112"/>
      <c r="BA72" s="112"/>
      <c r="BB72" s="112"/>
      <c r="BC72" s="112"/>
      <c r="BD72" s="112"/>
      <c r="BE72" s="112"/>
      <c r="BF72" s="112"/>
      <c r="BG72" s="112"/>
      <c r="BH72" s="112"/>
      <c r="BI72" s="112"/>
      <c r="BJ72" s="112"/>
      <c r="BK72" s="112"/>
      <c r="BL72" s="112"/>
      <c r="BM72" s="112"/>
      <c r="BN72" s="112"/>
      <c r="BO72" s="112"/>
      <c r="BP72" s="112"/>
    </row>
    <row r="73" spans="1:68" ht="12" customHeight="1">
      <c r="A73" s="112"/>
      <c r="B73" s="112"/>
      <c r="C73" s="112"/>
      <c r="D73" s="153"/>
      <c r="E73" s="125"/>
      <c r="F73" s="112"/>
      <c r="G73" s="112"/>
      <c r="H73" s="112"/>
      <c r="I73" s="112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12"/>
      <c r="AG73" s="112"/>
      <c r="AH73" s="112"/>
      <c r="AI73" s="112"/>
      <c r="AJ73" s="112"/>
      <c r="AK73" s="112"/>
      <c r="AL73" s="112"/>
      <c r="AM73" s="112"/>
      <c r="AN73" s="112"/>
      <c r="AO73" s="112"/>
      <c r="AP73" s="112"/>
      <c r="AQ73" s="112"/>
      <c r="AR73" s="112"/>
      <c r="AS73" s="112"/>
      <c r="AT73" s="112"/>
      <c r="AU73" s="112"/>
      <c r="AV73" s="112"/>
      <c r="AW73" s="112"/>
      <c r="AX73" s="112"/>
      <c r="AY73" s="112"/>
      <c r="AZ73" s="112"/>
      <c r="BA73" s="112"/>
      <c r="BB73" s="112"/>
      <c r="BC73" s="112"/>
      <c r="BD73" s="112"/>
      <c r="BE73" s="112"/>
      <c r="BF73" s="112"/>
      <c r="BG73" s="112"/>
      <c r="BH73" s="112"/>
      <c r="BI73" s="112"/>
      <c r="BJ73" s="112"/>
      <c r="BK73" s="112"/>
      <c r="BL73" s="112"/>
      <c r="BM73" s="112"/>
      <c r="BN73" s="112"/>
      <c r="BO73" s="112"/>
      <c r="BP73" s="112"/>
    </row>
    <row r="74" spans="1:68" ht="12.75" customHeight="1">
      <c r="A74" s="112"/>
      <c r="B74" s="56" t="s">
        <v>338</v>
      </c>
      <c r="C74" s="56"/>
      <c r="D74" s="99"/>
      <c r="E74" s="99"/>
      <c r="F74" s="99"/>
      <c r="G74" s="99"/>
      <c r="H74" s="99"/>
      <c r="I74" s="99"/>
      <c r="J74" s="112"/>
      <c r="K74" s="99"/>
      <c r="L74" s="99"/>
      <c r="M74" s="99"/>
      <c r="N74" s="99"/>
      <c r="O74" s="99"/>
      <c r="P74" s="99"/>
      <c r="Q74" s="99"/>
      <c r="R74" s="99"/>
      <c r="S74" s="99"/>
      <c r="T74" s="99"/>
      <c r="U74" s="99"/>
      <c r="V74" s="99"/>
      <c r="W74" s="99"/>
      <c r="X74" s="99"/>
      <c r="Y74" s="99"/>
      <c r="Z74" s="99"/>
      <c r="AA74" s="99"/>
      <c r="AB74" s="99"/>
      <c r="AC74" s="99"/>
      <c r="AD74" s="99"/>
      <c r="AE74" s="99"/>
      <c r="AF74" s="99"/>
      <c r="AG74" s="99"/>
      <c r="AH74" s="99"/>
      <c r="AI74" s="99"/>
      <c r="AJ74" s="99"/>
      <c r="AK74" s="99"/>
      <c r="AL74" s="99"/>
      <c r="AM74" s="99"/>
      <c r="AN74" s="99"/>
      <c r="AO74" s="99"/>
      <c r="AP74" s="99"/>
      <c r="AQ74" s="99"/>
      <c r="AR74" s="99"/>
      <c r="AS74" s="99"/>
      <c r="AT74" s="99"/>
      <c r="AU74" s="99"/>
      <c r="AV74" s="99"/>
      <c r="AW74" s="112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</row>
    <row r="75" spans="1:68" ht="12.75" customHeight="1">
      <c r="A75" s="112"/>
      <c r="B75" s="388"/>
      <c r="C75" s="389"/>
      <c r="D75" s="34" t="s">
        <v>36</v>
      </c>
      <c r="E75" s="125"/>
      <c r="F75" s="126" t="s">
        <v>305</v>
      </c>
      <c r="G75" s="127">
        <v>2020</v>
      </c>
      <c r="H75" s="127">
        <v>2021</v>
      </c>
      <c r="I75" s="127">
        <v>2020</v>
      </c>
      <c r="J75" s="112"/>
      <c r="K75" s="128">
        <v>43101</v>
      </c>
      <c r="L75" s="128">
        <f t="shared" ref="L75:AV75" si="56">EDATE(K75,1)</f>
        <v>43132</v>
      </c>
      <c r="M75" s="128">
        <f t="shared" si="56"/>
        <v>43160</v>
      </c>
      <c r="N75" s="128">
        <f t="shared" si="56"/>
        <v>43191</v>
      </c>
      <c r="O75" s="128">
        <f t="shared" si="56"/>
        <v>43221</v>
      </c>
      <c r="P75" s="128">
        <f t="shared" si="56"/>
        <v>43252</v>
      </c>
      <c r="Q75" s="128">
        <f t="shared" si="56"/>
        <v>43282</v>
      </c>
      <c r="R75" s="128">
        <f t="shared" si="56"/>
        <v>43313</v>
      </c>
      <c r="S75" s="128">
        <f t="shared" si="56"/>
        <v>43344</v>
      </c>
      <c r="T75" s="128">
        <f t="shared" si="56"/>
        <v>43374</v>
      </c>
      <c r="U75" s="128">
        <f t="shared" si="56"/>
        <v>43405</v>
      </c>
      <c r="V75" s="128">
        <f t="shared" si="56"/>
        <v>43435</v>
      </c>
      <c r="W75" s="128">
        <f t="shared" si="56"/>
        <v>43466</v>
      </c>
      <c r="X75" s="128">
        <f t="shared" si="56"/>
        <v>43497</v>
      </c>
      <c r="Y75" s="128">
        <f t="shared" si="56"/>
        <v>43525</v>
      </c>
      <c r="Z75" s="128">
        <f t="shared" si="56"/>
        <v>43556</v>
      </c>
      <c r="AA75" s="128">
        <f t="shared" si="56"/>
        <v>43586</v>
      </c>
      <c r="AB75" s="128">
        <f t="shared" si="56"/>
        <v>43617</v>
      </c>
      <c r="AC75" s="128">
        <f t="shared" si="56"/>
        <v>43647</v>
      </c>
      <c r="AD75" s="128">
        <f t="shared" si="56"/>
        <v>43678</v>
      </c>
      <c r="AE75" s="128">
        <f t="shared" si="56"/>
        <v>43709</v>
      </c>
      <c r="AF75" s="128">
        <f t="shared" si="56"/>
        <v>43739</v>
      </c>
      <c r="AG75" s="128">
        <f t="shared" si="56"/>
        <v>43770</v>
      </c>
      <c r="AH75" s="128">
        <f t="shared" si="56"/>
        <v>43800</v>
      </c>
      <c r="AI75" s="128">
        <f t="shared" si="56"/>
        <v>43831</v>
      </c>
      <c r="AJ75" s="128">
        <f t="shared" si="56"/>
        <v>43862</v>
      </c>
      <c r="AK75" s="128">
        <f t="shared" si="56"/>
        <v>43891</v>
      </c>
      <c r="AL75" s="128">
        <f t="shared" si="56"/>
        <v>43922</v>
      </c>
      <c r="AM75" s="128">
        <f t="shared" si="56"/>
        <v>43952</v>
      </c>
      <c r="AN75" s="128">
        <f t="shared" si="56"/>
        <v>43983</v>
      </c>
      <c r="AO75" s="128">
        <f t="shared" si="56"/>
        <v>44013</v>
      </c>
      <c r="AP75" s="128">
        <f t="shared" si="56"/>
        <v>44044</v>
      </c>
      <c r="AQ75" s="128">
        <f t="shared" si="56"/>
        <v>44075</v>
      </c>
      <c r="AR75" s="128">
        <f t="shared" si="56"/>
        <v>44105</v>
      </c>
      <c r="AS75" s="128">
        <f t="shared" si="56"/>
        <v>44136</v>
      </c>
      <c r="AT75" s="128">
        <f t="shared" si="56"/>
        <v>44166</v>
      </c>
      <c r="AU75" s="128">
        <f t="shared" si="56"/>
        <v>44197</v>
      </c>
      <c r="AV75" s="128">
        <f t="shared" si="56"/>
        <v>44228</v>
      </c>
      <c r="AW75" s="112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</row>
    <row r="76" spans="1:68" ht="12" customHeight="1">
      <c r="A76" s="112"/>
      <c r="B76" s="112"/>
      <c r="C76" s="112"/>
      <c r="D76" s="153"/>
      <c r="E76" s="125"/>
      <c r="F76" s="154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12"/>
      <c r="AG76" s="112"/>
      <c r="AH76" s="112"/>
      <c r="AI76" s="112"/>
      <c r="AJ76" s="112"/>
      <c r="AK76" s="112"/>
      <c r="AL76" s="112"/>
      <c r="AM76" s="112"/>
      <c r="AN76" s="112"/>
      <c r="AO76" s="112"/>
      <c r="AP76" s="112"/>
      <c r="AQ76" s="112"/>
      <c r="AR76" s="112"/>
      <c r="AS76" s="112"/>
      <c r="AT76" s="112"/>
      <c r="AU76" s="112"/>
      <c r="AV76" s="112"/>
      <c r="AW76" s="112"/>
      <c r="AX76" s="112"/>
      <c r="AY76" s="112"/>
      <c r="AZ76" s="112"/>
      <c r="BA76" s="112"/>
      <c r="BB76" s="112"/>
      <c r="BC76" s="112"/>
      <c r="BD76" s="112"/>
      <c r="BE76" s="112"/>
      <c r="BF76" s="112"/>
      <c r="BG76" s="112"/>
      <c r="BH76" s="112"/>
      <c r="BI76" s="112"/>
      <c r="BJ76" s="112"/>
      <c r="BK76" s="112"/>
      <c r="BL76" s="112"/>
      <c r="BM76" s="112"/>
      <c r="BN76" s="112"/>
      <c r="BO76" s="112"/>
      <c r="BP76" s="112"/>
    </row>
    <row r="77" spans="1:68" ht="12.75" customHeight="1">
      <c r="A77" s="112"/>
      <c r="B77" s="112"/>
      <c r="C77" s="112" t="s">
        <v>339</v>
      </c>
      <c r="D77" s="29" t="s">
        <v>77</v>
      </c>
      <c r="E77" s="125"/>
      <c r="F77" s="155">
        <f>SUM(G77:I77)</f>
        <v>93</v>
      </c>
      <c r="G77" s="139">
        <v>31</v>
      </c>
      <c r="H77" s="143">
        <f t="shared" ref="H77:I77" si="57">G102</f>
        <v>31</v>
      </c>
      <c r="I77" s="143">
        <f t="shared" si="57"/>
        <v>31</v>
      </c>
      <c r="J77" s="112"/>
      <c r="K77" s="139"/>
      <c r="L77" s="143">
        <f t="shared" ref="L77:AV77" si="58">K102</f>
        <v>0</v>
      </c>
      <c r="M77" s="143">
        <f t="shared" si="58"/>
        <v>0</v>
      </c>
      <c r="N77" s="143">
        <f t="shared" si="58"/>
        <v>0</v>
      </c>
      <c r="O77" s="143">
        <f t="shared" si="58"/>
        <v>0</v>
      </c>
      <c r="P77" s="143">
        <f t="shared" si="58"/>
        <v>0</v>
      </c>
      <c r="Q77" s="143">
        <f t="shared" si="58"/>
        <v>0</v>
      </c>
      <c r="R77" s="143">
        <f t="shared" si="58"/>
        <v>0</v>
      </c>
      <c r="S77" s="143">
        <f t="shared" si="58"/>
        <v>0</v>
      </c>
      <c r="T77" s="143">
        <f t="shared" si="58"/>
        <v>0</v>
      </c>
      <c r="U77" s="143">
        <f t="shared" si="58"/>
        <v>0</v>
      </c>
      <c r="V77" s="143">
        <f t="shared" si="58"/>
        <v>0</v>
      </c>
      <c r="W77" s="143">
        <f t="shared" si="58"/>
        <v>0</v>
      </c>
      <c r="X77" s="143">
        <f t="shared" si="58"/>
        <v>0</v>
      </c>
      <c r="Y77" s="143">
        <f t="shared" si="58"/>
        <v>0</v>
      </c>
      <c r="Z77" s="143">
        <f t="shared" si="58"/>
        <v>0</v>
      </c>
      <c r="AA77" s="143">
        <f t="shared" si="58"/>
        <v>0</v>
      </c>
      <c r="AB77" s="143">
        <f t="shared" si="58"/>
        <v>0</v>
      </c>
      <c r="AC77" s="143">
        <f t="shared" si="58"/>
        <v>0</v>
      </c>
      <c r="AD77" s="143">
        <f t="shared" si="58"/>
        <v>0</v>
      </c>
      <c r="AE77" s="143">
        <f t="shared" si="58"/>
        <v>0</v>
      </c>
      <c r="AF77" s="143">
        <f t="shared" si="58"/>
        <v>0</v>
      </c>
      <c r="AG77" s="143">
        <f t="shared" si="58"/>
        <v>0</v>
      </c>
      <c r="AH77" s="143">
        <f t="shared" si="58"/>
        <v>0</v>
      </c>
      <c r="AI77" s="143">
        <f t="shared" si="58"/>
        <v>0</v>
      </c>
      <c r="AJ77" s="143">
        <f t="shared" si="58"/>
        <v>0</v>
      </c>
      <c r="AK77" s="143">
        <f t="shared" si="58"/>
        <v>0</v>
      </c>
      <c r="AL77" s="143">
        <f t="shared" si="58"/>
        <v>0</v>
      </c>
      <c r="AM77" s="143">
        <f t="shared" si="58"/>
        <v>0</v>
      </c>
      <c r="AN77" s="143">
        <f t="shared" si="58"/>
        <v>0</v>
      </c>
      <c r="AO77" s="143">
        <f t="shared" si="58"/>
        <v>0</v>
      </c>
      <c r="AP77" s="143">
        <f t="shared" si="58"/>
        <v>0</v>
      </c>
      <c r="AQ77" s="143">
        <f t="shared" si="58"/>
        <v>0</v>
      </c>
      <c r="AR77" s="143">
        <f t="shared" si="58"/>
        <v>0</v>
      </c>
      <c r="AS77" s="143">
        <f t="shared" si="58"/>
        <v>0</v>
      </c>
      <c r="AT77" s="143">
        <f t="shared" si="58"/>
        <v>0</v>
      </c>
      <c r="AU77" s="143">
        <f t="shared" si="58"/>
        <v>0</v>
      </c>
      <c r="AV77" s="143">
        <f t="shared" si="58"/>
        <v>0</v>
      </c>
      <c r="AW77" s="112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</row>
    <row r="78" spans="1:68" ht="12.75" customHeight="1">
      <c r="A78" s="112"/>
      <c r="B78" s="112"/>
      <c r="C78" s="112"/>
      <c r="D78" s="29"/>
      <c r="E78" s="125"/>
      <c r="F78" s="132"/>
      <c r="G78" s="29"/>
      <c r="H78" s="29"/>
      <c r="I78" s="29"/>
      <c r="J78" s="112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112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</row>
    <row r="79" spans="1:68" ht="12.75" customHeight="1">
      <c r="A79" s="112"/>
      <c r="B79" s="156" t="s">
        <v>340</v>
      </c>
      <c r="C79" s="157" t="s">
        <v>341</v>
      </c>
      <c r="D79" s="136" t="s">
        <v>77</v>
      </c>
      <c r="E79" s="125"/>
      <c r="F79" s="158">
        <f t="shared" ref="F79:F88" si="59">SUM(G79:I79)</f>
        <v>0</v>
      </c>
      <c r="G79" s="136">
        <f t="shared" ref="G79:I79" si="60">G80-G84</f>
        <v>0</v>
      </c>
      <c r="H79" s="136">
        <f t="shared" si="60"/>
        <v>0</v>
      </c>
      <c r="I79" s="136">
        <f t="shared" si="60"/>
        <v>0</v>
      </c>
      <c r="J79" s="112"/>
      <c r="K79" s="136">
        <f t="shared" ref="K79:AV79" si="61">K80-K84</f>
        <v>0</v>
      </c>
      <c r="L79" s="136">
        <f t="shared" si="61"/>
        <v>0</v>
      </c>
      <c r="M79" s="136">
        <f t="shared" si="61"/>
        <v>0</v>
      </c>
      <c r="N79" s="136">
        <f t="shared" si="61"/>
        <v>0</v>
      </c>
      <c r="O79" s="136">
        <f t="shared" si="61"/>
        <v>0</v>
      </c>
      <c r="P79" s="136">
        <f t="shared" si="61"/>
        <v>0</v>
      </c>
      <c r="Q79" s="136">
        <f t="shared" si="61"/>
        <v>0</v>
      </c>
      <c r="R79" s="136">
        <f t="shared" si="61"/>
        <v>0</v>
      </c>
      <c r="S79" s="136">
        <f t="shared" si="61"/>
        <v>0</v>
      </c>
      <c r="T79" s="136">
        <f t="shared" si="61"/>
        <v>0</v>
      </c>
      <c r="U79" s="136">
        <f t="shared" si="61"/>
        <v>0</v>
      </c>
      <c r="V79" s="136">
        <f t="shared" si="61"/>
        <v>0</v>
      </c>
      <c r="W79" s="136">
        <f t="shared" si="61"/>
        <v>0</v>
      </c>
      <c r="X79" s="136">
        <f t="shared" si="61"/>
        <v>0</v>
      </c>
      <c r="Y79" s="136">
        <f t="shared" si="61"/>
        <v>0</v>
      </c>
      <c r="Z79" s="136">
        <f t="shared" si="61"/>
        <v>0</v>
      </c>
      <c r="AA79" s="136">
        <f t="shared" si="61"/>
        <v>0</v>
      </c>
      <c r="AB79" s="136">
        <f t="shared" si="61"/>
        <v>0</v>
      </c>
      <c r="AC79" s="136">
        <f t="shared" si="61"/>
        <v>0</v>
      </c>
      <c r="AD79" s="136">
        <f t="shared" si="61"/>
        <v>0</v>
      </c>
      <c r="AE79" s="136">
        <f t="shared" si="61"/>
        <v>0</v>
      </c>
      <c r="AF79" s="136">
        <f t="shared" si="61"/>
        <v>0</v>
      </c>
      <c r="AG79" s="136">
        <f t="shared" si="61"/>
        <v>0</v>
      </c>
      <c r="AH79" s="136">
        <f t="shared" si="61"/>
        <v>0</v>
      </c>
      <c r="AI79" s="136">
        <f t="shared" si="61"/>
        <v>0</v>
      </c>
      <c r="AJ79" s="136">
        <f t="shared" si="61"/>
        <v>0</v>
      </c>
      <c r="AK79" s="136">
        <f t="shared" si="61"/>
        <v>0</v>
      </c>
      <c r="AL79" s="136">
        <f t="shared" si="61"/>
        <v>0</v>
      </c>
      <c r="AM79" s="136">
        <f t="shared" si="61"/>
        <v>0</v>
      </c>
      <c r="AN79" s="136">
        <f t="shared" si="61"/>
        <v>0</v>
      </c>
      <c r="AO79" s="136">
        <f t="shared" si="61"/>
        <v>0</v>
      </c>
      <c r="AP79" s="136">
        <f t="shared" si="61"/>
        <v>0</v>
      </c>
      <c r="AQ79" s="136">
        <f t="shared" si="61"/>
        <v>0</v>
      </c>
      <c r="AR79" s="136">
        <f t="shared" si="61"/>
        <v>0</v>
      </c>
      <c r="AS79" s="136">
        <f t="shared" si="61"/>
        <v>0</v>
      </c>
      <c r="AT79" s="136">
        <f t="shared" si="61"/>
        <v>0</v>
      </c>
      <c r="AU79" s="136">
        <f t="shared" si="61"/>
        <v>0</v>
      </c>
      <c r="AV79" s="136">
        <f t="shared" si="61"/>
        <v>0</v>
      </c>
      <c r="AW79" s="112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</row>
    <row r="80" spans="1:68" ht="12.75" customHeight="1">
      <c r="A80" s="112"/>
      <c r="B80" s="159" t="s">
        <v>340</v>
      </c>
      <c r="C80" s="108" t="s">
        <v>342</v>
      </c>
      <c r="D80" s="29" t="s">
        <v>77</v>
      </c>
      <c r="E80" s="125"/>
      <c r="F80" s="155">
        <f t="shared" si="59"/>
        <v>0</v>
      </c>
      <c r="G80" s="143">
        <f t="shared" ref="G80:I80" si="62">SUM(G81:G83)</f>
        <v>0</v>
      </c>
      <c r="H80" s="143">
        <f t="shared" si="62"/>
        <v>0</v>
      </c>
      <c r="I80" s="143">
        <f t="shared" si="62"/>
        <v>0</v>
      </c>
      <c r="J80" s="112"/>
      <c r="K80" s="143">
        <f t="shared" ref="K80:AV80" si="63">SUM(K81:K83)</f>
        <v>0</v>
      </c>
      <c r="L80" s="143">
        <f t="shared" si="63"/>
        <v>0</v>
      </c>
      <c r="M80" s="143">
        <f t="shared" si="63"/>
        <v>0</v>
      </c>
      <c r="N80" s="143">
        <f t="shared" si="63"/>
        <v>0</v>
      </c>
      <c r="O80" s="143">
        <f t="shared" si="63"/>
        <v>0</v>
      </c>
      <c r="P80" s="143">
        <f t="shared" si="63"/>
        <v>0</v>
      </c>
      <c r="Q80" s="143">
        <f t="shared" si="63"/>
        <v>0</v>
      </c>
      <c r="R80" s="143">
        <f t="shared" si="63"/>
        <v>0</v>
      </c>
      <c r="S80" s="143">
        <f t="shared" si="63"/>
        <v>0</v>
      </c>
      <c r="T80" s="143">
        <f t="shared" si="63"/>
        <v>0</v>
      </c>
      <c r="U80" s="143">
        <f t="shared" si="63"/>
        <v>0</v>
      </c>
      <c r="V80" s="143">
        <f t="shared" si="63"/>
        <v>0</v>
      </c>
      <c r="W80" s="143">
        <f t="shared" si="63"/>
        <v>0</v>
      </c>
      <c r="X80" s="143">
        <f t="shared" si="63"/>
        <v>0</v>
      </c>
      <c r="Y80" s="143">
        <f t="shared" si="63"/>
        <v>0</v>
      </c>
      <c r="Z80" s="143">
        <f t="shared" si="63"/>
        <v>0</v>
      </c>
      <c r="AA80" s="143">
        <f t="shared" si="63"/>
        <v>0</v>
      </c>
      <c r="AB80" s="143">
        <f t="shared" si="63"/>
        <v>0</v>
      </c>
      <c r="AC80" s="143">
        <f t="shared" si="63"/>
        <v>0</v>
      </c>
      <c r="AD80" s="143">
        <f t="shared" si="63"/>
        <v>0</v>
      </c>
      <c r="AE80" s="143">
        <f t="shared" si="63"/>
        <v>0</v>
      </c>
      <c r="AF80" s="143">
        <f t="shared" si="63"/>
        <v>0</v>
      </c>
      <c r="AG80" s="143">
        <f t="shared" si="63"/>
        <v>0</v>
      </c>
      <c r="AH80" s="143">
        <f t="shared" si="63"/>
        <v>0</v>
      </c>
      <c r="AI80" s="143">
        <f t="shared" si="63"/>
        <v>0</v>
      </c>
      <c r="AJ80" s="143">
        <f t="shared" si="63"/>
        <v>0</v>
      </c>
      <c r="AK80" s="143">
        <f t="shared" si="63"/>
        <v>0</v>
      </c>
      <c r="AL80" s="143">
        <f t="shared" si="63"/>
        <v>0</v>
      </c>
      <c r="AM80" s="143">
        <f t="shared" si="63"/>
        <v>0</v>
      </c>
      <c r="AN80" s="143">
        <f t="shared" si="63"/>
        <v>0</v>
      </c>
      <c r="AO80" s="143">
        <f t="shared" si="63"/>
        <v>0</v>
      </c>
      <c r="AP80" s="143">
        <f t="shared" si="63"/>
        <v>0</v>
      </c>
      <c r="AQ80" s="143">
        <f t="shared" si="63"/>
        <v>0</v>
      </c>
      <c r="AR80" s="143">
        <f t="shared" si="63"/>
        <v>0</v>
      </c>
      <c r="AS80" s="143">
        <f t="shared" si="63"/>
        <v>0</v>
      </c>
      <c r="AT80" s="143">
        <f t="shared" si="63"/>
        <v>0</v>
      </c>
      <c r="AU80" s="143">
        <f t="shared" si="63"/>
        <v>0</v>
      </c>
      <c r="AV80" s="143">
        <f t="shared" si="63"/>
        <v>0</v>
      </c>
      <c r="AW80" s="112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</row>
    <row r="81" spans="1:68" ht="12.75" customHeight="1">
      <c r="A81" s="112"/>
      <c r="B81" s="150"/>
      <c r="C81" s="108" t="s">
        <v>343</v>
      </c>
      <c r="D81" s="29" t="s">
        <v>77</v>
      </c>
      <c r="E81" s="125"/>
      <c r="F81" s="155">
        <f t="shared" si="59"/>
        <v>0</v>
      </c>
      <c r="G81" s="139">
        <f t="shared" ref="G81:G83" si="64">SUMIF($K$6:$AV$6,G$6,$K81:$AV81)</f>
        <v>0</v>
      </c>
      <c r="H81" s="139">
        <v>0</v>
      </c>
      <c r="I81" s="139">
        <v>0</v>
      </c>
      <c r="J81" s="112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  <c r="AC81" s="139"/>
      <c r="AD81" s="139"/>
      <c r="AE81" s="139"/>
      <c r="AF81" s="139"/>
      <c r="AG81" s="139"/>
      <c r="AH81" s="139"/>
      <c r="AI81" s="139"/>
      <c r="AJ81" s="139"/>
      <c r="AK81" s="139"/>
      <c r="AL81" s="139"/>
      <c r="AM81" s="139"/>
      <c r="AN81" s="139"/>
      <c r="AO81" s="139"/>
      <c r="AP81" s="139"/>
      <c r="AQ81" s="139"/>
      <c r="AR81" s="139"/>
      <c r="AS81" s="139"/>
      <c r="AT81" s="139"/>
      <c r="AU81" s="139"/>
      <c r="AV81" s="139"/>
      <c r="AW81" s="112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</row>
    <row r="82" spans="1:68" ht="12.75" customHeight="1">
      <c r="A82" s="112"/>
      <c r="B82" s="150"/>
      <c r="C82" s="108" t="s">
        <v>344</v>
      </c>
      <c r="D82" s="29" t="s">
        <v>77</v>
      </c>
      <c r="E82" s="125"/>
      <c r="F82" s="155">
        <f t="shared" si="59"/>
        <v>0</v>
      </c>
      <c r="G82" s="139">
        <f t="shared" si="64"/>
        <v>0</v>
      </c>
      <c r="H82" s="139">
        <f t="shared" ref="H82:I82" si="65">SUMIF($K$6:$AV$6,H$6,$K82:$AV82)</f>
        <v>0</v>
      </c>
      <c r="I82" s="139">
        <f t="shared" si="65"/>
        <v>0</v>
      </c>
      <c r="J82" s="112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  <c r="AC82" s="139"/>
      <c r="AD82" s="139"/>
      <c r="AE82" s="139"/>
      <c r="AF82" s="139"/>
      <c r="AG82" s="139"/>
      <c r="AH82" s="139"/>
      <c r="AI82" s="139"/>
      <c r="AJ82" s="139"/>
      <c r="AK82" s="139"/>
      <c r="AL82" s="139"/>
      <c r="AM82" s="139"/>
      <c r="AN82" s="139"/>
      <c r="AO82" s="139"/>
      <c r="AP82" s="139"/>
      <c r="AQ82" s="139"/>
      <c r="AR82" s="139"/>
      <c r="AS82" s="139"/>
      <c r="AT82" s="139"/>
      <c r="AU82" s="139"/>
      <c r="AV82" s="139"/>
      <c r="AW82" s="112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</row>
    <row r="83" spans="1:68" ht="12.75" customHeight="1">
      <c r="A83" s="112"/>
      <c r="B83" s="150"/>
      <c r="C83" s="108" t="s">
        <v>345</v>
      </c>
      <c r="D83" s="29" t="s">
        <v>77</v>
      </c>
      <c r="E83" s="125"/>
      <c r="F83" s="155">
        <f t="shared" si="59"/>
        <v>0</v>
      </c>
      <c r="G83" s="139">
        <f t="shared" si="64"/>
        <v>0</v>
      </c>
      <c r="H83" s="139">
        <f t="shared" ref="H83:I83" si="66">SUMIF($K$6:$AV$6,H$6,$K83:$AV83)</f>
        <v>0</v>
      </c>
      <c r="I83" s="139">
        <f t="shared" si="66"/>
        <v>0</v>
      </c>
      <c r="J83" s="112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  <c r="AC83" s="139"/>
      <c r="AD83" s="139"/>
      <c r="AE83" s="139"/>
      <c r="AF83" s="139"/>
      <c r="AG83" s="139"/>
      <c r="AH83" s="139"/>
      <c r="AI83" s="139"/>
      <c r="AJ83" s="139"/>
      <c r="AK83" s="139"/>
      <c r="AL83" s="139"/>
      <c r="AM83" s="139"/>
      <c r="AN83" s="139"/>
      <c r="AO83" s="139"/>
      <c r="AP83" s="139"/>
      <c r="AQ83" s="139"/>
      <c r="AR83" s="139"/>
      <c r="AS83" s="139"/>
      <c r="AT83" s="139"/>
      <c r="AU83" s="139"/>
      <c r="AV83" s="139"/>
      <c r="AW83" s="112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29"/>
      <c r="BM83" s="29"/>
      <c r="BN83" s="29"/>
      <c r="BO83" s="29"/>
      <c r="BP83" s="29"/>
    </row>
    <row r="84" spans="1:68" ht="12.75" customHeight="1">
      <c r="A84" s="112"/>
      <c r="B84" s="159" t="s">
        <v>346</v>
      </c>
      <c r="C84" s="108" t="s">
        <v>347</v>
      </c>
      <c r="D84" s="29" t="s">
        <v>77</v>
      </c>
      <c r="E84" s="125"/>
      <c r="F84" s="155">
        <f t="shared" si="59"/>
        <v>0</v>
      </c>
      <c r="G84" s="143">
        <f t="shared" ref="G84:I84" si="67">SUM(G85:G88)</f>
        <v>0</v>
      </c>
      <c r="H84" s="143">
        <f t="shared" si="67"/>
        <v>0</v>
      </c>
      <c r="I84" s="143">
        <f t="shared" si="67"/>
        <v>0</v>
      </c>
      <c r="J84" s="112"/>
      <c r="K84" s="143">
        <f t="shared" ref="K84:AV84" si="68">SUM(K85:K88)</f>
        <v>0</v>
      </c>
      <c r="L84" s="143">
        <f t="shared" si="68"/>
        <v>0</v>
      </c>
      <c r="M84" s="143">
        <f t="shared" si="68"/>
        <v>0</v>
      </c>
      <c r="N84" s="143">
        <f t="shared" si="68"/>
        <v>0</v>
      </c>
      <c r="O84" s="143">
        <f t="shared" si="68"/>
        <v>0</v>
      </c>
      <c r="P84" s="143">
        <f t="shared" si="68"/>
        <v>0</v>
      </c>
      <c r="Q84" s="143">
        <f t="shared" si="68"/>
        <v>0</v>
      </c>
      <c r="R84" s="143">
        <f t="shared" si="68"/>
        <v>0</v>
      </c>
      <c r="S84" s="143">
        <f t="shared" si="68"/>
        <v>0</v>
      </c>
      <c r="T84" s="143">
        <f t="shared" si="68"/>
        <v>0</v>
      </c>
      <c r="U84" s="143">
        <f t="shared" si="68"/>
        <v>0</v>
      </c>
      <c r="V84" s="143">
        <f t="shared" si="68"/>
        <v>0</v>
      </c>
      <c r="W84" s="143">
        <f t="shared" si="68"/>
        <v>0</v>
      </c>
      <c r="X84" s="143">
        <f t="shared" si="68"/>
        <v>0</v>
      </c>
      <c r="Y84" s="143">
        <f t="shared" si="68"/>
        <v>0</v>
      </c>
      <c r="Z84" s="143">
        <f t="shared" si="68"/>
        <v>0</v>
      </c>
      <c r="AA84" s="143">
        <f t="shared" si="68"/>
        <v>0</v>
      </c>
      <c r="AB84" s="143">
        <f t="shared" si="68"/>
        <v>0</v>
      </c>
      <c r="AC84" s="143">
        <f t="shared" si="68"/>
        <v>0</v>
      </c>
      <c r="AD84" s="143">
        <f t="shared" si="68"/>
        <v>0</v>
      </c>
      <c r="AE84" s="143">
        <f t="shared" si="68"/>
        <v>0</v>
      </c>
      <c r="AF84" s="143">
        <f t="shared" si="68"/>
        <v>0</v>
      </c>
      <c r="AG84" s="143">
        <f t="shared" si="68"/>
        <v>0</v>
      </c>
      <c r="AH84" s="143">
        <f t="shared" si="68"/>
        <v>0</v>
      </c>
      <c r="AI84" s="143">
        <f t="shared" si="68"/>
        <v>0</v>
      </c>
      <c r="AJ84" s="143">
        <f t="shared" si="68"/>
        <v>0</v>
      </c>
      <c r="AK84" s="143">
        <f t="shared" si="68"/>
        <v>0</v>
      </c>
      <c r="AL84" s="143">
        <f t="shared" si="68"/>
        <v>0</v>
      </c>
      <c r="AM84" s="143">
        <f t="shared" si="68"/>
        <v>0</v>
      </c>
      <c r="AN84" s="143">
        <f t="shared" si="68"/>
        <v>0</v>
      </c>
      <c r="AO84" s="143">
        <f t="shared" si="68"/>
        <v>0</v>
      </c>
      <c r="AP84" s="143">
        <f t="shared" si="68"/>
        <v>0</v>
      </c>
      <c r="AQ84" s="143">
        <f t="shared" si="68"/>
        <v>0</v>
      </c>
      <c r="AR84" s="143">
        <f t="shared" si="68"/>
        <v>0</v>
      </c>
      <c r="AS84" s="143">
        <f t="shared" si="68"/>
        <v>0</v>
      </c>
      <c r="AT84" s="143">
        <f t="shared" si="68"/>
        <v>0</v>
      </c>
      <c r="AU84" s="143">
        <f t="shared" si="68"/>
        <v>0</v>
      </c>
      <c r="AV84" s="143">
        <f t="shared" si="68"/>
        <v>0</v>
      </c>
      <c r="AW84" s="112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29"/>
      <c r="BM84" s="29"/>
      <c r="BN84" s="29"/>
      <c r="BO84" s="29"/>
      <c r="BP84" s="29"/>
    </row>
    <row r="85" spans="1:68" ht="12.75" customHeight="1">
      <c r="A85" s="112"/>
      <c r="B85" s="150"/>
      <c r="C85" s="108" t="s">
        <v>348</v>
      </c>
      <c r="D85" s="29" t="s">
        <v>77</v>
      </c>
      <c r="E85" s="125"/>
      <c r="F85" s="155">
        <f t="shared" si="59"/>
        <v>0</v>
      </c>
      <c r="G85" s="139">
        <f t="shared" ref="G85:G88" si="69">SUMIF($K$6:$AV$6,G$6,$K85:$AV85)</f>
        <v>0</v>
      </c>
      <c r="H85" s="139">
        <v>0</v>
      </c>
      <c r="I85" s="139">
        <v>0</v>
      </c>
      <c r="J85" s="112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  <c r="AC85" s="139"/>
      <c r="AD85" s="139"/>
      <c r="AE85" s="139"/>
      <c r="AF85" s="139"/>
      <c r="AG85" s="139"/>
      <c r="AH85" s="139"/>
      <c r="AI85" s="139"/>
      <c r="AJ85" s="139"/>
      <c r="AK85" s="139"/>
      <c r="AL85" s="139"/>
      <c r="AM85" s="139"/>
      <c r="AN85" s="139"/>
      <c r="AO85" s="139"/>
      <c r="AP85" s="139"/>
      <c r="AQ85" s="139"/>
      <c r="AR85" s="139"/>
      <c r="AS85" s="139"/>
      <c r="AT85" s="139"/>
      <c r="AU85" s="139"/>
      <c r="AV85" s="139"/>
      <c r="AW85" s="112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29"/>
      <c r="BM85" s="29"/>
      <c r="BN85" s="29"/>
      <c r="BO85" s="29"/>
      <c r="BP85" s="29"/>
    </row>
    <row r="86" spans="1:68" ht="12.75" customHeight="1">
      <c r="A86" s="112"/>
      <c r="B86" s="150"/>
      <c r="C86" s="108" t="s">
        <v>349</v>
      </c>
      <c r="D86" s="29" t="s">
        <v>77</v>
      </c>
      <c r="E86" s="125"/>
      <c r="F86" s="155">
        <f t="shared" si="59"/>
        <v>0</v>
      </c>
      <c r="G86" s="139">
        <f t="shared" si="69"/>
        <v>0</v>
      </c>
      <c r="H86" s="139">
        <v>0</v>
      </c>
      <c r="I86" s="139">
        <v>0</v>
      </c>
      <c r="J86" s="112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  <c r="AC86" s="139"/>
      <c r="AD86" s="139"/>
      <c r="AE86" s="139"/>
      <c r="AF86" s="139"/>
      <c r="AG86" s="139"/>
      <c r="AH86" s="139"/>
      <c r="AI86" s="139"/>
      <c r="AJ86" s="139"/>
      <c r="AK86" s="139"/>
      <c r="AL86" s="139"/>
      <c r="AM86" s="139"/>
      <c r="AN86" s="139"/>
      <c r="AO86" s="139"/>
      <c r="AP86" s="139"/>
      <c r="AQ86" s="139"/>
      <c r="AR86" s="139"/>
      <c r="AS86" s="139"/>
      <c r="AT86" s="139"/>
      <c r="AU86" s="139"/>
      <c r="AV86" s="139"/>
      <c r="AW86" s="112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29"/>
      <c r="BM86" s="29"/>
      <c r="BN86" s="29"/>
      <c r="BO86" s="29"/>
      <c r="BP86" s="29"/>
    </row>
    <row r="87" spans="1:68" ht="12.75" customHeight="1">
      <c r="A87" s="112"/>
      <c r="B87" s="150"/>
      <c r="C87" s="108" t="s">
        <v>350</v>
      </c>
      <c r="D87" s="29" t="s">
        <v>77</v>
      </c>
      <c r="E87" s="125"/>
      <c r="F87" s="155">
        <f t="shared" si="59"/>
        <v>0</v>
      </c>
      <c r="G87" s="139">
        <f t="shared" si="69"/>
        <v>0</v>
      </c>
      <c r="H87" s="139">
        <v>0</v>
      </c>
      <c r="I87" s="139">
        <v>0</v>
      </c>
      <c r="J87" s="112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  <c r="AC87" s="139"/>
      <c r="AD87" s="139"/>
      <c r="AE87" s="139"/>
      <c r="AF87" s="139"/>
      <c r="AG87" s="139"/>
      <c r="AH87" s="139"/>
      <c r="AI87" s="139"/>
      <c r="AJ87" s="139"/>
      <c r="AK87" s="139"/>
      <c r="AL87" s="139"/>
      <c r="AM87" s="139"/>
      <c r="AN87" s="139"/>
      <c r="AO87" s="139"/>
      <c r="AP87" s="139"/>
      <c r="AQ87" s="139"/>
      <c r="AR87" s="139"/>
      <c r="AS87" s="139"/>
      <c r="AT87" s="139"/>
      <c r="AU87" s="139"/>
      <c r="AV87" s="139"/>
      <c r="AW87" s="112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29"/>
      <c r="BM87" s="29"/>
      <c r="BN87" s="29"/>
      <c r="BO87" s="29"/>
      <c r="BP87" s="29"/>
    </row>
    <row r="88" spans="1:68" ht="12.75" customHeight="1">
      <c r="A88" s="112"/>
      <c r="B88" s="150"/>
      <c r="C88" s="108" t="s">
        <v>351</v>
      </c>
      <c r="D88" s="29" t="s">
        <v>77</v>
      </c>
      <c r="E88" s="125"/>
      <c r="F88" s="155">
        <f t="shared" si="59"/>
        <v>0</v>
      </c>
      <c r="G88" s="139">
        <f t="shared" si="69"/>
        <v>0</v>
      </c>
      <c r="H88" s="139">
        <v>0</v>
      </c>
      <c r="I88" s="139">
        <v>0</v>
      </c>
      <c r="J88" s="112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  <c r="AC88" s="139"/>
      <c r="AD88" s="139"/>
      <c r="AE88" s="139"/>
      <c r="AF88" s="139"/>
      <c r="AG88" s="139"/>
      <c r="AH88" s="139"/>
      <c r="AI88" s="139"/>
      <c r="AJ88" s="139"/>
      <c r="AK88" s="139"/>
      <c r="AL88" s="139"/>
      <c r="AM88" s="139"/>
      <c r="AN88" s="139"/>
      <c r="AO88" s="139"/>
      <c r="AP88" s="139"/>
      <c r="AQ88" s="139"/>
      <c r="AR88" s="139"/>
      <c r="AS88" s="139"/>
      <c r="AT88" s="139"/>
      <c r="AU88" s="139"/>
      <c r="AV88" s="139"/>
      <c r="AW88" s="112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29"/>
      <c r="BM88" s="29"/>
      <c r="BN88" s="29"/>
      <c r="BO88" s="29"/>
      <c r="BP88" s="29"/>
    </row>
    <row r="89" spans="1:68" ht="12.75" customHeight="1">
      <c r="A89" s="112"/>
      <c r="B89" s="150"/>
      <c r="C89" s="112"/>
      <c r="D89" s="29"/>
      <c r="E89" s="125"/>
      <c r="F89" s="132"/>
      <c r="G89" s="29"/>
      <c r="H89" s="29"/>
      <c r="I89" s="29"/>
      <c r="J89" s="112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  <c r="AF89" s="29"/>
      <c r="AG89" s="29"/>
      <c r="AH89" s="29"/>
      <c r="AI89" s="29"/>
      <c r="AJ89" s="29"/>
      <c r="AK89" s="29"/>
      <c r="AL89" s="29"/>
      <c r="AM89" s="29"/>
      <c r="AN89" s="29"/>
      <c r="AO89" s="29"/>
      <c r="AP89" s="29"/>
      <c r="AQ89" s="29"/>
      <c r="AR89" s="29"/>
      <c r="AS89" s="29"/>
      <c r="AT89" s="29"/>
      <c r="AU89" s="29"/>
      <c r="AV89" s="29"/>
      <c r="AW89" s="112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29"/>
      <c r="BM89" s="29"/>
      <c r="BN89" s="29"/>
      <c r="BO89" s="29"/>
      <c r="BP89" s="29"/>
    </row>
    <row r="90" spans="1:68" ht="12.75" customHeight="1">
      <c r="A90" s="112"/>
      <c r="B90" s="156" t="s">
        <v>340</v>
      </c>
      <c r="C90" s="157" t="s">
        <v>352</v>
      </c>
      <c r="D90" s="136" t="s">
        <v>77</v>
      </c>
      <c r="E90" s="125"/>
      <c r="F90" s="158">
        <f t="shared" ref="F90:F92" si="70">SUM(G90:I90)</f>
        <v>0</v>
      </c>
      <c r="G90" s="136">
        <f t="shared" ref="G90:I90" si="71">SUM(G91:G92)</f>
        <v>0</v>
      </c>
      <c r="H90" s="136">
        <f t="shared" si="71"/>
        <v>0</v>
      </c>
      <c r="I90" s="136">
        <f t="shared" si="71"/>
        <v>0</v>
      </c>
      <c r="J90" s="112"/>
      <c r="K90" s="136">
        <f t="shared" ref="K90:AV90" si="72">SUM(K91:K92)</f>
        <v>0</v>
      </c>
      <c r="L90" s="136">
        <f t="shared" si="72"/>
        <v>0</v>
      </c>
      <c r="M90" s="136">
        <f t="shared" si="72"/>
        <v>0</v>
      </c>
      <c r="N90" s="136">
        <f t="shared" si="72"/>
        <v>0</v>
      </c>
      <c r="O90" s="136">
        <f t="shared" si="72"/>
        <v>0</v>
      </c>
      <c r="P90" s="136">
        <f t="shared" si="72"/>
        <v>0</v>
      </c>
      <c r="Q90" s="136">
        <f t="shared" si="72"/>
        <v>0</v>
      </c>
      <c r="R90" s="136">
        <f t="shared" si="72"/>
        <v>0</v>
      </c>
      <c r="S90" s="136">
        <f t="shared" si="72"/>
        <v>0</v>
      </c>
      <c r="T90" s="136">
        <f t="shared" si="72"/>
        <v>0</v>
      </c>
      <c r="U90" s="136">
        <f t="shared" si="72"/>
        <v>0</v>
      </c>
      <c r="V90" s="136">
        <f t="shared" si="72"/>
        <v>0</v>
      </c>
      <c r="W90" s="136">
        <f t="shared" si="72"/>
        <v>0</v>
      </c>
      <c r="X90" s="136">
        <f t="shared" si="72"/>
        <v>0</v>
      </c>
      <c r="Y90" s="136">
        <f t="shared" si="72"/>
        <v>0</v>
      </c>
      <c r="Z90" s="136">
        <f t="shared" si="72"/>
        <v>0</v>
      </c>
      <c r="AA90" s="136">
        <f t="shared" si="72"/>
        <v>0</v>
      </c>
      <c r="AB90" s="136">
        <f t="shared" si="72"/>
        <v>0</v>
      </c>
      <c r="AC90" s="136">
        <f t="shared" si="72"/>
        <v>0</v>
      </c>
      <c r="AD90" s="136">
        <f t="shared" si="72"/>
        <v>0</v>
      </c>
      <c r="AE90" s="136">
        <f t="shared" si="72"/>
        <v>0</v>
      </c>
      <c r="AF90" s="136">
        <f t="shared" si="72"/>
        <v>0</v>
      </c>
      <c r="AG90" s="136">
        <f t="shared" si="72"/>
        <v>0</v>
      </c>
      <c r="AH90" s="136">
        <f t="shared" si="72"/>
        <v>0</v>
      </c>
      <c r="AI90" s="136">
        <f t="shared" si="72"/>
        <v>0</v>
      </c>
      <c r="AJ90" s="136">
        <f t="shared" si="72"/>
        <v>0</v>
      </c>
      <c r="AK90" s="136">
        <f t="shared" si="72"/>
        <v>0</v>
      </c>
      <c r="AL90" s="136">
        <f t="shared" si="72"/>
        <v>0</v>
      </c>
      <c r="AM90" s="136">
        <f t="shared" si="72"/>
        <v>0</v>
      </c>
      <c r="AN90" s="136">
        <f t="shared" si="72"/>
        <v>0</v>
      </c>
      <c r="AO90" s="136">
        <f t="shared" si="72"/>
        <v>0</v>
      </c>
      <c r="AP90" s="136">
        <f t="shared" si="72"/>
        <v>0</v>
      </c>
      <c r="AQ90" s="136">
        <f t="shared" si="72"/>
        <v>0</v>
      </c>
      <c r="AR90" s="136">
        <f t="shared" si="72"/>
        <v>0</v>
      </c>
      <c r="AS90" s="136">
        <f t="shared" si="72"/>
        <v>0</v>
      </c>
      <c r="AT90" s="136">
        <f t="shared" si="72"/>
        <v>0</v>
      </c>
      <c r="AU90" s="136">
        <f t="shared" si="72"/>
        <v>0</v>
      </c>
      <c r="AV90" s="136">
        <f t="shared" si="72"/>
        <v>0</v>
      </c>
      <c r="AW90" s="112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29"/>
      <c r="BM90" s="29"/>
      <c r="BN90" s="29"/>
      <c r="BO90" s="29"/>
      <c r="BP90" s="29"/>
    </row>
    <row r="91" spans="1:68" ht="12.75" customHeight="1">
      <c r="A91" s="112"/>
      <c r="B91" s="159" t="s">
        <v>340</v>
      </c>
      <c r="C91" s="108" t="s">
        <v>353</v>
      </c>
      <c r="D91" s="29" t="s">
        <v>77</v>
      </c>
      <c r="E91" s="125"/>
      <c r="F91" s="155">
        <f t="shared" si="70"/>
        <v>0</v>
      </c>
      <c r="G91" s="139">
        <f t="shared" ref="G91:G92" si="73">SUMIF($K$6:$AV$6,G$6,$K91:$AV91)</f>
        <v>0</v>
      </c>
      <c r="H91" s="139">
        <v>0</v>
      </c>
      <c r="I91" s="139">
        <f>SUMIF($K$6:$AV$6,I$6,$K91:$AV91)</f>
        <v>0</v>
      </c>
      <c r="J91" s="112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  <c r="AC91" s="139"/>
      <c r="AD91" s="139"/>
      <c r="AE91" s="139"/>
      <c r="AF91" s="139"/>
      <c r="AG91" s="139"/>
      <c r="AH91" s="139"/>
      <c r="AI91" s="139"/>
      <c r="AJ91" s="139"/>
      <c r="AK91" s="139"/>
      <c r="AL91" s="139"/>
      <c r="AM91" s="139"/>
      <c r="AN91" s="139"/>
      <c r="AO91" s="139"/>
      <c r="AP91" s="139"/>
      <c r="AQ91" s="139"/>
      <c r="AR91" s="139"/>
      <c r="AS91" s="139"/>
      <c r="AT91" s="139"/>
      <c r="AU91" s="139"/>
      <c r="AV91" s="139"/>
      <c r="AW91" s="112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29"/>
      <c r="BM91" s="29"/>
      <c r="BN91" s="29"/>
      <c r="BO91" s="29"/>
      <c r="BP91" s="29"/>
    </row>
    <row r="92" spans="1:68" ht="12.75" customHeight="1">
      <c r="A92" s="112"/>
      <c r="B92" s="159" t="s">
        <v>340</v>
      </c>
      <c r="C92" s="108" t="s">
        <v>354</v>
      </c>
      <c r="D92" s="29" t="s">
        <v>77</v>
      </c>
      <c r="E92" s="125"/>
      <c r="F92" s="155">
        <f t="shared" si="70"/>
        <v>0</v>
      </c>
      <c r="G92" s="139">
        <f t="shared" si="73"/>
        <v>0</v>
      </c>
      <c r="H92" s="139">
        <f t="shared" ref="H92:I92" si="74">SUMIF($K$6:$AV$6,H$6,$K92:$AV92)</f>
        <v>0</v>
      </c>
      <c r="I92" s="139">
        <f t="shared" si="74"/>
        <v>0</v>
      </c>
      <c r="J92" s="112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  <c r="AC92" s="139"/>
      <c r="AD92" s="139"/>
      <c r="AE92" s="139"/>
      <c r="AF92" s="139"/>
      <c r="AG92" s="139"/>
      <c r="AH92" s="139"/>
      <c r="AI92" s="139"/>
      <c r="AJ92" s="139"/>
      <c r="AK92" s="139"/>
      <c r="AL92" s="139"/>
      <c r="AM92" s="139"/>
      <c r="AN92" s="139"/>
      <c r="AO92" s="139"/>
      <c r="AP92" s="139"/>
      <c r="AQ92" s="139"/>
      <c r="AR92" s="139"/>
      <c r="AS92" s="139"/>
      <c r="AT92" s="139"/>
      <c r="AU92" s="139"/>
      <c r="AV92" s="139"/>
      <c r="AW92" s="112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29"/>
      <c r="BM92" s="29"/>
      <c r="BN92" s="29"/>
      <c r="BO92" s="29"/>
      <c r="BP92" s="29"/>
    </row>
    <row r="93" spans="1:68" ht="12.75" customHeight="1">
      <c r="A93" s="112"/>
      <c r="B93" s="150"/>
      <c r="C93" s="112"/>
      <c r="D93" s="29"/>
      <c r="E93" s="125"/>
      <c r="F93" s="132"/>
      <c r="G93" s="29"/>
      <c r="H93" s="29"/>
      <c r="I93" s="29"/>
      <c r="J93" s="112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29"/>
      <c r="AS93" s="29"/>
      <c r="AT93" s="29"/>
      <c r="AU93" s="29"/>
      <c r="AV93" s="29"/>
      <c r="AW93" s="112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29"/>
      <c r="BM93" s="29"/>
      <c r="BN93" s="29"/>
      <c r="BO93" s="29"/>
      <c r="BP93" s="29"/>
    </row>
    <row r="94" spans="1:68" ht="12.75" customHeight="1">
      <c r="A94" s="112"/>
      <c r="B94" s="156" t="s">
        <v>340</v>
      </c>
      <c r="C94" s="157" t="s">
        <v>355</v>
      </c>
      <c r="D94" s="136" t="s">
        <v>77</v>
      </c>
      <c r="E94" s="125"/>
      <c r="F94" s="158">
        <f t="shared" ref="F94:I94" si="75">F95+F98-F96-F97-F99</f>
        <v>0</v>
      </c>
      <c r="G94" s="136">
        <f t="shared" si="75"/>
        <v>0</v>
      </c>
      <c r="H94" s="136">
        <f t="shared" si="75"/>
        <v>0</v>
      </c>
      <c r="I94" s="136">
        <f t="shared" si="75"/>
        <v>0</v>
      </c>
      <c r="J94" s="112"/>
      <c r="K94" s="136">
        <f t="shared" ref="K94:AV94" si="76">K95+K98-K96-K97-K99</f>
        <v>0</v>
      </c>
      <c r="L94" s="136">
        <f t="shared" si="76"/>
        <v>0</v>
      </c>
      <c r="M94" s="136">
        <f t="shared" si="76"/>
        <v>0</v>
      </c>
      <c r="N94" s="136">
        <f t="shared" si="76"/>
        <v>0</v>
      </c>
      <c r="O94" s="136">
        <f t="shared" si="76"/>
        <v>0</v>
      </c>
      <c r="P94" s="136">
        <f t="shared" si="76"/>
        <v>0</v>
      </c>
      <c r="Q94" s="136">
        <f t="shared" si="76"/>
        <v>0</v>
      </c>
      <c r="R94" s="136">
        <f t="shared" si="76"/>
        <v>0</v>
      </c>
      <c r="S94" s="136">
        <f t="shared" si="76"/>
        <v>0</v>
      </c>
      <c r="T94" s="136">
        <f t="shared" si="76"/>
        <v>0</v>
      </c>
      <c r="U94" s="136">
        <f t="shared" si="76"/>
        <v>0</v>
      </c>
      <c r="V94" s="136">
        <f t="shared" si="76"/>
        <v>0</v>
      </c>
      <c r="W94" s="136">
        <f t="shared" si="76"/>
        <v>0</v>
      </c>
      <c r="X94" s="136">
        <f t="shared" si="76"/>
        <v>0</v>
      </c>
      <c r="Y94" s="136">
        <f t="shared" si="76"/>
        <v>0</v>
      </c>
      <c r="Z94" s="136">
        <f t="shared" si="76"/>
        <v>0</v>
      </c>
      <c r="AA94" s="136">
        <f t="shared" si="76"/>
        <v>0</v>
      </c>
      <c r="AB94" s="136">
        <f t="shared" si="76"/>
        <v>0</v>
      </c>
      <c r="AC94" s="136">
        <f t="shared" si="76"/>
        <v>0</v>
      </c>
      <c r="AD94" s="136">
        <f t="shared" si="76"/>
        <v>0</v>
      </c>
      <c r="AE94" s="136">
        <f t="shared" si="76"/>
        <v>0</v>
      </c>
      <c r="AF94" s="136">
        <f t="shared" si="76"/>
        <v>0</v>
      </c>
      <c r="AG94" s="136">
        <f t="shared" si="76"/>
        <v>0</v>
      </c>
      <c r="AH94" s="136">
        <f t="shared" si="76"/>
        <v>0</v>
      </c>
      <c r="AI94" s="136">
        <f t="shared" si="76"/>
        <v>0</v>
      </c>
      <c r="AJ94" s="136">
        <f t="shared" si="76"/>
        <v>0</v>
      </c>
      <c r="AK94" s="136">
        <f t="shared" si="76"/>
        <v>0</v>
      </c>
      <c r="AL94" s="136">
        <f t="shared" si="76"/>
        <v>0</v>
      </c>
      <c r="AM94" s="136">
        <f t="shared" si="76"/>
        <v>0</v>
      </c>
      <c r="AN94" s="136">
        <f t="shared" si="76"/>
        <v>0</v>
      </c>
      <c r="AO94" s="136">
        <f t="shared" si="76"/>
        <v>0</v>
      </c>
      <c r="AP94" s="136">
        <f t="shared" si="76"/>
        <v>0</v>
      </c>
      <c r="AQ94" s="136">
        <f t="shared" si="76"/>
        <v>0</v>
      </c>
      <c r="AR94" s="136">
        <f t="shared" si="76"/>
        <v>0</v>
      </c>
      <c r="AS94" s="136">
        <f t="shared" si="76"/>
        <v>0</v>
      </c>
      <c r="AT94" s="136">
        <f t="shared" si="76"/>
        <v>0</v>
      </c>
      <c r="AU94" s="136">
        <f t="shared" si="76"/>
        <v>0</v>
      </c>
      <c r="AV94" s="136">
        <f t="shared" si="76"/>
        <v>0</v>
      </c>
      <c r="AW94" s="112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29"/>
      <c r="BM94" s="29"/>
      <c r="BN94" s="29"/>
      <c r="BO94" s="29"/>
      <c r="BP94" s="29"/>
    </row>
    <row r="95" spans="1:68" ht="12.75" customHeight="1">
      <c r="A95" s="112"/>
      <c r="B95" s="159" t="s">
        <v>340</v>
      </c>
      <c r="C95" s="108" t="s">
        <v>356</v>
      </c>
      <c r="D95" s="29" t="s">
        <v>77</v>
      </c>
      <c r="E95" s="125"/>
      <c r="F95" s="155">
        <f t="shared" ref="F95:F99" si="77">SUM(G95:I95)</f>
        <v>0</v>
      </c>
      <c r="G95" s="139">
        <f t="shared" ref="G95:G99" si="78">SUMIF($K$6:$AV$6,G$6,$K95:$AV95)</f>
        <v>0</v>
      </c>
      <c r="H95" s="139">
        <v>0</v>
      </c>
      <c r="I95" s="139">
        <v>0</v>
      </c>
      <c r="J95" s="112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  <c r="AC95" s="139"/>
      <c r="AD95" s="139"/>
      <c r="AE95" s="139"/>
      <c r="AF95" s="139"/>
      <c r="AG95" s="139"/>
      <c r="AH95" s="139"/>
      <c r="AI95" s="139"/>
      <c r="AJ95" s="139"/>
      <c r="AK95" s="139"/>
      <c r="AL95" s="139"/>
      <c r="AM95" s="139"/>
      <c r="AN95" s="139"/>
      <c r="AO95" s="139"/>
      <c r="AP95" s="139"/>
      <c r="AQ95" s="139"/>
      <c r="AR95" s="139"/>
      <c r="AS95" s="139"/>
      <c r="AT95" s="139"/>
      <c r="AU95" s="139"/>
      <c r="AV95" s="139"/>
      <c r="AW95" s="112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29"/>
      <c r="BM95" s="29"/>
      <c r="BN95" s="29"/>
      <c r="BO95" s="29"/>
      <c r="BP95" s="29"/>
    </row>
    <row r="96" spans="1:68" ht="12.75" customHeight="1">
      <c r="A96" s="112"/>
      <c r="B96" s="159" t="s">
        <v>346</v>
      </c>
      <c r="C96" s="108" t="s">
        <v>357</v>
      </c>
      <c r="D96" s="29" t="s">
        <v>77</v>
      </c>
      <c r="E96" s="125"/>
      <c r="F96" s="155">
        <f t="shared" si="77"/>
        <v>0</v>
      </c>
      <c r="G96" s="143">
        <f t="shared" si="78"/>
        <v>0</v>
      </c>
      <c r="H96" s="143">
        <f t="shared" ref="H96:I96" si="79">SUMIF($K$6:$AV$6,H$6,$K96:$AV96)</f>
        <v>0</v>
      </c>
      <c r="I96" s="143">
        <f t="shared" si="79"/>
        <v>0</v>
      </c>
      <c r="J96" s="112"/>
      <c r="K96" s="143">
        <f t="shared" ref="K96:AV96" si="80">-K57</f>
        <v>0</v>
      </c>
      <c r="L96" s="143">
        <f t="shared" si="80"/>
        <v>0</v>
      </c>
      <c r="M96" s="143">
        <f t="shared" si="80"/>
        <v>0</v>
      </c>
      <c r="N96" s="143">
        <f t="shared" si="80"/>
        <v>0</v>
      </c>
      <c r="O96" s="143">
        <f t="shared" si="80"/>
        <v>0</v>
      </c>
      <c r="P96" s="143">
        <f t="shared" si="80"/>
        <v>0</v>
      </c>
      <c r="Q96" s="143">
        <f t="shared" si="80"/>
        <v>0</v>
      </c>
      <c r="R96" s="143">
        <f t="shared" si="80"/>
        <v>0</v>
      </c>
      <c r="S96" s="143">
        <f t="shared" si="80"/>
        <v>0</v>
      </c>
      <c r="T96" s="143">
        <f t="shared" si="80"/>
        <v>0</v>
      </c>
      <c r="U96" s="143">
        <f t="shared" si="80"/>
        <v>0</v>
      </c>
      <c r="V96" s="143">
        <f t="shared" si="80"/>
        <v>0</v>
      </c>
      <c r="W96" s="143">
        <f t="shared" si="80"/>
        <v>0</v>
      </c>
      <c r="X96" s="143">
        <f t="shared" si="80"/>
        <v>0</v>
      </c>
      <c r="Y96" s="143">
        <f t="shared" si="80"/>
        <v>0</v>
      </c>
      <c r="Z96" s="143">
        <f t="shared" si="80"/>
        <v>0</v>
      </c>
      <c r="AA96" s="143">
        <f t="shared" si="80"/>
        <v>0</v>
      </c>
      <c r="AB96" s="143">
        <f t="shared" si="80"/>
        <v>0</v>
      </c>
      <c r="AC96" s="143">
        <f t="shared" si="80"/>
        <v>0</v>
      </c>
      <c r="AD96" s="143">
        <f t="shared" si="80"/>
        <v>0</v>
      </c>
      <c r="AE96" s="143">
        <f t="shared" si="80"/>
        <v>0</v>
      </c>
      <c r="AF96" s="143">
        <f t="shared" si="80"/>
        <v>0</v>
      </c>
      <c r="AG96" s="143">
        <f t="shared" si="80"/>
        <v>0</v>
      </c>
      <c r="AH96" s="143">
        <f t="shared" si="80"/>
        <v>0</v>
      </c>
      <c r="AI96" s="143">
        <f t="shared" si="80"/>
        <v>0</v>
      </c>
      <c r="AJ96" s="143">
        <f t="shared" si="80"/>
        <v>0</v>
      </c>
      <c r="AK96" s="143">
        <f t="shared" si="80"/>
        <v>0</v>
      </c>
      <c r="AL96" s="143">
        <f t="shared" si="80"/>
        <v>0</v>
      </c>
      <c r="AM96" s="143">
        <f t="shared" si="80"/>
        <v>0</v>
      </c>
      <c r="AN96" s="143">
        <f t="shared" si="80"/>
        <v>0</v>
      </c>
      <c r="AO96" s="143">
        <f t="shared" si="80"/>
        <v>0</v>
      </c>
      <c r="AP96" s="143">
        <f t="shared" si="80"/>
        <v>0</v>
      </c>
      <c r="AQ96" s="143">
        <f t="shared" si="80"/>
        <v>0</v>
      </c>
      <c r="AR96" s="143">
        <f t="shared" si="80"/>
        <v>0</v>
      </c>
      <c r="AS96" s="143">
        <f t="shared" si="80"/>
        <v>0</v>
      </c>
      <c r="AT96" s="143">
        <f t="shared" si="80"/>
        <v>0</v>
      </c>
      <c r="AU96" s="143">
        <f t="shared" si="80"/>
        <v>0</v>
      </c>
      <c r="AV96" s="143">
        <f t="shared" si="80"/>
        <v>0</v>
      </c>
      <c r="AW96" s="112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29"/>
      <c r="BM96" s="29"/>
      <c r="BN96" s="29"/>
      <c r="BO96" s="29"/>
      <c r="BP96" s="29"/>
    </row>
    <row r="97" spans="1:68" ht="12.75" customHeight="1">
      <c r="A97" s="112"/>
      <c r="B97" s="159" t="s">
        <v>346</v>
      </c>
      <c r="C97" s="108" t="s">
        <v>358</v>
      </c>
      <c r="D97" s="29" t="s">
        <v>77</v>
      </c>
      <c r="E97" s="125"/>
      <c r="F97" s="155">
        <f t="shared" si="77"/>
        <v>0</v>
      </c>
      <c r="G97" s="139">
        <f t="shared" si="78"/>
        <v>0</v>
      </c>
      <c r="H97" s="139">
        <v>0</v>
      </c>
      <c r="I97" s="139">
        <v>0</v>
      </c>
      <c r="J97" s="112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  <c r="AC97" s="139"/>
      <c r="AD97" s="139"/>
      <c r="AE97" s="139"/>
      <c r="AF97" s="139"/>
      <c r="AG97" s="139"/>
      <c r="AH97" s="139"/>
      <c r="AI97" s="139"/>
      <c r="AJ97" s="139"/>
      <c r="AK97" s="139"/>
      <c r="AL97" s="139"/>
      <c r="AM97" s="139"/>
      <c r="AN97" s="139"/>
      <c r="AO97" s="139"/>
      <c r="AP97" s="139"/>
      <c r="AQ97" s="139"/>
      <c r="AR97" s="139"/>
      <c r="AS97" s="139"/>
      <c r="AT97" s="139"/>
      <c r="AU97" s="139"/>
      <c r="AV97" s="139"/>
      <c r="AW97" s="112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</row>
    <row r="98" spans="1:68" ht="12.75" customHeight="1">
      <c r="A98" s="112"/>
      <c r="B98" s="159" t="s">
        <v>340</v>
      </c>
      <c r="C98" s="108" t="s">
        <v>359</v>
      </c>
      <c r="D98" s="29" t="s">
        <v>77</v>
      </c>
      <c r="E98" s="125"/>
      <c r="F98" s="155">
        <f t="shared" si="77"/>
        <v>0</v>
      </c>
      <c r="G98" s="139">
        <f t="shared" si="78"/>
        <v>0</v>
      </c>
      <c r="H98" s="139">
        <f t="shared" ref="H98:I98" si="81">SUMIF($K$6:$AV$6,H$6,$K98:$AV98)</f>
        <v>0</v>
      </c>
      <c r="I98" s="139">
        <f t="shared" si="81"/>
        <v>0</v>
      </c>
      <c r="J98" s="112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  <c r="AC98" s="139"/>
      <c r="AD98" s="139"/>
      <c r="AE98" s="139"/>
      <c r="AF98" s="139"/>
      <c r="AG98" s="139"/>
      <c r="AH98" s="139"/>
      <c r="AI98" s="139"/>
      <c r="AJ98" s="139"/>
      <c r="AK98" s="139"/>
      <c r="AL98" s="139"/>
      <c r="AM98" s="139"/>
      <c r="AN98" s="139"/>
      <c r="AO98" s="139"/>
      <c r="AP98" s="139"/>
      <c r="AQ98" s="139"/>
      <c r="AR98" s="139"/>
      <c r="AS98" s="139"/>
      <c r="AT98" s="139"/>
      <c r="AU98" s="139"/>
      <c r="AV98" s="139"/>
      <c r="AW98" s="112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</row>
    <row r="99" spans="1:68" ht="12.75" customHeight="1">
      <c r="A99" s="112"/>
      <c r="B99" s="159" t="s">
        <v>346</v>
      </c>
      <c r="C99" s="108" t="s">
        <v>360</v>
      </c>
      <c r="D99" s="29" t="s">
        <v>77</v>
      </c>
      <c r="E99" s="125"/>
      <c r="F99" s="155">
        <f t="shared" si="77"/>
        <v>0</v>
      </c>
      <c r="G99" s="139">
        <f t="shared" si="78"/>
        <v>0</v>
      </c>
      <c r="H99" s="139">
        <f t="shared" ref="H99:I99" si="82">SUMIF($K$6:$AV$6,H$6,$K99:$AV99)</f>
        <v>0</v>
      </c>
      <c r="I99" s="139">
        <f t="shared" si="82"/>
        <v>0</v>
      </c>
      <c r="J99" s="112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  <c r="AC99" s="139"/>
      <c r="AD99" s="139"/>
      <c r="AE99" s="139"/>
      <c r="AF99" s="139"/>
      <c r="AG99" s="139"/>
      <c r="AH99" s="139"/>
      <c r="AI99" s="139"/>
      <c r="AJ99" s="139"/>
      <c r="AK99" s="139"/>
      <c r="AL99" s="139"/>
      <c r="AM99" s="139"/>
      <c r="AN99" s="139"/>
      <c r="AO99" s="139"/>
      <c r="AP99" s="139"/>
      <c r="AQ99" s="139"/>
      <c r="AR99" s="139"/>
      <c r="AS99" s="139"/>
      <c r="AT99" s="139"/>
      <c r="AU99" s="139"/>
      <c r="AV99" s="139"/>
      <c r="AW99" s="112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</row>
    <row r="100" spans="1:68" ht="12.75" customHeight="1">
      <c r="A100" s="112"/>
      <c r="B100" s="112"/>
      <c r="C100" s="112"/>
      <c r="D100" s="29"/>
      <c r="E100" s="125"/>
      <c r="F100" s="132"/>
      <c r="G100" s="29"/>
      <c r="H100" s="29"/>
      <c r="I100" s="29"/>
      <c r="J100" s="112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112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</row>
    <row r="101" spans="1:68" ht="12.75" customHeight="1">
      <c r="A101" s="94"/>
      <c r="B101" s="94"/>
      <c r="C101" s="94" t="s">
        <v>361</v>
      </c>
      <c r="D101" s="150" t="s">
        <v>77</v>
      </c>
      <c r="E101" s="125"/>
      <c r="F101" s="155">
        <f>F79+F90+F94</f>
        <v>0</v>
      </c>
      <c r="G101" s="151">
        <f t="shared" ref="G101:I101" si="83">G79-G90+G94</f>
        <v>0</v>
      </c>
      <c r="H101" s="151">
        <f t="shared" si="83"/>
        <v>0</v>
      </c>
      <c r="I101" s="151">
        <f t="shared" si="83"/>
        <v>0</v>
      </c>
      <c r="J101" s="94"/>
      <c r="K101" s="151">
        <f t="shared" ref="K101:AV101" si="84">K79+K90+K94</f>
        <v>0</v>
      </c>
      <c r="L101" s="151">
        <f t="shared" si="84"/>
        <v>0</v>
      </c>
      <c r="M101" s="151">
        <f t="shared" si="84"/>
        <v>0</v>
      </c>
      <c r="N101" s="151">
        <f t="shared" si="84"/>
        <v>0</v>
      </c>
      <c r="O101" s="151">
        <f t="shared" si="84"/>
        <v>0</v>
      </c>
      <c r="P101" s="151">
        <f t="shared" si="84"/>
        <v>0</v>
      </c>
      <c r="Q101" s="151">
        <f t="shared" si="84"/>
        <v>0</v>
      </c>
      <c r="R101" s="151">
        <f t="shared" si="84"/>
        <v>0</v>
      </c>
      <c r="S101" s="151">
        <f t="shared" si="84"/>
        <v>0</v>
      </c>
      <c r="T101" s="151">
        <f t="shared" si="84"/>
        <v>0</v>
      </c>
      <c r="U101" s="151">
        <f t="shared" si="84"/>
        <v>0</v>
      </c>
      <c r="V101" s="151">
        <f t="shared" si="84"/>
        <v>0</v>
      </c>
      <c r="W101" s="151">
        <f t="shared" si="84"/>
        <v>0</v>
      </c>
      <c r="X101" s="151">
        <f t="shared" si="84"/>
        <v>0</v>
      </c>
      <c r="Y101" s="151">
        <f t="shared" si="84"/>
        <v>0</v>
      </c>
      <c r="Z101" s="151">
        <f t="shared" si="84"/>
        <v>0</v>
      </c>
      <c r="AA101" s="151">
        <f t="shared" si="84"/>
        <v>0</v>
      </c>
      <c r="AB101" s="151">
        <f t="shared" si="84"/>
        <v>0</v>
      </c>
      <c r="AC101" s="151">
        <f t="shared" si="84"/>
        <v>0</v>
      </c>
      <c r="AD101" s="151">
        <f t="shared" si="84"/>
        <v>0</v>
      </c>
      <c r="AE101" s="151">
        <f t="shared" si="84"/>
        <v>0</v>
      </c>
      <c r="AF101" s="151">
        <f t="shared" si="84"/>
        <v>0</v>
      </c>
      <c r="AG101" s="151">
        <f t="shared" si="84"/>
        <v>0</v>
      </c>
      <c r="AH101" s="151">
        <f t="shared" si="84"/>
        <v>0</v>
      </c>
      <c r="AI101" s="151">
        <f t="shared" si="84"/>
        <v>0</v>
      </c>
      <c r="AJ101" s="151">
        <f t="shared" si="84"/>
        <v>0</v>
      </c>
      <c r="AK101" s="151">
        <f t="shared" si="84"/>
        <v>0</v>
      </c>
      <c r="AL101" s="151">
        <f t="shared" si="84"/>
        <v>0</v>
      </c>
      <c r="AM101" s="151">
        <f t="shared" si="84"/>
        <v>0</v>
      </c>
      <c r="AN101" s="151">
        <f t="shared" si="84"/>
        <v>0</v>
      </c>
      <c r="AO101" s="151">
        <f t="shared" si="84"/>
        <v>0</v>
      </c>
      <c r="AP101" s="151">
        <f t="shared" si="84"/>
        <v>0</v>
      </c>
      <c r="AQ101" s="151">
        <f t="shared" si="84"/>
        <v>0</v>
      </c>
      <c r="AR101" s="151">
        <f t="shared" si="84"/>
        <v>0</v>
      </c>
      <c r="AS101" s="151">
        <f t="shared" si="84"/>
        <v>0</v>
      </c>
      <c r="AT101" s="151">
        <f t="shared" si="84"/>
        <v>0</v>
      </c>
      <c r="AU101" s="151">
        <f t="shared" si="84"/>
        <v>0</v>
      </c>
      <c r="AV101" s="151">
        <f t="shared" si="84"/>
        <v>0</v>
      </c>
      <c r="AW101" s="94"/>
      <c r="AX101" s="150"/>
      <c r="AY101" s="150"/>
      <c r="AZ101" s="150"/>
      <c r="BA101" s="150"/>
      <c r="BB101" s="150"/>
      <c r="BC101" s="150"/>
      <c r="BD101" s="150"/>
      <c r="BE101" s="150"/>
      <c r="BF101" s="150"/>
      <c r="BG101" s="150"/>
      <c r="BH101" s="150"/>
      <c r="BI101" s="150"/>
      <c r="BJ101" s="150"/>
      <c r="BK101" s="150"/>
      <c r="BL101" s="150"/>
      <c r="BM101" s="150"/>
      <c r="BN101" s="150"/>
      <c r="BO101" s="150"/>
      <c r="BP101" s="150"/>
    </row>
    <row r="102" spans="1:68" ht="12.75" customHeight="1">
      <c r="A102" s="94"/>
      <c r="B102" s="94"/>
      <c r="C102" s="94" t="s">
        <v>362</v>
      </c>
      <c r="D102" s="150" t="s">
        <v>77</v>
      </c>
      <c r="E102" s="125"/>
      <c r="F102" s="160">
        <f>I102</f>
        <v>31</v>
      </c>
      <c r="G102" s="151">
        <f t="shared" ref="G102:I102" si="85">G77+G101</f>
        <v>31</v>
      </c>
      <c r="H102" s="151">
        <f t="shared" si="85"/>
        <v>31</v>
      </c>
      <c r="I102" s="151">
        <f t="shared" si="85"/>
        <v>31</v>
      </c>
      <c r="J102" s="94"/>
      <c r="K102" s="151">
        <f t="shared" ref="K102:AV102" si="86">K77+K101</f>
        <v>0</v>
      </c>
      <c r="L102" s="151">
        <f t="shared" si="86"/>
        <v>0</v>
      </c>
      <c r="M102" s="151">
        <f t="shared" si="86"/>
        <v>0</v>
      </c>
      <c r="N102" s="151">
        <f t="shared" si="86"/>
        <v>0</v>
      </c>
      <c r="O102" s="151">
        <f t="shared" si="86"/>
        <v>0</v>
      </c>
      <c r="P102" s="151">
        <f t="shared" si="86"/>
        <v>0</v>
      </c>
      <c r="Q102" s="151">
        <f t="shared" si="86"/>
        <v>0</v>
      </c>
      <c r="R102" s="151">
        <f t="shared" si="86"/>
        <v>0</v>
      </c>
      <c r="S102" s="151">
        <f t="shared" si="86"/>
        <v>0</v>
      </c>
      <c r="T102" s="151">
        <f t="shared" si="86"/>
        <v>0</v>
      </c>
      <c r="U102" s="151">
        <f t="shared" si="86"/>
        <v>0</v>
      </c>
      <c r="V102" s="151">
        <f t="shared" si="86"/>
        <v>0</v>
      </c>
      <c r="W102" s="151">
        <f t="shared" si="86"/>
        <v>0</v>
      </c>
      <c r="X102" s="151">
        <f t="shared" si="86"/>
        <v>0</v>
      </c>
      <c r="Y102" s="151">
        <f t="shared" si="86"/>
        <v>0</v>
      </c>
      <c r="Z102" s="151">
        <f t="shared" si="86"/>
        <v>0</v>
      </c>
      <c r="AA102" s="151">
        <f t="shared" si="86"/>
        <v>0</v>
      </c>
      <c r="AB102" s="151">
        <f t="shared" si="86"/>
        <v>0</v>
      </c>
      <c r="AC102" s="151">
        <f t="shared" si="86"/>
        <v>0</v>
      </c>
      <c r="AD102" s="151">
        <f t="shared" si="86"/>
        <v>0</v>
      </c>
      <c r="AE102" s="151">
        <f t="shared" si="86"/>
        <v>0</v>
      </c>
      <c r="AF102" s="151">
        <f t="shared" si="86"/>
        <v>0</v>
      </c>
      <c r="AG102" s="151">
        <f t="shared" si="86"/>
        <v>0</v>
      </c>
      <c r="AH102" s="151">
        <f t="shared" si="86"/>
        <v>0</v>
      </c>
      <c r="AI102" s="151">
        <f t="shared" si="86"/>
        <v>0</v>
      </c>
      <c r="AJ102" s="151">
        <f t="shared" si="86"/>
        <v>0</v>
      </c>
      <c r="AK102" s="151">
        <f t="shared" si="86"/>
        <v>0</v>
      </c>
      <c r="AL102" s="151">
        <f t="shared" si="86"/>
        <v>0</v>
      </c>
      <c r="AM102" s="151">
        <f t="shared" si="86"/>
        <v>0</v>
      </c>
      <c r="AN102" s="151">
        <f t="shared" si="86"/>
        <v>0</v>
      </c>
      <c r="AO102" s="151">
        <f t="shared" si="86"/>
        <v>0</v>
      </c>
      <c r="AP102" s="151">
        <f t="shared" si="86"/>
        <v>0</v>
      </c>
      <c r="AQ102" s="151">
        <f t="shared" si="86"/>
        <v>0</v>
      </c>
      <c r="AR102" s="151">
        <f t="shared" si="86"/>
        <v>0</v>
      </c>
      <c r="AS102" s="151">
        <f t="shared" si="86"/>
        <v>0</v>
      </c>
      <c r="AT102" s="151">
        <f t="shared" si="86"/>
        <v>0</v>
      </c>
      <c r="AU102" s="151">
        <f t="shared" si="86"/>
        <v>0</v>
      </c>
      <c r="AV102" s="151">
        <f t="shared" si="86"/>
        <v>0</v>
      </c>
      <c r="AW102" s="94"/>
      <c r="AX102" s="150"/>
      <c r="AY102" s="150"/>
      <c r="AZ102" s="150"/>
      <c r="BA102" s="150"/>
      <c r="BB102" s="150"/>
      <c r="BC102" s="150"/>
      <c r="BD102" s="150"/>
      <c r="BE102" s="150"/>
      <c r="BF102" s="150"/>
      <c r="BG102" s="150"/>
      <c r="BH102" s="150"/>
      <c r="BI102" s="150"/>
      <c r="BJ102" s="150"/>
      <c r="BK102" s="150"/>
      <c r="BL102" s="150"/>
      <c r="BM102" s="150"/>
      <c r="BN102" s="150"/>
      <c r="BO102" s="150"/>
      <c r="BP102" s="150"/>
    </row>
    <row r="103" spans="1:68" ht="12" customHeight="1">
      <c r="A103" s="112"/>
      <c r="B103" s="112"/>
      <c r="C103" s="112"/>
      <c r="D103" s="153"/>
      <c r="E103" s="125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12"/>
      <c r="AG103" s="112"/>
      <c r="AH103" s="112"/>
      <c r="AI103" s="112"/>
      <c r="AJ103" s="112"/>
      <c r="AK103" s="112"/>
      <c r="AL103" s="112"/>
      <c r="AM103" s="112"/>
      <c r="AN103" s="112"/>
      <c r="AO103" s="112"/>
      <c r="AP103" s="112"/>
      <c r="AQ103" s="112"/>
      <c r="AR103" s="112"/>
      <c r="AS103" s="112"/>
      <c r="AT103" s="112"/>
      <c r="AU103" s="112"/>
      <c r="AV103" s="112"/>
      <c r="AW103" s="112"/>
      <c r="AX103" s="112"/>
      <c r="AY103" s="112"/>
      <c r="AZ103" s="112"/>
      <c r="BA103" s="112"/>
      <c r="BB103" s="112"/>
      <c r="BC103" s="112"/>
      <c r="BD103" s="112"/>
      <c r="BE103" s="112"/>
      <c r="BF103" s="112"/>
      <c r="BG103" s="112"/>
      <c r="BH103" s="112"/>
      <c r="BI103" s="112"/>
      <c r="BJ103" s="112"/>
      <c r="BK103" s="112"/>
      <c r="BL103" s="112"/>
      <c r="BM103" s="112"/>
      <c r="BN103" s="112"/>
      <c r="BO103" s="112"/>
      <c r="BP103" s="112"/>
    </row>
    <row r="104" spans="1:68" ht="12" customHeight="1">
      <c r="A104" s="112"/>
      <c r="B104" s="112"/>
      <c r="C104" s="112"/>
      <c r="D104" s="153"/>
      <c r="E104" s="125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12"/>
      <c r="AG104" s="112"/>
      <c r="AH104" s="112"/>
      <c r="AI104" s="112"/>
      <c r="AJ104" s="112"/>
      <c r="AK104" s="112"/>
      <c r="AL104" s="112"/>
      <c r="AM104" s="112"/>
      <c r="AN104" s="112"/>
      <c r="AO104" s="112"/>
      <c r="AP104" s="112"/>
      <c r="AQ104" s="112"/>
      <c r="AR104" s="112"/>
      <c r="AS104" s="112"/>
      <c r="AT104" s="112"/>
      <c r="AU104" s="112"/>
      <c r="AV104" s="112"/>
      <c r="AW104" s="112"/>
      <c r="AX104" s="112"/>
      <c r="AY104" s="112"/>
      <c r="AZ104" s="112"/>
      <c r="BA104" s="112"/>
      <c r="BB104" s="112"/>
      <c r="BC104" s="112"/>
      <c r="BD104" s="112"/>
      <c r="BE104" s="112"/>
      <c r="BF104" s="112"/>
      <c r="BG104" s="112"/>
      <c r="BH104" s="112"/>
      <c r="BI104" s="112"/>
      <c r="BJ104" s="112"/>
      <c r="BK104" s="112"/>
      <c r="BL104" s="112"/>
      <c r="BM104" s="112"/>
      <c r="BN104" s="112"/>
      <c r="BO104" s="112"/>
      <c r="BP104" s="112"/>
    </row>
    <row r="105" spans="1:68" ht="12.75" customHeight="1">
      <c r="A105" s="112"/>
      <c r="B105" s="56" t="s">
        <v>363</v>
      </c>
      <c r="C105" s="56"/>
      <c r="D105" s="161"/>
      <c r="E105" s="161"/>
      <c r="F105" s="161"/>
      <c r="G105" s="161"/>
      <c r="H105" s="161"/>
      <c r="I105" s="161"/>
      <c r="J105" s="63"/>
      <c r="K105" s="161"/>
      <c r="L105" s="161"/>
      <c r="M105" s="161"/>
      <c r="N105" s="161"/>
      <c r="O105" s="161"/>
      <c r="P105" s="161"/>
      <c r="Q105" s="161"/>
      <c r="R105" s="161"/>
      <c r="S105" s="161"/>
      <c r="T105" s="161"/>
      <c r="U105" s="161"/>
      <c r="V105" s="161"/>
      <c r="W105" s="161"/>
      <c r="X105" s="161"/>
      <c r="Y105" s="161"/>
      <c r="Z105" s="161"/>
      <c r="AA105" s="161"/>
      <c r="AB105" s="161"/>
      <c r="AC105" s="161"/>
      <c r="AD105" s="161"/>
      <c r="AE105" s="161"/>
      <c r="AF105" s="161"/>
      <c r="AG105" s="161"/>
      <c r="AH105" s="161"/>
      <c r="AI105" s="161"/>
      <c r="AJ105" s="161"/>
      <c r="AK105" s="161"/>
      <c r="AL105" s="161"/>
      <c r="AM105" s="161"/>
      <c r="AN105" s="161"/>
      <c r="AO105" s="161"/>
      <c r="AP105" s="161"/>
      <c r="AQ105" s="161"/>
      <c r="AR105" s="161"/>
      <c r="AS105" s="161"/>
      <c r="AT105" s="161"/>
      <c r="AU105" s="161"/>
      <c r="AV105" s="161"/>
      <c r="AW105" s="161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</row>
    <row r="106" spans="1:68" ht="12.75" customHeight="1">
      <c r="A106" s="112"/>
      <c r="B106" s="388"/>
      <c r="C106" s="389"/>
      <c r="D106" s="34" t="s">
        <v>36</v>
      </c>
      <c r="E106" s="125"/>
      <c r="F106" s="161"/>
      <c r="G106" s="162">
        <v>2018</v>
      </c>
      <c r="H106" s="162">
        <v>2019</v>
      </c>
      <c r="I106" s="162">
        <v>2020</v>
      </c>
      <c r="J106" s="112"/>
      <c r="K106" s="161"/>
      <c r="L106" s="161"/>
      <c r="M106" s="161"/>
      <c r="N106" s="161"/>
      <c r="O106" s="161"/>
      <c r="P106" s="161"/>
      <c r="Q106" s="161"/>
      <c r="R106" s="161"/>
      <c r="S106" s="161"/>
      <c r="T106" s="161"/>
      <c r="U106" s="161"/>
      <c r="V106" s="161"/>
      <c r="W106" s="161"/>
      <c r="X106" s="161"/>
      <c r="Y106" s="161"/>
      <c r="Z106" s="161"/>
      <c r="AA106" s="161"/>
      <c r="AB106" s="161"/>
      <c r="AC106" s="161"/>
      <c r="AD106" s="161"/>
      <c r="AE106" s="161"/>
      <c r="AF106" s="161"/>
      <c r="AG106" s="161"/>
      <c r="AH106" s="161"/>
      <c r="AI106" s="161"/>
      <c r="AJ106" s="161"/>
      <c r="AK106" s="161"/>
      <c r="AL106" s="161"/>
      <c r="AM106" s="161"/>
      <c r="AN106" s="161"/>
      <c r="AO106" s="161"/>
      <c r="AP106" s="161"/>
      <c r="AQ106" s="161"/>
      <c r="AR106" s="161"/>
      <c r="AS106" s="161"/>
      <c r="AT106" s="161"/>
      <c r="AU106" s="161"/>
      <c r="AV106" s="161"/>
      <c r="AW106" s="161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  <c r="BM106" s="29"/>
      <c r="BN106" s="29"/>
      <c r="BO106" s="29"/>
      <c r="BP106" s="29"/>
    </row>
    <row r="107" spans="1:68" ht="12" customHeight="1">
      <c r="A107" s="112"/>
      <c r="B107" s="112"/>
      <c r="C107" s="112"/>
      <c r="D107" s="153"/>
      <c r="E107" s="125"/>
      <c r="F107" s="161"/>
      <c r="G107" s="112"/>
      <c r="H107" s="112"/>
      <c r="I107" s="112"/>
      <c r="J107" s="112"/>
      <c r="K107" s="161"/>
      <c r="L107" s="161"/>
      <c r="M107" s="161"/>
      <c r="N107" s="161"/>
      <c r="O107" s="161"/>
      <c r="P107" s="161"/>
      <c r="Q107" s="161"/>
      <c r="R107" s="161"/>
      <c r="S107" s="161"/>
      <c r="T107" s="161"/>
      <c r="U107" s="161"/>
      <c r="V107" s="161"/>
      <c r="W107" s="161"/>
      <c r="X107" s="161"/>
      <c r="Y107" s="161"/>
      <c r="Z107" s="161"/>
      <c r="AA107" s="161"/>
      <c r="AB107" s="161"/>
      <c r="AC107" s="161"/>
      <c r="AD107" s="161"/>
      <c r="AE107" s="161"/>
      <c r="AF107" s="161"/>
      <c r="AG107" s="161"/>
      <c r="AH107" s="161"/>
      <c r="AI107" s="161"/>
      <c r="AJ107" s="161"/>
      <c r="AK107" s="161"/>
      <c r="AL107" s="161"/>
      <c r="AM107" s="161"/>
      <c r="AN107" s="161"/>
      <c r="AO107" s="161"/>
      <c r="AP107" s="161"/>
      <c r="AQ107" s="161"/>
      <c r="AR107" s="161"/>
      <c r="AS107" s="161"/>
      <c r="AT107" s="161"/>
      <c r="AU107" s="161"/>
      <c r="AV107" s="161"/>
      <c r="AW107" s="161"/>
      <c r="AX107" s="112"/>
      <c r="AY107" s="112"/>
      <c r="AZ107" s="112"/>
      <c r="BA107" s="112"/>
      <c r="BB107" s="112"/>
      <c r="BC107" s="112"/>
      <c r="BD107" s="112"/>
      <c r="BE107" s="112"/>
      <c r="BF107" s="112"/>
      <c r="BG107" s="112"/>
      <c r="BH107" s="112"/>
      <c r="BI107" s="112"/>
      <c r="BJ107" s="112"/>
      <c r="BK107" s="112"/>
      <c r="BL107" s="112"/>
      <c r="BM107" s="112"/>
      <c r="BN107" s="112"/>
      <c r="BO107" s="112"/>
      <c r="BP107" s="112"/>
    </row>
    <row r="108" spans="1:68" ht="12.75" customHeight="1">
      <c r="A108" s="112"/>
      <c r="B108" s="163"/>
      <c r="C108" s="157" t="s">
        <v>364</v>
      </c>
      <c r="D108" s="136" t="s">
        <v>77</v>
      </c>
      <c r="E108" s="125"/>
      <c r="F108" s="150"/>
      <c r="G108" s="136">
        <f t="shared" ref="G108:I108" si="87">SUM(G109:G116)</f>
        <v>0</v>
      </c>
      <c r="H108" s="136">
        <f t="shared" si="87"/>
        <v>0</v>
      </c>
      <c r="I108" s="136">
        <f t="shared" si="87"/>
        <v>0</v>
      </c>
      <c r="J108" s="112"/>
      <c r="K108" s="161"/>
      <c r="L108" s="161"/>
      <c r="M108" s="161"/>
      <c r="N108" s="161"/>
      <c r="O108" s="161"/>
      <c r="P108" s="161"/>
      <c r="Q108" s="161"/>
      <c r="R108" s="161"/>
      <c r="S108" s="161"/>
      <c r="T108" s="161"/>
      <c r="U108" s="161"/>
      <c r="V108" s="161"/>
      <c r="W108" s="161"/>
      <c r="X108" s="161"/>
      <c r="Y108" s="161"/>
      <c r="Z108" s="161"/>
      <c r="AA108" s="161"/>
      <c r="AB108" s="161"/>
      <c r="AC108" s="161"/>
      <c r="AD108" s="161"/>
      <c r="AE108" s="161"/>
      <c r="AF108" s="161"/>
      <c r="AG108" s="161"/>
      <c r="AH108" s="161"/>
      <c r="AI108" s="161"/>
      <c r="AJ108" s="161"/>
      <c r="AK108" s="161"/>
      <c r="AL108" s="161"/>
      <c r="AM108" s="161"/>
      <c r="AN108" s="161"/>
      <c r="AO108" s="161"/>
      <c r="AP108" s="161"/>
      <c r="AQ108" s="161"/>
      <c r="AR108" s="161"/>
      <c r="AS108" s="161"/>
      <c r="AT108" s="161"/>
      <c r="AU108" s="161"/>
      <c r="AV108" s="161"/>
      <c r="AW108" s="161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29"/>
      <c r="BM108" s="29"/>
      <c r="BN108" s="29"/>
      <c r="BO108" s="29"/>
      <c r="BP108" s="29"/>
    </row>
    <row r="109" spans="1:68" ht="12.75" customHeight="1">
      <c r="A109" s="112"/>
      <c r="B109" s="112"/>
      <c r="C109" s="112" t="s">
        <v>365</v>
      </c>
      <c r="D109" s="29" t="s">
        <v>77</v>
      </c>
      <c r="E109" s="125"/>
      <c r="F109" s="150"/>
      <c r="G109" s="139">
        <v>0</v>
      </c>
      <c r="H109" s="139">
        <v>0</v>
      </c>
      <c r="I109" s="139">
        <v>0</v>
      </c>
      <c r="J109" s="112"/>
      <c r="K109" s="161"/>
      <c r="L109" s="161"/>
      <c r="M109" s="161"/>
      <c r="N109" s="161"/>
      <c r="O109" s="161"/>
      <c r="P109" s="161"/>
      <c r="Q109" s="161"/>
      <c r="R109" s="161"/>
      <c r="S109" s="161"/>
      <c r="T109" s="161"/>
      <c r="U109" s="161"/>
      <c r="V109" s="161"/>
      <c r="W109" s="161"/>
      <c r="X109" s="161"/>
      <c r="Y109" s="161"/>
      <c r="Z109" s="161"/>
      <c r="AA109" s="161"/>
      <c r="AB109" s="161"/>
      <c r="AC109" s="161"/>
      <c r="AD109" s="161"/>
      <c r="AE109" s="161"/>
      <c r="AF109" s="161"/>
      <c r="AG109" s="161"/>
      <c r="AH109" s="161"/>
      <c r="AI109" s="161"/>
      <c r="AJ109" s="161"/>
      <c r="AK109" s="161"/>
      <c r="AL109" s="161"/>
      <c r="AM109" s="161"/>
      <c r="AN109" s="161"/>
      <c r="AO109" s="161"/>
      <c r="AP109" s="161"/>
      <c r="AQ109" s="161"/>
      <c r="AR109" s="161"/>
      <c r="AS109" s="161"/>
      <c r="AT109" s="161"/>
      <c r="AU109" s="161"/>
      <c r="AV109" s="161"/>
      <c r="AW109" s="161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29"/>
      <c r="BM109" s="29"/>
      <c r="BN109" s="29"/>
      <c r="BO109" s="29"/>
      <c r="BP109" s="29"/>
    </row>
    <row r="110" spans="1:68" ht="12.75" customHeight="1">
      <c r="A110" s="112"/>
      <c r="B110" s="112"/>
      <c r="C110" s="112" t="s">
        <v>105</v>
      </c>
      <c r="D110" s="29" t="s">
        <v>77</v>
      </c>
      <c r="E110" s="125"/>
      <c r="F110" s="150"/>
      <c r="G110" s="139">
        <v>0</v>
      </c>
      <c r="H110" s="139">
        <v>0</v>
      </c>
      <c r="I110" s="139">
        <v>0</v>
      </c>
      <c r="J110" s="112"/>
      <c r="K110" s="161"/>
      <c r="L110" s="161"/>
      <c r="M110" s="161"/>
      <c r="N110" s="161"/>
      <c r="O110" s="161"/>
      <c r="P110" s="161"/>
      <c r="Q110" s="161"/>
      <c r="R110" s="161"/>
      <c r="S110" s="161"/>
      <c r="T110" s="161"/>
      <c r="U110" s="161"/>
      <c r="V110" s="161"/>
      <c r="W110" s="161"/>
      <c r="X110" s="161"/>
      <c r="Y110" s="161"/>
      <c r="Z110" s="161"/>
      <c r="AA110" s="161"/>
      <c r="AB110" s="161"/>
      <c r="AC110" s="161"/>
      <c r="AD110" s="161"/>
      <c r="AE110" s="161"/>
      <c r="AF110" s="161"/>
      <c r="AG110" s="161"/>
      <c r="AH110" s="161"/>
      <c r="AI110" s="161"/>
      <c r="AJ110" s="161"/>
      <c r="AK110" s="161"/>
      <c r="AL110" s="161"/>
      <c r="AM110" s="161"/>
      <c r="AN110" s="161"/>
      <c r="AO110" s="161"/>
      <c r="AP110" s="161"/>
      <c r="AQ110" s="161"/>
      <c r="AR110" s="161"/>
      <c r="AS110" s="161"/>
      <c r="AT110" s="161"/>
      <c r="AU110" s="161"/>
      <c r="AV110" s="161"/>
      <c r="AW110" s="161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29"/>
      <c r="BM110" s="29"/>
      <c r="BN110" s="29"/>
      <c r="BO110" s="29"/>
      <c r="BP110" s="29"/>
    </row>
    <row r="111" spans="1:68" ht="12.75" customHeight="1">
      <c r="A111" s="112"/>
      <c r="B111" s="112"/>
      <c r="C111" s="112" t="s">
        <v>366</v>
      </c>
      <c r="D111" s="29" t="s">
        <v>77</v>
      </c>
      <c r="E111" s="125"/>
      <c r="F111" s="150"/>
      <c r="G111" s="139">
        <v>0</v>
      </c>
      <c r="H111" s="139">
        <v>0</v>
      </c>
      <c r="I111" s="139">
        <v>0</v>
      </c>
      <c r="J111" s="112"/>
      <c r="K111" s="161"/>
      <c r="L111" s="161"/>
      <c r="M111" s="161"/>
      <c r="N111" s="161"/>
      <c r="O111" s="161"/>
      <c r="P111" s="161"/>
      <c r="Q111" s="161"/>
      <c r="R111" s="161"/>
      <c r="S111" s="161"/>
      <c r="T111" s="161"/>
      <c r="U111" s="161"/>
      <c r="V111" s="161"/>
      <c r="W111" s="161"/>
      <c r="X111" s="161"/>
      <c r="Y111" s="161"/>
      <c r="Z111" s="161"/>
      <c r="AA111" s="161"/>
      <c r="AB111" s="161"/>
      <c r="AC111" s="161"/>
      <c r="AD111" s="161"/>
      <c r="AE111" s="161"/>
      <c r="AF111" s="161"/>
      <c r="AG111" s="161"/>
      <c r="AH111" s="161"/>
      <c r="AI111" s="161"/>
      <c r="AJ111" s="161"/>
      <c r="AK111" s="161"/>
      <c r="AL111" s="161"/>
      <c r="AM111" s="161"/>
      <c r="AN111" s="161"/>
      <c r="AO111" s="161"/>
      <c r="AP111" s="161"/>
      <c r="AQ111" s="161"/>
      <c r="AR111" s="161"/>
      <c r="AS111" s="161"/>
      <c r="AT111" s="161"/>
      <c r="AU111" s="161"/>
      <c r="AV111" s="161"/>
      <c r="AW111" s="161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29"/>
      <c r="BM111" s="29"/>
      <c r="BN111" s="29"/>
      <c r="BO111" s="29"/>
      <c r="BP111" s="29"/>
    </row>
    <row r="112" spans="1:68" ht="12.75" customHeight="1">
      <c r="A112" s="112"/>
      <c r="B112" s="112"/>
      <c r="C112" s="112" t="s">
        <v>367</v>
      </c>
      <c r="D112" s="29" t="s">
        <v>77</v>
      </c>
      <c r="E112" s="125"/>
      <c r="F112" s="150"/>
      <c r="G112" s="139">
        <v>0</v>
      </c>
      <c r="H112" s="139">
        <v>0</v>
      </c>
      <c r="I112" s="139">
        <v>0</v>
      </c>
      <c r="J112" s="112"/>
      <c r="K112" s="161"/>
      <c r="L112" s="161"/>
      <c r="M112" s="161"/>
      <c r="N112" s="161"/>
      <c r="O112" s="161"/>
      <c r="P112" s="161"/>
      <c r="Q112" s="161"/>
      <c r="R112" s="161"/>
      <c r="S112" s="161"/>
      <c r="T112" s="161"/>
      <c r="U112" s="161"/>
      <c r="V112" s="161"/>
      <c r="W112" s="161"/>
      <c r="X112" s="161"/>
      <c r="Y112" s="161"/>
      <c r="Z112" s="161"/>
      <c r="AA112" s="161"/>
      <c r="AB112" s="161"/>
      <c r="AC112" s="161"/>
      <c r="AD112" s="161"/>
      <c r="AE112" s="161"/>
      <c r="AF112" s="161"/>
      <c r="AG112" s="161"/>
      <c r="AH112" s="161"/>
      <c r="AI112" s="161"/>
      <c r="AJ112" s="161"/>
      <c r="AK112" s="161"/>
      <c r="AL112" s="161"/>
      <c r="AM112" s="161"/>
      <c r="AN112" s="161"/>
      <c r="AO112" s="161"/>
      <c r="AP112" s="161"/>
      <c r="AQ112" s="161"/>
      <c r="AR112" s="161"/>
      <c r="AS112" s="161"/>
      <c r="AT112" s="161"/>
      <c r="AU112" s="161"/>
      <c r="AV112" s="161"/>
      <c r="AW112" s="161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29"/>
      <c r="BM112" s="29"/>
      <c r="BN112" s="29"/>
      <c r="BO112" s="29"/>
      <c r="BP112" s="29"/>
    </row>
    <row r="113" spans="1:68" ht="12.75" customHeight="1">
      <c r="A113" s="112"/>
      <c r="B113" s="112"/>
      <c r="C113" s="112" t="s">
        <v>368</v>
      </c>
      <c r="D113" s="29" t="s">
        <v>77</v>
      </c>
      <c r="E113" s="125"/>
      <c r="F113" s="150"/>
      <c r="G113" s="139">
        <v>0</v>
      </c>
      <c r="H113" s="139">
        <v>0</v>
      </c>
      <c r="I113" s="139">
        <v>0</v>
      </c>
      <c r="J113" s="112"/>
      <c r="K113" s="161"/>
      <c r="L113" s="161"/>
      <c r="M113" s="161"/>
      <c r="N113" s="161"/>
      <c r="O113" s="161"/>
      <c r="P113" s="161"/>
      <c r="Q113" s="161"/>
      <c r="R113" s="161"/>
      <c r="S113" s="161"/>
      <c r="T113" s="161"/>
      <c r="U113" s="161"/>
      <c r="V113" s="161"/>
      <c r="W113" s="161"/>
      <c r="X113" s="161"/>
      <c r="Y113" s="161"/>
      <c r="Z113" s="161"/>
      <c r="AA113" s="161"/>
      <c r="AB113" s="161"/>
      <c r="AC113" s="161"/>
      <c r="AD113" s="161"/>
      <c r="AE113" s="161"/>
      <c r="AF113" s="161"/>
      <c r="AG113" s="161"/>
      <c r="AH113" s="161"/>
      <c r="AI113" s="161"/>
      <c r="AJ113" s="161"/>
      <c r="AK113" s="161"/>
      <c r="AL113" s="161"/>
      <c r="AM113" s="161"/>
      <c r="AN113" s="161"/>
      <c r="AO113" s="161"/>
      <c r="AP113" s="161"/>
      <c r="AQ113" s="161"/>
      <c r="AR113" s="161"/>
      <c r="AS113" s="161"/>
      <c r="AT113" s="161"/>
      <c r="AU113" s="161"/>
      <c r="AV113" s="161"/>
      <c r="AW113" s="161"/>
      <c r="AX113" s="29"/>
      <c r="AY113" s="29"/>
      <c r="AZ113" s="29"/>
      <c r="BA113" s="29"/>
      <c r="BB113" s="29"/>
      <c r="BC113" s="29"/>
      <c r="BD113" s="29"/>
      <c r="BE113" s="29"/>
      <c r="BF113" s="29"/>
      <c r="BG113" s="29"/>
      <c r="BH113" s="29"/>
      <c r="BI113" s="29"/>
      <c r="BJ113" s="29"/>
      <c r="BK113" s="29"/>
      <c r="BL113" s="29"/>
      <c r="BM113" s="29"/>
      <c r="BN113" s="29"/>
      <c r="BO113" s="29"/>
      <c r="BP113" s="29"/>
    </row>
    <row r="114" spans="1:68" ht="12.75" customHeight="1">
      <c r="A114" s="112"/>
      <c r="B114" s="112"/>
      <c r="C114" s="112" t="s">
        <v>369</v>
      </c>
      <c r="D114" s="29" t="s">
        <v>77</v>
      </c>
      <c r="E114" s="125"/>
      <c r="F114" s="150"/>
      <c r="G114" s="139">
        <v>0</v>
      </c>
      <c r="H114" s="139">
        <v>0</v>
      </c>
      <c r="I114" s="139">
        <v>0</v>
      </c>
      <c r="J114" s="112"/>
      <c r="K114" s="161"/>
      <c r="L114" s="161"/>
      <c r="M114" s="161"/>
      <c r="N114" s="161"/>
      <c r="O114" s="161"/>
      <c r="P114" s="161"/>
      <c r="Q114" s="161"/>
      <c r="R114" s="161"/>
      <c r="S114" s="161"/>
      <c r="T114" s="161"/>
      <c r="U114" s="161"/>
      <c r="V114" s="161"/>
      <c r="W114" s="161"/>
      <c r="X114" s="161"/>
      <c r="Y114" s="161"/>
      <c r="Z114" s="161"/>
      <c r="AA114" s="161"/>
      <c r="AB114" s="161"/>
      <c r="AC114" s="161"/>
      <c r="AD114" s="161"/>
      <c r="AE114" s="161"/>
      <c r="AF114" s="161"/>
      <c r="AG114" s="161"/>
      <c r="AH114" s="161"/>
      <c r="AI114" s="161"/>
      <c r="AJ114" s="161"/>
      <c r="AK114" s="161"/>
      <c r="AL114" s="161"/>
      <c r="AM114" s="161"/>
      <c r="AN114" s="161"/>
      <c r="AO114" s="161"/>
      <c r="AP114" s="161"/>
      <c r="AQ114" s="161"/>
      <c r="AR114" s="161"/>
      <c r="AS114" s="161"/>
      <c r="AT114" s="161"/>
      <c r="AU114" s="161"/>
      <c r="AV114" s="161"/>
      <c r="AW114" s="161"/>
      <c r="AX114" s="29"/>
      <c r="AY114" s="29"/>
      <c r="AZ114" s="29"/>
      <c r="BA114" s="29"/>
      <c r="BB114" s="29"/>
      <c r="BC114" s="29"/>
      <c r="BD114" s="29"/>
      <c r="BE114" s="29"/>
      <c r="BF114" s="29"/>
      <c r="BG114" s="29"/>
      <c r="BH114" s="29"/>
      <c r="BI114" s="29"/>
      <c r="BJ114" s="29"/>
      <c r="BK114" s="29"/>
      <c r="BL114" s="29"/>
      <c r="BM114" s="29"/>
      <c r="BN114" s="29"/>
      <c r="BO114" s="29"/>
      <c r="BP114" s="29"/>
    </row>
    <row r="115" spans="1:68" ht="12.75" customHeight="1">
      <c r="A115" s="112"/>
      <c r="B115" s="112"/>
      <c r="C115" s="112" t="s">
        <v>370</v>
      </c>
      <c r="D115" s="29" t="s">
        <v>77</v>
      </c>
      <c r="E115" s="125"/>
      <c r="F115" s="150"/>
      <c r="G115" s="139">
        <v>0</v>
      </c>
      <c r="H115" s="139">
        <v>0</v>
      </c>
      <c r="I115" s="139">
        <v>0</v>
      </c>
      <c r="J115" s="112"/>
      <c r="K115" s="161"/>
      <c r="L115" s="161"/>
      <c r="M115" s="161"/>
      <c r="N115" s="161"/>
      <c r="O115" s="161"/>
      <c r="P115" s="161"/>
      <c r="Q115" s="161"/>
      <c r="R115" s="161"/>
      <c r="S115" s="161"/>
      <c r="T115" s="161"/>
      <c r="U115" s="161"/>
      <c r="V115" s="161"/>
      <c r="W115" s="161"/>
      <c r="X115" s="161"/>
      <c r="Y115" s="161"/>
      <c r="Z115" s="161"/>
      <c r="AA115" s="161"/>
      <c r="AB115" s="161"/>
      <c r="AC115" s="161"/>
      <c r="AD115" s="161"/>
      <c r="AE115" s="161"/>
      <c r="AF115" s="161"/>
      <c r="AG115" s="161"/>
      <c r="AH115" s="161"/>
      <c r="AI115" s="161"/>
      <c r="AJ115" s="161"/>
      <c r="AK115" s="161"/>
      <c r="AL115" s="161"/>
      <c r="AM115" s="161"/>
      <c r="AN115" s="161"/>
      <c r="AO115" s="161"/>
      <c r="AP115" s="161"/>
      <c r="AQ115" s="161"/>
      <c r="AR115" s="161"/>
      <c r="AS115" s="161"/>
      <c r="AT115" s="161"/>
      <c r="AU115" s="161"/>
      <c r="AV115" s="161"/>
      <c r="AW115" s="161"/>
      <c r="AX115" s="29"/>
      <c r="AY115" s="29"/>
      <c r="AZ115" s="29"/>
      <c r="BA115" s="29"/>
      <c r="BB115" s="29"/>
      <c r="BC115" s="29"/>
      <c r="BD115" s="29"/>
      <c r="BE115" s="29"/>
      <c r="BF115" s="29"/>
      <c r="BG115" s="29"/>
      <c r="BH115" s="29"/>
      <c r="BI115" s="29"/>
      <c r="BJ115" s="29"/>
      <c r="BK115" s="29"/>
      <c r="BL115" s="29"/>
      <c r="BM115" s="29"/>
      <c r="BN115" s="29"/>
      <c r="BO115" s="29"/>
      <c r="BP115" s="29"/>
    </row>
    <row r="116" spans="1:68" ht="12.75" customHeight="1">
      <c r="A116" s="112"/>
      <c r="B116" s="112"/>
      <c r="C116" s="112" t="s">
        <v>371</v>
      </c>
      <c r="D116" s="29" t="s">
        <v>77</v>
      </c>
      <c r="E116" s="125"/>
      <c r="F116" s="150"/>
      <c r="G116" s="139">
        <v>0</v>
      </c>
      <c r="H116" s="139">
        <v>0</v>
      </c>
      <c r="I116" s="139">
        <v>0</v>
      </c>
      <c r="J116" s="112"/>
      <c r="K116" s="161"/>
      <c r="L116" s="161"/>
      <c r="M116" s="161"/>
      <c r="N116" s="161"/>
      <c r="O116" s="161"/>
      <c r="P116" s="161"/>
      <c r="Q116" s="161"/>
      <c r="R116" s="161"/>
      <c r="S116" s="161"/>
      <c r="T116" s="161"/>
      <c r="U116" s="161"/>
      <c r="V116" s="161"/>
      <c r="W116" s="161"/>
      <c r="X116" s="161"/>
      <c r="Y116" s="161"/>
      <c r="Z116" s="161"/>
      <c r="AA116" s="161"/>
      <c r="AB116" s="161"/>
      <c r="AC116" s="161"/>
      <c r="AD116" s="161"/>
      <c r="AE116" s="161"/>
      <c r="AF116" s="161"/>
      <c r="AG116" s="161"/>
      <c r="AH116" s="161"/>
      <c r="AI116" s="161"/>
      <c r="AJ116" s="161"/>
      <c r="AK116" s="161"/>
      <c r="AL116" s="161"/>
      <c r="AM116" s="161"/>
      <c r="AN116" s="161"/>
      <c r="AO116" s="161"/>
      <c r="AP116" s="161"/>
      <c r="AQ116" s="161"/>
      <c r="AR116" s="161"/>
      <c r="AS116" s="161"/>
      <c r="AT116" s="161"/>
      <c r="AU116" s="161"/>
      <c r="AV116" s="161"/>
      <c r="AW116" s="161"/>
      <c r="AX116" s="29"/>
      <c r="AY116" s="29"/>
      <c r="AZ116" s="29"/>
      <c r="BA116" s="29"/>
      <c r="BB116" s="29"/>
      <c r="BC116" s="29"/>
      <c r="BD116" s="29"/>
      <c r="BE116" s="29"/>
      <c r="BF116" s="29"/>
      <c r="BG116" s="29"/>
      <c r="BH116" s="29"/>
      <c r="BI116" s="29"/>
      <c r="BJ116" s="29"/>
      <c r="BK116" s="29"/>
      <c r="BL116" s="29"/>
      <c r="BM116" s="29"/>
      <c r="BN116" s="29"/>
      <c r="BO116" s="29"/>
      <c r="BP116" s="29"/>
    </row>
    <row r="117" spans="1:68" ht="12.75" customHeight="1">
      <c r="A117" s="112"/>
      <c r="B117" s="112"/>
      <c r="C117" s="112"/>
      <c r="D117" s="29"/>
      <c r="E117" s="125"/>
      <c r="F117" s="150"/>
      <c r="G117" s="29"/>
      <c r="H117" s="29"/>
      <c r="I117" s="29"/>
      <c r="J117" s="112"/>
      <c r="K117" s="161"/>
      <c r="L117" s="161"/>
      <c r="M117" s="161"/>
      <c r="N117" s="161"/>
      <c r="O117" s="161"/>
      <c r="P117" s="161"/>
      <c r="Q117" s="161"/>
      <c r="R117" s="161"/>
      <c r="S117" s="161"/>
      <c r="T117" s="161"/>
      <c r="U117" s="161"/>
      <c r="V117" s="161"/>
      <c r="W117" s="161"/>
      <c r="X117" s="161"/>
      <c r="Y117" s="161"/>
      <c r="Z117" s="161"/>
      <c r="AA117" s="161"/>
      <c r="AB117" s="161"/>
      <c r="AC117" s="161"/>
      <c r="AD117" s="161"/>
      <c r="AE117" s="161"/>
      <c r="AF117" s="161"/>
      <c r="AG117" s="161"/>
      <c r="AH117" s="161"/>
      <c r="AI117" s="161"/>
      <c r="AJ117" s="161"/>
      <c r="AK117" s="161"/>
      <c r="AL117" s="161"/>
      <c r="AM117" s="161"/>
      <c r="AN117" s="161"/>
      <c r="AO117" s="161"/>
      <c r="AP117" s="161"/>
      <c r="AQ117" s="161"/>
      <c r="AR117" s="161"/>
      <c r="AS117" s="161"/>
      <c r="AT117" s="161"/>
      <c r="AU117" s="161"/>
      <c r="AV117" s="161"/>
      <c r="AW117" s="161"/>
      <c r="AX117" s="29"/>
      <c r="AY117" s="29"/>
      <c r="AZ117" s="29"/>
      <c r="BA117" s="29"/>
      <c r="BB117" s="29"/>
      <c r="BC117" s="29"/>
      <c r="BD117" s="29"/>
      <c r="BE117" s="29"/>
      <c r="BF117" s="29"/>
      <c r="BG117" s="29"/>
      <c r="BH117" s="29"/>
      <c r="BI117" s="29"/>
      <c r="BJ117" s="29"/>
      <c r="BK117" s="29"/>
      <c r="BL117" s="29"/>
      <c r="BM117" s="29"/>
      <c r="BN117" s="29"/>
      <c r="BO117" s="29"/>
      <c r="BP117" s="29"/>
    </row>
    <row r="118" spans="1:68" ht="12.75" customHeight="1">
      <c r="A118" s="112"/>
      <c r="B118" s="163"/>
      <c r="C118" s="157" t="s">
        <v>372</v>
      </c>
      <c r="D118" s="136" t="s">
        <v>77</v>
      </c>
      <c r="E118" s="125"/>
      <c r="F118" s="150"/>
      <c r="G118" s="136">
        <f t="shared" ref="G118:I118" si="88">SUM(G119:G125)</f>
        <v>0</v>
      </c>
      <c r="H118" s="136">
        <f t="shared" si="88"/>
        <v>0</v>
      </c>
      <c r="I118" s="136">
        <f t="shared" si="88"/>
        <v>0</v>
      </c>
      <c r="J118" s="112"/>
      <c r="K118" s="161"/>
      <c r="L118" s="161"/>
      <c r="M118" s="161"/>
      <c r="N118" s="161"/>
      <c r="O118" s="161"/>
      <c r="P118" s="161"/>
      <c r="Q118" s="161"/>
      <c r="R118" s="161"/>
      <c r="S118" s="161"/>
      <c r="T118" s="161"/>
      <c r="U118" s="161"/>
      <c r="V118" s="161"/>
      <c r="W118" s="161"/>
      <c r="X118" s="161"/>
      <c r="Y118" s="161"/>
      <c r="Z118" s="161"/>
      <c r="AA118" s="161"/>
      <c r="AB118" s="161"/>
      <c r="AC118" s="161"/>
      <c r="AD118" s="161"/>
      <c r="AE118" s="161"/>
      <c r="AF118" s="161"/>
      <c r="AG118" s="161"/>
      <c r="AH118" s="161"/>
      <c r="AI118" s="161"/>
      <c r="AJ118" s="161"/>
      <c r="AK118" s="161"/>
      <c r="AL118" s="161"/>
      <c r="AM118" s="161"/>
      <c r="AN118" s="161"/>
      <c r="AO118" s="161"/>
      <c r="AP118" s="161"/>
      <c r="AQ118" s="161"/>
      <c r="AR118" s="161"/>
      <c r="AS118" s="161"/>
      <c r="AT118" s="161"/>
      <c r="AU118" s="161"/>
      <c r="AV118" s="161"/>
      <c r="AW118" s="161"/>
      <c r="AX118" s="29"/>
      <c r="AY118" s="29"/>
      <c r="AZ118" s="29"/>
      <c r="BA118" s="29"/>
      <c r="BB118" s="29"/>
      <c r="BC118" s="29"/>
      <c r="BD118" s="29"/>
      <c r="BE118" s="29"/>
      <c r="BF118" s="29"/>
      <c r="BG118" s="29"/>
      <c r="BH118" s="29"/>
      <c r="BI118" s="29"/>
      <c r="BJ118" s="29"/>
      <c r="BK118" s="29"/>
      <c r="BL118" s="29"/>
      <c r="BM118" s="29"/>
      <c r="BN118" s="29"/>
      <c r="BO118" s="29"/>
      <c r="BP118" s="29"/>
    </row>
    <row r="119" spans="1:68" ht="12.75" customHeight="1">
      <c r="A119" s="112"/>
      <c r="B119" s="112"/>
      <c r="C119" s="112" t="s">
        <v>373</v>
      </c>
      <c r="D119" s="29" t="s">
        <v>77</v>
      </c>
      <c r="E119" s="125"/>
      <c r="F119" s="150"/>
      <c r="G119" s="139">
        <v>0</v>
      </c>
      <c r="H119" s="139">
        <v>0</v>
      </c>
      <c r="I119" s="139">
        <v>0</v>
      </c>
      <c r="J119" s="112"/>
      <c r="K119" s="161"/>
      <c r="L119" s="161"/>
      <c r="M119" s="161"/>
      <c r="N119" s="161"/>
      <c r="O119" s="161"/>
      <c r="P119" s="161"/>
      <c r="Q119" s="161"/>
      <c r="R119" s="161"/>
      <c r="S119" s="161"/>
      <c r="T119" s="161"/>
      <c r="U119" s="161"/>
      <c r="V119" s="161"/>
      <c r="W119" s="161"/>
      <c r="X119" s="161"/>
      <c r="Y119" s="161"/>
      <c r="Z119" s="161"/>
      <c r="AA119" s="161"/>
      <c r="AB119" s="161"/>
      <c r="AC119" s="161"/>
      <c r="AD119" s="161"/>
      <c r="AE119" s="161"/>
      <c r="AF119" s="161"/>
      <c r="AG119" s="161"/>
      <c r="AH119" s="161"/>
      <c r="AI119" s="161"/>
      <c r="AJ119" s="161"/>
      <c r="AK119" s="161"/>
      <c r="AL119" s="161"/>
      <c r="AM119" s="161"/>
      <c r="AN119" s="161"/>
      <c r="AO119" s="161"/>
      <c r="AP119" s="161"/>
      <c r="AQ119" s="161"/>
      <c r="AR119" s="161"/>
      <c r="AS119" s="161"/>
      <c r="AT119" s="161"/>
      <c r="AU119" s="161"/>
      <c r="AV119" s="161"/>
      <c r="AW119" s="161"/>
      <c r="AX119" s="29"/>
      <c r="AY119" s="29"/>
      <c r="AZ119" s="29"/>
      <c r="BA119" s="29"/>
      <c r="BB119" s="29"/>
      <c r="BC119" s="29"/>
      <c r="BD119" s="29"/>
      <c r="BE119" s="29"/>
      <c r="BF119" s="29"/>
      <c r="BG119" s="29"/>
      <c r="BH119" s="29"/>
      <c r="BI119" s="29"/>
      <c r="BJ119" s="29"/>
      <c r="BK119" s="29"/>
      <c r="BL119" s="29"/>
      <c r="BM119" s="29"/>
      <c r="BN119" s="29"/>
      <c r="BO119" s="29"/>
      <c r="BP119" s="29"/>
    </row>
    <row r="120" spans="1:68" ht="12.75" customHeight="1">
      <c r="A120" s="112"/>
      <c r="B120" s="112"/>
      <c r="C120" s="112" t="s">
        <v>374</v>
      </c>
      <c r="D120" s="29" t="s">
        <v>77</v>
      </c>
      <c r="E120" s="125"/>
      <c r="F120" s="150"/>
      <c r="G120" s="139">
        <v>0</v>
      </c>
      <c r="H120" s="139">
        <v>0</v>
      </c>
      <c r="I120" s="139">
        <v>0</v>
      </c>
      <c r="J120" s="112"/>
      <c r="K120" s="161"/>
      <c r="L120" s="161"/>
      <c r="M120" s="161"/>
      <c r="N120" s="161"/>
      <c r="O120" s="161"/>
      <c r="P120" s="161"/>
      <c r="Q120" s="161"/>
      <c r="R120" s="161"/>
      <c r="S120" s="161"/>
      <c r="T120" s="161"/>
      <c r="U120" s="161"/>
      <c r="V120" s="161"/>
      <c r="W120" s="161"/>
      <c r="X120" s="161"/>
      <c r="Y120" s="161"/>
      <c r="Z120" s="161"/>
      <c r="AA120" s="161"/>
      <c r="AB120" s="161"/>
      <c r="AC120" s="161"/>
      <c r="AD120" s="161"/>
      <c r="AE120" s="161"/>
      <c r="AF120" s="161"/>
      <c r="AG120" s="161"/>
      <c r="AH120" s="161"/>
      <c r="AI120" s="161"/>
      <c r="AJ120" s="161"/>
      <c r="AK120" s="161"/>
      <c r="AL120" s="161"/>
      <c r="AM120" s="161"/>
      <c r="AN120" s="161"/>
      <c r="AO120" s="161"/>
      <c r="AP120" s="161"/>
      <c r="AQ120" s="161"/>
      <c r="AR120" s="161"/>
      <c r="AS120" s="161"/>
      <c r="AT120" s="161"/>
      <c r="AU120" s="161"/>
      <c r="AV120" s="161"/>
      <c r="AW120" s="161"/>
      <c r="AX120" s="29"/>
      <c r="AY120" s="29"/>
      <c r="AZ120" s="29"/>
      <c r="BA120" s="29"/>
      <c r="BB120" s="29"/>
      <c r="BC120" s="29"/>
      <c r="BD120" s="29"/>
      <c r="BE120" s="29"/>
      <c r="BF120" s="29"/>
      <c r="BG120" s="29"/>
      <c r="BH120" s="29"/>
      <c r="BI120" s="29"/>
      <c r="BJ120" s="29"/>
      <c r="BK120" s="29"/>
      <c r="BL120" s="29"/>
      <c r="BM120" s="29"/>
      <c r="BN120" s="29"/>
      <c r="BO120" s="29"/>
      <c r="BP120" s="29"/>
    </row>
    <row r="121" spans="1:68" ht="12.75" customHeight="1">
      <c r="A121" s="112"/>
      <c r="B121" s="112"/>
      <c r="C121" s="112" t="s">
        <v>375</v>
      </c>
      <c r="D121" s="29" t="s">
        <v>77</v>
      </c>
      <c r="E121" s="125"/>
      <c r="F121" s="150"/>
      <c r="G121" s="139">
        <v>0</v>
      </c>
      <c r="H121" s="139">
        <v>0</v>
      </c>
      <c r="I121" s="139">
        <v>0</v>
      </c>
      <c r="J121" s="112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  <c r="Y121" s="161"/>
      <c r="Z121" s="161"/>
      <c r="AA121" s="161"/>
      <c r="AB121" s="161"/>
      <c r="AC121" s="161"/>
      <c r="AD121" s="161"/>
      <c r="AE121" s="161"/>
      <c r="AF121" s="161"/>
      <c r="AG121" s="161"/>
      <c r="AH121" s="161"/>
      <c r="AI121" s="161"/>
      <c r="AJ121" s="161"/>
      <c r="AK121" s="161"/>
      <c r="AL121" s="161"/>
      <c r="AM121" s="161"/>
      <c r="AN121" s="161"/>
      <c r="AO121" s="161"/>
      <c r="AP121" s="161"/>
      <c r="AQ121" s="161"/>
      <c r="AR121" s="161"/>
      <c r="AS121" s="161"/>
      <c r="AT121" s="161"/>
      <c r="AU121" s="161"/>
      <c r="AV121" s="161"/>
      <c r="AW121" s="161"/>
      <c r="AX121" s="29"/>
      <c r="AY121" s="29"/>
      <c r="AZ121" s="29"/>
      <c r="BA121" s="29"/>
      <c r="BB121" s="29"/>
      <c r="BC121" s="29"/>
      <c r="BD121" s="29"/>
      <c r="BE121" s="29"/>
      <c r="BF121" s="29"/>
      <c r="BG121" s="29"/>
      <c r="BH121" s="29"/>
      <c r="BI121" s="29"/>
      <c r="BJ121" s="29"/>
      <c r="BK121" s="29"/>
      <c r="BL121" s="29"/>
      <c r="BM121" s="29"/>
      <c r="BN121" s="29"/>
      <c r="BO121" s="29"/>
      <c r="BP121" s="29"/>
    </row>
    <row r="122" spans="1:68" ht="12.75" customHeight="1">
      <c r="A122" s="112"/>
      <c r="B122" s="112"/>
      <c r="C122" s="112" t="s">
        <v>376</v>
      </c>
      <c r="D122" s="29" t="s">
        <v>77</v>
      </c>
      <c r="E122" s="125"/>
      <c r="F122" s="150"/>
      <c r="G122" s="139">
        <v>0</v>
      </c>
      <c r="H122" s="139">
        <v>0</v>
      </c>
      <c r="I122" s="139">
        <v>0</v>
      </c>
      <c r="J122" s="112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  <c r="Y122" s="161"/>
      <c r="Z122" s="161"/>
      <c r="AA122" s="161"/>
      <c r="AB122" s="161"/>
      <c r="AC122" s="161"/>
      <c r="AD122" s="161"/>
      <c r="AE122" s="161"/>
      <c r="AF122" s="161"/>
      <c r="AG122" s="161"/>
      <c r="AH122" s="161"/>
      <c r="AI122" s="161"/>
      <c r="AJ122" s="161"/>
      <c r="AK122" s="161"/>
      <c r="AL122" s="161"/>
      <c r="AM122" s="161"/>
      <c r="AN122" s="161"/>
      <c r="AO122" s="161"/>
      <c r="AP122" s="161"/>
      <c r="AQ122" s="161"/>
      <c r="AR122" s="161"/>
      <c r="AS122" s="161"/>
      <c r="AT122" s="161"/>
      <c r="AU122" s="161"/>
      <c r="AV122" s="161"/>
      <c r="AW122" s="161"/>
      <c r="AX122" s="29"/>
      <c r="AY122" s="29"/>
      <c r="AZ122" s="29"/>
      <c r="BA122" s="29"/>
      <c r="BB122" s="29"/>
      <c r="BC122" s="29"/>
      <c r="BD122" s="29"/>
      <c r="BE122" s="29"/>
      <c r="BF122" s="29"/>
      <c r="BG122" s="29"/>
      <c r="BH122" s="29"/>
      <c r="BI122" s="29"/>
      <c r="BJ122" s="29"/>
      <c r="BK122" s="29"/>
      <c r="BL122" s="29"/>
      <c r="BM122" s="29"/>
      <c r="BN122" s="29"/>
      <c r="BO122" s="29"/>
      <c r="BP122" s="29"/>
    </row>
    <row r="123" spans="1:68" ht="12.75" customHeight="1">
      <c r="A123" s="112"/>
      <c r="B123" s="112"/>
      <c r="C123" s="112" t="s">
        <v>377</v>
      </c>
      <c r="D123" s="29" t="s">
        <v>77</v>
      </c>
      <c r="E123" s="125"/>
      <c r="F123" s="150"/>
      <c r="G123" s="139">
        <v>0</v>
      </c>
      <c r="H123" s="139">
        <v>0</v>
      </c>
      <c r="I123" s="139">
        <v>0</v>
      </c>
      <c r="J123" s="112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  <c r="Y123" s="161"/>
      <c r="Z123" s="161"/>
      <c r="AA123" s="161"/>
      <c r="AB123" s="161"/>
      <c r="AC123" s="161"/>
      <c r="AD123" s="161"/>
      <c r="AE123" s="161"/>
      <c r="AF123" s="161"/>
      <c r="AG123" s="161"/>
      <c r="AH123" s="161"/>
      <c r="AI123" s="161"/>
      <c r="AJ123" s="161"/>
      <c r="AK123" s="161"/>
      <c r="AL123" s="161"/>
      <c r="AM123" s="161"/>
      <c r="AN123" s="161"/>
      <c r="AO123" s="161"/>
      <c r="AP123" s="161"/>
      <c r="AQ123" s="161"/>
      <c r="AR123" s="161"/>
      <c r="AS123" s="161"/>
      <c r="AT123" s="161"/>
      <c r="AU123" s="161"/>
      <c r="AV123" s="161"/>
      <c r="AW123" s="161"/>
      <c r="AX123" s="29"/>
      <c r="AY123" s="29"/>
      <c r="AZ123" s="29"/>
      <c r="BA123" s="29"/>
      <c r="BB123" s="29"/>
      <c r="BC123" s="29"/>
      <c r="BD123" s="29"/>
      <c r="BE123" s="29"/>
      <c r="BF123" s="29"/>
      <c r="BG123" s="29"/>
      <c r="BH123" s="29"/>
      <c r="BI123" s="29"/>
      <c r="BJ123" s="29"/>
      <c r="BK123" s="29"/>
      <c r="BL123" s="29"/>
      <c r="BM123" s="29"/>
      <c r="BN123" s="29"/>
      <c r="BO123" s="29"/>
      <c r="BP123" s="29"/>
    </row>
    <row r="124" spans="1:68" ht="12.75" customHeight="1">
      <c r="A124" s="112"/>
      <c r="B124" s="112"/>
      <c r="C124" s="112" t="s">
        <v>378</v>
      </c>
      <c r="D124" s="29" t="s">
        <v>77</v>
      </c>
      <c r="E124" s="125"/>
      <c r="F124" s="150"/>
      <c r="G124" s="139">
        <v>0</v>
      </c>
      <c r="H124" s="139">
        <v>0</v>
      </c>
      <c r="I124" s="139">
        <v>0</v>
      </c>
      <c r="J124" s="112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  <c r="Y124" s="161"/>
      <c r="Z124" s="161"/>
      <c r="AA124" s="161"/>
      <c r="AB124" s="161"/>
      <c r="AC124" s="161"/>
      <c r="AD124" s="161"/>
      <c r="AE124" s="161"/>
      <c r="AF124" s="161"/>
      <c r="AG124" s="161"/>
      <c r="AH124" s="161"/>
      <c r="AI124" s="161"/>
      <c r="AJ124" s="161"/>
      <c r="AK124" s="161"/>
      <c r="AL124" s="161"/>
      <c r="AM124" s="161"/>
      <c r="AN124" s="161"/>
      <c r="AO124" s="161"/>
      <c r="AP124" s="161"/>
      <c r="AQ124" s="161"/>
      <c r="AR124" s="161"/>
      <c r="AS124" s="161"/>
      <c r="AT124" s="161"/>
      <c r="AU124" s="161"/>
      <c r="AV124" s="161"/>
      <c r="AW124" s="161"/>
      <c r="AX124" s="29"/>
      <c r="AY124" s="29"/>
      <c r="AZ124" s="29"/>
      <c r="BA124" s="29"/>
      <c r="BB124" s="29"/>
      <c r="BC124" s="29"/>
      <c r="BD124" s="29"/>
      <c r="BE124" s="29"/>
      <c r="BF124" s="29"/>
      <c r="BG124" s="29"/>
      <c r="BH124" s="29"/>
      <c r="BI124" s="29"/>
      <c r="BJ124" s="29"/>
      <c r="BK124" s="29"/>
      <c r="BL124" s="29"/>
      <c r="BM124" s="29"/>
      <c r="BN124" s="29"/>
      <c r="BO124" s="29"/>
      <c r="BP124" s="29"/>
    </row>
    <row r="125" spans="1:68" ht="12.75" customHeight="1">
      <c r="A125" s="112"/>
      <c r="B125" s="112"/>
      <c r="C125" s="112"/>
      <c r="D125" s="29"/>
      <c r="E125" s="29"/>
      <c r="F125" s="161"/>
      <c r="G125" s="29"/>
      <c r="H125" s="29"/>
      <c r="I125" s="29"/>
      <c r="J125" s="112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  <c r="AF125" s="29"/>
      <c r="AG125" s="29"/>
      <c r="AH125" s="29"/>
      <c r="AI125" s="29"/>
      <c r="AJ125" s="29"/>
      <c r="AK125" s="29"/>
      <c r="AL125" s="29"/>
      <c r="AM125" s="29"/>
      <c r="AN125" s="29"/>
      <c r="AO125" s="29"/>
      <c r="AP125" s="29"/>
      <c r="AQ125" s="29"/>
      <c r="AR125" s="29"/>
      <c r="AS125" s="29"/>
      <c r="AT125" s="29"/>
      <c r="AU125" s="29"/>
      <c r="AV125" s="29"/>
      <c r="AW125" s="112"/>
      <c r="AX125" s="29"/>
      <c r="AY125" s="29"/>
      <c r="AZ125" s="29"/>
      <c r="BA125" s="29"/>
      <c r="BB125" s="29"/>
      <c r="BC125" s="29"/>
      <c r="BD125" s="29"/>
      <c r="BE125" s="29"/>
      <c r="BF125" s="29"/>
      <c r="BG125" s="29"/>
      <c r="BH125" s="29"/>
      <c r="BI125" s="29"/>
      <c r="BJ125" s="29"/>
      <c r="BK125" s="29"/>
      <c r="BL125" s="29"/>
      <c r="BM125" s="29"/>
      <c r="BN125" s="29"/>
      <c r="BO125" s="29"/>
      <c r="BP125" s="29"/>
    </row>
    <row r="126" spans="1:68" ht="12.75" customHeight="1">
      <c r="A126" s="112"/>
      <c r="B126" s="112"/>
      <c r="C126" s="112"/>
      <c r="D126" s="29"/>
      <c r="E126" s="29"/>
      <c r="F126" s="150"/>
      <c r="G126" s="29"/>
      <c r="H126" s="29"/>
      <c r="I126" s="29"/>
      <c r="J126" s="112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  <c r="AF126" s="29"/>
      <c r="AG126" s="29"/>
      <c r="AH126" s="29"/>
      <c r="AI126" s="29"/>
      <c r="AJ126" s="29"/>
      <c r="AK126" s="29"/>
      <c r="AL126" s="29"/>
      <c r="AM126" s="29"/>
      <c r="AN126" s="29"/>
      <c r="AO126" s="29"/>
      <c r="AP126" s="29"/>
      <c r="AQ126" s="29"/>
      <c r="AR126" s="29"/>
      <c r="AS126" s="29"/>
      <c r="AT126" s="29"/>
      <c r="AU126" s="29"/>
      <c r="AV126" s="29"/>
      <c r="AW126" s="112"/>
      <c r="AX126" s="29"/>
      <c r="AY126" s="29"/>
      <c r="AZ126" s="29"/>
      <c r="BA126" s="29"/>
      <c r="BB126" s="29"/>
      <c r="BC126" s="29"/>
      <c r="BD126" s="29"/>
      <c r="BE126" s="29"/>
      <c r="BF126" s="29"/>
      <c r="BG126" s="29"/>
      <c r="BH126" s="29"/>
      <c r="BI126" s="29"/>
      <c r="BJ126" s="29"/>
      <c r="BK126" s="29"/>
      <c r="BL126" s="29"/>
      <c r="BM126" s="29"/>
      <c r="BN126" s="29"/>
      <c r="BO126" s="29"/>
      <c r="BP126" s="29"/>
    </row>
    <row r="127" spans="1:68" ht="12.75" customHeight="1">
      <c r="A127" s="112"/>
      <c r="B127" s="94" t="s">
        <v>379</v>
      </c>
      <c r="C127" s="94"/>
      <c r="D127" s="29"/>
      <c r="E127" s="29"/>
      <c r="F127" s="150"/>
      <c r="G127" s="29"/>
      <c r="H127" s="29"/>
      <c r="I127" s="29"/>
      <c r="J127" s="112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112"/>
      <c r="AX127" s="29"/>
      <c r="AY127" s="29"/>
      <c r="AZ127" s="29"/>
      <c r="BA127" s="29"/>
      <c r="BB127" s="29"/>
      <c r="BC127" s="29"/>
      <c r="BD127" s="29"/>
      <c r="BE127" s="29"/>
      <c r="BF127" s="29"/>
      <c r="BG127" s="29"/>
      <c r="BH127" s="29"/>
      <c r="BI127" s="29"/>
      <c r="BJ127" s="29"/>
      <c r="BK127" s="29"/>
      <c r="BL127" s="29"/>
      <c r="BM127" s="29"/>
      <c r="BN127" s="29"/>
      <c r="BO127" s="29"/>
      <c r="BP127" s="29"/>
    </row>
    <row r="128" spans="1:68" ht="12.75" customHeight="1">
      <c r="A128" s="112"/>
      <c r="B128" s="112"/>
      <c r="C128" s="164" t="s">
        <v>380</v>
      </c>
      <c r="D128" s="164" t="s">
        <v>381</v>
      </c>
      <c r="E128" s="164"/>
      <c r="F128" s="164" t="s">
        <v>382</v>
      </c>
      <c r="G128" s="164" t="s">
        <v>383</v>
      </c>
      <c r="H128" s="164" t="s">
        <v>384</v>
      </c>
      <c r="I128" s="164"/>
      <c r="J128" s="112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F128" s="29"/>
      <c r="AG128" s="29"/>
      <c r="AH128" s="29"/>
      <c r="AI128" s="29"/>
      <c r="AJ128" s="29"/>
      <c r="AK128" s="29"/>
      <c r="AL128" s="29"/>
      <c r="AM128" s="29"/>
      <c r="AN128" s="29"/>
      <c r="AO128" s="29"/>
      <c r="AP128" s="29"/>
      <c r="AQ128" s="29"/>
      <c r="AR128" s="29"/>
      <c r="AS128" s="29"/>
      <c r="AT128" s="29"/>
      <c r="AU128" s="29"/>
      <c r="AV128" s="29"/>
      <c r="AW128" s="112"/>
      <c r="AX128" s="29"/>
      <c r="AY128" s="29"/>
      <c r="AZ128" s="29"/>
      <c r="BA128" s="29"/>
      <c r="BB128" s="29"/>
      <c r="BC128" s="29"/>
      <c r="BD128" s="29"/>
      <c r="BE128" s="29"/>
      <c r="BF128" s="29"/>
      <c r="BG128" s="29"/>
      <c r="BH128" s="29"/>
      <c r="BI128" s="29"/>
      <c r="BJ128" s="29"/>
      <c r="BK128" s="29"/>
      <c r="BL128" s="29"/>
      <c r="BM128" s="29"/>
      <c r="BN128" s="29"/>
      <c r="BO128" s="29"/>
      <c r="BP128" s="29"/>
    </row>
    <row r="129" spans="1:68" ht="12.75" customHeight="1">
      <c r="A129" s="112"/>
      <c r="B129" s="112"/>
      <c r="C129" s="139" t="s">
        <v>385</v>
      </c>
      <c r="D129" s="165">
        <v>0.1</v>
      </c>
      <c r="E129" s="164"/>
      <c r="F129" s="139">
        <v>0</v>
      </c>
      <c r="G129" s="166">
        <v>44377</v>
      </c>
      <c r="H129" s="139" t="s">
        <v>189</v>
      </c>
      <c r="I129" s="139"/>
      <c r="J129" s="112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F129" s="29"/>
      <c r="AG129" s="29"/>
      <c r="AH129" s="29"/>
      <c r="AI129" s="29"/>
      <c r="AJ129" s="29"/>
      <c r="AK129" s="29"/>
      <c r="AL129" s="29"/>
      <c r="AM129" s="29"/>
      <c r="AN129" s="29"/>
      <c r="AO129" s="29"/>
      <c r="AP129" s="29"/>
      <c r="AQ129" s="29"/>
      <c r="AR129" s="29"/>
      <c r="AS129" s="29"/>
      <c r="AT129" s="29"/>
      <c r="AU129" s="29"/>
      <c r="AV129" s="29"/>
      <c r="AW129" s="112"/>
      <c r="AX129" s="29"/>
      <c r="AY129" s="29"/>
      <c r="AZ129" s="29"/>
      <c r="BA129" s="29"/>
      <c r="BB129" s="29"/>
      <c r="BC129" s="29"/>
      <c r="BD129" s="29"/>
      <c r="BE129" s="29"/>
      <c r="BF129" s="29"/>
      <c r="BG129" s="29"/>
      <c r="BH129" s="29"/>
      <c r="BI129" s="29"/>
      <c r="BJ129" s="29"/>
      <c r="BK129" s="29"/>
      <c r="BL129" s="29"/>
      <c r="BM129" s="29"/>
      <c r="BN129" s="29"/>
      <c r="BO129" s="29"/>
      <c r="BP129" s="29"/>
    </row>
    <row r="130" spans="1:68" ht="12.75" customHeight="1">
      <c r="A130" s="112"/>
      <c r="B130" s="112"/>
      <c r="C130" s="139"/>
      <c r="D130" s="165"/>
      <c r="E130" s="164"/>
      <c r="F130" s="166"/>
      <c r="G130" s="139"/>
      <c r="H130" s="139"/>
      <c r="I130" s="139"/>
      <c r="J130" s="112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  <c r="AO130" s="29"/>
      <c r="AP130" s="29"/>
      <c r="AQ130" s="29"/>
      <c r="AR130" s="29"/>
      <c r="AS130" s="29"/>
      <c r="AT130" s="29"/>
      <c r="AU130" s="29"/>
      <c r="AV130" s="29"/>
      <c r="AW130" s="112"/>
      <c r="AX130" s="29"/>
      <c r="AY130" s="29"/>
      <c r="AZ130" s="29"/>
      <c r="BA130" s="29"/>
      <c r="BB130" s="29"/>
      <c r="BC130" s="29"/>
      <c r="BD130" s="29"/>
      <c r="BE130" s="29"/>
      <c r="BF130" s="29"/>
      <c r="BG130" s="29"/>
      <c r="BH130" s="29"/>
      <c r="BI130" s="29"/>
      <c r="BJ130" s="29"/>
      <c r="BK130" s="29"/>
      <c r="BL130" s="29"/>
      <c r="BM130" s="29"/>
      <c r="BN130" s="29"/>
      <c r="BO130" s="29"/>
      <c r="BP130" s="29"/>
    </row>
    <row r="131" spans="1:68" ht="12.75" customHeight="1">
      <c r="A131" s="112"/>
      <c r="B131" s="112"/>
      <c r="C131" s="139"/>
      <c r="D131" s="165"/>
      <c r="E131" s="164"/>
      <c r="F131" s="166"/>
      <c r="G131" s="139"/>
      <c r="H131" s="139"/>
      <c r="I131" s="139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12"/>
      <c r="AG131" s="112"/>
      <c r="AH131" s="112"/>
      <c r="AI131" s="112"/>
      <c r="AJ131" s="112"/>
      <c r="AK131" s="112"/>
      <c r="AL131" s="112"/>
      <c r="AM131" s="112"/>
      <c r="AN131" s="112"/>
      <c r="AO131" s="112"/>
      <c r="AP131" s="112"/>
      <c r="AQ131" s="112"/>
      <c r="AR131" s="112"/>
      <c r="AS131" s="112"/>
      <c r="AT131" s="112"/>
      <c r="AU131" s="112"/>
      <c r="AV131" s="112"/>
      <c r="AW131" s="112"/>
      <c r="AX131" s="112"/>
      <c r="AY131" s="112"/>
      <c r="AZ131" s="112"/>
      <c r="BA131" s="112"/>
      <c r="BB131" s="112"/>
      <c r="BC131" s="112"/>
      <c r="BD131" s="112"/>
      <c r="BE131" s="112"/>
      <c r="BF131" s="112"/>
      <c r="BG131" s="112"/>
      <c r="BH131" s="112"/>
      <c r="BI131" s="112"/>
      <c r="BJ131" s="112"/>
      <c r="BK131" s="29"/>
      <c r="BL131" s="29"/>
      <c r="BM131" s="29"/>
      <c r="BN131" s="29"/>
      <c r="BO131" s="29"/>
      <c r="BP131" s="29"/>
    </row>
    <row r="132" spans="1:68" ht="12.75" customHeight="1">
      <c r="A132" s="112"/>
      <c r="B132" s="112"/>
      <c r="C132" s="139"/>
      <c r="D132" s="165"/>
      <c r="E132" s="164"/>
      <c r="F132" s="166"/>
      <c r="G132" s="139"/>
      <c r="H132" s="139"/>
      <c r="I132" s="139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12"/>
      <c r="AG132" s="112"/>
      <c r="AH132" s="112"/>
      <c r="AI132" s="112"/>
      <c r="AJ132" s="112"/>
      <c r="AK132" s="112"/>
      <c r="AL132" s="112"/>
      <c r="AM132" s="112"/>
      <c r="AN132" s="112"/>
      <c r="AO132" s="112"/>
      <c r="AP132" s="112"/>
      <c r="AQ132" s="112"/>
      <c r="AR132" s="112"/>
      <c r="AS132" s="112"/>
      <c r="AT132" s="112"/>
      <c r="AU132" s="112"/>
      <c r="AV132" s="112"/>
      <c r="AW132" s="112"/>
      <c r="AX132" s="112"/>
      <c r="AY132" s="112"/>
      <c r="AZ132" s="112"/>
      <c r="BA132" s="112"/>
      <c r="BB132" s="112"/>
      <c r="BC132" s="112"/>
      <c r="BD132" s="112"/>
      <c r="BE132" s="112"/>
      <c r="BF132" s="112"/>
      <c r="BG132" s="112"/>
      <c r="BH132" s="112"/>
      <c r="BI132" s="112"/>
      <c r="BJ132" s="112"/>
      <c r="BK132" s="29"/>
      <c r="BL132" s="29"/>
      <c r="BM132" s="29"/>
      <c r="BN132" s="29"/>
      <c r="BO132" s="29"/>
      <c r="BP132" s="29"/>
    </row>
    <row r="133" spans="1:68" ht="12.75" customHeight="1">
      <c r="A133" s="112"/>
      <c r="B133" s="112"/>
      <c r="C133" s="139"/>
      <c r="D133" s="165"/>
      <c r="E133" s="164"/>
      <c r="F133" s="166"/>
      <c r="G133" s="139"/>
      <c r="H133" s="139"/>
      <c r="I133" s="139"/>
      <c r="J133" s="112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29"/>
      <c r="AY133" s="29"/>
      <c r="AZ133" s="29"/>
      <c r="BA133" s="29"/>
      <c r="BB133" s="29"/>
      <c r="BC133" s="29"/>
      <c r="BD133" s="29"/>
      <c r="BE133" s="29"/>
      <c r="BF133" s="29"/>
      <c r="BG133" s="29"/>
      <c r="BH133" s="29"/>
      <c r="BI133" s="29"/>
      <c r="BJ133" s="29"/>
      <c r="BK133" s="29"/>
      <c r="BL133" s="29"/>
      <c r="BM133" s="29"/>
      <c r="BN133" s="29"/>
      <c r="BO133" s="29"/>
      <c r="BP133" s="29"/>
    </row>
    <row r="134" spans="1:68" ht="12.75" customHeight="1">
      <c r="A134" s="112"/>
      <c r="B134" s="112"/>
      <c r="C134" s="139"/>
      <c r="D134" s="165"/>
      <c r="E134" s="164"/>
      <c r="F134" s="166"/>
      <c r="G134" s="139"/>
      <c r="H134" s="139"/>
      <c r="I134" s="139"/>
      <c r="J134" s="112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29"/>
      <c r="AY134" s="29"/>
      <c r="AZ134" s="29"/>
      <c r="BA134" s="29"/>
      <c r="BB134" s="29"/>
      <c r="BC134" s="29"/>
      <c r="BD134" s="29"/>
      <c r="BE134" s="29"/>
      <c r="BF134" s="29"/>
      <c r="BG134" s="29"/>
      <c r="BH134" s="29"/>
      <c r="BI134" s="29"/>
      <c r="BJ134" s="29"/>
      <c r="BK134" s="29"/>
      <c r="BL134" s="29"/>
      <c r="BM134" s="29"/>
      <c r="BN134" s="29"/>
      <c r="BO134" s="29"/>
      <c r="BP134" s="29"/>
    </row>
    <row r="135" spans="1:68" ht="12.75" customHeight="1">
      <c r="A135" s="112"/>
      <c r="B135" s="112"/>
      <c r="C135" s="112"/>
      <c r="D135" s="29"/>
      <c r="E135" s="29"/>
      <c r="F135" s="150"/>
      <c r="G135" s="29"/>
      <c r="H135" s="29"/>
      <c r="I135" s="29"/>
      <c r="J135" s="112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F135" s="29"/>
      <c r="AG135" s="29"/>
      <c r="AH135" s="29"/>
      <c r="AI135" s="29"/>
      <c r="AJ135" s="29"/>
      <c r="AK135" s="29"/>
      <c r="AL135" s="29"/>
      <c r="AM135" s="29"/>
      <c r="AN135" s="29"/>
      <c r="AO135" s="29"/>
      <c r="AP135" s="29"/>
      <c r="AQ135" s="29"/>
      <c r="AR135" s="29"/>
      <c r="AS135" s="29"/>
      <c r="AT135" s="29"/>
      <c r="AU135" s="29"/>
      <c r="AV135" s="29"/>
      <c r="AW135" s="29"/>
      <c r="AX135" s="29"/>
      <c r="AY135" s="29"/>
      <c r="AZ135" s="29"/>
      <c r="BA135" s="29"/>
      <c r="BB135" s="29"/>
      <c r="BC135" s="29"/>
      <c r="BD135" s="29"/>
      <c r="BE135" s="29"/>
      <c r="BF135" s="29"/>
      <c r="BG135" s="29"/>
      <c r="BH135" s="29"/>
      <c r="BI135" s="29"/>
      <c r="BJ135" s="29"/>
      <c r="BK135" s="29"/>
      <c r="BL135" s="29"/>
      <c r="BM135" s="29"/>
      <c r="BN135" s="29"/>
      <c r="BO135" s="29"/>
      <c r="BP135" s="29"/>
    </row>
    <row r="136" spans="1:68" ht="12.75" customHeight="1">
      <c r="A136" s="112"/>
      <c r="B136" s="112"/>
      <c r="C136" s="112"/>
      <c r="D136" s="29"/>
      <c r="E136" s="29"/>
      <c r="F136" s="150"/>
      <c r="G136" s="29"/>
      <c r="H136" s="29"/>
      <c r="I136" s="29"/>
      <c r="J136" s="112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F136" s="29"/>
      <c r="AG136" s="29"/>
      <c r="AH136" s="29"/>
      <c r="AI136" s="29"/>
      <c r="AJ136" s="29"/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9"/>
      <c r="AX136" s="29"/>
      <c r="AY136" s="29"/>
      <c r="AZ136" s="29"/>
      <c r="BA136" s="29"/>
      <c r="BB136" s="29"/>
      <c r="BC136" s="29"/>
      <c r="BD136" s="29"/>
      <c r="BE136" s="29"/>
      <c r="BF136" s="29"/>
      <c r="BG136" s="29"/>
      <c r="BH136" s="29"/>
      <c r="BI136" s="29"/>
      <c r="BJ136" s="29"/>
      <c r="BK136" s="29"/>
      <c r="BL136" s="29"/>
      <c r="BM136" s="29"/>
      <c r="BN136" s="29"/>
      <c r="BO136" s="29"/>
      <c r="BP136" s="29"/>
    </row>
    <row r="137" spans="1:68" ht="12.75" customHeight="1">
      <c r="A137" s="112"/>
      <c r="B137" s="112"/>
      <c r="C137" s="112"/>
      <c r="D137" s="29"/>
      <c r="E137" s="29"/>
      <c r="F137" s="150"/>
      <c r="G137" s="29"/>
      <c r="H137" s="29"/>
      <c r="I137" s="29"/>
      <c r="J137" s="112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F137" s="29"/>
      <c r="AG137" s="29"/>
      <c r="AH137" s="29"/>
      <c r="AI137" s="29"/>
      <c r="AJ137" s="29"/>
      <c r="AK137" s="29"/>
      <c r="AL137" s="29"/>
      <c r="AM137" s="29"/>
      <c r="AN137" s="29"/>
      <c r="AO137" s="29"/>
      <c r="AP137" s="29"/>
      <c r="AQ137" s="29"/>
      <c r="AR137" s="29"/>
      <c r="AS137" s="29"/>
      <c r="AT137" s="29"/>
      <c r="AU137" s="29"/>
      <c r="AV137" s="29"/>
      <c r="AW137" s="29"/>
      <c r="AX137" s="29"/>
      <c r="AY137" s="29"/>
      <c r="AZ137" s="29"/>
      <c r="BA137" s="29"/>
      <c r="BB137" s="29"/>
      <c r="BC137" s="29"/>
      <c r="BD137" s="29"/>
      <c r="BE137" s="29"/>
      <c r="BF137" s="29"/>
      <c r="BG137" s="29"/>
      <c r="BH137" s="29"/>
      <c r="BI137" s="29"/>
      <c r="BJ137" s="29"/>
      <c r="BK137" s="29"/>
      <c r="BL137" s="29"/>
      <c r="BM137" s="29"/>
      <c r="BN137" s="29"/>
      <c r="BO137" s="29"/>
      <c r="BP137" s="29"/>
    </row>
    <row r="138" spans="1:68" ht="12.75" customHeight="1">
      <c r="A138" s="112"/>
      <c r="B138" s="112"/>
      <c r="C138" s="112"/>
      <c r="D138" s="29"/>
      <c r="E138" s="29"/>
      <c r="F138" s="150"/>
      <c r="G138" s="29"/>
      <c r="H138" s="29"/>
      <c r="I138" s="29"/>
      <c r="J138" s="112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F138" s="29"/>
      <c r="AG138" s="29"/>
      <c r="AH138" s="29"/>
      <c r="AI138" s="29"/>
      <c r="AJ138" s="29"/>
      <c r="AK138" s="29"/>
      <c r="AL138" s="29"/>
      <c r="AM138" s="29"/>
      <c r="AN138" s="29"/>
      <c r="AO138" s="29"/>
      <c r="AP138" s="29"/>
      <c r="AQ138" s="29"/>
      <c r="AR138" s="29"/>
      <c r="AS138" s="29"/>
      <c r="AT138" s="29"/>
      <c r="AU138" s="29"/>
      <c r="AV138" s="29"/>
      <c r="AW138" s="29"/>
      <c r="AX138" s="29"/>
      <c r="AY138" s="29"/>
      <c r="AZ138" s="29"/>
      <c r="BA138" s="29"/>
      <c r="BB138" s="29"/>
      <c r="BC138" s="29"/>
      <c r="BD138" s="29"/>
      <c r="BE138" s="29"/>
      <c r="BF138" s="29"/>
      <c r="BG138" s="29"/>
      <c r="BH138" s="29"/>
      <c r="BI138" s="29"/>
      <c r="BJ138" s="29"/>
      <c r="BK138" s="29"/>
      <c r="BL138" s="29"/>
      <c r="BM138" s="29"/>
      <c r="BN138" s="29"/>
      <c r="BO138" s="29"/>
      <c r="BP138" s="29"/>
    </row>
    <row r="139" spans="1:68" ht="12.75" customHeight="1">
      <c r="A139" s="112"/>
      <c r="B139" s="112"/>
      <c r="C139" s="112"/>
      <c r="D139" s="29"/>
      <c r="E139" s="29"/>
      <c r="F139" s="150"/>
      <c r="G139" s="29"/>
      <c r="H139" s="29"/>
      <c r="I139" s="29"/>
      <c r="J139" s="112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F139" s="29"/>
      <c r="AG139" s="29"/>
      <c r="AH139" s="29"/>
      <c r="AI139" s="29"/>
      <c r="AJ139" s="29"/>
      <c r="AK139" s="29"/>
      <c r="AL139" s="29"/>
      <c r="AM139" s="29"/>
      <c r="AN139" s="29"/>
      <c r="AO139" s="29"/>
      <c r="AP139" s="29"/>
      <c r="AQ139" s="29"/>
      <c r="AR139" s="29"/>
      <c r="AS139" s="29"/>
      <c r="AT139" s="29"/>
      <c r="AU139" s="29"/>
      <c r="AV139" s="29"/>
      <c r="AW139" s="29"/>
      <c r="AX139" s="29"/>
      <c r="AY139" s="29"/>
      <c r="AZ139" s="29"/>
      <c r="BA139" s="29"/>
      <c r="BB139" s="29"/>
      <c r="BC139" s="29"/>
      <c r="BD139" s="29"/>
      <c r="BE139" s="29"/>
      <c r="BF139" s="29"/>
      <c r="BG139" s="29"/>
      <c r="BH139" s="29"/>
      <c r="BI139" s="29"/>
      <c r="BJ139" s="29"/>
      <c r="BK139" s="29"/>
      <c r="BL139" s="29"/>
      <c r="BM139" s="29"/>
      <c r="BN139" s="29"/>
      <c r="BO139" s="29"/>
      <c r="BP139" s="29"/>
    </row>
    <row r="140" spans="1:68" ht="12.75" customHeight="1">
      <c r="A140" s="112"/>
      <c r="B140" s="112"/>
      <c r="C140" s="112"/>
      <c r="D140" s="29"/>
      <c r="E140" s="29"/>
      <c r="F140" s="150"/>
      <c r="G140" s="29"/>
      <c r="H140" s="29"/>
      <c r="I140" s="29"/>
      <c r="J140" s="112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F140" s="29"/>
      <c r="AG140" s="29"/>
      <c r="AH140" s="29"/>
      <c r="AI140" s="29"/>
      <c r="AJ140" s="29"/>
      <c r="AK140" s="29"/>
      <c r="AL140" s="29"/>
      <c r="AM140" s="29"/>
      <c r="AN140" s="29"/>
      <c r="AO140" s="29"/>
      <c r="AP140" s="29"/>
      <c r="AQ140" s="29"/>
      <c r="AR140" s="29"/>
      <c r="AS140" s="29"/>
      <c r="AT140" s="29"/>
      <c r="AU140" s="29"/>
      <c r="AV140" s="29"/>
      <c r="AW140" s="29"/>
      <c r="AX140" s="29"/>
      <c r="AY140" s="29"/>
      <c r="AZ140" s="29"/>
      <c r="BA140" s="29"/>
      <c r="BB140" s="29"/>
      <c r="BC140" s="29"/>
      <c r="BD140" s="29"/>
      <c r="BE140" s="29"/>
      <c r="BF140" s="29"/>
      <c r="BG140" s="29"/>
      <c r="BH140" s="29"/>
      <c r="BI140" s="29"/>
      <c r="BJ140" s="29"/>
      <c r="BK140" s="29"/>
      <c r="BL140" s="29"/>
      <c r="BM140" s="29"/>
      <c r="BN140" s="29"/>
      <c r="BO140" s="29"/>
      <c r="BP140" s="29"/>
    </row>
    <row r="141" spans="1:68" ht="12.75" customHeight="1">
      <c r="A141" s="112"/>
      <c r="B141" s="112"/>
      <c r="C141" s="112"/>
      <c r="D141" s="29"/>
      <c r="E141" s="29"/>
      <c r="F141" s="150"/>
      <c r="G141" s="29"/>
      <c r="H141" s="29"/>
      <c r="I141" s="29"/>
      <c r="J141" s="112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F141" s="29"/>
      <c r="AG141" s="29"/>
      <c r="AH141" s="29"/>
      <c r="AI141" s="29"/>
      <c r="AJ141" s="29"/>
      <c r="AK141" s="29"/>
      <c r="AL141" s="29"/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  <c r="AW141" s="29"/>
      <c r="AX141" s="29"/>
      <c r="AY141" s="29"/>
      <c r="AZ141" s="29"/>
      <c r="BA141" s="29"/>
      <c r="BB141" s="29"/>
      <c r="BC141" s="29"/>
      <c r="BD141" s="29"/>
      <c r="BE141" s="29"/>
      <c r="BF141" s="29"/>
      <c r="BG141" s="29"/>
      <c r="BH141" s="29"/>
      <c r="BI141" s="29"/>
      <c r="BJ141" s="29"/>
      <c r="BK141" s="29"/>
      <c r="BL141" s="29"/>
      <c r="BM141" s="29"/>
      <c r="BN141" s="29"/>
      <c r="BO141" s="29"/>
      <c r="BP141" s="29"/>
    </row>
    <row r="142" spans="1:68" ht="12.75" customHeight="1">
      <c r="A142" s="112"/>
      <c r="B142" s="112"/>
      <c r="C142" s="112"/>
      <c r="D142" s="29"/>
      <c r="E142" s="29"/>
      <c r="F142" s="150"/>
      <c r="G142" s="29"/>
      <c r="H142" s="29"/>
      <c r="I142" s="29"/>
      <c r="J142" s="112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F142" s="29"/>
      <c r="AG142" s="29"/>
      <c r="AH142" s="29"/>
      <c r="AI142" s="29"/>
      <c r="AJ142" s="29"/>
      <c r="AK142" s="29"/>
      <c r="AL142" s="29"/>
      <c r="AM142" s="29"/>
      <c r="AN142" s="29"/>
      <c r="AO142" s="29"/>
      <c r="AP142" s="29"/>
      <c r="AQ142" s="29"/>
      <c r="AR142" s="29"/>
      <c r="AS142" s="29"/>
      <c r="AT142" s="29"/>
      <c r="AU142" s="29"/>
      <c r="AV142" s="29"/>
      <c r="AW142" s="29"/>
      <c r="AX142" s="29"/>
      <c r="AY142" s="29"/>
      <c r="AZ142" s="29"/>
      <c r="BA142" s="29"/>
      <c r="BB142" s="29"/>
      <c r="BC142" s="29"/>
      <c r="BD142" s="29"/>
      <c r="BE142" s="29"/>
      <c r="BF142" s="29"/>
      <c r="BG142" s="29"/>
      <c r="BH142" s="29"/>
      <c r="BI142" s="29"/>
      <c r="BJ142" s="29"/>
      <c r="BK142" s="29"/>
      <c r="BL142" s="29"/>
      <c r="BM142" s="29"/>
      <c r="BN142" s="29"/>
      <c r="BO142" s="29"/>
      <c r="BP142" s="29"/>
    </row>
    <row r="143" spans="1:68" ht="12.75" customHeight="1">
      <c r="A143" s="112"/>
      <c r="B143" s="112"/>
      <c r="C143" s="112"/>
      <c r="D143" s="29"/>
      <c r="E143" s="29"/>
      <c r="F143" s="150"/>
      <c r="G143" s="29"/>
      <c r="H143" s="29"/>
      <c r="I143" s="29"/>
      <c r="J143" s="112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F143" s="29"/>
      <c r="AG143" s="29"/>
      <c r="AH143" s="29"/>
      <c r="AI143" s="29"/>
      <c r="AJ143" s="29"/>
      <c r="AK143" s="29"/>
      <c r="AL143" s="29"/>
      <c r="AM143" s="29"/>
      <c r="AN143" s="29"/>
      <c r="AO143" s="29"/>
      <c r="AP143" s="29"/>
      <c r="AQ143" s="29"/>
      <c r="AR143" s="29"/>
      <c r="AS143" s="29"/>
      <c r="AT143" s="29"/>
      <c r="AU143" s="29"/>
      <c r="AV143" s="29"/>
      <c r="AW143" s="29"/>
      <c r="AX143" s="29"/>
      <c r="AY143" s="29"/>
      <c r="AZ143" s="29"/>
      <c r="BA143" s="29"/>
      <c r="BB143" s="29"/>
      <c r="BC143" s="29"/>
      <c r="BD143" s="29"/>
      <c r="BE143" s="29"/>
      <c r="BF143" s="29"/>
      <c r="BG143" s="29"/>
      <c r="BH143" s="29"/>
      <c r="BI143" s="29"/>
      <c r="BJ143" s="29"/>
      <c r="BK143" s="29"/>
      <c r="BL143" s="29"/>
      <c r="BM143" s="29"/>
      <c r="BN143" s="29"/>
      <c r="BO143" s="29"/>
      <c r="BP143" s="29"/>
    </row>
    <row r="144" spans="1:68" ht="12.75" customHeight="1">
      <c r="A144" s="112"/>
      <c r="B144" s="112"/>
      <c r="C144" s="112"/>
      <c r="D144" s="29"/>
      <c r="E144" s="29"/>
      <c r="F144" s="150"/>
      <c r="G144" s="29"/>
      <c r="H144" s="29"/>
      <c r="I144" s="29"/>
      <c r="J144" s="112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F144" s="29"/>
      <c r="AG144" s="29"/>
      <c r="AH144" s="29"/>
      <c r="AI144" s="29"/>
      <c r="AJ144" s="29"/>
      <c r="AK144" s="29"/>
      <c r="AL144" s="29"/>
      <c r="AM144" s="29"/>
      <c r="AN144" s="29"/>
      <c r="AO144" s="29"/>
      <c r="AP144" s="29"/>
      <c r="AQ144" s="29"/>
      <c r="AR144" s="29"/>
      <c r="AS144" s="29"/>
      <c r="AT144" s="29"/>
      <c r="AU144" s="29"/>
      <c r="AV144" s="29"/>
      <c r="AW144" s="29"/>
      <c r="AX144" s="29"/>
      <c r="AY144" s="29"/>
      <c r="AZ144" s="29"/>
      <c r="BA144" s="29"/>
      <c r="BB144" s="29"/>
      <c r="BC144" s="29"/>
      <c r="BD144" s="29"/>
      <c r="BE144" s="29"/>
      <c r="BF144" s="29"/>
      <c r="BG144" s="29"/>
      <c r="BH144" s="29"/>
      <c r="BI144" s="29"/>
      <c r="BJ144" s="29"/>
      <c r="BK144" s="29"/>
      <c r="BL144" s="29"/>
      <c r="BM144" s="29"/>
      <c r="BN144" s="29"/>
      <c r="BO144" s="29"/>
      <c r="BP144" s="29"/>
    </row>
    <row r="145" spans="1:68" ht="12.75" customHeight="1">
      <c r="A145" s="112"/>
      <c r="B145" s="112"/>
      <c r="C145" s="112"/>
      <c r="D145" s="29"/>
      <c r="E145" s="29"/>
      <c r="F145" s="150"/>
      <c r="G145" s="29"/>
      <c r="H145" s="29"/>
      <c r="I145" s="29"/>
      <c r="J145" s="112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F145" s="29"/>
      <c r="AG145" s="29"/>
      <c r="AH145" s="29"/>
      <c r="AI145" s="29"/>
      <c r="AJ145" s="29"/>
      <c r="AK145" s="29"/>
      <c r="AL145" s="29"/>
      <c r="AM145" s="29"/>
      <c r="AN145" s="29"/>
      <c r="AO145" s="29"/>
      <c r="AP145" s="29"/>
      <c r="AQ145" s="29"/>
      <c r="AR145" s="29"/>
      <c r="AS145" s="29"/>
      <c r="AT145" s="29"/>
      <c r="AU145" s="29"/>
      <c r="AV145" s="29"/>
      <c r="AW145" s="29"/>
      <c r="AX145" s="29"/>
      <c r="AY145" s="29"/>
      <c r="AZ145" s="29"/>
      <c r="BA145" s="29"/>
      <c r="BB145" s="29"/>
      <c r="BC145" s="29"/>
      <c r="BD145" s="29"/>
      <c r="BE145" s="29"/>
      <c r="BF145" s="29"/>
      <c r="BG145" s="29"/>
      <c r="BH145" s="29"/>
      <c r="BI145" s="29"/>
      <c r="BJ145" s="29"/>
      <c r="BK145" s="29"/>
      <c r="BL145" s="29"/>
      <c r="BM145" s="29"/>
      <c r="BN145" s="29"/>
      <c r="BO145" s="29"/>
      <c r="BP145" s="29"/>
    </row>
    <row r="146" spans="1:68" ht="12.75" customHeight="1">
      <c r="A146" s="112"/>
      <c r="B146" s="112"/>
      <c r="C146" s="112"/>
      <c r="D146" s="29"/>
      <c r="E146" s="29"/>
      <c r="F146" s="150"/>
      <c r="G146" s="29"/>
      <c r="H146" s="29"/>
      <c r="I146" s="29"/>
      <c r="J146" s="112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F146" s="29"/>
      <c r="AG146" s="29"/>
      <c r="AH146" s="29"/>
      <c r="AI146" s="29"/>
      <c r="AJ146" s="29"/>
      <c r="AK146" s="29"/>
      <c r="AL146" s="29"/>
      <c r="AM146" s="29"/>
      <c r="AN146" s="29"/>
      <c r="AO146" s="29"/>
      <c r="AP146" s="29"/>
      <c r="AQ146" s="29"/>
      <c r="AR146" s="29"/>
      <c r="AS146" s="29"/>
      <c r="AT146" s="29"/>
      <c r="AU146" s="29"/>
      <c r="AV146" s="29"/>
      <c r="AW146" s="29"/>
      <c r="AX146" s="29"/>
      <c r="AY146" s="29"/>
      <c r="AZ146" s="29"/>
      <c r="BA146" s="29"/>
      <c r="BB146" s="29"/>
      <c r="BC146" s="29"/>
      <c r="BD146" s="29"/>
      <c r="BE146" s="29"/>
      <c r="BF146" s="29"/>
      <c r="BG146" s="29"/>
      <c r="BH146" s="29"/>
      <c r="BI146" s="29"/>
      <c r="BJ146" s="29"/>
      <c r="BK146" s="29"/>
      <c r="BL146" s="29"/>
      <c r="BM146" s="29"/>
      <c r="BN146" s="29"/>
      <c r="BO146" s="29"/>
      <c r="BP146" s="29"/>
    </row>
    <row r="147" spans="1:68" ht="12.75" customHeight="1">
      <c r="A147" s="112"/>
      <c r="B147" s="112"/>
      <c r="C147" s="112"/>
      <c r="D147" s="29"/>
      <c r="E147" s="29"/>
      <c r="F147" s="150"/>
      <c r="G147" s="29"/>
      <c r="H147" s="29"/>
      <c r="I147" s="29"/>
      <c r="J147" s="112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F147" s="29"/>
      <c r="AG147" s="29"/>
      <c r="AH147" s="29"/>
      <c r="AI147" s="29"/>
      <c r="AJ147" s="29"/>
      <c r="AK147" s="29"/>
      <c r="AL147" s="29"/>
      <c r="AM147" s="29"/>
      <c r="AN147" s="29"/>
      <c r="AO147" s="29"/>
      <c r="AP147" s="29"/>
      <c r="AQ147" s="29"/>
      <c r="AR147" s="29"/>
      <c r="AS147" s="29"/>
      <c r="AT147" s="29"/>
      <c r="AU147" s="29"/>
      <c r="AV147" s="29"/>
      <c r="AW147" s="29"/>
      <c r="AX147" s="29"/>
      <c r="AY147" s="29"/>
      <c r="AZ147" s="29"/>
      <c r="BA147" s="29"/>
      <c r="BB147" s="29"/>
      <c r="BC147" s="29"/>
      <c r="BD147" s="29"/>
      <c r="BE147" s="29"/>
      <c r="BF147" s="29"/>
      <c r="BG147" s="29"/>
      <c r="BH147" s="29"/>
      <c r="BI147" s="29"/>
      <c r="BJ147" s="29"/>
      <c r="BK147" s="29"/>
      <c r="BL147" s="29"/>
      <c r="BM147" s="29"/>
      <c r="BN147" s="29"/>
      <c r="BO147" s="29"/>
      <c r="BP147" s="29"/>
    </row>
    <row r="148" spans="1:68" ht="12.75" customHeight="1">
      <c r="A148" s="112"/>
      <c r="B148" s="112"/>
      <c r="C148" s="112"/>
      <c r="D148" s="29"/>
      <c r="E148" s="29"/>
      <c r="F148" s="150"/>
      <c r="G148" s="29"/>
      <c r="H148" s="29"/>
      <c r="I148" s="29"/>
      <c r="J148" s="112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F148" s="29"/>
      <c r="AG148" s="29"/>
      <c r="AH148" s="29"/>
      <c r="AI148" s="29"/>
      <c r="AJ148" s="29"/>
      <c r="AK148" s="29"/>
      <c r="AL148" s="29"/>
      <c r="AM148" s="29"/>
      <c r="AN148" s="29"/>
      <c r="AO148" s="29"/>
      <c r="AP148" s="29"/>
      <c r="AQ148" s="29"/>
      <c r="AR148" s="29"/>
      <c r="AS148" s="29"/>
      <c r="AT148" s="29"/>
      <c r="AU148" s="29"/>
      <c r="AV148" s="29"/>
      <c r="AW148" s="29"/>
      <c r="AX148" s="29"/>
      <c r="AY148" s="29"/>
      <c r="AZ148" s="29"/>
      <c r="BA148" s="29"/>
      <c r="BB148" s="29"/>
      <c r="BC148" s="29"/>
      <c r="BD148" s="29"/>
      <c r="BE148" s="29"/>
      <c r="BF148" s="29"/>
      <c r="BG148" s="29"/>
      <c r="BH148" s="29"/>
      <c r="BI148" s="29"/>
      <c r="BJ148" s="29"/>
      <c r="BK148" s="29"/>
      <c r="BL148" s="29"/>
      <c r="BM148" s="29"/>
      <c r="BN148" s="29"/>
      <c r="BO148" s="29"/>
      <c r="BP148" s="29"/>
    </row>
    <row r="149" spans="1:68" ht="12.75" customHeight="1">
      <c r="A149" s="112"/>
      <c r="B149" s="112"/>
      <c r="C149" s="112"/>
      <c r="D149" s="29"/>
      <c r="E149" s="29"/>
      <c r="F149" s="150"/>
      <c r="G149" s="29"/>
      <c r="H149" s="29"/>
      <c r="I149" s="29"/>
      <c r="J149" s="112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F149" s="29"/>
      <c r="AG149" s="29"/>
      <c r="AH149" s="29"/>
      <c r="AI149" s="29"/>
      <c r="AJ149" s="29"/>
      <c r="AK149" s="29"/>
      <c r="AL149" s="29"/>
      <c r="AM149" s="29"/>
      <c r="AN149" s="29"/>
      <c r="AO149" s="29"/>
      <c r="AP149" s="29"/>
      <c r="AQ149" s="29"/>
      <c r="AR149" s="29"/>
      <c r="AS149" s="29"/>
      <c r="AT149" s="29"/>
      <c r="AU149" s="29"/>
      <c r="AV149" s="29"/>
      <c r="AW149" s="29"/>
      <c r="AX149" s="29"/>
      <c r="AY149" s="29"/>
      <c r="AZ149" s="29"/>
      <c r="BA149" s="29"/>
      <c r="BB149" s="29"/>
      <c r="BC149" s="29"/>
      <c r="BD149" s="29"/>
      <c r="BE149" s="29"/>
      <c r="BF149" s="29"/>
      <c r="BG149" s="29"/>
      <c r="BH149" s="29"/>
      <c r="BI149" s="29"/>
      <c r="BJ149" s="29"/>
      <c r="BK149" s="29"/>
      <c r="BL149" s="29"/>
      <c r="BM149" s="29"/>
      <c r="BN149" s="29"/>
      <c r="BO149" s="29"/>
      <c r="BP149" s="29"/>
    </row>
    <row r="150" spans="1:68" ht="12.75" customHeight="1">
      <c r="A150" s="112"/>
      <c r="B150" s="112"/>
      <c r="C150" s="112"/>
      <c r="D150" s="29"/>
      <c r="E150" s="29"/>
      <c r="F150" s="150"/>
      <c r="G150" s="29"/>
      <c r="H150" s="29"/>
      <c r="I150" s="29"/>
      <c r="J150" s="112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F150" s="29"/>
      <c r="AG150" s="29"/>
      <c r="AH150" s="29"/>
      <c r="AI150" s="29"/>
      <c r="AJ150" s="29"/>
      <c r="AK150" s="29"/>
      <c r="AL150" s="29"/>
      <c r="AM150" s="29"/>
      <c r="AN150" s="29"/>
      <c r="AO150" s="29"/>
      <c r="AP150" s="29"/>
      <c r="AQ150" s="29"/>
      <c r="AR150" s="29"/>
      <c r="AS150" s="29"/>
      <c r="AT150" s="29"/>
      <c r="AU150" s="29"/>
      <c r="AV150" s="29"/>
      <c r="AW150" s="29"/>
      <c r="AX150" s="29"/>
      <c r="AY150" s="29"/>
      <c r="AZ150" s="29"/>
      <c r="BA150" s="29"/>
      <c r="BB150" s="29"/>
      <c r="BC150" s="29"/>
      <c r="BD150" s="29"/>
      <c r="BE150" s="29"/>
      <c r="BF150" s="29"/>
      <c r="BG150" s="29"/>
      <c r="BH150" s="29"/>
      <c r="BI150" s="29"/>
      <c r="BJ150" s="29"/>
      <c r="BK150" s="29"/>
      <c r="BL150" s="29"/>
      <c r="BM150" s="29"/>
      <c r="BN150" s="29"/>
      <c r="BO150" s="29"/>
      <c r="BP150" s="29"/>
    </row>
    <row r="151" spans="1:68" ht="12.75" customHeight="1">
      <c r="A151" s="112"/>
      <c r="B151" s="112"/>
      <c r="C151" s="112"/>
      <c r="D151" s="29"/>
      <c r="E151" s="29"/>
      <c r="F151" s="150"/>
      <c r="G151" s="29"/>
      <c r="H151" s="29"/>
      <c r="I151" s="29"/>
      <c r="J151" s="112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F151" s="29"/>
      <c r="AG151" s="29"/>
      <c r="AH151" s="29"/>
      <c r="AI151" s="29"/>
      <c r="AJ151" s="29"/>
      <c r="AK151" s="29"/>
      <c r="AL151" s="29"/>
      <c r="AM151" s="29"/>
      <c r="AN151" s="29"/>
      <c r="AO151" s="29"/>
      <c r="AP151" s="29"/>
      <c r="AQ151" s="29"/>
      <c r="AR151" s="29"/>
      <c r="AS151" s="29"/>
      <c r="AT151" s="29"/>
      <c r="AU151" s="29"/>
      <c r="AV151" s="29"/>
      <c r="AW151" s="29"/>
      <c r="AX151" s="29"/>
      <c r="AY151" s="29"/>
      <c r="AZ151" s="29"/>
      <c r="BA151" s="29"/>
      <c r="BB151" s="29"/>
      <c r="BC151" s="29"/>
      <c r="BD151" s="29"/>
      <c r="BE151" s="29"/>
      <c r="BF151" s="29"/>
      <c r="BG151" s="29"/>
      <c r="BH151" s="29"/>
      <c r="BI151" s="29"/>
      <c r="BJ151" s="29"/>
      <c r="BK151" s="29"/>
      <c r="BL151" s="29"/>
      <c r="BM151" s="29"/>
      <c r="BN151" s="29"/>
      <c r="BO151" s="29"/>
      <c r="BP151" s="29"/>
    </row>
    <row r="152" spans="1:68" ht="12.75" customHeight="1">
      <c r="A152" s="112"/>
      <c r="B152" s="112"/>
      <c r="C152" s="112"/>
      <c r="D152" s="29"/>
      <c r="E152" s="29"/>
      <c r="F152" s="150"/>
      <c r="G152" s="29"/>
      <c r="H152" s="29"/>
      <c r="I152" s="29"/>
      <c r="J152" s="112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F152" s="29"/>
      <c r="AG152" s="29"/>
      <c r="AH152" s="29"/>
      <c r="AI152" s="29"/>
      <c r="AJ152" s="29"/>
      <c r="AK152" s="29"/>
      <c r="AL152" s="29"/>
      <c r="AM152" s="29"/>
      <c r="AN152" s="29"/>
      <c r="AO152" s="29"/>
      <c r="AP152" s="29"/>
      <c r="AQ152" s="29"/>
      <c r="AR152" s="29"/>
      <c r="AS152" s="29"/>
      <c r="AT152" s="29"/>
      <c r="AU152" s="29"/>
      <c r="AV152" s="29"/>
      <c r="AW152" s="29"/>
      <c r="AX152" s="29"/>
      <c r="AY152" s="29"/>
      <c r="AZ152" s="29"/>
      <c r="BA152" s="29"/>
      <c r="BB152" s="29"/>
      <c r="BC152" s="29"/>
      <c r="BD152" s="29"/>
      <c r="BE152" s="29"/>
      <c r="BF152" s="29"/>
      <c r="BG152" s="29"/>
      <c r="BH152" s="29"/>
      <c r="BI152" s="29"/>
      <c r="BJ152" s="29"/>
      <c r="BK152" s="29"/>
      <c r="BL152" s="29"/>
      <c r="BM152" s="29"/>
      <c r="BN152" s="29"/>
      <c r="BO152" s="29"/>
      <c r="BP152" s="29"/>
    </row>
    <row r="153" spans="1:68" ht="12.75" customHeight="1">
      <c r="A153" s="112"/>
      <c r="B153" s="112"/>
      <c r="C153" s="112"/>
      <c r="D153" s="29"/>
      <c r="E153" s="29"/>
      <c r="F153" s="150"/>
      <c r="G153" s="29"/>
      <c r="H153" s="29"/>
      <c r="I153" s="29"/>
      <c r="J153" s="112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F153" s="29"/>
      <c r="AG153" s="29"/>
      <c r="AH153" s="29"/>
      <c r="AI153" s="29"/>
      <c r="AJ153" s="29"/>
      <c r="AK153" s="29"/>
      <c r="AL153" s="29"/>
      <c r="AM153" s="29"/>
      <c r="AN153" s="29"/>
      <c r="AO153" s="29"/>
      <c r="AP153" s="29"/>
      <c r="AQ153" s="29"/>
      <c r="AR153" s="29"/>
      <c r="AS153" s="29"/>
      <c r="AT153" s="29"/>
      <c r="AU153" s="29"/>
      <c r="AV153" s="29"/>
      <c r="AW153" s="29"/>
      <c r="AX153" s="29"/>
      <c r="AY153" s="29"/>
      <c r="AZ153" s="29"/>
      <c r="BA153" s="29"/>
      <c r="BB153" s="29"/>
      <c r="BC153" s="29"/>
      <c r="BD153" s="29"/>
      <c r="BE153" s="29"/>
      <c r="BF153" s="29"/>
      <c r="BG153" s="29"/>
      <c r="BH153" s="29"/>
      <c r="BI153" s="29"/>
      <c r="BJ153" s="29"/>
      <c r="BK153" s="29"/>
      <c r="BL153" s="29"/>
      <c r="BM153" s="29"/>
      <c r="BN153" s="29"/>
      <c r="BO153" s="29"/>
      <c r="BP153" s="29"/>
    </row>
    <row r="154" spans="1:68" ht="12.75" customHeight="1">
      <c r="A154" s="112"/>
      <c r="B154" s="112"/>
      <c r="C154" s="112"/>
      <c r="D154" s="29"/>
      <c r="E154" s="29"/>
      <c r="F154" s="150"/>
      <c r="G154" s="29"/>
      <c r="H154" s="29"/>
      <c r="I154" s="29"/>
      <c r="J154" s="112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F154" s="29"/>
      <c r="AG154" s="29"/>
      <c r="AH154" s="29"/>
      <c r="AI154" s="29"/>
      <c r="AJ154" s="29"/>
      <c r="AK154" s="29"/>
      <c r="AL154" s="29"/>
      <c r="AM154" s="29"/>
      <c r="AN154" s="29"/>
      <c r="AO154" s="29"/>
      <c r="AP154" s="29"/>
      <c r="AQ154" s="29"/>
      <c r="AR154" s="29"/>
      <c r="AS154" s="29"/>
      <c r="AT154" s="29"/>
      <c r="AU154" s="29"/>
      <c r="AV154" s="29"/>
      <c r="AW154" s="29"/>
      <c r="AX154" s="29"/>
      <c r="AY154" s="29"/>
      <c r="AZ154" s="29"/>
      <c r="BA154" s="29"/>
      <c r="BB154" s="29"/>
      <c r="BC154" s="29"/>
      <c r="BD154" s="29"/>
      <c r="BE154" s="29"/>
      <c r="BF154" s="29"/>
      <c r="BG154" s="29"/>
      <c r="BH154" s="29"/>
      <c r="BI154" s="29"/>
      <c r="BJ154" s="29"/>
      <c r="BK154" s="29"/>
      <c r="BL154" s="29"/>
      <c r="BM154" s="29"/>
      <c r="BN154" s="29"/>
      <c r="BO154" s="29"/>
      <c r="BP154" s="29"/>
    </row>
    <row r="155" spans="1:68" ht="12.75" customHeight="1">
      <c r="A155" s="112"/>
      <c r="B155" s="112"/>
      <c r="C155" s="112"/>
      <c r="D155" s="29"/>
      <c r="E155" s="29"/>
      <c r="F155" s="150"/>
      <c r="G155" s="29"/>
      <c r="H155" s="29"/>
      <c r="I155" s="29"/>
      <c r="J155" s="112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F155" s="29"/>
      <c r="AG155" s="29"/>
      <c r="AH155" s="29"/>
      <c r="AI155" s="29"/>
      <c r="AJ155" s="29"/>
      <c r="AK155" s="29"/>
      <c r="AL155" s="29"/>
      <c r="AM155" s="29"/>
      <c r="AN155" s="29"/>
      <c r="AO155" s="29"/>
      <c r="AP155" s="29"/>
      <c r="AQ155" s="29"/>
      <c r="AR155" s="29"/>
      <c r="AS155" s="29"/>
      <c r="AT155" s="29"/>
      <c r="AU155" s="29"/>
      <c r="AV155" s="29"/>
      <c r="AW155" s="29"/>
      <c r="AX155" s="29"/>
      <c r="AY155" s="29"/>
      <c r="AZ155" s="29"/>
      <c r="BA155" s="29"/>
      <c r="BB155" s="29"/>
      <c r="BC155" s="29"/>
      <c r="BD155" s="29"/>
      <c r="BE155" s="29"/>
      <c r="BF155" s="29"/>
      <c r="BG155" s="29"/>
      <c r="BH155" s="29"/>
      <c r="BI155" s="29"/>
      <c r="BJ155" s="29"/>
      <c r="BK155" s="29"/>
      <c r="BL155" s="29"/>
      <c r="BM155" s="29"/>
      <c r="BN155" s="29"/>
      <c r="BO155" s="29"/>
      <c r="BP155" s="29"/>
    </row>
    <row r="156" spans="1:68" ht="12.75" customHeight="1">
      <c r="A156" s="112"/>
      <c r="B156" s="112"/>
      <c r="C156" s="112"/>
      <c r="D156" s="29"/>
      <c r="E156" s="29"/>
      <c r="F156" s="150"/>
      <c r="G156" s="29"/>
      <c r="H156" s="29"/>
      <c r="I156" s="29"/>
      <c r="J156" s="112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9"/>
      <c r="AX156" s="29"/>
      <c r="AY156" s="29"/>
      <c r="AZ156" s="29"/>
      <c r="BA156" s="29"/>
      <c r="BB156" s="29"/>
      <c r="BC156" s="29"/>
      <c r="BD156" s="29"/>
      <c r="BE156" s="29"/>
      <c r="BF156" s="29"/>
      <c r="BG156" s="29"/>
      <c r="BH156" s="29"/>
      <c r="BI156" s="29"/>
      <c r="BJ156" s="29"/>
      <c r="BK156" s="29"/>
      <c r="BL156" s="29"/>
      <c r="BM156" s="29"/>
      <c r="BN156" s="29"/>
      <c r="BO156" s="29"/>
      <c r="BP156" s="29"/>
    </row>
    <row r="157" spans="1:68" ht="12.75" customHeight="1">
      <c r="A157" s="112"/>
      <c r="B157" s="112"/>
      <c r="C157" s="112"/>
      <c r="D157" s="29"/>
      <c r="E157" s="29"/>
      <c r="F157" s="150"/>
      <c r="G157" s="29"/>
      <c r="H157" s="29"/>
      <c r="I157" s="29"/>
      <c r="J157" s="112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F157" s="29"/>
      <c r="AG157" s="29"/>
      <c r="AH157" s="29"/>
      <c r="AI157" s="29"/>
      <c r="AJ157" s="29"/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9"/>
      <c r="AX157" s="29"/>
      <c r="AY157" s="29"/>
      <c r="AZ157" s="29"/>
      <c r="BA157" s="29"/>
      <c r="BB157" s="29"/>
      <c r="BC157" s="29"/>
      <c r="BD157" s="29"/>
      <c r="BE157" s="29"/>
      <c r="BF157" s="29"/>
      <c r="BG157" s="29"/>
      <c r="BH157" s="29"/>
      <c r="BI157" s="29"/>
      <c r="BJ157" s="29"/>
      <c r="BK157" s="29"/>
      <c r="BL157" s="29"/>
      <c r="BM157" s="29"/>
      <c r="BN157" s="29"/>
      <c r="BO157" s="29"/>
      <c r="BP157" s="29"/>
    </row>
    <row r="158" spans="1:68" ht="12.75" customHeight="1">
      <c r="A158" s="112"/>
      <c r="B158" s="112"/>
      <c r="C158" s="112"/>
      <c r="D158" s="29"/>
      <c r="E158" s="29"/>
      <c r="F158" s="150"/>
      <c r="G158" s="29"/>
      <c r="H158" s="29"/>
      <c r="I158" s="29"/>
      <c r="J158" s="112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  <c r="AI158" s="29"/>
      <c r="AJ158" s="29"/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  <c r="AW158" s="29"/>
      <c r="AX158" s="29"/>
      <c r="AY158" s="29"/>
      <c r="AZ158" s="29"/>
      <c r="BA158" s="29"/>
      <c r="BB158" s="29"/>
      <c r="BC158" s="29"/>
      <c r="BD158" s="29"/>
      <c r="BE158" s="29"/>
      <c r="BF158" s="29"/>
      <c r="BG158" s="29"/>
      <c r="BH158" s="29"/>
      <c r="BI158" s="29"/>
      <c r="BJ158" s="29"/>
      <c r="BK158" s="29"/>
      <c r="BL158" s="29"/>
      <c r="BM158" s="29"/>
      <c r="BN158" s="29"/>
      <c r="BO158" s="29"/>
      <c r="BP158" s="29"/>
    </row>
    <row r="159" spans="1:68" ht="12.75" customHeight="1">
      <c r="A159" s="112"/>
      <c r="B159" s="112"/>
      <c r="C159" s="112"/>
      <c r="D159" s="29"/>
      <c r="E159" s="29"/>
      <c r="F159" s="150"/>
      <c r="G159" s="29"/>
      <c r="H159" s="29"/>
      <c r="I159" s="29"/>
      <c r="J159" s="112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9"/>
      <c r="AX159" s="29"/>
      <c r="AY159" s="29"/>
      <c r="AZ159" s="29"/>
      <c r="BA159" s="29"/>
      <c r="BB159" s="29"/>
      <c r="BC159" s="29"/>
      <c r="BD159" s="29"/>
      <c r="BE159" s="29"/>
      <c r="BF159" s="29"/>
      <c r="BG159" s="29"/>
      <c r="BH159" s="29"/>
      <c r="BI159" s="29"/>
      <c r="BJ159" s="29"/>
      <c r="BK159" s="29"/>
      <c r="BL159" s="29"/>
      <c r="BM159" s="29"/>
      <c r="BN159" s="29"/>
      <c r="BO159" s="29"/>
      <c r="BP159" s="29"/>
    </row>
    <row r="160" spans="1:68" ht="12.75" customHeight="1">
      <c r="A160" s="112"/>
      <c r="B160" s="112"/>
      <c r="C160" s="112"/>
      <c r="D160" s="29"/>
      <c r="E160" s="29"/>
      <c r="F160" s="150"/>
      <c r="G160" s="29"/>
      <c r="H160" s="29"/>
      <c r="I160" s="29"/>
      <c r="J160" s="112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F160" s="29"/>
      <c r="AG160" s="29"/>
      <c r="AH160" s="29"/>
      <c r="AI160" s="29"/>
      <c r="AJ160" s="29"/>
      <c r="AK160" s="29"/>
      <c r="AL160" s="29"/>
      <c r="AM160" s="29"/>
      <c r="AN160" s="29"/>
      <c r="AO160" s="29"/>
      <c r="AP160" s="29"/>
      <c r="AQ160" s="29"/>
      <c r="AR160" s="29"/>
      <c r="AS160" s="29"/>
      <c r="AT160" s="29"/>
      <c r="AU160" s="29"/>
      <c r="AV160" s="29"/>
      <c r="AW160" s="29"/>
      <c r="AX160" s="29"/>
      <c r="AY160" s="29"/>
      <c r="AZ160" s="29"/>
      <c r="BA160" s="29"/>
      <c r="BB160" s="29"/>
      <c r="BC160" s="29"/>
      <c r="BD160" s="29"/>
      <c r="BE160" s="29"/>
      <c r="BF160" s="29"/>
      <c r="BG160" s="29"/>
      <c r="BH160" s="29"/>
      <c r="BI160" s="29"/>
      <c r="BJ160" s="29"/>
      <c r="BK160" s="29"/>
      <c r="BL160" s="29"/>
      <c r="BM160" s="29"/>
      <c r="BN160" s="29"/>
      <c r="BO160" s="29"/>
      <c r="BP160" s="29"/>
    </row>
    <row r="161" spans="1:68" ht="12.75" customHeight="1">
      <c r="A161" s="112"/>
      <c r="B161" s="112"/>
      <c r="C161" s="112"/>
      <c r="D161" s="29"/>
      <c r="E161" s="29"/>
      <c r="F161" s="150"/>
      <c r="G161" s="29"/>
      <c r="H161" s="29"/>
      <c r="I161" s="29"/>
      <c r="J161" s="112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F161" s="29"/>
      <c r="AG161" s="29"/>
      <c r="AH161" s="29"/>
      <c r="AI161" s="29"/>
      <c r="AJ161" s="29"/>
      <c r="AK161" s="29"/>
      <c r="AL161" s="29"/>
      <c r="AM161" s="29"/>
      <c r="AN161" s="29"/>
      <c r="AO161" s="29"/>
      <c r="AP161" s="29"/>
      <c r="AQ161" s="29"/>
      <c r="AR161" s="29"/>
      <c r="AS161" s="29"/>
      <c r="AT161" s="29"/>
      <c r="AU161" s="29"/>
      <c r="AV161" s="29"/>
      <c r="AW161" s="29"/>
      <c r="AX161" s="29"/>
      <c r="AY161" s="29"/>
      <c r="AZ161" s="29"/>
      <c r="BA161" s="29"/>
      <c r="BB161" s="29"/>
      <c r="BC161" s="29"/>
      <c r="BD161" s="29"/>
      <c r="BE161" s="29"/>
      <c r="BF161" s="29"/>
      <c r="BG161" s="29"/>
      <c r="BH161" s="29"/>
      <c r="BI161" s="29"/>
      <c r="BJ161" s="29"/>
      <c r="BK161" s="29"/>
      <c r="BL161" s="29"/>
      <c r="BM161" s="29"/>
      <c r="BN161" s="29"/>
      <c r="BO161" s="29"/>
      <c r="BP161" s="29"/>
    </row>
    <row r="162" spans="1:68" ht="12.75" customHeight="1">
      <c r="A162" s="112"/>
      <c r="B162" s="112"/>
      <c r="C162" s="112"/>
      <c r="D162" s="29"/>
      <c r="E162" s="29"/>
      <c r="F162" s="150"/>
      <c r="G162" s="29"/>
      <c r="H162" s="29"/>
      <c r="I162" s="29"/>
      <c r="J162" s="112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  <c r="AX162" s="29"/>
      <c r="AY162" s="29"/>
      <c r="AZ162" s="29"/>
      <c r="BA162" s="29"/>
      <c r="BB162" s="29"/>
      <c r="BC162" s="29"/>
      <c r="BD162" s="29"/>
      <c r="BE162" s="29"/>
      <c r="BF162" s="29"/>
      <c r="BG162" s="29"/>
      <c r="BH162" s="29"/>
      <c r="BI162" s="29"/>
      <c r="BJ162" s="29"/>
      <c r="BK162" s="29"/>
      <c r="BL162" s="29"/>
      <c r="BM162" s="29"/>
      <c r="BN162" s="29"/>
      <c r="BO162" s="29"/>
      <c r="BP162" s="29"/>
    </row>
    <row r="163" spans="1:68" ht="12.75" customHeight="1">
      <c r="A163" s="112"/>
      <c r="B163" s="112"/>
      <c r="C163" s="112"/>
      <c r="D163" s="29"/>
      <c r="E163" s="29"/>
      <c r="F163" s="150"/>
      <c r="G163" s="29"/>
      <c r="H163" s="29"/>
      <c r="I163" s="29"/>
      <c r="J163" s="112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  <c r="AW163" s="29"/>
      <c r="AX163" s="29"/>
      <c r="AY163" s="29"/>
      <c r="AZ163" s="29"/>
      <c r="BA163" s="29"/>
      <c r="BB163" s="29"/>
      <c r="BC163" s="29"/>
      <c r="BD163" s="29"/>
      <c r="BE163" s="29"/>
      <c r="BF163" s="29"/>
      <c r="BG163" s="29"/>
      <c r="BH163" s="29"/>
      <c r="BI163" s="29"/>
      <c r="BJ163" s="29"/>
      <c r="BK163" s="29"/>
      <c r="BL163" s="29"/>
      <c r="BM163" s="29"/>
      <c r="BN163" s="29"/>
      <c r="BO163" s="29"/>
      <c r="BP163" s="29"/>
    </row>
    <row r="164" spans="1:68" ht="12.75" customHeight="1">
      <c r="A164" s="112"/>
      <c r="B164" s="112"/>
      <c r="C164" s="112"/>
      <c r="D164" s="29"/>
      <c r="E164" s="29"/>
      <c r="F164" s="150"/>
      <c r="G164" s="29"/>
      <c r="H164" s="29"/>
      <c r="I164" s="29"/>
      <c r="J164" s="112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9"/>
      <c r="AX164" s="29"/>
      <c r="AY164" s="29"/>
      <c r="AZ164" s="29"/>
      <c r="BA164" s="29"/>
      <c r="BB164" s="29"/>
      <c r="BC164" s="29"/>
      <c r="BD164" s="29"/>
      <c r="BE164" s="29"/>
      <c r="BF164" s="29"/>
      <c r="BG164" s="29"/>
      <c r="BH164" s="29"/>
      <c r="BI164" s="29"/>
      <c r="BJ164" s="29"/>
      <c r="BK164" s="29"/>
      <c r="BL164" s="29"/>
      <c r="BM164" s="29"/>
      <c r="BN164" s="29"/>
      <c r="BO164" s="29"/>
      <c r="BP164" s="29"/>
    </row>
    <row r="165" spans="1:68" ht="12.75" customHeight="1">
      <c r="A165" s="112"/>
      <c r="B165" s="112"/>
      <c r="C165" s="112"/>
      <c r="D165" s="29"/>
      <c r="E165" s="29"/>
      <c r="F165" s="150"/>
      <c r="G165" s="29"/>
      <c r="H165" s="29"/>
      <c r="I165" s="29"/>
      <c r="J165" s="112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  <c r="AW165" s="29"/>
      <c r="AX165" s="29"/>
      <c r="AY165" s="29"/>
      <c r="AZ165" s="29"/>
      <c r="BA165" s="29"/>
      <c r="BB165" s="29"/>
      <c r="BC165" s="29"/>
      <c r="BD165" s="29"/>
      <c r="BE165" s="29"/>
      <c r="BF165" s="29"/>
      <c r="BG165" s="29"/>
      <c r="BH165" s="29"/>
      <c r="BI165" s="29"/>
      <c r="BJ165" s="29"/>
      <c r="BK165" s="29"/>
      <c r="BL165" s="29"/>
      <c r="BM165" s="29"/>
      <c r="BN165" s="29"/>
      <c r="BO165" s="29"/>
      <c r="BP165" s="29"/>
    </row>
    <row r="166" spans="1:68" ht="12.75" customHeight="1">
      <c r="A166" s="112"/>
      <c r="B166" s="112"/>
      <c r="C166" s="112"/>
      <c r="D166" s="29"/>
      <c r="E166" s="29"/>
      <c r="F166" s="150"/>
      <c r="G166" s="29"/>
      <c r="H166" s="29"/>
      <c r="I166" s="29"/>
      <c r="J166" s="112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  <c r="AW166" s="29"/>
      <c r="AX166" s="29"/>
      <c r="AY166" s="29"/>
      <c r="AZ166" s="29"/>
      <c r="BA166" s="29"/>
      <c r="BB166" s="29"/>
      <c r="BC166" s="29"/>
      <c r="BD166" s="29"/>
      <c r="BE166" s="29"/>
      <c r="BF166" s="29"/>
      <c r="BG166" s="29"/>
      <c r="BH166" s="29"/>
      <c r="BI166" s="29"/>
      <c r="BJ166" s="29"/>
      <c r="BK166" s="29"/>
      <c r="BL166" s="29"/>
      <c r="BM166" s="29"/>
      <c r="BN166" s="29"/>
      <c r="BO166" s="29"/>
      <c r="BP166" s="29"/>
    </row>
    <row r="167" spans="1:68" ht="12.75" customHeight="1">
      <c r="A167" s="112"/>
      <c r="B167" s="112"/>
      <c r="C167" s="112"/>
      <c r="D167" s="29"/>
      <c r="E167" s="29"/>
      <c r="F167" s="150"/>
      <c r="G167" s="29"/>
      <c r="H167" s="29"/>
      <c r="I167" s="29"/>
      <c r="J167" s="112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  <c r="AW167" s="29"/>
      <c r="AX167" s="29"/>
      <c r="AY167" s="29"/>
      <c r="AZ167" s="29"/>
      <c r="BA167" s="29"/>
      <c r="BB167" s="29"/>
      <c r="BC167" s="29"/>
      <c r="BD167" s="29"/>
      <c r="BE167" s="29"/>
      <c r="BF167" s="29"/>
      <c r="BG167" s="29"/>
      <c r="BH167" s="29"/>
      <c r="BI167" s="29"/>
      <c r="BJ167" s="29"/>
      <c r="BK167" s="29"/>
      <c r="BL167" s="29"/>
      <c r="BM167" s="29"/>
      <c r="BN167" s="29"/>
      <c r="BO167" s="29"/>
      <c r="BP167" s="29"/>
    </row>
    <row r="168" spans="1:68" ht="12.75" customHeight="1">
      <c r="A168" s="112"/>
      <c r="B168" s="112"/>
      <c r="C168" s="112"/>
      <c r="D168" s="29"/>
      <c r="E168" s="29"/>
      <c r="F168" s="150"/>
      <c r="G168" s="29"/>
      <c r="H168" s="29"/>
      <c r="I168" s="29"/>
      <c r="J168" s="112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  <c r="AW168" s="29"/>
      <c r="AX168" s="29"/>
      <c r="AY168" s="29"/>
      <c r="AZ168" s="29"/>
      <c r="BA168" s="29"/>
      <c r="BB168" s="29"/>
      <c r="BC168" s="29"/>
      <c r="BD168" s="29"/>
      <c r="BE168" s="29"/>
      <c r="BF168" s="29"/>
      <c r="BG168" s="29"/>
      <c r="BH168" s="29"/>
      <c r="BI168" s="29"/>
      <c r="BJ168" s="29"/>
      <c r="BK168" s="29"/>
      <c r="BL168" s="29"/>
      <c r="BM168" s="29"/>
      <c r="BN168" s="29"/>
      <c r="BO168" s="29"/>
      <c r="BP168" s="29"/>
    </row>
    <row r="169" spans="1:68" ht="12.75" customHeight="1">
      <c r="A169" s="112"/>
      <c r="B169" s="112"/>
      <c r="C169" s="112"/>
      <c r="D169" s="29"/>
      <c r="E169" s="29"/>
      <c r="F169" s="150"/>
      <c r="G169" s="29"/>
      <c r="H169" s="29"/>
      <c r="I169" s="29"/>
      <c r="J169" s="112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  <c r="AX169" s="29"/>
      <c r="AY169" s="29"/>
      <c r="AZ169" s="29"/>
      <c r="BA169" s="29"/>
      <c r="BB169" s="29"/>
      <c r="BC169" s="29"/>
      <c r="BD169" s="29"/>
      <c r="BE169" s="29"/>
      <c r="BF169" s="29"/>
      <c r="BG169" s="29"/>
      <c r="BH169" s="29"/>
      <c r="BI169" s="29"/>
      <c r="BJ169" s="29"/>
      <c r="BK169" s="29"/>
      <c r="BL169" s="29"/>
      <c r="BM169" s="29"/>
      <c r="BN169" s="29"/>
      <c r="BO169" s="29"/>
      <c r="BP169" s="29"/>
    </row>
    <row r="170" spans="1:68" ht="12.75" customHeight="1">
      <c r="A170" s="112"/>
      <c r="B170" s="112"/>
      <c r="C170" s="112"/>
      <c r="D170" s="29"/>
      <c r="E170" s="29"/>
      <c r="F170" s="150"/>
      <c r="G170" s="29"/>
      <c r="H170" s="29"/>
      <c r="I170" s="29"/>
      <c r="J170" s="112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  <c r="AW170" s="29"/>
      <c r="AX170" s="29"/>
      <c r="AY170" s="29"/>
      <c r="AZ170" s="29"/>
      <c r="BA170" s="29"/>
      <c r="BB170" s="29"/>
      <c r="BC170" s="29"/>
      <c r="BD170" s="29"/>
      <c r="BE170" s="29"/>
      <c r="BF170" s="29"/>
      <c r="BG170" s="29"/>
      <c r="BH170" s="29"/>
      <c r="BI170" s="29"/>
      <c r="BJ170" s="29"/>
      <c r="BK170" s="29"/>
      <c r="BL170" s="29"/>
      <c r="BM170" s="29"/>
      <c r="BN170" s="29"/>
      <c r="BO170" s="29"/>
      <c r="BP170" s="29"/>
    </row>
    <row r="171" spans="1:68" ht="12.75" customHeight="1">
      <c r="A171" s="112"/>
      <c r="B171" s="112"/>
      <c r="C171" s="112"/>
      <c r="D171" s="29"/>
      <c r="E171" s="29"/>
      <c r="F171" s="150"/>
      <c r="G171" s="29"/>
      <c r="H171" s="29"/>
      <c r="I171" s="29"/>
      <c r="J171" s="112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  <c r="AW171" s="29"/>
      <c r="AX171" s="29"/>
      <c r="AY171" s="29"/>
      <c r="AZ171" s="29"/>
      <c r="BA171" s="29"/>
      <c r="BB171" s="29"/>
      <c r="BC171" s="29"/>
      <c r="BD171" s="29"/>
      <c r="BE171" s="29"/>
      <c r="BF171" s="29"/>
      <c r="BG171" s="29"/>
      <c r="BH171" s="29"/>
      <c r="BI171" s="29"/>
      <c r="BJ171" s="29"/>
      <c r="BK171" s="29"/>
      <c r="BL171" s="29"/>
      <c r="BM171" s="29"/>
      <c r="BN171" s="29"/>
      <c r="BO171" s="29"/>
      <c r="BP171" s="29"/>
    </row>
    <row r="172" spans="1:68" ht="12.75" customHeight="1">
      <c r="A172" s="112"/>
      <c r="B172" s="112"/>
      <c r="C172" s="112"/>
      <c r="D172" s="29"/>
      <c r="E172" s="29"/>
      <c r="F172" s="150"/>
      <c r="G172" s="29"/>
      <c r="H172" s="29"/>
      <c r="I172" s="29"/>
      <c r="J172" s="112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  <c r="AW172" s="29"/>
      <c r="AX172" s="29"/>
      <c r="AY172" s="29"/>
      <c r="AZ172" s="29"/>
      <c r="BA172" s="29"/>
      <c r="BB172" s="29"/>
      <c r="BC172" s="29"/>
      <c r="BD172" s="29"/>
      <c r="BE172" s="29"/>
      <c r="BF172" s="29"/>
      <c r="BG172" s="29"/>
      <c r="BH172" s="29"/>
      <c r="BI172" s="29"/>
      <c r="BJ172" s="29"/>
      <c r="BK172" s="29"/>
      <c r="BL172" s="29"/>
      <c r="BM172" s="29"/>
      <c r="BN172" s="29"/>
      <c r="BO172" s="29"/>
      <c r="BP172" s="29"/>
    </row>
    <row r="173" spans="1:68" ht="12.75" customHeight="1">
      <c r="A173" s="112"/>
      <c r="B173" s="112"/>
      <c r="C173" s="112"/>
      <c r="D173" s="29"/>
      <c r="E173" s="29"/>
      <c r="F173" s="150"/>
      <c r="G173" s="29"/>
      <c r="H173" s="29"/>
      <c r="I173" s="29"/>
      <c r="J173" s="112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  <c r="AX173" s="29"/>
      <c r="AY173" s="29"/>
      <c r="AZ173" s="29"/>
      <c r="BA173" s="29"/>
      <c r="BB173" s="29"/>
      <c r="BC173" s="29"/>
      <c r="BD173" s="29"/>
      <c r="BE173" s="29"/>
      <c r="BF173" s="29"/>
      <c r="BG173" s="29"/>
      <c r="BH173" s="29"/>
      <c r="BI173" s="29"/>
      <c r="BJ173" s="29"/>
      <c r="BK173" s="29"/>
      <c r="BL173" s="29"/>
      <c r="BM173" s="29"/>
      <c r="BN173" s="29"/>
      <c r="BO173" s="29"/>
      <c r="BP173" s="29"/>
    </row>
    <row r="174" spans="1:68" ht="12.75" customHeight="1">
      <c r="A174" s="112"/>
      <c r="B174" s="112"/>
      <c r="C174" s="112"/>
      <c r="D174" s="29"/>
      <c r="E174" s="29"/>
      <c r="F174" s="150"/>
      <c r="G174" s="29"/>
      <c r="H174" s="29"/>
      <c r="I174" s="29"/>
      <c r="J174" s="112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  <c r="AX174" s="29"/>
      <c r="AY174" s="29"/>
      <c r="AZ174" s="29"/>
      <c r="BA174" s="29"/>
      <c r="BB174" s="29"/>
      <c r="BC174" s="29"/>
      <c r="BD174" s="29"/>
      <c r="BE174" s="29"/>
      <c r="BF174" s="29"/>
      <c r="BG174" s="29"/>
      <c r="BH174" s="29"/>
      <c r="BI174" s="29"/>
      <c r="BJ174" s="29"/>
      <c r="BK174" s="29"/>
      <c r="BL174" s="29"/>
      <c r="BM174" s="29"/>
      <c r="BN174" s="29"/>
      <c r="BO174" s="29"/>
      <c r="BP174" s="29"/>
    </row>
    <row r="175" spans="1:68" ht="12.75" customHeight="1">
      <c r="A175" s="112"/>
      <c r="B175" s="112"/>
      <c r="C175" s="112"/>
      <c r="D175" s="29"/>
      <c r="E175" s="29"/>
      <c r="F175" s="150"/>
      <c r="G175" s="29"/>
      <c r="H175" s="29"/>
      <c r="I175" s="29"/>
      <c r="J175" s="112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  <c r="AX175" s="29"/>
      <c r="AY175" s="29"/>
      <c r="AZ175" s="29"/>
      <c r="BA175" s="29"/>
      <c r="BB175" s="29"/>
      <c r="BC175" s="29"/>
      <c r="BD175" s="29"/>
      <c r="BE175" s="29"/>
      <c r="BF175" s="29"/>
      <c r="BG175" s="29"/>
      <c r="BH175" s="29"/>
      <c r="BI175" s="29"/>
      <c r="BJ175" s="29"/>
      <c r="BK175" s="29"/>
      <c r="BL175" s="29"/>
      <c r="BM175" s="29"/>
      <c r="BN175" s="29"/>
      <c r="BO175" s="29"/>
      <c r="BP175" s="29"/>
    </row>
    <row r="176" spans="1:68" ht="12.75" customHeight="1">
      <c r="A176" s="112"/>
      <c r="B176" s="112"/>
      <c r="C176" s="112"/>
      <c r="D176" s="29"/>
      <c r="E176" s="29"/>
      <c r="F176" s="150"/>
      <c r="G176" s="29"/>
      <c r="H176" s="29"/>
      <c r="I176" s="29"/>
      <c r="J176" s="112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  <c r="AX176" s="29"/>
      <c r="AY176" s="29"/>
      <c r="AZ176" s="29"/>
      <c r="BA176" s="29"/>
      <c r="BB176" s="29"/>
      <c r="BC176" s="29"/>
      <c r="BD176" s="29"/>
      <c r="BE176" s="29"/>
      <c r="BF176" s="29"/>
      <c r="BG176" s="29"/>
      <c r="BH176" s="29"/>
      <c r="BI176" s="29"/>
      <c r="BJ176" s="29"/>
      <c r="BK176" s="29"/>
      <c r="BL176" s="29"/>
      <c r="BM176" s="29"/>
      <c r="BN176" s="29"/>
      <c r="BO176" s="29"/>
      <c r="BP176" s="29"/>
    </row>
    <row r="177" spans="1:68" ht="12.75" customHeight="1">
      <c r="A177" s="112"/>
      <c r="B177" s="112"/>
      <c r="C177" s="112"/>
      <c r="D177" s="29"/>
      <c r="E177" s="29"/>
      <c r="F177" s="150"/>
      <c r="G177" s="29"/>
      <c r="H177" s="29"/>
      <c r="I177" s="29"/>
      <c r="J177" s="112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  <c r="AW177" s="29"/>
      <c r="AX177" s="29"/>
      <c r="AY177" s="29"/>
      <c r="AZ177" s="29"/>
      <c r="BA177" s="29"/>
      <c r="BB177" s="29"/>
      <c r="BC177" s="29"/>
      <c r="BD177" s="29"/>
      <c r="BE177" s="29"/>
      <c r="BF177" s="29"/>
      <c r="BG177" s="29"/>
      <c r="BH177" s="29"/>
      <c r="BI177" s="29"/>
      <c r="BJ177" s="29"/>
      <c r="BK177" s="29"/>
      <c r="BL177" s="29"/>
      <c r="BM177" s="29"/>
      <c r="BN177" s="29"/>
      <c r="BO177" s="29"/>
      <c r="BP177" s="29"/>
    </row>
    <row r="178" spans="1:68" ht="12.75" customHeight="1">
      <c r="A178" s="112"/>
      <c r="B178" s="112"/>
      <c r="C178" s="112"/>
      <c r="D178" s="29"/>
      <c r="E178" s="29"/>
      <c r="F178" s="150"/>
      <c r="G178" s="29"/>
      <c r="H178" s="29"/>
      <c r="I178" s="29"/>
      <c r="J178" s="112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  <c r="AW178" s="29"/>
      <c r="AX178" s="29"/>
      <c r="AY178" s="29"/>
      <c r="AZ178" s="29"/>
      <c r="BA178" s="29"/>
      <c r="BB178" s="29"/>
      <c r="BC178" s="29"/>
      <c r="BD178" s="29"/>
      <c r="BE178" s="29"/>
      <c r="BF178" s="29"/>
      <c r="BG178" s="29"/>
      <c r="BH178" s="29"/>
      <c r="BI178" s="29"/>
      <c r="BJ178" s="29"/>
      <c r="BK178" s="29"/>
      <c r="BL178" s="29"/>
      <c r="BM178" s="29"/>
      <c r="BN178" s="29"/>
      <c r="BO178" s="29"/>
      <c r="BP178" s="29"/>
    </row>
    <row r="179" spans="1:68" ht="12.75" customHeight="1">
      <c r="A179" s="112"/>
      <c r="B179" s="112"/>
      <c r="C179" s="112"/>
      <c r="D179" s="29"/>
      <c r="E179" s="29"/>
      <c r="F179" s="150"/>
      <c r="G179" s="29"/>
      <c r="H179" s="29"/>
      <c r="I179" s="29"/>
      <c r="J179" s="112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  <c r="AW179" s="29"/>
      <c r="AX179" s="29"/>
      <c r="AY179" s="29"/>
      <c r="AZ179" s="29"/>
      <c r="BA179" s="29"/>
      <c r="BB179" s="29"/>
      <c r="BC179" s="29"/>
      <c r="BD179" s="29"/>
      <c r="BE179" s="29"/>
      <c r="BF179" s="29"/>
      <c r="BG179" s="29"/>
      <c r="BH179" s="29"/>
      <c r="BI179" s="29"/>
      <c r="BJ179" s="29"/>
      <c r="BK179" s="29"/>
      <c r="BL179" s="29"/>
      <c r="BM179" s="29"/>
      <c r="BN179" s="29"/>
      <c r="BO179" s="29"/>
      <c r="BP179" s="29"/>
    </row>
    <row r="180" spans="1:68" ht="12.75" customHeight="1">
      <c r="A180" s="112"/>
      <c r="B180" s="112"/>
      <c r="C180" s="112"/>
      <c r="D180" s="29"/>
      <c r="E180" s="29"/>
      <c r="F180" s="150"/>
      <c r="G180" s="29"/>
      <c r="H180" s="29"/>
      <c r="I180" s="29"/>
      <c r="J180" s="112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  <c r="AW180" s="29"/>
      <c r="AX180" s="29"/>
      <c r="AY180" s="29"/>
      <c r="AZ180" s="29"/>
      <c r="BA180" s="29"/>
      <c r="BB180" s="29"/>
      <c r="BC180" s="29"/>
      <c r="BD180" s="29"/>
      <c r="BE180" s="29"/>
      <c r="BF180" s="29"/>
      <c r="BG180" s="29"/>
      <c r="BH180" s="29"/>
      <c r="BI180" s="29"/>
      <c r="BJ180" s="29"/>
      <c r="BK180" s="29"/>
      <c r="BL180" s="29"/>
      <c r="BM180" s="29"/>
      <c r="BN180" s="29"/>
      <c r="BO180" s="29"/>
      <c r="BP180" s="29"/>
    </row>
    <row r="181" spans="1:68" ht="12.75" customHeight="1">
      <c r="A181" s="112"/>
      <c r="B181" s="112"/>
      <c r="C181" s="112"/>
      <c r="D181" s="29"/>
      <c r="E181" s="29"/>
      <c r="F181" s="150"/>
      <c r="G181" s="29"/>
      <c r="H181" s="29"/>
      <c r="I181" s="29"/>
      <c r="J181" s="112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  <c r="AW181" s="29"/>
      <c r="AX181" s="29"/>
      <c r="AY181" s="29"/>
      <c r="AZ181" s="29"/>
      <c r="BA181" s="29"/>
      <c r="BB181" s="29"/>
      <c r="BC181" s="29"/>
      <c r="BD181" s="29"/>
      <c r="BE181" s="29"/>
      <c r="BF181" s="29"/>
      <c r="BG181" s="29"/>
      <c r="BH181" s="29"/>
      <c r="BI181" s="29"/>
      <c r="BJ181" s="29"/>
      <c r="BK181" s="29"/>
      <c r="BL181" s="29"/>
      <c r="BM181" s="29"/>
      <c r="BN181" s="29"/>
      <c r="BO181" s="29"/>
      <c r="BP181" s="29"/>
    </row>
    <row r="182" spans="1:68" ht="12.75" customHeight="1">
      <c r="A182" s="112"/>
      <c r="B182" s="112"/>
      <c r="C182" s="112"/>
      <c r="D182" s="29"/>
      <c r="E182" s="29"/>
      <c r="F182" s="150"/>
      <c r="G182" s="29"/>
      <c r="H182" s="29"/>
      <c r="I182" s="29"/>
      <c r="J182" s="112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  <c r="AW182" s="29"/>
      <c r="AX182" s="29"/>
      <c r="AY182" s="29"/>
      <c r="AZ182" s="29"/>
      <c r="BA182" s="29"/>
      <c r="BB182" s="29"/>
      <c r="BC182" s="29"/>
      <c r="BD182" s="29"/>
      <c r="BE182" s="29"/>
      <c r="BF182" s="29"/>
      <c r="BG182" s="29"/>
      <c r="BH182" s="29"/>
      <c r="BI182" s="29"/>
      <c r="BJ182" s="29"/>
      <c r="BK182" s="29"/>
      <c r="BL182" s="29"/>
      <c r="BM182" s="29"/>
      <c r="BN182" s="29"/>
      <c r="BO182" s="29"/>
      <c r="BP182" s="29"/>
    </row>
    <row r="183" spans="1:68" ht="12.75" customHeight="1">
      <c r="A183" s="112"/>
      <c r="B183" s="112"/>
      <c r="C183" s="112"/>
      <c r="D183" s="29"/>
      <c r="E183" s="29"/>
      <c r="F183" s="150"/>
      <c r="G183" s="29"/>
      <c r="H183" s="29"/>
      <c r="I183" s="29"/>
      <c r="J183" s="112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</row>
    <row r="184" spans="1:68" ht="12.75" customHeight="1">
      <c r="A184" s="112"/>
      <c r="B184" s="112"/>
      <c r="C184" s="112"/>
      <c r="D184" s="29"/>
      <c r="E184" s="29"/>
      <c r="F184" s="150"/>
      <c r="G184" s="29"/>
      <c r="H184" s="29"/>
      <c r="I184" s="29"/>
      <c r="J184" s="112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F184" s="29"/>
      <c r="AG184" s="29"/>
      <c r="AH184" s="29"/>
      <c r="AI184" s="29"/>
      <c r="AJ184" s="29"/>
      <c r="AK184" s="29"/>
      <c r="AL184" s="29"/>
      <c r="AM184" s="29"/>
      <c r="AN184" s="29"/>
      <c r="AO184" s="29"/>
      <c r="AP184" s="29"/>
      <c r="AQ184" s="29"/>
      <c r="AR184" s="29"/>
      <c r="AS184" s="29"/>
      <c r="AT184" s="29"/>
      <c r="AU184" s="29"/>
      <c r="AV184" s="29"/>
      <c r="AW184" s="29"/>
      <c r="AX184" s="29"/>
      <c r="AY184" s="29"/>
      <c r="AZ184" s="29"/>
      <c r="BA184" s="29"/>
      <c r="BB184" s="29"/>
      <c r="BC184" s="29"/>
      <c r="BD184" s="29"/>
      <c r="BE184" s="29"/>
      <c r="BF184" s="29"/>
      <c r="BG184" s="29"/>
      <c r="BH184" s="29"/>
      <c r="BI184" s="29"/>
      <c r="BJ184" s="29"/>
      <c r="BK184" s="29"/>
      <c r="BL184" s="29"/>
      <c r="BM184" s="29"/>
      <c r="BN184" s="29"/>
      <c r="BO184" s="29"/>
      <c r="BP184" s="29"/>
    </row>
    <row r="185" spans="1:68" ht="12.75" customHeight="1">
      <c r="A185" s="112"/>
      <c r="B185" s="112"/>
      <c r="C185" s="112"/>
      <c r="D185" s="29"/>
      <c r="E185" s="29"/>
      <c r="F185" s="150"/>
      <c r="G185" s="29"/>
      <c r="H185" s="29"/>
      <c r="I185" s="29"/>
      <c r="J185" s="112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F185" s="29"/>
      <c r="AG185" s="29"/>
      <c r="AH185" s="29"/>
      <c r="AI185" s="29"/>
      <c r="AJ185" s="29"/>
      <c r="AK185" s="29"/>
      <c r="AL185" s="29"/>
      <c r="AM185" s="29"/>
      <c r="AN185" s="29"/>
      <c r="AO185" s="29"/>
      <c r="AP185" s="29"/>
      <c r="AQ185" s="29"/>
      <c r="AR185" s="29"/>
      <c r="AS185" s="29"/>
      <c r="AT185" s="29"/>
      <c r="AU185" s="29"/>
      <c r="AV185" s="29"/>
      <c r="AW185" s="29"/>
      <c r="AX185" s="29"/>
      <c r="AY185" s="29"/>
      <c r="AZ185" s="29"/>
      <c r="BA185" s="29"/>
      <c r="BB185" s="29"/>
      <c r="BC185" s="29"/>
      <c r="BD185" s="29"/>
      <c r="BE185" s="29"/>
      <c r="BF185" s="29"/>
      <c r="BG185" s="29"/>
      <c r="BH185" s="29"/>
      <c r="BI185" s="29"/>
      <c r="BJ185" s="29"/>
      <c r="BK185" s="29"/>
      <c r="BL185" s="29"/>
      <c r="BM185" s="29"/>
      <c r="BN185" s="29"/>
      <c r="BO185" s="29"/>
      <c r="BP185" s="29"/>
    </row>
    <row r="186" spans="1:68" ht="12.75" customHeight="1">
      <c r="A186" s="112"/>
      <c r="B186" s="112"/>
      <c r="C186" s="112"/>
      <c r="D186" s="29"/>
      <c r="E186" s="29"/>
      <c r="F186" s="150"/>
      <c r="G186" s="29"/>
      <c r="H186" s="29"/>
      <c r="I186" s="29"/>
      <c r="J186" s="112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9"/>
      <c r="AX186" s="29"/>
      <c r="AY186" s="29"/>
      <c r="AZ186" s="29"/>
      <c r="BA186" s="29"/>
      <c r="BB186" s="29"/>
      <c r="BC186" s="29"/>
      <c r="BD186" s="29"/>
      <c r="BE186" s="29"/>
      <c r="BF186" s="29"/>
      <c r="BG186" s="29"/>
      <c r="BH186" s="29"/>
      <c r="BI186" s="29"/>
      <c r="BJ186" s="29"/>
      <c r="BK186" s="29"/>
      <c r="BL186" s="29"/>
      <c r="BM186" s="29"/>
      <c r="BN186" s="29"/>
      <c r="BO186" s="29"/>
      <c r="BP186" s="29"/>
    </row>
    <row r="187" spans="1:68" ht="12.75" customHeight="1">
      <c r="A187" s="112"/>
      <c r="B187" s="112"/>
      <c r="C187" s="112"/>
      <c r="D187" s="29"/>
      <c r="E187" s="29"/>
      <c r="F187" s="150"/>
      <c r="G187" s="29"/>
      <c r="H187" s="29"/>
      <c r="I187" s="29"/>
      <c r="J187" s="112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  <c r="AW187" s="29"/>
      <c r="AX187" s="29"/>
      <c r="AY187" s="29"/>
      <c r="AZ187" s="29"/>
      <c r="BA187" s="29"/>
      <c r="BB187" s="29"/>
      <c r="BC187" s="29"/>
      <c r="BD187" s="29"/>
      <c r="BE187" s="29"/>
      <c r="BF187" s="29"/>
      <c r="BG187" s="29"/>
      <c r="BH187" s="29"/>
      <c r="BI187" s="29"/>
      <c r="BJ187" s="29"/>
      <c r="BK187" s="29"/>
      <c r="BL187" s="29"/>
      <c r="BM187" s="29"/>
      <c r="BN187" s="29"/>
      <c r="BO187" s="29"/>
      <c r="BP187" s="29"/>
    </row>
    <row r="188" spans="1:68" ht="12.75" customHeight="1">
      <c r="A188" s="112"/>
      <c r="B188" s="112"/>
      <c r="C188" s="112"/>
      <c r="D188" s="29"/>
      <c r="E188" s="29"/>
      <c r="F188" s="150"/>
      <c r="G188" s="29"/>
      <c r="H188" s="29"/>
      <c r="I188" s="29"/>
      <c r="J188" s="112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F188" s="29"/>
      <c r="AG188" s="29"/>
      <c r="AH188" s="29"/>
      <c r="AI188" s="29"/>
      <c r="AJ188" s="29"/>
      <c r="AK188" s="29"/>
      <c r="AL188" s="29"/>
      <c r="AM188" s="29"/>
      <c r="AN188" s="29"/>
      <c r="AO188" s="29"/>
      <c r="AP188" s="29"/>
      <c r="AQ188" s="29"/>
      <c r="AR188" s="29"/>
      <c r="AS188" s="29"/>
      <c r="AT188" s="29"/>
      <c r="AU188" s="29"/>
      <c r="AV188" s="29"/>
      <c r="AW188" s="29"/>
      <c r="AX188" s="29"/>
      <c r="AY188" s="29"/>
      <c r="AZ188" s="29"/>
      <c r="BA188" s="29"/>
      <c r="BB188" s="29"/>
      <c r="BC188" s="29"/>
      <c r="BD188" s="29"/>
      <c r="BE188" s="29"/>
      <c r="BF188" s="29"/>
      <c r="BG188" s="29"/>
      <c r="BH188" s="29"/>
      <c r="BI188" s="29"/>
      <c r="BJ188" s="29"/>
      <c r="BK188" s="29"/>
      <c r="BL188" s="29"/>
      <c r="BM188" s="29"/>
      <c r="BN188" s="29"/>
      <c r="BO188" s="29"/>
      <c r="BP188" s="29"/>
    </row>
    <row r="189" spans="1:68" ht="12.75" customHeight="1">
      <c r="A189" s="112"/>
      <c r="B189" s="112"/>
      <c r="C189" s="112"/>
      <c r="D189" s="29"/>
      <c r="E189" s="29"/>
      <c r="F189" s="150"/>
      <c r="G189" s="29"/>
      <c r="H189" s="29"/>
      <c r="I189" s="29"/>
      <c r="J189" s="112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  <c r="AW189" s="29"/>
      <c r="AX189" s="29"/>
      <c r="AY189" s="29"/>
      <c r="AZ189" s="29"/>
      <c r="BA189" s="29"/>
      <c r="BB189" s="29"/>
      <c r="BC189" s="29"/>
      <c r="BD189" s="29"/>
      <c r="BE189" s="29"/>
      <c r="BF189" s="29"/>
      <c r="BG189" s="29"/>
      <c r="BH189" s="29"/>
      <c r="BI189" s="29"/>
      <c r="BJ189" s="29"/>
      <c r="BK189" s="29"/>
      <c r="BL189" s="29"/>
      <c r="BM189" s="29"/>
      <c r="BN189" s="29"/>
      <c r="BO189" s="29"/>
      <c r="BP189" s="29"/>
    </row>
    <row r="190" spans="1:68" ht="12.75" customHeight="1">
      <c r="A190" s="112"/>
      <c r="B190" s="112"/>
      <c r="C190" s="112"/>
      <c r="D190" s="29"/>
      <c r="E190" s="29"/>
      <c r="F190" s="150"/>
      <c r="G190" s="29"/>
      <c r="H190" s="29"/>
      <c r="I190" s="29"/>
      <c r="J190" s="112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  <c r="AW190" s="29"/>
      <c r="AX190" s="29"/>
      <c r="AY190" s="29"/>
      <c r="AZ190" s="29"/>
      <c r="BA190" s="29"/>
      <c r="BB190" s="29"/>
      <c r="BC190" s="29"/>
      <c r="BD190" s="29"/>
      <c r="BE190" s="29"/>
      <c r="BF190" s="29"/>
      <c r="BG190" s="29"/>
      <c r="BH190" s="29"/>
      <c r="BI190" s="29"/>
      <c r="BJ190" s="29"/>
      <c r="BK190" s="29"/>
      <c r="BL190" s="29"/>
      <c r="BM190" s="29"/>
      <c r="BN190" s="29"/>
      <c r="BO190" s="29"/>
      <c r="BP190" s="29"/>
    </row>
    <row r="191" spans="1:68" ht="12.75" customHeight="1">
      <c r="A191" s="112"/>
      <c r="B191" s="112"/>
      <c r="C191" s="112"/>
      <c r="D191" s="29"/>
      <c r="E191" s="29"/>
      <c r="F191" s="150"/>
      <c r="G191" s="29"/>
      <c r="H191" s="29"/>
      <c r="I191" s="29"/>
      <c r="J191" s="112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F191" s="29"/>
      <c r="AG191" s="29"/>
      <c r="AH191" s="29"/>
      <c r="AI191" s="29"/>
      <c r="AJ191" s="29"/>
      <c r="AK191" s="29"/>
      <c r="AL191" s="29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  <c r="AW191" s="29"/>
      <c r="AX191" s="29"/>
      <c r="AY191" s="29"/>
      <c r="AZ191" s="29"/>
      <c r="BA191" s="29"/>
      <c r="BB191" s="29"/>
      <c r="BC191" s="29"/>
      <c r="BD191" s="29"/>
      <c r="BE191" s="29"/>
      <c r="BF191" s="29"/>
      <c r="BG191" s="29"/>
      <c r="BH191" s="29"/>
      <c r="BI191" s="29"/>
      <c r="BJ191" s="29"/>
      <c r="BK191" s="29"/>
      <c r="BL191" s="29"/>
      <c r="BM191" s="29"/>
      <c r="BN191" s="29"/>
      <c r="BO191" s="29"/>
      <c r="BP191" s="29"/>
    </row>
    <row r="192" spans="1:68" ht="12.75" customHeight="1">
      <c r="A192" s="112"/>
      <c r="B192" s="112"/>
      <c r="C192" s="112"/>
      <c r="D192" s="29"/>
      <c r="E192" s="29"/>
      <c r="F192" s="150"/>
      <c r="G192" s="29"/>
      <c r="H192" s="29"/>
      <c r="I192" s="29"/>
      <c r="J192" s="112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  <c r="AW192" s="29"/>
      <c r="AX192" s="29"/>
      <c r="AY192" s="29"/>
      <c r="AZ192" s="29"/>
      <c r="BA192" s="29"/>
      <c r="BB192" s="29"/>
      <c r="BC192" s="29"/>
      <c r="BD192" s="29"/>
      <c r="BE192" s="29"/>
      <c r="BF192" s="29"/>
      <c r="BG192" s="29"/>
      <c r="BH192" s="29"/>
      <c r="BI192" s="29"/>
      <c r="BJ192" s="29"/>
      <c r="BK192" s="29"/>
      <c r="BL192" s="29"/>
      <c r="BM192" s="29"/>
      <c r="BN192" s="29"/>
      <c r="BO192" s="29"/>
      <c r="BP192" s="29"/>
    </row>
    <row r="193" spans="1:68" ht="12.75" customHeight="1">
      <c r="A193" s="112"/>
      <c r="B193" s="112"/>
      <c r="C193" s="112"/>
      <c r="D193" s="29"/>
      <c r="E193" s="29"/>
      <c r="F193" s="150"/>
      <c r="G193" s="29"/>
      <c r="H193" s="29"/>
      <c r="I193" s="29"/>
      <c r="J193" s="112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  <c r="AW193" s="29"/>
      <c r="AX193" s="29"/>
      <c r="AY193" s="29"/>
      <c r="AZ193" s="29"/>
      <c r="BA193" s="29"/>
      <c r="BB193" s="29"/>
      <c r="BC193" s="29"/>
      <c r="BD193" s="29"/>
      <c r="BE193" s="29"/>
      <c r="BF193" s="29"/>
      <c r="BG193" s="29"/>
      <c r="BH193" s="29"/>
      <c r="BI193" s="29"/>
      <c r="BJ193" s="29"/>
      <c r="BK193" s="29"/>
      <c r="BL193" s="29"/>
      <c r="BM193" s="29"/>
      <c r="BN193" s="29"/>
      <c r="BO193" s="29"/>
      <c r="BP193" s="29"/>
    </row>
    <row r="194" spans="1:68" ht="12.75" customHeight="1">
      <c r="A194" s="112"/>
      <c r="B194" s="112"/>
      <c r="C194" s="112"/>
      <c r="D194" s="29"/>
      <c r="E194" s="29"/>
      <c r="F194" s="150"/>
      <c r="G194" s="29"/>
      <c r="H194" s="29"/>
      <c r="I194" s="29"/>
      <c r="J194" s="112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  <c r="AW194" s="29"/>
      <c r="AX194" s="29"/>
      <c r="AY194" s="29"/>
      <c r="AZ194" s="29"/>
      <c r="BA194" s="29"/>
      <c r="BB194" s="29"/>
      <c r="BC194" s="29"/>
      <c r="BD194" s="29"/>
      <c r="BE194" s="29"/>
      <c r="BF194" s="29"/>
      <c r="BG194" s="29"/>
      <c r="BH194" s="29"/>
      <c r="BI194" s="29"/>
      <c r="BJ194" s="29"/>
      <c r="BK194" s="29"/>
      <c r="BL194" s="29"/>
      <c r="BM194" s="29"/>
      <c r="BN194" s="29"/>
      <c r="BO194" s="29"/>
      <c r="BP194" s="29"/>
    </row>
    <row r="195" spans="1:68" ht="12.75" customHeight="1">
      <c r="A195" s="112"/>
      <c r="B195" s="112"/>
      <c r="C195" s="112"/>
      <c r="D195" s="29"/>
      <c r="E195" s="29"/>
      <c r="F195" s="150"/>
      <c r="G195" s="29"/>
      <c r="H195" s="29"/>
      <c r="I195" s="29"/>
      <c r="J195" s="112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F195" s="29"/>
      <c r="AG195" s="29"/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  <c r="AW195" s="29"/>
      <c r="AX195" s="29"/>
      <c r="AY195" s="29"/>
      <c r="AZ195" s="29"/>
      <c r="BA195" s="29"/>
      <c r="BB195" s="29"/>
      <c r="BC195" s="29"/>
      <c r="BD195" s="29"/>
      <c r="BE195" s="29"/>
      <c r="BF195" s="29"/>
      <c r="BG195" s="29"/>
      <c r="BH195" s="29"/>
      <c r="BI195" s="29"/>
      <c r="BJ195" s="29"/>
      <c r="BK195" s="29"/>
      <c r="BL195" s="29"/>
      <c r="BM195" s="29"/>
      <c r="BN195" s="29"/>
      <c r="BO195" s="29"/>
      <c r="BP195" s="29"/>
    </row>
    <row r="196" spans="1:68" ht="12.75" customHeight="1">
      <c r="A196" s="112"/>
      <c r="B196" s="112"/>
      <c r="C196" s="112"/>
      <c r="D196" s="29"/>
      <c r="E196" s="29"/>
      <c r="F196" s="150"/>
      <c r="G196" s="29"/>
      <c r="H196" s="29"/>
      <c r="I196" s="29"/>
      <c r="J196" s="112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  <c r="AW196" s="29"/>
      <c r="AX196" s="29"/>
      <c r="AY196" s="29"/>
      <c r="AZ196" s="29"/>
      <c r="BA196" s="29"/>
      <c r="BB196" s="29"/>
      <c r="BC196" s="29"/>
      <c r="BD196" s="29"/>
      <c r="BE196" s="29"/>
      <c r="BF196" s="29"/>
      <c r="BG196" s="29"/>
      <c r="BH196" s="29"/>
      <c r="BI196" s="29"/>
      <c r="BJ196" s="29"/>
      <c r="BK196" s="29"/>
      <c r="BL196" s="29"/>
      <c r="BM196" s="29"/>
      <c r="BN196" s="29"/>
      <c r="BO196" s="29"/>
      <c r="BP196" s="29"/>
    </row>
    <row r="197" spans="1:68" ht="12.75" customHeight="1">
      <c r="A197" s="112"/>
      <c r="B197" s="112"/>
      <c r="C197" s="112"/>
      <c r="D197" s="29"/>
      <c r="E197" s="29"/>
      <c r="F197" s="150"/>
      <c r="G197" s="29"/>
      <c r="H197" s="29"/>
      <c r="I197" s="29"/>
      <c r="J197" s="112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  <c r="AW197" s="29"/>
      <c r="AX197" s="29"/>
      <c r="AY197" s="29"/>
      <c r="AZ197" s="29"/>
      <c r="BA197" s="29"/>
      <c r="BB197" s="29"/>
      <c r="BC197" s="29"/>
      <c r="BD197" s="29"/>
      <c r="BE197" s="29"/>
      <c r="BF197" s="29"/>
      <c r="BG197" s="29"/>
      <c r="BH197" s="29"/>
      <c r="BI197" s="29"/>
      <c r="BJ197" s="29"/>
      <c r="BK197" s="29"/>
      <c r="BL197" s="29"/>
      <c r="BM197" s="29"/>
      <c r="BN197" s="29"/>
      <c r="BO197" s="29"/>
      <c r="BP197" s="29"/>
    </row>
    <row r="198" spans="1:68" ht="12.75" customHeight="1">
      <c r="A198" s="112"/>
      <c r="B198" s="112"/>
      <c r="C198" s="112"/>
      <c r="D198" s="29"/>
      <c r="E198" s="29"/>
      <c r="F198" s="150"/>
      <c r="G198" s="29"/>
      <c r="H198" s="29"/>
      <c r="I198" s="29"/>
      <c r="J198" s="112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F198" s="29"/>
      <c r="AG198" s="29"/>
      <c r="AH198" s="29"/>
      <c r="AI198" s="29"/>
      <c r="AJ198" s="29"/>
      <c r="AK198" s="29"/>
      <c r="AL198" s="29"/>
      <c r="AM198" s="29"/>
      <c r="AN198" s="29"/>
      <c r="AO198" s="29"/>
      <c r="AP198" s="29"/>
      <c r="AQ198" s="29"/>
      <c r="AR198" s="29"/>
      <c r="AS198" s="29"/>
      <c r="AT198" s="29"/>
      <c r="AU198" s="29"/>
      <c r="AV198" s="29"/>
      <c r="AW198" s="29"/>
      <c r="AX198" s="29"/>
      <c r="AY198" s="29"/>
      <c r="AZ198" s="29"/>
      <c r="BA198" s="29"/>
      <c r="BB198" s="29"/>
      <c r="BC198" s="29"/>
      <c r="BD198" s="29"/>
      <c r="BE198" s="29"/>
      <c r="BF198" s="29"/>
      <c r="BG198" s="29"/>
      <c r="BH198" s="29"/>
      <c r="BI198" s="29"/>
      <c r="BJ198" s="29"/>
      <c r="BK198" s="29"/>
      <c r="BL198" s="29"/>
      <c r="BM198" s="29"/>
      <c r="BN198" s="29"/>
      <c r="BO198" s="29"/>
      <c r="BP198" s="29"/>
    </row>
    <row r="199" spans="1:68" ht="12.75" customHeight="1">
      <c r="A199" s="112"/>
      <c r="B199" s="112"/>
      <c r="C199" s="112"/>
      <c r="D199" s="29"/>
      <c r="E199" s="29"/>
      <c r="F199" s="150"/>
      <c r="G199" s="29"/>
      <c r="H199" s="29"/>
      <c r="I199" s="29"/>
      <c r="J199" s="112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9"/>
      <c r="AX199" s="29"/>
      <c r="AY199" s="29"/>
      <c r="AZ199" s="29"/>
      <c r="BA199" s="29"/>
      <c r="BB199" s="29"/>
      <c r="BC199" s="29"/>
      <c r="BD199" s="29"/>
      <c r="BE199" s="29"/>
      <c r="BF199" s="29"/>
      <c r="BG199" s="29"/>
      <c r="BH199" s="29"/>
      <c r="BI199" s="29"/>
      <c r="BJ199" s="29"/>
      <c r="BK199" s="29"/>
      <c r="BL199" s="29"/>
      <c r="BM199" s="29"/>
      <c r="BN199" s="29"/>
      <c r="BO199" s="29"/>
      <c r="BP199" s="29"/>
    </row>
    <row r="200" spans="1:68" ht="12.75" customHeight="1">
      <c r="A200" s="112"/>
      <c r="B200" s="112"/>
      <c r="C200" s="112"/>
      <c r="D200" s="29"/>
      <c r="E200" s="29"/>
      <c r="F200" s="150"/>
      <c r="G200" s="29"/>
      <c r="H200" s="29"/>
      <c r="I200" s="29"/>
      <c r="J200" s="112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F200" s="29"/>
      <c r="AG200" s="29"/>
      <c r="AH200" s="29"/>
      <c r="AI200" s="29"/>
      <c r="AJ200" s="29"/>
      <c r="AK200" s="29"/>
      <c r="AL200" s="29"/>
      <c r="AM200" s="29"/>
      <c r="AN200" s="29"/>
      <c r="AO200" s="29"/>
      <c r="AP200" s="29"/>
      <c r="AQ200" s="29"/>
      <c r="AR200" s="29"/>
      <c r="AS200" s="29"/>
      <c r="AT200" s="29"/>
      <c r="AU200" s="29"/>
      <c r="AV200" s="29"/>
      <c r="AW200" s="29"/>
      <c r="AX200" s="29"/>
      <c r="AY200" s="29"/>
      <c r="AZ200" s="29"/>
      <c r="BA200" s="29"/>
      <c r="BB200" s="29"/>
      <c r="BC200" s="29"/>
      <c r="BD200" s="29"/>
      <c r="BE200" s="29"/>
      <c r="BF200" s="29"/>
      <c r="BG200" s="29"/>
      <c r="BH200" s="29"/>
      <c r="BI200" s="29"/>
      <c r="BJ200" s="29"/>
      <c r="BK200" s="29"/>
      <c r="BL200" s="29"/>
      <c r="BM200" s="29"/>
      <c r="BN200" s="29"/>
      <c r="BO200" s="29"/>
      <c r="BP200" s="29"/>
    </row>
    <row r="201" spans="1:68" ht="12.75" customHeight="1">
      <c r="A201" s="112"/>
      <c r="B201" s="112"/>
      <c r="C201" s="112"/>
      <c r="D201" s="29"/>
      <c r="E201" s="29"/>
      <c r="F201" s="150"/>
      <c r="G201" s="29"/>
      <c r="H201" s="29"/>
      <c r="I201" s="29"/>
      <c r="J201" s="112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F201" s="29"/>
      <c r="AG201" s="29"/>
      <c r="AH201" s="29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  <c r="AW201" s="29"/>
      <c r="AX201" s="29"/>
      <c r="AY201" s="29"/>
      <c r="AZ201" s="29"/>
      <c r="BA201" s="29"/>
      <c r="BB201" s="29"/>
      <c r="BC201" s="29"/>
      <c r="BD201" s="29"/>
      <c r="BE201" s="29"/>
      <c r="BF201" s="29"/>
      <c r="BG201" s="29"/>
      <c r="BH201" s="29"/>
      <c r="BI201" s="29"/>
      <c r="BJ201" s="29"/>
      <c r="BK201" s="29"/>
      <c r="BL201" s="29"/>
      <c r="BM201" s="29"/>
      <c r="BN201" s="29"/>
      <c r="BO201" s="29"/>
      <c r="BP201" s="29"/>
    </row>
    <row r="202" spans="1:68" ht="12.75" customHeight="1">
      <c r="A202" s="112"/>
      <c r="B202" s="112"/>
      <c r="C202" s="112"/>
      <c r="D202" s="29"/>
      <c r="E202" s="29"/>
      <c r="F202" s="150"/>
      <c r="G202" s="29"/>
      <c r="H202" s="29"/>
      <c r="I202" s="29"/>
      <c r="J202" s="112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  <c r="AW202" s="29"/>
      <c r="AX202" s="29"/>
      <c r="AY202" s="29"/>
      <c r="AZ202" s="29"/>
      <c r="BA202" s="29"/>
      <c r="BB202" s="29"/>
      <c r="BC202" s="29"/>
      <c r="BD202" s="29"/>
      <c r="BE202" s="29"/>
      <c r="BF202" s="29"/>
      <c r="BG202" s="29"/>
      <c r="BH202" s="29"/>
      <c r="BI202" s="29"/>
      <c r="BJ202" s="29"/>
      <c r="BK202" s="29"/>
      <c r="BL202" s="29"/>
      <c r="BM202" s="29"/>
      <c r="BN202" s="29"/>
      <c r="BO202" s="29"/>
      <c r="BP202" s="29"/>
    </row>
    <row r="203" spans="1:68" ht="12.75" customHeight="1">
      <c r="A203" s="112"/>
      <c r="B203" s="112"/>
      <c r="C203" s="112"/>
      <c r="D203" s="29"/>
      <c r="E203" s="29"/>
      <c r="F203" s="150"/>
      <c r="G203" s="29"/>
      <c r="H203" s="29"/>
      <c r="I203" s="29"/>
      <c r="J203" s="112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F203" s="29"/>
      <c r="AG203" s="29"/>
      <c r="AH203" s="29"/>
      <c r="AI203" s="29"/>
      <c r="AJ203" s="29"/>
      <c r="AK203" s="29"/>
      <c r="AL203" s="29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  <c r="AW203" s="29"/>
      <c r="AX203" s="29"/>
      <c r="AY203" s="29"/>
      <c r="AZ203" s="29"/>
      <c r="BA203" s="29"/>
      <c r="BB203" s="29"/>
      <c r="BC203" s="29"/>
      <c r="BD203" s="29"/>
      <c r="BE203" s="29"/>
      <c r="BF203" s="29"/>
      <c r="BG203" s="29"/>
      <c r="BH203" s="29"/>
      <c r="BI203" s="29"/>
      <c r="BJ203" s="29"/>
      <c r="BK203" s="29"/>
      <c r="BL203" s="29"/>
      <c r="BM203" s="29"/>
      <c r="BN203" s="29"/>
      <c r="BO203" s="29"/>
      <c r="BP203" s="29"/>
    </row>
    <row r="204" spans="1:68" ht="12.75" customHeight="1">
      <c r="A204" s="112"/>
      <c r="B204" s="112"/>
      <c r="C204" s="112"/>
      <c r="D204" s="29"/>
      <c r="E204" s="29"/>
      <c r="F204" s="150"/>
      <c r="G204" s="29"/>
      <c r="H204" s="29"/>
      <c r="I204" s="29"/>
      <c r="J204" s="112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  <c r="AX204" s="29"/>
      <c r="AY204" s="29"/>
      <c r="AZ204" s="29"/>
      <c r="BA204" s="29"/>
      <c r="BB204" s="29"/>
      <c r="BC204" s="29"/>
      <c r="BD204" s="29"/>
      <c r="BE204" s="29"/>
      <c r="BF204" s="29"/>
      <c r="BG204" s="29"/>
      <c r="BH204" s="29"/>
      <c r="BI204" s="29"/>
      <c r="BJ204" s="29"/>
      <c r="BK204" s="29"/>
      <c r="BL204" s="29"/>
      <c r="BM204" s="29"/>
      <c r="BN204" s="29"/>
      <c r="BO204" s="29"/>
      <c r="BP204" s="29"/>
    </row>
    <row r="205" spans="1:68" ht="12.75" customHeight="1">
      <c r="A205" s="112"/>
      <c r="B205" s="112"/>
      <c r="C205" s="112"/>
      <c r="D205" s="29"/>
      <c r="E205" s="29"/>
      <c r="F205" s="150"/>
      <c r="G205" s="29"/>
      <c r="H205" s="29"/>
      <c r="I205" s="29"/>
      <c r="J205" s="112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F205" s="29"/>
      <c r="AG205" s="29"/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  <c r="AW205" s="29"/>
      <c r="AX205" s="29"/>
      <c r="AY205" s="29"/>
      <c r="AZ205" s="29"/>
      <c r="BA205" s="29"/>
      <c r="BB205" s="29"/>
      <c r="BC205" s="29"/>
      <c r="BD205" s="29"/>
      <c r="BE205" s="29"/>
      <c r="BF205" s="29"/>
      <c r="BG205" s="29"/>
      <c r="BH205" s="29"/>
      <c r="BI205" s="29"/>
      <c r="BJ205" s="29"/>
      <c r="BK205" s="29"/>
      <c r="BL205" s="29"/>
      <c r="BM205" s="29"/>
      <c r="BN205" s="29"/>
      <c r="BO205" s="29"/>
      <c r="BP205" s="29"/>
    </row>
    <row r="206" spans="1:68" ht="12.75" customHeight="1">
      <c r="A206" s="112"/>
      <c r="B206" s="112"/>
      <c r="C206" s="112"/>
      <c r="D206" s="29"/>
      <c r="E206" s="29"/>
      <c r="F206" s="150"/>
      <c r="G206" s="29"/>
      <c r="H206" s="29"/>
      <c r="I206" s="29"/>
      <c r="J206" s="112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F206" s="29"/>
      <c r="AG206" s="29"/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  <c r="AW206" s="29"/>
      <c r="AX206" s="29"/>
      <c r="AY206" s="29"/>
      <c r="AZ206" s="29"/>
      <c r="BA206" s="29"/>
      <c r="BB206" s="29"/>
      <c r="BC206" s="29"/>
      <c r="BD206" s="29"/>
      <c r="BE206" s="29"/>
      <c r="BF206" s="29"/>
      <c r="BG206" s="29"/>
      <c r="BH206" s="29"/>
      <c r="BI206" s="29"/>
      <c r="BJ206" s="29"/>
      <c r="BK206" s="29"/>
      <c r="BL206" s="29"/>
      <c r="BM206" s="29"/>
      <c r="BN206" s="29"/>
      <c r="BO206" s="29"/>
      <c r="BP206" s="29"/>
    </row>
    <row r="207" spans="1:68" ht="12.75" customHeight="1">
      <c r="A207" s="112"/>
      <c r="B207" s="112"/>
      <c r="C207" s="112"/>
      <c r="D207" s="29"/>
      <c r="E207" s="29"/>
      <c r="F207" s="150"/>
      <c r="G207" s="29"/>
      <c r="H207" s="29"/>
      <c r="I207" s="29"/>
      <c r="J207" s="112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  <c r="AW207" s="29"/>
      <c r="AX207" s="29"/>
      <c r="AY207" s="29"/>
      <c r="AZ207" s="29"/>
      <c r="BA207" s="29"/>
      <c r="BB207" s="29"/>
      <c r="BC207" s="29"/>
      <c r="BD207" s="29"/>
      <c r="BE207" s="29"/>
      <c r="BF207" s="29"/>
      <c r="BG207" s="29"/>
      <c r="BH207" s="29"/>
      <c r="BI207" s="29"/>
      <c r="BJ207" s="29"/>
      <c r="BK207" s="29"/>
      <c r="BL207" s="29"/>
      <c r="BM207" s="29"/>
      <c r="BN207" s="29"/>
      <c r="BO207" s="29"/>
      <c r="BP207" s="29"/>
    </row>
    <row r="208" spans="1:68" ht="12.75" customHeight="1">
      <c r="A208" s="112"/>
      <c r="B208" s="112"/>
      <c r="C208" s="112"/>
      <c r="D208" s="29"/>
      <c r="E208" s="29"/>
      <c r="F208" s="150"/>
      <c r="G208" s="29"/>
      <c r="H208" s="29"/>
      <c r="I208" s="29"/>
      <c r="J208" s="112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  <c r="AW208" s="29"/>
      <c r="AX208" s="29"/>
      <c r="AY208" s="29"/>
      <c r="AZ208" s="29"/>
      <c r="BA208" s="29"/>
      <c r="BB208" s="29"/>
      <c r="BC208" s="29"/>
      <c r="BD208" s="29"/>
      <c r="BE208" s="29"/>
      <c r="BF208" s="29"/>
      <c r="BG208" s="29"/>
      <c r="BH208" s="29"/>
      <c r="BI208" s="29"/>
      <c r="BJ208" s="29"/>
      <c r="BK208" s="29"/>
      <c r="BL208" s="29"/>
      <c r="BM208" s="29"/>
      <c r="BN208" s="29"/>
      <c r="BO208" s="29"/>
      <c r="BP208" s="29"/>
    </row>
    <row r="209" spans="1:68" ht="12.75" customHeight="1">
      <c r="A209" s="112"/>
      <c r="B209" s="112"/>
      <c r="C209" s="112"/>
      <c r="D209" s="29"/>
      <c r="E209" s="29"/>
      <c r="F209" s="150"/>
      <c r="G209" s="29"/>
      <c r="H209" s="29"/>
      <c r="I209" s="29"/>
      <c r="J209" s="112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F209" s="29"/>
      <c r="AG209" s="29"/>
      <c r="AH209" s="29"/>
      <c r="AI209" s="29"/>
      <c r="AJ209" s="29"/>
      <c r="AK209" s="29"/>
      <c r="AL209" s="29"/>
      <c r="AM209" s="29"/>
      <c r="AN209" s="29"/>
      <c r="AO209" s="29"/>
      <c r="AP209" s="29"/>
      <c r="AQ209" s="29"/>
      <c r="AR209" s="29"/>
      <c r="AS209" s="29"/>
      <c r="AT209" s="29"/>
      <c r="AU209" s="29"/>
      <c r="AV209" s="29"/>
      <c r="AW209" s="29"/>
      <c r="AX209" s="29"/>
      <c r="AY209" s="29"/>
      <c r="AZ209" s="29"/>
      <c r="BA209" s="29"/>
      <c r="BB209" s="29"/>
      <c r="BC209" s="29"/>
      <c r="BD209" s="29"/>
      <c r="BE209" s="29"/>
      <c r="BF209" s="29"/>
      <c r="BG209" s="29"/>
      <c r="BH209" s="29"/>
      <c r="BI209" s="29"/>
      <c r="BJ209" s="29"/>
      <c r="BK209" s="29"/>
      <c r="BL209" s="29"/>
      <c r="BM209" s="29"/>
      <c r="BN209" s="29"/>
      <c r="BO209" s="29"/>
      <c r="BP209" s="29"/>
    </row>
    <row r="210" spans="1:68" ht="12.75" customHeight="1">
      <c r="A210" s="112"/>
      <c r="B210" s="112"/>
      <c r="C210" s="112"/>
      <c r="D210" s="29"/>
      <c r="E210" s="29"/>
      <c r="F210" s="150"/>
      <c r="G210" s="29"/>
      <c r="H210" s="29"/>
      <c r="I210" s="29"/>
      <c r="J210" s="112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F210" s="29"/>
      <c r="AG210" s="29"/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  <c r="AW210" s="29"/>
      <c r="AX210" s="29"/>
      <c r="AY210" s="29"/>
      <c r="AZ210" s="29"/>
      <c r="BA210" s="29"/>
      <c r="BB210" s="29"/>
      <c r="BC210" s="29"/>
      <c r="BD210" s="29"/>
      <c r="BE210" s="29"/>
      <c r="BF210" s="29"/>
      <c r="BG210" s="29"/>
      <c r="BH210" s="29"/>
      <c r="BI210" s="29"/>
      <c r="BJ210" s="29"/>
      <c r="BK210" s="29"/>
      <c r="BL210" s="29"/>
      <c r="BM210" s="29"/>
      <c r="BN210" s="29"/>
      <c r="BO210" s="29"/>
      <c r="BP210" s="29"/>
    </row>
    <row r="211" spans="1:68" ht="12.75" customHeight="1">
      <c r="A211" s="112"/>
      <c r="B211" s="112"/>
      <c r="C211" s="112"/>
      <c r="D211" s="29"/>
      <c r="E211" s="29"/>
      <c r="F211" s="150"/>
      <c r="G211" s="29"/>
      <c r="H211" s="29"/>
      <c r="I211" s="29"/>
      <c r="J211" s="112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  <c r="AW211" s="29"/>
      <c r="AX211" s="29"/>
      <c r="AY211" s="29"/>
      <c r="AZ211" s="29"/>
      <c r="BA211" s="29"/>
      <c r="BB211" s="29"/>
      <c r="BC211" s="29"/>
      <c r="BD211" s="29"/>
      <c r="BE211" s="29"/>
      <c r="BF211" s="29"/>
      <c r="BG211" s="29"/>
      <c r="BH211" s="29"/>
      <c r="BI211" s="29"/>
      <c r="BJ211" s="29"/>
      <c r="BK211" s="29"/>
      <c r="BL211" s="29"/>
      <c r="BM211" s="29"/>
      <c r="BN211" s="29"/>
      <c r="BO211" s="29"/>
      <c r="BP211" s="29"/>
    </row>
    <row r="212" spans="1:68" ht="12.75" customHeight="1">
      <c r="A212" s="112"/>
      <c r="B212" s="112"/>
      <c r="C212" s="112"/>
      <c r="D212" s="29"/>
      <c r="E212" s="29"/>
      <c r="F212" s="150"/>
      <c r="G212" s="29"/>
      <c r="H212" s="29"/>
      <c r="I212" s="29"/>
      <c r="J212" s="112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  <c r="AW212" s="29"/>
      <c r="AX212" s="29"/>
      <c r="AY212" s="29"/>
      <c r="AZ212" s="29"/>
      <c r="BA212" s="29"/>
      <c r="BB212" s="29"/>
      <c r="BC212" s="29"/>
      <c r="BD212" s="29"/>
      <c r="BE212" s="29"/>
      <c r="BF212" s="29"/>
      <c r="BG212" s="29"/>
      <c r="BH212" s="29"/>
      <c r="BI212" s="29"/>
      <c r="BJ212" s="29"/>
      <c r="BK212" s="29"/>
      <c r="BL212" s="29"/>
      <c r="BM212" s="29"/>
      <c r="BN212" s="29"/>
      <c r="BO212" s="29"/>
      <c r="BP212" s="29"/>
    </row>
    <row r="213" spans="1:68" ht="12.75" customHeight="1">
      <c r="A213" s="112"/>
      <c r="B213" s="112"/>
      <c r="C213" s="112"/>
      <c r="D213" s="29"/>
      <c r="E213" s="29"/>
      <c r="F213" s="150"/>
      <c r="G213" s="29"/>
      <c r="H213" s="29"/>
      <c r="I213" s="29"/>
      <c r="J213" s="112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  <c r="AW213" s="29"/>
      <c r="AX213" s="29"/>
      <c r="AY213" s="29"/>
      <c r="AZ213" s="29"/>
      <c r="BA213" s="29"/>
      <c r="BB213" s="29"/>
      <c r="BC213" s="29"/>
      <c r="BD213" s="29"/>
      <c r="BE213" s="29"/>
      <c r="BF213" s="29"/>
      <c r="BG213" s="29"/>
      <c r="BH213" s="29"/>
      <c r="BI213" s="29"/>
      <c r="BJ213" s="29"/>
      <c r="BK213" s="29"/>
      <c r="BL213" s="29"/>
      <c r="BM213" s="29"/>
      <c r="BN213" s="29"/>
      <c r="BO213" s="29"/>
      <c r="BP213" s="29"/>
    </row>
    <row r="214" spans="1:68" ht="12.75" customHeight="1">
      <c r="A214" s="112"/>
      <c r="B214" s="112"/>
      <c r="C214" s="112"/>
      <c r="D214" s="29"/>
      <c r="E214" s="29"/>
      <c r="F214" s="150"/>
      <c r="G214" s="29"/>
      <c r="H214" s="29"/>
      <c r="I214" s="29"/>
      <c r="J214" s="112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  <c r="AW214" s="29"/>
      <c r="AX214" s="29"/>
      <c r="AY214" s="29"/>
      <c r="AZ214" s="29"/>
      <c r="BA214" s="29"/>
      <c r="BB214" s="29"/>
      <c r="BC214" s="29"/>
      <c r="BD214" s="29"/>
      <c r="BE214" s="29"/>
      <c r="BF214" s="29"/>
      <c r="BG214" s="29"/>
      <c r="BH214" s="29"/>
      <c r="BI214" s="29"/>
      <c r="BJ214" s="29"/>
      <c r="BK214" s="29"/>
      <c r="BL214" s="29"/>
      <c r="BM214" s="29"/>
      <c r="BN214" s="29"/>
      <c r="BO214" s="29"/>
      <c r="BP214" s="29"/>
    </row>
    <row r="215" spans="1:68" ht="12.75" customHeight="1">
      <c r="A215" s="112"/>
      <c r="B215" s="112"/>
      <c r="C215" s="112"/>
      <c r="D215" s="29"/>
      <c r="E215" s="29"/>
      <c r="F215" s="150"/>
      <c r="G215" s="29"/>
      <c r="H215" s="29"/>
      <c r="I215" s="29"/>
      <c r="J215" s="112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F215" s="29"/>
      <c r="AG215" s="29"/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  <c r="AW215" s="29"/>
      <c r="AX215" s="29"/>
      <c r="AY215" s="29"/>
      <c r="AZ215" s="29"/>
      <c r="BA215" s="29"/>
      <c r="BB215" s="29"/>
      <c r="BC215" s="29"/>
      <c r="BD215" s="29"/>
      <c r="BE215" s="29"/>
      <c r="BF215" s="29"/>
      <c r="BG215" s="29"/>
      <c r="BH215" s="29"/>
      <c r="BI215" s="29"/>
      <c r="BJ215" s="29"/>
      <c r="BK215" s="29"/>
      <c r="BL215" s="29"/>
      <c r="BM215" s="29"/>
      <c r="BN215" s="29"/>
      <c r="BO215" s="29"/>
      <c r="BP215" s="29"/>
    </row>
    <row r="216" spans="1:68" ht="12.75" customHeight="1">
      <c r="A216" s="112"/>
      <c r="B216" s="112"/>
      <c r="C216" s="112"/>
      <c r="D216" s="29"/>
      <c r="E216" s="29"/>
      <c r="F216" s="150"/>
      <c r="G216" s="29"/>
      <c r="H216" s="29"/>
      <c r="I216" s="29"/>
      <c r="J216" s="112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F216" s="29"/>
      <c r="AG216" s="29"/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  <c r="AW216" s="29"/>
      <c r="AX216" s="29"/>
      <c r="AY216" s="29"/>
      <c r="AZ216" s="29"/>
      <c r="BA216" s="29"/>
      <c r="BB216" s="29"/>
      <c r="BC216" s="29"/>
      <c r="BD216" s="29"/>
      <c r="BE216" s="29"/>
      <c r="BF216" s="29"/>
      <c r="BG216" s="29"/>
      <c r="BH216" s="29"/>
      <c r="BI216" s="29"/>
      <c r="BJ216" s="29"/>
      <c r="BK216" s="29"/>
      <c r="BL216" s="29"/>
      <c r="BM216" s="29"/>
      <c r="BN216" s="29"/>
      <c r="BO216" s="29"/>
      <c r="BP216" s="29"/>
    </row>
    <row r="217" spans="1:68" ht="12.75" customHeight="1">
      <c r="A217" s="112"/>
      <c r="B217" s="112"/>
      <c r="C217" s="112"/>
      <c r="D217" s="29"/>
      <c r="E217" s="29"/>
      <c r="F217" s="150"/>
      <c r="G217" s="29"/>
      <c r="H217" s="29"/>
      <c r="I217" s="29"/>
      <c r="J217" s="112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  <c r="AW217" s="29"/>
      <c r="AX217" s="29"/>
      <c r="AY217" s="29"/>
      <c r="AZ217" s="29"/>
      <c r="BA217" s="29"/>
      <c r="BB217" s="29"/>
      <c r="BC217" s="29"/>
      <c r="BD217" s="29"/>
      <c r="BE217" s="29"/>
      <c r="BF217" s="29"/>
      <c r="BG217" s="29"/>
      <c r="BH217" s="29"/>
      <c r="BI217" s="29"/>
      <c r="BJ217" s="29"/>
      <c r="BK217" s="29"/>
      <c r="BL217" s="29"/>
      <c r="BM217" s="29"/>
      <c r="BN217" s="29"/>
      <c r="BO217" s="29"/>
      <c r="BP217" s="29"/>
    </row>
    <row r="218" spans="1:68" ht="12.75" customHeight="1">
      <c r="A218" s="112"/>
      <c r="B218" s="112"/>
      <c r="C218" s="112"/>
      <c r="D218" s="29"/>
      <c r="E218" s="29"/>
      <c r="F218" s="150"/>
      <c r="G218" s="29"/>
      <c r="H218" s="29"/>
      <c r="I218" s="29"/>
      <c r="J218" s="112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  <c r="AW218" s="29"/>
      <c r="AX218" s="29"/>
      <c r="AY218" s="29"/>
      <c r="AZ218" s="29"/>
      <c r="BA218" s="29"/>
      <c r="BB218" s="29"/>
      <c r="BC218" s="29"/>
      <c r="BD218" s="29"/>
      <c r="BE218" s="29"/>
      <c r="BF218" s="29"/>
      <c r="BG218" s="29"/>
      <c r="BH218" s="29"/>
      <c r="BI218" s="29"/>
      <c r="BJ218" s="29"/>
      <c r="BK218" s="29"/>
      <c r="BL218" s="29"/>
      <c r="BM218" s="29"/>
      <c r="BN218" s="29"/>
      <c r="BO218" s="29"/>
      <c r="BP218" s="29"/>
    </row>
    <row r="219" spans="1:68" ht="12.75" customHeight="1">
      <c r="A219" s="112"/>
      <c r="B219" s="112"/>
      <c r="C219" s="112"/>
      <c r="D219" s="29"/>
      <c r="E219" s="29"/>
      <c r="F219" s="150"/>
      <c r="G219" s="29"/>
      <c r="H219" s="29"/>
      <c r="I219" s="29"/>
      <c r="J219" s="112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  <c r="AW219" s="29"/>
      <c r="AX219" s="29"/>
      <c r="AY219" s="29"/>
      <c r="AZ219" s="29"/>
      <c r="BA219" s="29"/>
      <c r="BB219" s="29"/>
      <c r="BC219" s="29"/>
      <c r="BD219" s="29"/>
      <c r="BE219" s="29"/>
      <c r="BF219" s="29"/>
      <c r="BG219" s="29"/>
      <c r="BH219" s="29"/>
      <c r="BI219" s="29"/>
      <c r="BJ219" s="29"/>
      <c r="BK219" s="29"/>
      <c r="BL219" s="29"/>
      <c r="BM219" s="29"/>
      <c r="BN219" s="29"/>
      <c r="BO219" s="29"/>
      <c r="BP219" s="29"/>
    </row>
    <row r="220" spans="1:68" ht="12.75" customHeight="1">
      <c r="A220" s="112"/>
      <c r="B220" s="112"/>
      <c r="C220" s="112"/>
      <c r="D220" s="29"/>
      <c r="E220" s="29"/>
      <c r="F220" s="150"/>
      <c r="G220" s="29"/>
      <c r="H220" s="29"/>
      <c r="I220" s="29"/>
      <c r="J220" s="112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  <c r="AW220" s="29"/>
      <c r="AX220" s="29"/>
      <c r="AY220" s="29"/>
      <c r="AZ220" s="29"/>
      <c r="BA220" s="29"/>
      <c r="BB220" s="29"/>
      <c r="BC220" s="29"/>
      <c r="BD220" s="29"/>
      <c r="BE220" s="29"/>
      <c r="BF220" s="29"/>
      <c r="BG220" s="29"/>
      <c r="BH220" s="29"/>
      <c r="BI220" s="29"/>
      <c r="BJ220" s="29"/>
      <c r="BK220" s="29"/>
      <c r="BL220" s="29"/>
      <c r="BM220" s="29"/>
      <c r="BN220" s="29"/>
      <c r="BO220" s="29"/>
      <c r="BP220" s="29"/>
    </row>
    <row r="221" spans="1:68" ht="12.75" customHeight="1">
      <c r="A221" s="112"/>
      <c r="B221" s="112"/>
      <c r="C221" s="112"/>
      <c r="D221" s="29"/>
      <c r="E221" s="29"/>
      <c r="F221" s="150"/>
      <c r="G221" s="29"/>
      <c r="H221" s="29"/>
      <c r="I221" s="29"/>
      <c r="J221" s="112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  <c r="AW221" s="29"/>
      <c r="AX221" s="29"/>
      <c r="AY221" s="29"/>
      <c r="AZ221" s="29"/>
      <c r="BA221" s="29"/>
      <c r="BB221" s="29"/>
      <c r="BC221" s="29"/>
      <c r="BD221" s="29"/>
      <c r="BE221" s="29"/>
      <c r="BF221" s="29"/>
      <c r="BG221" s="29"/>
      <c r="BH221" s="29"/>
      <c r="BI221" s="29"/>
      <c r="BJ221" s="29"/>
      <c r="BK221" s="29"/>
      <c r="BL221" s="29"/>
      <c r="BM221" s="29"/>
      <c r="BN221" s="29"/>
      <c r="BO221" s="29"/>
      <c r="BP221" s="29"/>
    </row>
    <row r="222" spans="1:68" ht="12.75" customHeight="1">
      <c r="A222" s="112"/>
      <c r="B222" s="112"/>
      <c r="C222" s="112"/>
      <c r="D222" s="29"/>
      <c r="E222" s="29"/>
      <c r="F222" s="150"/>
      <c r="G222" s="29"/>
      <c r="H222" s="29"/>
      <c r="I222" s="29"/>
      <c r="J222" s="112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F222" s="29"/>
      <c r="AG222" s="29"/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  <c r="AW222" s="29"/>
      <c r="AX222" s="29"/>
      <c r="AY222" s="29"/>
      <c r="AZ222" s="29"/>
      <c r="BA222" s="29"/>
      <c r="BB222" s="29"/>
      <c r="BC222" s="29"/>
      <c r="BD222" s="29"/>
      <c r="BE222" s="29"/>
      <c r="BF222" s="29"/>
      <c r="BG222" s="29"/>
      <c r="BH222" s="29"/>
      <c r="BI222" s="29"/>
      <c r="BJ222" s="29"/>
      <c r="BK222" s="29"/>
      <c r="BL222" s="29"/>
      <c r="BM222" s="29"/>
      <c r="BN222" s="29"/>
      <c r="BO222" s="29"/>
      <c r="BP222" s="29"/>
    </row>
    <row r="223" spans="1:68" ht="12.75" customHeight="1">
      <c r="A223" s="112"/>
      <c r="B223" s="112"/>
      <c r="C223" s="112"/>
      <c r="D223" s="29"/>
      <c r="E223" s="29"/>
      <c r="F223" s="150"/>
      <c r="G223" s="29"/>
      <c r="H223" s="29"/>
      <c r="I223" s="29"/>
      <c r="J223" s="112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F223" s="29"/>
      <c r="AG223" s="29"/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  <c r="AW223" s="29"/>
      <c r="AX223" s="29"/>
      <c r="AY223" s="29"/>
      <c r="AZ223" s="29"/>
      <c r="BA223" s="29"/>
      <c r="BB223" s="29"/>
      <c r="BC223" s="29"/>
      <c r="BD223" s="29"/>
      <c r="BE223" s="29"/>
      <c r="BF223" s="29"/>
      <c r="BG223" s="29"/>
      <c r="BH223" s="29"/>
      <c r="BI223" s="29"/>
      <c r="BJ223" s="29"/>
      <c r="BK223" s="29"/>
      <c r="BL223" s="29"/>
      <c r="BM223" s="29"/>
      <c r="BN223" s="29"/>
      <c r="BO223" s="29"/>
      <c r="BP223" s="29"/>
    </row>
    <row r="224" spans="1:68" ht="12.75" customHeight="1">
      <c r="A224" s="112"/>
      <c r="B224" s="112"/>
      <c r="C224" s="112"/>
      <c r="D224" s="29"/>
      <c r="E224" s="29"/>
      <c r="F224" s="150"/>
      <c r="G224" s="29"/>
      <c r="H224" s="29"/>
      <c r="I224" s="29"/>
      <c r="J224" s="112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  <c r="AW224" s="29"/>
      <c r="AX224" s="29"/>
      <c r="AY224" s="29"/>
      <c r="AZ224" s="29"/>
      <c r="BA224" s="29"/>
      <c r="BB224" s="29"/>
      <c r="BC224" s="29"/>
      <c r="BD224" s="29"/>
      <c r="BE224" s="29"/>
      <c r="BF224" s="29"/>
      <c r="BG224" s="29"/>
      <c r="BH224" s="29"/>
      <c r="BI224" s="29"/>
      <c r="BJ224" s="29"/>
      <c r="BK224" s="29"/>
      <c r="BL224" s="29"/>
      <c r="BM224" s="29"/>
      <c r="BN224" s="29"/>
      <c r="BO224" s="29"/>
      <c r="BP224" s="29"/>
    </row>
    <row r="225" spans="1:68" ht="12.75" customHeight="1">
      <c r="A225" s="112"/>
      <c r="B225" s="112"/>
      <c r="C225" s="112"/>
      <c r="D225" s="29"/>
      <c r="E225" s="29"/>
      <c r="F225" s="150"/>
      <c r="G225" s="29"/>
      <c r="H225" s="29"/>
      <c r="I225" s="29"/>
      <c r="J225" s="112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F225" s="29"/>
      <c r="AG225" s="29"/>
      <c r="AH225" s="29"/>
      <c r="AI225" s="29"/>
      <c r="AJ225" s="29"/>
      <c r="AK225" s="29"/>
      <c r="AL225" s="29"/>
      <c r="AM225" s="29"/>
      <c r="AN225" s="29"/>
      <c r="AO225" s="29"/>
      <c r="AP225" s="29"/>
      <c r="AQ225" s="29"/>
      <c r="AR225" s="29"/>
      <c r="AS225" s="29"/>
      <c r="AT225" s="29"/>
      <c r="AU225" s="29"/>
      <c r="AV225" s="29"/>
      <c r="AW225" s="29"/>
      <c r="AX225" s="29"/>
      <c r="AY225" s="29"/>
      <c r="AZ225" s="29"/>
      <c r="BA225" s="29"/>
      <c r="BB225" s="29"/>
      <c r="BC225" s="29"/>
      <c r="BD225" s="29"/>
      <c r="BE225" s="29"/>
      <c r="BF225" s="29"/>
      <c r="BG225" s="29"/>
      <c r="BH225" s="29"/>
      <c r="BI225" s="29"/>
      <c r="BJ225" s="29"/>
      <c r="BK225" s="29"/>
      <c r="BL225" s="29"/>
      <c r="BM225" s="29"/>
      <c r="BN225" s="29"/>
      <c r="BO225" s="29"/>
      <c r="BP225" s="29"/>
    </row>
    <row r="226" spans="1:68" ht="12.75" customHeight="1">
      <c r="A226" s="112"/>
      <c r="B226" s="112"/>
      <c r="C226" s="112"/>
      <c r="D226" s="29"/>
      <c r="E226" s="29"/>
      <c r="F226" s="150"/>
      <c r="G226" s="29"/>
      <c r="H226" s="29"/>
      <c r="I226" s="29"/>
      <c r="J226" s="112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F226" s="29"/>
      <c r="AG226" s="29"/>
      <c r="AH226" s="29"/>
      <c r="AI226" s="29"/>
      <c r="AJ226" s="29"/>
      <c r="AK226" s="29"/>
      <c r="AL226" s="29"/>
      <c r="AM226" s="29"/>
      <c r="AN226" s="29"/>
      <c r="AO226" s="29"/>
      <c r="AP226" s="29"/>
      <c r="AQ226" s="29"/>
      <c r="AR226" s="29"/>
      <c r="AS226" s="29"/>
      <c r="AT226" s="29"/>
      <c r="AU226" s="29"/>
      <c r="AV226" s="29"/>
      <c r="AW226" s="29"/>
      <c r="AX226" s="29"/>
      <c r="AY226" s="29"/>
      <c r="AZ226" s="29"/>
      <c r="BA226" s="29"/>
      <c r="BB226" s="29"/>
      <c r="BC226" s="29"/>
      <c r="BD226" s="29"/>
      <c r="BE226" s="29"/>
      <c r="BF226" s="29"/>
      <c r="BG226" s="29"/>
      <c r="BH226" s="29"/>
      <c r="BI226" s="29"/>
      <c r="BJ226" s="29"/>
      <c r="BK226" s="29"/>
      <c r="BL226" s="29"/>
      <c r="BM226" s="29"/>
      <c r="BN226" s="29"/>
      <c r="BO226" s="29"/>
      <c r="BP226" s="29"/>
    </row>
    <row r="227" spans="1:68" ht="12.75" customHeight="1">
      <c r="A227" s="112"/>
      <c r="B227" s="112"/>
      <c r="C227" s="112"/>
      <c r="D227" s="29"/>
      <c r="E227" s="29"/>
      <c r="F227" s="150"/>
      <c r="G227" s="29"/>
      <c r="H227" s="29"/>
      <c r="I227" s="29"/>
      <c r="J227" s="112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  <c r="AW227" s="29"/>
      <c r="AX227" s="29"/>
      <c r="AY227" s="29"/>
      <c r="AZ227" s="29"/>
      <c r="BA227" s="29"/>
      <c r="BB227" s="29"/>
      <c r="BC227" s="29"/>
      <c r="BD227" s="29"/>
      <c r="BE227" s="29"/>
      <c r="BF227" s="29"/>
      <c r="BG227" s="29"/>
      <c r="BH227" s="29"/>
      <c r="BI227" s="29"/>
      <c r="BJ227" s="29"/>
      <c r="BK227" s="29"/>
      <c r="BL227" s="29"/>
      <c r="BM227" s="29"/>
      <c r="BN227" s="29"/>
      <c r="BO227" s="29"/>
      <c r="BP227" s="29"/>
    </row>
    <row r="228" spans="1:68" ht="12.75" customHeight="1">
      <c r="A228" s="112"/>
      <c r="B228" s="112"/>
      <c r="C228" s="112"/>
      <c r="D228" s="29"/>
      <c r="E228" s="29"/>
      <c r="F228" s="150"/>
      <c r="G228" s="29"/>
      <c r="H228" s="29"/>
      <c r="I228" s="29"/>
      <c r="J228" s="112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F228" s="29"/>
      <c r="AG228" s="29"/>
      <c r="AH228" s="29"/>
      <c r="AI228" s="29"/>
      <c r="AJ228" s="29"/>
      <c r="AK228" s="29"/>
      <c r="AL228" s="29"/>
      <c r="AM228" s="29"/>
      <c r="AN228" s="29"/>
      <c r="AO228" s="29"/>
      <c r="AP228" s="29"/>
      <c r="AQ228" s="29"/>
      <c r="AR228" s="29"/>
      <c r="AS228" s="29"/>
      <c r="AT228" s="29"/>
      <c r="AU228" s="29"/>
      <c r="AV228" s="29"/>
      <c r="AW228" s="29"/>
      <c r="AX228" s="29"/>
      <c r="AY228" s="29"/>
      <c r="AZ228" s="29"/>
      <c r="BA228" s="29"/>
      <c r="BB228" s="29"/>
      <c r="BC228" s="29"/>
      <c r="BD228" s="29"/>
      <c r="BE228" s="29"/>
      <c r="BF228" s="29"/>
      <c r="BG228" s="29"/>
      <c r="BH228" s="29"/>
      <c r="BI228" s="29"/>
      <c r="BJ228" s="29"/>
      <c r="BK228" s="29"/>
      <c r="BL228" s="29"/>
      <c r="BM228" s="29"/>
      <c r="BN228" s="29"/>
      <c r="BO228" s="29"/>
      <c r="BP228" s="29"/>
    </row>
    <row r="229" spans="1:68" ht="12.75" customHeight="1">
      <c r="A229" s="112"/>
      <c r="B229" s="112"/>
      <c r="C229" s="112"/>
      <c r="D229" s="29"/>
      <c r="E229" s="29"/>
      <c r="F229" s="150"/>
      <c r="G229" s="29"/>
      <c r="H229" s="29"/>
      <c r="I229" s="29"/>
      <c r="J229" s="112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F229" s="29"/>
      <c r="AG229" s="29"/>
      <c r="AH229" s="29"/>
      <c r="AI229" s="29"/>
      <c r="AJ229" s="29"/>
      <c r="AK229" s="29"/>
      <c r="AL229" s="29"/>
      <c r="AM229" s="29"/>
      <c r="AN229" s="29"/>
      <c r="AO229" s="29"/>
      <c r="AP229" s="29"/>
      <c r="AQ229" s="29"/>
      <c r="AR229" s="29"/>
      <c r="AS229" s="29"/>
      <c r="AT229" s="29"/>
      <c r="AU229" s="29"/>
      <c r="AV229" s="29"/>
      <c r="AW229" s="29"/>
      <c r="AX229" s="29"/>
      <c r="AY229" s="29"/>
      <c r="AZ229" s="29"/>
      <c r="BA229" s="29"/>
      <c r="BB229" s="29"/>
      <c r="BC229" s="29"/>
      <c r="BD229" s="29"/>
      <c r="BE229" s="29"/>
      <c r="BF229" s="29"/>
      <c r="BG229" s="29"/>
      <c r="BH229" s="29"/>
      <c r="BI229" s="29"/>
      <c r="BJ229" s="29"/>
      <c r="BK229" s="29"/>
      <c r="BL229" s="29"/>
      <c r="BM229" s="29"/>
      <c r="BN229" s="29"/>
      <c r="BO229" s="29"/>
      <c r="BP229" s="29"/>
    </row>
    <row r="230" spans="1:68" ht="12.75" customHeight="1">
      <c r="A230" s="112"/>
      <c r="B230" s="112"/>
      <c r="C230" s="112"/>
      <c r="D230" s="29"/>
      <c r="E230" s="29"/>
      <c r="F230" s="150"/>
      <c r="G230" s="29"/>
      <c r="H230" s="29"/>
      <c r="I230" s="29"/>
      <c r="J230" s="112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  <c r="AW230" s="29"/>
      <c r="AX230" s="29"/>
      <c r="AY230" s="29"/>
      <c r="AZ230" s="29"/>
      <c r="BA230" s="29"/>
      <c r="BB230" s="29"/>
      <c r="BC230" s="29"/>
      <c r="BD230" s="29"/>
      <c r="BE230" s="29"/>
      <c r="BF230" s="29"/>
      <c r="BG230" s="29"/>
      <c r="BH230" s="29"/>
      <c r="BI230" s="29"/>
      <c r="BJ230" s="29"/>
      <c r="BK230" s="29"/>
      <c r="BL230" s="29"/>
      <c r="BM230" s="29"/>
      <c r="BN230" s="29"/>
      <c r="BO230" s="29"/>
      <c r="BP230" s="29"/>
    </row>
    <row r="231" spans="1:68" ht="12.75" customHeight="1">
      <c r="A231" s="112"/>
      <c r="B231" s="112"/>
      <c r="C231" s="112"/>
      <c r="D231" s="29"/>
      <c r="E231" s="29"/>
      <c r="F231" s="150"/>
      <c r="G231" s="29"/>
      <c r="H231" s="29"/>
      <c r="I231" s="29"/>
      <c r="J231" s="112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F231" s="29"/>
      <c r="AG231" s="29"/>
      <c r="AH231" s="29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  <c r="AW231" s="29"/>
      <c r="AX231" s="29"/>
      <c r="AY231" s="29"/>
      <c r="AZ231" s="29"/>
      <c r="BA231" s="29"/>
      <c r="BB231" s="29"/>
      <c r="BC231" s="29"/>
      <c r="BD231" s="29"/>
      <c r="BE231" s="29"/>
      <c r="BF231" s="29"/>
      <c r="BG231" s="29"/>
      <c r="BH231" s="29"/>
      <c r="BI231" s="29"/>
      <c r="BJ231" s="29"/>
      <c r="BK231" s="29"/>
      <c r="BL231" s="29"/>
      <c r="BM231" s="29"/>
      <c r="BN231" s="29"/>
      <c r="BO231" s="29"/>
      <c r="BP231" s="29"/>
    </row>
    <row r="232" spans="1:68" ht="12.75" customHeight="1">
      <c r="A232" s="112"/>
      <c r="B232" s="112"/>
      <c r="C232" s="112"/>
      <c r="D232" s="29"/>
      <c r="E232" s="29"/>
      <c r="F232" s="150"/>
      <c r="G232" s="29"/>
      <c r="H232" s="29"/>
      <c r="I232" s="29"/>
      <c r="J232" s="112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F232" s="29"/>
      <c r="AG232" s="29"/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  <c r="AW232" s="29"/>
      <c r="AX232" s="29"/>
      <c r="AY232" s="29"/>
      <c r="AZ232" s="29"/>
      <c r="BA232" s="29"/>
      <c r="BB232" s="29"/>
      <c r="BC232" s="29"/>
      <c r="BD232" s="29"/>
      <c r="BE232" s="29"/>
      <c r="BF232" s="29"/>
      <c r="BG232" s="29"/>
      <c r="BH232" s="29"/>
      <c r="BI232" s="29"/>
      <c r="BJ232" s="29"/>
      <c r="BK232" s="29"/>
      <c r="BL232" s="29"/>
      <c r="BM232" s="29"/>
      <c r="BN232" s="29"/>
      <c r="BO232" s="29"/>
      <c r="BP232" s="29"/>
    </row>
    <row r="233" spans="1:68" ht="12.75" customHeight="1">
      <c r="A233" s="112"/>
      <c r="B233" s="112"/>
      <c r="C233" s="112"/>
      <c r="D233" s="29"/>
      <c r="E233" s="29"/>
      <c r="F233" s="150"/>
      <c r="G233" s="29"/>
      <c r="H233" s="29"/>
      <c r="I233" s="29"/>
      <c r="J233" s="112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  <c r="AW233" s="29"/>
      <c r="AX233" s="29"/>
      <c r="AY233" s="29"/>
      <c r="AZ233" s="29"/>
      <c r="BA233" s="29"/>
      <c r="BB233" s="29"/>
      <c r="BC233" s="29"/>
      <c r="BD233" s="29"/>
      <c r="BE233" s="29"/>
      <c r="BF233" s="29"/>
      <c r="BG233" s="29"/>
      <c r="BH233" s="29"/>
      <c r="BI233" s="29"/>
      <c r="BJ233" s="29"/>
      <c r="BK233" s="29"/>
      <c r="BL233" s="29"/>
      <c r="BM233" s="29"/>
      <c r="BN233" s="29"/>
      <c r="BO233" s="29"/>
      <c r="BP233" s="29"/>
    </row>
    <row r="234" spans="1:68" ht="12.75" customHeight="1">
      <c r="A234" s="112"/>
      <c r="B234" s="112"/>
      <c r="C234" s="112"/>
      <c r="D234" s="29"/>
      <c r="E234" s="29"/>
      <c r="F234" s="150"/>
      <c r="G234" s="29"/>
      <c r="H234" s="29"/>
      <c r="I234" s="29"/>
      <c r="J234" s="112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  <c r="AW234" s="29"/>
      <c r="AX234" s="29"/>
      <c r="AY234" s="29"/>
      <c r="AZ234" s="29"/>
      <c r="BA234" s="29"/>
      <c r="BB234" s="29"/>
      <c r="BC234" s="29"/>
      <c r="BD234" s="29"/>
      <c r="BE234" s="29"/>
      <c r="BF234" s="29"/>
      <c r="BG234" s="29"/>
      <c r="BH234" s="29"/>
      <c r="BI234" s="29"/>
      <c r="BJ234" s="29"/>
      <c r="BK234" s="29"/>
      <c r="BL234" s="29"/>
      <c r="BM234" s="29"/>
      <c r="BN234" s="29"/>
      <c r="BO234" s="29"/>
      <c r="BP234" s="29"/>
    </row>
    <row r="235" spans="1:68" ht="12.75" customHeight="1">
      <c r="A235" s="112"/>
      <c r="B235" s="112"/>
      <c r="C235" s="112"/>
      <c r="D235" s="29"/>
      <c r="E235" s="29"/>
      <c r="F235" s="150"/>
      <c r="G235" s="29"/>
      <c r="H235" s="29"/>
      <c r="I235" s="29"/>
      <c r="J235" s="112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  <c r="AW235" s="29"/>
      <c r="AX235" s="29"/>
      <c r="AY235" s="29"/>
      <c r="AZ235" s="29"/>
      <c r="BA235" s="29"/>
      <c r="BB235" s="29"/>
      <c r="BC235" s="29"/>
      <c r="BD235" s="29"/>
      <c r="BE235" s="29"/>
      <c r="BF235" s="29"/>
      <c r="BG235" s="29"/>
      <c r="BH235" s="29"/>
      <c r="BI235" s="29"/>
      <c r="BJ235" s="29"/>
      <c r="BK235" s="29"/>
      <c r="BL235" s="29"/>
      <c r="BM235" s="29"/>
      <c r="BN235" s="29"/>
      <c r="BO235" s="29"/>
      <c r="BP235" s="29"/>
    </row>
    <row r="236" spans="1:68" ht="12.75" customHeight="1">
      <c r="A236" s="112"/>
      <c r="B236" s="112"/>
      <c r="C236" s="112"/>
      <c r="D236" s="29"/>
      <c r="E236" s="29"/>
      <c r="F236" s="150"/>
      <c r="G236" s="29"/>
      <c r="H236" s="29"/>
      <c r="I236" s="29"/>
      <c r="J236" s="112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  <c r="AW236" s="29"/>
      <c r="AX236" s="29"/>
      <c r="AY236" s="29"/>
      <c r="AZ236" s="29"/>
      <c r="BA236" s="29"/>
      <c r="BB236" s="29"/>
      <c r="BC236" s="29"/>
      <c r="BD236" s="29"/>
      <c r="BE236" s="29"/>
      <c r="BF236" s="29"/>
      <c r="BG236" s="29"/>
      <c r="BH236" s="29"/>
      <c r="BI236" s="29"/>
      <c r="BJ236" s="29"/>
      <c r="BK236" s="29"/>
      <c r="BL236" s="29"/>
      <c r="BM236" s="29"/>
      <c r="BN236" s="29"/>
      <c r="BO236" s="29"/>
      <c r="BP236" s="29"/>
    </row>
    <row r="237" spans="1:68" ht="12.75" customHeight="1">
      <c r="A237" s="112"/>
      <c r="B237" s="112"/>
      <c r="C237" s="112"/>
      <c r="D237" s="29"/>
      <c r="E237" s="29"/>
      <c r="F237" s="150"/>
      <c r="G237" s="29"/>
      <c r="H237" s="29"/>
      <c r="I237" s="29"/>
      <c r="J237" s="112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  <c r="AW237" s="29"/>
      <c r="AX237" s="29"/>
      <c r="AY237" s="29"/>
      <c r="AZ237" s="29"/>
      <c r="BA237" s="29"/>
      <c r="BB237" s="29"/>
      <c r="BC237" s="29"/>
      <c r="BD237" s="29"/>
      <c r="BE237" s="29"/>
      <c r="BF237" s="29"/>
      <c r="BG237" s="29"/>
      <c r="BH237" s="29"/>
      <c r="BI237" s="29"/>
      <c r="BJ237" s="29"/>
      <c r="BK237" s="29"/>
      <c r="BL237" s="29"/>
      <c r="BM237" s="29"/>
      <c r="BN237" s="29"/>
      <c r="BO237" s="29"/>
      <c r="BP237" s="29"/>
    </row>
    <row r="238" spans="1:68" ht="12.75" customHeight="1">
      <c r="A238" s="112"/>
      <c r="B238" s="112"/>
      <c r="C238" s="112"/>
      <c r="D238" s="29"/>
      <c r="E238" s="29"/>
      <c r="F238" s="150"/>
      <c r="G238" s="29"/>
      <c r="H238" s="29"/>
      <c r="I238" s="29"/>
      <c r="J238" s="112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F238" s="29"/>
      <c r="AG238" s="29"/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  <c r="AW238" s="29"/>
      <c r="AX238" s="29"/>
      <c r="AY238" s="29"/>
      <c r="AZ238" s="29"/>
      <c r="BA238" s="29"/>
      <c r="BB238" s="29"/>
      <c r="BC238" s="29"/>
      <c r="BD238" s="29"/>
      <c r="BE238" s="29"/>
      <c r="BF238" s="29"/>
      <c r="BG238" s="29"/>
      <c r="BH238" s="29"/>
      <c r="BI238" s="29"/>
      <c r="BJ238" s="29"/>
      <c r="BK238" s="29"/>
      <c r="BL238" s="29"/>
      <c r="BM238" s="29"/>
      <c r="BN238" s="29"/>
      <c r="BO238" s="29"/>
      <c r="BP238" s="29"/>
    </row>
    <row r="239" spans="1:68" ht="12.75" customHeight="1">
      <c r="A239" s="112"/>
      <c r="B239" s="112"/>
      <c r="C239" s="112"/>
      <c r="D239" s="29"/>
      <c r="E239" s="29"/>
      <c r="F239" s="150"/>
      <c r="G239" s="29"/>
      <c r="H239" s="29"/>
      <c r="I239" s="29"/>
      <c r="J239" s="112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F239" s="29"/>
      <c r="AG239" s="29"/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  <c r="AW239" s="29"/>
      <c r="AX239" s="29"/>
      <c r="AY239" s="29"/>
      <c r="AZ239" s="29"/>
      <c r="BA239" s="29"/>
      <c r="BB239" s="29"/>
      <c r="BC239" s="29"/>
      <c r="BD239" s="29"/>
      <c r="BE239" s="29"/>
      <c r="BF239" s="29"/>
      <c r="BG239" s="29"/>
      <c r="BH239" s="29"/>
      <c r="BI239" s="29"/>
      <c r="BJ239" s="29"/>
      <c r="BK239" s="29"/>
      <c r="BL239" s="29"/>
      <c r="BM239" s="29"/>
      <c r="BN239" s="29"/>
      <c r="BO239" s="29"/>
      <c r="BP239" s="29"/>
    </row>
    <row r="240" spans="1:68" ht="12.75" customHeight="1">
      <c r="A240" s="112"/>
      <c r="B240" s="112"/>
      <c r="C240" s="112"/>
      <c r="D240" s="29"/>
      <c r="E240" s="29"/>
      <c r="F240" s="150"/>
      <c r="G240" s="29"/>
      <c r="H240" s="29"/>
      <c r="I240" s="29"/>
      <c r="J240" s="112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  <c r="AW240" s="29"/>
      <c r="AX240" s="29"/>
      <c r="AY240" s="29"/>
      <c r="AZ240" s="29"/>
      <c r="BA240" s="29"/>
      <c r="BB240" s="29"/>
      <c r="BC240" s="29"/>
      <c r="BD240" s="29"/>
      <c r="BE240" s="29"/>
      <c r="BF240" s="29"/>
      <c r="BG240" s="29"/>
      <c r="BH240" s="29"/>
      <c r="BI240" s="29"/>
      <c r="BJ240" s="29"/>
      <c r="BK240" s="29"/>
      <c r="BL240" s="29"/>
      <c r="BM240" s="29"/>
      <c r="BN240" s="29"/>
      <c r="BO240" s="29"/>
      <c r="BP240" s="29"/>
    </row>
    <row r="241" spans="1:68" ht="12.75" customHeight="1">
      <c r="A241" s="112"/>
      <c r="B241" s="112"/>
      <c r="C241" s="112"/>
      <c r="D241" s="29"/>
      <c r="E241" s="29"/>
      <c r="F241" s="150"/>
      <c r="G241" s="29"/>
      <c r="H241" s="29"/>
      <c r="I241" s="29"/>
      <c r="J241" s="112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  <c r="AW241" s="29"/>
      <c r="AX241" s="29"/>
      <c r="AY241" s="29"/>
      <c r="AZ241" s="29"/>
      <c r="BA241" s="29"/>
      <c r="BB241" s="29"/>
      <c r="BC241" s="29"/>
      <c r="BD241" s="29"/>
      <c r="BE241" s="29"/>
      <c r="BF241" s="29"/>
      <c r="BG241" s="29"/>
      <c r="BH241" s="29"/>
      <c r="BI241" s="29"/>
      <c r="BJ241" s="29"/>
      <c r="BK241" s="29"/>
      <c r="BL241" s="29"/>
      <c r="BM241" s="29"/>
      <c r="BN241" s="29"/>
      <c r="BO241" s="29"/>
      <c r="BP241" s="29"/>
    </row>
    <row r="242" spans="1:68" ht="12.75" customHeight="1">
      <c r="A242" s="112"/>
      <c r="B242" s="112"/>
      <c r="C242" s="112"/>
      <c r="D242" s="29"/>
      <c r="E242" s="29"/>
      <c r="F242" s="150"/>
      <c r="G242" s="29"/>
      <c r="H242" s="29"/>
      <c r="I242" s="29"/>
      <c r="J242" s="112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  <c r="AW242" s="29"/>
      <c r="AX242" s="29"/>
      <c r="AY242" s="29"/>
      <c r="AZ242" s="29"/>
      <c r="BA242" s="29"/>
      <c r="BB242" s="29"/>
      <c r="BC242" s="29"/>
      <c r="BD242" s="29"/>
      <c r="BE242" s="29"/>
      <c r="BF242" s="29"/>
      <c r="BG242" s="29"/>
      <c r="BH242" s="29"/>
      <c r="BI242" s="29"/>
      <c r="BJ242" s="29"/>
      <c r="BK242" s="29"/>
      <c r="BL242" s="29"/>
      <c r="BM242" s="29"/>
      <c r="BN242" s="29"/>
      <c r="BO242" s="29"/>
      <c r="BP242" s="29"/>
    </row>
    <row r="243" spans="1:68" ht="12.75" customHeight="1">
      <c r="A243" s="112"/>
      <c r="B243" s="112"/>
      <c r="C243" s="112"/>
      <c r="D243" s="29"/>
      <c r="E243" s="29"/>
      <c r="F243" s="150"/>
      <c r="G243" s="29"/>
      <c r="H243" s="29"/>
      <c r="I243" s="29"/>
      <c r="J243" s="112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  <c r="AW243" s="29"/>
      <c r="AX243" s="29"/>
      <c r="AY243" s="29"/>
      <c r="AZ243" s="29"/>
      <c r="BA243" s="29"/>
      <c r="BB243" s="29"/>
      <c r="BC243" s="29"/>
      <c r="BD243" s="29"/>
      <c r="BE243" s="29"/>
      <c r="BF243" s="29"/>
      <c r="BG243" s="29"/>
      <c r="BH243" s="29"/>
      <c r="BI243" s="29"/>
      <c r="BJ243" s="29"/>
      <c r="BK243" s="29"/>
      <c r="BL243" s="29"/>
      <c r="BM243" s="29"/>
      <c r="BN243" s="29"/>
      <c r="BO243" s="29"/>
      <c r="BP243" s="29"/>
    </row>
    <row r="244" spans="1:68" ht="12.75" customHeight="1">
      <c r="A244" s="112"/>
      <c r="B244" s="112"/>
      <c r="C244" s="112"/>
      <c r="D244" s="29"/>
      <c r="E244" s="29"/>
      <c r="F244" s="150"/>
      <c r="G244" s="29"/>
      <c r="H244" s="29"/>
      <c r="I244" s="29"/>
      <c r="J244" s="112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F244" s="29"/>
      <c r="AG244" s="29"/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  <c r="AW244" s="29"/>
      <c r="AX244" s="29"/>
      <c r="AY244" s="29"/>
      <c r="AZ244" s="29"/>
      <c r="BA244" s="29"/>
      <c r="BB244" s="29"/>
      <c r="BC244" s="29"/>
      <c r="BD244" s="29"/>
      <c r="BE244" s="29"/>
      <c r="BF244" s="29"/>
      <c r="BG244" s="29"/>
      <c r="BH244" s="29"/>
      <c r="BI244" s="29"/>
      <c r="BJ244" s="29"/>
      <c r="BK244" s="29"/>
      <c r="BL244" s="29"/>
      <c r="BM244" s="29"/>
      <c r="BN244" s="29"/>
      <c r="BO244" s="29"/>
      <c r="BP244" s="29"/>
    </row>
    <row r="245" spans="1:68" ht="12.75" customHeight="1">
      <c r="A245" s="112"/>
      <c r="B245" s="112"/>
      <c r="C245" s="112"/>
      <c r="D245" s="29"/>
      <c r="E245" s="29"/>
      <c r="F245" s="150"/>
      <c r="G245" s="29"/>
      <c r="H245" s="29"/>
      <c r="I245" s="29"/>
      <c r="J245" s="112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  <c r="AW245" s="29"/>
      <c r="AX245" s="29"/>
      <c r="AY245" s="29"/>
      <c r="AZ245" s="29"/>
      <c r="BA245" s="29"/>
      <c r="BB245" s="29"/>
      <c r="BC245" s="29"/>
      <c r="BD245" s="29"/>
      <c r="BE245" s="29"/>
      <c r="BF245" s="29"/>
      <c r="BG245" s="29"/>
      <c r="BH245" s="29"/>
      <c r="BI245" s="29"/>
      <c r="BJ245" s="29"/>
      <c r="BK245" s="29"/>
      <c r="BL245" s="29"/>
      <c r="BM245" s="29"/>
      <c r="BN245" s="29"/>
      <c r="BO245" s="29"/>
      <c r="BP245" s="29"/>
    </row>
    <row r="246" spans="1:68" ht="12.75" customHeight="1">
      <c r="A246" s="112"/>
      <c r="B246" s="112"/>
      <c r="C246" s="112"/>
      <c r="D246" s="29"/>
      <c r="E246" s="29"/>
      <c r="F246" s="150"/>
      <c r="G246" s="29"/>
      <c r="H246" s="29"/>
      <c r="I246" s="29"/>
      <c r="J246" s="112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  <c r="AW246" s="29"/>
      <c r="AX246" s="29"/>
      <c r="AY246" s="29"/>
      <c r="AZ246" s="29"/>
      <c r="BA246" s="29"/>
      <c r="BB246" s="29"/>
      <c r="BC246" s="29"/>
      <c r="BD246" s="29"/>
      <c r="BE246" s="29"/>
      <c r="BF246" s="29"/>
      <c r="BG246" s="29"/>
      <c r="BH246" s="29"/>
      <c r="BI246" s="29"/>
      <c r="BJ246" s="29"/>
      <c r="BK246" s="29"/>
      <c r="BL246" s="29"/>
      <c r="BM246" s="29"/>
      <c r="BN246" s="29"/>
      <c r="BO246" s="29"/>
      <c r="BP246" s="29"/>
    </row>
    <row r="247" spans="1:68" ht="12.75" customHeight="1">
      <c r="A247" s="112"/>
      <c r="B247" s="112"/>
      <c r="C247" s="112"/>
      <c r="D247" s="29"/>
      <c r="E247" s="29"/>
      <c r="F247" s="150"/>
      <c r="G247" s="29"/>
      <c r="H247" s="29"/>
      <c r="I247" s="29"/>
      <c r="J247" s="112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  <c r="AW247" s="29"/>
      <c r="AX247" s="29"/>
      <c r="AY247" s="29"/>
      <c r="AZ247" s="29"/>
      <c r="BA247" s="29"/>
      <c r="BB247" s="29"/>
      <c r="BC247" s="29"/>
      <c r="BD247" s="29"/>
      <c r="BE247" s="29"/>
      <c r="BF247" s="29"/>
      <c r="BG247" s="29"/>
      <c r="BH247" s="29"/>
      <c r="BI247" s="29"/>
      <c r="BJ247" s="29"/>
      <c r="BK247" s="29"/>
      <c r="BL247" s="29"/>
      <c r="BM247" s="29"/>
      <c r="BN247" s="29"/>
      <c r="BO247" s="29"/>
      <c r="BP247" s="29"/>
    </row>
    <row r="248" spans="1:68" ht="12.75" customHeight="1">
      <c r="A248" s="112"/>
      <c r="B248" s="112"/>
      <c r="C248" s="112"/>
      <c r="D248" s="29"/>
      <c r="E248" s="29"/>
      <c r="F248" s="150"/>
      <c r="G248" s="29"/>
      <c r="H248" s="29"/>
      <c r="I248" s="29"/>
      <c r="J248" s="112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  <c r="AW248" s="29"/>
      <c r="AX248" s="29"/>
      <c r="AY248" s="29"/>
      <c r="AZ248" s="29"/>
      <c r="BA248" s="29"/>
      <c r="BB248" s="29"/>
      <c r="BC248" s="29"/>
      <c r="BD248" s="29"/>
      <c r="BE248" s="29"/>
      <c r="BF248" s="29"/>
      <c r="BG248" s="29"/>
      <c r="BH248" s="29"/>
      <c r="BI248" s="29"/>
      <c r="BJ248" s="29"/>
      <c r="BK248" s="29"/>
      <c r="BL248" s="29"/>
      <c r="BM248" s="29"/>
      <c r="BN248" s="29"/>
      <c r="BO248" s="29"/>
      <c r="BP248" s="29"/>
    </row>
    <row r="249" spans="1:68" ht="12.75" customHeight="1">
      <c r="A249" s="112"/>
      <c r="B249" s="112"/>
      <c r="C249" s="112"/>
      <c r="D249" s="29"/>
      <c r="E249" s="29"/>
      <c r="F249" s="150"/>
      <c r="G249" s="29"/>
      <c r="H249" s="29"/>
      <c r="I249" s="29"/>
      <c r="J249" s="112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  <c r="AW249" s="29"/>
      <c r="AX249" s="29"/>
      <c r="AY249" s="29"/>
      <c r="AZ249" s="29"/>
      <c r="BA249" s="29"/>
      <c r="BB249" s="29"/>
      <c r="BC249" s="29"/>
      <c r="BD249" s="29"/>
      <c r="BE249" s="29"/>
      <c r="BF249" s="29"/>
      <c r="BG249" s="29"/>
      <c r="BH249" s="29"/>
      <c r="BI249" s="29"/>
      <c r="BJ249" s="29"/>
      <c r="BK249" s="29"/>
      <c r="BL249" s="29"/>
      <c r="BM249" s="29"/>
      <c r="BN249" s="29"/>
      <c r="BO249" s="29"/>
      <c r="BP249" s="29"/>
    </row>
    <row r="250" spans="1:68" ht="12.75" customHeight="1">
      <c r="A250" s="112"/>
      <c r="B250" s="112"/>
      <c r="C250" s="112"/>
      <c r="D250" s="29"/>
      <c r="E250" s="29"/>
      <c r="F250" s="150"/>
      <c r="G250" s="29"/>
      <c r="H250" s="29"/>
      <c r="I250" s="29"/>
      <c r="J250" s="112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F250" s="29"/>
      <c r="AG250" s="29"/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  <c r="AW250" s="29"/>
      <c r="AX250" s="29"/>
      <c r="AY250" s="29"/>
      <c r="AZ250" s="29"/>
      <c r="BA250" s="29"/>
      <c r="BB250" s="29"/>
      <c r="BC250" s="29"/>
      <c r="BD250" s="29"/>
      <c r="BE250" s="29"/>
      <c r="BF250" s="29"/>
      <c r="BG250" s="29"/>
      <c r="BH250" s="29"/>
      <c r="BI250" s="29"/>
      <c r="BJ250" s="29"/>
      <c r="BK250" s="29"/>
      <c r="BL250" s="29"/>
      <c r="BM250" s="29"/>
      <c r="BN250" s="29"/>
      <c r="BO250" s="29"/>
      <c r="BP250" s="29"/>
    </row>
    <row r="251" spans="1:68" ht="12.75" customHeight="1">
      <c r="A251" s="112"/>
      <c r="B251" s="112"/>
      <c r="C251" s="112"/>
      <c r="D251" s="29"/>
      <c r="E251" s="29"/>
      <c r="F251" s="150"/>
      <c r="G251" s="29"/>
      <c r="H251" s="29"/>
      <c r="I251" s="29"/>
      <c r="J251" s="112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  <c r="AW251" s="29"/>
      <c r="AX251" s="29"/>
      <c r="AY251" s="29"/>
      <c r="AZ251" s="29"/>
      <c r="BA251" s="29"/>
      <c r="BB251" s="29"/>
      <c r="BC251" s="29"/>
      <c r="BD251" s="29"/>
      <c r="BE251" s="29"/>
      <c r="BF251" s="29"/>
      <c r="BG251" s="29"/>
      <c r="BH251" s="29"/>
      <c r="BI251" s="29"/>
      <c r="BJ251" s="29"/>
      <c r="BK251" s="29"/>
      <c r="BL251" s="29"/>
      <c r="BM251" s="29"/>
      <c r="BN251" s="29"/>
      <c r="BO251" s="29"/>
      <c r="BP251" s="29"/>
    </row>
    <row r="252" spans="1:68" ht="12.75" customHeight="1">
      <c r="A252" s="112"/>
      <c r="B252" s="112"/>
      <c r="C252" s="112"/>
      <c r="D252" s="29"/>
      <c r="E252" s="29"/>
      <c r="F252" s="150"/>
      <c r="G252" s="29"/>
      <c r="H252" s="29"/>
      <c r="I252" s="29"/>
      <c r="J252" s="112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  <c r="AW252" s="29"/>
      <c r="AX252" s="29"/>
      <c r="AY252" s="29"/>
      <c r="AZ252" s="29"/>
      <c r="BA252" s="29"/>
      <c r="BB252" s="29"/>
      <c r="BC252" s="29"/>
      <c r="BD252" s="29"/>
      <c r="BE252" s="29"/>
      <c r="BF252" s="29"/>
      <c r="BG252" s="29"/>
      <c r="BH252" s="29"/>
      <c r="BI252" s="29"/>
      <c r="BJ252" s="29"/>
      <c r="BK252" s="29"/>
      <c r="BL252" s="29"/>
      <c r="BM252" s="29"/>
      <c r="BN252" s="29"/>
      <c r="BO252" s="29"/>
      <c r="BP252" s="29"/>
    </row>
    <row r="253" spans="1:68" ht="12.75" customHeight="1">
      <c r="A253" s="112"/>
      <c r="B253" s="112"/>
      <c r="C253" s="112"/>
      <c r="D253" s="29"/>
      <c r="E253" s="29"/>
      <c r="F253" s="150"/>
      <c r="G253" s="29"/>
      <c r="H253" s="29"/>
      <c r="I253" s="29"/>
      <c r="J253" s="112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  <c r="AX253" s="29"/>
      <c r="AY253" s="29"/>
      <c r="AZ253" s="29"/>
      <c r="BA253" s="29"/>
      <c r="BB253" s="29"/>
      <c r="BC253" s="29"/>
      <c r="BD253" s="29"/>
      <c r="BE253" s="29"/>
      <c r="BF253" s="29"/>
      <c r="BG253" s="29"/>
      <c r="BH253" s="29"/>
      <c r="BI253" s="29"/>
      <c r="BJ253" s="29"/>
      <c r="BK253" s="29"/>
      <c r="BL253" s="29"/>
      <c r="BM253" s="29"/>
      <c r="BN253" s="29"/>
      <c r="BO253" s="29"/>
      <c r="BP253" s="29"/>
    </row>
    <row r="254" spans="1:68" ht="12.75" customHeight="1">
      <c r="A254" s="112"/>
      <c r="B254" s="112"/>
      <c r="C254" s="112"/>
      <c r="D254" s="29"/>
      <c r="E254" s="29"/>
      <c r="F254" s="150"/>
      <c r="G254" s="29"/>
      <c r="H254" s="29"/>
      <c r="I254" s="29"/>
      <c r="J254" s="112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  <c r="AW254" s="29"/>
      <c r="AX254" s="29"/>
      <c r="AY254" s="29"/>
      <c r="AZ254" s="29"/>
      <c r="BA254" s="29"/>
      <c r="BB254" s="29"/>
      <c r="BC254" s="29"/>
      <c r="BD254" s="29"/>
      <c r="BE254" s="29"/>
      <c r="BF254" s="29"/>
      <c r="BG254" s="29"/>
      <c r="BH254" s="29"/>
      <c r="BI254" s="29"/>
      <c r="BJ254" s="29"/>
      <c r="BK254" s="29"/>
      <c r="BL254" s="29"/>
      <c r="BM254" s="29"/>
      <c r="BN254" s="29"/>
      <c r="BO254" s="29"/>
      <c r="BP254" s="29"/>
    </row>
    <row r="255" spans="1:68" ht="12.75" customHeight="1">
      <c r="A255" s="112"/>
      <c r="B255" s="112"/>
      <c r="C255" s="112"/>
      <c r="D255" s="29"/>
      <c r="E255" s="29"/>
      <c r="F255" s="150"/>
      <c r="G255" s="29"/>
      <c r="H255" s="29"/>
      <c r="I255" s="29"/>
      <c r="J255" s="112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  <c r="AW255" s="29"/>
      <c r="AX255" s="29"/>
      <c r="AY255" s="29"/>
      <c r="AZ255" s="29"/>
      <c r="BA255" s="29"/>
      <c r="BB255" s="29"/>
      <c r="BC255" s="29"/>
      <c r="BD255" s="29"/>
      <c r="BE255" s="29"/>
      <c r="BF255" s="29"/>
      <c r="BG255" s="29"/>
      <c r="BH255" s="29"/>
      <c r="BI255" s="29"/>
      <c r="BJ255" s="29"/>
      <c r="BK255" s="29"/>
      <c r="BL255" s="29"/>
      <c r="BM255" s="29"/>
      <c r="BN255" s="29"/>
      <c r="BO255" s="29"/>
      <c r="BP255" s="29"/>
    </row>
    <row r="256" spans="1:68" ht="12.75" customHeight="1">
      <c r="A256" s="112"/>
      <c r="B256" s="112"/>
      <c r="C256" s="112"/>
      <c r="D256" s="29"/>
      <c r="E256" s="29"/>
      <c r="F256" s="150"/>
      <c r="G256" s="29"/>
      <c r="H256" s="29"/>
      <c r="I256" s="29"/>
      <c r="J256" s="112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  <c r="AW256" s="29"/>
      <c r="AX256" s="29"/>
      <c r="AY256" s="29"/>
      <c r="AZ256" s="29"/>
      <c r="BA256" s="29"/>
      <c r="BB256" s="29"/>
      <c r="BC256" s="29"/>
      <c r="BD256" s="29"/>
      <c r="BE256" s="29"/>
      <c r="BF256" s="29"/>
      <c r="BG256" s="29"/>
      <c r="BH256" s="29"/>
      <c r="BI256" s="29"/>
      <c r="BJ256" s="29"/>
      <c r="BK256" s="29"/>
      <c r="BL256" s="29"/>
      <c r="BM256" s="29"/>
      <c r="BN256" s="29"/>
      <c r="BO256" s="29"/>
      <c r="BP256" s="29"/>
    </row>
    <row r="257" spans="1:68" ht="12.75" customHeight="1">
      <c r="A257" s="112"/>
      <c r="B257" s="112"/>
      <c r="C257" s="112"/>
      <c r="D257" s="29"/>
      <c r="E257" s="29"/>
      <c r="F257" s="150"/>
      <c r="G257" s="29"/>
      <c r="H257" s="29"/>
      <c r="I257" s="29"/>
      <c r="J257" s="112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F257" s="29"/>
      <c r="AG257" s="29"/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  <c r="AW257" s="29"/>
      <c r="AX257" s="29"/>
      <c r="AY257" s="29"/>
      <c r="AZ257" s="29"/>
      <c r="BA257" s="29"/>
      <c r="BB257" s="29"/>
      <c r="BC257" s="29"/>
      <c r="BD257" s="29"/>
      <c r="BE257" s="29"/>
      <c r="BF257" s="29"/>
      <c r="BG257" s="29"/>
      <c r="BH257" s="29"/>
      <c r="BI257" s="29"/>
      <c r="BJ257" s="29"/>
      <c r="BK257" s="29"/>
      <c r="BL257" s="29"/>
      <c r="BM257" s="29"/>
      <c r="BN257" s="29"/>
      <c r="BO257" s="29"/>
      <c r="BP257" s="29"/>
    </row>
    <row r="258" spans="1:68" ht="12.75" customHeight="1">
      <c r="A258" s="112"/>
      <c r="B258" s="112"/>
      <c r="C258" s="112"/>
      <c r="D258" s="29"/>
      <c r="E258" s="29"/>
      <c r="F258" s="150"/>
      <c r="G258" s="29"/>
      <c r="H258" s="29"/>
      <c r="I258" s="29"/>
      <c r="J258" s="112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  <c r="AW258" s="29"/>
      <c r="AX258" s="29"/>
      <c r="AY258" s="29"/>
      <c r="AZ258" s="29"/>
      <c r="BA258" s="29"/>
      <c r="BB258" s="29"/>
      <c r="BC258" s="29"/>
      <c r="BD258" s="29"/>
      <c r="BE258" s="29"/>
      <c r="BF258" s="29"/>
      <c r="BG258" s="29"/>
      <c r="BH258" s="29"/>
      <c r="BI258" s="29"/>
      <c r="BJ258" s="29"/>
      <c r="BK258" s="29"/>
      <c r="BL258" s="29"/>
      <c r="BM258" s="29"/>
      <c r="BN258" s="29"/>
      <c r="BO258" s="29"/>
      <c r="BP258" s="29"/>
    </row>
    <row r="259" spans="1:68" ht="12.75" customHeight="1">
      <c r="A259" s="112"/>
      <c r="B259" s="112"/>
      <c r="C259" s="112"/>
      <c r="D259" s="29"/>
      <c r="E259" s="29"/>
      <c r="F259" s="150"/>
      <c r="G259" s="29"/>
      <c r="H259" s="29"/>
      <c r="I259" s="29"/>
      <c r="J259" s="112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F259" s="29"/>
      <c r="AG259" s="29"/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  <c r="AX259" s="29"/>
      <c r="AY259" s="29"/>
      <c r="AZ259" s="29"/>
      <c r="BA259" s="29"/>
      <c r="BB259" s="29"/>
      <c r="BC259" s="29"/>
      <c r="BD259" s="29"/>
      <c r="BE259" s="29"/>
      <c r="BF259" s="29"/>
      <c r="BG259" s="29"/>
      <c r="BH259" s="29"/>
      <c r="BI259" s="29"/>
      <c r="BJ259" s="29"/>
      <c r="BK259" s="29"/>
      <c r="BL259" s="29"/>
      <c r="BM259" s="29"/>
      <c r="BN259" s="29"/>
      <c r="BO259" s="29"/>
      <c r="BP259" s="29"/>
    </row>
    <row r="260" spans="1:68" ht="12.75" customHeight="1">
      <c r="A260" s="112"/>
      <c r="B260" s="112"/>
      <c r="C260" s="112"/>
      <c r="D260" s="29"/>
      <c r="E260" s="29"/>
      <c r="F260" s="150"/>
      <c r="G260" s="29"/>
      <c r="H260" s="29"/>
      <c r="I260" s="29"/>
      <c r="J260" s="112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F260" s="29"/>
      <c r="AG260" s="29"/>
      <c r="AH260" s="29"/>
      <c r="AI260" s="29"/>
      <c r="AJ260" s="29"/>
      <c r="AK260" s="29"/>
      <c r="AL260" s="29"/>
      <c r="AM260" s="29"/>
      <c r="AN260" s="29"/>
      <c r="AO260" s="29"/>
      <c r="AP260" s="29"/>
      <c r="AQ260" s="29"/>
      <c r="AR260" s="29"/>
      <c r="AS260" s="29"/>
      <c r="AT260" s="29"/>
      <c r="AU260" s="29"/>
      <c r="AV260" s="29"/>
      <c r="AW260" s="29"/>
      <c r="AX260" s="29"/>
      <c r="AY260" s="29"/>
      <c r="AZ260" s="29"/>
      <c r="BA260" s="29"/>
      <c r="BB260" s="29"/>
      <c r="BC260" s="29"/>
      <c r="BD260" s="29"/>
      <c r="BE260" s="29"/>
      <c r="BF260" s="29"/>
      <c r="BG260" s="29"/>
      <c r="BH260" s="29"/>
      <c r="BI260" s="29"/>
      <c r="BJ260" s="29"/>
      <c r="BK260" s="29"/>
      <c r="BL260" s="29"/>
      <c r="BM260" s="29"/>
      <c r="BN260" s="29"/>
      <c r="BO260" s="29"/>
      <c r="BP260" s="29"/>
    </row>
    <row r="261" spans="1:68" ht="12.75" customHeight="1">
      <c r="A261" s="112"/>
      <c r="B261" s="112"/>
      <c r="C261" s="112"/>
      <c r="D261" s="29"/>
      <c r="E261" s="29"/>
      <c r="F261" s="150"/>
      <c r="G261" s="29"/>
      <c r="H261" s="29"/>
      <c r="I261" s="29"/>
      <c r="J261" s="112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  <c r="AW261" s="29"/>
      <c r="AX261" s="29"/>
      <c r="AY261" s="29"/>
      <c r="AZ261" s="29"/>
      <c r="BA261" s="29"/>
      <c r="BB261" s="29"/>
      <c r="BC261" s="29"/>
      <c r="BD261" s="29"/>
      <c r="BE261" s="29"/>
      <c r="BF261" s="29"/>
      <c r="BG261" s="29"/>
      <c r="BH261" s="29"/>
      <c r="BI261" s="29"/>
      <c r="BJ261" s="29"/>
      <c r="BK261" s="29"/>
      <c r="BL261" s="29"/>
      <c r="BM261" s="29"/>
      <c r="BN261" s="29"/>
      <c r="BO261" s="29"/>
      <c r="BP261" s="29"/>
    </row>
    <row r="262" spans="1:68" ht="12.75" customHeight="1">
      <c r="A262" s="112"/>
      <c r="B262" s="112"/>
      <c r="C262" s="112"/>
      <c r="D262" s="29"/>
      <c r="E262" s="29"/>
      <c r="F262" s="150"/>
      <c r="G262" s="29"/>
      <c r="H262" s="29"/>
      <c r="I262" s="29"/>
      <c r="J262" s="112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  <c r="AW262" s="29"/>
      <c r="AX262" s="29"/>
      <c r="AY262" s="29"/>
      <c r="AZ262" s="29"/>
      <c r="BA262" s="29"/>
      <c r="BB262" s="29"/>
      <c r="BC262" s="29"/>
      <c r="BD262" s="29"/>
      <c r="BE262" s="29"/>
      <c r="BF262" s="29"/>
      <c r="BG262" s="29"/>
      <c r="BH262" s="29"/>
      <c r="BI262" s="29"/>
      <c r="BJ262" s="29"/>
      <c r="BK262" s="29"/>
      <c r="BL262" s="29"/>
      <c r="BM262" s="29"/>
      <c r="BN262" s="29"/>
      <c r="BO262" s="29"/>
      <c r="BP262" s="29"/>
    </row>
    <row r="263" spans="1:68" ht="12.75" customHeight="1">
      <c r="A263" s="112"/>
      <c r="B263" s="112"/>
      <c r="C263" s="112"/>
      <c r="D263" s="29"/>
      <c r="E263" s="29"/>
      <c r="F263" s="150"/>
      <c r="G263" s="29"/>
      <c r="H263" s="29"/>
      <c r="I263" s="29"/>
      <c r="J263" s="112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F263" s="29"/>
      <c r="AG263" s="29"/>
      <c r="AH263" s="29"/>
      <c r="AI263" s="29"/>
      <c r="AJ263" s="29"/>
      <c r="AK263" s="29"/>
      <c r="AL263" s="29"/>
      <c r="AM263" s="29"/>
      <c r="AN263" s="29"/>
      <c r="AO263" s="29"/>
      <c r="AP263" s="29"/>
      <c r="AQ263" s="29"/>
      <c r="AR263" s="29"/>
      <c r="AS263" s="29"/>
      <c r="AT263" s="29"/>
      <c r="AU263" s="29"/>
      <c r="AV263" s="29"/>
      <c r="AW263" s="29"/>
      <c r="AX263" s="29"/>
      <c r="AY263" s="29"/>
      <c r="AZ263" s="29"/>
      <c r="BA263" s="29"/>
      <c r="BB263" s="29"/>
      <c r="BC263" s="29"/>
      <c r="BD263" s="29"/>
      <c r="BE263" s="29"/>
      <c r="BF263" s="29"/>
      <c r="BG263" s="29"/>
      <c r="BH263" s="29"/>
      <c r="BI263" s="29"/>
      <c r="BJ263" s="29"/>
      <c r="BK263" s="29"/>
      <c r="BL263" s="29"/>
      <c r="BM263" s="29"/>
      <c r="BN263" s="29"/>
      <c r="BO263" s="29"/>
      <c r="BP263" s="29"/>
    </row>
    <row r="264" spans="1:68" ht="12.75" customHeight="1">
      <c r="A264" s="112"/>
      <c r="B264" s="112"/>
      <c r="C264" s="112"/>
      <c r="D264" s="29"/>
      <c r="E264" s="29"/>
      <c r="F264" s="150"/>
      <c r="G264" s="29"/>
      <c r="H264" s="29"/>
      <c r="I264" s="29"/>
      <c r="J264" s="112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F264" s="29"/>
      <c r="AG264" s="29"/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  <c r="AW264" s="29"/>
      <c r="AX264" s="29"/>
      <c r="AY264" s="29"/>
      <c r="AZ264" s="29"/>
      <c r="BA264" s="29"/>
      <c r="BB264" s="29"/>
      <c r="BC264" s="29"/>
      <c r="BD264" s="29"/>
      <c r="BE264" s="29"/>
      <c r="BF264" s="29"/>
      <c r="BG264" s="29"/>
      <c r="BH264" s="29"/>
      <c r="BI264" s="29"/>
      <c r="BJ264" s="29"/>
      <c r="BK264" s="29"/>
      <c r="BL264" s="29"/>
      <c r="BM264" s="29"/>
      <c r="BN264" s="29"/>
      <c r="BO264" s="29"/>
      <c r="BP264" s="29"/>
    </row>
    <row r="265" spans="1:68" ht="12.75" customHeight="1">
      <c r="A265" s="112"/>
      <c r="B265" s="112"/>
      <c r="C265" s="112"/>
      <c r="D265" s="29"/>
      <c r="E265" s="29"/>
      <c r="F265" s="150"/>
      <c r="G265" s="29"/>
      <c r="H265" s="29"/>
      <c r="I265" s="29"/>
      <c r="J265" s="112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  <c r="AW265" s="29"/>
      <c r="AX265" s="29"/>
      <c r="AY265" s="29"/>
      <c r="AZ265" s="29"/>
      <c r="BA265" s="29"/>
      <c r="BB265" s="29"/>
      <c r="BC265" s="29"/>
      <c r="BD265" s="29"/>
      <c r="BE265" s="29"/>
      <c r="BF265" s="29"/>
      <c r="BG265" s="29"/>
      <c r="BH265" s="29"/>
      <c r="BI265" s="29"/>
      <c r="BJ265" s="29"/>
      <c r="BK265" s="29"/>
      <c r="BL265" s="29"/>
      <c r="BM265" s="29"/>
      <c r="BN265" s="29"/>
      <c r="BO265" s="29"/>
      <c r="BP265" s="29"/>
    </row>
    <row r="266" spans="1:68" ht="12.75" customHeight="1">
      <c r="A266" s="112"/>
      <c r="B266" s="112"/>
      <c r="C266" s="112"/>
      <c r="D266" s="29"/>
      <c r="E266" s="29"/>
      <c r="F266" s="150"/>
      <c r="G266" s="29"/>
      <c r="H266" s="29"/>
      <c r="I266" s="29"/>
      <c r="J266" s="112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  <c r="AW266" s="29"/>
      <c r="AX266" s="29"/>
      <c r="AY266" s="29"/>
      <c r="AZ266" s="29"/>
      <c r="BA266" s="29"/>
      <c r="BB266" s="29"/>
      <c r="BC266" s="29"/>
      <c r="BD266" s="29"/>
      <c r="BE266" s="29"/>
      <c r="BF266" s="29"/>
      <c r="BG266" s="29"/>
      <c r="BH266" s="29"/>
      <c r="BI266" s="29"/>
      <c r="BJ266" s="29"/>
      <c r="BK266" s="29"/>
      <c r="BL266" s="29"/>
      <c r="BM266" s="29"/>
      <c r="BN266" s="29"/>
      <c r="BO266" s="29"/>
      <c r="BP266" s="29"/>
    </row>
    <row r="267" spans="1:68" ht="12.75" customHeight="1">
      <c r="A267" s="112"/>
      <c r="B267" s="112"/>
      <c r="C267" s="112"/>
      <c r="D267" s="29"/>
      <c r="E267" s="29"/>
      <c r="F267" s="150"/>
      <c r="G267" s="29"/>
      <c r="H267" s="29"/>
      <c r="I267" s="29"/>
      <c r="J267" s="112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  <c r="AW267" s="29"/>
      <c r="AX267" s="29"/>
      <c r="AY267" s="29"/>
      <c r="AZ267" s="29"/>
      <c r="BA267" s="29"/>
      <c r="BB267" s="29"/>
      <c r="BC267" s="29"/>
      <c r="BD267" s="29"/>
      <c r="BE267" s="29"/>
      <c r="BF267" s="29"/>
      <c r="BG267" s="29"/>
      <c r="BH267" s="29"/>
      <c r="BI267" s="29"/>
      <c r="BJ267" s="29"/>
      <c r="BK267" s="29"/>
      <c r="BL267" s="29"/>
      <c r="BM267" s="29"/>
      <c r="BN267" s="29"/>
      <c r="BO267" s="29"/>
      <c r="BP267" s="29"/>
    </row>
    <row r="268" spans="1:68" ht="12.75" customHeight="1">
      <c r="A268" s="112"/>
      <c r="B268" s="112"/>
      <c r="C268" s="112"/>
      <c r="D268" s="29"/>
      <c r="E268" s="29"/>
      <c r="F268" s="150"/>
      <c r="G268" s="29"/>
      <c r="H268" s="29"/>
      <c r="I268" s="29"/>
      <c r="J268" s="112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  <c r="AW268" s="29"/>
      <c r="AX268" s="29"/>
      <c r="AY268" s="29"/>
      <c r="AZ268" s="29"/>
      <c r="BA268" s="29"/>
      <c r="BB268" s="29"/>
      <c r="BC268" s="29"/>
      <c r="BD268" s="29"/>
      <c r="BE268" s="29"/>
      <c r="BF268" s="29"/>
      <c r="BG268" s="29"/>
      <c r="BH268" s="29"/>
      <c r="BI268" s="29"/>
      <c r="BJ268" s="29"/>
      <c r="BK268" s="29"/>
      <c r="BL268" s="29"/>
      <c r="BM268" s="29"/>
      <c r="BN268" s="29"/>
      <c r="BO268" s="29"/>
      <c r="BP268" s="29"/>
    </row>
    <row r="269" spans="1:68" ht="12.75" customHeight="1">
      <c r="A269" s="112"/>
      <c r="B269" s="112"/>
      <c r="C269" s="112"/>
      <c r="D269" s="29"/>
      <c r="E269" s="29"/>
      <c r="F269" s="150"/>
      <c r="G269" s="29"/>
      <c r="H269" s="29"/>
      <c r="I269" s="29"/>
      <c r="J269" s="112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  <c r="AX269" s="29"/>
      <c r="AY269" s="29"/>
      <c r="AZ269" s="29"/>
      <c r="BA269" s="29"/>
      <c r="BB269" s="29"/>
      <c r="BC269" s="29"/>
      <c r="BD269" s="29"/>
      <c r="BE269" s="29"/>
      <c r="BF269" s="29"/>
      <c r="BG269" s="29"/>
      <c r="BH269" s="29"/>
      <c r="BI269" s="29"/>
      <c r="BJ269" s="29"/>
      <c r="BK269" s="29"/>
      <c r="BL269" s="29"/>
      <c r="BM269" s="29"/>
      <c r="BN269" s="29"/>
      <c r="BO269" s="29"/>
      <c r="BP269" s="29"/>
    </row>
    <row r="270" spans="1:68" ht="12.75" customHeight="1">
      <c r="A270" s="112"/>
      <c r="B270" s="112"/>
      <c r="C270" s="112"/>
      <c r="D270" s="29"/>
      <c r="E270" s="29"/>
      <c r="F270" s="150"/>
      <c r="G270" s="29"/>
      <c r="H270" s="29"/>
      <c r="I270" s="29"/>
      <c r="J270" s="112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  <c r="AW270" s="29"/>
      <c r="AX270" s="29"/>
      <c r="AY270" s="29"/>
      <c r="AZ270" s="29"/>
      <c r="BA270" s="29"/>
      <c r="BB270" s="29"/>
      <c r="BC270" s="29"/>
      <c r="BD270" s="29"/>
      <c r="BE270" s="29"/>
      <c r="BF270" s="29"/>
      <c r="BG270" s="29"/>
      <c r="BH270" s="29"/>
      <c r="BI270" s="29"/>
      <c r="BJ270" s="29"/>
      <c r="BK270" s="29"/>
      <c r="BL270" s="29"/>
      <c r="BM270" s="29"/>
      <c r="BN270" s="29"/>
      <c r="BO270" s="29"/>
      <c r="BP270" s="29"/>
    </row>
    <row r="271" spans="1:68" ht="12.75" customHeight="1">
      <c r="A271" s="112"/>
      <c r="B271" s="112"/>
      <c r="C271" s="112"/>
      <c r="D271" s="29"/>
      <c r="E271" s="29"/>
      <c r="F271" s="150"/>
      <c r="G271" s="29"/>
      <c r="H271" s="29"/>
      <c r="I271" s="29"/>
      <c r="J271" s="112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  <c r="AX271" s="29"/>
      <c r="AY271" s="29"/>
      <c r="AZ271" s="29"/>
      <c r="BA271" s="29"/>
      <c r="BB271" s="29"/>
      <c r="BC271" s="29"/>
      <c r="BD271" s="29"/>
      <c r="BE271" s="29"/>
      <c r="BF271" s="29"/>
      <c r="BG271" s="29"/>
      <c r="BH271" s="29"/>
      <c r="BI271" s="29"/>
      <c r="BJ271" s="29"/>
      <c r="BK271" s="29"/>
      <c r="BL271" s="29"/>
      <c r="BM271" s="29"/>
      <c r="BN271" s="29"/>
      <c r="BO271" s="29"/>
      <c r="BP271" s="29"/>
    </row>
    <row r="272" spans="1:68" ht="12.75" customHeight="1">
      <c r="A272" s="112"/>
      <c r="B272" s="112"/>
      <c r="C272" s="112"/>
      <c r="D272" s="29"/>
      <c r="E272" s="29"/>
      <c r="F272" s="150"/>
      <c r="G272" s="29"/>
      <c r="H272" s="29"/>
      <c r="I272" s="29"/>
      <c r="J272" s="112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  <c r="AW272" s="29"/>
      <c r="AX272" s="29"/>
      <c r="AY272" s="29"/>
      <c r="AZ272" s="29"/>
      <c r="BA272" s="29"/>
      <c r="BB272" s="29"/>
      <c r="BC272" s="29"/>
      <c r="BD272" s="29"/>
      <c r="BE272" s="29"/>
      <c r="BF272" s="29"/>
      <c r="BG272" s="29"/>
      <c r="BH272" s="29"/>
      <c r="BI272" s="29"/>
      <c r="BJ272" s="29"/>
      <c r="BK272" s="29"/>
      <c r="BL272" s="29"/>
      <c r="BM272" s="29"/>
      <c r="BN272" s="29"/>
      <c r="BO272" s="29"/>
      <c r="BP272" s="29"/>
    </row>
    <row r="273" spans="1:68" ht="12.75" customHeight="1">
      <c r="A273" s="112"/>
      <c r="B273" s="112"/>
      <c r="C273" s="112"/>
      <c r="D273" s="29"/>
      <c r="E273" s="29"/>
      <c r="F273" s="150"/>
      <c r="G273" s="29"/>
      <c r="H273" s="29"/>
      <c r="I273" s="29"/>
      <c r="J273" s="112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  <c r="AW273" s="29"/>
      <c r="AX273" s="29"/>
      <c r="AY273" s="29"/>
      <c r="AZ273" s="29"/>
      <c r="BA273" s="29"/>
      <c r="BB273" s="29"/>
      <c r="BC273" s="29"/>
      <c r="BD273" s="29"/>
      <c r="BE273" s="29"/>
      <c r="BF273" s="29"/>
      <c r="BG273" s="29"/>
      <c r="BH273" s="29"/>
      <c r="BI273" s="29"/>
      <c r="BJ273" s="29"/>
      <c r="BK273" s="29"/>
      <c r="BL273" s="29"/>
      <c r="BM273" s="29"/>
      <c r="BN273" s="29"/>
      <c r="BO273" s="29"/>
      <c r="BP273" s="29"/>
    </row>
    <row r="274" spans="1:68" ht="12.75" customHeight="1">
      <c r="A274" s="112"/>
      <c r="B274" s="112"/>
      <c r="C274" s="112"/>
      <c r="D274" s="29"/>
      <c r="E274" s="29"/>
      <c r="F274" s="150"/>
      <c r="G274" s="29"/>
      <c r="H274" s="29"/>
      <c r="I274" s="29"/>
      <c r="J274" s="112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F274" s="29"/>
      <c r="AG274" s="29"/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  <c r="AW274" s="29"/>
      <c r="AX274" s="29"/>
      <c r="AY274" s="29"/>
      <c r="AZ274" s="29"/>
      <c r="BA274" s="29"/>
      <c r="BB274" s="29"/>
      <c r="BC274" s="29"/>
      <c r="BD274" s="29"/>
      <c r="BE274" s="29"/>
      <c r="BF274" s="29"/>
      <c r="BG274" s="29"/>
      <c r="BH274" s="29"/>
      <c r="BI274" s="29"/>
      <c r="BJ274" s="29"/>
      <c r="BK274" s="29"/>
      <c r="BL274" s="29"/>
      <c r="BM274" s="29"/>
      <c r="BN274" s="29"/>
      <c r="BO274" s="29"/>
      <c r="BP274" s="29"/>
    </row>
    <row r="275" spans="1:68" ht="12.75" customHeight="1">
      <c r="A275" s="112"/>
      <c r="B275" s="112"/>
      <c r="C275" s="112"/>
      <c r="D275" s="29"/>
      <c r="E275" s="29"/>
      <c r="F275" s="150"/>
      <c r="G275" s="29"/>
      <c r="H275" s="29"/>
      <c r="I275" s="29"/>
      <c r="J275" s="112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F275" s="29"/>
      <c r="AG275" s="29"/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  <c r="AW275" s="29"/>
      <c r="AX275" s="29"/>
      <c r="AY275" s="29"/>
      <c r="AZ275" s="29"/>
      <c r="BA275" s="29"/>
      <c r="BB275" s="29"/>
      <c r="BC275" s="29"/>
      <c r="BD275" s="29"/>
      <c r="BE275" s="29"/>
      <c r="BF275" s="29"/>
      <c r="BG275" s="29"/>
      <c r="BH275" s="29"/>
      <c r="BI275" s="29"/>
      <c r="BJ275" s="29"/>
      <c r="BK275" s="29"/>
      <c r="BL275" s="29"/>
      <c r="BM275" s="29"/>
      <c r="BN275" s="29"/>
      <c r="BO275" s="29"/>
      <c r="BP275" s="29"/>
    </row>
    <row r="276" spans="1:68" ht="12.75" customHeight="1">
      <c r="A276" s="112"/>
      <c r="B276" s="112"/>
      <c r="C276" s="112"/>
      <c r="D276" s="29"/>
      <c r="E276" s="29"/>
      <c r="F276" s="150"/>
      <c r="G276" s="29"/>
      <c r="H276" s="29"/>
      <c r="I276" s="29"/>
      <c r="J276" s="112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  <c r="AW276" s="29"/>
      <c r="AX276" s="29"/>
      <c r="AY276" s="29"/>
      <c r="AZ276" s="29"/>
      <c r="BA276" s="29"/>
      <c r="BB276" s="29"/>
      <c r="BC276" s="29"/>
      <c r="BD276" s="29"/>
      <c r="BE276" s="29"/>
      <c r="BF276" s="29"/>
      <c r="BG276" s="29"/>
      <c r="BH276" s="29"/>
      <c r="BI276" s="29"/>
      <c r="BJ276" s="29"/>
      <c r="BK276" s="29"/>
      <c r="BL276" s="29"/>
      <c r="BM276" s="29"/>
      <c r="BN276" s="29"/>
      <c r="BO276" s="29"/>
      <c r="BP276" s="29"/>
    </row>
    <row r="277" spans="1:68" ht="12.75" customHeight="1">
      <c r="A277" s="112"/>
      <c r="B277" s="112"/>
      <c r="C277" s="112"/>
      <c r="D277" s="29"/>
      <c r="E277" s="29"/>
      <c r="F277" s="150"/>
      <c r="G277" s="29"/>
      <c r="H277" s="29"/>
      <c r="I277" s="29"/>
      <c r="J277" s="112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W277" s="29"/>
      <c r="X277" s="29"/>
      <c r="Y277" s="29"/>
      <c r="Z277" s="29"/>
      <c r="AA277" s="29"/>
      <c r="AB277" s="29"/>
      <c r="AC277" s="29"/>
      <c r="AD277" s="29"/>
      <c r="AE277" s="29"/>
      <c r="AF277" s="29"/>
      <c r="AG277" s="29"/>
      <c r="AH277" s="29"/>
      <c r="AI277" s="29"/>
      <c r="AJ277" s="29"/>
      <c r="AK277" s="29"/>
      <c r="AL277" s="29"/>
      <c r="AM277" s="29"/>
      <c r="AN277" s="29"/>
      <c r="AO277" s="29"/>
      <c r="AP277" s="29"/>
      <c r="AQ277" s="29"/>
      <c r="AR277" s="29"/>
      <c r="AS277" s="29"/>
      <c r="AT277" s="29"/>
      <c r="AU277" s="29"/>
      <c r="AV277" s="29"/>
      <c r="AW277" s="29"/>
      <c r="AX277" s="29"/>
      <c r="AY277" s="29"/>
      <c r="AZ277" s="29"/>
      <c r="BA277" s="29"/>
      <c r="BB277" s="29"/>
      <c r="BC277" s="29"/>
      <c r="BD277" s="29"/>
      <c r="BE277" s="29"/>
      <c r="BF277" s="29"/>
      <c r="BG277" s="29"/>
      <c r="BH277" s="29"/>
      <c r="BI277" s="29"/>
      <c r="BJ277" s="29"/>
      <c r="BK277" s="29"/>
      <c r="BL277" s="29"/>
      <c r="BM277" s="29"/>
      <c r="BN277" s="29"/>
      <c r="BO277" s="29"/>
      <c r="BP277" s="29"/>
    </row>
    <row r="278" spans="1:68" ht="12.75" customHeight="1">
      <c r="A278" s="112"/>
      <c r="B278" s="112"/>
      <c r="C278" s="112"/>
      <c r="D278" s="29"/>
      <c r="E278" s="29"/>
      <c r="F278" s="150"/>
      <c r="G278" s="29"/>
      <c r="H278" s="29"/>
      <c r="I278" s="29"/>
      <c r="J278" s="112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F278" s="29"/>
      <c r="AG278" s="29"/>
      <c r="AH278" s="29"/>
      <c r="AI278" s="29"/>
      <c r="AJ278" s="29"/>
      <c r="AK278" s="29"/>
      <c r="AL278" s="29"/>
      <c r="AM278" s="29"/>
      <c r="AN278" s="29"/>
      <c r="AO278" s="29"/>
      <c r="AP278" s="29"/>
      <c r="AQ278" s="29"/>
      <c r="AR278" s="29"/>
      <c r="AS278" s="29"/>
      <c r="AT278" s="29"/>
      <c r="AU278" s="29"/>
      <c r="AV278" s="29"/>
      <c r="AW278" s="29"/>
      <c r="AX278" s="29"/>
      <c r="AY278" s="29"/>
      <c r="AZ278" s="29"/>
      <c r="BA278" s="29"/>
      <c r="BB278" s="29"/>
      <c r="BC278" s="29"/>
      <c r="BD278" s="29"/>
      <c r="BE278" s="29"/>
      <c r="BF278" s="29"/>
      <c r="BG278" s="29"/>
      <c r="BH278" s="29"/>
      <c r="BI278" s="29"/>
      <c r="BJ278" s="29"/>
      <c r="BK278" s="29"/>
      <c r="BL278" s="29"/>
      <c r="BM278" s="29"/>
      <c r="BN278" s="29"/>
      <c r="BO278" s="29"/>
      <c r="BP278" s="29"/>
    </row>
    <row r="279" spans="1:68" ht="12.75" customHeight="1">
      <c r="A279" s="112"/>
      <c r="B279" s="112"/>
      <c r="C279" s="112"/>
      <c r="D279" s="29"/>
      <c r="E279" s="29"/>
      <c r="F279" s="150"/>
      <c r="G279" s="29"/>
      <c r="H279" s="29"/>
      <c r="I279" s="29"/>
      <c r="J279" s="112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  <c r="AW279" s="29"/>
      <c r="AX279" s="29"/>
      <c r="AY279" s="29"/>
      <c r="AZ279" s="29"/>
      <c r="BA279" s="29"/>
      <c r="BB279" s="29"/>
      <c r="BC279" s="29"/>
      <c r="BD279" s="29"/>
      <c r="BE279" s="29"/>
      <c r="BF279" s="29"/>
      <c r="BG279" s="29"/>
      <c r="BH279" s="29"/>
      <c r="BI279" s="29"/>
      <c r="BJ279" s="29"/>
      <c r="BK279" s="29"/>
      <c r="BL279" s="29"/>
      <c r="BM279" s="29"/>
      <c r="BN279" s="29"/>
      <c r="BO279" s="29"/>
      <c r="BP279" s="29"/>
    </row>
    <row r="280" spans="1:68" ht="12.75" customHeight="1">
      <c r="A280" s="112"/>
      <c r="B280" s="112"/>
      <c r="C280" s="112"/>
      <c r="D280" s="29"/>
      <c r="E280" s="29"/>
      <c r="F280" s="150"/>
      <c r="G280" s="29"/>
      <c r="H280" s="29"/>
      <c r="I280" s="29"/>
      <c r="J280" s="112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F280" s="29"/>
      <c r="AG280" s="29"/>
      <c r="AH280" s="29"/>
      <c r="AI280" s="29"/>
      <c r="AJ280" s="29"/>
      <c r="AK280" s="29"/>
      <c r="AL280" s="29"/>
      <c r="AM280" s="29"/>
      <c r="AN280" s="29"/>
      <c r="AO280" s="29"/>
      <c r="AP280" s="29"/>
      <c r="AQ280" s="29"/>
      <c r="AR280" s="29"/>
      <c r="AS280" s="29"/>
      <c r="AT280" s="29"/>
      <c r="AU280" s="29"/>
      <c r="AV280" s="29"/>
      <c r="AW280" s="29"/>
      <c r="AX280" s="29"/>
      <c r="AY280" s="29"/>
      <c r="AZ280" s="29"/>
      <c r="BA280" s="29"/>
      <c r="BB280" s="29"/>
      <c r="BC280" s="29"/>
      <c r="BD280" s="29"/>
      <c r="BE280" s="29"/>
      <c r="BF280" s="29"/>
      <c r="BG280" s="29"/>
      <c r="BH280" s="29"/>
      <c r="BI280" s="29"/>
      <c r="BJ280" s="29"/>
      <c r="BK280" s="29"/>
      <c r="BL280" s="29"/>
      <c r="BM280" s="29"/>
      <c r="BN280" s="29"/>
      <c r="BO280" s="29"/>
      <c r="BP280" s="29"/>
    </row>
    <row r="281" spans="1:68" ht="12.75" customHeight="1">
      <c r="A281" s="112"/>
      <c r="B281" s="112"/>
      <c r="C281" s="112"/>
      <c r="D281" s="29"/>
      <c r="E281" s="29"/>
      <c r="F281" s="150"/>
      <c r="G281" s="29"/>
      <c r="H281" s="29"/>
      <c r="I281" s="29"/>
      <c r="J281" s="112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29"/>
      <c r="X281" s="29"/>
      <c r="Y281" s="29"/>
      <c r="Z281" s="29"/>
      <c r="AA281" s="29"/>
      <c r="AB281" s="29"/>
      <c r="AC281" s="29"/>
      <c r="AD281" s="29"/>
      <c r="AE281" s="29"/>
      <c r="AF281" s="29"/>
      <c r="AG281" s="29"/>
      <c r="AH281" s="29"/>
      <c r="AI281" s="29"/>
      <c r="AJ281" s="29"/>
      <c r="AK281" s="29"/>
      <c r="AL281" s="29"/>
      <c r="AM281" s="29"/>
      <c r="AN281" s="29"/>
      <c r="AO281" s="29"/>
      <c r="AP281" s="29"/>
      <c r="AQ281" s="29"/>
      <c r="AR281" s="29"/>
      <c r="AS281" s="29"/>
      <c r="AT281" s="29"/>
      <c r="AU281" s="29"/>
      <c r="AV281" s="29"/>
      <c r="AW281" s="29"/>
      <c r="AX281" s="29"/>
      <c r="AY281" s="29"/>
      <c r="AZ281" s="29"/>
      <c r="BA281" s="29"/>
      <c r="BB281" s="29"/>
      <c r="BC281" s="29"/>
      <c r="BD281" s="29"/>
      <c r="BE281" s="29"/>
      <c r="BF281" s="29"/>
      <c r="BG281" s="29"/>
      <c r="BH281" s="29"/>
      <c r="BI281" s="29"/>
      <c r="BJ281" s="29"/>
      <c r="BK281" s="29"/>
      <c r="BL281" s="29"/>
      <c r="BM281" s="29"/>
      <c r="BN281" s="29"/>
      <c r="BO281" s="29"/>
      <c r="BP281" s="29"/>
    </row>
    <row r="282" spans="1:68" ht="12.75" customHeight="1">
      <c r="A282" s="112"/>
      <c r="B282" s="112"/>
      <c r="C282" s="112"/>
      <c r="D282" s="29"/>
      <c r="E282" s="29"/>
      <c r="F282" s="150"/>
      <c r="G282" s="29"/>
      <c r="H282" s="29"/>
      <c r="I282" s="29"/>
      <c r="J282" s="112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  <c r="AW282" s="29"/>
      <c r="AX282" s="29"/>
      <c r="AY282" s="29"/>
      <c r="AZ282" s="29"/>
      <c r="BA282" s="29"/>
      <c r="BB282" s="29"/>
      <c r="BC282" s="29"/>
      <c r="BD282" s="29"/>
      <c r="BE282" s="29"/>
      <c r="BF282" s="29"/>
      <c r="BG282" s="29"/>
      <c r="BH282" s="29"/>
      <c r="BI282" s="29"/>
      <c r="BJ282" s="29"/>
      <c r="BK282" s="29"/>
      <c r="BL282" s="29"/>
      <c r="BM282" s="29"/>
      <c r="BN282" s="29"/>
      <c r="BO282" s="29"/>
      <c r="BP282" s="29"/>
    </row>
    <row r="283" spans="1:68" ht="12.75" customHeight="1">
      <c r="A283" s="112"/>
      <c r="B283" s="112"/>
      <c r="C283" s="112"/>
      <c r="D283" s="29"/>
      <c r="E283" s="29"/>
      <c r="F283" s="150"/>
      <c r="G283" s="29"/>
      <c r="H283" s="29"/>
      <c r="I283" s="29"/>
      <c r="J283" s="112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  <c r="AW283" s="29"/>
      <c r="AX283" s="29"/>
      <c r="AY283" s="29"/>
      <c r="AZ283" s="29"/>
      <c r="BA283" s="29"/>
      <c r="BB283" s="29"/>
      <c r="BC283" s="29"/>
      <c r="BD283" s="29"/>
      <c r="BE283" s="29"/>
      <c r="BF283" s="29"/>
      <c r="BG283" s="29"/>
      <c r="BH283" s="29"/>
      <c r="BI283" s="29"/>
      <c r="BJ283" s="29"/>
      <c r="BK283" s="29"/>
      <c r="BL283" s="29"/>
      <c r="BM283" s="29"/>
      <c r="BN283" s="29"/>
      <c r="BO283" s="29"/>
      <c r="BP283" s="29"/>
    </row>
    <row r="284" spans="1:68" ht="12.75" customHeight="1">
      <c r="A284" s="112"/>
      <c r="B284" s="112"/>
      <c r="C284" s="112"/>
      <c r="D284" s="29"/>
      <c r="E284" s="29"/>
      <c r="F284" s="150"/>
      <c r="G284" s="29"/>
      <c r="H284" s="29"/>
      <c r="I284" s="29"/>
      <c r="J284" s="112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W284" s="29"/>
      <c r="X284" s="29"/>
      <c r="Y284" s="29"/>
      <c r="Z284" s="29"/>
      <c r="AA284" s="29"/>
      <c r="AB284" s="29"/>
      <c r="AC284" s="29"/>
      <c r="AD284" s="29"/>
      <c r="AE284" s="29"/>
      <c r="AF284" s="29"/>
      <c r="AG284" s="29"/>
      <c r="AH284" s="29"/>
      <c r="AI284" s="29"/>
      <c r="AJ284" s="29"/>
      <c r="AK284" s="29"/>
      <c r="AL284" s="29"/>
      <c r="AM284" s="29"/>
      <c r="AN284" s="29"/>
      <c r="AO284" s="29"/>
      <c r="AP284" s="29"/>
      <c r="AQ284" s="29"/>
      <c r="AR284" s="29"/>
      <c r="AS284" s="29"/>
      <c r="AT284" s="29"/>
      <c r="AU284" s="29"/>
      <c r="AV284" s="29"/>
      <c r="AW284" s="29"/>
      <c r="AX284" s="29"/>
      <c r="AY284" s="29"/>
      <c r="AZ284" s="29"/>
      <c r="BA284" s="29"/>
      <c r="BB284" s="29"/>
      <c r="BC284" s="29"/>
      <c r="BD284" s="29"/>
      <c r="BE284" s="29"/>
      <c r="BF284" s="29"/>
      <c r="BG284" s="29"/>
      <c r="BH284" s="29"/>
      <c r="BI284" s="29"/>
      <c r="BJ284" s="29"/>
      <c r="BK284" s="29"/>
      <c r="BL284" s="29"/>
      <c r="BM284" s="29"/>
      <c r="BN284" s="29"/>
      <c r="BO284" s="29"/>
      <c r="BP284" s="29"/>
    </row>
    <row r="285" spans="1:68" ht="12.75" customHeight="1">
      <c r="A285" s="112"/>
      <c r="B285" s="112"/>
      <c r="C285" s="112"/>
      <c r="D285" s="29"/>
      <c r="E285" s="29"/>
      <c r="F285" s="150"/>
      <c r="G285" s="29"/>
      <c r="H285" s="29"/>
      <c r="I285" s="29"/>
      <c r="J285" s="112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F285" s="29"/>
      <c r="AG285" s="29"/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  <c r="AW285" s="29"/>
      <c r="AX285" s="29"/>
      <c r="AY285" s="29"/>
      <c r="AZ285" s="29"/>
      <c r="BA285" s="29"/>
      <c r="BB285" s="29"/>
      <c r="BC285" s="29"/>
      <c r="BD285" s="29"/>
      <c r="BE285" s="29"/>
      <c r="BF285" s="29"/>
      <c r="BG285" s="29"/>
      <c r="BH285" s="29"/>
      <c r="BI285" s="29"/>
      <c r="BJ285" s="29"/>
      <c r="BK285" s="29"/>
      <c r="BL285" s="29"/>
      <c r="BM285" s="29"/>
      <c r="BN285" s="29"/>
      <c r="BO285" s="29"/>
      <c r="BP285" s="29"/>
    </row>
    <row r="286" spans="1:68" ht="12.75" customHeight="1">
      <c r="A286" s="112"/>
      <c r="B286" s="112"/>
      <c r="C286" s="112"/>
      <c r="D286" s="29"/>
      <c r="E286" s="29"/>
      <c r="F286" s="150"/>
      <c r="G286" s="29"/>
      <c r="H286" s="29"/>
      <c r="I286" s="29"/>
      <c r="J286" s="112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F286" s="29"/>
      <c r="AG286" s="29"/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  <c r="AW286" s="29"/>
      <c r="AX286" s="29"/>
      <c r="AY286" s="29"/>
      <c r="AZ286" s="29"/>
      <c r="BA286" s="29"/>
      <c r="BB286" s="29"/>
      <c r="BC286" s="29"/>
      <c r="BD286" s="29"/>
      <c r="BE286" s="29"/>
      <c r="BF286" s="29"/>
      <c r="BG286" s="29"/>
      <c r="BH286" s="29"/>
      <c r="BI286" s="29"/>
      <c r="BJ286" s="29"/>
      <c r="BK286" s="29"/>
      <c r="BL286" s="29"/>
      <c r="BM286" s="29"/>
      <c r="BN286" s="29"/>
      <c r="BO286" s="29"/>
      <c r="BP286" s="29"/>
    </row>
    <row r="287" spans="1:68" ht="12.75" customHeight="1">
      <c r="A287" s="112"/>
      <c r="B287" s="112"/>
      <c r="C287" s="112"/>
      <c r="D287" s="29"/>
      <c r="E287" s="29"/>
      <c r="F287" s="150"/>
      <c r="G287" s="29"/>
      <c r="H287" s="29"/>
      <c r="I287" s="29"/>
      <c r="J287" s="112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W287" s="29"/>
      <c r="X287" s="29"/>
      <c r="Y287" s="29"/>
      <c r="Z287" s="29"/>
      <c r="AA287" s="29"/>
      <c r="AB287" s="29"/>
      <c r="AC287" s="29"/>
      <c r="AD287" s="29"/>
      <c r="AE287" s="29"/>
      <c r="AF287" s="29"/>
      <c r="AG287" s="29"/>
      <c r="AH287" s="29"/>
      <c r="AI287" s="29"/>
      <c r="AJ287" s="29"/>
      <c r="AK287" s="29"/>
      <c r="AL287" s="29"/>
      <c r="AM287" s="29"/>
      <c r="AN287" s="29"/>
      <c r="AO287" s="29"/>
      <c r="AP287" s="29"/>
      <c r="AQ287" s="29"/>
      <c r="AR287" s="29"/>
      <c r="AS287" s="29"/>
      <c r="AT287" s="29"/>
      <c r="AU287" s="29"/>
      <c r="AV287" s="29"/>
      <c r="AW287" s="29"/>
      <c r="AX287" s="29"/>
      <c r="AY287" s="29"/>
      <c r="AZ287" s="29"/>
      <c r="BA287" s="29"/>
      <c r="BB287" s="29"/>
      <c r="BC287" s="29"/>
      <c r="BD287" s="29"/>
      <c r="BE287" s="29"/>
      <c r="BF287" s="29"/>
      <c r="BG287" s="29"/>
      <c r="BH287" s="29"/>
      <c r="BI287" s="29"/>
      <c r="BJ287" s="29"/>
      <c r="BK287" s="29"/>
      <c r="BL287" s="29"/>
      <c r="BM287" s="29"/>
      <c r="BN287" s="29"/>
      <c r="BO287" s="29"/>
      <c r="BP287" s="29"/>
    </row>
    <row r="288" spans="1:68" ht="12.75" customHeight="1">
      <c r="A288" s="112"/>
      <c r="B288" s="112"/>
      <c r="C288" s="112"/>
      <c r="D288" s="29"/>
      <c r="E288" s="29"/>
      <c r="F288" s="150"/>
      <c r="G288" s="29"/>
      <c r="H288" s="29"/>
      <c r="I288" s="29"/>
      <c r="J288" s="112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W288" s="29"/>
      <c r="X288" s="29"/>
      <c r="Y288" s="29"/>
      <c r="Z288" s="29"/>
      <c r="AA288" s="29"/>
      <c r="AB288" s="29"/>
      <c r="AC288" s="29"/>
      <c r="AD288" s="29"/>
      <c r="AE288" s="29"/>
      <c r="AF288" s="29"/>
      <c r="AG288" s="29"/>
      <c r="AH288" s="29"/>
      <c r="AI288" s="29"/>
      <c r="AJ288" s="29"/>
      <c r="AK288" s="29"/>
      <c r="AL288" s="29"/>
      <c r="AM288" s="29"/>
      <c r="AN288" s="29"/>
      <c r="AO288" s="29"/>
      <c r="AP288" s="29"/>
      <c r="AQ288" s="29"/>
      <c r="AR288" s="29"/>
      <c r="AS288" s="29"/>
      <c r="AT288" s="29"/>
      <c r="AU288" s="29"/>
      <c r="AV288" s="29"/>
      <c r="AW288" s="29"/>
      <c r="AX288" s="29"/>
      <c r="AY288" s="29"/>
      <c r="AZ288" s="29"/>
      <c r="BA288" s="29"/>
      <c r="BB288" s="29"/>
      <c r="BC288" s="29"/>
      <c r="BD288" s="29"/>
      <c r="BE288" s="29"/>
      <c r="BF288" s="29"/>
      <c r="BG288" s="29"/>
      <c r="BH288" s="29"/>
      <c r="BI288" s="29"/>
      <c r="BJ288" s="29"/>
      <c r="BK288" s="29"/>
      <c r="BL288" s="29"/>
      <c r="BM288" s="29"/>
      <c r="BN288" s="29"/>
      <c r="BO288" s="29"/>
      <c r="BP288" s="29"/>
    </row>
    <row r="289" spans="1:68" ht="12.75" customHeight="1">
      <c r="A289" s="112"/>
      <c r="B289" s="112"/>
      <c r="C289" s="112"/>
      <c r="D289" s="29"/>
      <c r="E289" s="29"/>
      <c r="F289" s="150"/>
      <c r="G289" s="29"/>
      <c r="H289" s="29"/>
      <c r="I289" s="29"/>
      <c r="J289" s="112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W289" s="29"/>
      <c r="X289" s="29"/>
      <c r="Y289" s="29"/>
      <c r="Z289" s="29"/>
      <c r="AA289" s="29"/>
      <c r="AB289" s="29"/>
      <c r="AC289" s="29"/>
      <c r="AD289" s="29"/>
      <c r="AE289" s="29"/>
      <c r="AF289" s="29"/>
      <c r="AG289" s="29"/>
      <c r="AH289" s="29"/>
      <c r="AI289" s="29"/>
      <c r="AJ289" s="29"/>
      <c r="AK289" s="29"/>
      <c r="AL289" s="29"/>
      <c r="AM289" s="29"/>
      <c r="AN289" s="29"/>
      <c r="AO289" s="29"/>
      <c r="AP289" s="29"/>
      <c r="AQ289" s="29"/>
      <c r="AR289" s="29"/>
      <c r="AS289" s="29"/>
      <c r="AT289" s="29"/>
      <c r="AU289" s="29"/>
      <c r="AV289" s="29"/>
      <c r="AW289" s="29"/>
      <c r="AX289" s="29"/>
      <c r="AY289" s="29"/>
      <c r="AZ289" s="29"/>
      <c r="BA289" s="29"/>
      <c r="BB289" s="29"/>
      <c r="BC289" s="29"/>
      <c r="BD289" s="29"/>
      <c r="BE289" s="29"/>
      <c r="BF289" s="29"/>
      <c r="BG289" s="29"/>
      <c r="BH289" s="29"/>
      <c r="BI289" s="29"/>
      <c r="BJ289" s="29"/>
      <c r="BK289" s="29"/>
      <c r="BL289" s="29"/>
      <c r="BM289" s="29"/>
      <c r="BN289" s="29"/>
      <c r="BO289" s="29"/>
      <c r="BP289" s="29"/>
    </row>
    <row r="290" spans="1:68" ht="12.75" customHeight="1">
      <c r="A290" s="112"/>
      <c r="B290" s="112"/>
      <c r="C290" s="112"/>
      <c r="D290" s="29"/>
      <c r="E290" s="29"/>
      <c r="F290" s="150"/>
      <c r="G290" s="29"/>
      <c r="H290" s="29"/>
      <c r="I290" s="29"/>
      <c r="J290" s="112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29"/>
      <c r="X290" s="29"/>
      <c r="Y290" s="29"/>
      <c r="Z290" s="29"/>
      <c r="AA290" s="29"/>
      <c r="AB290" s="29"/>
      <c r="AC290" s="29"/>
      <c r="AD290" s="29"/>
      <c r="AE290" s="29"/>
      <c r="AF290" s="29"/>
      <c r="AG290" s="29"/>
      <c r="AH290" s="29"/>
      <c r="AI290" s="29"/>
      <c r="AJ290" s="29"/>
      <c r="AK290" s="29"/>
      <c r="AL290" s="29"/>
      <c r="AM290" s="29"/>
      <c r="AN290" s="29"/>
      <c r="AO290" s="29"/>
      <c r="AP290" s="29"/>
      <c r="AQ290" s="29"/>
      <c r="AR290" s="29"/>
      <c r="AS290" s="29"/>
      <c r="AT290" s="29"/>
      <c r="AU290" s="29"/>
      <c r="AV290" s="29"/>
      <c r="AW290" s="29"/>
      <c r="AX290" s="29"/>
      <c r="AY290" s="29"/>
      <c r="AZ290" s="29"/>
      <c r="BA290" s="29"/>
      <c r="BB290" s="29"/>
      <c r="BC290" s="29"/>
      <c r="BD290" s="29"/>
      <c r="BE290" s="29"/>
      <c r="BF290" s="29"/>
      <c r="BG290" s="29"/>
      <c r="BH290" s="29"/>
      <c r="BI290" s="29"/>
      <c r="BJ290" s="29"/>
      <c r="BK290" s="29"/>
      <c r="BL290" s="29"/>
      <c r="BM290" s="29"/>
      <c r="BN290" s="29"/>
      <c r="BO290" s="29"/>
      <c r="BP290" s="29"/>
    </row>
    <row r="291" spans="1:68" ht="12.75" customHeight="1">
      <c r="A291" s="112"/>
      <c r="B291" s="112"/>
      <c r="C291" s="112"/>
      <c r="D291" s="29"/>
      <c r="E291" s="29"/>
      <c r="F291" s="150"/>
      <c r="G291" s="29"/>
      <c r="H291" s="29"/>
      <c r="I291" s="29"/>
      <c r="J291" s="112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29"/>
      <c r="Z291" s="29"/>
      <c r="AA291" s="29"/>
      <c r="AB291" s="29"/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  <c r="AW291" s="29"/>
      <c r="AX291" s="29"/>
      <c r="AY291" s="29"/>
      <c r="AZ291" s="29"/>
      <c r="BA291" s="29"/>
      <c r="BB291" s="29"/>
      <c r="BC291" s="29"/>
      <c r="BD291" s="29"/>
      <c r="BE291" s="29"/>
      <c r="BF291" s="29"/>
      <c r="BG291" s="29"/>
      <c r="BH291" s="29"/>
      <c r="BI291" s="29"/>
      <c r="BJ291" s="29"/>
      <c r="BK291" s="29"/>
      <c r="BL291" s="29"/>
      <c r="BM291" s="29"/>
      <c r="BN291" s="29"/>
      <c r="BO291" s="29"/>
      <c r="BP291" s="29"/>
    </row>
    <row r="292" spans="1:68" ht="12.75" customHeight="1">
      <c r="A292" s="112"/>
      <c r="B292" s="112"/>
      <c r="C292" s="112"/>
      <c r="D292" s="29"/>
      <c r="E292" s="29"/>
      <c r="F292" s="150"/>
      <c r="G292" s="29"/>
      <c r="H292" s="29"/>
      <c r="I292" s="29"/>
      <c r="J292" s="112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W292" s="29"/>
      <c r="X292" s="29"/>
      <c r="Y292" s="29"/>
      <c r="Z292" s="29"/>
      <c r="AA292" s="29"/>
      <c r="AB292" s="29"/>
      <c r="AC292" s="29"/>
      <c r="AD292" s="29"/>
      <c r="AE292" s="29"/>
      <c r="AF292" s="29"/>
      <c r="AG292" s="29"/>
      <c r="AH292" s="29"/>
      <c r="AI292" s="29"/>
      <c r="AJ292" s="29"/>
      <c r="AK292" s="29"/>
      <c r="AL292" s="29"/>
      <c r="AM292" s="29"/>
      <c r="AN292" s="29"/>
      <c r="AO292" s="29"/>
      <c r="AP292" s="29"/>
      <c r="AQ292" s="29"/>
      <c r="AR292" s="29"/>
      <c r="AS292" s="29"/>
      <c r="AT292" s="29"/>
      <c r="AU292" s="29"/>
      <c r="AV292" s="29"/>
      <c r="AW292" s="29"/>
      <c r="AX292" s="29"/>
      <c r="AY292" s="29"/>
      <c r="AZ292" s="29"/>
      <c r="BA292" s="29"/>
      <c r="BB292" s="29"/>
      <c r="BC292" s="29"/>
      <c r="BD292" s="29"/>
      <c r="BE292" s="29"/>
      <c r="BF292" s="29"/>
      <c r="BG292" s="29"/>
      <c r="BH292" s="29"/>
      <c r="BI292" s="29"/>
      <c r="BJ292" s="29"/>
      <c r="BK292" s="29"/>
      <c r="BL292" s="29"/>
      <c r="BM292" s="29"/>
      <c r="BN292" s="29"/>
      <c r="BO292" s="29"/>
      <c r="BP292" s="29"/>
    </row>
    <row r="293" spans="1:68" ht="12.75" customHeight="1">
      <c r="A293" s="112"/>
      <c r="B293" s="112"/>
      <c r="C293" s="112"/>
      <c r="D293" s="29"/>
      <c r="E293" s="29"/>
      <c r="F293" s="150"/>
      <c r="G293" s="29"/>
      <c r="H293" s="29"/>
      <c r="I293" s="29"/>
      <c r="J293" s="112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29"/>
      <c r="X293" s="29"/>
      <c r="Y293" s="29"/>
      <c r="Z293" s="29"/>
      <c r="AA293" s="29"/>
      <c r="AB293" s="29"/>
      <c r="AC293" s="29"/>
      <c r="AD293" s="29"/>
      <c r="AE293" s="29"/>
      <c r="AF293" s="29"/>
      <c r="AG293" s="29"/>
      <c r="AH293" s="29"/>
      <c r="AI293" s="29"/>
      <c r="AJ293" s="29"/>
      <c r="AK293" s="29"/>
      <c r="AL293" s="29"/>
      <c r="AM293" s="29"/>
      <c r="AN293" s="29"/>
      <c r="AO293" s="29"/>
      <c r="AP293" s="29"/>
      <c r="AQ293" s="29"/>
      <c r="AR293" s="29"/>
      <c r="AS293" s="29"/>
      <c r="AT293" s="29"/>
      <c r="AU293" s="29"/>
      <c r="AV293" s="29"/>
      <c r="AW293" s="29"/>
      <c r="AX293" s="29"/>
      <c r="AY293" s="29"/>
      <c r="AZ293" s="29"/>
      <c r="BA293" s="29"/>
      <c r="BB293" s="29"/>
      <c r="BC293" s="29"/>
      <c r="BD293" s="29"/>
      <c r="BE293" s="29"/>
      <c r="BF293" s="29"/>
      <c r="BG293" s="29"/>
      <c r="BH293" s="29"/>
      <c r="BI293" s="29"/>
      <c r="BJ293" s="29"/>
      <c r="BK293" s="29"/>
      <c r="BL293" s="29"/>
      <c r="BM293" s="29"/>
      <c r="BN293" s="29"/>
      <c r="BO293" s="29"/>
      <c r="BP293" s="29"/>
    </row>
    <row r="294" spans="1:68" ht="12.75" customHeight="1">
      <c r="A294" s="112"/>
      <c r="B294" s="112"/>
      <c r="C294" s="112"/>
      <c r="D294" s="29"/>
      <c r="E294" s="29"/>
      <c r="F294" s="150"/>
      <c r="G294" s="29"/>
      <c r="H294" s="29"/>
      <c r="I294" s="29"/>
      <c r="J294" s="112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  <c r="AW294" s="29"/>
      <c r="AX294" s="29"/>
      <c r="AY294" s="29"/>
      <c r="AZ294" s="29"/>
      <c r="BA294" s="29"/>
      <c r="BB294" s="29"/>
      <c r="BC294" s="29"/>
      <c r="BD294" s="29"/>
      <c r="BE294" s="29"/>
      <c r="BF294" s="29"/>
      <c r="BG294" s="29"/>
      <c r="BH294" s="29"/>
      <c r="BI294" s="29"/>
      <c r="BJ294" s="29"/>
      <c r="BK294" s="29"/>
      <c r="BL294" s="29"/>
      <c r="BM294" s="29"/>
      <c r="BN294" s="29"/>
      <c r="BO294" s="29"/>
      <c r="BP294" s="29"/>
    </row>
    <row r="295" spans="1:68" ht="12.75" customHeight="1">
      <c r="A295" s="112"/>
      <c r="B295" s="112"/>
      <c r="C295" s="112"/>
      <c r="D295" s="29"/>
      <c r="E295" s="29"/>
      <c r="F295" s="150"/>
      <c r="G295" s="29"/>
      <c r="H295" s="29"/>
      <c r="I295" s="29"/>
      <c r="J295" s="112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W295" s="29"/>
      <c r="X295" s="29"/>
      <c r="Y295" s="29"/>
      <c r="Z295" s="29"/>
      <c r="AA295" s="29"/>
      <c r="AB295" s="29"/>
      <c r="AC295" s="29"/>
      <c r="AD295" s="29"/>
      <c r="AE295" s="29"/>
      <c r="AF295" s="29"/>
      <c r="AG295" s="29"/>
      <c r="AH295" s="29"/>
      <c r="AI295" s="29"/>
      <c r="AJ295" s="29"/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  <c r="AW295" s="29"/>
      <c r="AX295" s="29"/>
      <c r="AY295" s="29"/>
      <c r="AZ295" s="29"/>
      <c r="BA295" s="29"/>
      <c r="BB295" s="29"/>
      <c r="BC295" s="29"/>
      <c r="BD295" s="29"/>
      <c r="BE295" s="29"/>
      <c r="BF295" s="29"/>
      <c r="BG295" s="29"/>
      <c r="BH295" s="29"/>
      <c r="BI295" s="29"/>
      <c r="BJ295" s="29"/>
      <c r="BK295" s="29"/>
      <c r="BL295" s="29"/>
      <c r="BM295" s="29"/>
      <c r="BN295" s="29"/>
      <c r="BO295" s="29"/>
      <c r="BP295" s="29"/>
    </row>
    <row r="296" spans="1:68" ht="12.75" customHeight="1">
      <c r="A296" s="112"/>
      <c r="B296" s="112"/>
      <c r="C296" s="112"/>
      <c r="D296" s="29"/>
      <c r="E296" s="29"/>
      <c r="F296" s="150"/>
      <c r="G296" s="29"/>
      <c r="H296" s="29"/>
      <c r="I296" s="29"/>
      <c r="J296" s="112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  <c r="AB296" s="29"/>
      <c r="AC296" s="29"/>
      <c r="AD296" s="29"/>
      <c r="AE296" s="29"/>
      <c r="AF296" s="29"/>
      <c r="AG296" s="29"/>
      <c r="AH296" s="29"/>
      <c r="AI296" s="29"/>
      <c r="AJ296" s="29"/>
      <c r="AK296" s="29"/>
      <c r="AL296" s="29"/>
      <c r="AM296" s="29"/>
      <c r="AN296" s="29"/>
      <c r="AO296" s="29"/>
      <c r="AP296" s="29"/>
      <c r="AQ296" s="29"/>
      <c r="AR296" s="29"/>
      <c r="AS296" s="29"/>
      <c r="AT296" s="29"/>
      <c r="AU296" s="29"/>
      <c r="AV296" s="29"/>
      <c r="AW296" s="29"/>
      <c r="AX296" s="29"/>
      <c r="AY296" s="29"/>
      <c r="AZ296" s="29"/>
      <c r="BA296" s="29"/>
      <c r="BB296" s="29"/>
      <c r="BC296" s="29"/>
      <c r="BD296" s="29"/>
      <c r="BE296" s="29"/>
      <c r="BF296" s="29"/>
      <c r="BG296" s="29"/>
      <c r="BH296" s="29"/>
      <c r="BI296" s="29"/>
      <c r="BJ296" s="29"/>
      <c r="BK296" s="29"/>
      <c r="BL296" s="29"/>
      <c r="BM296" s="29"/>
      <c r="BN296" s="29"/>
      <c r="BO296" s="29"/>
      <c r="BP296" s="29"/>
    </row>
    <row r="297" spans="1:68" ht="12.75" customHeight="1">
      <c r="A297" s="112"/>
      <c r="B297" s="112"/>
      <c r="C297" s="112"/>
      <c r="D297" s="29"/>
      <c r="E297" s="29"/>
      <c r="F297" s="150"/>
      <c r="G297" s="29"/>
      <c r="H297" s="29"/>
      <c r="I297" s="29"/>
      <c r="J297" s="112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  <c r="AB297" s="29"/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  <c r="AW297" s="29"/>
      <c r="AX297" s="29"/>
      <c r="AY297" s="29"/>
      <c r="AZ297" s="29"/>
      <c r="BA297" s="29"/>
      <c r="BB297" s="29"/>
      <c r="BC297" s="29"/>
      <c r="BD297" s="29"/>
      <c r="BE297" s="29"/>
      <c r="BF297" s="29"/>
      <c r="BG297" s="29"/>
      <c r="BH297" s="29"/>
      <c r="BI297" s="29"/>
      <c r="BJ297" s="29"/>
      <c r="BK297" s="29"/>
      <c r="BL297" s="29"/>
      <c r="BM297" s="29"/>
      <c r="BN297" s="29"/>
      <c r="BO297" s="29"/>
      <c r="BP297" s="29"/>
    </row>
    <row r="298" spans="1:68" ht="12.75" customHeight="1">
      <c r="A298" s="112"/>
      <c r="B298" s="112"/>
      <c r="C298" s="112"/>
      <c r="D298" s="29"/>
      <c r="E298" s="29"/>
      <c r="F298" s="150"/>
      <c r="G298" s="29"/>
      <c r="H298" s="29"/>
      <c r="I298" s="29"/>
      <c r="J298" s="112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  <c r="AW298" s="29"/>
      <c r="AX298" s="29"/>
      <c r="AY298" s="29"/>
      <c r="AZ298" s="29"/>
      <c r="BA298" s="29"/>
      <c r="BB298" s="29"/>
      <c r="BC298" s="29"/>
      <c r="BD298" s="29"/>
      <c r="BE298" s="29"/>
      <c r="BF298" s="29"/>
      <c r="BG298" s="29"/>
      <c r="BH298" s="29"/>
      <c r="BI298" s="29"/>
      <c r="BJ298" s="29"/>
      <c r="BK298" s="29"/>
      <c r="BL298" s="29"/>
      <c r="BM298" s="29"/>
      <c r="BN298" s="29"/>
      <c r="BO298" s="29"/>
      <c r="BP298" s="29"/>
    </row>
    <row r="299" spans="1:68" ht="12.75" customHeight="1">
      <c r="A299" s="112"/>
      <c r="B299" s="112"/>
      <c r="C299" s="112"/>
      <c r="D299" s="29"/>
      <c r="E299" s="29"/>
      <c r="F299" s="150"/>
      <c r="G299" s="29"/>
      <c r="H299" s="29"/>
      <c r="I299" s="29"/>
      <c r="J299" s="112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W299" s="29"/>
      <c r="X299" s="29"/>
      <c r="Y299" s="29"/>
      <c r="Z299" s="29"/>
      <c r="AA299" s="29"/>
      <c r="AB299" s="29"/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  <c r="AW299" s="29"/>
      <c r="AX299" s="29"/>
      <c r="AY299" s="29"/>
      <c r="AZ299" s="29"/>
      <c r="BA299" s="29"/>
      <c r="BB299" s="29"/>
      <c r="BC299" s="29"/>
      <c r="BD299" s="29"/>
      <c r="BE299" s="29"/>
      <c r="BF299" s="29"/>
      <c r="BG299" s="29"/>
      <c r="BH299" s="29"/>
      <c r="BI299" s="29"/>
      <c r="BJ299" s="29"/>
      <c r="BK299" s="29"/>
      <c r="BL299" s="29"/>
      <c r="BM299" s="29"/>
      <c r="BN299" s="29"/>
      <c r="BO299" s="29"/>
      <c r="BP299" s="29"/>
    </row>
    <row r="300" spans="1:68" ht="12.75" customHeight="1">
      <c r="A300" s="112"/>
      <c r="B300" s="112"/>
      <c r="C300" s="112"/>
      <c r="D300" s="29"/>
      <c r="E300" s="29"/>
      <c r="F300" s="150"/>
      <c r="G300" s="29"/>
      <c r="H300" s="29"/>
      <c r="I300" s="29"/>
      <c r="J300" s="112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  <c r="AW300" s="29"/>
      <c r="AX300" s="29"/>
      <c r="AY300" s="29"/>
      <c r="AZ300" s="29"/>
      <c r="BA300" s="29"/>
      <c r="BB300" s="29"/>
      <c r="BC300" s="29"/>
      <c r="BD300" s="29"/>
      <c r="BE300" s="29"/>
      <c r="BF300" s="29"/>
      <c r="BG300" s="29"/>
      <c r="BH300" s="29"/>
      <c r="BI300" s="29"/>
      <c r="BJ300" s="29"/>
      <c r="BK300" s="29"/>
      <c r="BL300" s="29"/>
      <c r="BM300" s="29"/>
      <c r="BN300" s="29"/>
      <c r="BO300" s="29"/>
      <c r="BP300" s="29"/>
    </row>
    <row r="301" spans="1:68" ht="12.75" customHeight="1">
      <c r="A301" s="112"/>
      <c r="B301" s="112"/>
      <c r="C301" s="112"/>
      <c r="D301" s="29"/>
      <c r="E301" s="29"/>
      <c r="F301" s="150"/>
      <c r="G301" s="29"/>
      <c r="H301" s="29"/>
      <c r="I301" s="29"/>
      <c r="J301" s="112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W301" s="29"/>
      <c r="X301" s="29"/>
      <c r="Y301" s="29"/>
      <c r="Z301" s="29"/>
      <c r="AA301" s="29"/>
      <c r="AB301" s="29"/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  <c r="AW301" s="29"/>
      <c r="AX301" s="29"/>
      <c r="AY301" s="29"/>
      <c r="AZ301" s="29"/>
      <c r="BA301" s="29"/>
      <c r="BB301" s="29"/>
      <c r="BC301" s="29"/>
      <c r="BD301" s="29"/>
      <c r="BE301" s="29"/>
      <c r="BF301" s="29"/>
      <c r="BG301" s="29"/>
      <c r="BH301" s="29"/>
      <c r="BI301" s="29"/>
      <c r="BJ301" s="29"/>
      <c r="BK301" s="29"/>
      <c r="BL301" s="29"/>
      <c r="BM301" s="29"/>
      <c r="BN301" s="29"/>
      <c r="BO301" s="29"/>
      <c r="BP301" s="29"/>
    </row>
    <row r="302" spans="1:68" ht="12.75" customHeight="1">
      <c r="A302" s="112"/>
      <c r="B302" s="112"/>
      <c r="C302" s="112"/>
      <c r="D302" s="29"/>
      <c r="E302" s="29"/>
      <c r="F302" s="150"/>
      <c r="G302" s="29"/>
      <c r="H302" s="29"/>
      <c r="I302" s="29"/>
      <c r="J302" s="112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W302" s="29"/>
      <c r="X302" s="29"/>
      <c r="Y302" s="29"/>
      <c r="Z302" s="29"/>
      <c r="AA302" s="29"/>
      <c r="AB302" s="29"/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  <c r="AW302" s="29"/>
      <c r="AX302" s="29"/>
      <c r="AY302" s="29"/>
      <c r="AZ302" s="29"/>
      <c r="BA302" s="29"/>
      <c r="BB302" s="29"/>
      <c r="BC302" s="29"/>
      <c r="BD302" s="29"/>
      <c r="BE302" s="29"/>
      <c r="BF302" s="29"/>
      <c r="BG302" s="29"/>
      <c r="BH302" s="29"/>
      <c r="BI302" s="29"/>
      <c r="BJ302" s="29"/>
      <c r="BK302" s="29"/>
      <c r="BL302" s="29"/>
      <c r="BM302" s="29"/>
      <c r="BN302" s="29"/>
      <c r="BO302" s="29"/>
      <c r="BP302" s="29"/>
    </row>
    <row r="303" spans="1:68" ht="12.75" customHeight="1">
      <c r="A303" s="112"/>
      <c r="B303" s="112"/>
      <c r="C303" s="112"/>
      <c r="D303" s="29"/>
      <c r="E303" s="29"/>
      <c r="F303" s="150"/>
      <c r="G303" s="29"/>
      <c r="H303" s="29"/>
      <c r="I303" s="29"/>
      <c r="J303" s="112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W303" s="29"/>
      <c r="X303" s="29"/>
      <c r="Y303" s="29"/>
      <c r="Z303" s="29"/>
      <c r="AA303" s="29"/>
      <c r="AB303" s="29"/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  <c r="AW303" s="29"/>
      <c r="AX303" s="29"/>
      <c r="AY303" s="29"/>
      <c r="AZ303" s="29"/>
      <c r="BA303" s="29"/>
      <c r="BB303" s="29"/>
      <c r="BC303" s="29"/>
      <c r="BD303" s="29"/>
      <c r="BE303" s="29"/>
      <c r="BF303" s="29"/>
      <c r="BG303" s="29"/>
      <c r="BH303" s="29"/>
      <c r="BI303" s="29"/>
      <c r="BJ303" s="29"/>
      <c r="BK303" s="29"/>
      <c r="BL303" s="29"/>
      <c r="BM303" s="29"/>
      <c r="BN303" s="29"/>
      <c r="BO303" s="29"/>
      <c r="BP303" s="29"/>
    </row>
    <row r="304" spans="1:68" ht="12.75" customHeight="1">
      <c r="A304" s="112"/>
      <c r="B304" s="112"/>
      <c r="C304" s="112"/>
      <c r="D304" s="29"/>
      <c r="E304" s="29"/>
      <c r="F304" s="150"/>
      <c r="G304" s="29"/>
      <c r="H304" s="29"/>
      <c r="I304" s="29"/>
      <c r="J304" s="112"/>
      <c r="K304" s="29"/>
      <c r="L304" s="29"/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W304" s="29"/>
      <c r="X304" s="29"/>
      <c r="Y304" s="29"/>
      <c r="Z304" s="29"/>
      <c r="AA304" s="29"/>
      <c r="AB304" s="29"/>
      <c r="AC304" s="29"/>
      <c r="AD304" s="29"/>
      <c r="AE304" s="29"/>
      <c r="AF304" s="29"/>
      <c r="AG304" s="29"/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  <c r="AW304" s="29"/>
      <c r="AX304" s="29"/>
      <c r="AY304" s="29"/>
      <c r="AZ304" s="29"/>
      <c r="BA304" s="29"/>
      <c r="BB304" s="29"/>
      <c r="BC304" s="29"/>
      <c r="BD304" s="29"/>
      <c r="BE304" s="29"/>
      <c r="BF304" s="29"/>
      <c r="BG304" s="29"/>
      <c r="BH304" s="29"/>
      <c r="BI304" s="29"/>
      <c r="BJ304" s="29"/>
      <c r="BK304" s="29"/>
      <c r="BL304" s="29"/>
      <c r="BM304" s="29"/>
      <c r="BN304" s="29"/>
      <c r="BO304" s="29"/>
      <c r="BP304" s="29"/>
    </row>
    <row r="305" spans="1:68" ht="12.75" customHeight="1">
      <c r="A305" s="112"/>
      <c r="B305" s="112"/>
      <c r="C305" s="112"/>
      <c r="D305" s="29"/>
      <c r="E305" s="29"/>
      <c r="F305" s="150"/>
      <c r="G305" s="29"/>
      <c r="H305" s="29"/>
      <c r="I305" s="29"/>
      <c r="J305" s="112"/>
      <c r="K305" s="29"/>
      <c r="L305" s="29"/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W305" s="29"/>
      <c r="X305" s="29"/>
      <c r="Y305" s="29"/>
      <c r="Z305" s="29"/>
      <c r="AA305" s="29"/>
      <c r="AB305" s="29"/>
      <c r="AC305" s="29"/>
      <c r="AD305" s="29"/>
      <c r="AE305" s="29"/>
      <c r="AF305" s="29"/>
      <c r="AG305" s="29"/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  <c r="AW305" s="29"/>
      <c r="AX305" s="29"/>
      <c r="AY305" s="29"/>
      <c r="AZ305" s="29"/>
      <c r="BA305" s="29"/>
      <c r="BB305" s="29"/>
      <c r="BC305" s="29"/>
      <c r="BD305" s="29"/>
      <c r="BE305" s="29"/>
      <c r="BF305" s="29"/>
      <c r="BG305" s="29"/>
      <c r="BH305" s="29"/>
      <c r="BI305" s="29"/>
      <c r="BJ305" s="29"/>
      <c r="BK305" s="29"/>
      <c r="BL305" s="29"/>
      <c r="BM305" s="29"/>
      <c r="BN305" s="29"/>
      <c r="BO305" s="29"/>
      <c r="BP305" s="29"/>
    </row>
    <row r="306" spans="1:68" ht="12.75" customHeight="1">
      <c r="A306" s="112"/>
      <c r="B306" s="112"/>
      <c r="C306" s="112"/>
      <c r="D306" s="29"/>
      <c r="E306" s="29"/>
      <c r="F306" s="150"/>
      <c r="G306" s="29"/>
      <c r="H306" s="29"/>
      <c r="I306" s="29"/>
      <c r="J306" s="112"/>
      <c r="K306" s="29"/>
      <c r="L306" s="29"/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W306" s="29"/>
      <c r="X306" s="29"/>
      <c r="Y306" s="29"/>
      <c r="Z306" s="29"/>
      <c r="AA306" s="29"/>
      <c r="AB306" s="29"/>
      <c r="AC306" s="29"/>
      <c r="AD306" s="29"/>
      <c r="AE306" s="29"/>
      <c r="AF306" s="29"/>
      <c r="AG306" s="29"/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  <c r="AW306" s="29"/>
      <c r="AX306" s="29"/>
      <c r="AY306" s="29"/>
      <c r="AZ306" s="29"/>
      <c r="BA306" s="29"/>
      <c r="BB306" s="29"/>
      <c r="BC306" s="29"/>
      <c r="BD306" s="29"/>
      <c r="BE306" s="29"/>
      <c r="BF306" s="29"/>
      <c r="BG306" s="29"/>
      <c r="BH306" s="29"/>
      <c r="BI306" s="29"/>
      <c r="BJ306" s="29"/>
      <c r="BK306" s="29"/>
      <c r="BL306" s="29"/>
      <c r="BM306" s="29"/>
      <c r="BN306" s="29"/>
      <c r="BO306" s="29"/>
      <c r="BP306" s="29"/>
    </row>
    <row r="307" spans="1:68" ht="12.75" customHeight="1">
      <c r="A307" s="112"/>
      <c r="B307" s="112"/>
      <c r="C307" s="112"/>
      <c r="D307" s="29"/>
      <c r="E307" s="29"/>
      <c r="F307" s="150"/>
      <c r="G307" s="29"/>
      <c r="H307" s="29"/>
      <c r="I307" s="29"/>
      <c r="J307" s="112"/>
      <c r="K307" s="29"/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W307" s="29"/>
      <c r="X307" s="29"/>
      <c r="Y307" s="29"/>
      <c r="Z307" s="29"/>
      <c r="AA307" s="29"/>
      <c r="AB307" s="29"/>
      <c r="AC307" s="29"/>
      <c r="AD307" s="29"/>
      <c r="AE307" s="29"/>
      <c r="AF307" s="29"/>
      <c r="AG307" s="29"/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  <c r="AW307" s="29"/>
      <c r="AX307" s="29"/>
      <c r="AY307" s="29"/>
      <c r="AZ307" s="29"/>
      <c r="BA307" s="29"/>
      <c r="BB307" s="29"/>
      <c r="BC307" s="29"/>
      <c r="BD307" s="29"/>
      <c r="BE307" s="29"/>
      <c r="BF307" s="29"/>
      <c r="BG307" s="29"/>
      <c r="BH307" s="29"/>
      <c r="BI307" s="29"/>
      <c r="BJ307" s="29"/>
      <c r="BK307" s="29"/>
      <c r="BL307" s="29"/>
      <c r="BM307" s="29"/>
      <c r="BN307" s="29"/>
      <c r="BO307" s="29"/>
      <c r="BP307" s="29"/>
    </row>
    <row r="308" spans="1:68" ht="12.75" customHeight="1">
      <c r="A308" s="112"/>
      <c r="B308" s="112"/>
      <c r="C308" s="112"/>
      <c r="D308" s="29"/>
      <c r="E308" s="29"/>
      <c r="F308" s="150"/>
      <c r="G308" s="29"/>
      <c r="H308" s="29"/>
      <c r="I308" s="29"/>
      <c r="J308" s="112"/>
      <c r="K308" s="29"/>
      <c r="L308" s="29"/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W308" s="29"/>
      <c r="X308" s="29"/>
      <c r="Y308" s="29"/>
      <c r="Z308" s="29"/>
      <c r="AA308" s="29"/>
      <c r="AB308" s="29"/>
      <c r="AC308" s="29"/>
      <c r="AD308" s="29"/>
      <c r="AE308" s="29"/>
      <c r="AF308" s="29"/>
      <c r="AG308" s="29"/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  <c r="AW308" s="29"/>
      <c r="AX308" s="29"/>
      <c r="AY308" s="29"/>
      <c r="AZ308" s="29"/>
      <c r="BA308" s="29"/>
      <c r="BB308" s="29"/>
      <c r="BC308" s="29"/>
      <c r="BD308" s="29"/>
      <c r="BE308" s="29"/>
      <c r="BF308" s="29"/>
      <c r="BG308" s="29"/>
      <c r="BH308" s="29"/>
      <c r="BI308" s="29"/>
      <c r="BJ308" s="29"/>
      <c r="BK308" s="29"/>
      <c r="BL308" s="29"/>
      <c r="BM308" s="29"/>
      <c r="BN308" s="29"/>
      <c r="BO308" s="29"/>
      <c r="BP308" s="29"/>
    </row>
    <row r="309" spans="1:68" ht="12.75" customHeight="1">
      <c r="A309" s="112"/>
      <c r="B309" s="112"/>
      <c r="C309" s="112"/>
      <c r="D309" s="29"/>
      <c r="E309" s="29"/>
      <c r="F309" s="150"/>
      <c r="G309" s="29"/>
      <c r="H309" s="29"/>
      <c r="I309" s="29"/>
      <c r="J309" s="112"/>
      <c r="K309" s="29"/>
      <c r="L309" s="29"/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W309" s="29"/>
      <c r="X309" s="29"/>
      <c r="Y309" s="29"/>
      <c r="Z309" s="29"/>
      <c r="AA309" s="29"/>
      <c r="AB309" s="29"/>
      <c r="AC309" s="29"/>
      <c r="AD309" s="29"/>
      <c r="AE309" s="29"/>
      <c r="AF309" s="29"/>
      <c r="AG309" s="29"/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  <c r="AW309" s="29"/>
      <c r="AX309" s="29"/>
      <c r="AY309" s="29"/>
      <c r="AZ309" s="29"/>
      <c r="BA309" s="29"/>
      <c r="BB309" s="29"/>
      <c r="BC309" s="29"/>
      <c r="BD309" s="29"/>
      <c r="BE309" s="29"/>
      <c r="BF309" s="29"/>
      <c r="BG309" s="29"/>
      <c r="BH309" s="29"/>
      <c r="BI309" s="29"/>
      <c r="BJ309" s="29"/>
      <c r="BK309" s="29"/>
      <c r="BL309" s="29"/>
      <c r="BM309" s="29"/>
      <c r="BN309" s="29"/>
      <c r="BO309" s="29"/>
      <c r="BP309" s="29"/>
    </row>
    <row r="310" spans="1:68" ht="12.75" customHeight="1">
      <c r="A310" s="112"/>
      <c r="B310" s="112"/>
      <c r="C310" s="112"/>
      <c r="D310" s="29"/>
      <c r="E310" s="29"/>
      <c r="F310" s="150"/>
      <c r="G310" s="29"/>
      <c r="H310" s="29"/>
      <c r="I310" s="29"/>
      <c r="J310" s="112"/>
      <c r="K310" s="29"/>
      <c r="L310" s="29"/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W310" s="29"/>
      <c r="X310" s="29"/>
      <c r="Y310" s="29"/>
      <c r="Z310" s="29"/>
      <c r="AA310" s="29"/>
      <c r="AB310" s="29"/>
      <c r="AC310" s="29"/>
      <c r="AD310" s="29"/>
      <c r="AE310" s="29"/>
      <c r="AF310" s="29"/>
      <c r="AG310" s="29"/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  <c r="AW310" s="29"/>
      <c r="AX310" s="29"/>
      <c r="AY310" s="29"/>
      <c r="AZ310" s="29"/>
      <c r="BA310" s="29"/>
      <c r="BB310" s="29"/>
      <c r="BC310" s="29"/>
      <c r="BD310" s="29"/>
      <c r="BE310" s="29"/>
      <c r="BF310" s="29"/>
      <c r="BG310" s="29"/>
      <c r="BH310" s="29"/>
      <c r="BI310" s="29"/>
      <c r="BJ310" s="29"/>
      <c r="BK310" s="29"/>
      <c r="BL310" s="29"/>
      <c r="BM310" s="29"/>
      <c r="BN310" s="29"/>
      <c r="BO310" s="29"/>
      <c r="BP310" s="29"/>
    </row>
    <row r="311" spans="1:68" ht="12.75" customHeight="1">
      <c r="A311" s="112"/>
      <c r="B311" s="112"/>
      <c r="C311" s="112"/>
      <c r="D311" s="29"/>
      <c r="E311" s="29"/>
      <c r="F311" s="150"/>
      <c r="G311" s="29"/>
      <c r="H311" s="29"/>
      <c r="I311" s="29"/>
      <c r="J311" s="112"/>
      <c r="K311" s="29"/>
      <c r="L311" s="29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W311" s="29"/>
      <c r="X311" s="29"/>
      <c r="Y311" s="29"/>
      <c r="Z311" s="29"/>
      <c r="AA311" s="29"/>
      <c r="AB311" s="29"/>
      <c r="AC311" s="29"/>
      <c r="AD311" s="29"/>
      <c r="AE311" s="29"/>
      <c r="AF311" s="29"/>
      <c r="AG311" s="29"/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  <c r="AW311" s="29"/>
      <c r="AX311" s="29"/>
      <c r="AY311" s="29"/>
      <c r="AZ311" s="29"/>
      <c r="BA311" s="29"/>
      <c r="BB311" s="29"/>
      <c r="BC311" s="29"/>
      <c r="BD311" s="29"/>
      <c r="BE311" s="29"/>
      <c r="BF311" s="29"/>
      <c r="BG311" s="29"/>
      <c r="BH311" s="29"/>
      <c r="BI311" s="29"/>
      <c r="BJ311" s="29"/>
      <c r="BK311" s="29"/>
      <c r="BL311" s="29"/>
      <c r="BM311" s="29"/>
      <c r="BN311" s="29"/>
      <c r="BO311" s="29"/>
      <c r="BP311" s="29"/>
    </row>
    <row r="312" spans="1:68" ht="12.75" customHeight="1">
      <c r="A312" s="112"/>
      <c r="B312" s="112"/>
      <c r="C312" s="112"/>
      <c r="D312" s="29"/>
      <c r="E312" s="29"/>
      <c r="F312" s="150"/>
      <c r="G312" s="29"/>
      <c r="H312" s="29"/>
      <c r="I312" s="29"/>
      <c r="J312" s="112"/>
      <c r="K312" s="29"/>
      <c r="L312" s="29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W312" s="29"/>
      <c r="X312" s="29"/>
      <c r="Y312" s="29"/>
      <c r="Z312" s="29"/>
      <c r="AA312" s="29"/>
      <c r="AB312" s="29"/>
      <c r="AC312" s="29"/>
      <c r="AD312" s="29"/>
      <c r="AE312" s="29"/>
      <c r="AF312" s="29"/>
      <c r="AG312" s="29"/>
      <c r="AH312" s="29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  <c r="AW312" s="29"/>
      <c r="AX312" s="29"/>
      <c r="AY312" s="29"/>
      <c r="AZ312" s="29"/>
      <c r="BA312" s="29"/>
      <c r="BB312" s="29"/>
      <c r="BC312" s="29"/>
      <c r="BD312" s="29"/>
      <c r="BE312" s="29"/>
      <c r="BF312" s="29"/>
      <c r="BG312" s="29"/>
      <c r="BH312" s="29"/>
      <c r="BI312" s="29"/>
      <c r="BJ312" s="29"/>
      <c r="BK312" s="29"/>
      <c r="BL312" s="29"/>
      <c r="BM312" s="29"/>
      <c r="BN312" s="29"/>
      <c r="BO312" s="29"/>
      <c r="BP312" s="29"/>
    </row>
    <row r="313" spans="1:68" ht="12.75" customHeight="1">
      <c r="A313" s="112"/>
      <c r="B313" s="112"/>
      <c r="C313" s="112"/>
      <c r="D313" s="29"/>
      <c r="E313" s="29"/>
      <c r="F313" s="150"/>
      <c r="G313" s="29"/>
      <c r="H313" s="29"/>
      <c r="I313" s="29"/>
      <c r="J313" s="112"/>
      <c r="K313" s="29"/>
      <c r="L313" s="29"/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W313" s="29"/>
      <c r="X313" s="29"/>
      <c r="Y313" s="29"/>
      <c r="Z313" s="29"/>
      <c r="AA313" s="29"/>
      <c r="AB313" s="29"/>
      <c r="AC313" s="29"/>
      <c r="AD313" s="29"/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  <c r="AW313" s="29"/>
      <c r="AX313" s="29"/>
      <c r="AY313" s="29"/>
      <c r="AZ313" s="29"/>
      <c r="BA313" s="29"/>
      <c r="BB313" s="29"/>
      <c r="BC313" s="29"/>
      <c r="BD313" s="29"/>
      <c r="BE313" s="29"/>
      <c r="BF313" s="29"/>
      <c r="BG313" s="29"/>
      <c r="BH313" s="29"/>
      <c r="BI313" s="29"/>
      <c r="BJ313" s="29"/>
      <c r="BK313" s="29"/>
      <c r="BL313" s="29"/>
      <c r="BM313" s="29"/>
      <c r="BN313" s="29"/>
      <c r="BO313" s="29"/>
      <c r="BP313" s="29"/>
    </row>
    <row r="314" spans="1:68" ht="12.75" customHeight="1">
      <c r="A314" s="112"/>
      <c r="B314" s="112"/>
      <c r="C314" s="112"/>
      <c r="D314" s="29"/>
      <c r="E314" s="29"/>
      <c r="F314" s="150"/>
      <c r="G314" s="29"/>
      <c r="H314" s="29"/>
      <c r="I314" s="29"/>
      <c r="J314" s="112"/>
      <c r="K314" s="29"/>
      <c r="L314" s="29"/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W314" s="29"/>
      <c r="X314" s="29"/>
      <c r="Y314" s="29"/>
      <c r="Z314" s="29"/>
      <c r="AA314" s="29"/>
      <c r="AB314" s="29"/>
      <c r="AC314" s="29"/>
      <c r="AD314" s="29"/>
      <c r="AE314" s="29"/>
      <c r="AF314" s="29"/>
      <c r="AG314" s="29"/>
      <c r="AH314" s="29"/>
      <c r="AI314" s="29"/>
      <c r="AJ314" s="29"/>
      <c r="AK314" s="29"/>
      <c r="AL314" s="29"/>
      <c r="AM314" s="29"/>
      <c r="AN314" s="29"/>
      <c r="AO314" s="29"/>
      <c r="AP314" s="29"/>
      <c r="AQ314" s="29"/>
      <c r="AR314" s="29"/>
      <c r="AS314" s="29"/>
      <c r="AT314" s="29"/>
      <c r="AU314" s="29"/>
      <c r="AV314" s="29"/>
      <c r="AW314" s="29"/>
      <c r="AX314" s="29"/>
      <c r="AY314" s="29"/>
      <c r="AZ314" s="29"/>
      <c r="BA314" s="29"/>
      <c r="BB314" s="29"/>
      <c r="BC314" s="29"/>
      <c r="BD314" s="29"/>
      <c r="BE314" s="29"/>
      <c r="BF314" s="29"/>
      <c r="BG314" s="29"/>
      <c r="BH314" s="29"/>
      <c r="BI314" s="29"/>
      <c r="BJ314" s="29"/>
      <c r="BK314" s="29"/>
      <c r="BL314" s="29"/>
      <c r="BM314" s="29"/>
      <c r="BN314" s="29"/>
      <c r="BO314" s="29"/>
      <c r="BP314" s="29"/>
    </row>
    <row r="315" spans="1:68" ht="12.75" customHeight="1">
      <c r="A315" s="112"/>
      <c r="B315" s="112"/>
      <c r="C315" s="112"/>
      <c r="D315" s="29"/>
      <c r="E315" s="29"/>
      <c r="F315" s="150"/>
      <c r="G315" s="29"/>
      <c r="H315" s="29"/>
      <c r="I315" s="29"/>
      <c r="J315" s="112"/>
      <c r="K315" s="29"/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W315" s="29"/>
      <c r="X315" s="29"/>
      <c r="Y315" s="29"/>
      <c r="Z315" s="29"/>
      <c r="AA315" s="29"/>
      <c r="AB315" s="29"/>
      <c r="AC315" s="29"/>
      <c r="AD315" s="29"/>
      <c r="AE315" s="29"/>
      <c r="AF315" s="29"/>
      <c r="AG315" s="29"/>
      <c r="AH315" s="29"/>
      <c r="AI315" s="29"/>
      <c r="AJ315" s="29"/>
      <c r="AK315" s="29"/>
      <c r="AL315" s="29"/>
      <c r="AM315" s="29"/>
      <c r="AN315" s="29"/>
      <c r="AO315" s="29"/>
      <c r="AP315" s="29"/>
      <c r="AQ315" s="29"/>
      <c r="AR315" s="29"/>
      <c r="AS315" s="29"/>
      <c r="AT315" s="29"/>
      <c r="AU315" s="29"/>
      <c r="AV315" s="29"/>
      <c r="AW315" s="29"/>
      <c r="AX315" s="29"/>
      <c r="AY315" s="29"/>
      <c r="AZ315" s="29"/>
      <c r="BA315" s="29"/>
      <c r="BB315" s="29"/>
      <c r="BC315" s="29"/>
      <c r="BD315" s="29"/>
      <c r="BE315" s="29"/>
      <c r="BF315" s="29"/>
      <c r="BG315" s="29"/>
      <c r="BH315" s="29"/>
      <c r="BI315" s="29"/>
      <c r="BJ315" s="29"/>
      <c r="BK315" s="29"/>
      <c r="BL315" s="29"/>
      <c r="BM315" s="29"/>
      <c r="BN315" s="29"/>
      <c r="BO315" s="29"/>
      <c r="BP315" s="29"/>
    </row>
    <row r="316" spans="1:68" ht="12.75" customHeight="1">
      <c r="A316" s="112"/>
      <c r="B316" s="112"/>
      <c r="C316" s="112"/>
      <c r="D316" s="29"/>
      <c r="E316" s="29"/>
      <c r="F316" s="150"/>
      <c r="G316" s="29"/>
      <c r="H316" s="29"/>
      <c r="I316" s="29"/>
      <c r="J316" s="112"/>
      <c r="K316" s="29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W316" s="29"/>
      <c r="X316" s="29"/>
      <c r="Y316" s="29"/>
      <c r="Z316" s="29"/>
      <c r="AA316" s="29"/>
      <c r="AB316" s="29"/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  <c r="AW316" s="29"/>
      <c r="AX316" s="29"/>
      <c r="AY316" s="29"/>
      <c r="AZ316" s="29"/>
      <c r="BA316" s="29"/>
      <c r="BB316" s="29"/>
      <c r="BC316" s="29"/>
      <c r="BD316" s="29"/>
      <c r="BE316" s="29"/>
      <c r="BF316" s="29"/>
      <c r="BG316" s="29"/>
      <c r="BH316" s="29"/>
      <c r="BI316" s="29"/>
      <c r="BJ316" s="29"/>
      <c r="BK316" s="29"/>
      <c r="BL316" s="29"/>
      <c r="BM316" s="29"/>
      <c r="BN316" s="29"/>
      <c r="BO316" s="29"/>
      <c r="BP316" s="29"/>
    </row>
    <row r="317" spans="1:68" ht="12.75" customHeight="1">
      <c r="A317" s="112"/>
      <c r="B317" s="112"/>
      <c r="C317" s="112"/>
      <c r="D317" s="29"/>
      <c r="E317" s="29"/>
      <c r="F317" s="150"/>
      <c r="G317" s="29"/>
      <c r="H317" s="29"/>
      <c r="I317" s="29"/>
      <c r="J317" s="112"/>
      <c r="K317" s="29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W317" s="29"/>
      <c r="X317" s="29"/>
      <c r="Y317" s="29"/>
      <c r="Z317" s="29"/>
      <c r="AA317" s="29"/>
      <c r="AB317" s="29"/>
      <c r="AC317" s="29"/>
      <c r="AD317" s="29"/>
      <c r="AE317" s="29"/>
      <c r="AF317" s="29"/>
      <c r="AG317" s="29"/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  <c r="AW317" s="29"/>
      <c r="AX317" s="29"/>
      <c r="AY317" s="29"/>
      <c r="AZ317" s="29"/>
      <c r="BA317" s="29"/>
      <c r="BB317" s="29"/>
      <c r="BC317" s="29"/>
      <c r="BD317" s="29"/>
      <c r="BE317" s="29"/>
      <c r="BF317" s="29"/>
      <c r="BG317" s="29"/>
      <c r="BH317" s="29"/>
      <c r="BI317" s="29"/>
      <c r="BJ317" s="29"/>
      <c r="BK317" s="29"/>
      <c r="BL317" s="29"/>
      <c r="BM317" s="29"/>
      <c r="BN317" s="29"/>
      <c r="BO317" s="29"/>
      <c r="BP317" s="29"/>
    </row>
    <row r="318" spans="1:68" ht="12.75" customHeight="1">
      <c r="A318" s="112"/>
      <c r="B318" s="112"/>
      <c r="C318" s="112"/>
      <c r="D318" s="29"/>
      <c r="E318" s="29"/>
      <c r="F318" s="150"/>
      <c r="G318" s="29"/>
      <c r="H318" s="29"/>
      <c r="I318" s="29"/>
      <c r="J318" s="112"/>
      <c r="K318" s="29"/>
      <c r="L318" s="29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  <c r="AX318" s="29"/>
      <c r="AY318" s="29"/>
      <c r="AZ318" s="29"/>
      <c r="BA318" s="29"/>
      <c r="BB318" s="29"/>
      <c r="BC318" s="29"/>
      <c r="BD318" s="29"/>
      <c r="BE318" s="29"/>
      <c r="BF318" s="29"/>
      <c r="BG318" s="29"/>
      <c r="BH318" s="29"/>
      <c r="BI318" s="29"/>
      <c r="BJ318" s="29"/>
      <c r="BK318" s="29"/>
      <c r="BL318" s="29"/>
      <c r="BM318" s="29"/>
      <c r="BN318" s="29"/>
      <c r="BO318" s="29"/>
      <c r="BP318" s="29"/>
    </row>
    <row r="319" spans="1:68" ht="12.75" customHeight="1">
      <c r="A319" s="112"/>
      <c r="B319" s="112"/>
      <c r="C319" s="112"/>
      <c r="D319" s="29"/>
      <c r="E319" s="29"/>
      <c r="F319" s="150"/>
      <c r="G319" s="29"/>
      <c r="H319" s="29"/>
      <c r="I319" s="29"/>
      <c r="J319" s="112"/>
      <c r="K319" s="29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W319" s="29"/>
      <c r="X319" s="29"/>
      <c r="Y319" s="29"/>
      <c r="Z319" s="29"/>
      <c r="AA319" s="29"/>
      <c r="AB319" s="29"/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  <c r="AW319" s="29"/>
      <c r="AX319" s="29"/>
      <c r="AY319" s="29"/>
      <c r="AZ319" s="29"/>
      <c r="BA319" s="29"/>
      <c r="BB319" s="29"/>
      <c r="BC319" s="29"/>
      <c r="BD319" s="29"/>
      <c r="BE319" s="29"/>
      <c r="BF319" s="29"/>
      <c r="BG319" s="29"/>
      <c r="BH319" s="29"/>
      <c r="BI319" s="29"/>
      <c r="BJ319" s="29"/>
      <c r="BK319" s="29"/>
      <c r="BL319" s="29"/>
      <c r="BM319" s="29"/>
      <c r="BN319" s="29"/>
      <c r="BO319" s="29"/>
      <c r="BP319" s="29"/>
    </row>
    <row r="320" spans="1:68" ht="12.75" customHeight="1">
      <c r="A320" s="112"/>
      <c r="B320" s="112"/>
      <c r="C320" s="112"/>
      <c r="D320" s="29"/>
      <c r="E320" s="29"/>
      <c r="F320" s="150"/>
      <c r="G320" s="29"/>
      <c r="H320" s="29"/>
      <c r="I320" s="29"/>
      <c r="J320" s="112"/>
      <c r="K320" s="29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W320" s="29"/>
      <c r="X320" s="29"/>
      <c r="Y320" s="29"/>
      <c r="Z320" s="29"/>
      <c r="AA320" s="29"/>
      <c r="AB320" s="29"/>
      <c r="AC320" s="29"/>
      <c r="AD320" s="29"/>
      <c r="AE320" s="29"/>
      <c r="AF320" s="29"/>
      <c r="AG320" s="29"/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  <c r="AW320" s="29"/>
      <c r="AX320" s="29"/>
      <c r="AY320" s="29"/>
      <c r="AZ320" s="29"/>
      <c r="BA320" s="29"/>
      <c r="BB320" s="29"/>
      <c r="BC320" s="29"/>
      <c r="BD320" s="29"/>
      <c r="BE320" s="29"/>
      <c r="BF320" s="29"/>
      <c r="BG320" s="29"/>
      <c r="BH320" s="29"/>
      <c r="BI320" s="29"/>
      <c r="BJ320" s="29"/>
      <c r="BK320" s="29"/>
      <c r="BL320" s="29"/>
      <c r="BM320" s="29"/>
      <c r="BN320" s="29"/>
      <c r="BO320" s="29"/>
      <c r="BP320" s="29"/>
    </row>
    <row r="321" spans="1:68" ht="12.75" customHeight="1">
      <c r="A321" s="112"/>
      <c r="B321" s="112"/>
      <c r="C321" s="112"/>
      <c r="D321" s="29"/>
      <c r="E321" s="29"/>
      <c r="F321" s="150"/>
      <c r="G321" s="29"/>
      <c r="H321" s="29"/>
      <c r="I321" s="29"/>
      <c r="J321" s="112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  <c r="AW321" s="29"/>
      <c r="AX321" s="29"/>
      <c r="AY321" s="29"/>
      <c r="AZ321" s="29"/>
      <c r="BA321" s="29"/>
      <c r="BB321" s="29"/>
      <c r="BC321" s="29"/>
      <c r="BD321" s="29"/>
      <c r="BE321" s="29"/>
      <c r="BF321" s="29"/>
      <c r="BG321" s="29"/>
      <c r="BH321" s="29"/>
      <c r="BI321" s="29"/>
      <c r="BJ321" s="29"/>
      <c r="BK321" s="29"/>
      <c r="BL321" s="29"/>
      <c r="BM321" s="29"/>
      <c r="BN321" s="29"/>
      <c r="BO321" s="29"/>
      <c r="BP321" s="29"/>
    </row>
    <row r="322" spans="1:68" ht="12.75" customHeight="1">
      <c r="A322" s="112"/>
      <c r="B322" s="112"/>
      <c r="C322" s="112"/>
      <c r="D322" s="29"/>
      <c r="E322" s="29"/>
      <c r="F322" s="150"/>
      <c r="G322" s="29"/>
      <c r="H322" s="29"/>
      <c r="I322" s="29"/>
      <c r="J322" s="112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29"/>
      <c r="X322" s="29"/>
      <c r="Y322" s="29"/>
      <c r="Z322" s="29"/>
      <c r="AA322" s="29"/>
      <c r="AB322" s="29"/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  <c r="AW322" s="29"/>
      <c r="AX322" s="29"/>
      <c r="AY322" s="29"/>
      <c r="AZ322" s="29"/>
      <c r="BA322" s="29"/>
      <c r="BB322" s="29"/>
      <c r="BC322" s="29"/>
      <c r="BD322" s="29"/>
      <c r="BE322" s="29"/>
      <c r="BF322" s="29"/>
      <c r="BG322" s="29"/>
      <c r="BH322" s="29"/>
      <c r="BI322" s="29"/>
      <c r="BJ322" s="29"/>
      <c r="BK322" s="29"/>
      <c r="BL322" s="29"/>
      <c r="BM322" s="29"/>
      <c r="BN322" s="29"/>
      <c r="BO322" s="29"/>
      <c r="BP322" s="29"/>
    </row>
    <row r="323" spans="1:68" ht="12.75" customHeight="1">
      <c r="A323" s="112"/>
      <c r="B323" s="112"/>
      <c r="C323" s="112"/>
      <c r="D323" s="29"/>
      <c r="E323" s="29"/>
      <c r="F323" s="150"/>
      <c r="G323" s="29"/>
      <c r="H323" s="29"/>
      <c r="I323" s="29"/>
      <c r="J323" s="112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  <c r="AW323" s="29"/>
      <c r="AX323" s="29"/>
      <c r="AY323" s="29"/>
      <c r="AZ323" s="29"/>
      <c r="BA323" s="29"/>
      <c r="BB323" s="29"/>
      <c r="BC323" s="29"/>
      <c r="BD323" s="29"/>
      <c r="BE323" s="29"/>
      <c r="BF323" s="29"/>
      <c r="BG323" s="29"/>
      <c r="BH323" s="29"/>
      <c r="BI323" s="29"/>
      <c r="BJ323" s="29"/>
      <c r="BK323" s="29"/>
      <c r="BL323" s="29"/>
      <c r="BM323" s="29"/>
      <c r="BN323" s="29"/>
      <c r="BO323" s="29"/>
      <c r="BP323" s="29"/>
    </row>
    <row r="324" spans="1:68" ht="12.75" customHeight="1">
      <c r="A324" s="112"/>
      <c r="B324" s="112"/>
      <c r="C324" s="112"/>
      <c r="D324" s="29"/>
      <c r="E324" s="29"/>
      <c r="F324" s="150"/>
      <c r="G324" s="29"/>
      <c r="H324" s="29"/>
      <c r="I324" s="29"/>
      <c r="J324" s="112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  <c r="AW324" s="29"/>
      <c r="AX324" s="29"/>
      <c r="AY324" s="29"/>
      <c r="AZ324" s="29"/>
      <c r="BA324" s="29"/>
      <c r="BB324" s="29"/>
      <c r="BC324" s="29"/>
      <c r="BD324" s="29"/>
      <c r="BE324" s="29"/>
      <c r="BF324" s="29"/>
      <c r="BG324" s="29"/>
      <c r="BH324" s="29"/>
      <c r="BI324" s="29"/>
      <c r="BJ324" s="29"/>
      <c r="BK324" s="29"/>
      <c r="BL324" s="29"/>
      <c r="BM324" s="29"/>
      <c r="BN324" s="29"/>
      <c r="BO324" s="29"/>
      <c r="BP324" s="29"/>
    </row>
    <row r="325" spans="1:68" ht="12.75" customHeight="1">
      <c r="A325" s="112"/>
      <c r="B325" s="112"/>
      <c r="C325" s="112"/>
      <c r="D325" s="29"/>
      <c r="E325" s="29"/>
      <c r="F325" s="150"/>
      <c r="G325" s="29"/>
      <c r="H325" s="29"/>
      <c r="I325" s="29"/>
      <c r="J325" s="112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  <c r="AW325" s="29"/>
      <c r="AX325" s="29"/>
      <c r="AY325" s="29"/>
      <c r="AZ325" s="29"/>
      <c r="BA325" s="29"/>
      <c r="BB325" s="29"/>
      <c r="BC325" s="29"/>
      <c r="BD325" s="29"/>
      <c r="BE325" s="29"/>
      <c r="BF325" s="29"/>
      <c r="BG325" s="29"/>
      <c r="BH325" s="29"/>
      <c r="BI325" s="29"/>
      <c r="BJ325" s="29"/>
      <c r="BK325" s="29"/>
      <c r="BL325" s="29"/>
      <c r="BM325" s="29"/>
      <c r="BN325" s="29"/>
      <c r="BO325" s="29"/>
      <c r="BP325" s="29"/>
    </row>
    <row r="326" spans="1:68" ht="12.75" customHeight="1">
      <c r="A326" s="112"/>
      <c r="B326" s="112"/>
      <c r="C326" s="112"/>
      <c r="D326" s="29"/>
      <c r="E326" s="29"/>
      <c r="F326" s="150"/>
      <c r="G326" s="29"/>
      <c r="H326" s="29"/>
      <c r="I326" s="29"/>
      <c r="J326" s="112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9"/>
      <c r="Y326" s="29"/>
      <c r="Z326" s="29"/>
      <c r="AA326" s="29"/>
      <c r="AB326" s="29"/>
      <c r="AC326" s="29"/>
      <c r="AD326" s="29"/>
      <c r="AE326" s="29"/>
      <c r="AF326" s="29"/>
      <c r="AG326" s="29"/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  <c r="AW326" s="29"/>
      <c r="AX326" s="29"/>
      <c r="AY326" s="29"/>
      <c r="AZ326" s="29"/>
      <c r="BA326" s="29"/>
      <c r="BB326" s="29"/>
      <c r="BC326" s="29"/>
      <c r="BD326" s="29"/>
      <c r="BE326" s="29"/>
      <c r="BF326" s="29"/>
      <c r="BG326" s="29"/>
      <c r="BH326" s="29"/>
      <c r="BI326" s="29"/>
      <c r="BJ326" s="29"/>
      <c r="BK326" s="29"/>
      <c r="BL326" s="29"/>
      <c r="BM326" s="29"/>
      <c r="BN326" s="29"/>
      <c r="BO326" s="29"/>
      <c r="BP326" s="29"/>
    </row>
    <row r="327" spans="1:68" ht="12.75" customHeight="1">
      <c r="A327" s="112"/>
      <c r="B327" s="112"/>
      <c r="C327" s="112"/>
      <c r="D327" s="29"/>
      <c r="E327" s="29"/>
      <c r="F327" s="150"/>
      <c r="G327" s="29"/>
      <c r="H327" s="29"/>
      <c r="I327" s="29"/>
      <c r="J327" s="112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F327" s="29"/>
      <c r="AG327" s="29"/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  <c r="AS327" s="29"/>
      <c r="AT327" s="29"/>
      <c r="AU327" s="29"/>
      <c r="AV327" s="29"/>
      <c r="AW327" s="29"/>
      <c r="AX327" s="29"/>
      <c r="AY327" s="29"/>
      <c r="AZ327" s="29"/>
      <c r="BA327" s="29"/>
      <c r="BB327" s="29"/>
      <c r="BC327" s="29"/>
      <c r="BD327" s="29"/>
      <c r="BE327" s="29"/>
      <c r="BF327" s="29"/>
      <c r="BG327" s="29"/>
      <c r="BH327" s="29"/>
      <c r="BI327" s="29"/>
      <c r="BJ327" s="29"/>
      <c r="BK327" s="29"/>
      <c r="BL327" s="29"/>
      <c r="BM327" s="29"/>
      <c r="BN327" s="29"/>
      <c r="BO327" s="29"/>
      <c r="BP327" s="29"/>
    </row>
    <row r="328" spans="1:68" ht="12.75" customHeight="1">
      <c r="A328" s="112"/>
      <c r="B328" s="112"/>
      <c r="C328" s="112"/>
      <c r="D328" s="29"/>
      <c r="E328" s="29"/>
      <c r="F328" s="150"/>
      <c r="G328" s="29"/>
      <c r="H328" s="29"/>
      <c r="I328" s="29"/>
      <c r="J328" s="112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  <c r="AW328" s="29"/>
      <c r="AX328" s="29"/>
      <c r="AY328" s="29"/>
      <c r="AZ328" s="29"/>
      <c r="BA328" s="29"/>
      <c r="BB328" s="29"/>
      <c r="BC328" s="29"/>
      <c r="BD328" s="29"/>
      <c r="BE328" s="29"/>
      <c r="BF328" s="29"/>
      <c r="BG328" s="29"/>
      <c r="BH328" s="29"/>
      <c r="BI328" s="29"/>
      <c r="BJ328" s="29"/>
      <c r="BK328" s="29"/>
      <c r="BL328" s="29"/>
      <c r="BM328" s="29"/>
      <c r="BN328" s="29"/>
      <c r="BO328" s="29"/>
      <c r="BP328" s="29"/>
    </row>
    <row r="329" spans="1:68" ht="12.75" customHeight="1">
      <c r="A329" s="112"/>
      <c r="B329" s="112"/>
      <c r="C329" s="112"/>
      <c r="D329" s="29"/>
      <c r="E329" s="29"/>
      <c r="F329" s="150"/>
      <c r="G329" s="29"/>
      <c r="H329" s="29"/>
      <c r="I329" s="29"/>
      <c r="J329" s="112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  <c r="AW329" s="29"/>
      <c r="AX329" s="29"/>
      <c r="AY329" s="29"/>
      <c r="AZ329" s="29"/>
      <c r="BA329" s="29"/>
      <c r="BB329" s="29"/>
      <c r="BC329" s="29"/>
      <c r="BD329" s="29"/>
      <c r="BE329" s="29"/>
      <c r="BF329" s="29"/>
      <c r="BG329" s="29"/>
      <c r="BH329" s="29"/>
      <c r="BI329" s="29"/>
      <c r="BJ329" s="29"/>
      <c r="BK329" s="29"/>
      <c r="BL329" s="29"/>
      <c r="BM329" s="29"/>
      <c r="BN329" s="29"/>
      <c r="BO329" s="29"/>
      <c r="BP329" s="29"/>
    </row>
    <row r="330" spans="1:68" ht="12.75" customHeight="1">
      <c r="A330" s="112"/>
      <c r="B330" s="112"/>
      <c r="C330" s="112"/>
      <c r="D330" s="29"/>
      <c r="E330" s="29"/>
      <c r="F330" s="150"/>
      <c r="G330" s="29"/>
      <c r="H330" s="29"/>
      <c r="I330" s="29"/>
      <c r="J330" s="112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  <c r="AB330" s="29"/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  <c r="AW330" s="29"/>
      <c r="AX330" s="29"/>
      <c r="AY330" s="29"/>
      <c r="AZ330" s="29"/>
      <c r="BA330" s="29"/>
      <c r="BB330" s="29"/>
      <c r="BC330" s="29"/>
      <c r="BD330" s="29"/>
      <c r="BE330" s="29"/>
      <c r="BF330" s="29"/>
      <c r="BG330" s="29"/>
      <c r="BH330" s="29"/>
      <c r="BI330" s="29"/>
      <c r="BJ330" s="29"/>
      <c r="BK330" s="29"/>
      <c r="BL330" s="29"/>
      <c r="BM330" s="29"/>
      <c r="BN330" s="29"/>
      <c r="BO330" s="29"/>
      <c r="BP330" s="29"/>
    </row>
    <row r="331" spans="1:68" ht="12.75" customHeight="1">
      <c r="A331" s="112"/>
      <c r="B331" s="112"/>
      <c r="C331" s="112"/>
      <c r="D331" s="29"/>
      <c r="E331" s="29"/>
      <c r="F331" s="150"/>
      <c r="G331" s="29"/>
      <c r="H331" s="29"/>
      <c r="I331" s="29"/>
      <c r="J331" s="112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  <c r="AW331" s="29"/>
      <c r="AX331" s="29"/>
      <c r="AY331" s="29"/>
      <c r="AZ331" s="29"/>
      <c r="BA331" s="29"/>
      <c r="BB331" s="29"/>
      <c r="BC331" s="29"/>
      <c r="BD331" s="29"/>
      <c r="BE331" s="29"/>
      <c r="BF331" s="29"/>
      <c r="BG331" s="29"/>
      <c r="BH331" s="29"/>
      <c r="BI331" s="29"/>
      <c r="BJ331" s="29"/>
      <c r="BK331" s="29"/>
      <c r="BL331" s="29"/>
      <c r="BM331" s="29"/>
      <c r="BN331" s="29"/>
      <c r="BO331" s="29"/>
      <c r="BP331" s="29"/>
    </row>
    <row r="332" spans="1:68" ht="12.75" customHeight="1">
      <c r="A332" s="112"/>
      <c r="B332" s="112"/>
      <c r="C332" s="112"/>
      <c r="D332" s="29"/>
      <c r="E332" s="29"/>
      <c r="F332" s="150"/>
      <c r="G332" s="29"/>
      <c r="H332" s="29"/>
      <c r="I332" s="29"/>
      <c r="J332" s="112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  <c r="AW332" s="29"/>
      <c r="AX332" s="29"/>
      <c r="AY332" s="29"/>
      <c r="AZ332" s="29"/>
      <c r="BA332" s="29"/>
      <c r="BB332" s="29"/>
      <c r="BC332" s="29"/>
      <c r="BD332" s="29"/>
      <c r="BE332" s="29"/>
      <c r="BF332" s="29"/>
      <c r="BG332" s="29"/>
      <c r="BH332" s="29"/>
      <c r="BI332" s="29"/>
      <c r="BJ332" s="29"/>
      <c r="BK332" s="29"/>
      <c r="BL332" s="29"/>
      <c r="BM332" s="29"/>
      <c r="BN332" s="29"/>
      <c r="BO332" s="29"/>
      <c r="BP332" s="29"/>
    </row>
    <row r="333" spans="1:68" ht="12.75" customHeight="1">
      <c r="A333" s="112"/>
      <c r="B333" s="112"/>
      <c r="C333" s="112"/>
      <c r="D333" s="29"/>
      <c r="E333" s="29"/>
      <c r="F333" s="150"/>
      <c r="G333" s="29"/>
      <c r="H333" s="29"/>
      <c r="I333" s="29"/>
      <c r="J333" s="112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  <c r="AW333" s="29"/>
      <c r="AX333" s="29"/>
      <c r="AY333" s="29"/>
      <c r="AZ333" s="29"/>
      <c r="BA333" s="29"/>
      <c r="BB333" s="29"/>
      <c r="BC333" s="29"/>
      <c r="BD333" s="29"/>
      <c r="BE333" s="29"/>
      <c r="BF333" s="29"/>
      <c r="BG333" s="29"/>
      <c r="BH333" s="29"/>
      <c r="BI333" s="29"/>
      <c r="BJ333" s="29"/>
      <c r="BK333" s="29"/>
      <c r="BL333" s="29"/>
      <c r="BM333" s="29"/>
      <c r="BN333" s="29"/>
      <c r="BO333" s="29"/>
      <c r="BP333" s="29"/>
    </row>
    <row r="334" spans="1:68" ht="12.75" customHeight="1">
      <c r="A334" s="112"/>
      <c r="B334" s="112"/>
      <c r="C334" s="112"/>
      <c r="D334" s="29"/>
      <c r="E334" s="29"/>
      <c r="F334" s="150"/>
      <c r="G334" s="29"/>
      <c r="H334" s="29"/>
      <c r="I334" s="29"/>
      <c r="J334" s="112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  <c r="AW334" s="29"/>
      <c r="AX334" s="29"/>
      <c r="AY334" s="29"/>
      <c r="AZ334" s="29"/>
      <c r="BA334" s="29"/>
      <c r="BB334" s="29"/>
      <c r="BC334" s="29"/>
      <c r="BD334" s="29"/>
      <c r="BE334" s="29"/>
      <c r="BF334" s="29"/>
      <c r="BG334" s="29"/>
      <c r="BH334" s="29"/>
      <c r="BI334" s="29"/>
      <c r="BJ334" s="29"/>
      <c r="BK334" s="29"/>
      <c r="BL334" s="29"/>
      <c r="BM334" s="29"/>
      <c r="BN334" s="29"/>
      <c r="BO334" s="29"/>
      <c r="BP334" s="29"/>
    </row>
    <row r="335" spans="1:68" ht="12.75" customHeight="1">
      <c r="A335" s="112"/>
      <c r="B335" s="112"/>
      <c r="C335" s="112"/>
      <c r="D335" s="29"/>
      <c r="E335" s="29"/>
      <c r="F335" s="150"/>
      <c r="G335" s="29"/>
      <c r="H335" s="29"/>
      <c r="I335" s="29"/>
      <c r="J335" s="112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29"/>
      <c r="Z335" s="29"/>
      <c r="AA335" s="29"/>
      <c r="AB335" s="29"/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  <c r="AW335" s="29"/>
      <c r="AX335" s="29"/>
      <c r="AY335" s="29"/>
      <c r="AZ335" s="29"/>
      <c r="BA335" s="29"/>
      <c r="BB335" s="29"/>
      <c r="BC335" s="29"/>
      <c r="BD335" s="29"/>
      <c r="BE335" s="29"/>
      <c r="BF335" s="29"/>
      <c r="BG335" s="29"/>
      <c r="BH335" s="29"/>
      <c r="BI335" s="29"/>
      <c r="BJ335" s="29"/>
      <c r="BK335" s="29"/>
      <c r="BL335" s="29"/>
      <c r="BM335" s="29"/>
      <c r="BN335" s="29"/>
      <c r="BO335" s="29"/>
      <c r="BP335" s="29"/>
    </row>
    <row r="336" spans="1:68" ht="12.75" customHeight="1">
      <c r="A336" s="112"/>
      <c r="B336" s="112"/>
      <c r="C336" s="112"/>
      <c r="D336" s="29"/>
      <c r="E336" s="29"/>
      <c r="F336" s="150"/>
      <c r="G336" s="29"/>
      <c r="H336" s="29"/>
      <c r="I336" s="29"/>
      <c r="J336" s="112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  <c r="AW336" s="29"/>
      <c r="AX336" s="29"/>
      <c r="AY336" s="29"/>
      <c r="AZ336" s="29"/>
      <c r="BA336" s="29"/>
      <c r="BB336" s="29"/>
      <c r="BC336" s="29"/>
      <c r="BD336" s="29"/>
      <c r="BE336" s="29"/>
      <c r="BF336" s="29"/>
      <c r="BG336" s="29"/>
      <c r="BH336" s="29"/>
      <c r="BI336" s="29"/>
      <c r="BJ336" s="29"/>
      <c r="BK336" s="29"/>
      <c r="BL336" s="29"/>
      <c r="BM336" s="29"/>
      <c r="BN336" s="29"/>
      <c r="BO336" s="29"/>
      <c r="BP336" s="29"/>
    </row>
    <row r="337" spans="1:68" ht="12.75" customHeight="1">
      <c r="A337" s="112"/>
      <c r="B337" s="112"/>
      <c r="C337" s="112"/>
      <c r="D337" s="29"/>
      <c r="E337" s="29"/>
      <c r="F337" s="150"/>
      <c r="G337" s="29"/>
      <c r="H337" s="29"/>
      <c r="I337" s="29"/>
      <c r="J337" s="112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29"/>
      <c r="X337" s="29"/>
      <c r="Y337" s="29"/>
      <c r="Z337" s="29"/>
      <c r="AA337" s="29"/>
      <c r="AB337" s="29"/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  <c r="AW337" s="29"/>
      <c r="AX337" s="29"/>
      <c r="AY337" s="29"/>
      <c r="AZ337" s="29"/>
      <c r="BA337" s="29"/>
      <c r="BB337" s="29"/>
      <c r="BC337" s="29"/>
      <c r="BD337" s="29"/>
      <c r="BE337" s="29"/>
      <c r="BF337" s="29"/>
      <c r="BG337" s="29"/>
      <c r="BH337" s="29"/>
      <c r="BI337" s="29"/>
      <c r="BJ337" s="29"/>
      <c r="BK337" s="29"/>
      <c r="BL337" s="29"/>
      <c r="BM337" s="29"/>
      <c r="BN337" s="29"/>
      <c r="BO337" s="29"/>
      <c r="BP337" s="29"/>
    </row>
    <row r="338" spans="1:68" ht="12.75" customHeight="1">
      <c r="A338" s="112"/>
      <c r="B338" s="112"/>
      <c r="C338" s="112"/>
      <c r="D338" s="29"/>
      <c r="E338" s="29"/>
      <c r="F338" s="150"/>
      <c r="G338" s="29"/>
      <c r="H338" s="29"/>
      <c r="I338" s="29"/>
      <c r="J338" s="112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29"/>
      <c r="X338" s="29"/>
      <c r="Y338" s="29"/>
      <c r="Z338" s="29"/>
      <c r="AA338" s="29"/>
      <c r="AB338" s="29"/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  <c r="AW338" s="29"/>
      <c r="AX338" s="29"/>
      <c r="AY338" s="29"/>
      <c r="AZ338" s="29"/>
      <c r="BA338" s="29"/>
      <c r="BB338" s="29"/>
      <c r="BC338" s="29"/>
      <c r="BD338" s="29"/>
      <c r="BE338" s="29"/>
      <c r="BF338" s="29"/>
      <c r="BG338" s="29"/>
      <c r="BH338" s="29"/>
      <c r="BI338" s="29"/>
      <c r="BJ338" s="29"/>
      <c r="BK338" s="29"/>
      <c r="BL338" s="29"/>
      <c r="BM338" s="29"/>
      <c r="BN338" s="29"/>
      <c r="BO338" s="29"/>
      <c r="BP338" s="29"/>
    </row>
    <row r="339" spans="1:68" ht="12.75" customHeight="1">
      <c r="A339" s="112"/>
      <c r="B339" s="112"/>
      <c r="C339" s="112"/>
      <c r="D339" s="29"/>
      <c r="E339" s="29"/>
      <c r="F339" s="150"/>
      <c r="G339" s="29"/>
      <c r="H339" s="29"/>
      <c r="I339" s="29"/>
      <c r="J339" s="112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29"/>
      <c r="X339" s="29"/>
      <c r="Y339" s="29"/>
      <c r="Z339" s="29"/>
      <c r="AA339" s="29"/>
      <c r="AB339" s="29"/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  <c r="AW339" s="29"/>
      <c r="AX339" s="29"/>
      <c r="AY339" s="29"/>
      <c r="AZ339" s="29"/>
      <c r="BA339" s="29"/>
      <c r="BB339" s="29"/>
      <c r="BC339" s="29"/>
      <c r="BD339" s="29"/>
      <c r="BE339" s="29"/>
      <c r="BF339" s="29"/>
      <c r="BG339" s="29"/>
      <c r="BH339" s="29"/>
      <c r="BI339" s="29"/>
      <c r="BJ339" s="29"/>
      <c r="BK339" s="29"/>
      <c r="BL339" s="29"/>
      <c r="BM339" s="29"/>
      <c r="BN339" s="29"/>
      <c r="BO339" s="29"/>
      <c r="BP339" s="29"/>
    </row>
    <row r="340" spans="1:68" ht="12.75" customHeight="1">
      <c r="A340" s="112"/>
      <c r="B340" s="112"/>
      <c r="C340" s="112"/>
      <c r="D340" s="29"/>
      <c r="E340" s="29"/>
      <c r="F340" s="150"/>
      <c r="G340" s="29"/>
      <c r="H340" s="29"/>
      <c r="I340" s="29"/>
      <c r="J340" s="112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29"/>
      <c r="X340" s="29"/>
      <c r="Y340" s="29"/>
      <c r="Z340" s="29"/>
      <c r="AA340" s="29"/>
      <c r="AB340" s="29"/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  <c r="AW340" s="29"/>
      <c r="AX340" s="29"/>
      <c r="AY340" s="29"/>
      <c r="AZ340" s="29"/>
      <c r="BA340" s="29"/>
      <c r="BB340" s="29"/>
      <c r="BC340" s="29"/>
      <c r="BD340" s="29"/>
      <c r="BE340" s="29"/>
      <c r="BF340" s="29"/>
      <c r="BG340" s="29"/>
      <c r="BH340" s="29"/>
      <c r="BI340" s="29"/>
      <c r="BJ340" s="29"/>
      <c r="BK340" s="29"/>
      <c r="BL340" s="29"/>
      <c r="BM340" s="29"/>
      <c r="BN340" s="29"/>
      <c r="BO340" s="29"/>
      <c r="BP340" s="29"/>
    </row>
    <row r="341" spans="1:68" ht="12.75" customHeight="1">
      <c r="A341" s="112"/>
      <c r="B341" s="112"/>
      <c r="C341" s="112"/>
      <c r="D341" s="29"/>
      <c r="E341" s="29"/>
      <c r="F341" s="150"/>
      <c r="G341" s="29"/>
      <c r="H341" s="29"/>
      <c r="I341" s="29"/>
      <c r="J341" s="112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29"/>
      <c r="X341" s="29"/>
      <c r="Y341" s="29"/>
      <c r="Z341" s="29"/>
      <c r="AA341" s="29"/>
      <c r="AB341" s="29"/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  <c r="AW341" s="29"/>
      <c r="AX341" s="29"/>
      <c r="AY341" s="29"/>
      <c r="AZ341" s="29"/>
      <c r="BA341" s="29"/>
      <c r="BB341" s="29"/>
      <c r="BC341" s="29"/>
      <c r="BD341" s="29"/>
      <c r="BE341" s="29"/>
      <c r="BF341" s="29"/>
      <c r="BG341" s="29"/>
      <c r="BH341" s="29"/>
      <c r="BI341" s="29"/>
      <c r="BJ341" s="29"/>
      <c r="BK341" s="29"/>
      <c r="BL341" s="29"/>
      <c r="BM341" s="29"/>
      <c r="BN341" s="29"/>
      <c r="BO341" s="29"/>
      <c r="BP341" s="29"/>
    </row>
    <row r="342" spans="1:68" ht="12.75" customHeight="1">
      <c r="A342" s="112"/>
      <c r="B342" s="112"/>
      <c r="C342" s="112"/>
      <c r="D342" s="29"/>
      <c r="E342" s="29"/>
      <c r="F342" s="150"/>
      <c r="G342" s="29"/>
      <c r="H342" s="29"/>
      <c r="I342" s="29"/>
      <c r="J342" s="112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W342" s="29"/>
      <c r="X342" s="29"/>
      <c r="Y342" s="29"/>
      <c r="Z342" s="29"/>
      <c r="AA342" s="29"/>
      <c r="AB342" s="29"/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  <c r="AW342" s="29"/>
      <c r="AX342" s="29"/>
      <c r="AY342" s="29"/>
      <c r="AZ342" s="29"/>
      <c r="BA342" s="29"/>
      <c r="BB342" s="29"/>
      <c r="BC342" s="29"/>
      <c r="BD342" s="29"/>
      <c r="BE342" s="29"/>
      <c r="BF342" s="29"/>
      <c r="BG342" s="29"/>
      <c r="BH342" s="29"/>
      <c r="BI342" s="29"/>
      <c r="BJ342" s="29"/>
      <c r="BK342" s="29"/>
      <c r="BL342" s="29"/>
      <c r="BM342" s="29"/>
      <c r="BN342" s="29"/>
      <c r="BO342" s="29"/>
      <c r="BP342" s="29"/>
    </row>
    <row r="343" spans="1:68" ht="12.75" customHeight="1">
      <c r="A343" s="112"/>
      <c r="B343" s="112"/>
      <c r="C343" s="112"/>
      <c r="D343" s="29"/>
      <c r="E343" s="29"/>
      <c r="F343" s="150"/>
      <c r="G343" s="29"/>
      <c r="H343" s="29"/>
      <c r="I343" s="29"/>
      <c r="J343" s="112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29"/>
      <c r="Z343" s="29"/>
      <c r="AA343" s="29"/>
      <c r="AB343" s="29"/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  <c r="AW343" s="29"/>
      <c r="AX343" s="29"/>
      <c r="AY343" s="29"/>
      <c r="AZ343" s="29"/>
      <c r="BA343" s="29"/>
      <c r="BB343" s="29"/>
      <c r="BC343" s="29"/>
      <c r="BD343" s="29"/>
      <c r="BE343" s="29"/>
      <c r="BF343" s="29"/>
      <c r="BG343" s="29"/>
      <c r="BH343" s="29"/>
      <c r="BI343" s="29"/>
      <c r="BJ343" s="29"/>
      <c r="BK343" s="29"/>
      <c r="BL343" s="29"/>
      <c r="BM343" s="29"/>
      <c r="BN343" s="29"/>
      <c r="BO343" s="29"/>
      <c r="BP343" s="29"/>
    </row>
    <row r="344" spans="1:68" ht="12.75" customHeight="1">
      <c r="A344" s="112"/>
      <c r="B344" s="112"/>
      <c r="C344" s="112"/>
      <c r="D344" s="29"/>
      <c r="E344" s="29"/>
      <c r="F344" s="150"/>
      <c r="G344" s="29"/>
      <c r="H344" s="29"/>
      <c r="I344" s="29"/>
      <c r="J344" s="112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W344" s="29"/>
      <c r="X344" s="29"/>
      <c r="Y344" s="29"/>
      <c r="Z344" s="29"/>
      <c r="AA344" s="29"/>
      <c r="AB344" s="29"/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  <c r="AW344" s="29"/>
      <c r="AX344" s="29"/>
      <c r="AY344" s="29"/>
      <c r="AZ344" s="29"/>
      <c r="BA344" s="29"/>
      <c r="BB344" s="29"/>
      <c r="BC344" s="29"/>
      <c r="BD344" s="29"/>
      <c r="BE344" s="29"/>
      <c r="BF344" s="29"/>
      <c r="BG344" s="29"/>
      <c r="BH344" s="29"/>
      <c r="BI344" s="29"/>
      <c r="BJ344" s="29"/>
      <c r="BK344" s="29"/>
      <c r="BL344" s="29"/>
      <c r="BM344" s="29"/>
      <c r="BN344" s="29"/>
      <c r="BO344" s="29"/>
      <c r="BP344" s="29"/>
    </row>
    <row r="345" spans="1:68" ht="12.75" customHeight="1">
      <c r="A345" s="112"/>
      <c r="B345" s="112"/>
      <c r="C345" s="112"/>
      <c r="D345" s="29"/>
      <c r="E345" s="29"/>
      <c r="F345" s="150"/>
      <c r="G345" s="29"/>
      <c r="H345" s="29"/>
      <c r="I345" s="29"/>
      <c r="J345" s="112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29"/>
      <c r="X345" s="29"/>
      <c r="Y345" s="29"/>
      <c r="Z345" s="29"/>
      <c r="AA345" s="29"/>
      <c r="AB345" s="29"/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  <c r="AW345" s="29"/>
      <c r="AX345" s="29"/>
      <c r="AY345" s="29"/>
      <c r="AZ345" s="29"/>
      <c r="BA345" s="29"/>
      <c r="BB345" s="29"/>
      <c r="BC345" s="29"/>
      <c r="BD345" s="29"/>
      <c r="BE345" s="29"/>
      <c r="BF345" s="29"/>
      <c r="BG345" s="29"/>
      <c r="BH345" s="29"/>
      <c r="BI345" s="29"/>
      <c r="BJ345" s="29"/>
      <c r="BK345" s="29"/>
      <c r="BL345" s="29"/>
      <c r="BM345" s="29"/>
      <c r="BN345" s="29"/>
      <c r="BO345" s="29"/>
      <c r="BP345" s="29"/>
    </row>
    <row r="346" spans="1:68" ht="12.75" customHeight="1">
      <c r="A346" s="112"/>
      <c r="B346" s="112"/>
      <c r="C346" s="112"/>
      <c r="D346" s="29"/>
      <c r="E346" s="29"/>
      <c r="F346" s="150"/>
      <c r="G346" s="29"/>
      <c r="H346" s="29"/>
      <c r="I346" s="29"/>
      <c r="J346" s="112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Y346" s="29"/>
      <c r="Z346" s="29"/>
      <c r="AA346" s="29"/>
      <c r="AB346" s="29"/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  <c r="AW346" s="29"/>
      <c r="AX346" s="29"/>
      <c r="AY346" s="29"/>
      <c r="AZ346" s="29"/>
      <c r="BA346" s="29"/>
      <c r="BB346" s="29"/>
      <c r="BC346" s="29"/>
      <c r="BD346" s="29"/>
      <c r="BE346" s="29"/>
      <c r="BF346" s="29"/>
      <c r="BG346" s="29"/>
      <c r="BH346" s="29"/>
      <c r="BI346" s="29"/>
      <c r="BJ346" s="29"/>
      <c r="BK346" s="29"/>
      <c r="BL346" s="29"/>
      <c r="BM346" s="29"/>
      <c r="BN346" s="29"/>
      <c r="BO346" s="29"/>
      <c r="BP346" s="29"/>
    </row>
    <row r="347" spans="1:68" ht="12.75" customHeight="1">
      <c r="A347" s="112"/>
      <c r="B347" s="112"/>
      <c r="C347" s="112"/>
      <c r="D347" s="29"/>
      <c r="E347" s="29"/>
      <c r="F347" s="150"/>
      <c r="G347" s="29"/>
      <c r="H347" s="29"/>
      <c r="I347" s="29"/>
      <c r="J347" s="112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29"/>
      <c r="Z347" s="29"/>
      <c r="AA347" s="29"/>
      <c r="AB347" s="29"/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  <c r="AW347" s="29"/>
      <c r="AX347" s="29"/>
      <c r="AY347" s="29"/>
      <c r="AZ347" s="29"/>
      <c r="BA347" s="29"/>
      <c r="BB347" s="29"/>
      <c r="BC347" s="29"/>
      <c r="BD347" s="29"/>
      <c r="BE347" s="29"/>
      <c r="BF347" s="29"/>
      <c r="BG347" s="29"/>
      <c r="BH347" s="29"/>
      <c r="BI347" s="29"/>
      <c r="BJ347" s="29"/>
      <c r="BK347" s="29"/>
      <c r="BL347" s="29"/>
      <c r="BM347" s="29"/>
      <c r="BN347" s="29"/>
      <c r="BO347" s="29"/>
      <c r="BP347" s="29"/>
    </row>
    <row r="348" spans="1:68" ht="12.75" customHeight="1">
      <c r="A348" s="112"/>
      <c r="B348" s="112"/>
      <c r="C348" s="112"/>
      <c r="D348" s="29"/>
      <c r="E348" s="29"/>
      <c r="F348" s="150"/>
      <c r="G348" s="29"/>
      <c r="H348" s="29"/>
      <c r="I348" s="29"/>
      <c r="J348" s="112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  <c r="AW348" s="29"/>
      <c r="AX348" s="29"/>
      <c r="AY348" s="29"/>
      <c r="AZ348" s="29"/>
      <c r="BA348" s="29"/>
      <c r="BB348" s="29"/>
      <c r="BC348" s="29"/>
      <c r="BD348" s="29"/>
      <c r="BE348" s="29"/>
      <c r="BF348" s="29"/>
      <c r="BG348" s="29"/>
      <c r="BH348" s="29"/>
      <c r="BI348" s="29"/>
      <c r="BJ348" s="29"/>
      <c r="BK348" s="29"/>
      <c r="BL348" s="29"/>
      <c r="BM348" s="29"/>
      <c r="BN348" s="29"/>
      <c r="BO348" s="29"/>
      <c r="BP348" s="29"/>
    </row>
    <row r="349" spans="1:68" ht="12.75" customHeight="1">
      <c r="A349" s="112"/>
      <c r="B349" s="112"/>
      <c r="C349" s="112"/>
      <c r="D349" s="29"/>
      <c r="E349" s="29"/>
      <c r="F349" s="150"/>
      <c r="G349" s="29"/>
      <c r="H349" s="29"/>
      <c r="I349" s="29"/>
      <c r="J349" s="112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  <c r="AW349" s="29"/>
      <c r="AX349" s="29"/>
      <c r="AY349" s="29"/>
      <c r="AZ349" s="29"/>
      <c r="BA349" s="29"/>
      <c r="BB349" s="29"/>
      <c r="BC349" s="29"/>
      <c r="BD349" s="29"/>
      <c r="BE349" s="29"/>
      <c r="BF349" s="29"/>
      <c r="BG349" s="29"/>
      <c r="BH349" s="29"/>
      <c r="BI349" s="29"/>
      <c r="BJ349" s="29"/>
      <c r="BK349" s="29"/>
      <c r="BL349" s="29"/>
      <c r="BM349" s="29"/>
      <c r="BN349" s="29"/>
      <c r="BO349" s="29"/>
      <c r="BP349" s="29"/>
    </row>
    <row r="350" spans="1:68" ht="12.75" customHeight="1">
      <c r="A350" s="112"/>
      <c r="B350" s="112"/>
      <c r="C350" s="112"/>
      <c r="D350" s="29"/>
      <c r="E350" s="29"/>
      <c r="F350" s="150"/>
      <c r="G350" s="29"/>
      <c r="H350" s="29"/>
      <c r="I350" s="29"/>
      <c r="J350" s="112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  <c r="AF350" s="29"/>
      <c r="AG350" s="29"/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  <c r="AW350" s="29"/>
      <c r="AX350" s="29"/>
      <c r="AY350" s="29"/>
      <c r="AZ350" s="29"/>
      <c r="BA350" s="29"/>
      <c r="BB350" s="29"/>
      <c r="BC350" s="29"/>
      <c r="BD350" s="29"/>
      <c r="BE350" s="29"/>
      <c r="BF350" s="29"/>
      <c r="BG350" s="29"/>
      <c r="BH350" s="29"/>
      <c r="BI350" s="29"/>
      <c r="BJ350" s="29"/>
      <c r="BK350" s="29"/>
      <c r="BL350" s="29"/>
      <c r="BM350" s="29"/>
      <c r="BN350" s="29"/>
      <c r="BO350" s="29"/>
      <c r="BP350" s="29"/>
    </row>
    <row r="351" spans="1:68" ht="12.75" customHeight="1">
      <c r="A351" s="112"/>
      <c r="B351" s="112"/>
      <c r="C351" s="112"/>
      <c r="D351" s="29"/>
      <c r="E351" s="29"/>
      <c r="F351" s="150"/>
      <c r="G351" s="29"/>
      <c r="H351" s="29"/>
      <c r="I351" s="29"/>
      <c r="J351" s="112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  <c r="AF351" s="29"/>
      <c r="AG351" s="29"/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  <c r="AW351" s="29"/>
      <c r="AX351" s="29"/>
      <c r="AY351" s="29"/>
      <c r="AZ351" s="29"/>
      <c r="BA351" s="29"/>
      <c r="BB351" s="29"/>
      <c r="BC351" s="29"/>
      <c r="BD351" s="29"/>
      <c r="BE351" s="29"/>
      <c r="BF351" s="29"/>
      <c r="BG351" s="29"/>
      <c r="BH351" s="29"/>
      <c r="BI351" s="29"/>
      <c r="BJ351" s="29"/>
      <c r="BK351" s="29"/>
      <c r="BL351" s="29"/>
      <c r="BM351" s="29"/>
      <c r="BN351" s="29"/>
      <c r="BO351" s="29"/>
      <c r="BP351" s="29"/>
    </row>
    <row r="352" spans="1:68" ht="12.75" customHeight="1">
      <c r="A352" s="112"/>
      <c r="B352" s="112"/>
      <c r="C352" s="112"/>
      <c r="D352" s="29"/>
      <c r="E352" s="29"/>
      <c r="F352" s="150"/>
      <c r="G352" s="29"/>
      <c r="H352" s="29"/>
      <c r="I352" s="29"/>
      <c r="J352" s="112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29"/>
      <c r="X352" s="29"/>
      <c r="Y352" s="29"/>
      <c r="Z352" s="29"/>
      <c r="AA352" s="29"/>
      <c r="AB352" s="29"/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  <c r="AW352" s="29"/>
      <c r="AX352" s="29"/>
      <c r="AY352" s="29"/>
      <c r="AZ352" s="29"/>
      <c r="BA352" s="29"/>
      <c r="BB352" s="29"/>
      <c r="BC352" s="29"/>
      <c r="BD352" s="29"/>
      <c r="BE352" s="29"/>
      <c r="BF352" s="29"/>
      <c r="BG352" s="29"/>
      <c r="BH352" s="29"/>
      <c r="BI352" s="29"/>
      <c r="BJ352" s="29"/>
      <c r="BK352" s="29"/>
      <c r="BL352" s="29"/>
      <c r="BM352" s="29"/>
      <c r="BN352" s="29"/>
      <c r="BO352" s="29"/>
      <c r="BP352" s="29"/>
    </row>
    <row r="353" spans="1:68" ht="12.75" customHeight="1">
      <c r="A353" s="112"/>
      <c r="B353" s="112"/>
      <c r="C353" s="112"/>
      <c r="D353" s="29"/>
      <c r="E353" s="29"/>
      <c r="F353" s="150"/>
      <c r="G353" s="29"/>
      <c r="H353" s="29"/>
      <c r="I353" s="29"/>
      <c r="J353" s="112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Y353" s="29"/>
      <c r="Z353" s="29"/>
      <c r="AA353" s="29"/>
      <c r="AB353" s="29"/>
      <c r="AC353" s="29"/>
      <c r="AD353" s="29"/>
      <c r="AE353" s="29"/>
      <c r="AF353" s="29"/>
      <c r="AG353" s="29"/>
      <c r="AH353" s="29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  <c r="AS353" s="29"/>
      <c r="AT353" s="29"/>
      <c r="AU353" s="29"/>
      <c r="AV353" s="29"/>
      <c r="AW353" s="29"/>
      <c r="AX353" s="29"/>
      <c r="AY353" s="29"/>
      <c r="AZ353" s="29"/>
      <c r="BA353" s="29"/>
      <c r="BB353" s="29"/>
      <c r="BC353" s="29"/>
      <c r="BD353" s="29"/>
      <c r="BE353" s="29"/>
      <c r="BF353" s="29"/>
      <c r="BG353" s="29"/>
      <c r="BH353" s="29"/>
      <c r="BI353" s="29"/>
      <c r="BJ353" s="29"/>
      <c r="BK353" s="29"/>
      <c r="BL353" s="29"/>
      <c r="BM353" s="29"/>
      <c r="BN353" s="29"/>
      <c r="BO353" s="29"/>
      <c r="BP353" s="29"/>
    </row>
    <row r="354" spans="1:68" ht="12.75" customHeight="1">
      <c r="A354" s="112"/>
      <c r="B354" s="112"/>
      <c r="C354" s="112"/>
      <c r="D354" s="29"/>
      <c r="E354" s="29"/>
      <c r="F354" s="150"/>
      <c r="G354" s="29"/>
      <c r="H354" s="29"/>
      <c r="I354" s="29"/>
      <c r="J354" s="112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29"/>
      <c r="X354" s="29"/>
      <c r="Y354" s="29"/>
      <c r="Z354" s="29"/>
      <c r="AA354" s="29"/>
      <c r="AB354" s="29"/>
      <c r="AC354" s="29"/>
      <c r="AD354" s="29"/>
      <c r="AE354" s="29"/>
      <c r="AF354" s="29"/>
      <c r="AG354" s="29"/>
      <c r="AH354" s="29"/>
      <c r="AI354" s="29"/>
      <c r="AJ354" s="29"/>
      <c r="AK354" s="29"/>
      <c r="AL354" s="29"/>
      <c r="AM354" s="29"/>
      <c r="AN354" s="29"/>
      <c r="AO354" s="29"/>
      <c r="AP354" s="29"/>
      <c r="AQ354" s="29"/>
      <c r="AR354" s="29"/>
      <c r="AS354" s="29"/>
      <c r="AT354" s="29"/>
      <c r="AU354" s="29"/>
      <c r="AV354" s="29"/>
      <c r="AW354" s="29"/>
      <c r="AX354" s="29"/>
      <c r="AY354" s="29"/>
      <c r="AZ354" s="29"/>
      <c r="BA354" s="29"/>
      <c r="BB354" s="29"/>
      <c r="BC354" s="29"/>
      <c r="BD354" s="29"/>
      <c r="BE354" s="29"/>
      <c r="BF354" s="29"/>
      <c r="BG354" s="29"/>
      <c r="BH354" s="29"/>
      <c r="BI354" s="29"/>
      <c r="BJ354" s="29"/>
      <c r="BK354" s="29"/>
      <c r="BL354" s="29"/>
      <c r="BM354" s="29"/>
      <c r="BN354" s="29"/>
      <c r="BO354" s="29"/>
      <c r="BP354" s="29"/>
    </row>
    <row r="355" spans="1:68" ht="12.75" customHeight="1">
      <c r="A355" s="112"/>
      <c r="B355" s="112"/>
      <c r="C355" s="112"/>
      <c r="D355" s="29"/>
      <c r="E355" s="29"/>
      <c r="F355" s="150"/>
      <c r="G355" s="29"/>
      <c r="H355" s="29"/>
      <c r="I355" s="29"/>
      <c r="J355" s="112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29"/>
      <c r="X355" s="29"/>
      <c r="Y355" s="29"/>
      <c r="Z355" s="29"/>
      <c r="AA355" s="29"/>
      <c r="AB355" s="29"/>
      <c r="AC355" s="29"/>
      <c r="AD355" s="29"/>
      <c r="AE355" s="29"/>
      <c r="AF355" s="29"/>
      <c r="AG355" s="29"/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  <c r="AW355" s="29"/>
      <c r="AX355" s="29"/>
      <c r="AY355" s="29"/>
      <c r="AZ355" s="29"/>
      <c r="BA355" s="29"/>
      <c r="BB355" s="29"/>
      <c r="BC355" s="29"/>
      <c r="BD355" s="29"/>
      <c r="BE355" s="29"/>
      <c r="BF355" s="29"/>
      <c r="BG355" s="29"/>
      <c r="BH355" s="29"/>
      <c r="BI355" s="29"/>
      <c r="BJ355" s="29"/>
      <c r="BK355" s="29"/>
      <c r="BL355" s="29"/>
      <c r="BM355" s="29"/>
      <c r="BN355" s="29"/>
      <c r="BO355" s="29"/>
      <c r="BP355" s="29"/>
    </row>
    <row r="356" spans="1:68" ht="12.75" customHeight="1">
      <c r="A356" s="112"/>
      <c r="B356" s="112"/>
      <c r="C356" s="112"/>
      <c r="D356" s="29"/>
      <c r="E356" s="29"/>
      <c r="F356" s="150"/>
      <c r="G356" s="29"/>
      <c r="H356" s="29"/>
      <c r="I356" s="29"/>
      <c r="J356" s="112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29"/>
      <c r="X356" s="29"/>
      <c r="Y356" s="29"/>
      <c r="Z356" s="29"/>
      <c r="AA356" s="29"/>
      <c r="AB356" s="29"/>
      <c r="AC356" s="29"/>
      <c r="AD356" s="29"/>
      <c r="AE356" s="29"/>
      <c r="AF356" s="29"/>
      <c r="AG356" s="29"/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  <c r="AW356" s="29"/>
      <c r="AX356" s="29"/>
      <c r="AY356" s="29"/>
      <c r="AZ356" s="29"/>
      <c r="BA356" s="29"/>
      <c r="BB356" s="29"/>
      <c r="BC356" s="29"/>
      <c r="BD356" s="29"/>
      <c r="BE356" s="29"/>
      <c r="BF356" s="29"/>
      <c r="BG356" s="29"/>
      <c r="BH356" s="29"/>
      <c r="BI356" s="29"/>
      <c r="BJ356" s="29"/>
      <c r="BK356" s="29"/>
      <c r="BL356" s="29"/>
      <c r="BM356" s="29"/>
      <c r="BN356" s="29"/>
      <c r="BO356" s="29"/>
      <c r="BP356" s="29"/>
    </row>
    <row r="357" spans="1:68" ht="12.75" customHeight="1">
      <c r="A357" s="112"/>
      <c r="B357" s="112"/>
      <c r="C357" s="112"/>
      <c r="D357" s="29"/>
      <c r="E357" s="29"/>
      <c r="F357" s="150"/>
      <c r="G357" s="29"/>
      <c r="H357" s="29"/>
      <c r="I357" s="29"/>
      <c r="J357" s="112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29"/>
      <c r="X357" s="29"/>
      <c r="Y357" s="29"/>
      <c r="Z357" s="29"/>
      <c r="AA357" s="29"/>
      <c r="AB357" s="29"/>
      <c r="AC357" s="29"/>
      <c r="AD357" s="29"/>
      <c r="AE357" s="29"/>
      <c r="AF357" s="29"/>
      <c r="AG357" s="29"/>
      <c r="AH357" s="29"/>
      <c r="AI357" s="29"/>
      <c r="AJ357" s="29"/>
      <c r="AK357" s="29"/>
      <c r="AL357" s="29"/>
      <c r="AM357" s="29"/>
      <c r="AN357" s="29"/>
      <c r="AO357" s="29"/>
      <c r="AP357" s="29"/>
      <c r="AQ357" s="29"/>
      <c r="AR357" s="29"/>
      <c r="AS357" s="29"/>
      <c r="AT357" s="29"/>
      <c r="AU357" s="29"/>
      <c r="AV357" s="29"/>
      <c r="AW357" s="29"/>
      <c r="AX357" s="29"/>
      <c r="AY357" s="29"/>
      <c r="AZ357" s="29"/>
      <c r="BA357" s="29"/>
      <c r="BB357" s="29"/>
      <c r="BC357" s="29"/>
      <c r="BD357" s="29"/>
      <c r="BE357" s="29"/>
      <c r="BF357" s="29"/>
      <c r="BG357" s="29"/>
      <c r="BH357" s="29"/>
      <c r="BI357" s="29"/>
      <c r="BJ357" s="29"/>
      <c r="BK357" s="29"/>
      <c r="BL357" s="29"/>
      <c r="BM357" s="29"/>
      <c r="BN357" s="29"/>
      <c r="BO357" s="29"/>
      <c r="BP357" s="29"/>
    </row>
    <row r="358" spans="1:68" ht="12.75" customHeight="1">
      <c r="A358" s="112"/>
      <c r="B358" s="112"/>
      <c r="C358" s="112"/>
      <c r="D358" s="29"/>
      <c r="E358" s="29"/>
      <c r="F358" s="150"/>
      <c r="G358" s="29"/>
      <c r="H358" s="29"/>
      <c r="I358" s="29"/>
      <c r="J358" s="112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29"/>
      <c r="X358" s="29"/>
      <c r="Y358" s="29"/>
      <c r="Z358" s="29"/>
      <c r="AA358" s="29"/>
      <c r="AB358" s="29"/>
      <c r="AC358" s="29"/>
      <c r="AD358" s="29"/>
      <c r="AE358" s="29"/>
      <c r="AF358" s="29"/>
      <c r="AG358" s="29"/>
      <c r="AH358" s="29"/>
      <c r="AI358" s="29"/>
      <c r="AJ358" s="29"/>
      <c r="AK358" s="29"/>
      <c r="AL358" s="29"/>
      <c r="AM358" s="29"/>
      <c r="AN358" s="29"/>
      <c r="AO358" s="29"/>
      <c r="AP358" s="29"/>
      <c r="AQ358" s="29"/>
      <c r="AR358" s="29"/>
      <c r="AS358" s="29"/>
      <c r="AT358" s="29"/>
      <c r="AU358" s="29"/>
      <c r="AV358" s="29"/>
      <c r="AW358" s="29"/>
      <c r="AX358" s="29"/>
      <c r="AY358" s="29"/>
      <c r="AZ358" s="29"/>
      <c r="BA358" s="29"/>
      <c r="BB358" s="29"/>
      <c r="BC358" s="29"/>
      <c r="BD358" s="29"/>
      <c r="BE358" s="29"/>
      <c r="BF358" s="29"/>
      <c r="BG358" s="29"/>
      <c r="BH358" s="29"/>
      <c r="BI358" s="29"/>
      <c r="BJ358" s="29"/>
      <c r="BK358" s="29"/>
      <c r="BL358" s="29"/>
      <c r="BM358" s="29"/>
      <c r="BN358" s="29"/>
      <c r="BO358" s="29"/>
      <c r="BP358" s="29"/>
    </row>
    <row r="359" spans="1:68" ht="12.75" customHeight="1">
      <c r="A359" s="112"/>
      <c r="B359" s="112"/>
      <c r="C359" s="112"/>
      <c r="D359" s="29"/>
      <c r="E359" s="29"/>
      <c r="F359" s="150"/>
      <c r="G359" s="29"/>
      <c r="H359" s="29"/>
      <c r="I359" s="29"/>
      <c r="J359" s="112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29"/>
      <c r="X359" s="29"/>
      <c r="Y359" s="29"/>
      <c r="Z359" s="29"/>
      <c r="AA359" s="29"/>
      <c r="AB359" s="29"/>
      <c r="AC359" s="29"/>
      <c r="AD359" s="29"/>
      <c r="AE359" s="29"/>
      <c r="AF359" s="29"/>
      <c r="AG359" s="29"/>
      <c r="AH359" s="29"/>
      <c r="AI359" s="29"/>
      <c r="AJ359" s="29"/>
      <c r="AK359" s="29"/>
      <c r="AL359" s="29"/>
      <c r="AM359" s="29"/>
      <c r="AN359" s="29"/>
      <c r="AO359" s="29"/>
      <c r="AP359" s="29"/>
      <c r="AQ359" s="29"/>
      <c r="AR359" s="29"/>
      <c r="AS359" s="29"/>
      <c r="AT359" s="29"/>
      <c r="AU359" s="29"/>
      <c r="AV359" s="29"/>
      <c r="AW359" s="29"/>
      <c r="AX359" s="29"/>
      <c r="AY359" s="29"/>
      <c r="AZ359" s="29"/>
      <c r="BA359" s="29"/>
      <c r="BB359" s="29"/>
      <c r="BC359" s="29"/>
      <c r="BD359" s="29"/>
      <c r="BE359" s="29"/>
      <c r="BF359" s="29"/>
      <c r="BG359" s="29"/>
      <c r="BH359" s="29"/>
      <c r="BI359" s="29"/>
      <c r="BJ359" s="29"/>
      <c r="BK359" s="29"/>
      <c r="BL359" s="29"/>
      <c r="BM359" s="29"/>
      <c r="BN359" s="29"/>
      <c r="BO359" s="29"/>
      <c r="BP359" s="29"/>
    </row>
    <row r="360" spans="1:68" ht="12.75" customHeight="1">
      <c r="A360" s="112"/>
      <c r="B360" s="112"/>
      <c r="C360" s="112"/>
      <c r="D360" s="29"/>
      <c r="E360" s="29"/>
      <c r="F360" s="150"/>
      <c r="G360" s="29"/>
      <c r="H360" s="29"/>
      <c r="I360" s="29"/>
      <c r="J360" s="112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29"/>
      <c r="X360" s="29"/>
      <c r="Y360" s="29"/>
      <c r="Z360" s="29"/>
      <c r="AA360" s="29"/>
      <c r="AB360" s="29"/>
      <c r="AC360" s="29"/>
      <c r="AD360" s="29"/>
      <c r="AE360" s="29"/>
      <c r="AF360" s="29"/>
      <c r="AG360" s="29"/>
      <c r="AH360" s="29"/>
      <c r="AI360" s="29"/>
      <c r="AJ360" s="29"/>
      <c r="AK360" s="29"/>
      <c r="AL360" s="29"/>
      <c r="AM360" s="29"/>
      <c r="AN360" s="29"/>
      <c r="AO360" s="29"/>
      <c r="AP360" s="29"/>
      <c r="AQ360" s="29"/>
      <c r="AR360" s="29"/>
      <c r="AS360" s="29"/>
      <c r="AT360" s="29"/>
      <c r="AU360" s="29"/>
      <c r="AV360" s="29"/>
      <c r="AW360" s="29"/>
      <c r="AX360" s="29"/>
      <c r="AY360" s="29"/>
      <c r="AZ360" s="29"/>
      <c r="BA360" s="29"/>
      <c r="BB360" s="29"/>
      <c r="BC360" s="29"/>
      <c r="BD360" s="29"/>
      <c r="BE360" s="29"/>
      <c r="BF360" s="29"/>
      <c r="BG360" s="29"/>
      <c r="BH360" s="29"/>
      <c r="BI360" s="29"/>
      <c r="BJ360" s="29"/>
      <c r="BK360" s="29"/>
      <c r="BL360" s="29"/>
      <c r="BM360" s="29"/>
      <c r="BN360" s="29"/>
      <c r="BO360" s="29"/>
      <c r="BP360" s="29"/>
    </row>
    <row r="361" spans="1:68" ht="12.75" customHeight="1">
      <c r="A361" s="112"/>
      <c r="B361" s="112"/>
      <c r="C361" s="112"/>
      <c r="D361" s="29"/>
      <c r="E361" s="29"/>
      <c r="F361" s="150"/>
      <c r="G361" s="29"/>
      <c r="H361" s="29"/>
      <c r="I361" s="29"/>
      <c r="J361" s="112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  <c r="AB361" s="29"/>
      <c r="AC361" s="29"/>
      <c r="AD361" s="29"/>
      <c r="AE361" s="29"/>
      <c r="AF361" s="29"/>
      <c r="AG361" s="29"/>
      <c r="AH361" s="29"/>
      <c r="AI361" s="29"/>
      <c r="AJ361" s="29"/>
      <c r="AK361" s="29"/>
      <c r="AL361" s="29"/>
      <c r="AM361" s="29"/>
      <c r="AN361" s="29"/>
      <c r="AO361" s="29"/>
      <c r="AP361" s="29"/>
      <c r="AQ361" s="29"/>
      <c r="AR361" s="29"/>
      <c r="AS361" s="29"/>
      <c r="AT361" s="29"/>
      <c r="AU361" s="29"/>
      <c r="AV361" s="29"/>
      <c r="AW361" s="29"/>
      <c r="AX361" s="29"/>
      <c r="AY361" s="29"/>
      <c r="AZ361" s="29"/>
      <c r="BA361" s="29"/>
      <c r="BB361" s="29"/>
      <c r="BC361" s="29"/>
      <c r="BD361" s="29"/>
      <c r="BE361" s="29"/>
      <c r="BF361" s="29"/>
      <c r="BG361" s="29"/>
      <c r="BH361" s="29"/>
      <c r="BI361" s="29"/>
      <c r="BJ361" s="29"/>
      <c r="BK361" s="29"/>
      <c r="BL361" s="29"/>
      <c r="BM361" s="29"/>
      <c r="BN361" s="29"/>
      <c r="BO361" s="29"/>
      <c r="BP361" s="29"/>
    </row>
    <row r="362" spans="1:68" ht="12.75" customHeight="1">
      <c r="A362" s="112"/>
      <c r="B362" s="112"/>
      <c r="C362" s="112"/>
      <c r="D362" s="29"/>
      <c r="E362" s="29"/>
      <c r="F362" s="150"/>
      <c r="G362" s="29"/>
      <c r="H362" s="29"/>
      <c r="I362" s="29"/>
      <c r="J362" s="112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  <c r="AB362" s="29"/>
      <c r="AC362" s="29"/>
      <c r="AD362" s="29"/>
      <c r="AE362" s="29"/>
      <c r="AF362" s="29"/>
      <c r="AG362" s="29"/>
      <c r="AH362" s="29"/>
      <c r="AI362" s="29"/>
      <c r="AJ362" s="29"/>
      <c r="AK362" s="29"/>
      <c r="AL362" s="29"/>
      <c r="AM362" s="29"/>
      <c r="AN362" s="29"/>
      <c r="AO362" s="29"/>
      <c r="AP362" s="29"/>
      <c r="AQ362" s="29"/>
      <c r="AR362" s="29"/>
      <c r="AS362" s="29"/>
      <c r="AT362" s="29"/>
      <c r="AU362" s="29"/>
      <c r="AV362" s="29"/>
      <c r="AW362" s="29"/>
      <c r="AX362" s="29"/>
      <c r="AY362" s="29"/>
      <c r="AZ362" s="29"/>
      <c r="BA362" s="29"/>
      <c r="BB362" s="29"/>
      <c r="BC362" s="29"/>
      <c r="BD362" s="29"/>
      <c r="BE362" s="29"/>
      <c r="BF362" s="29"/>
      <c r="BG362" s="29"/>
      <c r="BH362" s="29"/>
      <c r="BI362" s="29"/>
      <c r="BJ362" s="29"/>
      <c r="BK362" s="29"/>
      <c r="BL362" s="29"/>
      <c r="BM362" s="29"/>
      <c r="BN362" s="29"/>
      <c r="BO362" s="29"/>
      <c r="BP362" s="29"/>
    </row>
    <row r="363" spans="1:68" ht="12.75" customHeight="1">
      <c r="A363" s="112"/>
      <c r="B363" s="112"/>
      <c r="C363" s="112"/>
      <c r="D363" s="29"/>
      <c r="E363" s="29"/>
      <c r="F363" s="150"/>
      <c r="G363" s="29"/>
      <c r="H363" s="29"/>
      <c r="I363" s="29"/>
      <c r="J363" s="112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29"/>
      <c r="X363" s="29"/>
      <c r="Y363" s="29"/>
      <c r="Z363" s="29"/>
      <c r="AA363" s="29"/>
      <c r="AB363" s="29"/>
      <c r="AC363" s="29"/>
      <c r="AD363" s="29"/>
      <c r="AE363" s="29"/>
      <c r="AF363" s="29"/>
      <c r="AG363" s="29"/>
      <c r="AH363" s="29"/>
      <c r="AI363" s="29"/>
      <c r="AJ363" s="29"/>
      <c r="AK363" s="29"/>
      <c r="AL363" s="29"/>
      <c r="AM363" s="29"/>
      <c r="AN363" s="29"/>
      <c r="AO363" s="29"/>
      <c r="AP363" s="29"/>
      <c r="AQ363" s="29"/>
      <c r="AR363" s="29"/>
      <c r="AS363" s="29"/>
      <c r="AT363" s="29"/>
      <c r="AU363" s="29"/>
      <c r="AV363" s="29"/>
      <c r="AW363" s="29"/>
      <c r="AX363" s="29"/>
      <c r="AY363" s="29"/>
      <c r="AZ363" s="29"/>
      <c r="BA363" s="29"/>
      <c r="BB363" s="29"/>
      <c r="BC363" s="29"/>
      <c r="BD363" s="29"/>
      <c r="BE363" s="29"/>
      <c r="BF363" s="29"/>
      <c r="BG363" s="29"/>
      <c r="BH363" s="29"/>
      <c r="BI363" s="29"/>
      <c r="BJ363" s="29"/>
      <c r="BK363" s="29"/>
      <c r="BL363" s="29"/>
      <c r="BM363" s="29"/>
      <c r="BN363" s="29"/>
      <c r="BO363" s="29"/>
      <c r="BP363" s="29"/>
    </row>
    <row r="364" spans="1:68" ht="12.75" customHeight="1">
      <c r="A364" s="112"/>
      <c r="B364" s="112"/>
      <c r="C364" s="112"/>
      <c r="D364" s="29"/>
      <c r="E364" s="29"/>
      <c r="F364" s="150"/>
      <c r="G364" s="29"/>
      <c r="H364" s="29"/>
      <c r="I364" s="29"/>
      <c r="J364" s="112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29"/>
      <c r="X364" s="29"/>
      <c r="Y364" s="29"/>
      <c r="Z364" s="29"/>
      <c r="AA364" s="29"/>
      <c r="AB364" s="29"/>
      <c r="AC364" s="29"/>
      <c r="AD364" s="29"/>
      <c r="AE364" s="29"/>
      <c r="AF364" s="29"/>
      <c r="AG364" s="29"/>
      <c r="AH364" s="29"/>
      <c r="AI364" s="29"/>
      <c r="AJ364" s="29"/>
      <c r="AK364" s="29"/>
      <c r="AL364" s="29"/>
      <c r="AM364" s="29"/>
      <c r="AN364" s="29"/>
      <c r="AO364" s="29"/>
      <c r="AP364" s="29"/>
      <c r="AQ364" s="29"/>
      <c r="AR364" s="29"/>
      <c r="AS364" s="29"/>
      <c r="AT364" s="29"/>
      <c r="AU364" s="29"/>
      <c r="AV364" s="29"/>
      <c r="AW364" s="29"/>
      <c r="AX364" s="29"/>
      <c r="AY364" s="29"/>
      <c r="AZ364" s="29"/>
      <c r="BA364" s="29"/>
      <c r="BB364" s="29"/>
      <c r="BC364" s="29"/>
      <c r="BD364" s="29"/>
      <c r="BE364" s="29"/>
      <c r="BF364" s="29"/>
      <c r="BG364" s="29"/>
      <c r="BH364" s="29"/>
      <c r="BI364" s="29"/>
      <c r="BJ364" s="29"/>
      <c r="BK364" s="29"/>
      <c r="BL364" s="29"/>
      <c r="BM364" s="29"/>
      <c r="BN364" s="29"/>
      <c r="BO364" s="29"/>
      <c r="BP364" s="29"/>
    </row>
    <row r="365" spans="1:68" ht="12.75" customHeight="1">
      <c r="A365" s="112"/>
      <c r="B365" s="112"/>
      <c r="C365" s="112"/>
      <c r="D365" s="29"/>
      <c r="E365" s="29"/>
      <c r="F365" s="150"/>
      <c r="G365" s="29"/>
      <c r="H365" s="29"/>
      <c r="I365" s="29"/>
      <c r="J365" s="112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29"/>
      <c r="Z365" s="29"/>
      <c r="AA365" s="29"/>
      <c r="AB365" s="29"/>
      <c r="AC365" s="29"/>
      <c r="AD365" s="29"/>
      <c r="AE365" s="29"/>
      <c r="AF365" s="29"/>
      <c r="AG365" s="29"/>
      <c r="AH365" s="29"/>
      <c r="AI365" s="29"/>
      <c r="AJ365" s="29"/>
      <c r="AK365" s="29"/>
      <c r="AL365" s="29"/>
      <c r="AM365" s="29"/>
      <c r="AN365" s="29"/>
      <c r="AO365" s="29"/>
      <c r="AP365" s="29"/>
      <c r="AQ365" s="29"/>
      <c r="AR365" s="29"/>
      <c r="AS365" s="29"/>
      <c r="AT365" s="29"/>
      <c r="AU365" s="29"/>
      <c r="AV365" s="29"/>
      <c r="AW365" s="29"/>
      <c r="AX365" s="29"/>
      <c r="AY365" s="29"/>
      <c r="AZ365" s="29"/>
      <c r="BA365" s="29"/>
      <c r="BB365" s="29"/>
      <c r="BC365" s="29"/>
      <c r="BD365" s="29"/>
      <c r="BE365" s="29"/>
      <c r="BF365" s="29"/>
      <c r="BG365" s="29"/>
      <c r="BH365" s="29"/>
      <c r="BI365" s="29"/>
      <c r="BJ365" s="29"/>
      <c r="BK365" s="29"/>
      <c r="BL365" s="29"/>
      <c r="BM365" s="29"/>
      <c r="BN365" s="29"/>
      <c r="BO365" s="29"/>
      <c r="BP365" s="29"/>
    </row>
    <row r="366" spans="1:68" ht="12.75" customHeight="1">
      <c r="A366" s="112"/>
      <c r="B366" s="112"/>
      <c r="C366" s="112"/>
      <c r="D366" s="29"/>
      <c r="E366" s="29"/>
      <c r="F366" s="150"/>
      <c r="G366" s="29"/>
      <c r="H366" s="29"/>
      <c r="I366" s="29"/>
      <c r="J366" s="112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29"/>
      <c r="X366" s="29"/>
      <c r="Y366" s="29"/>
      <c r="Z366" s="29"/>
      <c r="AA366" s="29"/>
      <c r="AB366" s="29"/>
      <c r="AC366" s="29"/>
      <c r="AD366" s="29"/>
      <c r="AE366" s="29"/>
      <c r="AF366" s="29"/>
      <c r="AG366" s="29"/>
      <c r="AH366" s="29"/>
      <c r="AI366" s="29"/>
      <c r="AJ366" s="29"/>
      <c r="AK366" s="29"/>
      <c r="AL366" s="29"/>
      <c r="AM366" s="29"/>
      <c r="AN366" s="29"/>
      <c r="AO366" s="29"/>
      <c r="AP366" s="29"/>
      <c r="AQ366" s="29"/>
      <c r="AR366" s="29"/>
      <c r="AS366" s="29"/>
      <c r="AT366" s="29"/>
      <c r="AU366" s="29"/>
      <c r="AV366" s="29"/>
      <c r="AW366" s="29"/>
      <c r="AX366" s="29"/>
      <c r="AY366" s="29"/>
      <c r="AZ366" s="29"/>
      <c r="BA366" s="29"/>
      <c r="BB366" s="29"/>
      <c r="BC366" s="29"/>
      <c r="BD366" s="29"/>
      <c r="BE366" s="29"/>
      <c r="BF366" s="29"/>
      <c r="BG366" s="29"/>
      <c r="BH366" s="29"/>
      <c r="BI366" s="29"/>
      <c r="BJ366" s="29"/>
      <c r="BK366" s="29"/>
      <c r="BL366" s="29"/>
      <c r="BM366" s="29"/>
      <c r="BN366" s="29"/>
      <c r="BO366" s="29"/>
      <c r="BP366" s="29"/>
    </row>
    <row r="367" spans="1:68" ht="12.75" customHeight="1">
      <c r="A367" s="112"/>
      <c r="B367" s="112"/>
      <c r="C367" s="112"/>
      <c r="D367" s="29"/>
      <c r="E367" s="29"/>
      <c r="F367" s="150"/>
      <c r="G367" s="29"/>
      <c r="H367" s="29"/>
      <c r="I367" s="29"/>
      <c r="J367" s="112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29"/>
      <c r="X367" s="29"/>
      <c r="Y367" s="29"/>
      <c r="Z367" s="29"/>
      <c r="AA367" s="29"/>
      <c r="AB367" s="29"/>
      <c r="AC367" s="29"/>
      <c r="AD367" s="29"/>
      <c r="AE367" s="29"/>
      <c r="AF367" s="29"/>
      <c r="AG367" s="29"/>
      <c r="AH367" s="29"/>
      <c r="AI367" s="29"/>
      <c r="AJ367" s="29"/>
      <c r="AK367" s="29"/>
      <c r="AL367" s="29"/>
      <c r="AM367" s="29"/>
      <c r="AN367" s="29"/>
      <c r="AO367" s="29"/>
      <c r="AP367" s="29"/>
      <c r="AQ367" s="29"/>
      <c r="AR367" s="29"/>
      <c r="AS367" s="29"/>
      <c r="AT367" s="29"/>
      <c r="AU367" s="29"/>
      <c r="AV367" s="29"/>
      <c r="AW367" s="29"/>
      <c r="AX367" s="29"/>
      <c r="AY367" s="29"/>
      <c r="AZ367" s="29"/>
      <c r="BA367" s="29"/>
      <c r="BB367" s="29"/>
      <c r="BC367" s="29"/>
      <c r="BD367" s="29"/>
      <c r="BE367" s="29"/>
      <c r="BF367" s="29"/>
      <c r="BG367" s="29"/>
      <c r="BH367" s="29"/>
      <c r="BI367" s="29"/>
      <c r="BJ367" s="29"/>
      <c r="BK367" s="29"/>
      <c r="BL367" s="29"/>
      <c r="BM367" s="29"/>
      <c r="BN367" s="29"/>
      <c r="BO367" s="29"/>
      <c r="BP367" s="29"/>
    </row>
    <row r="368" spans="1:68" ht="12.75" customHeight="1">
      <c r="A368" s="112"/>
      <c r="B368" s="112"/>
      <c r="C368" s="112"/>
      <c r="D368" s="29"/>
      <c r="E368" s="29"/>
      <c r="F368" s="150"/>
      <c r="G368" s="29"/>
      <c r="H368" s="29"/>
      <c r="I368" s="29"/>
      <c r="J368" s="112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29"/>
      <c r="X368" s="29"/>
      <c r="Y368" s="29"/>
      <c r="Z368" s="29"/>
      <c r="AA368" s="29"/>
      <c r="AB368" s="29"/>
      <c r="AC368" s="29"/>
      <c r="AD368" s="29"/>
      <c r="AE368" s="29"/>
      <c r="AF368" s="29"/>
      <c r="AG368" s="29"/>
      <c r="AH368" s="29"/>
      <c r="AI368" s="29"/>
      <c r="AJ368" s="29"/>
      <c r="AK368" s="29"/>
      <c r="AL368" s="29"/>
      <c r="AM368" s="29"/>
      <c r="AN368" s="29"/>
      <c r="AO368" s="29"/>
      <c r="AP368" s="29"/>
      <c r="AQ368" s="29"/>
      <c r="AR368" s="29"/>
      <c r="AS368" s="29"/>
      <c r="AT368" s="29"/>
      <c r="AU368" s="29"/>
      <c r="AV368" s="29"/>
      <c r="AW368" s="29"/>
      <c r="AX368" s="29"/>
      <c r="AY368" s="29"/>
      <c r="AZ368" s="29"/>
      <c r="BA368" s="29"/>
      <c r="BB368" s="29"/>
      <c r="BC368" s="29"/>
      <c r="BD368" s="29"/>
      <c r="BE368" s="29"/>
      <c r="BF368" s="29"/>
      <c r="BG368" s="29"/>
      <c r="BH368" s="29"/>
      <c r="BI368" s="29"/>
      <c r="BJ368" s="29"/>
      <c r="BK368" s="29"/>
      <c r="BL368" s="29"/>
      <c r="BM368" s="29"/>
      <c r="BN368" s="29"/>
      <c r="BO368" s="29"/>
      <c r="BP368" s="29"/>
    </row>
    <row r="369" spans="1:68" ht="12.75" customHeight="1">
      <c r="A369" s="112"/>
      <c r="B369" s="112"/>
      <c r="C369" s="112"/>
      <c r="D369" s="29"/>
      <c r="E369" s="29"/>
      <c r="F369" s="150"/>
      <c r="G369" s="29"/>
      <c r="H369" s="29"/>
      <c r="I369" s="29"/>
      <c r="J369" s="112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29"/>
      <c r="X369" s="29"/>
      <c r="Y369" s="29"/>
      <c r="Z369" s="29"/>
      <c r="AA369" s="29"/>
      <c r="AB369" s="29"/>
      <c r="AC369" s="29"/>
      <c r="AD369" s="29"/>
      <c r="AE369" s="29"/>
      <c r="AF369" s="29"/>
      <c r="AG369" s="29"/>
      <c r="AH369" s="29"/>
      <c r="AI369" s="29"/>
      <c r="AJ369" s="29"/>
      <c r="AK369" s="29"/>
      <c r="AL369" s="29"/>
      <c r="AM369" s="29"/>
      <c r="AN369" s="29"/>
      <c r="AO369" s="29"/>
      <c r="AP369" s="29"/>
      <c r="AQ369" s="29"/>
      <c r="AR369" s="29"/>
      <c r="AS369" s="29"/>
      <c r="AT369" s="29"/>
      <c r="AU369" s="29"/>
      <c r="AV369" s="29"/>
      <c r="AW369" s="29"/>
      <c r="AX369" s="29"/>
      <c r="AY369" s="29"/>
      <c r="AZ369" s="29"/>
      <c r="BA369" s="29"/>
      <c r="BB369" s="29"/>
      <c r="BC369" s="29"/>
      <c r="BD369" s="29"/>
      <c r="BE369" s="29"/>
      <c r="BF369" s="29"/>
      <c r="BG369" s="29"/>
      <c r="BH369" s="29"/>
      <c r="BI369" s="29"/>
      <c r="BJ369" s="29"/>
      <c r="BK369" s="29"/>
      <c r="BL369" s="29"/>
      <c r="BM369" s="29"/>
      <c r="BN369" s="29"/>
      <c r="BO369" s="29"/>
      <c r="BP369" s="29"/>
    </row>
    <row r="370" spans="1:68" ht="12.75" customHeight="1">
      <c r="A370" s="112"/>
      <c r="B370" s="112"/>
      <c r="C370" s="112"/>
      <c r="D370" s="29"/>
      <c r="E370" s="29"/>
      <c r="F370" s="150"/>
      <c r="G370" s="29"/>
      <c r="H370" s="29"/>
      <c r="I370" s="29"/>
      <c r="J370" s="112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29"/>
      <c r="X370" s="29"/>
      <c r="Y370" s="29"/>
      <c r="Z370" s="29"/>
      <c r="AA370" s="29"/>
      <c r="AB370" s="29"/>
      <c r="AC370" s="29"/>
      <c r="AD370" s="29"/>
      <c r="AE370" s="29"/>
      <c r="AF370" s="29"/>
      <c r="AG370" s="29"/>
      <c r="AH370" s="29"/>
      <c r="AI370" s="29"/>
      <c r="AJ370" s="29"/>
      <c r="AK370" s="29"/>
      <c r="AL370" s="29"/>
      <c r="AM370" s="29"/>
      <c r="AN370" s="29"/>
      <c r="AO370" s="29"/>
      <c r="AP370" s="29"/>
      <c r="AQ370" s="29"/>
      <c r="AR370" s="29"/>
      <c r="AS370" s="29"/>
      <c r="AT370" s="29"/>
      <c r="AU370" s="29"/>
      <c r="AV370" s="29"/>
      <c r="AW370" s="29"/>
      <c r="AX370" s="29"/>
      <c r="AY370" s="29"/>
      <c r="AZ370" s="29"/>
      <c r="BA370" s="29"/>
      <c r="BB370" s="29"/>
      <c r="BC370" s="29"/>
      <c r="BD370" s="29"/>
      <c r="BE370" s="29"/>
      <c r="BF370" s="29"/>
      <c r="BG370" s="29"/>
      <c r="BH370" s="29"/>
      <c r="BI370" s="29"/>
      <c r="BJ370" s="29"/>
      <c r="BK370" s="29"/>
      <c r="BL370" s="29"/>
      <c r="BM370" s="29"/>
      <c r="BN370" s="29"/>
      <c r="BO370" s="29"/>
      <c r="BP370" s="29"/>
    </row>
    <row r="371" spans="1:68" ht="12.75" customHeight="1">
      <c r="A371" s="112"/>
      <c r="B371" s="112"/>
      <c r="C371" s="112"/>
      <c r="D371" s="29"/>
      <c r="E371" s="29"/>
      <c r="F371" s="150"/>
      <c r="G371" s="29"/>
      <c r="H371" s="29"/>
      <c r="I371" s="29"/>
      <c r="J371" s="112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29"/>
      <c r="X371" s="29"/>
      <c r="Y371" s="29"/>
      <c r="Z371" s="29"/>
      <c r="AA371" s="29"/>
      <c r="AB371" s="29"/>
      <c r="AC371" s="29"/>
      <c r="AD371" s="29"/>
      <c r="AE371" s="29"/>
      <c r="AF371" s="29"/>
      <c r="AG371" s="29"/>
      <c r="AH371" s="29"/>
      <c r="AI371" s="29"/>
      <c r="AJ371" s="29"/>
      <c r="AK371" s="29"/>
      <c r="AL371" s="29"/>
      <c r="AM371" s="29"/>
      <c r="AN371" s="29"/>
      <c r="AO371" s="29"/>
      <c r="AP371" s="29"/>
      <c r="AQ371" s="29"/>
      <c r="AR371" s="29"/>
      <c r="AS371" s="29"/>
      <c r="AT371" s="29"/>
      <c r="AU371" s="29"/>
      <c r="AV371" s="29"/>
      <c r="AW371" s="29"/>
      <c r="AX371" s="29"/>
      <c r="AY371" s="29"/>
      <c r="AZ371" s="29"/>
      <c r="BA371" s="29"/>
      <c r="BB371" s="29"/>
      <c r="BC371" s="29"/>
      <c r="BD371" s="29"/>
      <c r="BE371" s="29"/>
      <c r="BF371" s="29"/>
      <c r="BG371" s="29"/>
      <c r="BH371" s="29"/>
      <c r="BI371" s="29"/>
      <c r="BJ371" s="29"/>
      <c r="BK371" s="29"/>
      <c r="BL371" s="29"/>
      <c r="BM371" s="29"/>
      <c r="BN371" s="29"/>
      <c r="BO371" s="29"/>
      <c r="BP371" s="29"/>
    </row>
    <row r="372" spans="1:68" ht="12.75" customHeight="1">
      <c r="A372" s="112"/>
      <c r="B372" s="112"/>
      <c r="C372" s="112"/>
      <c r="D372" s="29"/>
      <c r="E372" s="29"/>
      <c r="F372" s="150"/>
      <c r="G372" s="29"/>
      <c r="H372" s="29"/>
      <c r="I372" s="29"/>
      <c r="J372" s="112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29"/>
      <c r="X372" s="29"/>
      <c r="Y372" s="29"/>
      <c r="Z372" s="29"/>
      <c r="AA372" s="29"/>
      <c r="AB372" s="29"/>
      <c r="AC372" s="29"/>
      <c r="AD372" s="29"/>
      <c r="AE372" s="29"/>
      <c r="AF372" s="29"/>
      <c r="AG372" s="29"/>
      <c r="AH372" s="29"/>
      <c r="AI372" s="29"/>
      <c r="AJ372" s="29"/>
      <c r="AK372" s="29"/>
      <c r="AL372" s="29"/>
      <c r="AM372" s="29"/>
      <c r="AN372" s="29"/>
      <c r="AO372" s="29"/>
      <c r="AP372" s="29"/>
      <c r="AQ372" s="29"/>
      <c r="AR372" s="29"/>
      <c r="AS372" s="29"/>
      <c r="AT372" s="29"/>
      <c r="AU372" s="29"/>
      <c r="AV372" s="29"/>
      <c r="AW372" s="29"/>
      <c r="AX372" s="29"/>
      <c r="AY372" s="29"/>
      <c r="AZ372" s="29"/>
      <c r="BA372" s="29"/>
      <c r="BB372" s="29"/>
      <c r="BC372" s="29"/>
      <c r="BD372" s="29"/>
      <c r="BE372" s="29"/>
      <c r="BF372" s="29"/>
      <c r="BG372" s="29"/>
      <c r="BH372" s="29"/>
      <c r="BI372" s="29"/>
      <c r="BJ372" s="29"/>
      <c r="BK372" s="29"/>
      <c r="BL372" s="29"/>
      <c r="BM372" s="29"/>
      <c r="BN372" s="29"/>
      <c r="BO372" s="29"/>
      <c r="BP372" s="29"/>
    </row>
    <row r="373" spans="1:68" ht="12.75" customHeight="1">
      <c r="A373" s="112"/>
      <c r="B373" s="112"/>
      <c r="C373" s="112"/>
      <c r="D373" s="29"/>
      <c r="E373" s="29"/>
      <c r="F373" s="150"/>
      <c r="G373" s="29"/>
      <c r="H373" s="29"/>
      <c r="I373" s="29"/>
      <c r="J373" s="112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29"/>
      <c r="X373" s="29"/>
      <c r="Y373" s="29"/>
      <c r="Z373" s="29"/>
      <c r="AA373" s="29"/>
      <c r="AB373" s="29"/>
      <c r="AC373" s="29"/>
      <c r="AD373" s="29"/>
      <c r="AE373" s="29"/>
      <c r="AF373" s="29"/>
      <c r="AG373" s="29"/>
      <c r="AH373" s="29"/>
      <c r="AI373" s="29"/>
      <c r="AJ373" s="29"/>
      <c r="AK373" s="29"/>
      <c r="AL373" s="29"/>
      <c r="AM373" s="29"/>
      <c r="AN373" s="29"/>
      <c r="AO373" s="29"/>
      <c r="AP373" s="29"/>
      <c r="AQ373" s="29"/>
      <c r="AR373" s="29"/>
      <c r="AS373" s="29"/>
      <c r="AT373" s="29"/>
      <c r="AU373" s="29"/>
      <c r="AV373" s="29"/>
      <c r="AW373" s="29"/>
      <c r="AX373" s="29"/>
      <c r="AY373" s="29"/>
      <c r="AZ373" s="29"/>
      <c r="BA373" s="29"/>
      <c r="BB373" s="29"/>
      <c r="BC373" s="29"/>
      <c r="BD373" s="29"/>
      <c r="BE373" s="29"/>
      <c r="BF373" s="29"/>
      <c r="BG373" s="29"/>
      <c r="BH373" s="29"/>
      <c r="BI373" s="29"/>
      <c r="BJ373" s="29"/>
      <c r="BK373" s="29"/>
      <c r="BL373" s="29"/>
      <c r="BM373" s="29"/>
      <c r="BN373" s="29"/>
      <c r="BO373" s="29"/>
      <c r="BP373" s="29"/>
    </row>
    <row r="374" spans="1:68" ht="12.75" customHeight="1">
      <c r="A374" s="112"/>
      <c r="B374" s="112"/>
      <c r="C374" s="112"/>
      <c r="D374" s="29"/>
      <c r="E374" s="29"/>
      <c r="F374" s="150"/>
      <c r="G374" s="29"/>
      <c r="H374" s="29"/>
      <c r="I374" s="29"/>
      <c r="J374" s="112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W374" s="29"/>
      <c r="X374" s="29"/>
      <c r="Y374" s="29"/>
      <c r="Z374" s="29"/>
      <c r="AA374" s="29"/>
      <c r="AB374" s="29"/>
      <c r="AC374" s="29"/>
      <c r="AD374" s="29"/>
      <c r="AE374" s="29"/>
      <c r="AF374" s="29"/>
      <c r="AG374" s="29"/>
      <c r="AH374" s="29"/>
      <c r="AI374" s="29"/>
      <c r="AJ374" s="29"/>
      <c r="AK374" s="29"/>
      <c r="AL374" s="29"/>
      <c r="AM374" s="29"/>
      <c r="AN374" s="29"/>
      <c r="AO374" s="29"/>
      <c r="AP374" s="29"/>
      <c r="AQ374" s="29"/>
      <c r="AR374" s="29"/>
      <c r="AS374" s="29"/>
      <c r="AT374" s="29"/>
      <c r="AU374" s="29"/>
      <c r="AV374" s="29"/>
      <c r="AW374" s="29"/>
      <c r="AX374" s="29"/>
      <c r="AY374" s="29"/>
      <c r="AZ374" s="29"/>
      <c r="BA374" s="29"/>
      <c r="BB374" s="29"/>
      <c r="BC374" s="29"/>
      <c r="BD374" s="29"/>
      <c r="BE374" s="29"/>
      <c r="BF374" s="29"/>
      <c r="BG374" s="29"/>
      <c r="BH374" s="29"/>
      <c r="BI374" s="29"/>
      <c r="BJ374" s="29"/>
      <c r="BK374" s="29"/>
      <c r="BL374" s="29"/>
      <c r="BM374" s="29"/>
      <c r="BN374" s="29"/>
      <c r="BO374" s="29"/>
      <c r="BP374" s="29"/>
    </row>
    <row r="375" spans="1:68" ht="12.75" customHeight="1">
      <c r="A375" s="112"/>
      <c r="B375" s="112"/>
      <c r="C375" s="112"/>
      <c r="D375" s="29"/>
      <c r="E375" s="29"/>
      <c r="F375" s="150"/>
      <c r="G375" s="29"/>
      <c r="H375" s="29"/>
      <c r="I375" s="29"/>
      <c r="J375" s="112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29"/>
      <c r="Z375" s="29"/>
      <c r="AA375" s="29"/>
      <c r="AB375" s="29"/>
      <c r="AC375" s="29"/>
      <c r="AD375" s="29"/>
      <c r="AE375" s="29"/>
      <c r="AF375" s="29"/>
      <c r="AG375" s="29"/>
      <c r="AH375" s="29"/>
      <c r="AI375" s="29"/>
      <c r="AJ375" s="29"/>
      <c r="AK375" s="29"/>
      <c r="AL375" s="29"/>
      <c r="AM375" s="29"/>
      <c r="AN375" s="29"/>
      <c r="AO375" s="29"/>
      <c r="AP375" s="29"/>
      <c r="AQ375" s="29"/>
      <c r="AR375" s="29"/>
      <c r="AS375" s="29"/>
      <c r="AT375" s="29"/>
      <c r="AU375" s="29"/>
      <c r="AV375" s="29"/>
      <c r="AW375" s="29"/>
      <c r="AX375" s="29"/>
      <c r="AY375" s="29"/>
      <c r="AZ375" s="29"/>
      <c r="BA375" s="29"/>
      <c r="BB375" s="29"/>
      <c r="BC375" s="29"/>
      <c r="BD375" s="29"/>
      <c r="BE375" s="29"/>
      <c r="BF375" s="29"/>
      <c r="BG375" s="29"/>
      <c r="BH375" s="29"/>
      <c r="BI375" s="29"/>
      <c r="BJ375" s="29"/>
      <c r="BK375" s="29"/>
      <c r="BL375" s="29"/>
      <c r="BM375" s="29"/>
      <c r="BN375" s="29"/>
      <c r="BO375" s="29"/>
      <c r="BP375" s="29"/>
    </row>
    <row r="376" spans="1:68" ht="12.75" customHeight="1">
      <c r="A376" s="112"/>
      <c r="B376" s="112"/>
      <c r="C376" s="112"/>
      <c r="D376" s="29"/>
      <c r="E376" s="29"/>
      <c r="F376" s="150"/>
      <c r="G376" s="29"/>
      <c r="H376" s="29"/>
      <c r="I376" s="29"/>
      <c r="J376" s="112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W376" s="29"/>
      <c r="X376" s="29"/>
      <c r="Y376" s="29"/>
      <c r="Z376" s="29"/>
      <c r="AA376" s="29"/>
      <c r="AB376" s="29"/>
      <c r="AC376" s="29"/>
      <c r="AD376" s="29"/>
      <c r="AE376" s="29"/>
      <c r="AF376" s="29"/>
      <c r="AG376" s="29"/>
      <c r="AH376" s="29"/>
      <c r="AI376" s="29"/>
      <c r="AJ376" s="29"/>
      <c r="AK376" s="29"/>
      <c r="AL376" s="29"/>
      <c r="AM376" s="29"/>
      <c r="AN376" s="29"/>
      <c r="AO376" s="29"/>
      <c r="AP376" s="29"/>
      <c r="AQ376" s="29"/>
      <c r="AR376" s="29"/>
      <c r="AS376" s="29"/>
      <c r="AT376" s="29"/>
      <c r="AU376" s="29"/>
      <c r="AV376" s="29"/>
      <c r="AW376" s="29"/>
      <c r="AX376" s="29"/>
      <c r="AY376" s="29"/>
      <c r="AZ376" s="29"/>
      <c r="BA376" s="29"/>
      <c r="BB376" s="29"/>
      <c r="BC376" s="29"/>
      <c r="BD376" s="29"/>
      <c r="BE376" s="29"/>
      <c r="BF376" s="29"/>
      <c r="BG376" s="29"/>
      <c r="BH376" s="29"/>
      <c r="BI376" s="29"/>
      <c r="BJ376" s="29"/>
      <c r="BK376" s="29"/>
      <c r="BL376" s="29"/>
      <c r="BM376" s="29"/>
      <c r="BN376" s="29"/>
      <c r="BO376" s="29"/>
      <c r="BP376" s="29"/>
    </row>
    <row r="377" spans="1:68" ht="12.75" customHeight="1">
      <c r="A377" s="112"/>
      <c r="B377" s="112"/>
      <c r="C377" s="112"/>
      <c r="D377" s="29"/>
      <c r="E377" s="29"/>
      <c r="F377" s="150"/>
      <c r="G377" s="29"/>
      <c r="H377" s="29"/>
      <c r="I377" s="29"/>
      <c r="J377" s="112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29"/>
      <c r="X377" s="29"/>
      <c r="Y377" s="29"/>
      <c r="Z377" s="29"/>
      <c r="AA377" s="29"/>
      <c r="AB377" s="29"/>
      <c r="AC377" s="29"/>
      <c r="AD377" s="29"/>
      <c r="AE377" s="29"/>
      <c r="AF377" s="29"/>
      <c r="AG377" s="29"/>
      <c r="AH377" s="29"/>
      <c r="AI377" s="29"/>
      <c r="AJ377" s="29"/>
      <c r="AK377" s="29"/>
      <c r="AL377" s="29"/>
      <c r="AM377" s="29"/>
      <c r="AN377" s="29"/>
      <c r="AO377" s="29"/>
      <c r="AP377" s="29"/>
      <c r="AQ377" s="29"/>
      <c r="AR377" s="29"/>
      <c r="AS377" s="29"/>
      <c r="AT377" s="29"/>
      <c r="AU377" s="29"/>
      <c r="AV377" s="29"/>
      <c r="AW377" s="29"/>
      <c r="AX377" s="29"/>
      <c r="AY377" s="29"/>
      <c r="AZ377" s="29"/>
      <c r="BA377" s="29"/>
      <c r="BB377" s="29"/>
      <c r="BC377" s="29"/>
      <c r="BD377" s="29"/>
      <c r="BE377" s="29"/>
      <c r="BF377" s="29"/>
      <c r="BG377" s="29"/>
      <c r="BH377" s="29"/>
      <c r="BI377" s="29"/>
      <c r="BJ377" s="29"/>
      <c r="BK377" s="29"/>
      <c r="BL377" s="29"/>
      <c r="BM377" s="29"/>
      <c r="BN377" s="29"/>
      <c r="BO377" s="29"/>
      <c r="BP377" s="29"/>
    </row>
    <row r="378" spans="1:68" ht="12.75" customHeight="1">
      <c r="A378" s="112"/>
      <c r="B378" s="112"/>
      <c r="C378" s="112"/>
      <c r="D378" s="29"/>
      <c r="E378" s="29"/>
      <c r="F378" s="150"/>
      <c r="G378" s="29"/>
      <c r="H378" s="29"/>
      <c r="I378" s="29"/>
      <c r="J378" s="112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29"/>
      <c r="X378" s="29"/>
      <c r="Y378" s="29"/>
      <c r="Z378" s="29"/>
      <c r="AA378" s="29"/>
      <c r="AB378" s="29"/>
      <c r="AC378" s="29"/>
      <c r="AD378" s="29"/>
      <c r="AE378" s="29"/>
      <c r="AF378" s="29"/>
      <c r="AG378" s="29"/>
      <c r="AH378" s="29"/>
      <c r="AI378" s="29"/>
      <c r="AJ378" s="29"/>
      <c r="AK378" s="29"/>
      <c r="AL378" s="29"/>
      <c r="AM378" s="29"/>
      <c r="AN378" s="29"/>
      <c r="AO378" s="29"/>
      <c r="AP378" s="29"/>
      <c r="AQ378" s="29"/>
      <c r="AR378" s="29"/>
      <c r="AS378" s="29"/>
      <c r="AT378" s="29"/>
      <c r="AU378" s="29"/>
      <c r="AV378" s="29"/>
      <c r="AW378" s="29"/>
      <c r="AX378" s="29"/>
      <c r="AY378" s="29"/>
      <c r="AZ378" s="29"/>
      <c r="BA378" s="29"/>
      <c r="BB378" s="29"/>
      <c r="BC378" s="29"/>
      <c r="BD378" s="29"/>
      <c r="BE378" s="29"/>
      <c r="BF378" s="29"/>
      <c r="BG378" s="29"/>
      <c r="BH378" s="29"/>
      <c r="BI378" s="29"/>
      <c r="BJ378" s="29"/>
      <c r="BK378" s="29"/>
      <c r="BL378" s="29"/>
      <c r="BM378" s="29"/>
      <c r="BN378" s="29"/>
      <c r="BO378" s="29"/>
      <c r="BP378" s="29"/>
    </row>
    <row r="379" spans="1:68" ht="12.75" customHeight="1">
      <c r="A379" s="112"/>
      <c r="B379" s="112"/>
      <c r="C379" s="112"/>
      <c r="D379" s="29"/>
      <c r="E379" s="29"/>
      <c r="F379" s="150"/>
      <c r="G379" s="29"/>
      <c r="H379" s="29"/>
      <c r="I379" s="29"/>
      <c r="J379" s="112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29"/>
      <c r="X379" s="29"/>
      <c r="Y379" s="29"/>
      <c r="Z379" s="29"/>
      <c r="AA379" s="29"/>
      <c r="AB379" s="29"/>
      <c r="AC379" s="29"/>
      <c r="AD379" s="29"/>
      <c r="AE379" s="29"/>
      <c r="AF379" s="29"/>
      <c r="AG379" s="29"/>
      <c r="AH379" s="29"/>
      <c r="AI379" s="29"/>
      <c r="AJ379" s="29"/>
      <c r="AK379" s="29"/>
      <c r="AL379" s="29"/>
      <c r="AM379" s="29"/>
      <c r="AN379" s="29"/>
      <c r="AO379" s="29"/>
      <c r="AP379" s="29"/>
      <c r="AQ379" s="29"/>
      <c r="AR379" s="29"/>
      <c r="AS379" s="29"/>
      <c r="AT379" s="29"/>
      <c r="AU379" s="29"/>
      <c r="AV379" s="29"/>
      <c r="AW379" s="29"/>
      <c r="AX379" s="29"/>
      <c r="AY379" s="29"/>
      <c r="AZ379" s="29"/>
      <c r="BA379" s="29"/>
      <c r="BB379" s="29"/>
      <c r="BC379" s="29"/>
      <c r="BD379" s="29"/>
      <c r="BE379" s="29"/>
      <c r="BF379" s="29"/>
      <c r="BG379" s="29"/>
      <c r="BH379" s="29"/>
      <c r="BI379" s="29"/>
      <c r="BJ379" s="29"/>
      <c r="BK379" s="29"/>
      <c r="BL379" s="29"/>
      <c r="BM379" s="29"/>
      <c r="BN379" s="29"/>
      <c r="BO379" s="29"/>
      <c r="BP379" s="29"/>
    </row>
    <row r="380" spans="1:68" ht="12.75" customHeight="1">
      <c r="A380" s="112"/>
      <c r="B380" s="112"/>
      <c r="C380" s="112"/>
      <c r="D380" s="29"/>
      <c r="E380" s="29"/>
      <c r="F380" s="150"/>
      <c r="G380" s="29"/>
      <c r="H380" s="29"/>
      <c r="I380" s="29"/>
      <c r="J380" s="112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29"/>
      <c r="Z380" s="29"/>
      <c r="AA380" s="29"/>
      <c r="AB380" s="29"/>
      <c r="AC380" s="29"/>
      <c r="AD380" s="29"/>
      <c r="AE380" s="29"/>
      <c r="AF380" s="29"/>
      <c r="AG380" s="29"/>
      <c r="AH380" s="29"/>
      <c r="AI380" s="29"/>
      <c r="AJ380" s="29"/>
      <c r="AK380" s="29"/>
      <c r="AL380" s="29"/>
      <c r="AM380" s="29"/>
      <c r="AN380" s="29"/>
      <c r="AO380" s="29"/>
      <c r="AP380" s="29"/>
      <c r="AQ380" s="29"/>
      <c r="AR380" s="29"/>
      <c r="AS380" s="29"/>
      <c r="AT380" s="29"/>
      <c r="AU380" s="29"/>
      <c r="AV380" s="29"/>
      <c r="AW380" s="29"/>
      <c r="AX380" s="29"/>
      <c r="AY380" s="29"/>
      <c r="AZ380" s="29"/>
      <c r="BA380" s="29"/>
      <c r="BB380" s="29"/>
      <c r="BC380" s="29"/>
      <c r="BD380" s="29"/>
      <c r="BE380" s="29"/>
      <c r="BF380" s="29"/>
      <c r="BG380" s="29"/>
      <c r="BH380" s="29"/>
      <c r="BI380" s="29"/>
      <c r="BJ380" s="29"/>
      <c r="BK380" s="29"/>
      <c r="BL380" s="29"/>
      <c r="BM380" s="29"/>
      <c r="BN380" s="29"/>
      <c r="BO380" s="29"/>
      <c r="BP380" s="29"/>
    </row>
    <row r="381" spans="1:68" ht="12.75" customHeight="1">
      <c r="A381" s="112"/>
      <c r="B381" s="112"/>
      <c r="C381" s="112"/>
      <c r="D381" s="29"/>
      <c r="E381" s="29"/>
      <c r="F381" s="150"/>
      <c r="G381" s="29"/>
      <c r="H381" s="29"/>
      <c r="I381" s="29"/>
      <c r="J381" s="112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29"/>
      <c r="Z381" s="29"/>
      <c r="AA381" s="29"/>
      <c r="AB381" s="29"/>
      <c r="AC381" s="29"/>
      <c r="AD381" s="29"/>
      <c r="AE381" s="29"/>
      <c r="AF381" s="29"/>
      <c r="AG381" s="29"/>
      <c r="AH381" s="29"/>
      <c r="AI381" s="29"/>
      <c r="AJ381" s="29"/>
      <c r="AK381" s="29"/>
      <c r="AL381" s="29"/>
      <c r="AM381" s="29"/>
      <c r="AN381" s="29"/>
      <c r="AO381" s="29"/>
      <c r="AP381" s="29"/>
      <c r="AQ381" s="29"/>
      <c r="AR381" s="29"/>
      <c r="AS381" s="29"/>
      <c r="AT381" s="29"/>
      <c r="AU381" s="29"/>
      <c r="AV381" s="29"/>
      <c r="AW381" s="29"/>
      <c r="AX381" s="29"/>
      <c r="AY381" s="29"/>
      <c r="AZ381" s="29"/>
      <c r="BA381" s="29"/>
      <c r="BB381" s="29"/>
      <c r="BC381" s="29"/>
      <c r="BD381" s="29"/>
      <c r="BE381" s="29"/>
      <c r="BF381" s="29"/>
      <c r="BG381" s="29"/>
      <c r="BH381" s="29"/>
      <c r="BI381" s="29"/>
      <c r="BJ381" s="29"/>
      <c r="BK381" s="29"/>
      <c r="BL381" s="29"/>
      <c r="BM381" s="29"/>
      <c r="BN381" s="29"/>
      <c r="BO381" s="29"/>
      <c r="BP381" s="29"/>
    </row>
    <row r="382" spans="1:68" ht="12.75" customHeight="1">
      <c r="A382" s="112"/>
      <c r="B382" s="112"/>
      <c r="C382" s="112"/>
      <c r="D382" s="29"/>
      <c r="E382" s="29"/>
      <c r="F382" s="150"/>
      <c r="G382" s="29"/>
      <c r="H382" s="29"/>
      <c r="I382" s="29"/>
      <c r="J382" s="112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W382" s="29"/>
      <c r="X382" s="29"/>
      <c r="Y382" s="29"/>
      <c r="Z382" s="29"/>
      <c r="AA382" s="29"/>
      <c r="AB382" s="29"/>
      <c r="AC382" s="29"/>
      <c r="AD382" s="29"/>
      <c r="AE382" s="29"/>
      <c r="AF382" s="29"/>
      <c r="AG382" s="29"/>
      <c r="AH382" s="29"/>
      <c r="AI382" s="29"/>
      <c r="AJ382" s="29"/>
      <c r="AK382" s="29"/>
      <c r="AL382" s="29"/>
      <c r="AM382" s="29"/>
      <c r="AN382" s="29"/>
      <c r="AO382" s="29"/>
      <c r="AP382" s="29"/>
      <c r="AQ382" s="29"/>
      <c r="AR382" s="29"/>
      <c r="AS382" s="29"/>
      <c r="AT382" s="29"/>
      <c r="AU382" s="29"/>
      <c r="AV382" s="29"/>
      <c r="AW382" s="29"/>
      <c r="AX382" s="29"/>
      <c r="AY382" s="29"/>
      <c r="AZ382" s="29"/>
      <c r="BA382" s="29"/>
      <c r="BB382" s="29"/>
      <c r="BC382" s="29"/>
      <c r="BD382" s="29"/>
      <c r="BE382" s="29"/>
      <c r="BF382" s="29"/>
      <c r="BG382" s="29"/>
      <c r="BH382" s="29"/>
      <c r="BI382" s="29"/>
      <c r="BJ382" s="29"/>
      <c r="BK382" s="29"/>
      <c r="BL382" s="29"/>
      <c r="BM382" s="29"/>
      <c r="BN382" s="29"/>
      <c r="BO382" s="29"/>
      <c r="BP382" s="29"/>
    </row>
    <row r="383" spans="1:68" ht="12.75" customHeight="1">
      <c r="A383" s="112"/>
      <c r="B383" s="112"/>
      <c r="C383" s="112"/>
      <c r="D383" s="29"/>
      <c r="E383" s="29"/>
      <c r="F383" s="150"/>
      <c r="G383" s="29"/>
      <c r="H383" s="29"/>
      <c r="I383" s="29"/>
      <c r="J383" s="112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29"/>
      <c r="X383" s="29"/>
      <c r="Y383" s="29"/>
      <c r="Z383" s="29"/>
      <c r="AA383" s="29"/>
      <c r="AB383" s="29"/>
      <c r="AC383" s="29"/>
      <c r="AD383" s="29"/>
      <c r="AE383" s="29"/>
      <c r="AF383" s="29"/>
      <c r="AG383" s="29"/>
      <c r="AH383" s="29"/>
      <c r="AI383" s="29"/>
      <c r="AJ383" s="29"/>
      <c r="AK383" s="29"/>
      <c r="AL383" s="29"/>
      <c r="AM383" s="29"/>
      <c r="AN383" s="29"/>
      <c r="AO383" s="29"/>
      <c r="AP383" s="29"/>
      <c r="AQ383" s="29"/>
      <c r="AR383" s="29"/>
      <c r="AS383" s="29"/>
      <c r="AT383" s="29"/>
      <c r="AU383" s="29"/>
      <c r="AV383" s="29"/>
      <c r="AW383" s="29"/>
      <c r="AX383" s="29"/>
      <c r="AY383" s="29"/>
      <c r="AZ383" s="29"/>
      <c r="BA383" s="29"/>
      <c r="BB383" s="29"/>
      <c r="BC383" s="29"/>
      <c r="BD383" s="29"/>
      <c r="BE383" s="29"/>
      <c r="BF383" s="29"/>
      <c r="BG383" s="29"/>
      <c r="BH383" s="29"/>
      <c r="BI383" s="29"/>
      <c r="BJ383" s="29"/>
      <c r="BK383" s="29"/>
      <c r="BL383" s="29"/>
      <c r="BM383" s="29"/>
      <c r="BN383" s="29"/>
      <c r="BO383" s="29"/>
      <c r="BP383" s="29"/>
    </row>
    <row r="384" spans="1:68" ht="12.75" customHeight="1">
      <c r="A384" s="112"/>
      <c r="B384" s="112"/>
      <c r="C384" s="112"/>
      <c r="D384" s="29"/>
      <c r="E384" s="29"/>
      <c r="F384" s="150"/>
      <c r="G384" s="29"/>
      <c r="H384" s="29"/>
      <c r="I384" s="29"/>
      <c r="J384" s="112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29"/>
      <c r="X384" s="29"/>
      <c r="Y384" s="29"/>
      <c r="Z384" s="29"/>
      <c r="AA384" s="29"/>
      <c r="AB384" s="29"/>
      <c r="AC384" s="29"/>
      <c r="AD384" s="29"/>
      <c r="AE384" s="29"/>
      <c r="AF384" s="29"/>
      <c r="AG384" s="29"/>
      <c r="AH384" s="29"/>
      <c r="AI384" s="29"/>
      <c r="AJ384" s="29"/>
      <c r="AK384" s="29"/>
      <c r="AL384" s="29"/>
      <c r="AM384" s="29"/>
      <c r="AN384" s="29"/>
      <c r="AO384" s="29"/>
      <c r="AP384" s="29"/>
      <c r="AQ384" s="29"/>
      <c r="AR384" s="29"/>
      <c r="AS384" s="29"/>
      <c r="AT384" s="29"/>
      <c r="AU384" s="29"/>
      <c r="AV384" s="29"/>
      <c r="AW384" s="29"/>
      <c r="AX384" s="29"/>
      <c r="AY384" s="29"/>
      <c r="AZ384" s="29"/>
      <c r="BA384" s="29"/>
      <c r="BB384" s="29"/>
      <c r="BC384" s="29"/>
      <c r="BD384" s="29"/>
      <c r="BE384" s="29"/>
      <c r="BF384" s="29"/>
      <c r="BG384" s="29"/>
      <c r="BH384" s="29"/>
      <c r="BI384" s="29"/>
      <c r="BJ384" s="29"/>
      <c r="BK384" s="29"/>
      <c r="BL384" s="29"/>
      <c r="BM384" s="29"/>
      <c r="BN384" s="29"/>
      <c r="BO384" s="29"/>
      <c r="BP384" s="29"/>
    </row>
    <row r="385" spans="1:68" ht="12.75" customHeight="1">
      <c r="A385" s="112"/>
      <c r="B385" s="112"/>
      <c r="C385" s="112"/>
      <c r="D385" s="29"/>
      <c r="E385" s="29"/>
      <c r="F385" s="150"/>
      <c r="G385" s="29"/>
      <c r="H385" s="29"/>
      <c r="I385" s="29"/>
      <c r="J385" s="112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W385" s="29"/>
      <c r="X385" s="29"/>
      <c r="Y385" s="29"/>
      <c r="Z385" s="29"/>
      <c r="AA385" s="29"/>
      <c r="AB385" s="29"/>
      <c r="AC385" s="29"/>
      <c r="AD385" s="29"/>
      <c r="AE385" s="29"/>
      <c r="AF385" s="29"/>
      <c r="AG385" s="29"/>
      <c r="AH385" s="29"/>
      <c r="AI385" s="29"/>
      <c r="AJ385" s="29"/>
      <c r="AK385" s="29"/>
      <c r="AL385" s="29"/>
      <c r="AM385" s="29"/>
      <c r="AN385" s="29"/>
      <c r="AO385" s="29"/>
      <c r="AP385" s="29"/>
      <c r="AQ385" s="29"/>
      <c r="AR385" s="29"/>
      <c r="AS385" s="29"/>
      <c r="AT385" s="29"/>
      <c r="AU385" s="29"/>
      <c r="AV385" s="29"/>
      <c r="AW385" s="29"/>
      <c r="AX385" s="29"/>
      <c r="AY385" s="29"/>
      <c r="AZ385" s="29"/>
      <c r="BA385" s="29"/>
      <c r="BB385" s="29"/>
      <c r="BC385" s="29"/>
      <c r="BD385" s="29"/>
      <c r="BE385" s="29"/>
      <c r="BF385" s="29"/>
      <c r="BG385" s="29"/>
      <c r="BH385" s="29"/>
      <c r="BI385" s="29"/>
      <c r="BJ385" s="29"/>
      <c r="BK385" s="29"/>
      <c r="BL385" s="29"/>
      <c r="BM385" s="29"/>
      <c r="BN385" s="29"/>
      <c r="BO385" s="29"/>
      <c r="BP385" s="29"/>
    </row>
    <row r="386" spans="1:68" ht="12.75" customHeight="1">
      <c r="A386" s="112"/>
      <c r="B386" s="112"/>
      <c r="C386" s="112"/>
      <c r="D386" s="29"/>
      <c r="E386" s="29"/>
      <c r="F386" s="150"/>
      <c r="G386" s="29"/>
      <c r="H386" s="29"/>
      <c r="I386" s="29"/>
      <c r="J386" s="112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29"/>
      <c r="X386" s="29"/>
      <c r="Y386" s="29"/>
      <c r="Z386" s="29"/>
      <c r="AA386" s="29"/>
      <c r="AB386" s="29"/>
      <c r="AC386" s="29"/>
      <c r="AD386" s="29"/>
      <c r="AE386" s="29"/>
      <c r="AF386" s="29"/>
      <c r="AG386" s="29"/>
      <c r="AH386" s="29"/>
      <c r="AI386" s="29"/>
      <c r="AJ386" s="29"/>
      <c r="AK386" s="29"/>
      <c r="AL386" s="29"/>
      <c r="AM386" s="29"/>
      <c r="AN386" s="29"/>
      <c r="AO386" s="29"/>
      <c r="AP386" s="29"/>
      <c r="AQ386" s="29"/>
      <c r="AR386" s="29"/>
      <c r="AS386" s="29"/>
      <c r="AT386" s="29"/>
      <c r="AU386" s="29"/>
      <c r="AV386" s="29"/>
      <c r="AW386" s="29"/>
      <c r="AX386" s="29"/>
      <c r="AY386" s="29"/>
      <c r="AZ386" s="29"/>
      <c r="BA386" s="29"/>
      <c r="BB386" s="29"/>
      <c r="BC386" s="29"/>
      <c r="BD386" s="29"/>
      <c r="BE386" s="29"/>
      <c r="BF386" s="29"/>
      <c r="BG386" s="29"/>
      <c r="BH386" s="29"/>
      <c r="BI386" s="29"/>
      <c r="BJ386" s="29"/>
      <c r="BK386" s="29"/>
      <c r="BL386" s="29"/>
      <c r="BM386" s="29"/>
      <c r="BN386" s="29"/>
      <c r="BO386" s="29"/>
      <c r="BP386" s="29"/>
    </row>
    <row r="387" spans="1:68" ht="12.75" customHeight="1">
      <c r="A387" s="112"/>
      <c r="B387" s="112"/>
      <c r="C387" s="112"/>
      <c r="D387" s="29"/>
      <c r="E387" s="29"/>
      <c r="F387" s="150"/>
      <c r="G387" s="29"/>
      <c r="H387" s="29"/>
      <c r="I387" s="29"/>
      <c r="J387" s="112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W387" s="29"/>
      <c r="X387" s="29"/>
      <c r="Y387" s="29"/>
      <c r="Z387" s="29"/>
      <c r="AA387" s="29"/>
      <c r="AB387" s="29"/>
      <c r="AC387" s="29"/>
      <c r="AD387" s="29"/>
      <c r="AE387" s="29"/>
      <c r="AF387" s="29"/>
      <c r="AG387" s="29"/>
      <c r="AH387" s="29"/>
      <c r="AI387" s="29"/>
      <c r="AJ387" s="29"/>
      <c r="AK387" s="29"/>
      <c r="AL387" s="29"/>
      <c r="AM387" s="29"/>
      <c r="AN387" s="29"/>
      <c r="AO387" s="29"/>
      <c r="AP387" s="29"/>
      <c r="AQ387" s="29"/>
      <c r="AR387" s="29"/>
      <c r="AS387" s="29"/>
      <c r="AT387" s="29"/>
      <c r="AU387" s="29"/>
      <c r="AV387" s="29"/>
      <c r="AW387" s="29"/>
      <c r="AX387" s="29"/>
      <c r="AY387" s="29"/>
      <c r="AZ387" s="29"/>
      <c r="BA387" s="29"/>
      <c r="BB387" s="29"/>
      <c r="BC387" s="29"/>
      <c r="BD387" s="29"/>
      <c r="BE387" s="29"/>
      <c r="BF387" s="29"/>
      <c r="BG387" s="29"/>
      <c r="BH387" s="29"/>
      <c r="BI387" s="29"/>
      <c r="BJ387" s="29"/>
      <c r="BK387" s="29"/>
      <c r="BL387" s="29"/>
      <c r="BM387" s="29"/>
      <c r="BN387" s="29"/>
      <c r="BO387" s="29"/>
      <c r="BP387" s="29"/>
    </row>
    <row r="388" spans="1:68" ht="12.75" customHeight="1">
      <c r="A388" s="112"/>
      <c r="B388" s="112"/>
      <c r="C388" s="112"/>
      <c r="D388" s="29"/>
      <c r="E388" s="29"/>
      <c r="F388" s="150"/>
      <c r="G388" s="29"/>
      <c r="H388" s="29"/>
      <c r="I388" s="29"/>
      <c r="J388" s="112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W388" s="29"/>
      <c r="X388" s="29"/>
      <c r="Y388" s="29"/>
      <c r="Z388" s="29"/>
      <c r="AA388" s="29"/>
      <c r="AB388" s="29"/>
      <c r="AC388" s="29"/>
      <c r="AD388" s="29"/>
      <c r="AE388" s="29"/>
      <c r="AF388" s="29"/>
      <c r="AG388" s="29"/>
      <c r="AH388" s="29"/>
      <c r="AI388" s="29"/>
      <c r="AJ388" s="29"/>
      <c r="AK388" s="29"/>
      <c r="AL388" s="29"/>
      <c r="AM388" s="29"/>
      <c r="AN388" s="29"/>
      <c r="AO388" s="29"/>
      <c r="AP388" s="29"/>
      <c r="AQ388" s="29"/>
      <c r="AR388" s="29"/>
      <c r="AS388" s="29"/>
      <c r="AT388" s="29"/>
      <c r="AU388" s="29"/>
      <c r="AV388" s="29"/>
      <c r="AW388" s="29"/>
      <c r="AX388" s="29"/>
      <c r="AY388" s="29"/>
      <c r="AZ388" s="29"/>
      <c r="BA388" s="29"/>
      <c r="BB388" s="29"/>
      <c r="BC388" s="29"/>
      <c r="BD388" s="29"/>
      <c r="BE388" s="29"/>
      <c r="BF388" s="29"/>
      <c r="BG388" s="29"/>
      <c r="BH388" s="29"/>
      <c r="BI388" s="29"/>
      <c r="BJ388" s="29"/>
      <c r="BK388" s="29"/>
      <c r="BL388" s="29"/>
      <c r="BM388" s="29"/>
      <c r="BN388" s="29"/>
      <c r="BO388" s="29"/>
      <c r="BP388" s="29"/>
    </row>
    <row r="389" spans="1:68" ht="12.75" customHeight="1">
      <c r="A389" s="112"/>
      <c r="B389" s="112"/>
      <c r="C389" s="112"/>
      <c r="D389" s="29"/>
      <c r="E389" s="29"/>
      <c r="F389" s="150"/>
      <c r="G389" s="29"/>
      <c r="H389" s="29"/>
      <c r="I389" s="29"/>
      <c r="J389" s="112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29"/>
      <c r="Z389" s="29"/>
      <c r="AA389" s="29"/>
      <c r="AB389" s="29"/>
      <c r="AC389" s="29"/>
      <c r="AD389" s="29"/>
      <c r="AE389" s="29"/>
      <c r="AF389" s="29"/>
      <c r="AG389" s="29"/>
      <c r="AH389" s="29"/>
      <c r="AI389" s="29"/>
      <c r="AJ389" s="29"/>
      <c r="AK389" s="29"/>
      <c r="AL389" s="29"/>
      <c r="AM389" s="29"/>
      <c r="AN389" s="29"/>
      <c r="AO389" s="29"/>
      <c r="AP389" s="29"/>
      <c r="AQ389" s="29"/>
      <c r="AR389" s="29"/>
      <c r="AS389" s="29"/>
      <c r="AT389" s="29"/>
      <c r="AU389" s="29"/>
      <c r="AV389" s="29"/>
      <c r="AW389" s="29"/>
      <c r="AX389" s="29"/>
      <c r="AY389" s="29"/>
      <c r="AZ389" s="29"/>
      <c r="BA389" s="29"/>
      <c r="BB389" s="29"/>
      <c r="BC389" s="29"/>
      <c r="BD389" s="29"/>
      <c r="BE389" s="29"/>
      <c r="BF389" s="29"/>
      <c r="BG389" s="29"/>
      <c r="BH389" s="29"/>
      <c r="BI389" s="29"/>
      <c r="BJ389" s="29"/>
      <c r="BK389" s="29"/>
      <c r="BL389" s="29"/>
      <c r="BM389" s="29"/>
      <c r="BN389" s="29"/>
      <c r="BO389" s="29"/>
      <c r="BP389" s="29"/>
    </row>
    <row r="390" spans="1:68" ht="12.75" customHeight="1">
      <c r="A390" s="112"/>
      <c r="B390" s="112"/>
      <c r="C390" s="112"/>
      <c r="D390" s="29"/>
      <c r="E390" s="29"/>
      <c r="F390" s="150"/>
      <c r="G390" s="29"/>
      <c r="H390" s="29"/>
      <c r="I390" s="29"/>
      <c r="J390" s="112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29"/>
      <c r="X390" s="29"/>
      <c r="Y390" s="29"/>
      <c r="Z390" s="29"/>
      <c r="AA390" s="29"/>
      <c r="AB390" s="29"/>
      <c r="AC390" s="29"/>
      <c r="AD390" s="29"/>
      <c r="AE390" s="29"/>
      <c r="AF390" s="29"/>
      <c r="AG390" s="29"/>
      <c r="AH390" s="29"/>
      <c r="AI390" s="29"/>
      <c r="AJ390" s="29"/>
      <c r="AK390" s="29"/>
      <c r="AL390" s="29"/>
      <c r="AM390" s="29"/>
      <c r="AN390" s="29"/>
      <c r="AO390" s="29"/>
      <c r="AP390" s="29"/>
      <c r="AQ390" s="29"/>
      <c r="AR390" s="29"/>
      <c r="AS390" s="29"/>
      <c r="AT390" s="29"/>
      <c r="AU390" s="29"/>
      <c r="AV390" s="29"/>
      <c r="AW390" s="29"/>
      <c r="AX390" s="29"/>
      <c r="AY390" s="29"/>
      <c r="AZ390" s="29"/>
      <c r="BA390" s="29"/>
      <c r="BB390" s="29"/>
      <c r="BC390" s="29"/>
      <c r="BD390" s="29"/>
      <c r="BE390" s="29"/>
      <c r="BF390" s="29"/>
      <c r="BG390" s="29"/>
      <c r="BH390" s="29"/>
      <c r="BI390" s="29"/>
      <c r="BJ390" s="29"/>
      <c r="BK390" s="29"/>
      <c r="BL390" s="29"/>
      <c r="BM390" s="29"/>
      <c r="BN390" s="29"/>
      <c r="BO390" s="29"/>
      <c r="BP390" s="29"/>
    </row>
    <row r="391" spans="1:68" ht="12.75" customHeight="1">
      <c r="A391" s="112"/>
      <c r="B391" s="112"/>
      <c r="C391" s="112"/>
      <c r="D391" s="29"/>
      <c r="E391" s="29"/>
      <c r="F391" s="150"/>
      <c r="G391" s="29"/>
      <c r="H391" s="29"/>
      <c r="I391" s="29"/>
      <c r="J391" s="112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29"/>
      <c r="Z391" s="29"/>
      <c r="AA391" s="29"/>
      <c r="AB391" s="29"/>
      <c r="AC391" s="29"/>
      <c r="AD391" s="29"/>
      <c r="AE391" s="29"/>
      <c r="AF391" s="29"/>
      <c r="AG391" s="29"/>
      <c r="AH391" s="29"/>
      <c r="AI391" s="29"/>
      <c r="AJ391" s="29"/>
      <c r="AK391" s="29"/>
      <c r="AL391" s="29"/>
      <c r="AM391" s="29"/>
      <c r="AN391" s="29"/>
      <c r="AO391" s="29"/>
      <c r="AP391" s="29"/>
      <c r="AQ391" s="29"/>
      <c r="AR391" s="29"/>
      <c r="AS391" s="29"/>
      <c r="AT391" s="29"/>
      <c r="AU391" s="29"/>
      <c r="AV391" s="29"/>
      <c r="AW391" s="29"/>
      <c r="AX391" s="29"/>
      <c r="AY391" s="29"/>
      <c r="AZ391" s="29"/>
      <c r="BA391" s="29"/>
      <c r="BB391" s="29"/>
      <c r="BC391" s="29"/>
      <c r="BD391" s="29"/>
      <c r="BE391" s="29"/>
      <c r="BF391" s="29"/>
      <c r="BG391" s="29"/>
      <c r="BH391" s="29"/>
      <c r="BI391" s="29"/>
      <c r="BJ391" s="29"/>
      <c r="BK391" s="29"/>
      <c r="BL391" s="29"/>
      <c r="BM391" s="29"/>
      <c r="BN391" s="29"/>
      <c r="BO391" s="29"/>
      <c r="BP391" s="29"/>
    </row>
    <row r="392" spans="1:68" ht="12.75" customHeight="1">
      <c r="A392" s="112"/>
      <c r="B392" s="112"/>
      <c r="C392" s="112"/>
      <c r="D392" s="29"/>
      <c r="E392" s="29"/>
      <c r="F392" s="150"/>
      <c r="G392" s="29"/>
      <c r="H392" s="29"/>
      <c r="I392" s="29"/>
      <c r="J392" s="112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29"/>
      <c r="X392" s="29"/>
      <c r="Y392" s="29"/>
      <c r="Z392" s="29"/>
      <c r="AA392" s="29"/>
      <c r="AB392" s="29"/>
      <c r="AC392" s="29"/>
      <c r="AD392" s="29"/>
      <c r="AE392" s="29"/>
      <c r="AF392" s="29"/>
      <c r="AG392" s="29"/>
      <c r="AH392" s="29"/>
      <c r="AI392" s="29"/>
      <c r="AJ392" s="29"/>
      <c r="AK392" s="29"/>
      <c r="AL392" s="29"/>
      <c r="AM392" s="29"/>
      <c r="AN392" s="29"/>
      <c r="AO392" s="29"/>
      <c r="AP392" s="29"/>
      <c r="AQ392" s="29"/>
      <c r="AR392" s="29"/>
      <c r="AS392" s="29"/>
      <c r="AT392" s="29"/>
      <c r="AU392" s="29"/>
      <c r="AV392" s="29"/>
      <c r="AW392" s="29"/>
      <c r="AX392" s="29"/>
      <c r="AY392" s="29"/>
      <c r="AZ392" s="29"/>
      <c r="BA392" s="29"/>
      <c r="BB392" s="29"/>
      <c r="BC392" s="29"/>
      <c r="BD392" s="29"/>
      <c r="BE392" s="29"/>
      <c r="BF392" s="29"/>
      <c r="BG392" s="29"/>
      <c r="BH392" s="29"/>
      <c r="BI392" s="29"/>
      <c r="BJ392" s="29"/>
      <c r="BK392" s="29"/>
      <c r="BL392" s="29"/>
      <c r="BM392" s="29"/>
      <c r="BN392" s="29"/>
      <c r="BO392" s="29"/>
      <c r="BP392" s="29"/>
    </row>
    <row r="393" spans="1:68" ht="12.75" customHeight="1">
      <c r="A393" s="112"/>
      <c r="B393" s="112"/>
      <c r="C393" s="112"/>
      <c r="D393" s="29"/>
      <c r="E393" s="29"/>
      <c r="F393" s="150"/>
      <c r="G393" s="29"/>
      <c r="H393" s="29"/>
      <c r="I393" s="29"/>
      <c r="J393" s="112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29"/>
      <c r="X393" s="29"/>
      <c r="Y393" s="29"/>
      <c r="Z393" s="29"/>
      <c r="AA393" s="29"/>
      <c r="AB393" s="29"/>
      <c r="AC393" s="29"/>
      <c r="AD393" s="29"/>
      <c r="AE393" s="29"/>
      <c r="AF393" s="29"/>
      <c r="AG393" s="29"/>
      <c r="AH393" s="29"/>
      <c r="AI393" s="29"/>
      <c r="AJ393" s="29"/>
      <c r="AK393" s="29"/>
      <c r="AL393" s="29"/>
      <c r="AM393" s="29"/>
      <c r="AN393" s="29"/>
      <c r="AO393" s="29"/>
      <c r="AP393" s="29"/>
      <c r="AQ393" s="29"/>
      <c r="AR393" s="29"/>
      <c r="AS393" s="29"/>
      <c r="AT393" s="29"/>
      <c r="AU393" s="29"/>
      <c r="AV393" s="29"/>
      <c r="AW393" s="29"/>
      <c r="AX393" s="29"/>
      <c r="AY393" s="29"/>
      <c r="AZ393" s="29"/>
      <c r="BA393" s="29"/>
      <c r="BB393" s="29"/>
      <c r="BC393" s="29"/>
      <c r="BD393" s="29"/>
      <c r="BE393" s="29"/>
      <c r="BF393" s="29"/>
      <c r="BG393" s="29"/>
      <c r="BH393" s="29"/>
      <c r="BI393" s="29"/>
      <c r="BJ393" s="29"/>
      <c r="BK393" s="29"/>
      <c r="BL393" s="29"/>
      <c r="BM393" s="29"/>
      <c r="BN393" s="29"/>
      <c r="BO393" s="29"/>
      <c r="BP393" s="29"/>
    </row>
    <row r="394" spans="1:68" ht="12.75" customHeight="1">
      <c r="A394" s="112"/>
      <c r="B394" s="112"/>
      <c r="C394" s="112"/>
      <c r="D394" s="29"/>
      <c r="E394" s="29"/>
      <c r="F394" s="150"/>
      <c r="G394" s="29"/>
      <c r="H394" s="29"/>
      <c r="I394" s="29"/>
      <c r="J394" s="112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29"/>
      <c r="Z394" s="29"/>
      <c r="AA394" s="29"/>
      <c r="AB394" s="29"/>
      <c r="AC394" s="29"/>
      <c r="AD394" s="29"/>
      <c r="AE394" s="29"/>
      <c r="AF394" s="29"/>
      <c r="AG394" s="29"/>
      <c r="AH394" s="29"/>
      <c r="AI394" s="29"/>
      <c r="AJ394" s="29"/>
      <c r="AK394" s="29"/>
      <c r="AL394" s="29"/>
      <c r="AM394" s="29"/>
      <c r="AN394" s="29"/>
      <c r="AO394" s="29"/>
      <c r="AP394" s="29"/>
      <c r="AQ394" s="29"/>
      <c r="AR394" s="29"/>
      <c r="AS394" s="29"/>
      <c r="AT394" s="29"/>
      <c r="AU394" s="29"/>
      <c r="AV394" s="29"/>
      <c r="AW394" s="29"/>
      <c r="AX394" s="29"/>
      <c r="AY394" s="29"/>
      <c r="AZ394" s="29"/>
      <c r="BA394" s="29"/>
      <c r="BB394" s="29"/>
      <c r="BC394" s="29"/>
      <c r="BD394" s="29"/>
      <c r="BE394" s="29"/>
      <c r="BF394" s="29"/>
      <c r="BG394" s="29"/>
      <c r="BH394" s="29"/>
      <c r="BI394" s="29"/>
      <c r="BJ394" s="29"/>
      <c r="BK394" s="29"/>
      <c r="BL394" s="29"/>
      <c r="BM394" s="29"/>
      <c r="BN394" s="29"/>
      <c r="BO394" s="29"/>
      <c r="BP394" s="29"/>
    </row>
    <row r="395" spans="1:68" ht="12.75" customHeight="1">
      <c r="A395" s="112"/>
      <c r="B395" s="112"/>
      <c r="C395" s="112"/>
      <c r="D395" s="29"/>
      <c r="E395" s="29"/>
      <c r="F395" s="150"/>
      <c r="G395" s="29"/>
      <c r="H395" s="29"/>
      <c r="I395" s="29"/>
      <c r="J395" s="112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W395" s="29"/>
      <c r="X395" s="29"/>
      <c r="Y395" s="29"/>
      <c r="Z395" s="29"/>
      <c r="AA395" s="29"/>
      <c r="AB395" s="29"/>
      <c r="AC395" s="29"/>
      <c r="AD395" s="29"/>
      <c r="AE395" s="29"/>
      <c r="AF395" s="29"/>
      <c r="AG395" s="29"/>
      <c r="AH395" s="29"/>
      <c r="AI395" s="29"/>
      <c r="AJ395" s="29"/>
      <c r="AK395" s="29"/>
      <c r="AL395" s="29"/>
      <c r="AM395" s="29"/>
      <c r="AN395" s="29"/>
      <c r="AO395" s="29"/>
      <c r="AP395" s="29"/>
      <c r="AQ395" s="29"/>
      <c r="AR395" s="29"/>
      <c r="AS395" s="29"/>
      <c r="AT395" s="29"/>
      <c r="AU395" s="29"/>
      <c r="AV395" s="29"/>
      <c r="AW395" s="29"/>
      <c r="AX395" s="29"/>
      <c r="AY395" s="29"/>
      <c r="AZ395" s="29"/>
      <c r="BA395" s="29"/>
      <c r="BB395" s="29"/>
      <c r="BC395" s="29"/>
      <c r="BD395" s="29"/>
      <c r="BE395" s="29"/>
      <c r="BF395" s="29"/>
      <c r="BG395" s="29"/>
      <c r="BH395" s="29"/>
      <c r="BI395" s="29"/>
      <c r="BJ395" s="29"/>
      <c r="BK395" s="29"/>
      <c r="BL395" s="29"/>
      <c r="BM395" s="29"/>
      <c r="BN395" s="29"/>
      <c r="BO395" s="29"/>
      <c r="BP395" s="29"/>
    </row>
    <row r="396" spans="1:68" ht="12.75" customHeight="1">
      <c r="A396" s="112"/>
      <c r="B396" s="112"/>
      <c r="C396" s="112"/>
      <c r="D396" s="29"/>
      <c r="E396" s="29"/>
      <c r="F396" s="150"/>
      <c r="G396" s="29"/>
      <c r="H396" s="29"/>
      <c r="I396" s="29"/>
      <c r="J396" s="112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29"/>
      <c r="X396" s="29"/>
      <c r="Y396" s="29"/>
      <c r="Z396" s="29"/>
      <c r="AA396" s="29"/>
      <c r="AB396" s="29"/>
      <c r="AC396" s="29"/>
      <c r="AD396" s="29"/>
      <c r="AE396" s="29"/>
      <c r="AF396" s="29"/>
      <c r="AG396" s="29"/>
      <c r="AH396" s="29"/>
      <c r="AI396" s="29"/>
      <c r="AJ396" s="29"/>
      <c r="AK396" s="29"/>
      <c r="AL396" s="29"/>
      <c r="AM396" s="29"/>
      <c r="AN396" s="29"/>
      <c r="AO396" s="29"/>
      <c r="AP396" s="29"/>
      <c r="AQ396" s="29"/>
      <c r="AR396" s="29"/>
      <c r="AS396" s="29"/>
      <c r="AT396" s="29"/>
      <c r="AU396" s="29"/>
      <c r="AV396" s="29"/>
      <c r="AW396" s="29"/>
      <c r="AX396" s="29"/>
      <c r="AY396" s="29"/>
      <c r="AZ396" s="29"/>
      <c r="BA396" s="29"/>
      <c r="BB396" s="29"/>
      <c r="BC396" s="29"/>
      <c r="BD396" s="29"/>
      <c r="BE396" s="29"/>
      <c r="BF396" s="29"/>
      <c r="BG396" s="29"/>
      <c r="BH396" s="29"/>
      <c r="BI396" s="29"/>
      <c r="BJ396" s="29"/>
      <c r="BK396" s="29"/>
      <c r="BL396" s="29"/>
      <c r="BM396" s="29"/>
      <c r="BN396" s="29"/>
      <c r="BO396" s="29"/>
      <c r="BP396" s="29"/>
    </row>
    <row r="397" spans="1:68" ht="12.75" customHeight="1">
      <c r="A397" s="112"/>
      <c r="B397" s="112"/>
      <c r="C397" s="112"/>
      <c r="D397" s="29"/>
      <c r="E397" s="29"/>
      <c r="F397" s="150"/>
      <c r="G397" s="29"/>
      <c r="H397" s="29"/>
      <c r="I397" s="29"/>
      <c r="J397" s="112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W397" s="29"/>
      <c r="X397" s="29"/>
      <c r="Y397" s="29"/>
      <c r="Z397" s="29"/>
      <c r="AA397" s="29"/>
      <c r="AB397" s="29"/>
      <c r="AC397" s="29"/>
      <c r="AD397" s="29"/>
      <c r="AE397" s="29"/>
      <c r="AF397" s="29"/>
      <c r="AG397" s="29"/>
      <c r="AH397" s="29"/>
      <c r="AI397" s="29"/>
      <c r="AJ397" s="29"/>
      <c r="AK397" s="29"/>
      <c r="AL397" s="29"/>
      <c r="AM397" s="29"/>
      <c r="AN397" s="29"/>
      <c r="AO397" s="29"/>
      <c r="AP397" s="29"/>
      <c r="AQ397" s="29"/>
      <c r="AR397" s="29"/>
      <c r="AS397" s="29"/>
      <c r="AT397" s="29"/>
      <c r="AU397" s="29"/>
      <c r="AV397" s="29"/>
      <c r="AW397" s="29"/>
      <c r="AX397" s="29"/>
      <c r="AY397" s="29"/>
      <c r="AZ397" s="29"/>
      <c r="BA397" s="29"/>
      <c r="BB397" s="29"/>
      <c r="BC397" s="29"/>
      <c r="BD397" s="29"/>
      <c r="BE397" s="29"/>
      <c r="BF397" s="29"/>
      <c r="BG397" s="29"/>
      <c r="BH397" s="29"/>
      <c r="BI397" s="29"/>
      <c r="BJ397" s="29"/>
      <c r="BK397" s="29"/>
      <c r="BL397" s="29"/>
      <c r="BM397" s="29"/>
      <c r="BN397" s="29"/>
      <c r="BO397" s="29"/>
      <c r="BP397" s="29"/>
    </row>
    <row r="398" spans="1:68" ht="12.75" customHeight="1">
      <c r="A398" s="112"/>
      <c r="B398" s="112"/>
      <c r="C398" s="112"/>
      <c r="D398" s="29"/>
      <c r="E398" s="29"/>
      <c r="F398" s="150"/>
      <c r="G398" s="29"/>
      <c r="H398" s="29"/>
      <c r="I398" s="29"/>
      <c r="J398" s="112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29"/>
      <c r="X398" s="29"/>
      <c r="Y398" s="29"/>
      <c r="Z398" s="29"/>
      <c r="AA398" s="29"/>
      <c r="AB398" s="29"/>
      <c r="AC398" s="29"/>
      <c r="AD398" s="29"/>
      <c r="AE398" s="29"/>
      <c r="AF398" s="29"/>
      <c r="AG398" s="29"/>
      <c r="AH398" s="29"/>
      <c r="AI398" s="29"/>
      <c r="AJ398" s="29"/>
      <c r="AK398" s="29"/>
      <c r="AL398" s="29"/>
      <c r="AM398" s="29"/>
      <c r="AN398" s="29"/>
      <c r="AO398" s="29"/>
      <c r="AP398" s="29"/>
      <c r="AQ398" s="29"/>
      <c r="AR398" s="29"/>
      <c r="AS398" s="29"/>
      <c r="AT398" s="29"/>
      <c r="AU398" s="29"/>
      <c r="AV398" s="29"/>
      <c r="AW398" s="29"/>
      <c r="AX398" s="29"/>
      <c r="AY398" s="29"/>
      <c r="AZ398" s="29"/>
      <c r="BA398" s="29"/>
      <c r="BB398" s="29"/>
      <c r="BC398" s="29"/>
      <c r="BD398" s="29"/>
      <c r="BE398" s="29"/>
      <c r="BF398" s="29"/>
      <c r="BG398" s="29"/>
      <c r="BH398" s="29"/>
      <c r="BI398" s="29"/>
      <c r="BJ398" s="29"/>
      <c r="BK398" s="29"/>
      <c r="BL398" s="29"/>
      <c r="BM398" s="29"/>
      <c r="BN398" s="29"/>
      <c r="BO398" s="29"/>
      <c r="BP398" s="29"/>
    </row>
    <row r="399" spans="1:68" ht="12.75" customHeight="1">
      <c r="A399" s="112"/>
      <c r="B399" s="112"/>
      <c r="C399" s="112"/>
      <c r="D399" s="29"/>
      <c r="E399" s="29"/>
      <c r="F399" s="150"/>
      <c r="G399" s="29"/>
      <c r="H399" s="29"/>
      <c r="I399" s="29"/>
      <c r="J399" s="112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29"/>
      <c r="X399" s="29"/>
      <c r="Y399" s="29"/>
      <c r="Z399" s="29"/>
      <c r="AA399" s="29"/>
      <c r="AB399" s="29"/>
      <c r="AC399" s="29"/>
      <c r="AD399" s="29"/>
      <c r="AE399" s="29"/>
      <c r="AF399" s="29"/>
      <c r="AG399" s="29"/>
      <c r="AH399" s="29"/>
      <c r="AI399" s="29"/>
      <c r="AJ399" s="29"/>
      <c r="AK399" s="29"/>
      <c r="AL399" s="29"/>
      <c r="AM399" s="29"/>
      <c r="AN399" s="29"/>
      <c r="AO399" s="29"/>
      <c r="AP399" s="29"/>
      <c r="AQ399" s="29"/>
      <c r="AR399" s="29"/>
      <c r="AS399" s="29"/>
      <c r="AT399" s="29"/>
      <c r="AU399" s="29"/>
      <c r="AV399" s="29"/>
      <c r="AW399" s="29"/>
      <c r="AX399" s="29"/>
      <c r="AY399" s="29"/>
      <c r="AZ399" s="29"/>
      <c r="BA399" s="29"/>
      <c r="BB399" s="29"/>
      <c r="BC399" s="29"/>
      <c r="BD399" s="29"/>
      <c r="BE399" s="29"/>
      <c r="BF399" s="29"/>
      <c r="BG399" s="29"/>
      <c r="BH399" s="29"/>
      <c r="BI399" s="29"/>
      <c r="BJ399" s="29"/>
      <c r="BK399" s="29"/>
      <c r="BL399" s="29"/>
      <c r="BM399" s="29"/>
      <c r="BN399" s="29"/>
      <c r="BO399" s="29"/>
      <c r="BP399" s="29"/>
    </row>
    <row r="400" spans="1:68" ht="12.75" customHeight="1">
      <c r="A400" s="112"/>
      <c r="B400" s="112"/>
      <c r="C400" s="112"/>
      <c r="D400" s="29"/>
      <c r="E400" s="29"/>
      <c r="F400" s="150"/>
      <c r="G400" s="29"/>
      <c r="H400" s="29"/>
      <c r="I400" s="29"/>
      <c r="J400" s="112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29"/>
      <c r="Z400" s="29"/>
      <c r="AA400" s="29"/>
      <c r="AB400" s="29"/>
      <c r="AC400" s="29"/>
      <c r="AD400" s="29"/>
      <c r="AE400" s="29"/>
      <c r="AF400" s="29"/>
      <c r="AG400" s="29"/>
      <c r="AH400" s="29"/>
      <c r="AI400" s="29"/>
      <c r="AJ400" s="29"/>
      <c r="AK400" s="29"/>
      <c r="AL400" s="29"/>
      <c r="AM400" s="29"/>
      <c r="AN400" s="29"/>
      <c r="AO400" s="29"/>
      <c r="AP400" s="29"/>
      <c r="AQ400" s="29"/>
      <c r="AR400" s="29"/>
      <c r="AS400" s="29"/>
      <c r="AT400" s="29"/>
      <c r="AU400" s="29"/>
      <c r="AV400" s="29"/>
      <c r="AW400" s="29"/>
      <c r="AX400" s="29"/>
      <c r="AY400" s="29"/>
      <c r="AZ400" s="29"/>
      <c r="BA400" s="29"/>
      <c r="BB400" s="29"/>
      <c r="BC400" s="29"/>
      <c r="BD400" s="29"/>
      <c r="BE400" s="29"/>
      <c r="BF400" s="29"/>
      <c r="BG400" s="29"/>
      <c r="BH400" s="29"/>
      <c r="BI400" s="29"/>
      <c r="BJ400" s="29"/>
      <c r="BK400" s="29"/>
      <c r="BL400" s="29"/>
      <c r="BM400" s="29"/>
      <c r="BN400" s="29"/>
      <c r="BO400" s="29"/>
      <c r="BP400" s="29"/>
    </row>
    <row r="401" spans="1:68" ht="12.75" customHeight="1">
      <c r="A401" s="112"/>
      <c r="B401" s="112"/>
      <c r="C401" s="112"/>
      <c r="D401" s="29"/>
      <c r="E401" s="29"/>
      <c r="F401" s="150"/>
      <c r="G401" s="29"/>
      <c r="H401" s="29"/>
      <c r="I401" s="29"/>
      <c r="J401" s="112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W401" s="29"/>
      <c r="X401" s="29"/>
      <c r="Y401" s="29"/>
      <c r="Z401" s="29"/>
      <c r="AA401" s="29"/>
      <c r="AB401" s="29"/>
      <c r="AC401" s="29"/>
      <c r="AD401" s="29"/>
      <c r="AE401" s="29"/>
      <c r="AF401" s="29"/>
      <c r="AG401" s="29"/>
      <c r="AH401" s="29"/>
      <c r="AI401" s="29"/>
      <c r="AJ401" s="29"/>
      <c r="AK401" s="29"/>
      <c r="AL401" s="29"/>
      <c r="AM401" s="29"/>
      <c r="AN401" s="29"/>
      <c r="AO401" s="29"/>
      <c r="AP401" s="29"/>
      <c r="AQ401" s="29"/>
      <c r="AR401" s="29"/>
      <c r="AS401" s="29"/>
      <c r="AT401" s="29"/>
      <c r="AU401" s="29"/>
      <c r="AV401" s="29"/>
      <c r="AW401" s="29"/>
      <c r="AX401" s="29"/>
      <c r="AY401" s="29"/>
      <c r="AZ401" s="29"/>
      <c r="BA401" s="29"/>
      <c r="BB401" s="29"/>
      <c r="BC401" s="29"/>
      <c r="BD401" s="29"/>
      <c r="BE401" s="29"/>
      <c r="BF401" s="29"/>
      <c r="BG401" s="29"/>
      <c r="BH401" s="29"/>
      <c r="BI401" s="29"/>
      <c r="BJ401" s="29"/>
      <c r="BK401" s="29"/>
      <c r="BL401" s="29"/>
      <c r="BM401" s="29"/>
      <c r="BN401" s="29"/>
      <c r="BO401" s="29"/>
      <c r="BP401" s="29"/>
    </row>
    <row r="402" spans="1:68" ht="12.75" customHeight="1">
      <c r="A402" s="112"/>
      <c r="B402" s="112"/>
      <c r="C402" s="112"/>
      <c r="D402" s="29"/>
      <c r="E402" s="29"/>
      <c r="F402" s="150"/>
      <c r="G402" s="29"/>
      <c r="H402" s="29"/>
      <c r="I402" s="29"/>
      <c r="J402" s="112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29"/>
      <c r="Z402" s="29"/>
      <c r="AA402" s="29"/>
      <c r="AB402" s="29"/>
      <c r="AC402" s="29"/>
      <c r="AD402" s="29"/>
      <c r="AE402" s="29"/>
      <c r="AF402" s="29"/>
      <c r="AG402" s="29"/>
      <c r="AH402" s="29"/>
      <c r="AI402" s="29"/>
      <c r="AJ402" s="29"/>
      <c r="AK402" s="29"/>
      <c r="AL402" s="29"/>
      <c r="AM402" s="29"/>
      <c r="AN402" s="29"/>
      <c r="AO402" s="29"/>
      <c r="AP402" s="29"/>
      <c r="AQ402" s="29"/>
      <c r="AR402" s="29"/>
      <c r="AS402" s="29"/>
      <c r="AT402" s="29"/>
      <c r="AU402" s="29"/>
      <c r="AV402" s="29"/>
      <c r="AW402" s="29"/>
      <c r="AX402" s="29"/>
      <c r="AY402" s="29"/>
      <c r="AZ402" s="29"/>
      <c r="BA402" s="29"/>
      <c r="BB402" s="29"/>
      <c r="BC402" s="29"/>
      <c r="BD402" s="29"/>
      <c r="BE402" s="29"/>
      <c r="BF402" s="29"/>
      <c r="BG402" s="29"/>
      <c r="BH402" s="29"/>
      <c r="BI402" s="29"/>
      <c r="BJ402" s="29"/>
      <c r="BK402" s="29"/>
      <c r="BL402" s="29"/>
      <c r="BM402" s="29"/>
      <c r="BN402" s="29"/>
      <c r="BO402" s="29"/>
      <c r="BP402" s="29"/>
    </row>
    <row r="403" spans="1:68" ht="12.75" customHeight="1">
      <c r="A403" s="112"/>
      <c r="B403" s="112"/>
      <c r="C403" s="112"/>
      <c r="D403" s="29"/>
      <c r="E403" s="29"/>
      <c r="F403" s="150"/>
      <c r="G403" s="29"/>
      <c r="H403" s="29"/>
      <c r="I403" s="29"/>
      <c r="J403" s="112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29"/>
      <c r="X403" s="29"/>
      <c r="Y403" s="29"/>
      <c r="Z403" s="29"/>
      <c r="AA403" s="29"/>
      <c r="AB403" s="29"/>
      <c r="AC403" s="29"/>
      <c r="AD403" s="29"/>
      <c r="AE403" s="29"/>
      <c r="AF403" s="29"/>
      <c r="AG403" s="29"/>
      <c r="AH403" s="29"/>
      <c r="AI403" s="29"/>
      <c r="AJ403" s="29"/>
      <c r="AK403" s="29"/>
      <c r="AL403" s="29"/>
      <c r="AM403" s="29"/>
      <c r="AN403" s="29"/>
      <c r="AO403" s="29"/>
      <c r="AP403" s="29"/>
      <c r="AQ403" s="29"/>
      <c r="AR403" s="29"/>
      <c r="AS403" s="29"/>
      <c r="AT403" s="29"/>
      <c r="AU403" s="29"/>
      <c r="AV403" s="29"/>
      <c r="AW403" s="29"/>
      <c r="AX403" s="29"/>
      <c r="AY403" s="29"/>
      <c r="AZ403" s="29"/>
      <c r="BA403" s="29"/>
      <c r="BB403" s="29"/>
      <c r="BC403" s="29"/>
      <c r="BD403" s="29"/>
      <c r="BE403" s="29"/>
      <c r="BF403" s="29"/>
      <c r="BG403" s="29"/>
      <c r="BH403" s="29"/>
      <c r="BI403" s="29"/>
      <c r="BJ403" s="29"/>
      <c r="BK403" s="29"/>
      <c r="BL403" s="29"/>
      <c r="BM403" s="29"/>
      <c r="BN403" s="29"/>
      <c r="BO403" s="29"/>
      <c r="BP403" s="29"/>
    </row>
    <row r="404" spans="1:68" ht="12.75" customHeight="1">
      <c r="A404" s="112"/>
      <c r="B404" s="112"/>
      <c r="C404" s="112"/>
      <c r="D404" s="29"/>
      <c r="E404" s="29"/>
      <c r="F404" s="150"/>
      <c r="G404" s="29"/>
      <c r="H404" s="29"/>
      <c r="I404" s="29"/>
      <c r="J404" s="112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29"/>
      <c r="X404" s="29"/>
      <c r="Y404" s="29"/>
      <c r="Z404" s="29"/>
      <c r="AA404" s="29"/>
      <c r="AB404" s="29"/>
      <c r="AC404" s="29"/>
      <c r="AD404" s="29"/>
      <c r="AE404" s="29"/>
      <c r="AF404" s="29"/>
      <c r="AG404" s="29"/>
      <c r="AH404" s="29"/>
      <c r="AI404" s="29"/>
      <c r="AJ404" s="29"/>
      <c r="AK404" s="29"/>
      <c r="AL404" s="29"/>
      <c r="AM404" s="29"/>
      <c r="AN404" s="29"/>
      <c r="AO404" s="29"/>
      <c r="AP404" s="29"/>
      <c r="AQ404" s="29"/>
      <c r="AR404" s="29"/>
      <c r="AS404" s="29"/>
      <c r="AT404" s="29"/>
      <c r="AU404" s="29"/>
      <c r="AV404" s="29"/>
      <c r="AW404" s="29"/>
      <c r="AX404" s="29"/>
      <c r="AY404" s="29"/>
      <c r="AZ404" s="29"/>
      <c r="BA404" s="29"/>
      <c r="BB404" s="29"/>
      <c r="BC404" s="29"/>
      <c r="BD404" s="29"/>
      <c r="BE404" s="29"/>
      <c r="BF404" s="29"/>
      <c r="BG404" s="29"/>
      <c r="BH404" s="29"/>
      <c r="BI404" s="29"/>
      <c r="BJ404" s="29"/>
      <c r="BK404" s="29"/>
      <c r="BL404" s="29"/>
      <c r="BM404" s="29"/>
      <c r="BN404" s="29"/>
      <c r="BO404" s="29"/>
      <c r="BP404" s="29"/>
    </row>
    <row r="405" spans="1:68" ht="12.75" customHeight="1">
      <c r="A405" s="112"/>
      <c r="B405" s="112"/>
      <c r="C405" s="112"/>
      <c r="D405" s="29"/>
      <c r="E405" s="29"/>
      <c r="F405" s="150"/>
      <c r="G405" s="29"/>
      <c r="H405" s="29"/>
      <c r="I405" s="29"/>
      <c r="J405" s="112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W405" s="29"/>
      <c r="X405" s="29"/>
      <c r="Y405" s="29"/>
      <c r="Z405" s="29"/>
      <c r="AA405" s="29"/>
      <c r="AB405" s="29"/>
      <c r="AC405" s="29"/>
      <c r="AD405" s="29"/>
      <c r="AE405" s="29"/>
      <c r="AF405" s="29"/>
      <c r="AG405" s="29"/>
      <c r="AH405" s="29"/>
      <c r="AI405" s="29"/>
      <c r="AJ405" s="29"/>
      <c r="AK405" s="29"/>
      <c r="AL405" s="29"/>
      <c r="AM405" s="29"/>
      <c r="AN405" s="29"/>
      <c r="AO405" s="29"/>
      <c r="AP405" s="29"/>
      <c r="AQ405" s="29"/>
      <c r="AR405" s="29"/>
      <c r="AS405" s="29"/>
      <c r="AT405" s="29"/>
      <c r="AU405" s="29"/>
      <c r="AV405" s="29"/>
      <c r="AW405" s="29"/>
      <c r="AX405" s="29"/>
      <c r="AY405" s="29"/>
      <c r="AZ405" s="29"/>
      <c r="BA405" s="29"/>
      <c r="BB405" s="29"/>
      <c r="BC405" s="29"/>
      <c r="BD405" s="29"/>
      <c r="BE405" s="29"/>
      <c r="BF405" s="29"/>
      <c r="BG405" s="29"/>
      <c r="BH405" s="29"/>
      <c r="BI405" s="29"/>
      <c r="BJ405" s="29"/>
      <c r="BK405" s="29"/>
      <c r="BL405" s="29"/>
      <c r="BM405" s="29"/>
      <c r="BN405" s="29"/>
      <c r="BO405" s="29"/>
      <c r="BP405" s="29"/>
    </row>
    <row r="406" spans="1:68" ht="12.75" customHeight="1">
      <c r="A406" s="112"/>
      <c r="B406" s="112"/>
      <c r="C406" s="112"/>
      <c r="D406" s="29"/>
      <c r="E406" s="29"/>
      <c r="F406" s="150"/>
      <c r="G406" s="29"/>
      <c r="H406" s="29"/>
      <c r="I406" s="29"/>
      <c r="J406" s="112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29"/>
      <c r="X406" s="29"/>
      <c r="Y406" s="29"/>
      <c r="Z406" s="29"/>
      <c r="AA406" s="29"/>
      <c r="AB406" s="29"/>
      <c r="AC406" s="29"/>
      <c r="AD406" s="29"/>
      <c r="AE406" s="29"/>
      <c r="AF406" s="29"/>
      <c r="AG406" s="29"/>
      <c r="AH406" s="29"/>
      <c r="AI406" s="29"/>
      <c r="AJ406" s="29"/>
      <c r="AK406" s="29"/>
      <c r="AL406" s="29"/>
      <c r="AM406" s="29"/>
      <c r="AN406" s="29"/>
      <c r="AO406" s="29"/>
      <c r="AP406" s="29"/>
      <c r="AQ406" s="29"/>
      <c r="AR406" s="29"/>
      <c r="AS406" s="29"/>
      <c r="AT406" s="29"/>
      <c r="AU406" s="29"/>
      <c r="AV406" s="29"/>
      <c r="AW406" s="29"/>
      <c r="AX406" s="29"/>
      <c r="AY406" s="29"/>
      <c r="AZ406" s="29"/>
      <c r="BA406" s="29"/>
      <c r="BB406" s="29"/>
      <c r="BC406" s="29"/>
      <c r="BD406" s="29"/>
      <c r="BE406" s="29"/>
      <c r="BF406" s="29"/>
      <c r="BG406" s="29"/>
      <c r="BH406" s="29"/>
      <c r="BI406" s="29"/>
      <c r="BJ406" s="29"/>
      <c r="BK406" s="29"/>
      <c r="BL406" s="29"/>
      <c r="BM406" s="29"/>
      <c r="BN406" s="29"/>
      <c r="BO406" s="29"/>
      <c r="BP406" s="29"/>
    </row>
    <row r="407" spans="1:68" ht="12.75" customHeight="1">
      <c r="A407" s="112"/>
      <c r="B407" s="112"/>
      <c r="C407" s="112"/>
      <c r="D407" s="29"/>
      <c r="E407" s="29"/>
      <c r="F407" s="150"/>
      <c r="G407" s="29"/>
      <c r="H407" s="29"/>
      <c r="I407" s="29"/>
      <c r="J407" s="112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29"/>
      <c r="Z407" s="29"/>
      <c r="AA407" s="29"/>
      <c r="AB407" s="29"/>
      <c r="AC407" s="29"/>
      <c r="AD407" s="29"/>
      <c r="AE407" s="29"/>
      <c r="AF407" s="29"/>
      <c r="AG407" s="29"/>
      <c r="AH407" s="29"/>
      <c r="AI407" s="29"/>
      <c r="AJ407" s="29"/>
      <c r="AK407" s="29"/>
      <c r="AL407" s="29"/>
      <c r="AM407" s="29"/>
      <c r="AN407" s="29"/>
      <c r="AO407" s="29"/>
      <c r="AP407" s="29"/>
      <c r="AQ407" s="29"/>
      <c r="AR407" s="29"/>
      <c r="AS407" s="29"/>
      <c r="AT407" s="29"/>
      <c r="AU407" s="29"/>
      <c r="AV407" s="29"/>
      <c r="AW407" s="29"/>
      <c r="AX407" s="29"/>
      <c r="AY407" s="29"/>
      <c r="AZ407" s="29"/>
      <c r="BA407" s="29"/>
      <c r="BB407" s="29"/>
      <c r="BC407" s="29"/>
      <c r="BD407" s="29"/>
      <c r="BE407" s="29"/>
      <c r="BF407" s="29"/>
      <c r="BG407" s="29"/>
      <c r="BH407" s="29"/>
      <c r="BI407" s="29"/>
      <c r="BJ407" s="29"/>
      <c r="BK407" s="29"/>
      <c r="BL407" s="29"/>
      <c r="BM407" s="29"/>
      <c r="BN407" s="29"/>
      <c r="BO407" s="29"/>
      <c r="BP407" s="29"/>
    </row>
    <row r="408" spans="1:68" ht="12.75" customHeight="1">
      <c r="A408" s="112"/>
      <c r="B408" s="112"/>
      <c r="C408" s="112"/>
      <c r="D408" s="29"/>
      <c r="E408" s="29"/>
      <c r="F408" s="150"/>
      <c r="G408" s="29"/>
      <c r="H408" s="29"/>
      <c r="I408" s="29"/>
      <c r="J408" s="112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29"/>
      <c r="X408" s="29"/>
      <c r="Y408" s="29"/>
      <c r="Z408" s="29"/>
      <c r="AA408" s="29"/>
      <c r="AB408" s="29"/>
      <c r="AC408" s="29"/>
      <c r="AD408" s="29"/>
      <c r="AE408" s="29"/>
      <c r="AF408" s="29"/>
      <c r="AG408" s="29"/>
      <c r="AH408" s="29"/>
      <c r="AI408" s="29"/>
      <c r="AJ408" s="29"/>
      <c r="AK408" s="29"/>
      <c r="AL408" s="29"/>
      <c r="AM408" s="29"/>
      <c r="AN408" s="29"/>
      <c r="AO408" s="29"/>
      <c r="AP408" s="29"/>
      <c r="AQ408" s="29"/>
      <c r="AR408" s="29"/>
      <c r="AS408" s="29"/>
      <c r="AT408" s="29"/>
      <c r="AU408" s="29"/>
      <c r="AV408" s="29"/>
      <c r="AW408" s="29"/>
      <c r="AX408" s="29"/>
      <c r="AY408" s="29"/>
      <c r="AZ408" s="29"/>
      <c r="BA408" s="29"/>
      <c r="BB408" s="29"/>
      <c r="BC408" s="29"/>
      <c r="BD408" s="29"/>
      <c r="BE408" s="29"/>
      <c r="BF408" s="29"/>
      <c r="BG408" s="29"/>
      <c r="BH408" s="29"/>
      <c r="BI408" s="29"/>
      <c r="BJ408" s="29"/>
      <c r="BK408" s="29"/>
      <c r="BL408" s="29"/>
      <c r="BM408" s="29"/>
      <c r="BN408" s="29"/>
      <c r="BO408" s="29"/>
      <c r="BP408" s="29"/>
    </row>
    <row r="409" spans="1:68" ht="12.75" customHeight="1">
      <c r="A409" s="112"/>
      <c r="B409" s="112"/>
      <c r="C409" s="112"/>
      <c r="D409" s="29"/>
      <c r="E409" s="29"/>
      <c r="F409" s="150"/>
      <c r="G409" s="29"/>
      <c r="H409" s="29"/>
      <c r="I409" s="29"/>
      <c r="J409" s="112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29"/>
      <c r="Z409" s="29"/>
      <c r="AA409" s="29"/>
      <c r="AB409" s="29"/>
      <c r="AC409" s="29"/>
      <c r="AD409" s="29"/>
      <c r="AE409" s="29"/>
      <c r="AF409" s="29"/>
      <c r="AG409" s="29"/>
      <c r="AH409" s="29"/>
      <c r="AI409" s="29"/>
      <c r="AJ409" s="29"/>
      <c r="AK409" s="29"/>
      <c r="AL409" s="29"/>
      <c r="AM409" s="29"/>
      <c r="AN409" s="29"/>
      <c r="AO409" s="29"/>
      <c r="AP409" s="29"/>
      <c r="AQ409" s="29"/>
      <c r="AR409" s="29"/>
      <c r="AS409" s="29"/>
      <c r="AT409" s="29"/>
      <c r="AU409" s="29"/>
      <c r="AV409" s="29"/>
      <c r="AW409" s="29"/>
      <c r="AX409" s="29"/>
      <c r="AY409" s="29"/>
      <c r="AZ409" s="29"/>
      <c r="BA409" s="29"/>
      <c r="BB409" s="29"/>
      <c r="BC409" s="29"/>
      <c r="BD409" s="29"/>
      <c r="BE409" s="29"/>
      <c r="BF409" s="29"/>
      <c r="BG409" s="29"/>
      <c r="BH409" s="29"/>
      <c r="BI409" s="29"/>
      <c r="BJ409" s="29"/>
      <c r="BK409" s="29"/>
      <c r="BL409" s="29"/>
      <c r="BM409" s="29"/>
      <c r="BN409" s="29"/>
      <c r="BO409" s="29"/>
      <c r="BP409" s="29"/>
    </row>
    <row r="410" spans="1:68" ht="12.75" customHeight="1">
      <c r="A410" s="112"/>
      <c r="B410" s="112"/>
      <c r="C410" s="112"/>
      <c r="D410" s="29"/>
      <c r="E410" s="29"/>
      <c r="F410" s="150"/>
      <c r="G410" s="29"/>
      <c r="H410" s="29"/>
      <c r="I410" s="29"/>
      <c r="J410" s="112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29"/>
      <c r="X410" s="29"/>
      <c r="Y410" s="29"/>
      <c r="Z410" s="29"/>
      <c r="AA410" s="29"/>
      <c r="AB410" s="29"/>
      <c r="AC410" s="29"/>
      <c r="AD410" s="29"/>
      <c r="AE410" s="29"/>
      <c r="AF410" s="29"/>
      <c r="AG410" s="29"/>
      <c r="AH410" s="29"/>
      <c r="AI410" s="29"/>
      <c r="AJ410" s="29"/>
      <c r="AK410" s="29"/>
      <c r="AL410" s="29"/>
      <c r="AM410" s="29"/>
      <c r="AN410" s="29"/>
      <c r="AO410" s="29"/>
      <c r="AP410" s="29"/>
      <c r="AQ410" s="29"/>
      <c r="AR410" s="29"/>
      <c r="AS410" s="29"/>
      <c r="AT410" s="29"/>
      <c r="AU410" s="29"/>
      <c r="AV410" s="29"/>
      <c r="AW410" s="29"/>
      <c r="AX410" s="29"/>
      <c r="AY410" s="29"/>
      <c r="AZ410" s="29"/>
      <c r="BA410" s="29"/>
      <c r="BB410" s="29"/>
      <c r="BC410" s="29"/>
      <c r="BD410" s="29"/>
      <c r="BE410" s="29"/>
      <c r="BF410" s="29"/>
      <c r="BG410" s="29"/>
      <c r="BH410" s="29"/>
      <c r="BI410" s="29"/>
      <c r="BJ410" s="29"/>
      <c r="BK410" s="29"/>
      <c r="BL410" s="29"/>
      <c r="BM410" s="29"/>
      <c r="BN410" s="29"/>
      <c r="BO410" s="29"/>
      <c r="BP410" s="29"/>
    </row>
    <row r="411" spans="1:68" ht="12.75" customHeight="1">
      <c r="A411" s="112"/>
      <c r="B411" s="112"/>
      <c r="C411" s="112"/>
      <c r="D411" s="29"/>
      <c r="E411" s="29"/>
      <c r="F411" s="150"/>
      <c r="G411" s="29"/>
      <c r="H411" s="29"/>
      <c r="I411" s="29"/>
      <c r="J411" s="112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W411" s="29"/>
      <c r="X411" s="29"/>
      <c r="Y411" s="29"/>
      <c r="Z411" s="29"/>
      <c r="AA411" s="29"/>
      <c r="AB411" s="29"/>
      <c r="AC411" s="29"/>
      <c r="AD411" s="29"/>
      <c r="AE411" s="29"/>
      <c r="AF411" s="29"/>
      <c r="AG411" s="29"/>
      <c r="AH411" s="29"/>
      <c r="AI411" s="29"/>
      <c r="AJ411" s="29"/>
      <c r="AK411" s="29"/>
      <c r="AL411" s="29"/>
      <c r="AM411" s="29"/>
      <c r="AN411" s="29"/>
      <c r="AO411" s="29"/>
      <c r="AP411" s="29"/>
      <c r="AQ411" s="29"/>
      <c r="AR411" s="29"/>
      <c r="AS411" s="29"/>
      <c r="AT411" s="29"/>
      <c r="AU411" s="29"/>
      <c r="AV411" s="29"/>
      <c r="AW411" s="29"/>
      <c r="AX411" s="29"/>
      <c r="AY411" s="29"/>
      <c r="AZ411" s="29"/>
      <c r="BA411" s="29"/>
      <c r="BB411" s="29"/>
      <c r="BC411" s="29"/>
      <c r="BD411" s="29"/>
      <c r="BE411" s="29"/>
      <c r="BF411" s="29"/>
      <c r="BG411" s="29"/>
      <c r="BH411" s="29"/>
      <c r="BI411" s="29"/>
      <c r="BJ411" s="29"/>
      <c r="BK411" s="29"/>
      <c r="BL411" s="29"/>
      <c r="BM411" s="29"/>
      <c r="BN411" s="29"/>
      <c r="BO411" s="29"/>
      <c r="BP411" s="29"/>
    </row>
    <row r="412" spans="1:68" ht="12.75" customHeight="1">
      <c r="A412" s="112"/>
      <c r="B412" s="112"/>
      <c r="C412" s="112"/>
      <c r="D412" s="29"/>
      <c r="E412" s="29"/>
      <c r="F412" s="150"/>
      <c r="G412" s="29"/>
      <c r="H412" s="29"/>
      <c r="I412" s="29"/>
      <c r="J412" s="112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29"/>
      <c r="X412" s="29"/>
      <c r="Y412" s="29"/>
      <c r="Z412" s="29"/>
      <c r="AA412" s="29"/>
      <c r="AB412" s="29"/>
      <c r="AC412" s="29"/>
      <c r="AD412" s="29"/>
      <c r="AE412" s="29"/>
      <c r="AF412" s="29"/>
      <c r="AG412" s="29"/>
      <c r="AH412" s="29"/>
      <c r="AI412" s="29"/>
      <c r="AJ412" s="29"/>
      <c r="AK412" s="29"/>
      <c r="AL412" s="29"/>
      <c r="AM412" s="29"/>
      <c r="AN412" s="29"/>
      <c r="AO412" s="29"/>
      <c r="AP412" s="29"/>
      <c r="AQ412" s="29"/>
      <c r="AR412" s="29"/>
      <c r="AS412" s="29"/>
      <c r="AT412" s="29"/>
      <c r="AU412" s="29"/>
      <c r="AV412" s="29"/>
      <c r="AW412" s="29"/>
      <c r="AX412" s="29"/>
      <c r="AY412" s="29"/>
      <c r="AZ412" s="29"/>
      <c r="BA412" s="29"/>
      <c r="BB412" s="29"/>
      <c r="BC412" s="29"/>
      <c r="BD412" s="29"/>
      <c r="BE412" s="29"/>
      <c r="BF412" s="29"/>
      <c r="BG412" s="29"/>
      <c r="BH412" s="29"/>
      <c r="BI412" s="29"/>
      <c r="BJ412" s="29"/>
      <c r="BK412" s="29"/>
      <c r="BL412" s="29"/>
      <c r="BM412" s="29"/>
      <c r="BN412" s="29"/>
      <c r="BO412" s="29"/>
      <c r="BP412" s="29"/>
    </row>
    <row r="413" spans="1:68" ht="12.75" customHeight="1">
      <c r="A413" s="112"/>
      <c r="B413" s="112"/>
      <c r="C413" s="112"/>
      <c r="D413" s="29"/>
      <c r="E413" s="29"/>
      <c r="F413" s="150"/>
      <c r="G413" s="29"/>
      <c r="H413" s="29"/>
      <c r="I413" s="29"/>
      <c r="J413" s="112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W413" s="29"/>
      <c r="X413" s="29"/>
      <c r="Y413" s="29"/>
      <c r="Z413" s="29"/>
      <c r="AA413" s="29"/>
      <c r="AB413" s="29"/>
      <c r="AC413" s="29"/>
      <c r="AD413" s="29"/>
      <c r="AE413" s="29"/>
      <c r="AF413" s="29"/>
      <c r="AG413" s="29"/>
      <c r="AH413" s="29"/>
      <c r="AI413" s="29"/>
      <c r="AJ413" s="29"/>
      <c r="AK413" s="29"/>
      <c r="AL413" s="29"/>
      <c r="AM413" s="29"/>
      <c r="AN413" s="29"/>
      <c r="AO413" s="29"/>
      <c r="AP413" s="29"/>
      <c r="AQ413" s="29"/>
      <c r="AR413" s="29"/>
      <c r="AS413" s="29"/>
      <c r="AT413" s="29"/>
      <c r="AU413" s="29"/>
      <c r="AV413" s="29"/>
      <c r="AW413" s="29"/>
      <c r="AX413" s="29"/>
      <c r="AY413" s="29"/>
      <c r="AZ413" s="29"/>
      <c r="BA413" s="29"/>
      <c r="BB413" s="29"/>
      <c r="BC413" s="29"/>
      <c r="BD413" s="29"/>
      <c r="BE413" s="29"/>
      <c r="BF413" s="29"/>
      <c r="BG413" s="29"/>
      <c r="BH413" s="29"/>
      <c r="BI413" s="29"/>
      <c r="BJ413" s="29"/>
      <c r="BK413" s="29"/>
      <c r="BL413" s="29"/>
      <c r="BM413" s="29"/>
      <c r="BN413" s="29"/>
      <c r="BO413" s="29"/>
      <c r="BP413" s="29"/>
    </row>
    <row r="414" spans="1:68" ht="12.75" customHeight="1">
      <c r="A414" s="112"/>
      <c r="B414" s="112"/>
      <c r="C414" s="112"/>
      <c r="D414" s="29"/>
      <c r="E414" s="29"/>
      <c r="F414" s="150"/>
      <c r="G414" s="29"/>
      <c r="H414" s="29"/>
      <c r="I414" s="29"/>
      <c r="J414" s="112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29"/>
      <c r="X414" s="29"/>
      <c r="Y414" s="29"/>
      <c r="Z414" s="29"/>
      <c r="AA414" s="29"/>
      <c r="AB414" s="29"/>
      <c r="AC414" s="29"/>
      <c r="AD414" s="29"/>
      <c r="AE414" s="29"/>
      <c r="AF414" s="29"/>
      <c r="AG414" s="29"/>
      <c r="AH414" s="29"/>
      <c r="AI414" s="29"/>
      <c r="AJ414" s="29"/>
      <c r="AK414" s="29"/>
      <c r="AL414" s="29"/>
      <c r="AM414" s="29"/>
      <c r="AN414" s="29"/>
      <c r="AO414" s="29"/>
      <c r="AP414" s="29"/>
      <c r="AQ414" s="29"/>
      <c r="AR414" s="29"/>
      <c r="AS414" s="29"/>
      <c r="AT414" s="29"/>
      <c r="AU414" s="29"/>
      <c r="AV414" s="29"/>
      <c r="AW414" s="29"/>
      <c r="AX414" s="29"/>
      <c r="AY414" s="29"/>
      <c r="AZ414" s="29"/>
      <c r="BA414" s="29"/>
      <c r="BB414" s="29"/>
      <c r="BC414" s="29"/>
      <c r="BD414" s="29"/>
      <c r="BE414" s="29"/>
      <c r="BF414" s="29"/>
      <c r="BG414" s="29"/>
      <c r="BH414" s="29"/>
      <c r="BI414" s="29"/>
      <c r="BJ414" s="29"/>
      <c r="BK414" s="29"/>
      <c r="BL414" s="29"/>
      <c r="BM414" s="29"/>
      <c r="BN414" s="29"/>
      <c r="BO414" s="29"/>
      <c r="BP414" s="29"/>
    </row>
    <row r="415" spans="1:68" ht="12.75" customHeight="1">
      <c r="A415" s="112"/>
      <c r="B415" s="112"/>
      <c r="C415" s="112"/>
      <c r="D415" s="29"/>
      <c r="E415" s="29"/>
      <c r="F415" s="150"/>
      <c r="G415" s="29"/>
      <c r="H415" s="29"/>
      <c r="I415" s="29"/>
      <c r="J415" s="112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29"/>
      <c r="X415" s="29"/>
      <c r="Y415" s="29"/>
      <c r="Z415" s="29"/>
      <c r="AA415" s="29"/>
      <c r="AB415" s="29"/>
      <c r="AC415" s="29"/>
      <c r="AD415" s="29"/>
      <c r="AE415" s="29"/>
      <c r="AF415" s="29"/>
      <c r="AG415" s="29"/>
      <c r="AH415" s="29"/>
      <c r="AI415" s="29"/>
      <c r="AJ415" s="29"/>
      <c r="AK415" s="29"/>
      <c r="AL415" s="29"/>
      <c r="AM415" s="29"/>
      <c r="AN415" s="29"/>
      <c r="AO415" s="29"/>
      <c r="AP415" s="29"/>
      <c r="AQ415" s="29"/>
      <c r="AR415" s="29"/>
      <c r="AS415" s="29"/>
      <c r="AT415" s="29"/>
      <c r="AU415" s="29"/>
      <c r="AV415" s="29"/>
      <c r="AW415" s="29"/>
      <c r="AX415" s="29"/>
      <c r="AY415" s="29"/>
      <c r="AZ415" s="29"/>
      <c r="BA415" s="29"/>
      <c r="BB415" s="29"/>
      <c r="BC415" s="29"/>
      <c r="BD415" s="29"/>
      <c r="BE415" s="29"/>
      <c r="BF415" s="29"/>
      <c r="BG415" s="29"/>
      <c r="BH415" s="29"/>
      <c r="BI415" s="29"/>
      <c r="BJ415" s="29"/>
      <c r="BK415" s="29"/>
      <c r="BL415" s="29"/>
      <c r="BM415" s="29"/>
      <c r="BN415" s="29"/>
      <c r="BO415" s="29"/>
      <c r="BP415" s="29"/>
    </row>
    <row r="416" spans="1:68" ht="12.75" customHeight="1">
      <c r="A416" s="112"/>
      <c r="B416" s="112"/>
      <c r="C416" s="112"/>
      <c r="D416" s="29"/>
      <c r="E416" s="29"/>
      <c r="F416" s="150"/>
      <c r="G416" s="29"/>
      <c r="H416" s="29"/>
      <c r="I416" s="29"/>
      <c r="J416" s="112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29"/>
      <c r="X416" s="29"/>
      <c r="Y416" s="29"/>
      <c r="Z416" s="29"/>
      <c r="AA416" s="29"/>
      <c r="AB416" s="29"/>
      <c r="AC416" s="29"/>
      <c r="AD416" s="29"/>
      <c r="AE416" s="29"/>
      <c r="AF416" s="29"/>
      <c r="AG416" s="29"/>
      <c r="AH416" s="29"/>
      <c r="AI416" s="29"/>
      <c r="AJ416" s="29"/>
      <c r="AK416" s="29"/>
      <c r="AL416" s="29"/>
      <c r="AM416" s="29"/>
      <c r="AN416" s="29"/>
      <c r="AO416" s="29"/>
      <c r="AP416" s="29"/>
      <c r="AQ416" s="29"/>
      <c r="AR416" s="29"/>
      <c r="AS416" s="29"/>
      <c r="AT416" s="29"/>
      <c r="AU416" s="29"/>
      <c r="AV416" s="29"/>
      <c r="AW416" s="29"/>
      <c r="AX416" s="29"/>
      <c r="AY416" s="29"/>
      <c r="AZ416" s="29"/>
      <c r="BA416" s="29"/>
      <c r="BB416" s="29"/>
      <c r="BC416" s="29"/>
      <c r="BD416" s="29"/>
      <c r="BE416" s="29"/>
      <c r="BF416" s="29"/>
      <c r="BG416" s="29"/>
      <c r="BH416" s="29"/>
      <c r="BI416" s="29"/>
      <c r="BJ416" s="29"/>
      <c r="BK416" s="29"/>
      <c r="BL416" s="29"/>
      <c r="BM416" s="29"/>
      <c r="BN416" s="29"/>
      <c r="BO416" s="29"/>
      <c r="BP416" s="29"/>
    </row>
    <row r="417" spans="1:68" ht="12.75" customHeight="1">
      <c r="A417" s="112"/>
      <c r="B417" s="112"/>
      <c r="C417" s="112"/>
      <c r="D417" s="29"/>
      <c r="E417" s="29"/>
      <c r="F417" s="150"/>
      <c r="G417" s="29"/>
      <c r="H417" s="29"/>
      <c r="I417" s="29"/>
      <c r="J417" s="112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29"/>
      <c r="X417" s="29"/>
      <c r="Y417" s="29"/>
      <c r="Z417" s="29"/>
      <c r="AA417" s="29"/>
      <c r="AB417" s="29"/>
      <c r="AC417" s="29"/>
      <c r="AD417" s="29"/>
      <c r="AE417" s="29"/>
      <c r="AF417" s="29"/>
      <c r="AG417" s="29"/>
      <c r="AH417" s="29"/>
      <c r="AI417" s="29"/>
      <c r="AJ417" s="29"/>
      <c r="AK417" s="29"/>
      <c r="AL417" s="29"/>
      <c r="AM417" s="29"/>
      <c r="AN417" s="29"/>
      <c r="AO417" s="29"/>
      <c r="AP417" s="29"/>
      <c r="AQ417" s="29"/>
      <c r="AR417" s="29"/>
      <c r="AS417" s="29"/>
      <c r="AT417" s="29"/>
      <c r="AU417" s="29"/>
      <c r="AV417" s="29"/>
      <c r="AW417" s="29"/>
      <c r="AX417" s="29"/>
      <c r="AY417" s="29"/>
      <c r="AZ417" s="29"/>
      <c r="BA417" s="29"/>
      <c r="BB417" s="29"/>
      <c r="BC417" s="29"/>
      <c r="BD417" s="29"/>
      <c r="BE417" s="29"/>
      <c r="BF417" s="29"/>
      <c r="BG417" s="29"/>
      <c r="BH417" s="29"/>
      <c r="BI417" s="29"/>
      <c r="BJ417" s="29"/>
      <c r="BK417" s="29"/>
      <c r="BL417" s="29"/>
      <c r="BM417" s="29"/>
      <c r="BN417" s="29"/>
      <c r="BO417" s="29"/>
      <c r="BP417" s="29"/>
    </row>
    <row r="418" spans="1:68" ht="12.75" customHeight="1">
      <c r="A418" s="112"/>
      <c r="B418" s="112"/>
      <c r="C418" s="112"/>
      <c r="D418" s="29"/>
      <c r="E418" s="29"/>
      <c r="F418" s="150"/>
      <c r="G418" s="29"/>
      <c r="H418" s="29"/>
      <c r="I418" s="29"/>
      <c r="J418" s="112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W418" s="29"/>
      <c r="X418" s="29"/>
      <c r="Y418" s="29"/>
      <c r="Z418" s="29"/>
      <c r="AA418" s="29"/>
      <c r="AB418" s="29"/>
      <c r="AC418" s="29"/>
      <c r="AD418" s="29"/>
      <c r="AE418" s="29"/>
      <c r="AF418" s="29"/>
      <c r="AG418" s="29"/>
      <c r="AH418" s="29"/>
      <c r="AI418" s="29"/>
      <c r="AJ418" s="29"/>
      <c r="AK418" s="29"/>
      <c r="AL418" s="29"/>
      <c r="AM418" s="29"/>
      <c r="AN418" s="29"/>
      <c r="AO418" s="29"/>
      <c r="AP418" s="29"/>
      <c r="AQ418" s="29"/>
      <c r="AR418" s="29"/>
      <c r="AS418" s="29"/>
      <c r="AT418" s="29"/>
      <c r="AU418" s="29"/>
      <c r="AV418" s="29"/>
      <c r="AW418" s="29"/>
      <c r="AX418" s="29"/>
      <c r="AY418" s="29"/>
      <c r="AZ418" s="29"/>
      <c r="BA418" s="29"/>
      <c r="BB418" s="29"/>
      <c r="BC418" s="29"/>
      <c r="BD418" s="29"/>
      <c r="BE418" s="29"/>
      <c r="BF418" s="29"/>
      <c r="BG418" s="29"/>
      <c r="BH418" s="29"/>
      <c r="BI418" s="29"/>
      <c r="BJ418" s="29"/>
      <c r="BK418" s="29"/>
      <c r="BL418" s="29"/>
      <c r="BM418" s="29"/>
      <c r="BN418" s="29"/>
      <c r="BO418" s="29"/>
      <c r="BP418" s="29"/>
    </row>
    <row r="419" spans="1:68" ht="12.75" customHeight="1">
      <c r="A419" s="112"/>
      <c r="B419" s="112"/>
      <c r="C419" s="112"/>
      <c r="D419" s="29"/>
      <c r="E419" s="29"/>
      <c r="F419" s="150"/>
      <c r="G419" s="29"/>
      <c r="H419" s="29"/>
      <c r="I419" s="29"/>
      <c r="J419" s="112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W419" s="29"/>
      <c r="X419" s="29"/>
      <c r="Y419" s="29"/>
      <c r="Z419" s="29"/>
      <c r="AA419" s="29"/>
      <c r="AB419" s="29"/>
      <c r="AC419" s="29"/>
      <c r="AD419" s="29"/>
      <c r="AE419" s="29"/>
      <c r="AF419" s="29"/>
      <c r="AG419" s="29"/>
      <c r="AH419" s="29"/>
      <c r="AI419" s="29"/>
      <c r="AJ419" s="29"/>
      <c r="AK419" s="29"/>
      <c r="AL419" s="29"/>
      <c r="AM419" s="29"/>
      <c r="AN419" s="29"/>
      <c r="AO419" s="29"/>
      <c r="AP419" s="29"/>
      <c r="AQ419" s="29"/>
      <c r="AR419" s="29"/>
      <c r="AS419" s="29"/>
      <c r="AT419" s="29"/>
      <c r="AU419" s="29"/>
      <c r="AV419" s="29"/>
      <c r="AW419" s="29"/>
      <c r="AX419" s="29"/>
      <c r="AY419" s="29"/>
      <c r="AZ419" s="29"/>
      <c r="BA419" s="29"/>
      <c r="BB419" s="29"/>
      <c r="BC419" s="29"/>
      <c r="BD419" s="29"/>
      <c r="BE419" s="29"/>
      <c r="BF419" s="29"/>
      <c r="BG419" s="29"/>
      <c r="BH419" s="29"/>
      <c r="BI419" s="29"/>
      <c r="BJ419" s="29"/>
      <c r="BK419" s="29"/>
      <c r="BL419" s="29"/>
      <c r="BM419" s="29"/>
      <c r="BN419" s="29"/>
      <c r="BO419" s="29"/>
      <c r="BP419" s="29"/>
    </row>
    <row r="420" spans="1:68" ht="12.75" customHeight="1">
      <c r="A420" s="112"/>
      <c r="B420" s="112"/>
      <c r="C420" s="112"/>
      <c r="D420" s="29"/>
      <c r="E420" s="29"/>
      <c r="F420" s="150"/>
      <c r="G420" s="29"/>
      <c r="H420" s="29"/>
      <c r="I420" s="29"/>
      <c r="J420" s="112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W420" s="29"/>
      <c r="X420" s="29"/>
      <c r="Y420" s="29"/>
      <c r="Z420" s="29"/>
      <c r="AA420" s="29"/>
      <c r="AB420" s="29"/>
      <c r="AC420" s="29"/>
      <c r="AD420" s="29"/>
      <c r="AE420" s="29"/>
      <c r="AF420" s="29"/>
      <c r="AG420" s="29"/>
      <c r="AH420" s="29"/>
      <c r="AI420" s="29"/>
      <c r="AJ420" s="29"/>
      <c r="AK420" s="29"/>
      <c r="AL420" s="29"/>
      <c r="AM420" s="29"/>
      <c r="AN420" s="29"/>
      <c r="AO420" s="29"/>
      <c r="AP420" s="29"/>
      <c r="AQ420" s="29"/>
      <c r="AR420" s="29"/>
      <c r="AS420" s="29"/>
      <c r="AT420" s="29"/>
      <c r="AU420" s="29"/>
      <c r="AV420" s="29"/>
      <c r="AW420" s="29"/>
      <c r="AX420" s="29"/>
      <c r="AY420" s="29"/>
      <c r="AZ420" s="29"/>
      <c r="BA420" s="29"/>
      <c r="BB420" s="29"/>
      <c r="BC420" s="29"/>
      <c r="BD420" s="29"/>
      <c r="BE420" s="29"/>
      <c r="BF420" s="29"/>
      <c r="BG420" s="29"/>
      <c r="BH420" s="29"/>
      <c r="BI420" s="29"/>
      <c r="BJ420" s="29"/>
      <c r="BK420" s="29"/>
      <c r="BL420" s="29"/>
      <c r="BM420" s="29"/>
      <c r="BN420" s="29"/>
      <c r="BO420" s="29"/>
      <c r="BP420" s="29"/>
    </row>
    <row r="421" spans="1:68" ht="12.75" customHeight="1">
      <c r="A421" s="112"/>
      <c r="B421" s="112"/>
      <c r="C421" s="112"/>
      <c r="D421" s="29"/>
      <c r="E421" s="29"/>
      <c r="F421" s="150"/>
      <c r="G421" s="29"/>
      <c r="H421" s="29"/>
      <c r="I421" s="29"/>
      <c r="J421" s="112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W421" s="29"/>
      <c r="X421" s="29"/>
      <c r="Y421" s="29"/>
      <c r="Z421" s="29"/>
      <c r="AA421" s="29"/>
      <c r="AB421" s="29"/>
      <c r="AC421" s="29"/>
      <c r="AD421" s="29"/>
      <c r="AE421" s="29"/>
      <c r="AF421" s="29"/>
      <c r="AG421" s="29"/>
      <c r="AH421" s="29"/>
      <c r="AI421" s="29"/>
      <c r="AJ421" s="29"/>
      <c r="AK421" s="29"/>
      <c r="AL421" s="29"/>
      <c r="AM421" s="29"/>
      <c r="AN421" s="29"/>
      <c r="AO421" s="29"/>
      <c r="AP421" s="29"/>
      <c r="AQ421" s="29"/>
      <c r="AR421" s="29"/>
      <c r="AS421" s="29"/>
      <c r="AT421" s="29"/>
      <c r="AU421" s="29"/>
      <c r="AV421" s="29"/>
      <c r="AW421" s="29"/>
      <c r="AX421" s="29"/>
      <c r="AY421" s="29"/>
      <c r="AZ421" s="29"/>
      <c r="BA421" s="29"/>
      <c r="BB421" s="29"/>
      <c r="BC421" s="29"/>
      <c r="BD421" s="29"/>
      <c r="BE421" s="29"/>
      <c r="BF421" s="29"/>
      <c r="BG421" s="29"/>
      <c r="BH421" s="29"/>
      <c r="BI421" s="29"/>
      <c r="BJ421" s="29"/>
      <c r="BK421" s="29"/>
      <c r="BL421" s="29"/>
      <c r="BM421" s="29"/>
      <c r="BN421" s="29"/>
      <c r="BO421" s="29"/>
      <c r="BP421" s="29"/>
    </row>
    <row r="422" spans="1:68" ht="12.75" customHeight="1">
      <c r="A422" s="112"/>
      <c r="B422" s="112"/>
      <c r="C422" s="112"/>
      <c r="D422" s="29"/>
      <c r="E422" s="29"/>
      <c r="F422" s="150"/>
      <c r="G422" s="29"/>
      <c r="H422" s="29"/>
      <c r="I422" s="29"/>
      <c r="J422" s="112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W422" s="29"/>
      <c r="X422" s="29"/>
      <c r="Y422" s="29"/>
      <c r="Z422" s="29"/>
      <c r="AA422" s="29"/>
      <c r="AB422" s="29"/>
      <c r="AC422" s="29"/>
      <c r="AD422" s="29"/>
      <c r="AE422" s="29"/>
      <c r="AF422" s="29"/>
      <c r="AG422" s="29"/>
      <c r="AH422" s="29"/>
      <c r="AI422" s="29"/>
      <c r="AJ422" s="29"/>
      <c r="AK422" s="29"/>
      <c r="AL422" s="29"/>
      <c r="AM422" s="29"/>
      <c r="AN422" s="29"/>
      <c r="AO422" s="29"/>
      <c r="AP422" s="29"/>
      <c r="AQ422" s="29"/>
      <c r="AR422" s="29"/>
      <c r="AS422" s="29"/>
      <c r="AT422" s="29"/>
      <c r="AU422" s="29"/>
      <c r="AV422" s="29"/>
      <c r="AW422" s="29"/>
      <c r="AX422" s="29"/>
      <c r="AY422" s="29"/>
      <c r="AZ422" s="29"/>
      <c r="BA422" s="29"/>
      <c r="BB422" s="29"/>
      <c r="BC422" s="29"/>
      <c r="BD422" s="29"/>
      <c r="BE422" s="29"/>
      <c r="BF422" s="29"/>
      <c r="BG422" s="29"/>
      <c r="BH422" s="29"/>
      <c r="BI422" s="29"/>
      <c r="BJ422" s="29"/>
      <c r="BK422" s="29"/>
      <c r="BL422" s="29"/>
      <c r="BM422" s="29"/>
      <c r="BN422" s="29"/>
      <c r="BO422" s="29"/>
      <c r="BP422" s="29"/>
    </row>
    <row r="423" spans="1:68" ht="12.75" customHeight="1">
      <c r="A423" s="112"/>
      <c r="B423" s="112"/>
      <c r="C423" s="112"/>
      <c r="D423" s="29"/>
      <c r="E423" s="29"/>
      <c r="F423" s="150"/>
      <c r="G423" s="29"/>
      <c r="H423" s="29"/>
      <c r="I423" s="29"/>
      <c r="J423" s="112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W423" s="29"/>
      <c r="X423" s="29"/>
      <c r="Y423" s="29"/>
      <c r="Z423" s="29"/>
      <c r="AA423" s="29"/>
      <c r="AB423" s="29"/>
      <c r="AC423" s="29"/>
      <c r="AD423" s="29"/>
      <c r="AE423" s="29"/>
      <c r="AF423" s="29"/>
      <c r="AG423" s="29"/>
      <c r="AH423" s="29"/>
      <c r="AI423" s="29"/>
      <c r="AJ423" s="29"/>
      <c r="AK423" s="29"/>
      <c r="AL423" s="29"/>
      <c r="AM423" s="29"/>
      <c r="AN423" s="29"/>
      <c r="AO423" s="29"/>
      <c r="AP423" s="29"/>
      <c r="AQ423" s="29"/>
      <c r="AR423" s="29"/>
      <c r="AS423" s="29"/>
      <c r="AT423" s="29"/>
      <c r="AU423" s="29"/>
      <c r="AV423" s="29"/>
      <c r="AW423" s="29"/>
      <c r="AX423" s="29"/>
      <c r="AY423" s="29"/>
      <c r="AZ423" s="29"/>
      <c r="BA423" s="29"/>
      <c r="BB423" s="29"/>
      <c r="BC423" s="29"/>
      <c r="BD423" s="29"/>
      <c r="BE423" s="29"/>
      <c r="BF423" s="29"/>
      <c r="BG423" s="29"/>
      <c r="BH423" s="29"/>
      <c r="BI423" s="29"/>
      <c r="BJ423" s="29"/>
      <c r="BK423" s="29"/>
      <c r="BL423" s="29"/>
      <c r="BM423" s="29"/>
      <c r="BN423" s="29"/>
      <c r="BO423" s="29"/>
      <c r="BP423" s="29"/>
    </row>
    <row r="424" spans="1:68" ht="12.75" customHeight="1">
      <c r="A424" s="112"/>
      <c r="B424" s="112"/>
      <c r="C424" s="112"/>
      <c r="D424" s="29"/>
      <c r="E424" s="29"/>
      <c r="F424" s="150"/>
      <c r="G424" s="29"/>
      <c r="H424" s="29"/>
      <c r="I424" s="29"/>
      <c r="J424" s="112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W424" s="29"/>
      <c r="X424" s="29"/>
      <c r="Y424" s="29"/>
      <c r="Z424" s="29"/>
      <c r="AA424" s="29"/>
      <c r="AB424" s="29"/>
      <c r="AC424" s="29"/>
      <c r="AD424" s="29"/>
      <c r="AE424" s="29"/>
      <c r="AF424" s="29"/>
      <c r="AG424" s="29"/>
      <c r="AH424" s="29"/>
      <c r="AI424" s="29"/>
      <c r="AJ424" s="29"/>
      <c r="AK424" s="29"/>
      <c r="AL424" s="29"/>
      <c r="AM424" s="29"/>
      <c r="AN424" s="29"/>
      <c r="AO424" s="29"/>
      <c r="AP424" s="29"/>
      <c r="AQ424" s="29"/>
      <c r="AR424" s="29"/>
      <c r="AS424" s="29"/>
      <c r="AT424" s="29"/>
      <c r="AU424" s="29"/>
      <c r="AV424" s="29"/>
      <c r="AW424" s="29"/>
      <c r="AX424" s="29"/>
      <c r="AY424" s="29"/>
      <c r="AZ424" s="29"/>
      <c r="BA424" s="29"/>
      <c r="BB424" s="29"/>
      <c r="BC424" s="29"/>
      <c r="BD424" s="29"/>
      <c r="BE424" s="29"/>
      <c r="BF424" s="29"/>
      <c r="BG424" s="29"/>
      <c r="BH424" s="29"/>
      <c r="BI424" s="29"/>
      <c r="BJ424" s="29"/>
      <c r="BK424" s="29"/>
      <c r="BL424" s="29"/>
      <c r="BM424" s="29"/>
      <c r="BN424" s="29"/>
      <c r="BO424" s="29"/>
      <c r="BP424" s="29"/>
    </row>
    <row r="425" spans="1:68" ht="12.75" customHeight="1">
      <c r="A425" s="112"/>
      <c r="B425" s="112"/>
      <c r="C425" s="112"/>
      <c r="D425" s="29"/>
      <c r="E425" s="29"/>
      <c r="F425" s="150"/>
      <c r="G425" s="29"/>
      <c r="H425" s="29"/>
      <c r="I425" s="29"/>
      <c r="J425" s="112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29"/>
      <c r="Z425" s="29"/>
      <c r="AA425" s="29"/>
      <c r="AB425" s="29"/>
      <c r="AC425" s="29"/>
      <c r="AD425" s="29"/>
      <c r="AE425" s="29"/>
      <c r="AF425" s="29"/>
      <c r="AG425" s="29"/>
      <c r="AH425" s="29"/>
      <c r="AI425" s="29"/>
      <c r="AJ425" s="29"/>
      <c r="AK425" s="29"/>
      <c r="AL425" s="29"/>
      <c r="AM425" s="29"/>
      <c r="AN425" s="29"/>
      <c r="AO425" s="29"/>
      <c r="AP425" s="29"/>
      <c r="AQ425" s="29"/>
      <c r="AR425" s="29"/>
      <c r="AS425" s="29"/>
      <c r="AT425" s="29"/>
      <c r="AU425" s="29"/>
      <c r="AV425" s="29"/>
      <c r="AW425" s="29"/>
      <c r="AX425" s="29"/>
      <c r="AY425" s="29"/>
      <c r="AZ425" s="29"/>
      <c r="BA425" s="29"/>
      <c r="BB425" s="29"/>
      <c r="BC425" s="29"/>
      <c r="BD425" s="29"/>
      <c r="BE425" s="29"/>
      <c r="BF425" s="29"/>
      <c r="BG425" s="29"/>
      <c r="BH425" s="29"/>
      <c r="BI425" s="29"/>
      <c r="BJ425" s="29"/>
      <c r="BK425" s="29"/>
      <c r="BL425" s="29"/>
      <c r="BM425" s="29"/>
      <c r="BN425" s="29"/>
      <c r="BO425" s="29"/>
      <c r="BP425" s="29"/>
    </row>
    <row r="426" spans="1:68" ht="12.75" customHeight="1">
      <c r="A426" s="112"/>
      <c r="B426" s="112"/>
      <c r="C426" s="112"/>
      <c r="D426" s="29"/>
      <c r="E426" s="29"/>
      <c r="F426" s="150"/>
      <c r="G426" s="29"/>
      <c r="H426" s="29"/>
      <c r="I426" s="29"/>
      <c r="J426" s="112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W426" s="29"/>
      <c r="X426" s="29"/>
      <c r="Y426" s="29"/>
      <c r="Z426" s="29"/>
      <c r="AA426" s="29"/>
      <c r="AB426" s="29"/>
      <c r="AC426" s="29"/>
      <c r="AD426" s="29"/>
      <c r="AE426" s="29"/>
      <c r="AF426" s="29"/>
      <c r="AG426" s="29"/>
      <c r="AH426" s="29"/>
      <c r="AI426" s="29"/>
      <c r="AJ426" s="29"/>
      <c r="AK426" s="29"/>
      <c r="AL426" s="29"/>
      <c r="AM426" s="29"/>
      <c r="AN426" s="29"/>
      <c r="AO426" s="29"/>
      <c r="AP426" s="29"/>
      <c r="AQ426" s="29"/>
      <c r="AR426" s="29"/>
      <c r="AS426" s="29"/>
      <c r="AT426" s="29"/>
      <c r="AU426" s="29"/>
      <c r="AV426" s="29"/>
      <c r="AW426" s="29"/>
      <c r="AX426" s="29"/>
      <c r="AY426" s="29"/>
      <c r="AZ426" s="29"/>
      <c r="BA426" s="29"/>
      <c r="BB426" s="29"/>
      <c r="BC426" s="29"/>
      <c r="BD426" s="29"/>
      <c r="BE426" s="29"/>
      <c r="BF426" s="29"/>
      <c r="BG426" s="29"/>
      <c r="BH426" s="29"/>
      <c r="BI426" s="29"/>
      <c r="BJ426" s="29"/>
      <c r="BK426" s="29"/>
      <c r="BL426" s="29"/>
      <c r="BM426" s="29"/>
      <c r="BN426" s="29"/>
      <c r="BO426" s="29"/>
      <c r="BP426" s="29"/>
    </row>
    <row r="427" spans="1:68" ht="12.75" customHeight="1">
      <c r="A427" s="112"/>
      <c r="B427" s="112"/>
      <c r="C427" s="112"/>
      <c r="D427" s="29"/>
      <c r="E427" s="29"/>
      <c r="F427" s="150"/>
      <c r="G427" s="29"/>
      <c r="H427" s="29"/>
      <c r="I427" s="29"/>
      <c r="J427" s="112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29"/>
      <c r="X427" s="29"/>
      <c r="Y427" s="29"/>
      <c r="Z427" s="29"/>
      <c r="AA427" s="29"/>
      <c r="AB427" s="29"/>
      <c r="AC427" s="29"/>
      <c r="AD427" s="29"/>
      <c r="AE427" s="29"/>
      <c r="AF427" s="29"/>
      <c r="AG427" s="29"/>
      <c r="AH427" s="29"/>
      <c r="AI427" s="29"/>
      <c r="AJ427" s="29"/>
      <c r="AK427" s="29"/>
      <c r="AL427" s="29"/>
      <c r="AM427" s="29"/>
      <c r="AN427" s="29"/>
      <c r="AO427" s="29"/>
      <c r="AP427" s="29"/>
      <c r="AQ427" s="29"/>
      <c r="AR427" s="29"/>
      <c r="AS427" s="29"/>
      <c r="AT427" s="29"/>
      <c r="AU427" s="29"/>
      <c r="AV427" s="29"/>
      <c r="AW427" s="29"/>
      <c r="AX427" s="29"/>
      <c r="AY427" s="29"/>
      <c r="AZ427" s="29"/>
      <c r="BA427" s="29"/>
      <c r="BB427" s="29"/>
      <c r="BC427" s="29"/>
      <c r="BD427" s="29"/>
      <c r="BE427" s="29"/>
      <c r="BF427" s="29"/>
      <c r="BG427" s="29"/>
      <c r="BH427" s="29"/>
      <c r="BI427" s="29"/>
      <c r="BJ427" s="29"/>
      <c r="BK427" s="29"/>
      <c r="BL427" s="29"/>
      <c r="BM427" s="29"/>
      <c r="BN427" s="29"/>
      <c r="BO427" s="29"/>
      <c r="BP427" s="29"/>
    </row>
    <row r="428" spans="1:68" ht="12.75" customHeight="1">
      <c r="A428" s="112"/>
      <c r="B428" s="112"/>
      <c r="C428" s="112"/>
      <c r="D428" s="29"/>
      <c r="E428" s="29"/>
      <c r="F428" s="150"/>
      <c r="G428" s="29"/>
      <c r="H428" s="29"/>
      <c r="I428" s="29"/>
      <c r="J428" s="112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W428" s="29"/>
      <c r="X428" s="29"/>
      <c r="Y428" s="29"/>
      <c r="Z428" s="29"/>
      <c r="AA428" s="29"/>
      <c r="AB428" s="29"/>
      <c r="AC428" s="29"/>
      <c r="AD428" s="29"/>
      <c r="AE428" s="29"/>
      <c r="AF428" s="29"/>
      <c r="AG428" s="29"/>
      <c r="AH428" s="29"/>
      <c r="AI428" s="29"/>
      <c r="AJ428" s="29"/>
      <c r="AK428" s="29"/>
      <c r="AL428" s="29"/>
      <c r="AM428" s="29"/>
      <c r="AN428" s="29"/>
      <c r="AO428" s="29"/>
      <c r="AP428" s="29"/>
      <c r="AQ428" s="29"/>
      <c r="AR428" s="29"/>
      <c r="AS428" s="29"/>
      <c r="AT428" s="29"/>
      <c r="AU428" s="29"/>
      <c r="AV428" s="29"/>
      <c r="AW428" s="29"/>
      <c r="AX428" s="29"/>
      <c r="AY428" s="29"/>
      <c r="AZ428" s="29"/>
      <c r="BA428" s="29"/>
      <c r="BB428" s="29"/>
      <c r="BC428" s="29"/>
      <c r="BD428" s="29"/>
      <c r="BE428" s="29"/>
      <c r="BF428" s="29"/>
      <c r="BG428" s="29"/>
      <c r="BH428" s="29"/>
      <c r="BI428" s="29"/>
      <c r="BJ428" s="29"/>
      <c r="BK428" s="29"/>
      <c r="BL428" s="29"/>
      <c r="BM428" s="29"/>
      <c r="BN428" s="29"/>
      <c r="BO428" s="29"/>
      <c r="BP428" s="29"/>
    </row>
    <row r="429" spans="1:68" ht="12.75" customHeight="1">
      <c r="A429" s="112"/>
      <c r="B429" s="112"/>
      <c r="C429" s="112"/>
      <c r="D429" s="29"/>
      <c r="E429" s="29"/>
      <c r="F429" s="150"/>
      <c r="G429" s="29"/>
      <c r="H429" s="29"/>
      <c r="I429" s="29"/>
      <c r="J429" s="112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W429" s="29"/>
      <c r="X429" s="29"/>
      <c r="Y429" s="29"/>
      <c r="Z429" s="29"/>
      <c r="AA429" s="29"/>
      <c r="AB429" s="29"/>
      <c r="AC429" s="29"/>
      <c r="AD429" s="29"/>
      <c r="AE429" s="29"/>
      <c r="AF429" s="29"/>
      <c r="AG429" s="29"/>
      <c r="AH429" s="29"/>
      <c r="AI429" s="29"/>
      <c r="AJ429" s="29"/>
      <c r="AK429" s="29"/>
      <c r="AL429" s="29"/>
      <c r="AM429" s="29"/>
      <c r="AN429" s="29"/>
      <c r="AO429" s="29"/>
      <c r="AP429" s="29"/>
      <c r="AQ429" s="29"/>
      <c r="AR429" s="29"/>
      <c r="AS429" s="29"/>
      <c r="AT429" s="29"/>
      <c r="AU429" s="29"/>
      <c r="AV429" s="29"/>
      <c r="AW429" s="29"/>
      <c r="AX429" s="29"/>
      <c r="AY429" s="29"/>
      <c r="AZ429" s="29"/>
      <c r="BA429" s="29"/>
      <c r="BB429" s="29"/>
      <c r="BC429" s="29"/>
      <c r="BD429" s="29"/>
      <c r="BE429" s="29"/>
      <c r="BF429" s="29"/>
      <c r="BG429" s="29"/>
      <c r="BH429" s="29"/>
      <c r="BI429" s="29"/>
      <c r="BJ429" s="29"/>
      <c r="BK429" s="29"/>
      <c r="BL429" s="29"/>
      <c r="BM429" s="29"/>
      <c r="BN429" s="29"/>
      <c r="BO429" s="29"/>
      <c r="BP429" s="29"/>
    </row>
    <row r="430" spans="1:68" ht="12.75" customHeight="1">
      <c r="A430" s="112"/>
      <c r="B430" s="112"/>
      <c r="C430" s="112"/>
      <c r="D430" s="29"/>
      <c r="E430" s="29"/>
      <c r="F430" s="150"/>
      <c r="G430" s="29"/>
      <c r="H430" s="29"/>
      <c r="I430" s="29"/>
      <c r="J430" s="112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W430" s="29"/>
      <c r="X430" s="29"/>
      <c r="Y430" s="29"/>
      <c r="Z430" s="29"/>
      <c r="AA430" s="29"/>
      <c r="AB430" s="29"/>
      <c r="AC430" s="29"/>
      <c r="AD430" s="29"/>
      <c r="AE430" s="29"/>
      <c r="AF430" s="29"/>
      <c r="AG430" s="29"/>
      <c r="AH430" s="29"/>
      <c r="AI430" s="29"/>
      <c r="AJ430" s="29"/>
      <c r="AK430" s="29"/>
      <c r="AL430" s="29"/>
      <c r="AM430" s="29"/>
      <c r="AN430" s="29"/>
      <c r="AO430" s="29"/>
      <c r="AP430" s="29"/>
      <c r="AQ430" s="29"/>
      <c r="AR430" s="29"/>
      <c r="AS430" s="29"/>
      <c r="AT430" s="29"/>
      <c r="AU430" s="29"/>
      <c r="AV430" s="29"/>
      <c r="AW430" s="29"/>
      <c r="AX430" s="29"/>
      <c r="AY430" s="29"/>
      <c r="AZ430" s="29"/>
      <c r="BA430" s="29"/>
      <c r="BB430" s="29"/>
      <c r="BC430" s="29"/>
      <c r="BD430" s="29"/>
      <c r="BE430" s="29"/>
      <c r="BF430" s="29"/>
      <c r="BG430" s="29"/>
      <c r="BH430" s="29"/>
      <c r="BI430" s="29"/>
      <c r="BJ430" s="29"/>
      <c r="BK430" s="29"/>
      <c r="BL430" s="29"/>
      <c r="BM430" s="29"/>
      <c r="BN430" s="29"/>
      <c r="BO430" s="29"/>
      <c r="BP430" s="29"/>
    </row>
    <row r="431" spans="1:68" ht="12.75" customHeight="1">
      <c r="A431" s="112"/>
      <c r="B431" s="112"/>
      <c r="C431" s="112"/>
      <c r="D431" s="29"/>
      <c r="E431" s="29"/>
      <c r="F431" s="150"/>
      <c r="G431" s="29"/>
      <c r="H431" s="29"/>
      <c r="I431" s="29"/>
      <c r="J431" s="112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29"/>
      <c r="X431" s="29"/>
      <c r="Y431" s="29"/>
      <c r="Z431" s="29"/>
      <c r="AA431" s="29"/>
      <c r="AB431" s="29"/>
      <c r="AC431" s="29"/>
      <c r="AD431" s="29"/>
      <c r="AE431" s="29"/>
      <c r="AF431" s="29"/>
      <c r="AG431" s="29"/>
      <c r="AH431" s="29"/>
      <c r="AI431" s="29"/>
      <c r="AJ431" s="29"/>
      <c r="AK431" s="29"/>
      <c r="AL431" s="29"/>
      <c r="AM431" s="29"/>
      <c r="AN431" s="29"/>
      <c r="AO431" s="29"/>
      <c r="AP431" s="29"/>
      <c r="AQ431" s="29"/>
      <c r="AR431" s="29"/>
      <c r="AS431" s="29"/>
      <c r="AT431" s="29"/>
      <c r="AU431" s="29"/>
      <c r="AV431" s="29"/>
      <c r="AW431" s="29"/>
      <c r="AX431" s="29"/>
      <c r="AY431" s="29"/>
      <c r="AZ431" s="29"/>
      <c r="BA431" s="29"/>
      <c r="BB431" s="29"/>
      <c r="BC431" s="29"/>
      <c r="BD431" s="29"/>
      <c r="BE431" s="29"/>
      <c r="BF431" s="29"/>
      <c r="BG431" s="29"/>
      <c r="BH431" s="29"/>
      <c r="BI431" s="29"/>
      <c r="BJ431" s="29"/>
      <c r="BK431" s="29"/>
      <c r="BL431" s="29"/>
      <c r="BM431" s="29"/>
      <c r="BN431" s="29"/>
      <c r="BO431" s="29"/>
      <c r="BP431" s="29"/>
    </row>
    <row r="432" spans="1:68" ht="12.75" customHeight="1">
      <c r="A432" s="112"/>
      <c r="B432" s="112"/>
      <c r="C432" s="112"/>
      <c r="D432" s="29"/>
      <c r="E432" s="29"/>
      <c r="F432" s="150"/>
      <c r="G432" s="29"/>
      <c r="H432" s="29"/>
      <c r="I432" s="29"/>
      <c r="J432" s="112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W432" s="29"/>
      <c r="X432" s="29"/>
      <c r="Y432" s="29"/>
      <c r="Z432" s="29"/>
      <c r="AA432" s="29"/>
      <c r="AB432" s="29"/>
      <c r="AC432" s="29"/>
      <c r="AD432" s="29"/>
      <c r="AE432" s="29"/>
      <c r="AF432" s="29"/>
      <c r="AG432" s="29"/>
      <c r="AH432" s="29"/>
      <c r="AI432" s="29"/>
      <c r="AJ432" s="29"/>
      <c r="AK432" s="29"/>
      <c r="AL432" s="29"/>
      <c r="AM432" s="29"/>
      <c r="AN432" s="29"/>
      <c r="AO432" s="29"/>
      <c r="AP432" s="29"/>
      <c r="AQ432" s="29"/>
      <c r="AR432" s="29"/>
      <c r="AS432" s="29"/>
      <c r="AT432" s="29"/>
      <c r="AU432" s="29"/>
      <c r="AV432" s="29"/>
      <c r="AW432" s="29"/>
      <c r="AX432" s="29"/>
      <c r="AY432" s="29"/>
      <c r="AZ432" s="29"/>
      <c r="BA432" s="29"/>
      <c r="BB432" s="29"/>
      <c r="BC432" s="29"/>
      <c r="BD432" s="29"/>
      <c r="BE432" s="29"/>
      <c r="BF432" s="29"/>
      <c r="BG432" s="29"/>
      <c r="BH432" s="29"/>
      <c r="BI432" s="29"/>
      <c r="BJ432" s="29"/>
      <c r="BK432" s="29"/>
      <c r="BL432" s="29"/>
      <c r="BM432" s="29"/>
      <c r="BN432" s="29"/>
      <c r="BO432" s="29"/>
      <c r="BP432" s="29"/>
    </row>
    <row r="433" spans="1:68" ht="12.75" customHeight="1">
      <c r="A433" s="112"/>
      <c r="B433" s="112"/>
      <c r="C433" s="112"/>
      <c r="D433" s="29"/>
      <c r="E433" s="29"/>
      <c r="F433" s="150"/>
      <c r="G433" s="29"/>
      <c r="H433" s="29"/>
      <c r="I433" s="29"/>
      <c r="J433" s="112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W433" s="29"/>
      <c r="X433" s="29"/>
      <c r="Y433" s="29"/>
      <c r="Z433" s="29"/>
      <c r="AA433" s="29"/>
      <c r="AB433" s="29"/>
      <c r="AC433" s="29"/>
      <c r="AD433" s="29"/>
      <c r="AE433" s="29"/>
      <c r="AF433" s="29"/>
      <c r="AG433" s="29"/>
      <c r="AH433" s="29"/>
      <c r="AI433" s="29"/>
      <c r="AJ433" s="29"/>
      <c r="AK433" s="29"/>
      <c r="AL433" s="29"/>
      <c r="AM433" s="29"/>
      <c r="AN433" s="29"/>
      <c r="AO433" s="29"/>
      <c r="AP433" s="29"/>
      <c r="AQ433" s="29"/>
      <c r="AR433" s="29"/>
      <c r="AS433" s="29"/>
      <c r="AT433" s="29"/>
      <c r="AU433" s="29"/>
      <c r="AV433" s="29"/>
      <c r="AW433" s="29"/>
      <c r="AX433" s="29"/>
      <c r="AY433" s="29"/>
      <c r="AZ433" s="29"/>
      <c r="BA433" s="29"/>
      <c r="BB433" s="29"/>
      <c r="BC433" s="29"/>
      <c r="BD433" s="29"/>
      <c r="BE433" s="29"/>
      <c r="BF433" s="29"/>
      <c r="BG433" s="29"/>
      <c r="BH433" s="29"/>
      <c r="BI433" s="29"/>
      <c r="BJ433" s="29"/>
      <c r="BK433" s="29"/>
      <c r="BL433" s="29"/>
      <c r="BM433" s="29"/>
      <c r="BN433" s="29"/>
      <c r="BO433" s="29"/>
      <c r="BP433" s="29"/>
    </row>
    <row r="434" spans="1:68" ht="12.75" customHeight="1">
      <c r="A434" s="112"/>
      <c r="B434" s="112"/>
      <c r="C434" s="112"/>
      <c r="D434" s="29"/>
      <c r="E434" s="29"/>
      <c r="F434" s="150"/>
      <c r="G434" s="29"/>
      <c r="H434" s="29"/>
      <c r="I434" s="29"/>
      <c r="J434" s="112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W434" s="29"/>
      <c r="X434" s="29"/>
      <c r="Y434" s="29"/>
      <c r="Z434" s="29"/>
      <c r="AA434" s="29"/>
      <c r="AB434" s="29"/>
      <c r="AC434" s="29"/>
      <c r="AD434" s="29"/>
      <c r="AE434" s="29"/>
      <c r="AF434" s="29"/>
      <c r="AG434" s="29"/>
      <c r="AH434" s="29"/>
      <c r="AI434" s="29"/>
      <c r="AJ434" s="29"/>
      <c r="AK434" s="29"/>
      <c r="AL434" s="29"/>
      <c r="AM434" s="29"/>
      <c r="AN434" s="29"/>
      <c r="AO434" s="29"/>
      <c r="AP434" s="29"/>
      <c r="AQ434" s="29"/>
      <c r="AR434" s="29"/>
      <c r="AS434" s="29"/>
      <c r="AT434" s="29"/>
      <c r="AU434" s="29"/>
      <c r="AV434" s="29"/>
      <c r="AW434" s="29"/>
      <c r="AX434" s="29"/>
      <c r="AY434" s="29"/>
      <c r="AZ434" s="29"/>
      <c r="BA434" s="29"/>
      <c r="BB434" s="29"/>
      <c r="BC434" s="29"/>
      <c r="BD434" s="29"/>
      <c r="BE434" s="29"/>
      <c r="BF434" s="29"/>
      <c r="BG434" s="29"/>
      <c r="BH434" s="29"/>
      <c r="BI434" s="29"/>
      <c r="BJ434" s="29"/>
      <c r="BK434" s="29"/>
      <c r="BL434" s="29"/>
      <c r="BM434" s="29"/>
      <c r="BN434" s="29"/>
      <c r="BO434" s="29"/>
      <c r="BP434" s="29"/>
    </row>
    <row r="435" spans="1:68" ht="12.75" customHeight="1">
      <c r="A435" s="112"/>
      <c r="B435" s="112"/>
      <c r="C435" s="112"/>
      <c r="D435" s="29"/>
      <c r="E435" s="29"/>
      <c r="F435" s="150"/>
      <c r="G435" s="29"/>
      <c r="H435" s="29"/>
      <c r="I435" s="29"/>
      <c r="J435" s="112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W435" s="29"/>
      <c r="X435" s="29"/>
      <c r="Y435" s="29"/>
      <c r="Z435" s="29"/>
      <c r="AA435" s="29"/>
      <c r="AB435" s="29"/>
      <c r="AC435" s="29"/>
      <c r="AD435" s="29"/>
      <c r="AE435" s="29"/>
      <c r="AF435" s="29"/>
      <c r="AG435" s="29"/>
      <c r="AH435" s="29"/>
      <c r="AI435" s="29"/>
      <c r="AJ435" s="29"/>
      <c r="AK435" s="29"/>
      <c r="AL435" s="29"/>
      <c r="AM435" s="29"/>
      <c r="AN435" s="29"/>
      <c r="AO435" s="29"/>
      <c r="AP435" s="29"/>
      <c r="AQ435" s="29"/>
      <c r="AR435" s="29"/>
      <c r="AS435" s="29"/>
      <c r="AT435" s="29"/>
      <c r="AU435" s="29"/>
      <c r="AV435" s="29"/>
      <c r="AW435" s="29"/>
      <c r="AX435" s="29"/>
      <c r="AY435" s="29"/>
      <c r="AZ435" s="29"/>
      <c r="BA435" s="29"/>
      <c r="BB435" s="29"/>
      <c r="BC435" s="29"/>
      <c r="BD435" s="29"/>
      <c r="BE435" s="29"/>
      <c r="BF435" s="29"/>
      <c r="BG435" s="29"/>
      <c r="BH435" s="29"/>
      <c r="BI435" s="29"/>
      <c r="BJ435" s="29"/>
      <c r="BK435" s="29"/>
      <c r="BL435" s="29"/>
      <c r="BM435" s="29"/>
      <c r="BN435" s="29"/>
      <c r="BO435" s="29"/>
      <c r="BP435" s="29"/>
    </row>
    <row r="436" spans="1:68" ht="12.75" customHeight="1">
      <c r="A436" s="112"/>
      <c r="B436" s="112"/>
      <c r="C436" s="112"/>
      <c r="D436" s="29"/>
      <c r="E436" s="29"/>
      <c r="F436" s="150"/>
      <c r="G436" s="29"/>
      <c r="H436" s="29"/>
      <c r="I436" s="29"/>
      <c r="J436" s="112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W436" s="29"/>
      <c r="X436" s="29"/>
      <c r="Y436" s="29"/>
      <c r="Z436" s="29"/>
      <c r="AA436" s="29"/>
      <c r="AB436" s="29"/>
      <c r="AC436" s="29"/>
      <c r="AD436" s="29"/>
      <c r="AE436" s="29"/>
      <c r="AF436" s="29"/>
      <c r="AG436" s="29"/>
      <c r="AH436" s="29"/>
      <c r="AI436" s="29"/>
      <c r="AJ436" s="29"/>
      <c r="AK436" s="29"/>
      <c r="AL436" s="29"/>
      <c r="AM436" s="29"/>
      <c r="AN436" s="29"/>
      <c r="AO436" s="29"/>
      <c r="AP436" s="29"/>
      <c r="AQ436" s="29"/>
      <c r="AR436" s="29"/>
      <c r="AS436" s="29"/>
      <c r="AT436" s="29"/>
      <c r="AU436" s="29"/>
      <c r="AV436" s="29"/>
      <c r="AW436" s="29"/>
      <c r="AX436" s="29"/>
      <c r="AY436" s="29"/>
      <c r="AZ436" s="29"/>
      <c r="BA436" s="29"/>
      <c r="BB436" s="29"/>
      <c r="BC436" s="29"/>
      <c r="BD436" s="29"/>
      <c r="BE436" s="29"/>
      <c r="BF436" s="29"/>
      <c r="BG436" s="29"/>
      <c r="BH436" s="29"/>
      <c r="BI436" s="29"/>
      <c r="BJ436" s="29"/>
      <c r="BK436" s="29"/>
      <c r="BL436" s="29"/>
      <c r="BM436" s="29"/>
      <c r="BN436" s="29"/>
      <c r="BO436" s="29"/>
      <c r="BP436" s="29"/>
    </row>
    <row r="437" spans="1:68" ht="12.75" customHeight="1">
      <c r="A437" s="112"/>
      <c r="B437" s="112"/>
      <c r="C437" s="112"/>
      <c r="D437" s="29"/>
      <c r="E437" s="29"/>
      <c r="F437" s="150"/>
      <c r="G437" s="29"/>
      <c r="H437" s="29"/>
      <c r="I437" s="29"/>
      <c r="J437" s="112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W437" s="29"/>
      <c r="X437" s="29"/>
      <c r="Y437" s="29"/>
      <c r="Z437" s="29"/>
      <c r="AA437" s="29"/>
      <c r="AB437" s="29"/>
      <c r="AC437" s="29"/>
      <c r="AD437" s="29"/>
      <c r="AE437" s="29"/>
      <c r="AF437" s="29"/>
      <c r="AG437" s="29"/>
      <c r="AH437" s="29"/>
      <c r="AI437" s="29"/>
      <c r="AJ437" s="29"/>
      <c r="AK437" s="29"/>
      <c r="AL437" s="29"/>
      <c r="AM437" s="29"/>
      <c r="AN437" s="29"/>
      <c r="AO437" s="29"/>
      <c r="AP437" s="29"/>
      <c r="AQ437" s="29"/>
      <c r="AR437" s="29"/>
      <c r="AS437" s="29"/>
      <c r="AT437" s="29"/>
      <c r="AU437" s="29"/>
      <c r="AV437" s="29"/>
      <c r="AW437" s="29"/>
      <c r="AX437" s="29"/>
      <c r="AY437" s="29"/>
      <c r="AZ437" s="29"/>
      <c r="BA437" s="29"/>
      <c r="BB437" s="29"/>
      <c r="BC437" s="29"/>
      <c r="BD437" s="29"/>
      <c r="BE437" s="29"/>
      <c r="BF437" s="29"/>
      <c r="BG437" s="29"/>
      <c r="BH437" s="29"/>
      <c r="BI437" s="29"/>
      <c r="BJ437" s="29"/>
      <c r="BK437" s="29"/>
      <c r="BL437" s="29"/>
      <c r="BM437" s="29"/>
      <c r="BN437" s="29"/>
      <c r="BO437" s="29"/>
      <c r="BP437" s="29"/>
    </row>
    <row r="438" spans="1:68" ht="12.75" customHeight="1">
      <c r="A438" s="112"/>
      <c r="B438" s="112"/>
      <c r="C438" s="112"/>
      <c r="D438" s="29"/>
      <c r="E438" s="29"/>
      <c r="F438" s="150"/>
      <c r="G438" s="29"/>
      <c r="H438" s="29"/>
      <c r="I438" s="29"/>
      <c r="J438" s="112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W438" s="29"/>
      <c r="X438" s="29"/>
      <c r="Y438" s="29"/>
      <c r="Z438" s="29"/>
      <c r="AA438" s="29"/>
      <c r="AB438" s="29"/>
      <c r="AC438" s="29"/>
      <c r="AD438" s="29"/>
      <c r="AE438" s="29"/>
      <c r="AF438" s="29"/>
      <c r="AG438" s="29"/>
      <c r="AH438" s="29"/>
      <c r="AI438" s="29"/>
      <c r="AJ438" s="29"/>
      <c r="AK438" s="29"/>
      <c r="AL438" s="29"/>
      <c r="AM438" s="29"/>
      <c r="AN438" s="29"/>
      <c r="AO438" s="29"/>
      <c r="AP438" s="29"/>
      <c r="AQ438" s="29"/>
      <c r="AR438" s="29"/>
      <c r="AS438" s="29"/>
      <c r="AT438" s="29"/>
      <c r="AU438" s="29"/>
      <c r="AV438" s="29"/>
      <c r="AW438" s="29"/>
      <c r="AX438" s="29"/>
      <c r="AY438" s="29"/>
      <c r="AZ438" s="29"/>
      <c r="BA438" s="29"/>
      <c r="BB438" s="29"/>
      <c r="BC438" s="29"/>
      <c r="BD438" s="29"/>
      <c r="BE438" s="29"/>
      <c r="BF438" s="29"/>
      <c r="BG438" s="29"/>
      <c r="BH438" s="29"/>
      <c r="BI438" s="29"/>
      <c r="BJ438" s="29"/>
      <c r="BK438" s="29"/>
      <c r="BL438" s="29"/>
      <c r="BM438" s="29"/>
      <c r="BN438" s="29"/>
      <c r="BO438" s="29"/>
      <c r="BP438" s="29"/>
    </row>
    <row r="439" spans="1:68" ht="12.75" customHeight="1">
      <c r="A439" s="112"/>
      <c r="B439" s="112"/>
      <c r="C439" s="112"/>
      <c r="D439" s="29"/>
      <c r="E439" s="29"/>
      <c r="F439" s="150"/>
      <c r="G439" s="29"/>
      <c r="H439" s="29"/>
      <c r="I439" s="29"/>
      <c r="J439" s="112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W439" s="29"/>
      <c r="X439" s="29"/>
      <c r="Y439" s="29"/>
      <c r="Z439" s="29"/>
      <c r="AA439" s="29"/>
      <c r="AB439" s="29"/>
      <c r="AC439" s="29"/>
      <c r="AD439" s="29"/>
      <c r="AE439" s="29"/>
      <c r="AF439" s="29"/>
      <c r="AG439" s="29"/>
      <c r="AH439" s="29"/>
      <c r="AI439" s="29"/>
      <c r="AJ439" s="29"/>
      <c r="AK439" s="29"/>
      <c r="AL439" s="29"/>
      <c r="AM439" s="29"/>
      <c r="AN439" s="29"/>
      <c r="AO439" s="29"/>
      <c r="AP439" s="29"/>
      <c r="AQ439" s="29"/>
      <c r="AR439" s="29"/>
      <c r="AS439" s="29"/>
      <c r="AT439" s="29"/>
      <c r="AU439" s="29"/>
      <c r="AV439" s="29"/>
      <c r="AW439" s="29"/>
      <c r="AX439" s="29"/>
      <c r="AY439" s="29"/>
      <c r="AZ439" s="29"/>
      <c r="BA439" s="29"/>
      <c r="BB439" s="29"/>
      <c r="BC439" s="29"/>
      <c r="BD439" s="29"/>
      <c r="BE439" s="29"/>
      <c r="BF439" s="29"/>
      <c r="BG439" s="29"/>
      <c r="BH439" s="29"/>
      <c r="BI439" s="29"/>
      <c r="BJ439" s="29"/>
      <c r="BK439" s="29"/>
      <c r="BL439" s="29"/>
      <c r="BM439" s="29"/>
      <c r="BN439" s="29"/>
      <c r="BO439" s="29"/>
      <c r="BP439" s="29"/>
    </row>
    <row r="440" spans="1:68" ht="12.75" customHeight="1">
      <c r="A440" s="112"/>
      <c r="B440" s="112"/>
      <c r="C440" s="112"/>
      <c r="D440" s="29"/>
      <c r="E440" s="29"/>
      <c r="F440" s="150"/>
      <c r="G440" s="29"/>
      <c r="H440" s="29"/>
      <c r="I440" s="29"/>
      <c r="J440" s="112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W440" s="29"/>
      <c r="X440" s="29"/>
      <c r="Y440" s="29"/>
      <c r="Z440" s="29"/>
      <c r="AA440" s="29"/>
      <c r="AB440" s="29"/>
      <c r="AC440" s="29"/>
      <c r="AD440" s="29"/>
      <c r="AE440" s="29"/>
      <c r="AF440" s="29"/>
      <c r="AG440" s="29"/>
      <c r="AH440" s="29"/>
      <c r="AI440" s="29"/>
      <c r="AJ440" s="29"/>
      <c r="AK440" s="29"/>
      <c r="AL440" s="29"/>
      <c r="AM440" s="29"/>
      <c r="AN440" s="29"/>
      <c r="AO440" s="29"/>
      <c r="AP440" s="29"/>
      <c r="AQ440" s="29"/>
      <c r="AR440" s="29"/>
      <c r="AS440" s="29"/>
      <c r="AT440" s="29"/>
      <c r="AU440" s="29"/>
      <c r="AV440" s="29"/>
      <c r="AW440" s="29"/>
      <c r="AX440" s="29"/>
      <c r="AY440" s="29"/>
      <c r="AZ440" s="29"/>
      <c r="BA440" s="29"/>
      <c r="BB440" s="29"/>
      <c r="BC440" s="29"/>
      <c r="BD440" s="29"/>
      <c r="BE440" s="29"/>
      <c r="BF440" s="29"/>
      <c r="BG440" s="29"/>
      <c r="BH440" s="29"/>
      <c r="BI440" s="29"/>
      <c r="BJ440" s="29"/>
      <c r="BK440" s="29"/>
      <c r="BL440" s="29"/>
      <c r="BM440" s="29"/>
      <c r="BN440" s="29"/>
      <c r="BO440" s="29"/>
      <c r="BP440" s="29"/>
    </row>
    <row r="441" spans="1:68" ht="12.75" customHeight="1">
      <c r="A441" s="112"/>
      <c r="B441" s="112"/>
      <c r="C441" s="112"/>
      <c r="D441" s="29"/>
      <c r="E441" s="29"/>
      <c r="F441" s="150"/>
      <c r="G441" s="29"/>
      <c r="H441" s="29"/>
      <c r="I441" s="29"/>
      <c r="J441" s="112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29"/>
      <c r="X441" s="29"/>
      <c r="Y441" s="29"/>
      <c r="Z441" s="29"/>
      <c r="AA441" s="29"/>
      <c r="AB441" s="29"/>
      <c r="AC441" s="29"/>
      <c r="AD441" s="29"/>
      <c r="AE441" s="29"/>
      <c r="AF441" s="29"/>
      <c r="AG441" s="29"/>
      <c r="AH441" s="29"/>
      <c r="AI441" s="29"/>
      <c r="AJ441" s="29"/>
      <c r="AK441" s="29"/>
      <c r="AL441" s="29"/>
      <c r="AM441" s="29"/>
      <c r="AN441" s="29"/>
      <c r="AO441" s="29"/>
      <c r="AP441" s="29"/>
      <c r="AQ441" s="29"/>
      <c r="AR441" s="29"/>
      <c r="AS441" s="29"/>
      <c r="AT441" s="29"/>
      <c r="AU441" s="29"/>
      <c r="AV441" s="29"/>
      <c r="AW441" s="29"/>
      <c r="AX441" s="29"/>
      <c r="AY441" s="29"/>
      <c r="AZ441" s="29"/>
      <c r="BA441" s="29"/>
      <c r="BB441" s="29"/>
      <c r="BC441" s="29"/>
      <c r="BD441" s="29"/>
      <c r="BE441" s="29"/>
      <c r="BF441" s="29"/>
      <c r="BG441" s="29"/>
      <c r="BH441" s="29"/>
      <c r="BI441" s="29"/>
      <c r="BJ441" s="29"/>
      <c r="BK441" s="29"/>
      <c r="BL441" s="29"/>
      <c r="BM441" s="29"/>
      <c r="BN441" s="29"/>
      <c r="BO441" s="29"/>
      <c r="BP441" s="29"/>
    </row>
    <row r="442" spans="1:68" ht="12.75" customHeight="1">
      <c r="A442" s="112"/>
      <c r="B442" s="112"/>
      <c r="C442" s="112"/>
      <c r="D442" s="29"/>
      <c r="E442" s="29"/>
      <c r="F442" s="150"/>
      <c r="G442" s="29"/>
      <c r="H442" s="29"/>
      <c r="I442" s="29"/>
      <c r="J442" s="112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W442" s="29"/>
      <c r="X442" s="29"/>
      <c r="Y442" s="29"/>
      <c r="Z442" s="29"/>
      <c r="AA442" s="29"/>
      <c r="AB442" s="29"/>
      <c r="AC442" s="29"/>
      <c r="AD442" s="29"/>
      <c r="AE442" s="29"/>
      <c r="AF442" s="29"/>
      <c r="AG442" s="29"/>
      <c r="AH442" s="29"/>
      <c r="AI442" s="29"/>
      <c r="AJ442" s="29"/>
      <c r="AK442" s="29"/>
      <c r="AL442" s="29"/>
      <c r="AM442" s="29"/>
      <c r="AN442" s="29"/>
      <c r="AO442" s="29"/>
      <c r="AP442" s="29"/>
      <c r="AQ442" s="29"/>
      <c r="AR442" s="29"/>
      <c r="AS442" s="29"/>
      <c r="AT442" s="29"/>
      <c r="AU442" s="29"/>
      <c r="AV442" s="29"/>
      <c r="AW442" s="29"/>
      <c r="AX442" s="29"/>
      <c r="AY442" s="29"/>
      <c r="AZ442" s="29"/>
      <c r="BA442" s="29"/>
      <c r="BB442" s="29"/>
      <c r="BC442" s="29"/>
      <c r="BD442" s="29"/>
      <c r="BE442" s="29"/>
      <c r="BF442" s="29"/>
      <c r="BG442" s="29"/>
      <c r="BH442" s="29"/>
      <c r="BI442" s="29"/>
      <c r="BJ442" s="29"/>
      <c r="BK442" s="29"/>
      <c r="BL442" s="29"/>
      <c r="BM442" s="29"/>
      <c r="BN442" s="29"/>
      <c r="BO442" s="29"/>
      <c r="BP442" s="29"/>
    </row>
    <row r="443" spans="1:68" ht="12.75" customHeight="1">
      <c r="A443" s="112"/>
      <c r="B443" s="112"/>
      <c r="C443" s="112"/>
      <c r="D443" s="29"/>
      <c r="E443" s="29"/>
      <c r="F443" s="150"/>
      <c r="G443" s="29"/>
      <c r="H443" s="29"/>
      <c r="I443" s="29"/>
      <c r="J443" s="112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29"/>
      <c r="X443" s="29"/>
      <c r="Y443" s="29"/>
      <c r="Z443" s="29"/>
      <c r="AA443" s="29"/>
      <c r="AB443" s="29"/>
      <c r="AC443" s="29"/>
      <c r="AD443" s="29"/>
      <c r="AE443" s="29"/>
      <c r="AF443" s="29"/>
      <c r="AG443" s="29"/>
      <c r="AH443" s="29"/>
      <c r="AI443" s="29"/>
      <c r="AJ443" s="29"/>
      <c r="AK443" s="29"/>
      <c r="AL443" s="29"/>
      <c r="AM443" s="29"/>
      <c r="AN443" s="29"/>
      <c r="AO443" s="29"/>
      <c r="AP443" s="29"/>
      <c r="AQ443" s="29"/>
      <c r="AR443" s="29"/>
      <c r="AS443" s="29"/>
      <c r="AT443" s="29"/>
      <c r="AU443" s="29"/>
      <c r="AV443" s="29"/>
      <c r="AW443" s="29"/>
      <c r="AX443" s="29"/>
      <c r="AY443" s="29"/>
      <c r="AZ443" s="29"/>
      <c r="BA443" s="29"/>
      <c r="BB443" s="29"/>
      <c r="BC443" s="29"/>
      <c r="BD443" s="29"/>
      <c r="BE443" s="29"/>
      <c r="BF443" s="29"/>
      <c r="BG443" s="29"/>
      <c r="BH443" s="29"/>
      <c r="BI443" s="29"/>
      <c r="BJ443" s="29"/>
      <c r="BK443" s="29"/>
      <c r="BL443" s="29"/>
      <c r="BM443" s="29"/>
      <c r="BN443" s="29"/>
      <c r="BO443" s="29"/>
      <c r="BP443" s="29"/>
    </row>
    <row r="444" spans="1:68" ht="12.75" customHeight="1">
      <c r="A444" s="112"/>
      <c r="B444" s="112"/>
      <c r="C444" s="112"/>
      <c r="D444" s="29"/>
      <c r="E444" s="29"/>
      <c r="F444" s="150"/>
      <c r="G444" s="29"/>
      <c r="H444" s="29"/>
      <c r="I444" s="29"/>
      <c r="J444" s="112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W444" s="29"/>
      <c r="X444" s="29"/>
      <c r="Y444" s="29"/>
      <c r="Z444" s="29"/>
      <c r="AA444" s="29"/>
      <c r="AB444" s="29"/>
      <c r="AC444" s="29"/>
      <c r="AD444" s="29"/>
      <c r="AE444" s="29"/>
      <c r="AF444" s="29"/>
      <c r="AG444" s="29"/>
      <c r="AH444" s="29"/>
      <c r="AI444" s="29"/>
      <c r="AJ444" s="29"/>
      <c r="AK444" s="29"/>
      <c r="AL444" s="29"/>
      <c r="AM444" s="29"/>
      <c r="AN444" s="29"/>
      <c r="AO444" s="29"/>
      <c r="AP444" s="29"/>
      <c r="AQ444" s="29"/>
      <c r="AR444" s="29"/>
      <c r="AS444" s="29"/>
      <c r="AT444" s="29"/>
      <c r="AU444" s="29"/>
      <c r="AV444" s="29"/>
      <c r="AW444" s="29"/>
      <c r="AX444" s="29"/>
      <c r="AY444" s="29"/>
      <c r="AZ444" s="29"/>
      <c r="BA444" s="29"/>
      <c r="BB444" s="29"/>
      <c r="BC444" s="29"/>
      <c r="BD444" s="29"/>
      <c r="BE444" s="29"/>
      <c r="BF444" s="29"/>
      <c r="BG444" s="29"/>
      <c r="BH444" s="29"/>
      <c r="BI444" s="29"/>
      <c r="BJ444" s="29"/>
      <c r="BK444" s="29"/>
      <c r="BL444" s="29"/>
      <c r="BM444" s="29"/>
      <c r="BN444" s="29"/>
      <c r="BO444" s="29"/>
      <c r="BP444" s="29"/>
    </row>
    <row r="445" spans="1:68" ht="12.75" customHeight="1">
      <c r="A445" s="112"/>
      <c r="B445" s="112"/>
      <c r="C445" s="112"/>
      <c r="D445" s="29"/>
      <c r="E445" s="29"/>
      <c r="F445" s="150"/>
      <c r="G445" s="29"/>
      <c r="H445" s="29"/>
      <c r="I445" s="29"/>
      <c r="J445" s="112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29"/>
      <c r="X445" s="29"/>
      <c r="Y445" s="29"/>
      <c r="Z445" s="29"/>
      <c r="AA445" s="29"/>
      <c r="AB445" s="29"/>
      <c r="AC445" s="29"/>
      <c r="AD445" s="29"/>
      <c r="AE445" s="29"/>
      <c r="AF445" s="29"/>
      <c r="AG445" s="29"/>
      <c r="AH445" s="29"/>
      <c r="AI445" s="29"/>
      <c r="AJ445" s="29"/>
      <c r="AK445" s="29"/>
      <c r="AL445" s="29"/>
      <c r="AM445" s="29"/>
      <c r="AN445" s="29"/>
      <c r="AO445" s="29"/>
      <c r="AP445" s="29"/>
      <c r="AQ445" s="29"/>
      <c r="AR445" s="29"/>
      <c r="AS445" s="29"/>
      <c r="AT445" s="29"/>
      <c r="AU445" s="29"/>
      <c r="AV445" s="29"/>
      <c r="AW445" s="29"/>
      <c r="AX445" s="29"/>
      <c r="AY445" s="29"/>
      <c r="AZ445" s="29"/>
      <c r="BA445" s="29"/>
      <c r="BB445" s="29"/>
      <c r="BC445" s="29"/>
      <c r="BD445" s="29"/>
      <c r="BE445" s="29"/>
      <c r="BF445" s="29"/>
      <c r="BG445" s="29"/>
      <c r="BH445" s="29"/>
      <c r="BI445" s="29"/>
      <c r="BJ445" s="29"/>
      <c r="BK445" s="29"/>
      <c r="BL445" s="29"/>
      <c r="BM445" s="29"/>
      <c r="BN445" s="29"/>
      <c r="BO445" s="29"/>
      <c r="BP445" s="29"/>
    </row>
    <row r="446" spans="1:68" ht="12.75" customHeight="1">
      <c r="A446" s="112"/>
      <c r="B446" s="112"/>
      <c r="C446" s="112"/>
      <c r="D446" s="29"/>
      <c r="E446" s="29"/>
      <c r="F446" s="150"/>
      <c r="G446" s="29"/>
      <c r="H446" s="29"/>
      <c r="I446" s="29"/>
      <c r="J446" s="112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W446" s="29"/>
      <c r="X446" s="29"/>
      <c r="Y446" s="29"/>
      <c r="Z446" s="29"/>
      <c r="AA446" s="29"/>
      <c r="AB446" s="29"/>
      <c r="AC446" s="29"/>
      <c r="AD446" s="29"/>
      <c r="AE446" s="29"/>
      <c r="AF446" s="29"/>
      <c r="AG446" s="29"/>
      <c r="AH446" s="29"/>
      <c r="AI446" s="29"/>
      <c r="AJ446" s="29"/>
      <c r="AK446" s="29"/>
      <c r="AL446" s="29"/>
      <c r="AM446" s="29"/>
      <c r="AN446" s="29"/>
      <c r="AO446" s="29"/>
      <c r="AP446" s="29"/>
      <c r="AQ446" s="29"/>
      <c r="AR446" s="29"/>
      <c r="AS446" s="29"/>
      <c r="AT446" s="29"/>
      <c r="AU446" s="29"/>
      <c r="AV446" s="29"/>
      <c r="AW446" s="29"/>
      <c r="AX446" s="29"/>
      <c r="AY446" s="29"/>
      <c r="AZ446" s="29"/>
      <c r="BA446" s="29"/>
      <c r="BB446" s="29"/>
      <c r="BC446" s="29"/>
      <c r="BD446" s="29"/>
      <c r="BE446" s="29"/>
      <c r="BF446" s="29"/>
      <c r="BG446" s="29"/>
      <c r="BH446" s="29"/>
      <c r="BI446" s="29"/>
      <c r="BJ446" s="29"/>
      <c r="BK446" s="29"/>
      <c r="BL446" s="29"/>
      <c r="BM446" s="29"/>
      <c r="BN446" s="29"/>
      <c r="BO446" s="29"/>
      <c r="BP446" s="29"/>
    </row>
    <row r="447" spans="1:68" ht="12.75" customHeight="1">
      <c r="A447" s="112"/>
      <c r="B447" s="112"/>
      <c r="C447" s="112"/>
      <c r="D447" s="29"/>
      <c r="E447" s="29"/>
      <c r="F447" s="150"/>
      <c r="G447" s="29"/>
      <c r="H447" s="29"/>
      <c r="I447" s="29"/>
      <c r="J447" s="112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W447" s="29"/>
      <c r="X447" s="29"/>
      <c r="Y447" s="29"/>
      <c r="Z447" s="29"/>
      <c r="AA447" s="29"/>
      <c r="AB447" s="29"/>
      <c r="AC447" s="29"/>
      <c r="AD447" s="29"/>
      <c r="AE447" s="29"/>
      <c r="AF447" s="29"/>
      <c r="AG447" s="29"/>
      <c r="AH447" s="29"/>
      <c r="AI447" s="29"/>
      <c r="AJ447" s="29"/>
      <c r="AK447" s="29"/>
      <c r="AL447" s="29"/>
      <c r="AM447" s="29"/>
      <c r="AN447" s="29"/>
      <c r="AO447" s="29"/>
      <c r="AP447" s="29"/>
      <c r="AQ447" s="29"/>
      <c r="AR447" s="29"/>
      <c r="AS447" s="29"/>
      <c r="AT447" s="29"/>
      <c r="AU447" s="29"/>
      <c r="AV447" s="29"/>
      <c r="AW447" s="29"/>
      <c r="AX447" s="29"/>
      <c r="AY447" s="29"/>
      <c r="AZ447" s="29"/>
      <c r="BA447" s="29"/>
      <c r="BB447" s="29"/>
      <c r="BC447" s="29"/>
      <c r="BD447" s="29"/>
      <c r="BE447" s="29"/>
      <c r="BF447" s="29"/>
      <c r="BG447" s="29"/>
      <c r="BH447" s="29"/>
      <c r="BI447" s="29"/>
      <c r="BJ447" s="29"/>
      <c r="BK447" s="29"/>
      <c r="BL447" s="29"/>
      <c r="BM447" s="29"/>
      <c r="BN447" s="29"/>
      <c r="BO447" s="29"/>
      <c r="BP447" s="29"/>
    </row>
    <row r="448" spans="1:68" ht="12.75" customHeight="1">
      <c r="A448" s="112"/>
      <c r="B448" s="112"/>
      <c r="C448" s="112"/>
      <c r="D448" s="29"/>
      <c r="E448" s="29"/>
      <c r="F448" s="150"/>
      <c r="G448" s="29"/>
      <c r="H448" s="29"/>
      <c r="I448" s="29"/>
      <c r="J448" s="112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29"/>
      <c r="X448" s="29"/>
      <c r="Y448" s="29"/>
      <c r="Z448" s="29"/>
      <c r="AA448" s="29"/>
      <c r="AB448" s="29"/>
      <c r="AC448" s="29"/>
      <c r="AD448" s="29"/>
      <c r="AE448" s="29"/>
      <c r="AF448" s="29"/>
      <c r="AG448" s="29"/>
      <c r="AH448" s="29"/>
      <c r="AI448" s="29"/>
      <c r="AJ448" s="29"/>
      <c r="AK448" s="29"/>
      <c r="AL448" s="29"/>
      <c r="AM448" s="29"/>
      <c r="AN448" s="29"/>
      <c r="AO448" s="29"/>
      <c r="AP448" s="29"/>
      <c r="AQ448" s="29"/>
      <c r="AR448" s="29"/>
      <c r="AS448" s="29"/>
      <c r="AT448" s="29"/>
      <c r="AU448" s="29"/>
      <c r="AV448" s="29"/>
      <c r="AW448" s="29"/>
      <c r="AX448" s="29"/>
      <c r="AY448" s="29"/>
      <c r="AZ448" s="29"/>
      <c r="BA448" s="29"/>
      <c r="BB448" s="29"/>
      <c r="BC448" s="29"/>
      <c r="BD448" s="29"/>
      <c r="BE448" s="29"/>
      <c r="BF448" s="29"/>
      <c r="BG448" s="29"/>
      <c r="BH448" s="29"/>
      <c r="BI448" s="29"/>
      <c r="BJ448" s="29"/>
      <c r="BK448" s="29"/>
      <c r="BL448" s="29"/>
      <c r="BM448" s="29"/>
      <c r="BN448" s="29"/>
      <c r="BO448" s="29"/>
      <c r="BP448" s="29"/>
    </row>
    <row r="449" spans="1:68" ht="12.75" customHeight="1">
      <c r="A449" s="112"/>
      <c r="B449" s="112"/>
      <c r="C449" s="112"/>
      <c r="D449" s="29"/>
      <c r="E449" s="29"/>
      <c r="F449" s="150"/>
      <c r="G449" s="29"/>
      <c r="H449" s="29"/>
      <c r="I449" s="29"/>
      <c r="J449" s="112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W449" s="29"/>
      <c r="X449" s="29"/>
      <c r="Y449" s="29"/>
      <c r="Z449" s="29"/>
      <c r="AA449" s="29"/>
      <c r="AB449" s="29"/>
      <c r="AC449" s="29"/>
      <c r="AD449" s="29"/>
      <c r="AE449" s="29"/>
      <c r="AF449" s="29"/>
      <c r="AG449" s="29"/>
      <c r="AH449" s="29"/>
      <c r="AI449" s="29"/>
      <c r="AJ449" s="29"/>
      <c r="AK449" s="29"/>
      <c r="AL449" s="29"/>
      <c r="AM449" s="29"/>
      <c r="AN449" s="29"/>
      <c r="AO449" s="29"/>
      <c r="AP449" s="29"/>
      <c r="AQ449" s="29"/>
      <c r="AR449" s="29"/>
      <c r="AS449" s="29"/>
      <c r="AT449" s="29"/>
      <c r="AU449" s="29"/>
      <c r="AV449" s="29"/>
      <c r="AW449" s="29"/>
      <c r="AX449" s="29"/>
      <c r="AY449" s="29"/>
      <c r="AZ449" s="29"/>
      <c r="BA449" s="29"/>
      <c r="BB449" s="29"/>
      <c r="BC449" s="29"/>
      <c r="BD449" s="29"/>
      <c r="BE449" s="29"/>
      <c r="BF449" s="29"/>
      <c r="BG449" s="29"/>
      <c r="BH449" s="29"/>
      <c r="BI449" s="29"/>
      <c r="BJ449" s="29"/>
      <c r="BK449" s="29"/>
      <c r="BL449" s="29"/>
      <c r="BM449" s="29"/>
      <c r="BN449" s="29"/>
      <c r="BO449" s="29"/>
      <c r="BP449" s="29"/>
    </row>
    <row r="450" spans="1:68" ht="12.75" customHeight="1">
      <c r="A450" s="112"/>
      <c r="B450" s="112"/>
      <c r="C450" s="112"/>
      <c r="D450" s="29"/>
      <c r="E450" s="29"/>
      <c r="F450" s="150"/>
      <c r="G450" s="29"/>
      <c r="H450" s="29"/>
      <c r="I450" s="29"/>
      <c r="J450" s="112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W450" s="29"/>
      <c r="X450" s="29"/>
      <c r="Y450" s="29"/>
      <c r="Z450" s="29"/>
      <c r="AA450" s="29"/>
      <c r="AB450" s="29"/>
      <c r="AC450" s="29"/>
      <c r="AD450" s="29"/>
      <c r="AE450" s="29"/>
      <c r="AF450" s="29"/>
      <c r="AG450" s="29"/>
      <c r="AH450" s="29"/>
      <c r="AI450" s="29"/>
      <c r="AJ450" s="29"/>
      <c r="AK450" s="29"/>
      <c r="AL450" s="29"/>
      <c r="AM450" s="29"/>
      <c r="AN450" s="29"/>
      <c r="AO450" s="29"/>
      <c r="AP450" s="29"/>
      <c r="AQ450" s="29"/>
      <c r="AR450" s="29"/>
      <c r="AS450" s="29"/>
      <c r="AT450" s="29"/>
      <c r="AU450" s="29"/>
      <c r="AV450" s="29"/>
      <c r="AW450" s="29"/>
      <c r="AX450" s="29"/>
      <c r="AY450" s="29"/>
      <c r="AZ450" s="29"/>
      <c r="BA450" s="29"/>
      <c r="BB450" s="29"/>
      <c r="BC450" s="29"/>
      <c r="BD450" s="29"/>
      <c r="BE450" s="29"/>
      <c r="BF450" s="29"/>
      <c r="BG450" s="29"/>
      <c r="BH450" s="29"/>
      <c r="BI450" s="29"/>
      <c r="BJ450" s="29"/>
      <c r="BK450" s="29"/>
      <c r="BL450" s="29"/>
      <c r="BM450" s="29"/>
      <c r="BN450" s="29"/>
      <c r="BO450" s="29"/>
      <c r="BP450" s="29"/>
    </row>
    <row r="451" spans="1:68" ht="12.75" customHeight="1">
      <c r="A451" s="112"/>
      <c r="B451" s="112"/>
      <c r="C451" s="112"/>
      <c r="D451" s="29"/>
      <c r="E451" s="29"/>
      <c r="F451" s="150"/>
      <c r="G451" s="29"/>
      <c r="H451" s="29"/>
      <c r="I451" s="29"/>
      <c r="J451" s="112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W451" s="29"/>
      <c r="X451" s="29"/>
      <c r="Y451" s="29"/>
      <c r="Z451" s="29"/>
      <c r="AA451" s="29"/>
      <c r="AB451" s="29"/>
      <c r="AC451" s="29"/>
      <c r="AD451" s="29"/>
      <c r="AE451" s="29"/>
      <c r="AF451" s="29"/>
      <c r="AG451" s="29"/>
      <c r="AH451" s="29"/>
      <c r="AI451" s="29"/>
      <c r="AJ451" s="29"/>
      <c r="AK451" s="29"/>
      <c r="AL451" s="29"/>
      <c r="AM451" s="29"/>
      <c r="AN451" s="29"/>
      <c r="AO451" s="29"/>
      <c r="AP451" s="29"/>
      <c r="AQ451" s="29"/>
      <c r="AR451" s="29"/>
      <c r="AS451" s="29"/>
      <c r="AT451" s="29"/>
      <c r="AU451" s="29"/>
      <c r="AV451" s="29"/>
      <c r="AW451" s="29"/>
      <c r="AX451" s="29"/>
      <c r="AY451" s="29"/>
      <c r="AZ451" s="29"/>
      <c r="BA451" s="29"/>
      <c r="BB451" s="29"/>
      <c r="BC451" s="29"/>
      <c r="BD451" s="29"/>
      <c r="BE451" s="29"/>
      <c r="BF451" s="29"/>
      <c r="BG451" s="29"/>
      <c r="BH451" s="29"/>
      <c r="BI451" s="29"/>
      <c r="BJ451" s="29"/>
      <c r="BK451" s="29"/>
      <c r="BL451" s="29"/>
      <c r="BM451" s="29"/>
      <c r="BN451" s="29"/>
      <c r="BO451" s="29"/>
      <c r="BP451" s="29"/>
    </row>
    <row r="452" spans="1:68" ht="12.75" customHeight="1">
      <c r="A452" s="112"/>
      <c r="B452" s="112"/>
      <c r="C452" s="112"/>
      <c r="D452" s="29"/>
      <c r="E452" s="29"/>
      <c r="F452" s="150"/>
      <c r="G452" s="29"/>
      <c r="H452" s="29"/>
      <c r="I452" s="29"/>
      <c r="J452" s="112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W452" s="29"/>
      <c r="X452" s="29"/>
      <c r="Y452" s="29"/>
      <c r="Z452" s="29"/>
      <c r="AA452" s="29"/>
      <c r="AB452" s="29"/>
      <c r="AC452" s="29"/>
      <c r="AD452" s="29"/>
      <c r="AE452" s="29"/>
      <c r="AF452" s="29"/>
      <c r="AG452" s="29"/>
      <c r="AH452" s="29"/>
      <c r="AI452" s="29"/>
      <c r="AJ452" s="29"/>
      <c r="AK452" s="29"/>
      <c r="AL452" s="29"/>
      <c r="AM452" s="29"/>
      <c r="AN452" s="29"/>
      <c r="AO452" s="29"/>
      <c r="AP452" s="29"/>
      <c r="AQ452" s="29"/>
      <c r="AR452" s="29"/>
      <c r="AS452" s="29"/>
      <c r="AT452" s="29"/>
      <c r="AU452" s="29"/>
      <c r="AV452" s="29"/>
      <c r="AW452" s="29"/>
      <c r="AX452" s="29"/>
      <c r="AY452" s="29"/>
      <c r="AZ452" s="29"/>
      <c r="BA452" s="29"/>
      <c r="BB452" s="29"/>
      <c r="BC452" s="29"/>
      <c r="BD452" s="29"/>
      <c r="BE452" s="29"/>
      <c r="BF452" s="29"/>
      <c r="BG452" s="29"/>
      <c r="BH452" s="29"/>
      <c r="BI452" s="29"/>
      <c r="BJ452" s="29"/>
      <c r="BK452" s="29"/>
      <c r="BL452" s="29"/>
      <c r="BM452" s="29"/>
      <c r="BN452" s="29"/>
      <c r="BO452" s="29"/>
      <c r="BP452" s="29"/>
    </row>
    <row r="453" spans="1:68" ht="12.75" customHeight="1">
      <c r="A453" s="112"/>
      <c r="B453" s="112"/>
      <c r="C453" s="112"/>
      <c r="D453" s="29"/>
      <c r="E453" s="29"/>
      <c r="F453" s="150"/>
      <c r="G453" s="29"/>
      <c r="H453" s="29"/>
      <c r="I453" s="29"/>
      <c r="J453" s="112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W453" s="29"/>
      <c r="X453" s="29"/>
      <c r="Y453" s="29"/>
      <c r="Z453" s="29"/>
      <c r="AA453" s="29"/>
      <c r="AB453" s="29"/>
      <c r="AC453" s="29"/>
      <c r="AD453" s="29"/>
      <c r="AE453" s="29"/>
      <c r="AF453" s="29"/>
      <c r="AG453" s="29"/>
      <c r="AH453" s="29"/>
      <c r="AI453" s="29"/>
      <c r="AJ453" s="29"/>
      <c r="AK453" s="29"/>
      <c r="AL453" s="29"/>
      <c r="AM453" s="29"/>
      <c r="AN453" s="29"/>
      <c r="AO453" s="29"/>
      <c r="AP453" s="29"/>
      <c r="AQ453" s="29"/>
      <c r="AR453" s="29"/>
      <c r="AS453" s="29"/>
      <c r="AT453" s="29"/>
      <c r="AU453" s="29"/>
      <c r="AV453" s="29"/>
      <c r="AW453" s="29"/>
      <c r="AX453" s="29"/>
      <c r="AY453" s="29"/>
      <c r="AZ453" s="29"/>
      <c r="BA453" s="29"/>
      <c r="BB453" s="29"/>
      <c r="BC453" s="29"/>
      <c r="BD453" s="29"/>
      <c r="BE453" s="29"/>
      <c r="BF453" s="29"/>
      <c r="BG453" s="29"/>
      <c r="BH453" s="29"/>
      <c r="BI453" s="29"/>
      <c r="BJ453" s="29"/>
      <c r="BK453" s="29"/>
      <c r="BL453" s="29"/>
      <c r="BM453" s="29"/>
      <c r="BN453" s="29"/>
      <c r="BO453" s="29"/>
      <c r="BP453" s="29"/>
    </row>
    <row r="454" spans="1:68" ht="12.75" customHeight="1">
      <c r="A454" s="112"/>
      <c r="B454" s="112"/>
      <c r="C454" s="112"/>
      <c r="D454" s="29"/>
      <c r="E454" s="29"/>
      <c r="F454" s="150"/>
      <c r="G454" s="29"/>
      <c r="H454" s="29"/>
      <c r="I454" s="29"/>
      <c r="J454" s="112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W454" s="29"/>
      <c r="X454" s="29"/>
      <c r="Y454" s="29"/>
      <c r="Z454" s="29"/>
      <c r="AA454" s="29"/>
      <c r="AB454" s="29"/>
      <c r="AC454" s="29"/>
      <c r="AD454" s="29"/>
      <c r="AE454" s="29"/>
      <c r="AF454" s="29"/>
      <c r="AG454" s="29"/>
      <c r="AH454" s="29"/>
      <c r="AI454" s="29"/>
      <c r="AJ454" s="29"/>
      <c r="AK454" s="29"/>
      <c r="AL454" s="29"/>
      <c r="AM454" s="29"/>
      <c r="AN454" s="29"/>
      <c r="AO454" s="29"/>
      <c r="AP454" s="29"/>
      <c r="AQ454" s="29"/>
      <c r="AR454" s="29"/>
      <c r="AS454" s="29"/>
      <c r="AT454" s="29"/>
      <c r="AU454" s="29"/>
      <c r="AV454" s="29"/>
      <c r="AW454" s="29"/>
      <c r="AX454" s="29"/>
      <c r="AY454" s="29"/>
      <c r="AZ454" s="29"/>
      <c r="BA454" s="29"/>
      <c r="BB454" s="29"/>
      <c r="BC454" s="29"/>
      <c r="BD454" s="29"/>
      <c r="BE454" s="29"/>
      <c r="BF454" s="29"/>
      <c r="BG454" s="29"/>
      <c r="BH454" s="29"/>
      <c r="BI454" s="29"/>
      <c r="BJ454" s="29"/>
      <c r="BK454" s="29"/>
      <c r="BL454" s="29"/>
      <c r="BM454" s="29"/>
      <c r="BN454" s="29"/>
      <c r="BO454" s="29"/>
      <c r="BP454" s="29"/>
    </row>
    <row r="455" spans="1:68" ht="12.75" customHeight="1">
      <c r="A455" s="112"/>
      <c r="B455" s="112"/>
      <c r="C455" s="112"/>
      <c r="D455" s="29"/>
      <c r="E455" s="29"/>
      <c r="F455" s="150"/>
      <c r="G455" s="29"/>
      <c r="H455" s="29"/>
      <c r="I455" s="29"/>
      <c r="J455" s="112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29"/>
      <c r="X455" s="29"/>
      <c r="Y455" s="29"/>
      <c r="Z455" s="29"/>
      <c r="AA455" s="29"/>
      <c r="AB455" s="29"/>
      <c r="AC455" s="29"/>
      <c r="AD455" s="29"/>
      <c r="AE455" s="29"/>
      <c r="AF455" s="29"/>
      <c r="AG455" s="29"/>
      <c r="AH455" s="29"/>
      <c r="AI455" s="29"/>
      <c r="AJ455" s="29"/>
      <c r="AK455" s="29"/>
      <c r="AL455" s="29"/>
      <c r="AM455" s="29"/>
      <c r="AN455" s="29"/>
      <c r="AO455" s="29"/>
      <c r="AP455" s="29"/>
      <c r="AQ455" s="29"/>
      <c r="AR455" s="29"/>
      <c r="AS455" s="29"/>
      <c r="AT455" s="29"/>
      <c r="AU455" s="29"/>
      <c r="AV455" s="29"/>
      <c r="AW455" s="29"/>
      <c r="AX455" s="29"/>
      <c r="AY455" s="29"/>
      <c r="AZ455" s="29"/>
      <c r="BA455" s="29"/>
      <c r="BB455" s="29"/>
      <c r="BC455" s="29"/>
      <c r="BD455" s="29"/>
      <c r="BE455" s="29"/>
      <c r="BF455" s="29"/>
      <c r="BG455" s="29"/>
      <c r="BH455" s="29"/>
      <c r="BI455" s="29"/>
      <c r="BJ455" s="29"/>
      <c r="BK455" s="29"/>
      <c r="BL455" s="29"/>
      <c r="BM455" s="29"/>
      <c r="BN455" s="29"/>
      <c r="BO455" s="29"/>
      <c r="BP455" s="29"/>
    </row>
    <row r="456" spans="1:68" ht="12.75" customHeight="1">
      <c r="A456" s="112"/>
      <c r="B456" s="112"/>
      <c r="C456" s="112"/>
      <c r="D456" s="29"/>
      <c r="E456" s="29"/>
      <c r="F456" s="150"/>
      <c r="G456" s="29"/>
      <c r="H456" s="29"/>
      <c r="I456" s="29"/>
      <c r="J456" s="112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W456" s="29"/>
      <c r="X456" s="29"/>
      <c r="Y456" s="29"/>
      <c r="Z456" s="29"/>
      <c r="AA456" s="29"/>
      <c r="AB456" s="29"/>
      <c r="AC456" s="29"/>
      <c r="AD456" s="29"/>
      <c r="AE456" s="29"/>
      <c r="AF456" s="29"/>
      <c r="AG456" s="29"/>
      <c r="AH456" s="29"/>
      <c r="AI456" s="29"/>
      <c r="AJ456" s="29"/>
      <c r="AK456" s="29"/>
      <c r="AL456" s="29"/>
      <c r="AM456" s="29"/>
      <c r="AN456" s="29"/>
      <c r="AO456" s="29"/>
      <c r="AP456" s="29"/>
      <c r="AQ456" s="29"/>
      <c r="AR456" s="29"/>
      <c r="AS456" s="29"/>
      <c r="AT456" s="29"/>
      <c r="AU456" s="29"/>
      <c r="AV456" s="29"/>
      <c r="AW456" s="29"/>
      <c r="AX456" s="29"/>
      <c r="AY456" s="29"/>
      <c r="AZ456" s="29"/>
      <c r="BA456" s="29"/>
      <c r="BB456" s="29"/>
      <c r="BC456" s="29"/>
      <c r="BD456" s="29"/>
      <c r="BE456" s="29"/>
      <c r="BF456" s="29"/>
      <c r="BG456" s="29"/>
      <c r="BH456" s="29"/>
      <c r="BI456" s="29"/>
      <c r="BJ456" s="29"/>
      <c r="BK456" s="29"/>
      <c r="BL456" s="29"/>
      <c r="BM456" s="29"/>
      <c r="BN456" s="29"/>
      <c r="BO456" s="29"/>
      <c r="BP456" s="29"/>
    </row>
    <row r="457" spans="1:68" ht="12.75" customHeight="1">
      <c r="A457" s="112"/>
      <c r="B457" s="112"/>
      <c r="C457" s="112"/>
      <c r="D457" s="29"/>
      <c r="E457" s="29"/>
      <c r="F457" s="150"/>
      <c r="G457" s="29"/>
      <c r="H457" s="29"/>
      <c r="I457" s="29"/>
      <c r="J457" s="112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W457" s="29"/>
      <c r="X457" s="29"/>
      <c r="Y457" s="29"/>
      <c r="Z457" s="29"/>
      <c r="AA457" s="29"/>
      <c r="AB457" s="29"/>
      <c r="AC457" s="29"/>
      <c r="AD457" s="29"/>
      <c r="AE457" s="29"/>
      <c r="AF457" s="29"/>
      <c r="AG457" s="29"/>
      <c r="AH457" s="29"/>
      <c r="AI457" s="29"/>
      <c r="AJ457" s="29"/>
      <c r="AK457" s="29"/>
      <c r="AL457" s="29"/>
      <c r="AM457" s="29"/>
      <c r="AN457" s="29"/>
      <c r="AO457" s="29"/>
      <c r="AP457" s="29"/>
      <c r="AQ457" s="29"/>
      <c r="AR457" s="29"/>
      <c r="AS457" s="29"/>
      <c r="AT457" s="29"/>
      <c r="AU457" s="29"/>
      <c r="AV457" s="29"/>
      <c r="AW457" s="29"/>
      <c r="AX457" s="29"/>
      <c r="AY457" s="29"/>
      <c r="AZ457" s="29"/>
      <c r="BA457" s="29"/>
      <c r="BB457" s="29"/>
      <c r="BC457" s="29"/>
      <c r="BD457" s="29"/>
      <c r="BE457" s="29"/>
      <c r="BF457" s="29"/>
      <c r="BG457" s="29"/>
      <c r="BH457" s="29"/>
      <c r="BI457" s="29"/>
      <c r="BJ457" s="29"/>
      <c r="BK457" s="29"/>
      <c r="BL457" s="29"/>
      <c r="BM457" s="29"/>
      <c r="BN457" s="29"/>
      <c r="BO457" s="29"/>
      <c r="BP457" s="29"/>
    </row>
    <row r="458" spans="1:68" ht="12.75" customHeight="1">
      <c r="A458" s="112"/>
      <c r="B458" s="112"/>
      <c r="C458" s="112"/>
      <c r="D458" s="29"/>
      <c r="E458" s="29"/>
      <c r="F458" s="150"/>
      <c r="G458" s="29"/>
      <c r="H458" s="29"/>
      <c r="I458" s="29"/>
      <c r="J458" s="112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  <c r="AA458" s="29"/>
      <c r="AB458" s="29"/>
      <c r="AC458" s="29"/>
      <c r="AD458" s="29"/>
      <c r="AE458" s="29"/>
      <c r="AF458" s="29"/>
      <c r="AG458" s="29"/>
      <c r="AH458" s="29"/>
      <c r="AI458" s="29"/>
      <c r="AJ458" s="29"/>
      <c r="AK458" s="29"/>
      <c r="AL458" s="29"/>
      <c r="AM458" s="29"/>
      <c r="AN458" s="29"/>
      <c r="AO458" s="29"/>
      <c r="AP458" s="29"/>
      <c r="AQ458" s="29"/>
      <c r="AR458" s="29"/>
      <c r="AS458" s="29"/>
      <c r="AT458" s="29"/>
      <c r="AU458" s="29"/>
      <c r="AV458" s="29"/>
      <c r="AW458" s="29"/>
      <c r="AX458" s="29"/>
      <c r="AY458" s="29"/>
      <c r="AZ458" s="29"/>
      <c r="BA458" s="29"/>
      <c r="BB458" s="29"/>
      <c r="BC458" s="29"/>
      <c r="BD458" s="29"/>
      <c r="BE458" s="29"/>
      <c r="BF458" s="29"/>
      <c r="BG458" s="29"/>
      <c r="BH458" s="29"/>
      <c r="BI458" s="29"/>
      <c r="BJ458" s="29"/>
      <c r="BK458" s="29"/>
      <c r="BL458" s="29"/>
      <c r="BM458" s="29"/>
      <c r="BN458" s="29"/>
      <c r="BO458" s="29"/>
      <c r="BP458" s="29"/>
    </row>
    <row r="459" spans="1:68" ht="12.75" customHeight="1">
      <c r="A459" s="112"/>
      <c r="B459" s="112"/>
      <c r="C459" s="112"/>
      <c r="D459" s="29"/>
      <c r="E459" s="29"/>
      <c r="F459" s="150"/>
      <c r="G459" s="29"/>
      <c r="H459" s="29"/>
      <c r="I459" s="29"/>
      <c r="J459" s="112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29"/>
      <c r="X459" s="29"/>
      <c r="Y459" s="29"/>
      <c r="Z459" s="29"/>
      <c r="AA459" s="29"/>
      <c r="AB459" s="29"/>
      <c r="AC459" s="29"/>
      <c r="AD459" s="29"/>
      <c r="AE459" s="29"/>
      <c r="AF459" s="29"/>
      <c r="AG459" s="29"/>
      <c r="AH459" s="29"/>
      <c r="AI459" s="29"/>
      <c r="AJ459" s="29"/>
      <c r="AK459" s="29"/>
      <c r="AL459" s="29"/>
      <c r="AM459" s="29"/>
      <c r="AN459" s="29"/>
      <c r="AO459" s="29"/>
      <c r="AP459" s="29"/>
      <c r="AQ459" s="29"/>
      <c r="AR459" s="29"/>
      <c r="AS459" s="29"/>
      <c r="AT459" s="29"/>
      <c r="AU459" s="29"/>
      <c r="AV459" s="29"/>
      <c r="AW459" s="29"/>
      <c r="AX459" s="29"/>
      <c r="AY459" s="29"/>
      <c r="AZ459" s="29"/>
      <c r="BA459" s="29"/>
      <c r="BB459" s="29"/>
      <c r="BC459" s="29"/>
      <c r="BD459" s="29"/>
      <c r="BE459" s="29"/>
      <c r="BF459" s="29"/>
      <c r="BG459" s="29"/>
      <c r="BH459" s="29"/>
      <c r="BI459" s="29"/>
      <c r="BJ459" s="29"/>
      <c r="BK459" s="29"/>
      <c r="BL459" s="29"/>
      <c r="BM459" s="29"/>
      <c r="BN459" s="29"/>
      <c r="BO459" s="29"/>
      <c r="BP459" s="29"/>
    </row>
    <row r="460" spans="1:68" ht="12.75" customHeight="1">
      <c r="A460" s="112"/>
      <c r="B460" s="112"/>
      <c r="C460" s="112"/>
      <c r="D460" s="29"/>
      <c r="E460" s="29"/>
      <c r="F460" s="150"/>
      <c r="G460" s="29"/>
      <c r="H460" s="29"/>
      <c r="I460" s="29"/>
      <c r="J460" s="112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  <c r="AA460" s="29"/>
      <c r="AB460" s="29"/>
      <c r="AC460" s="29"/>
      <c r="AD460" s="29"/>
      <c r="AE460" s="29"/>
      <c r="AF460" s="29"/>
      <c r="AG460" s="29"/>
      <c r="AH460" s="29"/>
      <c r="AI460" s="29"/>
      <c r="AJ460" s="29"/>
      <c r="AK460" s="29"/>
      <c r="AL460" s="29"/>
      <c r="AM460" s="29"/>
      <c r="AN460" s="29"/>
      <c r="AO460" s="29"/>
      <c r="AP460" s="29"/>
      <c r="AQ460" s="29"/>
      <c r="AR460" s="29"/>
      <c r="AS460" s="29"/>
      <c r="AT460" s="29"/>
      <c r="AU460" s="29"/>
      <c r="AV460" s="29"/>
      <c r="AW460" s="29"/>
      <c r="AX460" s="29"/>
      <c r="AY460" s="29"/>
      <c r="AZ460" s="29"/>
      <c r="BA460" s="29"/>
      <c r="BB460" s="29"/>
      <c r="BC460" s="29"/>
      <c r="BD460" s="29"/>
      <c r="BE460" s="29"/>
      <c r="BF460" s="29"/>
      <c r="BG460" s="29"/>
      <c r="BH460" s="29"/>
      <c r="BI460" s="29"/>
      <c r="BJ460" s="29"/>
      <c r="BK460" s="29"/>
      <c r="BL460" s="29"/>
      <c r="BM460" s="29"/>
      <c r="BN460" s="29"/>
      <c r="BO460" s="29"/>
      <c r="BP460" s="29"/>
    </row>
    <row r="461" spans="1:68" ht="12.75" customHeight="1">
      <c r="A461" s="112"/>
      <c r="B461" s="112"/>
      <c r="C461" s="112"/>
      <c r="D461" s="29"/>
      <c r="E461" s="29"/>
      <c r="F461" s="150"/>
      <c r="G461" s="29"/>
      <c r="H461" s="29"/>
      <c r="I461" s="29"/>
      <c r="J461" s="112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29"/>
      <c r="X461" s="29"/>
      <c r="Y461" s="29"/>
      <c r="Z461" s="29"/>
      <c r="AA461" s="29"/>
      <c r="AB461" s="29"/>
      <c r="AC461" s="29"/>
      <c r="AD461" s="29"/>
      <c r="AE461" s="29"/>
      <c r="AF461" s="29"/>
      <c r="AG461" s="29"/>
      <c r="AH461" s="29"/>
      <c r="AI461" s="29"/>
      <c r="AJ461" s="29"/>
      <c r="AK461" s="29"/>
      <c r="AL461" s="29"/>
      <c r="AM461" s="29"/>
      <c r="AN461" s="29"/>
      <c r="AO461" s="29"/>
      <c r="AP461" s="29"/>
      <c r="AQ461" s="29"/>
      <c r="AR461" s="29"/>
      <c r="AS461" s="29"/>
      <c r="AT461" s="29"/>
      <c r="AU461" s="29"/>
      <c r="AV461" s="29"/>
      <c r="AW461" s="29"/>
      <c r="AX461" s="29"/>
      <c r="AY461" s="29"/>
      <c r="AZ461" s="29"/>
      <c r="BA461" s="29"/>
      <c r="BB461" s="29"/>
      <c r="BC461" s="29"/>
      <c r="BD461" s="29"/>
      <c r="BE461" s="29"/>
      <c r="BF461" s="29"/>
      <c r="BG461" s="29"/>
      <c r="BH461" s="29"/>
      <c r="BI461" s="29"/>
      <c r="BJ461" s="29"/>
      <c r="BK461" s="29"/>
      <c r="BL461" s="29"/>
      <c r="BM461" s="29"/>
      <c r="BN461" s="29"/>
      <c r="BO461" s="29"/>
      <c r="BP461" s="29"/>
    </row>
    <row r="462" spans="1:68" ht="12.75" customHeight="1">
      <c r="A462" s="112"/>
      <c r="B462" s="112"/>
      <c r="C462" s="112"/>
      <c r="D462" s="29"/>
      <c r="E462" s="29"/>
      <c r="F462" s="150"/>
      <c r="G462" s="29"/>
      <c r="H462" s="29"/>
      <c r="I462" s="29"/>
      <c r="J462" s="112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X462" s="29"/>
      <c r="Y462" s="29"/>
      <c r="Z462" s="29"/>
      <c r="AA462" s="29"/>
      <c r="AB462" s="29"/>
      <c r="AC462" s="29"/>
      <c r="AD462" s="29"/>
      <c r="AE462" s="29"/>
      <c r="AF462" s="29"/>
      <c r="AG462" s="29"/>
      <c r="AH462" s="29"/>
      <c r="AI462" s="29"/>
      <c r="AJ462" s="29"/>
      <c r="AK462" s="29"/>
      <c r="AL462" s="29"/>
      <c r="AM462" s="29"/>
      <c r="AN462" s="29"/>
      <c r="AO462" s="29"/>
      <c r="AP462" s="29"/>
      <c r="AQ462" s="29"/>
      <c r="AR462" s="29"/>
      <c r="AS462" s="29"/>
      <c r="AT462" s="29"/>
      <c r="AU462" s="29"/>
      <c r="AV462" s="29"/>
      <c r="AW462" s="29"/>
      <c r="AX462" s="29"/>
      <c r="AY462" s="29"/>
      <c r="AZ462" s="29"/>
      <c r="BA462" s="29"/>
      <c r="BB462" s="29"/>
      <c r="BC462" s="29"/>
      <c r="BD462" s="29"/>
      <c r="BE462" s="29"/>
      <c r="BF462" s="29"/>
      <c r="BG462" s="29"/>
      <c r="BH462" s="29"/>
      <c r="BI462" s="29"/>
      <c r="BJ462" s="29"/>
      <c r="BK462" s="29"/>
      <c r="BL462" s="29"/>
      <c r="BM462" s="29"/>
      <c r="BN462" s="29"/>
      <c r="BO462" s="29"/>
      <c r="BP462" s="29"/>
    </row>
    <row r="463" spans="1:68" ht="12.75" customHeight="1">
      <c r="A463" s="112"/>
      <c r="B463" s="112"/>
      <c r="C463" s="112"/>
      <c r="D463" s="29"/>
      <c r="E463" s="29"/>
      <c r="F463" s="150"/>
      <c r="G463" s="29"/>
      <c r="H463" s="29"/>
      <c r="I463" s="29"/>
      <c r="J463" s="112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29"/>
      <c r="Z463" s="29"/>
      <c r="AA463" s="29"/>
      <c r="AB463" s="29"/>
      <c r="AC463" s="29"/>
      <c r="AD463" s="29"/>
      <c r="AE463" s="29"/>
      <c r="AF463" s="29"/>
      <c r="AG463" s="29"/>
      <c r="AH463" s="29"/>
      <c r="AI463" s="29"/>
      <c r="AJ463" s="29"/>
      <c r="AK463" s="29"/>
      <c r="AL463" s="29"/>
      <c r="AM463" s="29"/>
      <c r="AN463" s="29"/>
      <c r="AO463" s="29"/>
      <c r="AP463" s="29"/>
      <c r="AQ463" s="29"/>
      <c r="AR463" s="29"/>
      <c r="AS463" s="29"/>
      <c r="AT463" s="29"/>
      <c r="AU463" s="29"/>
      <c r="AV463" s="29"/>
      <c r="AW463" s="29"/>
      <c r="AX463" s="29"/>
      <c r="AY463" s="29"/>
      <c r="AZ463" s="29"/>
      <c r="BA463" s="29"/>
      <c r="BB463" s="29"/>
      <c r="BC463" s="29"/>
      <c r="BD463" s="29"/>
      <c r="BE463" s="29"/>
      <c r="BF463" s="29"/>
      <c r="BG463" s="29"/>
      <c r="BH463" s="29"/>
      <c r="BI463" s="29"/>
      <c r="BJ463" s="29"/>
      <c r="BK463" s="29"/>
      <c r="BL463" s="29"/>
      <c r="BM463" s="29"/>
      <c r="BN463" s="29"/>
      <c r="BO463" s="29"/>
      <c r="BP463" s="29"/>
    </row>
    <row r="464" spans="1:68" ht="12.75" customHeight="1">
      <c r="A464" s="112"/>
      <c r="B464" s="112"/>
      <c r="C464" s="112"/>
      <c r="D464" s="29"/>
      <c r="E464" s="29"/>
      <c r="F464" s="150"/>
      <c r="G464" s="29"/>
      <c r="H464" s="29"/>
      <c r="I464" s="29"/>
      <c r="J464" s="112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29"/>
      <c r="X464" s="29"/>
      <c r="Y464" s="29"/>
      <c r="Z464" s="29"/>
      <c r="AA464" s="29"/>
      <c r="AB464" s="29"/>
      <c r="AC464" s="29"/>
      <c r="AD464" s="29"/>
      <c r="AE464" s="29"/>
      <c r="AF464" s="29"/>
      <c r="AG464" s="29"/>
      <c r="AH464" s="29"/>
      <c r="AI464" s="29"/>
      <c r="AJ464" s="29"/>
      <c r="AK464" s="29"/>
      <c r="AL464" s="29"/>
      <c r="AM464" s="29"/>
      <c r="AN464" s="29"/>
      <c r="AO464" s="29"/>
      <c r="AP464" s="29"/>
      <c r="AQ464" s="29"/>
      <c r="AR464" s="29"/>
      <c r="AS464" s="29"/>
      <c r="AT464" s="29"/>
      <c r="AU464" s="29"/>
      <c r="AV464" s="29"/>
      <c r="AW464" s="29"/>
      <c r="AX464" s="29"/>
      <c r="AY464" s="29"/>
      <c r="AZ464" s="29"/>
      <c r="BA464" s="29"/>
      <c r="BB464" s="29"/>
      <c r="BC464" s="29"/>
      <c r="BD464" s="29"/>
      <c r="BE464" s="29"/>
      <c r="BF464" s="29"/>
      <c r="BG464" s="29"/>
      <c r="BH464" s="29"/>
      <c r="BI464" s="29"/>
      <c r="BJ464" s="29"/>
      <c r="BK464" s="29"/>
      <c r="BL464" s="29"/>
      <c r="BM464" s="29"/>
      <c r="BN464" s="29"/>
      <c r="BO464" s="29"/>
      <c r="BP464" s="29"/>
    </row>
    <row r="465" spans="1:68" ht="12.75" customHeight="1">
      <c r="A465" s="112"/>
      <c r="B465" s="112"/>
      <c r="C465" s="112"/>
      <c r="D465" s="29"/>
      <c r="E465" s="29"/>
      <c r="F465" s="150"/>
      <c r="G465" s="29"/>
      <c r="H465" s="29"/>
      <c r="I465" s="29"/>
      <c r="J465" s="112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  <c r="X465" s="29"/>
      <c r="Y465" s="29"/>
      <c r="Z465" s="29"/>
      <c r="AA465" s="29"/>
      <c r="AB465" s="29"/>
      <c r="AC465" s="29"/>
      <c r="AD465" s="29"/>
      <c r="AE465" s="29"/>
      <c r="AF465" s="29"/>
      <c r="AG465" s="29"/>
      <c r="AH465" s="29"/>
      <c r="AI465" s="29"/>
      <c r="AJ465" s="29"/>
      <c r="AK465" s="29"/>
      <c r="AL465" s="29"/>
      <c r="AM465" s="29"/>
      <c r="AN465" s="29"/>
      <c r="AO465" s="29"/>
      <c r="AP465" s="29"/>
      <c r="AQ465" s="29"/>
      <c r="AR465" s="29"/>
      <c r="AS465" s="29"/>
      <c r="AT465" s="29"/>
      <c r="AU465" s="29"/>
      <c r="AV465" s="29"/>
      <c r="AW465" s="29"/>
      <c r="AX465" s="29"/>
      <c r="AY465" s="29"/>
      <c r="AZ465" s="29"/>
      <c r="BA465" s="29"/>
      <c r="BB465" s="29"/>
      <c r="BC465" s="29"/>
      <c r="BD465" s="29"/>
      <c r="BE465" s="29"/>
      <c r="BF465" s="29"/>
      <c r="BG465" s="29"/>
      <c r="BH465" s="29"/>
      <c r="BI465" s="29"/>
      <c r="BJ465" s="29"/>
      <c r="BK465" s="29"/>
      <c r="BL465" s="29"/>
      <c r="BM465" s="29"/>
      <c r="BN465" s="29"/>
      <c r="BO465" s="29"/>
      <c r="BP465" s="29"/>
    </row>
    <row r="466" spans="1:68" ht="12.75" customHeight="1">
      <c r="A466" s="112"/>
      <c r="B466" s="112"/>
      <c r="C466" s="112"/>
      <c r="D466" s="29"/>
      <c r="E466" s="29"/>
      <c r="F466" s="150"/>
      <c r="G466" s="29"/>
      <c r="H466" s="29"/>
      <c r="I466" s="29"/>
      <c r="J466" s="112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29"/>
      <c r="X466" s="29"/>
      <c r="Y466" s="29"/>
      <c r="Z466" s="29"/>
      <c r="AA466" s="29"/>
      <c r="AB466" s="29"/>
      <c r="AC466" s="29"/>
      <c r="AD466" s="29"/>
      <c r="AE466" s="29"/>
      <c r="AF466" s="29"/>
      <c r="AG466" s="29"/>
      <c r="AH466" s="29"/>
      <c r="AI466" s="29"/>
      <c r="AJ466" s="29"/>
      <c r="AK466" s="29"/>
      <c r="AL466" s="29"/>
      <c r="AM466" s="29"/>
      <c r="AN466" s="29"/>
      <c r="AO466" s="29"/>
      <c r="AP466" s="29"/>
      <c r="AQ466" s="29"/>
      <c r="AR466" s="29"/>
      <c r="AS466" s="29"/>
      <c r="AT466" s="29"/>
      <c r="AU466" s="29"/>
      <c r="AV466" s="29"/>
      <c r="AW466" s="29"/>
      <c r="AX466" s="29"/>
      <c r="AY466" s="29"/>
      <c r="AZ466" s="29"/>
      <c r="BA466" s="29"/>
      <c r="BB466" s="29"/>
      <c r="BC466" s="29"/>
      <c r="BD466" s="29"/>
      <c r="BE466" s="29"/>
      <c r="BF466" s="29"/>
      <c r="BG466" s="29"/>
      <c r="BH466" s="29"/>
      <c r="BI466" s="29"/>
      <c r="BJ466" s="29"/>
      <c r="BK466" s="29"/>
      <c r="BL466" s="29"/>
      <c r="BM466" s="29"/>
      <c r="BN466" s="29"/>
      <c r="BO466" s="29"/>
      <c r="BP466" s="29"/>
    </row>
    <row r="467" spans="1:68" ht="12.75" customHeight="1">
      <c r="A467" s="112"/>
      <c r="B467" s="112"/>
      <c r="C467" s="112"/>
      <c r="D467" s="29"/>
      <c r="E467" s="29"/>
      <c r="F467" s="150"/>
      <c r="G467" s="29"/>
      <c r="H467" s="29"/>
      <c r="I467" s="29"/>
      <c r="J467" s="112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29"/>
      <c r="X467" s="29"/>
      <c r="Y467" s="29"/>
      <c r="Z467" s="29"/>
      <c r="AA467" s="29"/>
      <c r="AB467" s="29"/>
      <c r="AC467" s="29"/>
      <c r="AD467" s="29"/>
      <c r="AE467" s="29"/>
      <c r="AF467" s="29"/>
      <c r="AG467" s="29"/>
      <c r="AH467" s="29"/>
      <c r="AI467" s="29"/>
      <c r="AJ467" s="29"/>
      <c r="AK467" s="29"/>
      <c r="AL467" s="29"/>
      <c r="AM467" s="29"/>
      <c r="AN467" s="29"/>
      <c r="AO467" s="29"/>
      <c r="AP467" s="29"/>
      <c r="AQ467" s="29"/>
      <c r="AR467" s="29"/>
      <c r="AS467" s="29"/>
      <c r="AT467" s="29"/>
      <c r="AU467" s="29"/>
      <c r="AV467" s="29"/>
      <c r="AW467" s="29"/>
      <c r="AX467" s="29"/>
      <c r="AY467" s="29"/>
      <c r="AZ467" s="29"/>
      <c r="BA467" s="29"/>
      <c r="BB467" s="29"/>
      <c r="BC467" s="29"/>
      <c r="BD467" s="29"/>
      <c r="BE467" s="29"/>
      <c r="BF467" s="29"/>
      <c r="BG467" s="29"/>
      <c r="BH467" s="29"/>
      <c r="BI467" s="29"/>
      <c r="BJ467" s="29"/>
      <c r="BK467" s="29"/>
      <c r="BL467" s="29"/>
      <c r="BM467" s="29"/>
      <c r="BN467" s="29"/>
      <c r="BO467" s="29"/>
      <c r="BP467" s="29"/>
    </row>
    <row r="468" spans="1:68" ht="12.75" customHeight="1">
      <c r="A468" s="112"/>
      <c r="B468" s="112"/>
      <c r="C468" s="112"/>
      <c r="D468" s="29"/>
      <c r="E468" s="29"/>
      <c r="F468" s="150"/>
      <c r="G468" s="29"/>
      <c r="H468" s="29"/>
      <c r="I468" s="29"/>
      <c r="J468" s="112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29"/>
      <c r="X468" s="29"/>
      <c r="Y468" s="29"/>
      <c r="Z468" s="29"/>
      <c r="AA468" s="29"/>
      <c r="AB468" s="29"/>
      <c r="AC468" s="29"/>
      <c r="AD468" s="29"/>
      <c r="AE468" s="29"/>
      <c r="AF468" s="29"/>
      <c r="AG468" s="29"/>
      <c r="AH468" s="29"/>
      <c r="AI468" s="29"/>
      <c r="AJ468" s="29"/>
      <c r="AK468" s="29"/>
      <c r="AL468" s="29"/>
      <c r="AM468" s="29"/>
      <c r="AN468" s="29"/>
      <c r="AO468" s="29"/>
      <c r="AP468" s="29"/>
      <c r="AQ468" s="29"/>
      <c r="AR468" s="29"/>
      <c r="AS468" s="29"/>
      <c r="AT468" s="29"/>
      <c r="AU468" s="29"/>
      <c r="AV468" s="29"/>
      <c r="AW468" s="29"/>
      <c r="AX468" s="29"/>
      <c r="AY468" s="29"/>
      <c r="AZ468" s="29"/>
      <c r="BA468" s="29"/>
      <c r="BB468" s="29"/>
      <c r="BC468" s="29"/>
      <c r="BD468" s="29"/>
      <c r="BE468" s="29"/>
      <c r="BF468" s="29"/>
      <c r="BG468" s="29"/>
      <c r="BH468" s="29"/>
      <c r="BI468" s="29"/>
      <c r="BJ468" s="29"/>
      <c r="BK468" s="29"/>
      <c r="BL468" s="29"/>
      <c r="BM468" s="29"/>
      <c r="BN468" s="29"/>
      <c r="BO468" s="29"/>
      <c r="BP468" s="29"/>
    </row>
    <row r="469" spans="1:68" ht="12.75" customHeight="1">
      <c r="A469" s="112"/>
      <c r="B469" s="112"/>
      <c r="C469" s="112"/>
      <c r="D469" s="29"/>
      <c r="E469" s="29"/>
      <c r="F469" s="150"/>
      <c r="G469" s="29"/>
      <c r="H469" s="29"/>
      <c r="I469" s="29"/>
      <c r="J469" s="112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  <c r="AA469" s="29"/>
      <c r="AB469" s="29"/>
      <c r="AC469" s="29"/>
      <c r="AD469" s="29"/>
      <c r="AE469" s="29"/>
      <c r="AF469" s="29"/>
      <c r="AG469" s="29"/>
      <c r="AH469" s="29"/>
      <c r="AI469" s="29"/>
      <c r="AJ469" s="29"/>
      <c r="AK469" s="29"/>
      <c r="AL469" s="29"/>
      <c r="AM469" s="29"/>
      <c r="AN469" s="29"/>
      <c r="AO469" s="29"/>
      <c r="AP469" s="29"/>
      <c r="AQ469" s="29"/>
      <c r="AR469" s="29"/>
      <c r="AS469" s="29"/>
      <c r="AT469" s="29"/>
      <c r="AU469" s="29"/>
      <c r="AV469" s="29"/>
      <c r="AW469" s="29"/>
      <c r="AX469" s="29"/>
      <c r="AY469" s="29"/>
      <c r="AZ469" s="29"/>
      <c r="BA469" s="29"/>
      <c r="BB469" s="29"/>
      <c r="BC469" s="29"/>
      <c r="BD469" s="29"/>
      <c r="BE469" s="29"/>
      <c r="BF469" s="29"/>
      <c r="BG469" s="29"/>
      <c r="BH469" s="29"/>
      <c r="BI469" s="29"/>
      <c r="BJ469" s="29"/>
      <c r="BK469" s="29"/>
      <c r="BL469" s="29"/>
      <c r="BM469" s="29"/>
      <c r="BN469" s="29"/>
      <c r="BO469" s="29"/>
      <c r="BP469" s="29"/>
    </row>
    <row r="470" spans="1:68" ht="12.75" customHeight="1">
      <c r="A470" s="112"/>
      <c r="B470" s="112"/>
      <c r="C470" s="112"/>
      <c r="D470" s="29"/>
      <c r="E470" s="29"/>
      <c r="F470" s="150"/>
      <c r="G470" s="29"/>
      <c r="H470" s="29"/>
      <c r="I470" s="29"/>
      <c r="J470" s="112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29"/>
      <c r="X470" s="29"/>
      <c r="Y470" s="29"/>
      <c r="Z470" s="29"/>
      <c r="AA470" s="29"/>
      <c r="AB470" s="29"/>
      <c r="AC470" s="29"/>
      <c r="AD470" s="29"/>
      <c r="AE470" s="29"/>
      <c r="AF470" s="29"/>
      <c r="AG470" s="29"/>
      <c r="AH470" s="29"/>
      <c r="AI470" s="29"/>
      <c r="AJ470" s="29"/>
      <c r="AK470" s="29"/>
      <c r="AL470" s="29"/>
      <c r="AM470" s="29"/>
      <c r="AN470" s="29"/>
      <c r="AO470" s="29"/>
      <c r="AP470" s="29"/>
      <c r="AQ470" s="29"/>
      <c r="AR470" s="29"/>
      <c r="AS470" s="29"/>
      <c r="AT470" s="29"/>
      <c r="AU470" s="29"/>
      <c r="AV470" s="29"/>
      <c r="AW470" s="29"/>
      <c r="AX470" s="29"/>
      <c r="AY470" s="29"/>
      <c r="AZ470" s="29"/>
      <c r="BA470" s="29"/>
      <c r="BB470" s="29"/>
      <c r="BC470" s="29"/>
      <c r="BD470" s="29"/>
      <c r="BE470" s="29"/>
      <c r="BF470" s="29"/>
      <c r="BG470" s="29"/>
      <c r="BH470" s="29"/>
      <c r="BI470" s="29"/>
      <c r="BJ470" s="29"/>
      <c r="BK470" s="29"/>
      <c r="BL470" s="29"/>
      <c r="BM470" s="29"/>
      <c r="BN470" s="29"/>
      <c r="BO470" s="29"/>
      <c r="BP470" s="29"/>
    </row>
    <row r="471" spans="1:68" ht="12.75" customHeight="1">
      <c r="A471" s="112"/>
      <c r="B471" s="112"/>
      <c r="C471" s="112"/>
      <c r="D471" s="29"/>
      <c r="E471" s="29"/>
      <c r="F471" s="150"/>
      <c r="G471" s="29"/>
      <c r="H471" s="29"/>
      <c r="I471" s="29"/>
      <c r="J471" s="112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  <c r="AA471" s="29"/>
      <c r="AB471" s="29"/>
      <c r="AC471" s="29"/>
      <c r="AD471" s="29"/>
      <c r="AE471" s="29"/>
      <c r="AF471" s="29"/>
      <c r="AG471" s="29"/>
      <c r="AH471" s="29"/>
      <c r="AI471" s="29"/>
      <c r="AJ471" s="29"/>
      <c r="AK471" s="29"/>
      <c r="AL471" s="29"/>
      <c r="AM471" s="29"/>
      <c r="AN471" s="29"/>
      <c r="AO471" s="29"/>
      <c r="AP471" s="29"/>
      <c r="AQ471" s="29"/>
      <c r="AR471" s="29"/>
      <c r="AS471" s="29"/>
      <c r="AT471" s="29"/>
      <c r="AU471" s="29"/>
      <c r="AV471" s="29"/>
      <c r="AW471" s="29"/>
      <c r="AX471" s="29"/>
      <c r="AY471" s="29"/>
      <c r="AZ471" s="29"/>
      <c r="BA471" s="29"/>
      <c r="BB471" s="29"/>
      <c r="BC471" s="29"/>
      <c r="BD471" s="29"/>
      <c r="BE471" s="29"/>
      <c r="BF471" s="29"/>
      <c r="BG471" s="29"/>
      <c r="BH471" s="29"/>
      <c r="BI471" s="29"/>
      <c r="BJ471" s="29"/>
      <c r="BK471" s="29"/>
      <c r="BL471" s="29"/>
      <c r="BM471" s="29"/>
      <c r="BN471" s="29"/>
      <c r="BO471" s="29"/>
      <c r="BP471" s="29"/>
    </row>
    <row r="472" spans="1:68" ht="12.75" customHeight="1">
      <c r="A472" s="112"/>
      <c r="B472" s="112"/>
      <c r="C472" s="112"/>
      <c r="D472" s="29"/>
      <c r="E472" s="29"/>
      <c r="F472" s="150"/>
      <c r="G472" s="29"/>
      <c r="H472" s="29"/>
      <c r="I472" s="29"/>
      <c r="J472" s="112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29"/>
      <c r="X472" s="29"/>
      <c r="Y472" s="29"/>
      <c r="Z472" s="29"/>
      <c r="AA472" s="29"/>
      <c r="AB472" s="29"/>
      <c r="AC472" s="29"/>
      <c r="AD472" s="29"/>
      <c r="AE472" s="29"/>
      <c r="AF472" s="29"/>
      <c r="AG472" s="29"/>
      <c r="AH472" s="29"/>
      <c r="AI472" s="29"/>
      <c r="AJ472" s="29"/>
      <c r="AK472" s="29"/>
      <c r="AL472" s="29"/>
      <c r="AM472" s="29"/>
      <c r="AN472" s="29"/>
      <c r="AO472" s="29"/>
      <c r="AP472" s="29"/>
      <c r="AQ472" s="29"/>
      <c r="AR472" s="29"/>
      <c r="AS472" s="29"/>
      <c r="AT472" s="29"/>
      <c r="AU472" s="29"/>
      <c r="AV472" s="29"/>
      <c r="AW472" s="29"/>
      <c r="AX472" s="29"/>
      <c r="AY472" s="29"/>
      <c r="AZ472" s="29"/>
      <c r="BA472" s="29"/>
      <c r="BB472" s="29"/>
      <c r="BC472" s="29"/>
      <c r="BD472" s="29"/>
      <c r="BE472" s="29"/>
      <c r="BF472" s="29"/>
      <c r="BG472" s="29"/>
      <c r="BH472" s="29"/>
      <c r="BI472" s="29"/>
      <c r="BJ472" s="29"/>
      <c r="BK472" s="29"/>
      <c r="BL472" s="29"/>
      <c r="BM472" s="29"/>
      <c r="BN472" s="29"/>
      <c r="BO472" s="29"/>
      <c r="BP472" s="29"/>
    </row>
    <row r="473" spans="1:68" ht="12.75" customHeight="1">
      <c r="A473" s="112"/>
      <c r="B473" s="112"/>
      <c r="C473" s="112"/>
      <c r="D473" s="29"/>
      <c r="E473" s="29"/>
      <c r="F473" s="150"/>
      <c r="G473" s="29"/>
      <c r="H473" s="29"/>
      <c r="I473" s="29"/>
      <c r="J473" s="112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29"/>
      <c r="Z473" s="29"/>
      <c r="AA473" s="29"/>
      <c r="AB473" s="29"/>
      <c r="AC473" s="29"/>
      <c r="AD473" s="29"/>
      <c r="AE473" s="29"/>
      <c r="AF473" s="29"/>
      <c r="AG473" s="29"/>
      <c r="AH473" s="29"/>
      <c r="AI473" s="29"/>
      <c r="AJ473" s="29"/>
      <c r="AK473" s="29"/>
      <c r="AL473" s="29"/>
      <c r="AM473" s="29"/>
      <c r="AN473" s="29"/>
      <c r="AO473" s="29"/>
      <c r="AP473" s="29"/>
      <c r="AQ473" s="29"/>
      <c r="AR473" s="29"/>
      <c r="AS473" s="29"/>
      <c r="AT473" s="29"/>
      <c r="AU473" s="29"/>
      <c r="AV473" s="29"/>
      <c r="AW473" s="29"/>
      <c r="AX473" s="29"/>
      <c r="AY473" s="29"/>
      <c r="AZ473" s="29"/>
      <c r="BA473" s="29"/>
      <c r="BB473" s="29"/>
      <c r="BC473" s="29"/>
      <c r="BD473" s="29"/>
      <c r="BE473" s="29"/>
      <c r="BF473" s="29"/>
      <c r="BG473" s="29"/>
      <c r="BH473" s="29"/>
      <c r="BI473" s="29"/>
      <c r="BJ473" s="29"/>
      <c r="BK473" s="29"/>
      <c r="BL473" s="29"/>
      <c r="BM473" s="29"/>
      <c r="BN473" s="29"/>
      <c r="BO473" s="29"/>
      <c r="BP473" s="29"/>
    </row>
    <row r="474" spans="1:68" ht="12.75" customHeight="1">
      <c r="A474" s="112"/>
      <c r="B474" s="112"/>
      <c r="C474" s="112"/>
      <c r="D474" s="29"/>
      <c r="E474" s="29"/>
      <c r="F474" s="150"/>
      <c r="G474" s="29"/>
      <c r="H474" s="29"/>
      <c r="I474" s="29"/>
      <c r="J474" s="112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29"/>
      <c r="X474" s="29"/>
      <c r="Y474" s="29"/>
      <c r="Z474" s="29"/>
      <c r="AA474" s="29"/>
      <c r="AB474" s="29"/>
      <c r="AC474" s="29"/>
      <c r="AD474" s="29"/>
      <c r="AE474" s="29"/>
      <c r="AF474" s="29"/>
      <c r="AG474" s="29"/>
      <c r="AH474" s="29"/>
      <c r="AI474" s="29"/>
      <c r="AJ474" s="29"/>
      <c r="AK474" s="29"/>
      <c r="AL474" s="29"/>
      <c r="AM474" s="29"/>
      <c r="AN474" s="29"/>
      <c r="AO474" s="29"/>
      <c r="AP474" s="29"/>
      <c r="AQ474" s="29"/>
      <c r="AR474" s="29"/>
      <c r="AS474" s="29"/>
      <c r="AT474" s="29"/>
      <c r="AU474" s="29"/>
      <c r="AV474" s="29"/>
      <c r="AW474" s="29"/>
      <c r="AX474" s="29"/>
      <c r="AY474" s="29"/>
      <c r="AZ474" s="29"/>
      <c r="BA474" s="29"/>
      <c r="BB474" s="29"/>
      <c r="BC474" s="29"/>
      <c r="BD474" s="29"/>
      <c r="BE474" s="29"/>
      <c r="BF474" s="29"/>
      <c r="BG474" s="29"/>
      <c r="BH474" s="29"/>
      <c r="BI474" s="29"/>
      <c r="BJ474" s="29"/>
      <c r="BK474" s="29"/>
      <c r="BL474" s="29"/>
      <c r="BM474" s="29"/>
      <c r="BN474" s="29"/>
      <c r="BO474" s="29"/>
      <c r="BP474" s="29"/>
    </row>
    <row r="475" spans="1:68" ht="12.75" customHeight="1">
      <c r="A475" s="112"/>
      <c r="B475" s="112"/>
      <c r="C475" s="112"/>
      <c r="D475" s="29"/>
      <c r="E475" s="29"/>
      <c r="F475" s="150"/>
      <c r="G475" s="29"/>
      <c r="H475" s="29"/>
      <c r="I475" s="29"/>
      <c r="J475" s="112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29"/>
      <c r="X475" s="29"/>
      <c r="Y475" s="29"/>
      <c r="Z475" s="29"/>
      <c r="AA475" s="29"/>
      <c r="AB475" s="29"/>
      <c r="AC475" s="29"/>
      <c r="AD475" s="29"/>
      <c r="AE475" s="29"/>
      <c r="AF475" s="29"/>
      <c r="AG475" s="29"/>
      <c r="AH475" s="29"/>
      <c r="AI475" s="29"/>
      <c r="AJ475" s="29"/>
      <c r="AK475" s="29"/>
      <c r="AL475" s="29"/>
      <c r="AM475" s="29"/>
      <c r="AN475" s="29"/>
      <c r="AO475" s="29"/>
      <c r="AP475" s="29"/>
      <c r="AQ475" s="29"/>
      <c r="AR475" s="29"/>
      <c r="AS475" s="29"/>
      <c r="AT475" s="29"/>
      <c r="AU475" s="29"/>
      <c r="AV475" s="29"/>
      <c r="AW475" s="29"/>
      <c r="AX475" s="29"/>
      <c r="AY475" s="29"/>
      <c r="AZ475" s="29"/>
      <c r="BA475" s="29"/>
      <c r="BB475" s="29"/>
      <c r="BC475" s="29"/>
      <c r="BD475" s="29"/>
      <c r="BE475" s="29"/>
      <c r="BF475" s="29"/>
      <c r="BG475" s="29"/>
      <c r="BH475" s="29"/>
      <c r="BI475" s="29"/>
      <c r="BJ475" s="29"/>
      <c r="BK475" s="29"/>
      <c r="BL475" s="29"/>
      <c r="BM475" s="29"/>
      <c r="BN475" s="29"/>
      <c r="BO475" s="29"/>
      <c r="BP475" s="29"/>
    </row>
    <row r="476" spans="1:68" ht="12.75" customHeight="1">
      <c r="A476" s="112"/>
      <c r="B476" s="112"/>
      <c r="C476" s="112"/>
      <c r="D476" s="29"/>
      <c r="E476" s="29"/>
      <c r="F476" s="150"/>
      <c r="G476" s="29"/>
      <c r="H476" s="29"/>
      <c r="I476" s="29"/>
      <c r="J476" s="112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W476" s="29"/>
      <c r="X476" s="29"/>
      <c r="Y476" s="29"/>
      <c r="Z476" s="29"/>
      <c r="AA476" s="29"/>
      <c r="AB476" s="29"/>
      <c r="AC476" s="29"/>
      <c r="AD476" s="29"/>
      <c r="AE476" s="29"/>
      <c r="AF476" s="29"/>
      <c r="AG476" s="29"/>
      <c r="AH476" s="29"/>
      <c r="AI476" s="29"/>
      <c r="AJ476" s="29"/>
      <c r="AK476" s="29"/>
      <c r="AL476" s="29"/>
      <c r="AM476" s="29"/>
      <c r="AN476" s="29"/>
      <c r="AO476" s="29"/>
      <c r="AP476" s="29"/>
      <c r="AQ476" s="29"/>
      <c r="AR476" s="29"/>
      <c r="AS476" s="29"/>
      <c r="AT476" s="29"/>
      <c r="AU476" s="29"/>
      <c r="AV476" s="29"/>
      <c r="AW476" s="29"/>
      <c r="AX476" s="29"/>
      <c r="AY476" s="29"/>
      <c r="AZ476" s="29"/>
      <c r="BA476" s="29"/>
      <c r="BB476" s="29"/>
      <c r="BC476" s="29"/>
      <c r="BD476" s="29"/>
      <c r="BE476" s="29"/>
      <c r="BF476" s="29"/>
      <c r="BG476" s="29"/>
      <c r="BH476" s="29"/>
      <c r="BI476" s="29"/>
      <c r="BJ476" s="29"/>
      <c r="BK476" s="29"/>
      <c r="BL476" s="29"/>
      <c r="BM476" s="29"/>
      <c r="BN476" s="29"/>
      <c r="BO476" s="29"/>
      <c r="BP476" s="29"/>
    </row>
    <row r="477" spans="1:68" ht="12.75" customHeight="1">
      <c r="A477" s="112"/>
      <c r="B477" s="112"/>
      <c r="C477" s="112"/>
      <c r="D477" s="29"/>
      <c r="E477" s="29"/>
      <c r="F477" s="150"/>
      <c r="G477" s="29"/>
      <c r="H477" s="29"/>
      <c r="I477" s="29"/>
      <c r="J477" s="112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29"/>
      <c r="X477" s="29"/>
      <c r="Y477" s="29"/>
      <c r="Z477" s="29"/>
      <c r="AA477" s="29"/>
      <c r="AB477" s="29"/>
      <c r="AC477" s="29"/>
      <c r="AD477" s="29"/>
      <c r="AE477" s="29"/>
      <c r="AF477" s="29"/>
      <c r="AG477" s="29"/>
      <c r="AH477" s="29"/>
      <c r="AI477" s="29"/>
      <c r="AJ477" s="29"/>
      <c r="AK477" s="29"/>
      <c r="AL477" s="29"/>
      <c r="AM477" s="29"/>
      <c r="AN477" s="29"/>
      <c r="AO477" s="29"/>
      <c r="AP477" s="29"/>
      <c r="AQ477" s="29"/>
      <c r="AR477" s="29"/>
      <c r="AS477" s="29"/>
      <c r="AT477" s="29"/>
      <c r="AU477" s="29"/>
      <c r="AV477" s="29"/>
      <c r="AW477" s="29"/>
      <c r="AX477" s="29"/>
      <c r="AY477" s="29"/>
      <c r="AZ477" s="29"/>
      <c r="BA477" s="29"/>
      <c r="BB477" s="29"/>
      <c r="BC477" s="29"/>
      <c r="BD477" s="29"/>
      <c r="BE477" s="29"/>
      <c r="BF477" s="29"/>
      <c r="BG477" s="29"/>
      <c r="BH477" s="29"/>
      <c r="BI477" s="29"/>
      <c r="BJ477" s="29"/>
      <c r="BK477" s="29"/>
      <c r="BL477" s="29"/>
      <c r="BM477" s="29"/>
      <c r="BN477" s="29"/>
      <c r="BO477" s="29"/>
      <c r="BP477" s="29"/>
    </row>
    <row r="478" spans="1:68" ht="12.75" customHeight="1">
      <c r="A478" s="112"/>
      <c r="B478" s="112"/>
      <c r="C478" s="112"/>
      <c r="D478" s="29"/>
      <c r="E478" s="29"/>
      <c r="F478" s="150"/>
      <c r="G478" s="29"/>
      <c r="H478" s="29"/>
      <c r="I478" s="29"/>
      <c r="J478" s="112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29"/>
      <c r="X478" s="29"/>
      <c r="Y478" s="29"/>
      <c r="Z478" s="29"/>
      <c r="AA478" s="29"/>
      <c r="AB478" s="29"/>
      <c r="AC478" s="29"/>
      <c r="AD478" s="29"/>
      <c r="AE478" s="29"/>
      <c r="AF478" s="29"/>
      <c r="AG478" s="29"/>
      <c r="AH478" s="29"/>
      <c r="AI478" s="29"/>
      <c r="AJ478" s="29"/>
      <c r="AK478" s="29"/>
      <c r="AL478" s="29"/>
      <c r="AM478" s="29"/>
      <c r="AN478" s="29"/>
      <c r="AO478" s="29"/>
      <c r="AP478" s="29"/>
      <c r="AQ478" s="29"/>
      <c r="AR478" s="29"/>
      <c r="AS478" s="29"/>
      <c r="AT478" s="29"/>
      <c r="AU478" s="29"/>
      <c r="AV478" s="29"/>
      <c r="AW478" s="29"/>
      <c r="AX478" s="29"/>
      <c r="AY478" s="29"/>
      <c r="AZ478" s="29"/>
      <c r="BA478" s="29"/>
      <c r="BB478" s="29"/>
      <c r="BC478" s="29"/>
      <c r="BD478" s="29"/>
      <c r="BE478" s="29"/>
      <c r="BF478" s="29"/>
      <c r="BG478" s="29"/>
      <c r="BH478" s="29"/>
      <c r="BI478" s="29"/>
      <c r="BJ478" s="29"/>
      <c r="BK478" s="29"/>
      <c r="BL478" s="29"/>
      <c r="BM478" s="29"/>
      <c r="BN478" s="29"/>
      <c r="BO478" s="29"/>
      <c r="BP478" s="29"/>
    </row>
    <row r="479" spans="1:68" ht="12.75" customHeight="1">
      <c r="A479" s="112"/>
      <c r="B479" s="112"/>
      <c r="C479" s="112"/>
      <c r="D479" s="29"/>
      <c r="E479" s="29"/>
      <c r="F479" s="150"/>
      <c r="G479" s="29"/>
      <c r="H479" s="29"/>
      <c r="I479" s="29"/>
      <c r="J479" s="112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29"/>
      <c r="X479" s="29"/>
      <c r="Y479" s="29"/>
      <c r="Z479" s="29"/>
      <c r="AA479" s="29"/>
      <c r="AB479" s="29"/>
      <c r="AC479" s="29"/>
      <c r="AD479" s="29"/>
      <c r="AE479" s="29"/>
      <c r="AF479" s="29"/>
      <c r="AG479" s="29"/>
      <c r="AH479" s="29"/>
      <c r="AI479" s="29"/>
      <c r="AJ479" s="29"/>
      <c r="AK479" s="29"/>
      <c r="AL479" s="29"/>
      <c r="AM479" s="29"/>
      <c r="AN479" s="29"/>
      <c r="AO479" s="29"/>
      <c r="AP479" s="29"/>
      <c r="AQ479" s="29"/>
      <c r="AR479" s="29"/>
      <c r="AS479" s="29"/>
      <c r="AT479" s="29"/>
      <c r="AU479" s="29"/>
      <c r="AV479" s="29"/>
      <c r="AW479" s="29"/>
      <c r="AX479" s="29"/>
      <c r="AY479" s="29"/>
      <c r="AZ479" s="29"/>
      <c r="BA479" s="29"/>
      <c r="BB479" s="29"/>
      <c r="BC479" s="29"/>
      <c r="BD479" s="29"/>
      <c r="BE479" s="29"/>
      <c r="BF479" s="29"/>
      <c r="BG479" s="29"/>
      <c r="BH479" s="29"/>
      <c r="BI479" s="29"/>
      <c r="BJ479" s="29"/>
      <c r="BK479" s="29"/>
      <c r="BL479" s="29"/>
      <c r="BM479" s="29"/>
      <c r="BN479" s="29"/>
      <c r="BO479" s="29"/>
      <c r="BP479" s="29"/>
    </row>
    <row r="480" spans="1:68" ht="12.75" customHeight="1">
      <c r="A480" s="112"/>
      <c r="B480" s="112"/>
      <c r="C480" s="112"/>
      <c r="D480" s="29"/>
      <c r="E480" s="29"/>
      <c r="F480" s="150"/>
      <c r="G480" s="29"/>
      <c r="H480" s="29"/>
      <c r="I480" s="29"/>
      <c r="J480" s="112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29"/>
      <c r="X480" s="29"/>
      <c r="Y480" s="29"/>
      <c r="Z480" s="29"/>
      <c r="AA480" s="29"/>
      <c r="AB480" s="29"/>
      <c r="AC480" s="29"/>
      <c r="AD480" s="29"/>
      <c r="AE480" s="29"/>
      <c r="AF480" s="29"/>
      <c r="AG480" s="29"/>
      <c r="AH480" s="29"/>
      <c r="AI480" s="29"/>
      <c r="AJ480" s="29"/>
      <c r="AK480" s="29"/>
      <c r="AL480" s="29"/>
      <c r="AM480" s="29"/>
      <c r="AN480" s="29"/>
      <c r="AO480" s="29"/>
      <c r="AP480" s="29"/>
      <c r="AQ480" s="29"/>
      <c r="AR480" s="29"/>
      <c r="AS480" s="29"/>
      <c r="AT480" s="29"/>
      <c r="AU480" s="29"/>
      <c r="AV480" s="29"/>
      <c r="AW480" s="29"/>
      <c r="AX480" s="29"/>
      <c r="AY480" s="29"/>
      <c r="AZ480" s="29"/>
      <c r="BA480" s="29"/>
      <c r="BB480" s="29"/>
      <c r="BC480" s="29"/>
      <c r="BD480" s="29"/>
      <c r="BE480" s="29"/>
      <c r="BF480" s="29"/>
      <c r="BG480" s="29"/>
      <c r="BH480" s="29"/>
      <c r="BI480" s="29"/>
      <c r="BJ480" s="29"/>
      <c r="BK480" s="29"/>
      <c r="BL480" s="29"/>
      <c r="BM480" s="29"/>
      <c r="BN480" s="29"/>
      <c r="BO480" s="29"/>
      <c r="BP480" s="29"/>
    </row>
    <row r="481" spans="1:68" ht="12.75" customHeight="1">
      <c r="A481" s="112"/>
      <c r="B481" s="112"/>
      <c r="C481" s="112"/>
      <c r="D481" s="29"/>
      <c r="E481" s="29"/>
      <c r="F481" s="150"/>
      <c r="G481" s="29"/>
      <c r="H481" s="29"/>
      <c r="I481" s="29"/>
      <c r="J481" s="112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29"/>
      <c r="X481" s="29"/>
      <c r="Y481" s="29"/>
      <c r="Z481" s="29"/>
      <c r="AA481" s="29"/>
      <c r="AB481" s="29"/>
      <c r="AC481" s="29"/>
      <c r="AD481" s="29"/>
      <c r="AE481" s="29"/>
      <c r="AF481" s="29"/>
      <c r="AG481" s="29"/>
      <c r="AH481" s="29"/>
      <c r="AI481" s="29"/>
      <c r="AJ481" s="29"/>
      <c r="AK481" s="29"/>
      <c r="AL481" s="29"/>
      <c r="AM481" s="29"/>
      <c r="AN481" s="29"/>
      <c r="AO481" s="29"/>
      <c r="AP481" s="29"/>
      <c r="AQ481" s="29"/>
      <c r="AR481" s="29"/>
      <c r="AS481" s="29"/>
      <c r="AT481" s="29"/>
      <c r="AU481" s="29"/>
      <c r="AV481" s="29"/>
      <c r="AW481" s="29"/>
      <c r="AX481" s="29"/>
      <c r="AY481" s="29"/>
      <c r="AZ481" s="29"/>
      <c r="BA481" s="29"/>
      <c r="BB481" s="29"/>
      <c r="BC481" s="29"/>
      <c r="BD481" s="29"/>
      <c r="BE481" s="29"/>
      <c r="BF481" s="29"/>
      <c r="BG481" s="29"/>
      <c r="BH481" s="29"/>
      <c r="BI481" s="29"/>
      <c r="BJ481" s="29"/>
      <c r="BK481" s="29"/>
      <c r="BL481" s="29"/>
      <c r="BM481" s="29"/>
      <c r="BN481" s="29"/>
      <c r="BO481" s="29"/>
      <c r="BP481" s="29"/>
    </row>
    <row r="482" spans="1:68" ht="12.75" customHeight="1">
      <c r="A482" s="112"/>
      <c r="B482" s="112"/>
      <c r="C482" s="112"/>
      <c r="D482" s="29"/>
      <c r="E482" s="29"/>
      <c r="F482" s="150"/>
      <c r="G482" s="29"/>
      <c r="H482" s="29"/>
      <c r="I482" s="29"/>
      <c r="J482" s="112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29"/>
      <c r="X482" s="29"/>
      <c r="Y482" s="29"/>
      <c r="Z482" s="29"/>
      <c r="AA482" s="29"/>
      <c r="AB482" s="29"/>
      <c r="AC482" s="29"/>
      <c r="AD482" s="29"/>
      <c r="AE482" s="29"/>
      <c r="AF482" s="29"/>
      <c r="AG482" s="29"/>
      <c r="AH482" s="29"/>
      <c r="AI482" s="29"/>
      <c r="AJ482" s="29"/>
      <c r="AK482" s="29"/>
      <c r="AL482" s="29"/>
      <c r="AM482" s="29"/>
      <c r="AN482" s="29"/>
      <c r="AO482" s="29"/>
      <c r="AP482" s="29"/>
      <c r="AQ482" s="29"/>
      <c r="AR482" s="29"/>
      <c r="AS482" s="29"/>
      <c r="AT482" s="29"/>
      <c r="AU482" s="29"/>
      <c r="AV482" s="29"/>
      <c r="AW482" s="29"/>
      <c r="AX482" s="29"/>
      <c r="AY482" s="29"/>
      <c r="AZ482" s="29"/>
      <c r="BA482" s="29"/>
      <c r="BB482" s="29"/>
      <c r="BC482" s="29"/>
      <c r="BD482" s="29"/>
      <c r="BE482" s="29"/>
      <c r="BF482" s="29"/>
      <c r="BG482" s="29"/>
      <c r="BH482" s="29"/>
      <c r="BI482" s="29"/>
      <c r="BJ482" s="29"/>
      <c r="BK482" s="29"/>
      <c r="BL482" s="29"/>
      <c r="BM482" s="29"/>
      <c r="BN482" s="29"/>
      <c r="BO482" s="29"/>
      <c r="BP482" s="29"/>
    </row>
    <row r="483" spans="1:68" ht="12.75" customHeight="1">
      <c r="A483" s="112"/>
      <c r="B483" s="112"/>
      <c r="C483" s="112"/>
      <c r="D483" s="29"/>
      <c r="E483" s="29"/>
      <c r="F483" s="150"/>
      <c r="G483" s="29"/>
      <c r="H483" s="29"/>
      <c r="I483" s="29"/>
      <c r="J483" s="112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W483" s="29"/>
      <c r="X483" s="29"/>
      <c r="Y483" s="29"/>
      <c r="Z483" s="29"/>
      <c r="AA483" s="29"/>
      <c r="AB483" s="29"/>
      <c r="AC483" s="29"/>
      <c r="AD483" s="29"/>
      <c r="AE483" s="29"/>
      <c r="AF483" s="29"/>
      <c r="AG483" s="29"/>
      <c r="AH483" s="29"/>
      <c r="AI483" s="29"/>
      <c r="AJ483" s="29"/>
      <c r="AK483" s="29"/>
      <c r="AL483" s="29"/>
      <c r="AM483" s="29"/>
      <c r="AN483" s="29"/>
      <c r="AO483" s="29"/>
      <c r="AP483" s="29"/>
      <c r="AQ483" s="29"/>
      <c r="AR483" s="29"/>
      <c r="AS483" s="29"/>
      <c r="AT483" s="29"/>
      <c r="AU483" s="29"/>
      <c r="AV483" s="29"/>
      <c r="AW483" s="29"/>
      <c r="AX483" s="29"/>
      <c r="AY483" s="29"/>
      <c r="AZ483" s="29"/>
      <c r="BA483" s="29"/>
      <c r="BB483" s="29"/>
      <c r="BC483" s="29"/>
      <c r="BD483" s="29"/>
      <c r="BE483" s="29"/>
      <c r="BF483" s="29"/>
      <c r="BG483" s="29"/>
      <c r="BH483" s="29"/>
      <c r="BI483" s="29"/>
      <c r="BJ483" s="29"/>
      <c r="BK483" s="29"/>
      <c r="BL483" s="29"/>
      <c r="BM483" s="29"/>
      <c r="BN483" s="29"/>
      <c r="BO483" s="29"/>
      <c r="BP483" s="29"/>
    </row>
    <row r="484" spans="1:68" ht="12.75" customHeight="1">
      <c r="A484" s="112"/>
      <c r="B484" s="112"/>
      <c r="C484" s="112"/>
      <c r="D484" s="29"/>
      <c r="E484" s="29"/>
      <c r="F484" s="150"/>
      <c r="G484" s="29"/>
      <c r="H484" s="29"/>
      <c r="I484" s="29"/>
      <c r="J484" s="112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W484" s="29"/>
      <c r="X484" s="29"/>
      <c r="Y484" s="29"/>
      <c r="Z484" s="29"/>
      <c r="AA484" s="29"/>
      <c r="AB484" s="29"/>
      <c r="AC484" s="29"/>
      <c r="AD484" s="29"/>
      <c r="AE484" s="29"/>
      <c r="AF484" s="29"/>
      <c r="AG484" s="29"/>
      <c r="AH484" s="29"/>
      <c r="AI484" s="29"/>
      <c r="AJ484" s="29"/>
      <c r="AK484" s="29"/>
      <c r="AL484" s="29"/>
      <c r="AM484" s="29"/>
      <c r="AN484" s="29"/>
      <c r="AO484" s="29"/>
      <c r="AP484" s="29"/>
      <c r="AQ484" s="29"/>
      <c r="AR484" s="29"/>
      <c r="AS484" s="29"/>
      <c r="AT484" s="29"/>
      <c r="AU484" s="29"/>
      <c r="AV484" s="29"/>
      <c r="AW484" s="29"/>
      <c r="AX484" s="29"/>
      <c r="AY484" s="29"/>
      <c r="AZ484" s="29"/>
      <c r="BA484" s="29"/>
      <c r="BB484" s="29"/>
      <c r="BC484" s="29"/>
      <c r="BD484" s="29"/>
      <c r="BE484" s="29"/>
      <c r="BF484" s="29"/>
      <c r="BG484" s="29"/>
      <c r="BH484" s="29"/>
      <c r="BI484" s="29"/>
      <c r="BJ484" s="29"/>
      <c r="BK484" s="29"/>
      <c r="BL484" s="29"/>
      <c r="BM484" s="29"/>
      <c r="BN484" s="29"/>
      <c r="BO484" s="29"/>
      <c r="BP484" s="29"/>
    </row>
    <row r="485" spans="1:68" ht="12.75" customHeight="1">
      <c r="A485" s="112"/>
      <c r="B485" s="112"/>
      <c r="C485" s="112"/>
      <c r="D485" s="29"/>
      <c r="E485" s="29"/>
      <c r="F485" s="150"/>
      <c r="G485" s="29"/>
      <c r="H485" s="29"/>
      <c r="I485" s="29"/>
      <c r="J485" s="112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W485" s="29"/>
      <c r="X485" s="29"/>
      <c r="Y485" s="29"/>
      <c r="Z485" s="29"/>
      <c r="AA485" s="29"/>
      <c r="AB485" s="29"/>
      <c r="AC485" s="29"/>
      <c r="AD485" s="29"/>
      <c r="AE485" s="29"/>
      <c r="AF485" s="29"/>
      <c r="AG485" s="29"/>
      <c r="AH485" s="29"/>
      <c r="AI485" s="29"/>
      <c r="AJ485" s="29"/>
      <c r="AK485" s="29"/>
      <c r="AL485" s="29"/>
      <c r="AM485" s="29"/>
      <c r="AN485" s="29"/>
      <c r="AO485" s="29"/>
      <c r="AP485" s="29"/>
      <c r="AQ485" s="29"/>
      <c r="AR485" s="29"/>
      <c r="AS485" s="29"/>
      <c r="AT485" s="29"/>
      <c r="AU485" s="29"/>
      <c r="AV485" s="29"/>
      <c r="AW485" s="29"/>
      <c r="AX485" s="29"/>
      <c r="AY485" s="29"/>
      <c r="AZ485" s="29"/>
      <c r="BA485" s="29"/>
      <c r="BB485" s="29"/>
      <c r="BC485" s="29"/>
      <c r="BD485" s="29"/>
      <c r="BE485" s="29"/>
      <c r="BF485" s="29"/>
      <c r="BG485" s="29"/>
      <c r="BH485" s="29"/>
      <c r="BI485" s="29"/>
      <c r="BJ485" s="29"/>
      <c r="BK485" s="29"/>
      <c r="BL485" s="29"/>
      <c r="BM485" s="29"/>
      <c r="BN485" s="29"/>
      <c r="BO485" s="29"/>
      <c r="BP485" s="29"/>
    </row>
    <row r="486" spans="1:68" ht="12.75" customHeight="1">
      <c r="A486" s="112"/>
      <c r="B486" s="112"/>
      <c r="C486" s="112"/>
      <c r="D486" s="29"/>
      <c r="E486" s="29"/>
      <c r="F486" s="150"/>
      <c r="G486" s="29"/>
      <c r="H486" s="29"/>
      <c r="I486" s="29"/>
      <c r="J486" s="112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W486" s="29"/>
      <c r="X486" s="29"/>
      <c r="Y486" s="29"/>
      <c r="Z486" s="29"/>
      <c r="AA486" s="29"/>
      <c r="AB486" s="29"/>
      <c r="AC486" s="29"/>
      <c r="AD486" s="29"/>
      <c r="AE486" s="29"/>
      <c r="AF486" s="29"/>
      <c r="AG486" s="29"/>
      <c r="AH486" s="29"/>
      <c r="AI486" s="29"/>
      <c r="AJ486" s="29"/>
      <c r="AK486" s="29"/>
      <c r="AL486" s="29"/>
      <c r="AM486" s="29"/>
      <c r="AN486" s="29"/>
      <c r="AO486" s="29"/>
      <c r="AP486" s="29"/>
      <c r="AQ486" s="29"/>
      <c r="AR486" s="29"/>
      <c r="AS486" s="29"/>
      <c r="AT486" s="29"/>
      <c r="AU486" s="29"/>
      <c r="AV486" s="29"/>
      <c r="AW486" s="29"/>
      <c r="AX486" s="29"/>
      <c r="AY486" s="29"/>
      <c r="AZ486" s="29"/>
      <c r="BA486" s="29"/>
      <c r="BB486" s="29"/>
      <c r="BC486" s="29"/>
      <c r="BD486" s="29"/>
      <c r="BE486" s="29"/>
      <c r="BF486" s="29"/>
      <c r="BG486" s="29"/>
      <c r="BH486" s="29"/>
      <c r="BI486" s="29"/>
      <c r="BJ486" s="29"/>
      <c r="BK486" s="29"/>
      <c r="BL486" s="29"/>
      <c r="BM486" s="29"/>
      <c r="BN486" s="29"/>
      <c r="BO486" s="29"/>
      <c r="BP486" s="29"/>
    </row>
    <row r="487" spans="1:68" ht="12.75" customHeight="1">
      <c r="A487" s="112"/>
      <c r="B487" s="112"/>
      <c r="C487" s="112"/>
      <c r="D487" s="29"/>
      <c r="E487" s="29"/>
      <c r="F487" s="150"/>
      <c r="G487" s="29"/>
      <c r="H487" s="29"/>
      <c r="I487" s="29"/>
      <c r="J487" s="112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29"/>
      <c r="X487" s="29"/>
      <c r="Y487" s="29"/>
      <c r="Z487" s="29"/>
      <c r="AA487" s="29"/>
      <c r="AB487" s="29"/>
      <c r="AC487" s="29"/>
      <c r="AD487" s="29"/>
      <c r="AE487" s="29"/>
      <c r="AF487" s="29"/>
      <c r="AG487" s="29"/>
      <c r="AH487" s="29"/>
      <c r="AI487" s="29"/>
      <c r="AJ487" s="29"/>
      <c r="AK487" s="29"/>
      <c r="AL487" s="29"/>
      <c r="AM487" s="29"/>
      <c r="AN487" s="29"/>
      <c r="AO487" s="29"/>
      <c r="AP487" s="29"/>
      <c r="AQ487" s="29"/>
      <c r="AR487" s="29"/>
      <c r="AS487" s="29"/>
      <c r="AT487" s="29"/>
      <c r="AU487" s="29"/>
      <c r="AV487" s="29"/>
      <c r="AW487" s="29"/>
      <c r="AX487" s="29"/>
      <c r="AY487" s="29"/>
      <c r="AZ487" s="29"/>
      <c r="BA487" s="29"/>
      <c r="BB487" s="29"/>
      <c r="BC487" s="29"/>
      <c r="BD487" s="29"/>
      <c r="BE487" s="29"/>
      <c r="BF487" s="29"/>
      <c r="BG487" s="29"/>
      <c r="BH487" s="29"/>
      <c r="BI487" s="29"/>
      <c r="BJ487" s="29"/>
      <c r="BK487" s="29"/>
      <c r="BL487" s="29"/>
      <c r="BM487" s="29"/>
      <c r="BN487" s="29"/>
      <c r="BO487" s="29"/>
      <c r="BP487" s="29"/>
    </row>
    <row r="488" spans="1:68" ht="12.75" customHeight="1">
      <c r="A488" s="112"/>
      <c r="B488" s="112"/>
      <c r="C488" s="112"/>
      <c r="D488" s="29"/>
      <c r="E488" s="29"/>
      <c r="F488" s="150"/>
      <c r="G488" s="29"/>
      <c r="H488" s="29"/>
      <c r="I488" s="29"/>
      <c r="J488" s="112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29"/>
      <c r="X488" s="29"/>
      <c r="Y488" s="29"/>
      <c r="Z488" s="29"/>
      <c r="AA488" s="29"/>
      <c r="AB488" s="29"/>
      <c r="AC488" s="29"/>
      <c r="AD488" s="29"/>
      <c r="AE488" s="29"/>
      <c r="AF488" s="29"/>
      <c r="AG488" s="29"/>
      <c r="AH488" s="29"/>
      <c r="AI488" s="29"/>
      <c r="AJ488" s="29"/>
      <c r="AK488" s="29"/>
      <c r="AL488" s="29"/>
      <c r="AM488" s="29"/>
      <c r="AN488" s="29"/>
      <c r="AO488" s="29"/>
      <c r="AP488" s="29"/>
      <c r="AQ488" s="29"/>
      <c r="AR488" s="29"/>
      <c r="AS488" s="29"/>
      <c r="AT488" s="29"/>
      <c r="AU488" s="29"/>
      <c r="AV488" s="29"/>
      <c r="AW488" s="29"/>
      <c r="AX488" s="29"/>
      <c r="AY488" s="29"/>
      <c r="AZ488" s="29"/>
      <c r="BA488" s="29"/>
      <c r="BB488" s="29"/>
      <c r="BC488" s="29"/>
      <c r="BD488" s="29"/>
      <c r="BE488" s="29"/>
      <c r="BF488" s="29"/>
      <c r="BG488" s="29"/>
      <c r="BH488" s="29"/>
      <c r="BI488" s="29"/>
      <c r="BJ488" s="29"/>
      <c r="BK488" s="29"/>
      <c r="BL488" s="29"/>
      <c r="BM488" s="29"/>
      <c r="BN488" s="29"/>
      <c r="BO488" s="29"/>
      <c r="BP488" s="29"/>
    </row>
    <row r="489" spans="1:68" ht="12.75" customHeight="1">
      <c r="A489" s="112"/>
      <c r="B489" s="112"/>
      <c r="C489" s="112"/>
      <c r="D489" s="29"/>
      <c r="E489" s="29"/>
      <c r="F489" s="150"/>
      <c r="G489" s="29"/>
      <c r="H489" s="29"/>
      <c r="I489" s="29"/>
      <c r="J489" s="112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W489" s="29"/>
      <c r="X489" s="29"/>
      <c r="Y489" s="29"/>
      <c r="Z489" s="29"/>
      <c r="AA489" s="29"/>
      <c r="AB489" s="29"/>
      <c r="AC489" s="29"/>
      <c r="AD489" s="29"/>
      <c r="AE489" s="29"/>
      <c r="AF489" s="29"/>
      <c r="AG489" s="29"/>
      <c r="AH489" s="29"/>
      <c r="AI489" s="29"/>
      <c r="AJ489" s="29"/>
      <c r="AK489" s="29"/>
      <c r="AL489" s="29"/>
      <c r="AM489" s="29"/>
      <c r="AN489" s="29"/>
      <c r="AO489" s="29"/>
      <c r="AP489" s="29"/>
      <c r="AQ489" s="29"/>
      <c r="AR489" s="29"/>
      <c r="AS489" s="29"/>
      <c r="AT489" s="29"/>
      <c r="AU489" s="29"/>
      <c r="AV489" s="29"/>
      <c r="AW489" s="29"/>
      <c r="AX489" s="29"/>
      <c r="AY489" s="29"/>
      <c r="AZ489" s="29"/>
      <c r="BA489" s="29"/>
      <c r="BB489" s="29"/>
      <c r="BC489" s="29"/>
      <c r="BD489" s="29"/>
      <c r="BE489" s="29"/>
      <c r="BF489" s="29"/>
      <c r="BG489" s="29"/>
      <c r="BH489" s="29"/>
      <c r="BI489" s="29"/>
      <c r="BJ489" s="29"/>
      <c r="BK489" s="29"/>
      <c r="BL489" s="29"/>
      <c r="BM489" s="29"/>
      <c r="BN489" s="29"/>
      <c r="BO489" s="29"/>
      <c r="BP489" s="29"/>
    </row>
    <row r="490" spans="1:68" ht="12.75" customHeight="1">
      <c r="A490" s="112"/>
      <c r="B490" s="112"/>
      <c r="C490" s="112"/>
      <c r="D490" s="29"/>
      <c r="E490" s="29"/>
      <c r="F490" s="150"/>
      <c r="G490" s="29"/>
      <c r="H490" s="29"/>
      <c r="I490" s="29"/>
      <c r="J490" s="112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29"/>
      <c r="X490" s="29"/>
      <c r="Y490" s="29"/>
      <c r="Z490" s="29"/>
      <c r="AA490" s="29"/>
      <c r="AB490" s="29"/>
      <c r="AC490" s="29"/>
      <c r="AD490" s="29"/>
      <c r="AE490" s="29"/>
      <c r="AF490" s="29"/>
      <c r="AG490" s="29"/>
      <c r="AH490" s="29"/>
      <c r="AI490" s="29"/>
      <c r="AJ490" s="29"/>
      <c r="AK490" s="29"/>
      <c r="AL490" s="29"/>
      <c r="AM490" s="29"/>
      <c r="AN490" s="29"/>
      <c r="AO490" s="29"/>
      <c r="AP490" s="29"/>
      <c r="AQ490" s="29"/>
      <c r="AR490" s="29"/>
      <c r="AS490" s="29"/>
      <c r="AT490" s="29"/>
      <c r="AU490" s="29"/>
      <c r="AV490" s="29"/>
      <c r="AW490" s="29"/>
      <c r="AX490" s="29"/>
      <c r="AY490" s="29"/>
      <c r="AZ490" s="29"/>
      <c r="BA490" s="29"/>
      <c r="BB490" s="29"/>
      <c r="BC490" s="29"/>
      <c r="BD490" s="29"/>
      <c r="BE490" s="29"/>
      <c r="BF490" s="29"/>
      <c r="BG490" s="29"/>
      <c r="BH490" s="29"/>
      <c r="BI490" s="29"/>
      <c r="BJ490" s="29"/>
      <c r="BK490" s="29"/>
      <c r="BL490" s="29"/>
      <c r="BM490" s="29"/>
      <c r="BN490" s="29"/>
      <c r="BO490" s="29"/>
      <c r="BP490" s="29"/>
    </row>
    <row r="491" spans="1:68" ht="12.75" customHeight="1">
      <c r="A491" s="112"/>
      <c r="B491" s="112"/>
      <c r="C491" s="112"/>
      <c r="D491" s="29"/>
      <c r="E491" s="29"/>
      <c r="F491" s="150"/>
      <c r="G491" s="29"/>
      <c r="H491" s="29"/>
      <c r="I491" s="29"/>
      <c r="J491" s="112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29"/>
      <c r="X491" s="29"/>
      <c r="Y491" s="29"/>
      <c r="Z491" s="29"/>
      <c r="AA491" s="29"/>
      <c r="AB491" s="29"/>
      <c r="AC491" s="29"/>
      <c r="AD491" s="29"/>
      <c r="AE491" s="29"/>
      <c r="AF491" s="29"/>
      <c r="AG491" s="29"/>
      <c r="AH491" s="29"/>
      <c r="AI491" s="29"/>
      <c r="AJ491" s="29"/>
      <c r="AK491" s="29"/>
      <c r="AL491" s="29"/>
      <c r="AM491" s="29"/>
      <c r="AN491" s="29"/>
      <c r="AO491" s="29"/>
      <c r="AP491" s="29"/>
      <c r="AQ491" s="29"/>
      <c r="AR491" s="29"/>
      <c r="AS491" s="29"/>
      <c r="AT491" s="29"/>
      <c r="AU491" s="29"/>
      <c r="AV491" s="29"/>
      <c r="AW491" s="29"/>
      <c r="AX491" s="29"/>
      <c r="AY491" s="29"/>
      <c r="AZ491" s="29"/>
      <c r="BA491" s="29"/>
      <c r="BB491" s="29"/>
      <c r="BC491" s="29"/>
      <c r="BD491" s="29"/>
      <c r="BE491" s="29"/>
      <c r="BF491" s="29"/>
      <c r="BG491" s="29"/>
      <c r="BH491" s="29"/>
      <c r="BI491" s="29"/>
      <c r="BJ491" s="29"/>
      <c r="BK491" s="29"/>
      <c r="BL491" s="29"/>
      <c r="BM491" s="29"/>
      <c r="BN491" s="29"/>
      <c r="BO491" s="29"/>
      <c r="BP491" s="29"/>
    </row>
    <row r="492" spans="1:68" ht="12.75" customHeight="1">
      <c r="A492" s="112"/>
      <c r="B492" s="112"/>
      <c r="C492" s="112"/>
      <c r="D492" s="29"/>
      <c r="E492" s="29"/>
      <c r="F492" s="150"/>
      <c r="G492" s="29"/>
      <c r="H492" s="29"/>
      <c r="I492" s="29"/>
      <c r="J492" s="112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29"/>
      <c r="X492" s="29"/>
      <c r="Y492" s="29"/>
      <c r="Z492" s="29"/>
      <c r="AA492" s="29"/>
      <c r="AB492" s="29"/>
      <c r="AC492" s="29"/>
      <c r="AD492" s="29"/>
      <c r="AE492" s="29"/>
      <c r="AF492" s="29"/>
      <c r="AG492" s="29"/>
      <c r="AH492" s="29"/>
      <c r="AI492" s="29"/>
      <c r="AJ492" s="29"/>
      <c r="AK492" s="29"/>
      <c r="AL492" s="29"/>
      <c r="AM492" s="29"/>
      <c r="AN492" s="29"/>
      <c r="AO492" s="29"/>
      <c r="AP492" s="29"/>
      <c r="AQ492" s="29"/>
      <c r="AR492" s="29"/>
      <c r="AS492" s="29"/>
      <c r="AT492" s="29"/>
      <c r="AU492" s="29"/>
      <c r="AV492" s="29"/>
      <c r="AW492" s="29"/>
      <c r="AX492" s="29"/>
      <c r="AY492" s="29"/>
      <c r="AZ492" s="29"/>
      <c r="BA492" s="29"/>
      <c r="BB492" s="29"/>
      <c r="BC492" s="29"/>
      <c r="BD492" s="29"/>
      <c r="BE492" s="29"/>
      <c r="BF492" s="29"/>
      <c r="BG492" s="29"/>
      <c r="BH492" s="29"/>
      <c r="BI492" s="29"/>
      <c r="BJ492" s="29"/>
      <c r="BK492" s="29"/>
      <c r="BL492" s="29"/>
      <c r="BM492" s="29"/>
      <c r="BN492" s="29"/>
      <c r="BO492" s="29"/>
      <c r="BP492" s="29"/>
    </row>
    <row r="493" spans="1:68" ht="12.75" customHeight="1">
      <c r="A493" s="112"/>
      <c r="B493" s="112"/>
      <c r="C493" s="112"/>
      <c r="D493" s="29"/>
      <c r="E493" s="29"/>
      <c r="F493" s="150"/>
      <c r="G493" s="29"/>
      <c r="H493" s="29"/>
      <c r="I493" s="29"/>
      <c r="J493" s="112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W493" s="29"/>
      <c r="X493" s="29"/>
      <c r="Y493" s="29"/>
      <c r="Z493" s="29"/>
      <c r="AA493" s="29"/>
      <c r="AB493" s="29"/>
      <c r="AC493" s="29"/>
      <c r="AD493" s="29"/>
      <c r="AE493" s="29"/>
      <c r="AF493" s="29"/>
      <c r="AG493" s="29"/>
      <c r="AH493" s="29"/>
      <c r="AI493" s="29"/>
      <c r="AJ493" s="29"/>
      <c r="AK493" s="29"/>
      <c r="AL493" s="29"/>
      <c r="AM493" s="29"/>
      <c r="AN493" s="29"/>
      <c r="AO493" s="29"/>
      <c r="AP493" s="29"/>
      <c r="AQ493" s="29"/>
      <c r="AR493" s="29"/>
      <c r="AS493" s="29"/>
      <c r="AT493" s="29"/>
      <c r="AU493" s="29"/>
      <c r="AV493" s="29"/>
      <c r="AW493" s="29"/>
      <c r="AX493" s="29"/>
      <c r="AY493" s="29"/>
      <c r="AZ493" s="29"/>
      <c r="BA493" s="29"/>
      <c r="BB493" s="29"/>
      <c r="BC493" s="29"/>
      <c r="BD493" s="29"/>
      <c r="BE493" s="29"/>
      <c r="BF493" s="29"/>
      <c r="BG493" s="29"/>
      <c r="BH493" s="29"/>
      <c r="BI493" s="29"/>
      <c r="BJ493" s="29"/>
      <c r="BK493" s="29"/>
      <c r="BL493" s="29"/>
      <c r="BM493" s="29"/>
      <c r="BN493" s="29"/>
      <c r="BO493" s="29"/>
      <c r="BP493" s="29"/>
    </row>
    <row r="494" spans="1:68" ht="12.75" customHeight="1">
      <c r="A494" s="112"/>
      <c r="B494" s="112"/>
      <c r="C494" s="112"/>
      <c r="D494" s="29"/>
      <c r="E494" s="29"/>
      <c r="F494" s="150"/>
      <c r="G494" s="29"/>
      <c r="H494" s="29"/>
      <c r="I494" s="29"/>
      <c r="J494" s="112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W494" s="29"/>
      <c r="X494" s="29"/>
      <c r="Y494" s="29"/>
      <c r="Z494" s="29"/>
      <c r="AA494" s="29"/>
      <c r="AB494" s="29"/>
      <c r="AC494" s="29"/>
      <c r="AD494" s="29"/>
      <c r="AE494" s="29"/>
      <c r="AF494" s="29"/>
      <c r="AG494" s="29"/>
      <c r="AH494" s="29"/>
      <c r="AI494" s="29"/>
      <c r="AJ494" s="29"/>
      <c r="AK494" s="29"/>
      <c r="AL494" s="29"/>
      <c r="AM494" s="29"/>
      <c r="AN494" s="29"/>
      <c r="AO494" s="29"/>
      <c r="AP494" s="29"/>
      <c r="AQ494" s="29"/>
      <c r="AR494" s="29"/>
      <c r="AS494" s="29"/>
      <c r="AT494" s="29"/>
      <c r="AU494" s="29"/>
      <c r="AV494" s="29"/>
      <c r="AW494" s="29"/>
      <c r="AX494" s="29"/>
      <c r="AY494" s="29"/>
      <c r="AZ494" s="29"/>
      <c r="BA494" s="29"/>
      <c r="BB494" s="29"/>
      <c r="BC494" s="29"/>
      <c r="BD494" s="29"/>
      <c r="BE494" s="29"/>
      <c r="BF494" s="29"/>
      <c r="BG494" s="29"/>
      <c r="BH494" s="29"/>
      <c r="BI494" s="29"/>
      <c r="BJ494" s="29"/>
      <c r="BK494" s="29"/>
      <c r="BL494" s="29"/>
      <c r="BM494" s="29"/>
      <c r="BN494" s="29"/>
      <c r="BO494" s="29"/>
      <c r="BP494" s="29"/>
    </row>
    <row r="495" spans="1:68" ht="12.75" customHeight="1">
      <c r="A495" s="112"/>
      <c r="B495" s="112"/>
      <c r="C495" s="112"/>
      <c r="D495" s="29"/>
      <c r="E495" s="29"/>
      <c r="F495" s="150"/>
      <c r="G495" s="29"/>
      <c r="H495" s="29"/>
      <c r="I495" s="29"/>
      <c r="J495" s="112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W495" s="29"/>
      <c r="X495" s="29"/>
      <c r="Y495" s="29"/>
      <c r="Z495" s="29"/>
      <c r="AA495" s="29"/>
      <c r="AB495" s="29"/>
      <c r="AC495" s="29"/>
      <c r="AD495" s="29"/>
      <c r="AE495" s="29"/>
      <c r="AF495" s="29"/>
      <c r="AG495" s="29"/>
      <c r="AH495" s="29"/>
      <c r="AI495" s="29"/>
      <c r="AJ495" s="29"/>
      <c r="AK495" s="29"/>
      <c r="AL495" s="29"/>
      <c r="AM495" s="29"/>
      <c r="AN495" s="29"/>
      <c r="AO495" s="29"/>
      <c r="AP495" s="29"/>
      <c r="AQ495" s="29"/>
      <c r="AR495" s="29"/>
      <c r="AS495" s="29"/>
      <c r="AT495" s="29"/>
      <c r="AU495" s="29"/>
      <c r="AV495" s="29"/>
      <c r="AW495" s="29"/>
      <c r="AX495" s="29"/>
      <c r="AY495" s="29"/>
      <c r="AZ495" s="29"/>
      <c r="BA495" s="29"/>
      <c r="BB495" s="29"/>
      <c r="BC495" s="29"/>
      <c r="BD495" s="29"/>
      <c r="BE495" s="29"/>
      <c r="BF495" s="29"/>
      <c r="BG495" s="29"/>
      <c r="BH495" s="29"/>
      <c r="BI495" s="29"/>
      <c r="BJ495" s="29"/>
      <c r="BK495" s="29"/>
      <c r="BL495" s="29"/>
      <c r="BM495" s="29"/>
      <c r="BN495" s="29"/>
      <c r="BO495" s="29"/>
      <c r="BP495" s="29"/>
    </row>
    <row r="496" spans="1:68" ht="12.75" customHeight="1">
      <c r="A496" s="112"/>
      <c r="B496" s="112"/>
      <c r="C496" s="112"/>
      <c r="D496" s="29"/>
      <c r="E496" s="29"/>
      <c r="F496" s="150"/>
      <c r="G496" s="29"/>
      <c r="H496" s="29"/>
      <c r="I496" s="29"/>
      <c r="J496" s="112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29"/>
      <c r="X496" s="29"/>
      <c r="Y496" s="29"/>
      <c r="Z496" s="29"/>
      <c r="AA496" s="29"/>
      <c r="AB496" s="29"/>
      <c r="AC496" s="29"/>
      <c r="AD496" s="29"/>
      <c r="AE496" s="29"/>
      <c r="AF496" s="29"/>
      <c r="AG496" s="29"/>
      <c r="AH496" s="29"/>
      <c r="AI496" s="29"/>
      <c r="AJ496" s="29"/>
      <c r="AK496" s="29"/>
      <c r="AL496" s="29"/>
      <c r="AM496" s="29"/>
      <c r="AN496" s="29"/>
      <c r="AO496" s="29"/>
      <c r="AP496" s="29"/>
      <c r="AQ496" s="29"/>
      <c r="AR496" s="29"/>
      <c r="AS496" s="29"/>
      <c r="AT496" s="29"/>
      <c r="AU496" s="29"/>
      <c r="AV496" s="29"/>
      <c r="AW496" s="29"/>
      <c r="AX496" s="29"/>
      <c r="AY496" s="29"/>
      <c r="AZ496" s="29"/>
      <c r="BA496" s="29"/>
      <c r="BB496" s="29"/>
      <c r="BC496" s="29"/>
      <c r="BD496" s="29"/>
      <c r="BE496" s="29"/>
      <c r="BF496" s="29"/>
      <c r="BG496" s="29"/>
      <c r="BH496" s="29"/>
      <c r="BI496" s="29"/>
      <c r="BJ496" s="29"/>
      <c r="BK496" s="29"/>
      <c r="BL496" s="29"/>
      <c r="BM496" s="29"/>
      <c r="BN496" s="29"/>
      <c r="BO496" s="29"/>
      <c r="BP496" s="29"/>
    </row>
    <row r="497" spans="1:68" ht="12.75" customHeight="1">
      <c r="A497" s="112"/>
      <c r="B497" s="112"/>
      <c r="C497" s="112"/>
      <c r="D497" s="29"/>
      <c r="E497" s="29"/>
      <c r="F497" s="150"/>
      <c r="G497" s="29"/>
      <c r="H497" s="29"/>
      <c r="I497" s="29"/>
      <c r="J497" s="112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29"/>
      <c r="X497" s="29"/>
      <c r="Y497" s="29"/>
      <c r="Z497" s="29"/>
      <c r="AA497" s="29"/>
      <c r="AB497" s="29"/>
      <c r="AC497" s="29"/>
      <c r="AD497" s="29"/>
      <c r="AE497" s="29"/>
      <c r="AF497" s="29"/>
      <c r="AG497" s="29"/>
      <c r="AH497" s="29"/>
      <c r="AI497" s="29"/>
      <c r="AJ497" s="29"/>
      <c r="AK497" s="29"/>
      <c r="AL497" s="29"/>
      <c r="AM497" s="29"/>
      <c r="AN497" s="29"/>
      <c r="AO497" s="29"/>
      <c r="AP497" s="29"/>
      <c r="AQ497" s="29"/>
      <c r="AR497" s="29"/>
      <c r="AS497" s="29"/>
      <c r="AT497" s="29"/>
      <c r="AU497" s="29"/>
      <c r="AV497" s="29"/>
      <c r="AW497" s="29"/>
      <c r="AX497" s="29"/>
      <c r="AY497" s="29"/>
      <c r="AZ497" s="29"/>
      <c r="BA497" s="29"/>
      <c r="BB497" s="29"/>
      <c r="BC497" s="29"/>
      <c r="BD497" s="29"/>
      <c r="BE497" s="29"/>
      <c r="BF497" s="29"/>
      <c r="BG497" s="29"/>
      <c r="BH497" s="29"/>
      <c r="BI497" s="29"/>
      <c r="BJ497" s="29"/>
      <c r="BK497" s="29"/>
      <c r="BL497" s="29"/>
      <c r="BM497" s="29"/>
      <c r="BN497" s="29"/>
      <c r="BO497" s="29"/>
      <c r="BP497" s="29"/>
    </row>
    <row r="498" spans="1:68" ht="12.75" customHeight="1">
      <c r="A498" s="112"/>
      <c r="B498" s="112"/>
      <c r="C498" s="112"/>
      <c r="D498" s="29"/>
      <c r="E498" s="29"/>
      <c r="F498" s="150"/>
      <c r="G498" s="29"/>
      <c r="H498" s="29"/>
      <c r="I498" s="29"/>
      <c r="J498" s="112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29"/>
      <c r="X498" s="29"/>
      <c r="Y498" s="29"/>
      <c r="Z498" s="29"/>
      <c r="AA498" s="29"/>
      <c r="AB498" s="29"/>
      <c r="AC498" s="29"/>
      <c r="AD498" s="29"/>
      <c r="AE498" s="29"/>
      <c r="AF498" s="29"/>
      <c r="AG498" s="29"/>
      <c r="AH498" s="29"/>
      <c r="AI498" s="29"/>
      <c r="AJ498" s="29"/>
      <c r="AK498" s="29"/>
      <c r="AL498" s="29"/>
      <c r="AM498" s="29"/>
      <c r="AN498" s="29"/>
      <c r="AO498" s="29"/>
      <c r="AP498" s="29"/>
      <c r="AQ498" s="29"/>
      <c r="AR498" s="29"/>
      <c r="AS498" s="29"/>
      <c r="AT498" s="29"/>
      <c r="AU498" s="29"/>
      <c r="AV498" s="29"/>
      <c r="AW498" s="29"/>
      <c r="AX498" s="29"/>
      <c r="AY498" s="29"/>
      <c r="AZ498" s="29"/>
      <c r="BA498" s="29"/>
      <c r="BB498" s="29"/>
      <c r="BC498" s="29"/>
      <c r="BD498" s="29"/>
      <c r="BE498" s="29"/>
      <c r="BF498" s="29"/>
      <c r="BG498" s="29"/>
      <c r="BH498" s="29"/>
      <c r="BI498" s="29"/>
      <c r="BJ498" s="29"/>
      <c r="BK498" s="29"/>
      <c r="BL498" s="29"/>
      <c r="BM498" s="29"/>
      <c r="BN498" s="29"/>
      <c r="BO498" s="29"/>
      <c r="BP498" s="29"/>
    </row>
    <row r="499" spans="1:68" ht="12.75" customHeight="1">
      <c r="A499" s="112"/>
      <c r="B499" s="112"/>
      <c r="C499" s="112"/>
      <c r="D499" s="29"/>
      <c r="E499" s="29"/>
      <c r="F499" s="150"/>
      <c r="G499" s="29"/>
      <c r="H499" s="29"/>
      <c r="I499" s="29"/>
      <c r="J499" s="112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29"/>
      <c r="X499" s="29"/>
      <c r="Y499" s="29"/>
      <c r="Z499" s="29"/>
      <c r="AA499" s="29"/>
      <c r="AB499" s="29"/>
      <c r="AC499" s="29"/>
      <c r="AD499" s="29"/>
      <c r="AE499" s="29"/>
      <c r="AF499" s="29"/>
      <c r="AG499" s="29"/>
      <c r="AH499" s="29"/>
      <c r="AI499" s="29"/>
      <c r="AJ499" s="29"/>
      <c r="AK499" s="29"/>
      <c r="AL499" s="29"/>
      <c r="AM499" s="29"/>
      <c r="AN499" s="29"/>
      <c r="AO499" s="29"/>
      <c r="AP499" s="29"/>
      <c r="AQ499" s="29"/>
      <c r="AR499" s="29"/>
      <c r="AS499" s="29"/>
      <c r="AT499" s="29"/>
      <c r="AU499" s="29"/>
      <c r="AV499" s="29"/>
      <c r="AW499" s="29"/>
      <c r="AX499" s="29"/>
      <c r="AY499" s="29"/>
      <c r="AZ499" s="29"/>
      <c r="BA499" s="29"/>
      <c r="BB499" s="29"/>
      <c r="BC499" s="29"/>
      <c r="BD499" s="29"/>
      <c r="BE499" s="29"/>
      <c r="BF499" s="29"/>
      <c r="BG499" s="29"/>
      <c r="BH499" s="29"/>
      <c r="BI499" s="29"/>
      <c r="BJ499" s="29"/>
      <c r="BK499" s="29"/>
      <c r="BL499" s="29"/>
      <c r="BM499" s="29"/>
      <c r="BN499" s="29"/>
      <c r="BO499" s="29"/>
      <c r="BP499" s="29"/>
    </row>
    <row r="500" spans="1:68" ht="12.75" customHeight="1">
      <c r="A500" s="112"/>
      <c r="B500" s="112"/>
      <c r="C500" s="112"/>
      <c r="D500" s="29"/>
      <c r="E500" s="29"/>
      <c r="F500" s="150"/>
      <c r="G500" s="29"/>
      <c r="H500" s="29"/>
      <c r="I500" s="29"/>
      <c r="J500" s="112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W500" s="29"/>
      <c r="X500" s="29"/>
      <c r="Y500" s="29"/>
      <c r="Z500" s="29"/>
      <c r="AA500" s="29"/>
      <c r="AB500" s="29"/>
      <c r="AC500" s="29"/>
      <c r="AD500" s="29"/>
      <c r="AE500" s="29"/>
      <c r="AF500" s="29"/>
      <c r="AG500" s="29"/>
      <c r="AH500" s="29"/>
      <c r="AI500" s="29"/>
      <c r="AJ500" s="29"/>
      <c r="AK500" s="29"/>
      <c r="AL500" s="29"/>
      <c r="AM500" s="29"/>
      <c r="AN500" s="29"/>
      <c r="AO500" s="29"/>
      <c r="AP500" s="29"/>
      <c r="AQ500" s="29"/>
      <c r="AR500" s="29"/>
      <c r="AS500" s="29"/>
      <c r="AT500" s="29"/>
      <c r="AU500" s="29"/>
      <c r="AV500" s="29"/>
      <c r="AW500" s="29"/>
      <c r="AX500" s="29"/>
      <c r="AY500" s="29"/>
      <c r="AZ500" s="29"/>
      <c r="BA500" s="29"/>
      <c r="BB500" s="29"/>
      <c r="BC500" s="29"/>
      <c r="BD500" s="29"/>
      <c r="BE500" s="29"/>
      <c r="BF500" s="29"/>
      <c r="BG500" s="29"/>
      <c r="BH500" s="29"/>
      <c r="BI500" s="29"/>
      <c r="BJ500" s="29"/>
      <c r="BK500" s="29"/>
      <c r="BL500" s="29"/>
      <c r="BM500" s="29"/>
      <c r="BN500" s="29"/>
      <c r="BO500" s="29"/>
      <c r="BP500" s="29"/>
    </row>
    <row r="501" spans="1:68" ht="12.75" customHeight="1">
      <c r="A501" s="112"/>
      <c r="B501" s="112"/>
      <c r="C501" s="112"/>
      <c r="D501" s="29"/>
      <c r="E501" s="29"/>
      <c r="F501" s="150"/>
      <c r="G501" s="29"/>
      <c r="H501" s="29"/>
      <c r="I501" s="29"/>
      <c r="J501" s="112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W501" s="29"/>
      <c r="X501" s="29"/>
      <c r="Y501" s="29"/>
      <c r="Z501" s="29"/>
      <c r="AA501" s="29"/>
      <c r="AB501" s="29"/>
      <c r="AC501" s="29"/>
      <c r="AD501" s="29"/>
      <c r="AE501" s="29"/>
      <c r="AF501" s="29"/>
      <c r="AG501" s="29"/>
      <c r="AH501" s="29"/>
      <c r="AI501" s="29"/>
      <c r="AJ501" s="29"/>
      <c r="AK501" s="29"/>
      <c r="AL501" s="29"/>
      <c r="AM501" s="29"/>
      <c r="AN501" s="29"/>
      <c r="AO501" s="29"/>
      <c r="AP501" s="29"/>
      <c r="AQ501" s="29"/>
      <c r="AR501" s="29"/>
      <c r="AS501" s="29"/>
      <c r="AT501" s="29"/>
      <c r="AU501" s="29"/>
      <c r="AV501" s="29"/>
      <c r="AW501" s="29"/>
      <c r="AX501" s="29"/>
      <c r="AY501" s="29"/>
      <c r="AZ501" s="29"/>
      <c r="BA501" s="29"/>
      <c r="BB501" s="29"/>
      <c r="BC501" s="29"/>
      <c r="BD501" s="29"/>
      <c r="BE501" s="29"/>
      <c r="BF501" s="29"/>
      <c r="BG501" s="29"/>
      <c r="BH501" s="29"/>
      <c r="BI501" s="29"/>
      <c r="BJ501" s="29"/>
      <c r="BK501" s="29"/>
      <c r="BL501" s="29"/>
      <c r="BM501" s="29"/>
      <c r="BN501" s="29"/>
      <c r="BO501" s="29"/>
      <c r="BP501" s="29"/>
    </row>
    <row r="502" spans="1:68" ht="12.75" customHeight="1">
      <c r="A502" s="112"/>
      <c r="B502" s="112"/>
      <c r="C502" s="112"/>
      <c r="D502" s="29"/>
      <c r="E502" s="29"/>
      <c r="F502" s="150"/>
      <c r="G502" s="29"/>
      <c r="H502" s="29"/>
      <c r="I502" s="29"/>
      <c r="J502" s="112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W502" s="29"/>
      <c r="X502" s="29"/>
      <c r="Y502" s="29"/>
      <c r="Z502" s="29"/>
      <c r="AA502" s="29"/>
      <c r="AB502" s="29"/>
      <c r="AC502" s="29"/>
      <c r="AD502" s="29"/>
      <c r="AE502" s="29"/>
      <c r="AF502" s="29"/>
      <c r="AG502" s="29"/>
      <c r="AH502" s="29"/>
      <c r="AI502" s="29"/>
      <c r="AJ502" s="29"/>
      <c r="AK502" s="29"/>
      <c r="AL502" s="29"/>
      <c r="AM502" s="29"/>
      <c r="AN502" s="29"/>
      <c r="AO502" s="29"/>
      <c r="AP502" s="29"/>
      <c r="AQ502" s="29"/>
      <c r="AR502" s="29"/>
      <c r="AS502" s="29"/>
      <c r="AT502" s="29"/>
      <c r="AU502" s="29"/>
      <c r="AV502" s="29"/>
      <c r="AW502" s="29"/>
      <c r="AX502" s="29"/>
      <c r="AY502" s="29"/>
      <c r="AZ502" s="29"/>
      <c r="BA502" s="29"/>
      <c r="BB502" s="29"/>
      <c r="BC502" s="29"/>
      <c r="BD502" s="29"/>
      <c r="BE502" s="29"/>
      <c r="BF502" s="29"/>
      <c r="BG502" s="29"/>
      <c r="BH502" s="29"/>
      <c r="BI502" s="29"/>
      <c r="BJ502" s="29"/>
      <c r="BK502" s="29"/>
      <c r="BL502" s="29"/>
      <c r="BM502" s="29"/>
      <c r="BN502" s="29"/>
      <c r="BO502" s="29"/>
      <c r="BP502" s="29"/>
    </row>
    <row r="503" spans="1:68" ht="12.75" customHeight="1">
      <c r="A503" s="112"/>
      <c r="B503" s="112"/>
      <c r="C503" s="112"/>
      <c r="D503" s="29"/>
      <c r="E503" s="29"/>
      <c r="F503" s="150"/>
      <c r="G503" s="29"/>
      <c r="H503" s="29"/>
      <c r="I503" s="29"/>
      <c r="J503" s="112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W503" s="29"/>
      <c r="X503" s="29"/>
      <c r="Y503" s="29"/>
      <c r="Z503" s="29"/>
      <c r="AA503" s="29"/>
      <c r="AB503" s="29"/>
      <c r="AC503" s="29"/>
      <c r="AD503" s="29"/>
      <c r="AE503" s="29"/>
      <c r="AF503" s="29"/>
      <c r="AG503" s="29"/>
      <c r="AH503" s="29"/>
      <c r="AI503" s="29"/>
      <c r="AJ503" s="29"/>
      <c r="AK503" s="29"/>
      <c r="AL503" s="29"/>
      <c r="AM503" s="29"/>
      <c r="AN503" s="29"/>
      <c r="AO503" s="29"/>
      <c r="AP503" s="29"/>
      <c r="AQ503" s="29"/>
      <c r="AR503" s="29"/>
      <c r="AS503" s="29"/>
      <c r="AT503" s="29"/>
      <c r="AU503" s="29"/>
      <c r="AV503" s="29"/>
      <c r="AW503" s="29"/>
      <c r="AX503" s="29"/>
      <c r="AY503" s="29"/>
      <c r="AZ503" s="29"/>
      <c r="BA503" s="29"/>
      <c r="BB503" s="29"/>
      <c r="BC503" s="29"/>
      <c r="BD503" s="29"/>
      <c r="BE503" s="29"/>
      <c r="BF503" s="29"/>
      <c r="BG503" s="29"/>
      <c r="BH503" s="29"/>
      <c r="BI503" s="29"/>
      <c r="BJ503" s="29"/>
      <c r="BK503" s="29"/>
      <c r="BL503" s="29"/>
      <c r="BM503" s="29"/>
      <c r="BN503" s="29"/>
      <c r="BO503" s="29"/>
      <c r="BP503" s="29"/>
    </row>
    <row r="504" spans="1:68" ht="12.75" customHeight="1">
      <c r="A504" s="112"/>
      <c r="B504" s="112"/>
      <c r="C504" s="112"/>
      <c r="D504" s="29"/>
      <c r="E504" s="29"/>
      <c r="F504" s="150"/>
      <c r="G504" s="29"/>
      <c r="H504" s="29"/>
      <c r="I504" s="29"/>
      <c r="J504" s="112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W504" s="29"/>
      <c r="X504" s="29"/>
      <c r="Y504" s="29"/>
      <c r="Z504" s="29"/>
      <c r="AA504" s="29"/>
      <c r="AB504" s="29"/>
      <c r="AC504" s="29"/>
      <c r="AD504" s="29"/>
      <c r="AE504" s="29"/>
      <c r="AF504" s="29"/>
      <c r="AG504" s="29"/>
      <c r="AH504" s="29"/>
      <c r="AI504" s="29"/>
      <c r="AJ504" s="29"/>
      <c r="AK504" s="29"/>
      <c r="AL504" s="29"/>
      <c r="AM504" s="29"/>
      <c r="AN504" s="29"/>
      <c r="AO504" s="29"/>
      <c r="AP504" s="29"/>
      <c r="AQ504" s="29"/>
      <c r="AR504" s="29"/>
      <c r="AS504" s="29"/>
      <c r="AT504" s="29"/>
      <c r="AU504" s="29"/>
      <c r="AV504" s="29"/>
      <c r="AW504" s="29"/>
      <c r="AX504" s="29"/>
      <c r="AY504" s="29"/>
      <c r="AZ504" s="29"/>
      <c r="BA504" s="29"/>
      <c r="BB504" s="29"/>
      <c r="BC504" s="29"/>
      <c r="BD504" s="29"/>
      <c r="BE504" s="29"/>
      <c r="BF504" s="29"/>
      <c r="BG504" s="29"/>
      <c r="BH504" s="29"/>
      <c r="BI504" s="29"/>
      <c r="BJ504" s="29"/>
      <c r="BK504" s="29"/>
      <c r="BL504" s="29"/>
      <c r="BM504" s="29"/>
      <c r="BN504" s="29"/>
      <c r="BO504" s="29"/>
      <c r="BP504" s="29"/>
    </row>
    <row r="505" spans="1:68" ht="12.75" customHeight="1">
      <c r="A505" s="112"/>
      <c r="B505" s="112"/>
      <c r="C505" s="112"/>
      <c r="D505" s="29"/>
      <c r="E505" s="29"/>
      <c r="F505" s="150"/>
      <c r="G505" s="29"/>
      <c r="H505" s="29"/>
      <c r="I505" s="29"/>
      <c r="J505" s="112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W505" s="29"/>
      <c r="X505" s="29"/>
      <c r="Y505" s="29"/>
      <c r="Z505" s="29"/>
      <c r="AA505" s="29"/>
      <c r="AB505" s="29"/>
      <c r="AC505" s="29"/>
      <c r="AD505" s="29"/>
      <c r="AE505" s="29"/>
      <c r="AF505" s="29"/>
      <c r="AG505" s="29"/>
      <c r="AH505" s="29"/>
      <c r="AI505" s="29"/>
      <c r="AJ505" s="29"/>
      <c r="AK505" s="29"/>
      <c r="AL505" s="29"/>
      <c r="AM505" s="29"/>
      <c r="AN505" s="29"/>
      <c r="AO505" s="29"/>
      <c r="AP505" s="29"/>
      <c r="AQ505" s="29"/>
      <c r="AR505" s="29"/>
      <c r="AS505" s="29"/>
      <c r="AT505" s="29"/>
      <c r="AU505" s="29"/>
      <c r="AV505" s="29"/>
      <c r="AW505" s="29"/>
      <c r="AX505" s="29"/>
      <c r="AY505" s="29"/>
      <c r="AZ505" s="29"/>
      <c r="BA505" s="29"/>
      <c r="BB505" s="29"/>
      <c r="BC505" s="29"/>
      <c r="BD505" s="29"/>
      <c r="BE505" s="29"/>
      <c r="BF505" s="29"/>
      <c r="BG505" s="29"/>
      <c r="BH505" s="29"/>
      <c r="BI505" s="29"/>
      <c r="BJ505" s="29"/>
      <c r="BK505" s="29"/>
      <c r="BL505" s="29"/>
      <c r="BM505" s="29"/>
      <c r="BN505" s="29"/>
      <c r="BO505" s="29"/>
      <c r="BP505" s="29"/>
    </row>
    <row r="506" spans="1:68" ht="12.75" customHeight="1">
      <c r="A506" s="112"/>
      <c r="B506" s="112"/>
      <c r="C506" s="112"/>
      <c r="D506" s="29"/>
      <c r="E506" s="29"/>
      <c r="F506" s="150"/>
      <c r="G506" s="29"/>
      <c r="H506" s="29"/>
      <c r="I506" s="29"/>
      <c r="J506" s="112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W506" s="29"/>
      <c r="X506" s="29"/>
      <c r="Y506" s="29"/>
      <c r="Z506" s="29"/>
      <c r="AA506" s="29"/>
      <c r="AB506" s="29"/>
      <c r="AC506" s="29"/>
      <c r="AD506" s="29"/>
      <c r="AE506" s="29"/>
      <c r="AF506" s="29"/>
      <c r="AG506" s="29"/>
      <c r="AH506" s="29"/>
      <c r="AI506" s="29"/>
      <c r="AJ506" s="29"/>
      <c r="AK506" s="29"/>
      <c r="AL506" s="29"/>
      <c r="AM506" s="29"/>
      <c r="AN506" s="29"/>
      <c r="AO506" s="29"/>
      <c r="AP506" s="29"/>
      <c r="AQ506" s="29"/>
      <c r="AR506" s="29"/>
      <c r="AS506" s="29"/>
      <c r="AT506" s="29"/>
      <c r="AU506" s="29"/>
      <c r="AV506" s="29"/>
      <c r="AW506" s="29"/>
      <c r="AX506" s="29"/>
      <c r="AY506" s="29"/>
      <c r="AZ506" s="29"/>
      <c r="BA506" s="29"/>
      <c r="BB506" s="29"/>
      <c r="BC506" s="29"/>
      <c r="BD506" s="29"/>
      <c r="BE506" s="29"/>
      <c r="BF506" s="29"/>
      <c r="BG506" s="29"/>
      <c r="BH506" s="29"/>
      <c r="BI506" s="29"/>
      <c r="BJ506" s="29"/>
      <c r="BK506" s="29"/>
      <c r="BL506" s="29"/>
      <c r="BM506" s="29"/>
      <c r="BN506" s="29"/>
      <c r="BO506" s="29"/>
      <c r="BP506" s="29"/>
    </row>
    <row r="507" spans="1:68" ht="12.75" customHeight="1">
      <c r="A507" s="112"/>
      <c r="B507" s="112"/>
      <c r="C507" s="112"/>
      <c r="D507" s="29"/>
      <c r="E507" s="29"/>
      <c r="F507" s="150"/>
      <c r="G507" s="29"/>
      <c r="H507" s="29"/>
      <c r="I507" s="29"/>
      <c r="J507" s="112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W507" s="29"/>
      <c r="X507" s="29"/>
      <c r="Y507" s="29"/>
      <c r="Z507" s="29"/>
      <c r="AA507" s="29"/>
      <c r="AB507" s="29"/>
      <c r="AC507" s="29"/>
      <c r="AD507" s="29"/>
      <c r="AE507" s="29"/>
      <c r="AF507" s="29"/>
      <c r="AG507" s="29"/>
      <c r="AH507" s="29"/>
      <c r="AI507" s="29"/>
      <c r="AJ507" s="29"/>
      <c r="AK507" s="29"/>
      <c r="AL507" s="29"/>
      <c r="AM507" s="29"/>
      <c r="AN507" s="29"/>
      <c r="AO507" s="29"/>
      <c r="AP507" s="29"/>
      <c r="AQ507" s="29"/>
      <c r="AR507" s="29"/>
      <c r="AS507" s="29"/>
      <c r="AT507" s="29"/>
      <c r="AU507" s="29"/>
      <c r="AV507" s="29"/>
      <c r="AW507" s="29"/>
      <c r="AX507" s="29"/>
      <c r="AY507" s="29"/>
      <c r="AZ507" s="29"/>
      <c r="BA507" s="29"/>
      <c r="BB507" s="29"/>
      <c r="BC507" s="29"/>
      <c r="BD507" s="29"/>
      <c r="BE507" s="29"/>
      <c r="BF507" s="29"/>
      <c r="BG507" s="29"/>
      <c r="BH507" s="29"/>
      <c r="BI507" s="29"/>
      <c r="BJ507" s="29"/>
      <c r="BK507" s="29"/>
      <c r="BL507" s="29"/>
      <c r="BM507" s="29"/>
      <c r="BN507" s="29"/>
      <c r="BO507" s="29"/>
      <c r="BP507" s="29"/>
    </row>
    <row r="508" spans="1:68" ht="12.75" customHeight="1">
      <c r="A508" s="112"/>
      <c r="B508" s="112"/>
      <c r="C508" s="112"/>
      <c r="D508" s="29"/>
      <c r="E508" s="29"/>
      <c r="F508" s="150"/>
      <c r="G508" s="29"/>
      <c r="H508" s="29"/>
      <c r="I508" s="29"/>
      <c r="J508" s="112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W508" s="29"/>
      <c r="X508" s="29"/>
      <c r="Y508" s="29"/>
      <c r="Z508" s="29"/>
      <c r="AA508" s="29"/>
      <c r="AB508" s="29"/>
      <c r="AC508" s="29"/>
      <c r="AD508" s="29"/>
      <c r="AE508" s="29"/>
      <c r="AF508" s="29"/>
      <c r="AG508" s="29"/>
      <c r="AH508" s="29"/>
      <c r="AI508" s="29"/>
      <c r="AJ508" s="29"/>
      <c r="AK508" s="29"/>
      <c r="AL508" s="29"/>
      <c r="AM508" s="29"/>
      <c r="AN508" s="29"/>
      <c r="AO508" s="29"/>
      <c r="AP508" s="29"/>
      <c r="AQ508" s="29"/>
      <c r="AR508" s="29"/>
      <c r="AS508" s="29"/>
      <c r="AT508" s="29"/>
      <c r="AU508" s="29"/>
      <c r="AV508" s="29"/>
      <c r="AW508" s="29"/>
      <c r="AX508" s="29"/>
      <c r="AY508" s="29"/>
      <c r="AZ508" s="29"/>
      <c r="BA508" s="29"/>
      <c r="BB508" s="29"/>
      <c r="BC508" s="29"/>
      <c r="BD508" s="29"/>
      <c r="BE508" s="29"/>
      <c r="BF508" s="29"/>
      <c r="BG508" s="29"/>
      <c r="BH508" s="29"/>
      <c r="BI508" s="29"/>
      <c r="BJ508" s="29"/>
      <c r="BK508" s="29"/>
      <c r="BL508" s="29"/>
      <c r="BM508" s="29"/>
      <c r="BN508" s="29"/>
      <c r="BO508" s="29"/>
      <c r="BP508" s="29"/>
    </row>
    <row r="509" spans="1:68" ht="12.75" customHeight="1">
      <c r="A509" s="112"/>
      <c r="B509" s="112"/>
      <c r="C509" s="112"/>
      <c r="D509" s="29"/>
      <c r="E509" s="29"/>
      <c r="F509" s="150"/>
      <c r="G509" s="29"/>
      <c r="H509" s="29"/>
      <c r="I509" s="29"/>
      <c r="J509" s="112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W509" s="29"/>
      <c r="X509" s="29"/>
      <c r="Y509" s="29"/>
      <c r="Z509" s="29"/>
      <c r="AA509" s="29"/>
      <c r="AB509" s="29"/>
      <c r="AC509" s="29"/>
      <c r="AD509" s="29"/>
      <c r="AE509" s="29"/>
      <c r="AF509" s="29"/>
      <c r="AG509" s="29"/>
      <c r="AH509" s="29"/>
      <c r="AI509" s="29"/>
      <c r="AJ509" s="29"/>
      <c r="AK509" s="29"/>
      <c r="AL509" s="29"/>
      <c r="AM509" s="29"/>
      <c r="AN509" s="29"/>
      <c r="AO509" s="29"/>
      <c r="AP509" s="29"/>
      <c r="AQ509" s="29"/>
      <c r="AR509" s="29"/>
      <c r="AS509" s="29"/>
      <c r="AT509" s="29"/>
      <c r="AU509" s="29"/>
      <c r="AV509" s="29"/>
      <c r="AW509" s="29"/>
      <c r="AX509" s="29"/>
      <c r="AY509" s="29"/>
      <c r="AZ509" s="29"/>
      <c r="BA509" s="29"/>
      <c r="BB509" s="29"/>
      <c r="BC509" s="29"/>
      <c r="BD509" s="29"/>
      <c r="BE509" s="29"/>
      <c r="BF509" s="29"/>
      <c r="BG509" s="29"/>
      <c r="BH509" s="29"/>
      <c r="BI509" s="29"/>
      <c r="BJ509" s="29"/>
      <c r="BK509" s="29"/>
      <c r="BL509" s="29"/>
      <c r="BM509" s="29"/>
      <c r="BN509" s="29"/>
      <c r="BO509" s="29"/>
      <c r="BP509" s="29"/>
    </row>
    <row r="510" spans="1:68" ht="12.75" customHeight="1">
      <c r="A510" s="112"/>
      <c r="B510" s="112"/>
      <c r="C510" s="112"/>
      <c r="D510" s="29"/>
      <c r="E510" s="29"/>
      <c r="F510" s="150"/>
      <c r="G510" s="29"/>
      <c r="H510" s="29"/>
      <c r="I510" s="29"/>
      <c r="J510" s="112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W510" s="29"/>
      <c r="X510" s="29"/>
      <c r="Y510" s="29"/>
      <c r="Z510" s="29"/>
      <c r="AA510" s="29"/>
      <c r="AB510" s="29"/>
      <c r="AC510" s="29"/>
      <c r="AD510" s="29"/>
      <c r="AE510" s="29"/>
      <c r="AF510" s="29"/>
      <c r="AG510" s="29"/>
      <c r="AH510" s="29"/>
      <c r="AI510" s="29"/>
      <c r="AJ510" s="29"/>
      <c r="AK510" s="29"/>
      <c r="AL510" s="29"/>
      <c r="AM510" s="29"/>
      <c r="AN510" s="29"/>
      <c r="AO510" s="29"/>
      <c r="AP510" s="29"/>
      <c r="AQ510" s="29"/>
      <c r="AR510" s="29"/>
      <c r="AS510" s="29"/>
      <c r="AT510" s="29"/>
      <c r="AU510" s="29"/>
      <c r="AV510" s="29"/>
      <c r="AW510" s="29"/>
      <c r="AX510" s="29"/>
      <c r="AY510" s="29"/>
      <c r="AZ510" s="29"/>
      <c r="BA510" s="29"/>
      <c r="BB510" s="29"/>
      <c r="BC510" s="29"/>
      <c r="BD510" s="29"/>
      <c r="BE510" s="29"/>
      <c r="BF510" s="29"/>
      <c r="BG510" s="29"/>
      <c r="BH510" s="29"/>
      <c r="BI510" s="29"/>
      <c r="BJ510" s="29"/>
      <c r="BK510" s="29"/>
      <c r="BL510" s="29"/>
      <c r="BM510" s="29"/>
      <c r="BN510" s="29"/>
      <c r="BO510" s="29"/>
      <c r="BP510" s="29"/>
    </row>
    <row r="511" spans="1:68" ht="12.75" customHeight="1">
      <c r="A511" s="112"/>
      <c r="B511" s="112"/>
      <c r="C511" s="112"/>
      <c r="D511" s="29"/>
      <c r="E511" s="29"/>
      <c r="F511" s="150"/>
      <c r="G511" s="29"/>
      <c r="H511" s="29"/>
      <c r="I511" s="29"/>
      <c r="J511" s="112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W511" s="29"/>
      <c r="X511" s="29"/>
      <c r="Y511" s="29"/>
      <c r="Z511" s="29"/>
      <c r="AA511" s="29"/>
      <c r="AB511" s="29"/>
      <c r="AC511" s="29"/>
      <c r="AD511" s="29"/>
      <c r="AE511" s="29"/>
      <c r="AF511" s="29"/>
      <c r="AG511" s="29"/>
      <c r="AH511" s="29"/>
      <c r="AI511" s="29"/>
      <c r="AJ511" s="29"/>
      <c r="AK511" s="29"/>
      <c r="AL511" s="29"/>
      <c r="AM511" s="29"/>
      <c r="AN511" s="29"/>
      <c r="AO511" s="29"/>
      <c r="AP511" s="29"/>
      <c r="AQ511" s="29"/>
      <c r="AR511" s="29"/>
      <c r="AS511" s="29"/>
      <c r="AT511" s="29"/>
      <c r="AU511" s="29"/>
      <c r="AV511" s="29"/>
      <c r="AW511" s="29"/>
      <c r="AX511" s="29"/>
      <c r="AY511" s="29"/>
      <c r="AZ511" s="29"/>
      <c r="BA511" s="29"/>
      <c r="BB511" s="29"/>
      <c r="BC511" s="29"/>
      <c r="BD511" s="29"/>
      <c r="BE511" s="29"/>
      <c r="BF511" s="29"/>
      <c r="BG511" s="29"/>
      <c r="BH511" s="29"/>
      <c r="BI511" s="29"/>
      <c r="BJ511" s="29"/>
      <c r="BK511" s="29"/>
      <c r="BL511" s="29"/>
      <c r="BM511" s="29"/>
      <c r="BN511" s="29"/>
      <c r="BO511" s="29"/>
      <c r="BP511" s="29"/>
    </row>
    <row r="512" spans="1:68" ht="12.75" customHeight="1">
      <c r="A512" s="112"/>
      <c r="B512" s="112"/>
      <c r="C512" s="112"/>
      <c r="D512" s="29"/>
      <c r="E512" s="29"/>
      <c r="F512" s="150"/>
      <c r="G512" s="29"/>
      <c r="H512" s="29"/>
      <c r="I512" s="29"/>
      <c r="J512" s="112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W512" s="29"/>
      <c r="X512" s="29"/>
      <c r="Y512" s="29"/>
      <c r="Z512" s="29"/>
      <c r="AA512" s="29"/>
      <c r="AB512" s="29"/>
      <c r="AC512" s="29"/>
      <c r="AD512" s="29"/>
      <c r="AE512" s="29"/>
      <c r="AF512" s="29"/>
      <c r="AG512" s="29"/>
      <c r="AH512" s="29"/>
      <c r="AI512" s="29"/>
      <c r="AJ512" s="29"/>
      <c r="AK512" s="29"/>
      <c r="AL512" s="29"/>
      <c r="AM512" s="29"/>
      <c r="AN512" s="29"/>
      <c r="AO512" s="29"/>
      <c r="AP512" s="29"/>
      <c r="AQ512" s="29"/>
      <c r="AR512" s="29"/>
      <c r="AS512" s="29"/>
      <c r="AT512" s="29"/>
      <c r="AU512" s="29"/>
      <c r="AV512" s="29"/>
      <c r="AW512" s="29"/>
      <c r="AX512" s="29"/>
      <c r="AY512" s="29"/>
      <c r="AZ512" s="29"/>
      <c r="BA512" s="29"/>
      <c r="BB512" s="29"/>
      <c r="BC512" s="29"/>
      <c r="BD512" s="29"/>
      <c r="BE512" s="29"/>
      <c r="BF512" s="29"/>
      <c r="BG512" s="29"/>
      <c r="BH512" s="29"/>
      <c r="BI512" s="29"/>
      <c r="BJ512" s="29"/>
      <c r="BK512" s="29"/>
      <c r="BL512" s="29"/>
      <c r="BM512" s="29"/>
      <c r="BN512" s="29"/>
      <c r="BO512" s="29"/>
      <c r="BP512" s="29"/>
    </row>
    <row r="513" spans="1:68" ht="12.75" customHeight="1">
      <c r="A513" s="112"/>
      <c r="B513" s="112"/>
      <c r="C513" s="112"/>
      <c r="D513" s="29"/>
      <c r="E513" s="29"/>
      <c r="F513" s="150"/>
      <c r="G513" s="29"/>
      <c r="H513" s="29"/>
      <c r="I513" s="29"/>
      <c r="J513" s="112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W513" s="29"/>
      <c r="X513" s="29"/>
      <c r="Y513" s="29"/>
      <c r="Z513" s="29"/>
      <c r="AA513" s="29"/>
      <c r="AB513" s="29"/>
      <c r="AC513" s="29"/>
      <c r="AD513" s="29"/>
      <c r="AE513" s="29"/>
      <c r="AF513" s="29"/>
      <c r="AG513" s="29"/>
      <c r="AH513" s="29"/>
      <c r="AI513" s="29"/>
      <c r="AJ513" s="29"/>
      <c r="AK513" s="29"/>
      <c r="AL513" s="29"/>
      <c r="AM513" s="29"/>
      <c r="AN513" s="29"/>
      <c r="AO513" s="29"/>
      <c r="AP513" s="29"/>
      <c r="AQ513" s="29"/>
      <c r="AR513" s="29"/>
      <c r="AS513" s="29"/>
      <c r="AT513" s="29"/>
      <c r="AU513" s="29"/>
      <c r="AV513" s="29"/>
      <c r="AW513" s="29"/>
      <c r="AX513" s="29"/>
      <c r="AY513" s="29"/>
      <c r="AZ513" s="29"/>
      <c r="BA513" s="29"/>
      <c r="BB513" s="29"/>
      <c r="BC513" s="29"/>
      <c r="BD513" s="29"/>
      <c r="BE513" s="29"/>
      <c r="BF513" s="29"/>
      <c r="BG513" s="29"/>
      <c r="BH513" s="29"/>
      <c r="BI513" s="29"/>
      <c r="BJ513" s="29"/>
      <c r="BK513" s="29"/>
      <c r="BL513" s="29"/>
      <c r="BM513" s="29"/>
      <c r="BN513" s="29"/>
      <c r="BO513" s="29"/>
      <c r="BP513" s="29"/>
    </row>
    <row r="514" spans="1:68" ht="12.75" customHeight="1">
      <c r="A514" s="112"/>
      <c r="B514" s="112"/>
      <c r="C514" s="112"/>
      <c r="D514" s="29"/>
      <c r="E514" s="29"/>
      <c r="F514" s="150"/>
      <c r="G514" s="29"/>
      <c r="H514" s="29"/>
      <c r="I514" s="29"/>
      <c r="J514" s="112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W514" s="29"/>
      <c r="X514" s="29"/>
      <c r="Y514" s="29"/>
      <c r="Z514" s="29"/>
      <c r="AA514" s="29"/>
      <c r="AB514" s="29"/>
      <c r="AC514" s="29"/>
      <c r="AD514" s="29"/>
      <c r="AE514" s="29"/>
      <c r="AF514" s="29"/>
      <c r="AG514" s="29"/>
      <c r="AH514" s="29"/>
      <c r="AI514" s="29"/>
      <c r="AJ514" s="29"/>
      <c r="AK514" s="29"/>
      <c r="AL514" s="29"/>
      <c r="AM514" s="29"/>
      <c r="AN514" s="29"/>
      <c r="AO514" s="29"/>
      <c r="AP514" s="29"/>
      <c r="AQ514" s="29"/>
      <c r="AR514" s="29"/>
      <c r="AS514" s="29"/>
      <c r="AT514" s="29"/>
      <c r="AU514" s="29"/>
      <c r="AV514" s="29"/>
      <c r="AW514" s="29"/>
      <c r="AX514" s="29"/>
      <c r="AY514" s="29"/>
      <c r="AZ514" s="29"/>
      <c r="BA514" s="29"/>
      <c r="BB514" s="29"/>
      <c r="BC514" s="29"/>
      <c r="BD514" s="29"/>
      <c r="BE514" s="29"/>
      <c r="BF514" s="29"/>
      <c r="BG514" s="29"/>
      <c r="BH514" s="29"/>
      <c r="BI514" s="29"/>
      <c r="BJ514" s="29"/>
      <c r="BK514" s="29"/>
      <c r="BL514" s="29"/>
      <c r="BM514" s="29"/>
      <c r="BN514" s="29"/>
      <c r="BO514" s="29"/>
      <c r="BP514" s="29"/>
    </row>
    <row r="515" spans="1:68" ht="12.75" customHeight="1">
      <c r="A515" s="112"/>
      <c r="B515" s="112"/>
      <c r="C515" s="112"/>
      <c r="D515" s="29"/>
      <c r="E515" s="29"/>
      <c r="F515" s="150"/>
      <c r="G515" s="29"/>
      <c r="H515" s="29"/>
      <c r="I515" s="29"/>
      <c r="J515" s="112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W515" s="29"/>
      <c r="X515" s="29"/>
      <c r="Y515" s="29"/>
      <c r="Z515" s="29"/>
      <c r="AA515" s="29"/>
      <c r="AB515" s="29"/>
      <c r="AC515" s="29"/>
      <c r="AD515" s="29"/>
      <c r="AE515" s="29"/>
      <c r="AF515" s="29"/>
      <c r="AG515" s="29"/>
      <c r="AH515" s="29"/>
      <c r="AI515" s="29"/>
      <c r="AJ515" s="29"/>
      <c r="AK515" s="29"/>
      <c r="AL515" s="29"/>
      <c r="AM515" s="29"/>
      <c r="AN515" s="29"/>
      <c r="AO515" s="29"/>
      <c r="AP515" s="29"/>
      <c r="AQ515" s="29"/>
      <c r="AR515" s="29"/>
      <c r="AS515" s="29"/>
      <c r="AT515" s="29"/>
      <c r="AU515" s="29"/>
      <c r="AV515" s="29"/>
      <c r="AW515" s="29"/>
      <c r="AX515" s="29"/>
      <c r="AY515" s="29"/>
      <c r="AZ515" s="29"/>
      <c r="BA515" s="29"/>
      <c r="BB515" s="29"/>
      <c r="BC515" s="29"/>
      <c r="BD515" s="29"/>
      <c r="BE515" s="29"/>
      <c r="BF515" s="29"/>
      <c r="BG515" s="29"/>
      <c r="BH515" s="29"/>
      <c r="BI515" s="29"/>
      <c r="BJ515" s="29"/>
      <c r="BK515" s="29"/>
      <c r="BL515" s="29"/>
      <c r="BM515" s="29"/>
      <c r="BN515" s="29"/>
      <c r="BO515" s="29"/>
      <c r="BP515" s="29"/>
    </row>
    <row r="516" spans="1:68" ht="12.75" customHeight="1">
      <c r="A516" s="112"/>
      <c r="B516" s="112"/>
      <c r="C516" s="112"/>
      <c r="D516" s="29"/>
      <c r="E516" s="29"/>
      <c r="F516" s="150"/>
      <c r="G516" s="29"/>
      <c r="H516" s="29"/>
      <c r="I516" s="29"/>
      <c r="J516" s="112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W516" s="29"/>
      <c r="X516" s="29"/>
      <c r="Y516" s="29"/>
      <c r="Z516" s="29"/>
      <c r="AA516" s="29"/>
      <c r="AB516" s="29"/>
      <c r="AC516" s="29"/>
      <c r="AD516" s="29"/>
      <c r="AE516" s="29"/>
      <c r="AF516" s="29"/>
      <c r="AG516" s="29"/>
      <c r="AH516" s="29"/>
      <c r="AI516" s="29"/>
      <c r="AJ516" s="29"/>
      <c r="AK516" s="29"/>
      <c r="AL516" s="29"/>
      <c r="AM516" s="29"/>
      <c r="AN516" s="29"/>
      <c r="AO516" s="29"/>
      <c r="AP516" s="29"/>
      <c r="AQ516" s="29"/>
      <c r="AR516" s="29"/>
      <c r="AS516" s="29"/>
      <c r="AT516" s="29"/>
      <c r="AU516" s="29"/>
      <c r="AV516" s="29"/>
      <c r="AW516" s="29"/>
      <c r="AX516" s="29"/>
      <c r="AY516" s="29"/>
      <c r="AZ516" s="29"/>
      <c r="BA516" s="29"/>
      <c r="BB516" s="29"/>
      <c r="BC516" s="29"/>
      <c r="BD516" s="29"/>
      <c r="BE516" s="29"/>
      <c r="BF516" s="29"/>
      <c r="BG516" s="29"/>
      <c r="BH516" s="29"/>
      <c r="BI516" s="29"/>
      <c r="BJ516" s="29"/>
      <c r="BK516" s="29"/>
      <c r="BL516" s="29"/>
      <c r="BM516" s="29"/>
      <c r="BN516" s="29"/>
      <c r="BO516" s="29"/>
      <c r="BP516" s="29"/>
    </row>
    <row r="517" spans="1:68" ht="12.75" customHeight="1">
      <c r="A517" s="112"/>
      <c r="B517" s="112"/>
      <c r="C517" s="112"/>
      <c r="D517" s="29"/>
      <c r="E517" s="29"/>
      <c r="F517" s="150"/>
      <c r="G517" s="29"/>
      <c r="H517" s="29"/>
      <c r="I517" s="29"/>
      <c r="J517" s="112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W517" s="29"/>
      <c r="X517" s="29"/>
      <c r="Y517" s="29"/>
      <c r="Z517" s="29"/>
      <c r="AA517" s="29"/>
      <c r="AB517" s="29"/>
      <c r="AC517" s="29"/>
      <c r="AD517" s="29"/>
      <c r="AE517" s="29"/>
      <c r="AF517" s="29"/>
      <c r="AG517" s="29"/>
      <c r="AH517" s="29"/>
      <c r="AI517" s="29"/>
      <c r="AJ517" s="29"/>
      <c r="AK517" s="29"/>
      <c r="AL517" s="29"/>
      <c r="AM517" s="29"/>
      <c r="AN517" s="29"/>
      <c r="AO517" s="29"/>
      <c r="AP517" s="29"/>
      <c r="AQ517" s="29"/>
      <c r="AR517" s="29"/>
      <c r="AS517" s="29"/>
      <c r="AT517" s="29"/>
      <c r="AU517" s="29"/>
      <c r="AV517" s="29"/>
      <c r="AW517" s="29"/>
      <c r="AX517" s="29"/>
      <c r="AY517" s="29"/>
      <c r="AZ517" s="29"/>
      <c r="BA517" s="29"/>
      <c r="BB517" s="29"/>
      <c r="BC517" s="29"/>
      <c r="BD517" s="29"/>
      <c r="BE517" s="29"/>
      <c r="BF517" s="29"/>
      <c r="BG517" s="29"/>
      <c r="BH517" s="29"/>
      <c r="BI517" s="29"/>
      <c r="BJ517" s="29"/>
      <c r="BK517" s="29"/>
      <c r="BL517" s="29"/>
      <c r="BM517" s="29"/>
      <c r="BN517" s="29"/>
      <c r="BO517" s="29"/>
      <c r="BP517" s="29"/>
    </row>
    <row r="518" spans="1:68" ht="12.75" customHeight="1">
      <c r="A518" s="112"/>
      <c r="B518" s="112"/>
      <c r="C518" s="112"/>
      <c r="D518" s="29"/>
      <c r="E518" s="29"/>
      <c r="F518" s="150"/>
      <c r="G518" s="29"/>
      <c r="H518" s="29"/>
      <c r="I518" s="29"/>
      <c r="J518" s="112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W518" s="29"/>
      <c r="X518" s="29"/>
      <c r="Y518" s="29"/>
      <c r="Z518" s="29"/>
      <c r="AA518" s="29"/>
      <c r="AB518" s="29"/>
      <c r="AC518" s="29"/>
      <c r="AD518" s="29"/>
      <c r="AE518" s="29"/>
      <c r="AF518" s="29"/>
      <c r="AG518" s="29"/>
      <c r="AH518" s="29"/>
      <c r="AI518" s="29"/>
      <c r="AJ518" s="29"/>
      <c r="AK518" s="29"/>
      <c r="AL518" s="29"/>
      <c r="AM518" s="29"/>
      <c r="AN518" s="29"/>
      <c r="AO518" s="29"/>
      <c r="AP518" s="29"/>
      <c r="AQ518" s="29"/>
      <c r="AR518" s="29"/>
      <c r="AS518" s="29"/>
      <c r="AT518" s="29"/>
      <c r="AU518" s="29"/>
      <c r="AV518" s="29"/>
      <c r="AW518" s="29"/>
      <c r="AX518" s="29"/>
      <c r="AY518" s="29"/>
      <c r="AZ518" s="29"/>
      <c r="BA518" s="29"/>
      <c r="BB518" s="29"/>
      <c r="BC518" s="29"/>
      <c r="BD518" s="29"/>
      <c r="BE518" s="29"/>
      <c r="BF518" s="29"/>
      <c r="BG518" s="29"/>
      <c r="BH518" s="29"/>
      <c r="BI518" s="29"/>
      <c r="BJ518" s="29"/>
      <c r="BK518" s="29"/>
      <c r="BL518" s="29"/>
      <c r="BM518" s="29"/>
      <c r="BN518" s="29"/>
      <c r="BO518" s="29"/>
      <c r="BP518" s="29"/>
    </row>
    <row r="519" spans="1:68" ht="12.75" customHeight="1">
      <c r="A519" s="112"/>
      <c r="B519" s="112"/>
      <c r="C519" s="112"/>
      <c r="D519" s="29"/>
      <c r="E519" s="29"/>
      <c r="F519" s="150"/>
      <c r="G519" s="29"/>
      <c r="H519" s="29"/>
      <c r="I519" s="29"/>
      <c r="J519" s="112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Y519" s="29"/>
      <c r="Z519" s="29"/>
      <c r="AA519" s="29"/>
      <c r="AB519" s="29"/>
      <c r="AC519" s="29"/>
      <c r="AD519" s="29"/>
      <c r="AE519" s="29"/>
      <c r="AF519" s="29"/>
      <c r="AG519" s="29"/>
      <c r="AH519" s="29"/>
      <c r="AI519" s="29"/>
      <c r="AJ519" s="29"/>
      <c r="AK519" s="29"/>
      <c r="AL519" s="29"/>
      <c r="AM519" s="29"/>
      <c r="AN519" s="29"/>
      <c r="AO519" s="29"/>
      <c r="AP519" s="29"/>
      <c r="AQ519" s="29"/>
      <c r="AR519" s="29"/>
      <c r="AS519" s="29"/>
      <c r="AT519" s="29"/>
      <c r="AU519" s="29"/>
      <c r="AV519" s="29"/>
      <c r="AW519" s="29"/>
      <c r="AX519" s="29"/>
      <c r="AY519" s="29"/>
      <c r="AZ519" s="29"/>
      <c r="BA519" s="29"/>
      <c r="BB519" s="29"/>
      <c r="BC519" s="29"/>
      <c r="BD519" s="29"/>
      <c r="BE519" s="29"/>
      <c r="BF519" s="29"/>
      <c r="BG519" s="29"/>
      <c r="BH519" s="29"/>
      <c r="BI519" s="29"/>
      <c r="BJ519" s="29"/>
      <c r="BK519" s="29"/>
      <c r="BL519" s="29"/>
      <c r="BM519" s="29"/>
      <c r="BN519" s="29"/>
      <c r="BO519" s="29"/>
      <c r="BP519" s="29"/>
    </row>
    <row r="520" spans="1:68" ht="12.75" customHeight="1">
      <c r="A520" s="112"/>
      <c r="B520" s="112"/>
      <c r="C520" s="112"/>
      <c r="D520" s="29"/>
      <c r="E520" s="29"/>
      <c r="F520" s="150"/>
      <c r="G520" s="29"/>
      <c r="H520" s="29"/>
      <c r="I520" s="29"/>
      <c r="J520" s="112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W520" s="29"/>
      <c r="X520" s="29"/>
      <c r="Y520" s="29"/>
      <c r="Z520" s="29"/>
      <c r="AA520" s="29"/>
      <c r="AB520" s="29"/>
      <c r="AC520" s="29"/>
      <c r="AD520" s="29"/>
      <c r="AE520" s="29"/>
      <c r="AF520" s="29"/>
      <c r="AG520" s="29"/>
      <c r="AH520" s="29"/>
      <c r="AI520" s="29"/>
      <c r="AJ520" s="29"/>
      <c r="AK520" s="29"/>
      <c r="AL520" s="29"/>
      <c r="AM520" s="29"/>
      <c r="AN520" s="29"/>
      <c r="AO520" s="29"/>
      <c r="AP520" s="29"/>
      <c r="AQ520" s="29"/>
      <c r="AR520" s="29"/>
      <c r="AS520" s="29"/>
      <c r="AT520" s="29"/>
      <c r="AU520" s="29"/>
      <c r="AV520" s="29"/>
      <c r="AW520" s="29"/>
      <c r="AX520" s="29"/>
      <c r="AY520" s="29"/>
      <c r="AZ520" s="29"/>
      <c r="BA520" s="29"/>
      <c r="BB520" s="29"/>
      <c r="BC520" s="29"/>
      <c r="BD520" s="29"/>
      <c r="BE520" s="29"/>
      <c r="BF520" s="29"/>
      <c r="BG520" s="29"/>
      <c r="BH520" s="29"/>
      <c r="BI520" s="29"/>
      <c r="BJ520" s="29"/>
      <c r="BK520" s="29"/>
      <c r="BL520" s="29"/>
      <c r="BM520" s="29"/>
      <c r="BN520" s="29"/>
      <c r="BO520" s="29"/>
      <c r="BP520" s="29"/>
    </row>
    <row r="521" spans="1:68" ht="12.75" customHeight="1">
      <c r="A521" s="112"/>
      <c r="B521" s="112"/>
      <c r="C521" s="112"/>
      <c r="D521" s="29"/>
      <c r="E521" s="29"/>
      <c r="F521" s="150"/>
      <c r="G521" s="29"/>
      <c r="H521" s="29"/>
      <c r="I521" s="29"/>
      <c r="J521" s="112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W521" s="29"/>
      <c r="X521" s="29"/>
      <c r="Y521" s="29"/>
      <c r="Z521" s="29"/>
      <c r="AA521" s="29"/>
      <c r="AB521" s="29"/>
      <c r="AC521" s="29"/>
      <c r="AD521" s="29"/>
      <c r="AE521" s="29"/>
      <c r="AF521" s="29"/>
      <c r="AG521" s="29"/>
      <c r="AH521" s="29"/>
      <c r="AI521" s="29"/>
      <c r="AJ521" s="29"/>
      <c r="AK521" s="29"/>
      <c r="AL521" s="29"/>
      <c r="AM521" s="29"/>
      <c r="AN521" s="29"/>
      <c r="AO521" s="29"/>
      <c r="AP521" s="29"/>
      <c r="AQ521" s="29"/>
      <c r="AR521" s="29"/>
      <c r="AS521" s="29"/>
      <c r="AT521" s="29"/>
      <c r="AU521" s="29"/>
      <c r="AV521" s="29"/>
      <c r="AW521" s="29"/>
      <c r="AX521" s="29"/>
      <c r="AY521" s="29"/>
      <c r="AZ521" s="29"/>
      <c r="BA521" s="29"/>
      <c r="BB521" s="29"/>
      <c r="BC521" s="29"/>
      <c r="BD521" s="29"/>
      <c r="BE521" s="29"/>
      <c r="BF521" s="29"/>
      <c r="BG521" s="29"/>
      <c r="BH521" s="29"/>
      <c r="BI521" s="29"/>
      <c r="BJ521" s="29"/>
      <c r="BK521" s="29"/>
      <c r="BL521" s="29"/>
      <c r="BM521" s="29"/>
      <c r="BN521" s="29"/>
      <c r="BO521" s="29"/>
      <c r="BP521" s="29"/>
    </row>
    <row r="522" spans="1:68" ht="12.75" customHeight="1">
      <c r="A522" s="112"/>
      <c r="B522" s="112"/>
      <c r="C522" s="112"/>
      <c r="D522" s="29"/>
      <c r="E522" s="29"/>
      <c r="F522" s="150"/>
      <c r="G522" s="29"/>
      <c r="H522" s="29"/>
      <c r="I522" s="29"/>
      <c r="J522" s="112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29"/>
      <c r="Z522" s="29"/>
      <c r="AA522" s="29"/>
      <c r="AB522" s="29"/>
      <c r="AC522" s="29"/>
      <c r="AD522" s="29"/>
      <c r="AE522" s="29"/>
      <c r="AF522" s="29"/>
      <c r="AG522" s="29"/>
      <c r="AH522" s="29"/>
      <c r="AI522" s="29"/>
      <c r="AJ522" s="29"/>
      <c r="AK522" s="29"/>
      <c r="AL522" s="29"/>
      <c r="AM522" s="29"/>
      <c r="AN522" s="29"/>
      <c r="AO522" s="29"/>
      <c r="AP522" s="29"/>
      <c r="AQ522" s="29"/>
      <c r="AR522" s="29"/>
      <c r="AS522" s="29"/>
      <c r="AT522" s="29"/>
      <c r="AU522" s="29"/>
      <c r="AV522" s="29"/>
      <c r="AW522" s="29"/>
      <c r="AX522" s="29"/>
      <c r="AY522" s="29"/>
      <c r="AZ522" s="29"/>
      <c r="BA522" s="29"/>
      <c r="BB522" s="29"/>
      <c r="BC522" s="29"/>
      <c r="BD522" s="29"/>
      <c r="BE522" s="29"/>
      <c r="BF522" s="29"/>
      <c r="BG522" s="29"/>
      <c r="BH522" s="29"/>
      <c r="BI522" s="29"/>
      <c r="BJ522" s="29"/>
      <c r="BK522" s="29"/>
      <c r="BL522" s="29"/>
      <c r="BM522" s="29"/>
      <c r="BN522" s="29"/>
      <c r="BO522" s="29"/>
      <c r="BP522" s="29"/>
    </row>
    <row r="523" spans="1:68" ht="12.75" customHeight="1">
      <c r="A523" s="112"/>
      <c r="B523" s="112"/>
      <c r="C523" s="112"/>
      <c r="D523" s="29"/>
      <c r="E523" s="29"/>
      <c r="F523" s="150"/>
      <c r="G523" s="29"/>
      <c r="H523" s="29"/>
      <c r="I523" s="29"/>
      <c r="J523" s="112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W523" s="29"/>
      <c r="X523" s="29"/>
      <c r="Y523" s="29"/>
      <c r="Z523" s="29"/>
      <c r="AA523" s="29"/>
      <c r="AB523" s="29"/>
      <c r="AC523" s="29"/>
      <c r="AD523" s="29"/>
      <c r="AE523" s="29"/>
      <c r="AF523" s="29"/>
      <c r="AG523" s="29"/>
      <c r="AH523" s="29"/>
      <c r="AI523" s="29"/>
      <c r="AJ523" s="29"/>
      <c r="AK523" s="29"/>
      <c r="AL523" s="29"/>
      <c r="AM523" s="29"/>
      <c r="AN523" s="29"/>
      <c r="AO523" s="29"/>
      <c r="AP523" s="29"/>
      <c r="AQ523" s="29"/>
      <c r="AR523" s="29"/>
      <c r="AS523" s="29"/>
      <c r="AT523" s="29"/>
      <c r="AU523" s="29"/>
      <c r="AV523" s="29"/>
      <c r="AW523" s="29"/>
      <c r="AX523" s="29"/>
      <c r="AY523" s="29"/>
      <c r="AZ523" s="29"/>
      <c r="BA523" s="29"/>
      <c r="BB523" s="29"/>
      <c r="BC523" s="29"/>
      <c r="BD523" s="29"/>
      <c r="BE523" s="29"/>
      <c r="BF523" s="29"/>
      <c r="BG523" s="29"/>
      <c r="BH523" s="29"/>
      <c r="BI523" s="29"/>
      <c r="BJ523" s="29"/>
      <c r="BK523" s="29"/>
      <c r="BL523" s="29"/>
      <c r="BM523" s="29"/>
      <c r="BN523" s="29"/>
      <c r="BO523" s="29"/>
      <c r="BP523" s="29"/>
    </row>
    <row r="524" spans="1:68" ht="12.75" customHeight="1">
      <c r="A524" s="112"/>
      <c r="B524" s="112"/>
      <c r="C524" s="112"/>
      <c r="D524" s="29"/>
      <c r="E524" s="29"/>
      <c r="F524" s="150"/>
      <c r="G524" s="29"/>
      <c r="H524" s="29"/>
      <c r="I524" s="29"/>
      <c r="J524" s="112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W524" s="29"/>
      <c r="X524" s="29"/>
      <c r="Y524" s="29"/>
      <c r="Z524" s="29"/>
      <c r="AA524" s="29"/>
      <c r="AB524" s="29"/>
      <c r="AC524" s="29"/>
      <c r="AD524" s="29"/>
      <c r="AE524" s="29"/>
      <c r="AF524" s="29"/>
      <c r="AG524" s="29"/>
      <c r="AH524" s="29"/>
      <c r="AI524" s="29"/>
      <c r="AJ524" s="29"/>
      <c r="AK524" s="29"/>
      <c r="AL524" s="29"/>
      <c r="AM524" s="29"/>
      <c r="AN524" s="29"/>
      <c r="AO524" s="29"/>
      <c r="AP524" s="29"/>
      <c r="AQ524" s="29"/>
      <c r="AR524" s="29"/>
      <c r="AS524" s="29"/>
      <c r="AT524" s="29"/>
      <c r="AU524" s="29"/>
      <c r="AV524" s="29"/>
      <c r="AW524" s="29"/>
      <c r="AX524" s="29"/>
      <c r="AY524" s="29"/>
      <c r="AZ524" s="29"/>
      <c r="BA524" s="29"/>
      <c r="BB524" s="29"/>
      <c r="BC524" s="29"/>
      <c r="BD524" s="29"/>
      <c r="BE524" s="29"/>
      <c r="BF524" s="29"/>
      <c r="BG524" s="29"/>
      <c r="BH524" s="29"/>
      <c r="BI524" s="29"/>
      <c r="BJ524" s="29"/>
      <c r="BK524" s="29"/>
      <c r="BL524" s="29"/>
      <c r="BM524" s="29"/>
      <c r="BN524" s="29"/>
      <c r="BO524" s="29"/>
      <c r="BP524" s="29"/>
    </row>
    <row r="525" spans="1:68" ht="12.75" customHeight="1">
      <c r="A525" s="112"/>
      <c r="B525" s="112"/>
      <c r="C525" s="112"/>
      <c r="D525" s="29"/>
      <c r="E525" s="29"/>
      <c r="F525" s="150"/>
      <c r="G525" s="29"/>
      <c r="H525" s="29"/>
      <c r="I525" s="29"/>
      <c r="J525" s="112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W525" s="29"/>
      <c r="X525" s="29"/>
      <c r="Y525" s="29"/>
      <c r="Z525" s="29"/>
      <c r="AA525" s="29"/>
      <c r="AB525" s="29"/>
      <c r="AC525" s="29"/>
      <c r="AD525" s="29"/>
      <c r="AE525" s="29"/>
      <c r="AF525" s="29"/>
      <c r="AG525" s="29"/>
      <c r="AH525" s="29"/>
      <c r="AI525" s="29"/>
      <c r="AJ525" s="29"/>
      <c r="AK525" s="29"/>
      <c r="AL525" s="29"/>
      <c r="AM525" s="29"/>
      <c r="AN525" s="29"/>
      <c r="AO525" s="29"/>
      <c r="AP525" s="29"/>
      <c r="AQ525" s="29"/>
      <c r="AR525" s="29"/>
      <c r="AS525" s="29"/>
      <c r="AT525" s="29"/>
      <c r="AU525" s="29"/>
      <c r="AV525" s="29"/>
      <c r="AW525" s="29"/>
      <c r="AX525" s="29"/>
      <c r="AY525" s="29"/>
      <c r="AZ525" s="29"/>
      <c r="BA525" s="29"/>
      <c r="BB525" s="29"/>
      <c r="BC525" s="29"/>
      <c r="BD525" s="29"/>
      <c r="BE525" s="29"/>
      <c r="BF525" s="29"/>
      <c r="BG525" s="29"/>
      <c r="BH525" s="29"/>
      <c r="BI525" s="29"/>
      <c r="BJ525" s="29"/>
      <c r="BK525" s="29"/>
      <c r="BL525" s="29"/>
      <c r="BM525" s="29"/>
      <c r="BN525" s="29"/>
      <c r="BO525" s="29"/>
      <c r="BP525" s="29"/>
    </row>
    <row r="526" spans="1:68" ht="12.75" customHeight="1">
      <c r="A526" s="112"/>
      <c r="B526" s="112"/>
      <c r="C526" s="112"/>
      <c r="D526" s="29"/>
      <c r="E526" s="29"/>
      <c r="F526" s="150"/>
      <c r="G526" s="29"/>
      <c r="H526" s="29"/>
      <c r="I526" s="29"/>
      <c r="J526" s="112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W526" s="29"/>
      <c r="X526" s="29"/>
      <c r="Y526" s="29"/>
      <c r="Z526" s="29"/>
      <c r="AA526" s="29"/>
      <c r="AB526" s="29"/>
      <c r="AC526" s="29"/>
      <c r="AD526" s="29"/>
      <c r="AE526" s="29"/>
      <c r="AF526" s="29"/>
      <c r="AG526" s="29"/>
      <c r="AH526" s="29"/>
      <c r="AI526" s="29"/>
      <c r="AJ526" s="29"/>
      <c r="AK526" s="29"/>
      <c r="AL526" s="29"/>
      <c r="AM526" s="29"/>
      <c r="AN526" s="29"/>
      <c r="AO526" s="29"/>
      <c r="AP526" s="29"/>
      <c r="AQ526" s="29"/>
      <c r="AR526" s="29"/>
      <c r="AS526" s="29"/>
      <c r="AT526" s="29"/>
      <c r="AU526" s="29"/>
      <c r="AV526" s="29"/>
      <c r="AW526" s="29"/>
      <c r="AX526" s="29"/>
      <c r="AY526" s="29"/>
      <c r="AZ526" s="29"/>
      <c r="BA526" s="29"/>
      <c r="BB526" s="29"/>
      <c r="BC526" s="29"/>
      <c r="BD526" s="29"/>
      <c r="BE526" s="29"/>
      <c r="BF526" s="29"/>
      <c r="BG526" s="29"/>
      <c r="BH526" s="29"/>
      <c r="BI526" s="29"/>
      <c r="BJ526" s="29"/>
      <c r="BK526" s="29"/>
      <c r="BL526" s="29"/>
      <c r="BM526" s="29"/>
      <c r="BN526" s="29"/>
      <c r="BO526" s="29"/>
      <c r="BP526" s="29"/>
    </row>
    <row r="527" spans="1:68" ht="12.75" customHeight="1">
      <c r="A527" s="112"/>
      <c r="B527" s="112"/>
      <c r="C527" s="112"/>
      <c r="D527" s="29"/>
      <c r="E527" s="29"/>
      <c r="F527" s="150"/>
      <c r="G527" s="29"/>
      <c r="H527" s="29"/>
      <c r="I527" s="29"/>
      <c r="J527" s="112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W527" s="29"/>
      <c r="X527" s="29"/>
      <c r="Y527" s="29"/>
      <c r="Z527" s="29"/>
      <c r="AA527" s="29"/>
      <c r="AB527" s="29"/>
      <c r="AC527" s="29"/>
      <c r="AD527" s="29"/>
      <c r="AE527" s="29"/>
      <c r="AF527" s="29"/>
      <c r="AG527" s="29"/>
      <c r="AH527" s="29"/>
      <c r="AI527" s="29"/>
      <c r="AJ527" s="29"/>
      <c r="AK527" s="29"/>
      <c r="AL527" s="29"/>
      <c r="AM527" s="29"/>
      <c r="AN527" s="29"/>
      <c r="AO527" s="29"/>
      <c r="AP527" s="29"/>
      <c r="AQ527" s="29"/>
      <c r="AR527" s="29"/>
      <c r="AS527" s="29"/>
      <c r="AT527" s="29"/>
      <c r="AU527" s="29"/>
      <c r="AV527" s="29"/>
      <c r="AW527" s="29"/>
      <c r="AX527" s="29"/>
      <c r="AY527" s="29"/>
      <c r="AZ527" s="29"/>
      <c r="BA527" s="29"/>
      <c r="BB527" s="29"/>
      <c r="BC527" s="29"/>
      <c r="BD527" s="29"/>
      <c r="BE527" s="29"/>
      <c r="BF527" s="29"/>
      <c r="BG527" s="29"/>
      <c r="BH527" s="29"/>
      <c r="BI527" s="29"/>
      <c r="BJ527" s="29"/>
      <c r="BK527" s="29"/>
      <c r="BL527" s="29"/>
      <c r="BM527" s="29"/>
      <c r="BN527" s="29"/>
      <c r="BO527" s="29"/>
      <c r="BP527" s="29"/>
    </row>
    <row r="528" spans="1:68" ht="12.75" customHeight="1">
      <c r="A528" s="112"/>
      <c r="B528" s="112"/>
      <c r="C528" s="112"/>
      <c r="D528" s="29"/>
      <c r="E528" s="29"/>
      <c r="F528" s="150"/>
      <c r="G528" s="29"/>
      <c r="H528" s="29"/>
      <c r="I528" s="29"/>
      <c r="J528" s="112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W528" s="29"/>
      <c r="X528" s="29"/>
      <c r="Y528" s="29"/>
      <c r="Z528" s="29"/>
      <c r="AA528" s="29"/>
      <c r="AB528" s="29"/>
      <c r="AC528" s="29"/>
      <c r="AD528" s="29"/>
      <c r="AE528" s="29"/>
      <c r="AF528" s="29"/>
      <c r="AG528" s="29"/>
      <c r="AH528" s="29"/>
      <c r="AI528" s="29"/>
      <c r="AJ528" s="29"/>
      <c r="AK528" s="29"/>
      <c r="AL528" s="29"/>
      <c r="AM528" s="29"/>
      <c r="AN528" s="29"/>
      <c r="AO528" s="29"/>
      <c r="AP528" s="29"/>
      <c r="AQ528" s="29"/>
      <c r="AR528" s="29"/>
      <c r="AS528" s="29"/>
      <c r="AT528" s="29"/>
      <c r="AU528" s="29"/>
      <c r="AV528" s="29"/>
      <c r="AW528" s="29"/>
      <c r="AX528" s="29"/>
      <c r="AY528" s="29"/>
      <c r="AZ528" s="29"/>
      <c r="BA528" s="29"/>
      <c r="BB528" s="29"/>
      <c r="BC528" s="29"/>
      <c r="BD528" s="29"/>
      <c r="BE528" s="29"/>
      <c r="BF528" s="29"/>
      <c r="BG528" s="29"/>
      <c r="BH528" s="29"/>
      <c r="BI528" s="29"/>
      <c r="BJ528" s="29"/>
      <c r="BK528" s="29"/>
      <c r="BL528" s="29"/>
      <c r="BM528" s="29"/>
      <c r="BN528" s="29"/>
      <c r="BO528" s="29"/>
      <c r="BP528" s="29"/>
    </row>
    <row r="529" spans="1:68" ht="12.75" customHeight="1">
      <c r="A529" s="112"/>
      <c r="B529" s="112"/>
      <c r="C529" s="112"/>
      <c r="D529" s="29"/>
      <c r="E529" s="29"/>
      <c r="F529" s="150"/>
      <c r="G529" s="29"/>
      <c r="H529" s="29"/>
      <c r="I529" s="29"/>
      <c r="J529" s="112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W529" s="29"/>
      <c r="X529" s="29"/>
      <c r="Y529" s="29"/>
      <c r="Z529" s="29"/>
      <c r="AA529" s="29"/>
      <c r="AB529" s="29"/>
      <c r="AC529" s="29"/>
      <c r="AD529" s="29"/>
      <c r="AE529" s="29"/>
      <c r="AF529" s="29"/>
      <c r="AG529" s="29"/>
      <c r="AH529" s="29"/>
      <c r="AI529" s="29"/>
      <c r="AJ529" s="29"/>
      <c r="AK529" s="29"/>
      <c r="AL529" s="29"/>
      <c r="AM529" s="29"/>
      <c r="AN529" s="29"/>
      <c r="AO529" s="29"/>
      <c r="AP529" s="29"/>
      <c r="AQ529" s="29"/>
      <c r="AR529" s="29"/>
      <c r="AS529" s="29"/>
      <c r="AT529" s="29"/>
      <c r="AU529" s="29"/>
      <c r="AV529" s="29"/>
      <c r="AW529" s="29"/>
      <c r="AX529" s="29"/>
      <c r="AY529" s="29"/>
      <c r="AZ529" s="29"/>
      <c r="BA529" s="29"/>
      <c r="BB529" s="29"/>
      <c r="BC529" s="29"/>
      <c r="BD529" s="29"/>
      <c r="BE529" s="29"/>
      <c r="BF529" s="29"/>
      <c r="BG529" s="29"/>
      <c r="BH529" s="29"/>
      <c r="BI529" s="29"/>
      <c r="BJ529" s="29"/>
      <c r="BK529" s="29"/>
      <c r="BL529" s="29"/>
      <c r="BM529" s="29"/>
      <c r="BN529" s="29"/>
      <c r="BO529" s="29"/>
      <c r="BP529" s="29"/>
    </row>
    <row r="530" spans="1:68" ht="12.75" customHeight="1">
      <c r="A530" s="112"/>
      <c r="B530" s="112"/>
      <c r="C530" s="112"/>
      <c r="D530" s="29"/>
      <c r="E530" s="29"/>
      <c r="F530" s="150"/>
      <c r="G530" s="29"/>
      <c r="H530" s="29"/>
      <c r="I530" s="29"/>
      <c r="J530" s="112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W530" s="29"/>
      <c r="X530" s="29"/>
      <c r="Y530" s="29"/>
      <c r="Z530" s="29"/>
      <c r="AA530" s="29"/>
      <c r="AB530" s="29"/>
      <c r="AC530" s="29"/>
      <c r="AD530" s="29"/>
      <c r="AE530" s="29"/>
      <c r="AF530" s="29"/>
      <c r="AG530" s="29"/>
      <c r="AH530" s="29"/>
      <c r="AI530" s="29"/>
      <c r="AJ530" s="29"/>
      <c r="AK530" s="29"/>
      <c r="AL530" s="29"/>
      <c r="AM530" s="29"/>
      <c r="AN530" s="29"/>
      <c r="AO530" s="29"/>
      <c r="AP530" s="29"/>
      <c r="AQ530" s="29"/>
      <c r="AR530" s="29"/>
      <c r="AS530" s="29"/>
      <c r="AT530" s="29"/>
      <c r="AU530" s="29"/>
      <c r="AV530" s="29"/>
      <c r="AW530" s="29"/>
      <c r="AX530" s="29"/>
      <c r="AY530" s="29"/>
      <c r="AZ530" s="29"/>
      <c r="BA530" s="29"/>
      <c r="BB530" s="29"/>
      <c r="BC530" s="29"/>
      <c r="BD530" s="29"/>
      <c r="BE530" s="29"/>
      <c r="BF530" s="29"/>
      <c r="BG530" s="29"/>
      <c r="BH530" s="29"/>
      <c r="BI530" s="29"/>
      <c r="BJ530" s="29"/>
      <c r="BK530" s="29"/>
      <c r="BL530" s="29"/>
      <c r="BM530" s="29"/>
      <c r="BN530" s="29"/>
      <c r="BO530" s="29"/>
      <c r="BP530" s="29"/>
    </row>
    <row r="531" spans="1:68" ht="12.75" customHeight="1">
      <c r="A531" s="112"/>
      <c r="B531" s="112"/>
      <c r="C531" s="112"/>
      <c r="D531" s="29"/>
      <c r="E531" s="29"/>
      <c r="F531" s="150"/>
      <c r="G531" s="29"/>
      <c r="H531" s="29"/>
      <c r="I531" s="29"/>
      <c r="J531" s="112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W531" s="29"/>
      <c r="X531" s="29"/>
      <c r="Y531" s="29"/>
      <c r="Z531" s="29"/>
      <c r="AA531" s="29"/>
      <c r="AB531" s="29"/>
      <c r="AC531" s="29"/>
      <c r="AD531" s="29"/>
      <c r="AE531" s="29"/>
      <c r="AF531" s="29"/>
      <c r="AG531" s="29"/>
      <c r="AH531" s="29"/>
      <c r="AI531" s="29"/>
      <c r="AJ531" s="29"/>
      <c r="AK531" s="29"/>
      <c r="AL531" s="29"/>
      <c r="AM531" s="29"/>
      <c r="AN531" s="29"/>
      <c r="AO531" s="29"/>
      <c r="AP531" s="29"/>
      <c r="AQ531" s="29"/>
      <c r="AR531" s="29"/>
      <c r="AS531" s="29"/>
      <c r="AT531" s="29"/>
      <c r="AU531" s="29"/>
      <c r="AV531" s="29"/>
      <c r="AW531" s="29"/>
      <c r="AX531" s="29"/>
      <c r="AY531" s="29"/>
      <c r="AZ531" s="29"/>
      <c r="BA531" s="29"/>
      <c r="BB531" s="29"/>
      <c r="BC531" s="29"/>
      <c r="BD531" s="29"/>
      <c r="BE531" s="29"/>
      <c r="BF531" s="29"/>
      <c r="BG531" s="29"/>
      <c r="BH531" s="29"/>
      <c r="BI531" s="29"/>
      <c r="BJ531" s="29"/>
      <c r="BK531" s="29"/>
      <c r="BL531" s="29"/>
      <c r="BM531" s="29"/>
      <c r="BN531" s="29"/>
      <c r="BO531" s="29"/>
      <c r="BP531" s="29"/>
    </row>
    <row r="532" spans="1:68" ht="12.75" customHeight="1">
      <c r="A532" s="112"/>
      <c r="B532" s="112"/>
      <c r="C532" s="112"/>
      <c r="D532" s="29"/>
      <c r="E532" s="29"/>
      <c r="F532" s="150"/>
      <c r="G532" s="29"/>
      <c r="H532" s="29"/>
      <c r="I532" s="29"/>
      <c r="J532" s="112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W532" s="29"/>
      <c r="X532" s="29"/>
      <c r="Y532" s="29"/>
      <c r="Z532" s="29"/>
      <c r="AA532" s="29"/>
      <c r="AB532" s="29"/>
      <c r="AC532" s="29"/>
      <c r="AD532" s="29"/>
      <c r="AE532" s="29"/>
      <c r="AF532" s="29"/>
      <c r="AG532" s="29"/>
      <c r="AH532" s="29"/>
      <c r="AI532" s="29"/>
      <c r="AJ532" s="29"/>
      <c r="AK532" s="29"/>
      <c r="AL532" s="29"/>
      <c r="AM532" s="29"/>
      <c r="AN532" s="29"/>
      <c r="AO532" s="29"/>
      <c r="AP532" s="29"/>
      <c r="AQ532" s="29"/>
      <c r="AR532" s="29"/>
      <c r="AS532" s="29"/>
      <c r="AT532" s="29"/>
      <c r="AU532" s="29"/>
      <c r="AV532" s="29"/>
      <c r="AW532" s="29"/>
      <c r="AX532" s="29"/>
      <c r="AY532" s="29"/>
      <c r="AZ532" s="29"/>
      <c r="BA532" s="29"/>
      <c r="BB532" s="29"/>
      <c r="BC532" s="29"/>
      <c r="BD532" s="29"/>
      <c r="BE532" s="29"/>
      <c r="BF532" s="29"/>
      <c r="BG532" s="29"/>
      <c r="BH532" s="29"/>
      <c r="BI532" s="29"/>
      <c r="BJ532" s="29"/>
      <c r="BK532" s="29"/>
      <c r="BL532" s="29"/>
      <c r="BM532" s="29"/>
      <c r="BN532" s="29"/>
      <c r="BO532" s="29"/>
      <c r="BP532" s="29"/>
    </row>
    <row r="533" spans="1:68" ht="12.75" customHeight="1">
      <c r="A533" s="112"/>
      <c r="B533" s="112"/>
      <c r="C533" s="112"/>
      <c r="D533" s="29"/>
      <c r="E533" s="29"/>
      <c r="F533" s="150"/>
      <c r="G533" s="29"/>
      <c r="H533" s="29"/>
      <c r="I533" s="29"/>
      <c r="J533" s="112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W533" s="29"/>
      <c r="X533" s="29"/>
      <c r="Y533" s="29"/>
      <c r="Z533" s="29"/>
      <c r="AA533" s="29"/>
      <c r="AB533" s="29"/>
      <c r="AC533" s="29"/>
      <c r="AD533" s="29"/>
      <c r="AE533" s="29"/>
      <c r="AF533" s="29"/>
      <c r="AG533" s="29"/>
      <c r="AH533" s="29"/>
      <c r="AI533" s="29"/>
      <c r="AJ533" s="29"/>
      <c r="AK533" s="29"/>
      <c r="AL533" s="29"/>
      <c r="AM533" s="29"/>
      <c r="AN533" s="29"/>
      <c r="AO533" s="29"/>
      <c r="AP533" s="29"/>
      <c r="AQ533" s="29"/>
      <c r="AR533" s="29"/>
      <c r="AS533" s="29"/>
      <c r="AT533" s="29"/>
      <c r="AU533" s="29"/>
      <c r="AV533" s="29"/>
      <c r="AW533" s="29"/>
      <c r="AX533" s="29"/>
      <c r="AY533" s="29"/>
      <c r="AZ533" s="29"/>
      <c r="BA533" s="29"/>
      <c r="BB533" s="29"/>
      <c r="BC533" s="29"/>
      <c r="BD533" s="29"/>
      <c r="BE533" s="29"/>
      <c r="BF533" s="29"/>
      <c r="BG533" s="29"/>
      <c r="BH533" s="29"/>
      <c r="BI533" s="29"/>
      <c r="BJ533" s="29"/>
      <c r="BK533" s="29"/>
      <c r="BL533" s="29"/>
      <c r="BM533" s="29"/>
      <c r="BN533" s="29"/>
      <c r="BO533" s="29"/>
      <c r="BP533" s="29"/>
    </row>
    <row r="534" spans="1:68" ht="12.75" customHeight="1">
      <c r="A534" s="112"/>
      <c r="B534" s="112"/>
      <c r="C534" s="112"/>
      <c r="D534" s="29"/>
      <c r="E534" s="29"/>
      <c r="F534" s="150"/>
      <c r="G534" s="29"/>
      <c r="H534" s="29"/>
      <c r="I534" s="29"/>
      <c r="J534" s="112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W534" s="29"/>
      <c r="X534" s="29"/>
      <c r="Y534" s="29"/>
      <c r="Z534" s="29"/>
      <c r="AA534" s="29"/>
      <c r="AB534" s="29"/>
      <c r="AC534" s="29"/>
      <c r="AD534" s="29"/>
      <c r="AE534" s="29"/>
      <c r="AF534" s="29"/>
      <c r="AG534" s="29"/>
      <c r="AH534" s="29"/>
      <c r="AI534" s="29"/>
      <c r="AJ534" s="29"/>
      <c r="AK534" s="29"/>
      <c r="AL534" s="29"/>
      <c r="AM534" s="29"/>
      <c r="AN534" s="29"/>
      <c r="AO534" s="29"/>
      <c r="AP534" s="29"/>
      <c r="AQ534" s="29"/>
      <c r="AR534" s="29"/>
      <c r="AS534" s="29"/>
      <c r="AT534" s="29"/>
      <c r="AU534" s="29"/>
      <c r="AV534" s="29"/>
      <c r="AW534" s="29"/>
      <c r="AX534" s="29"/>
      <c r="AY534" s="29"/>
      <c r="AZ534" s="29"/>
      <c r="BA534" s="29"/>
      <c r="BB534" s="29"/>
      <c r="BC534" s="29"/>
      <c r="BD534" s="29"/>
      <c r="BE534" s="29"/>
      <c r="BF534" s="29"/>
      <c r="BG534" s="29"/>
      <c r="BH534" s="29"/>
      <c r="BI534" s="29"/>
      <c r="BJ534" s="29"/>
      <c r="BK534" s="29"/>
      <c r="BL534" s="29"/>
      <c r="BM534" s="29"/>
      <c r="BN534" s="29"/>
      <c r="BO534" s="29"/>
      <c r="BP534" s="29"/>
    </row>
    <row r="535" spans="1:68" ht="12.75" customHeight="1">
      <c r="A535" s="112"/>
      <c r="B535" s="112"/>
      <c r="C535" s="112"/>
      <c r="D535" s="29"/>
      <c r="E535" s="29"/>
      <c r="F535" s="150"/>
      <c r="G535" s="29"/>
      <c r="H535" s="29"/>
      <c r="I535" s="29"/>
      <c r="J535" s="112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W535" s="29"/>
      <c r="X535" s="29"/>
      <c r="Y535" s="29"/>
      <c r="Z535" s="29"/>
      <c r="AA535" s="29"/>
      <c r="AB535" s="29"/>
      <c r="AC535" s="29"/>
      <c r="AD535" s="29"/>
      <c r="AE535" s="29"/>
      <c r="AF535" s="29"/>
      <c r="AG535" s="29"/>
      <c r="AH535" s="29"/>
      <c r="AI535" s="29"/>
      <c r="AJ535" s="29"/>
      <c r="AK535" s="29"/>
      <c r="AL535" s="29"/>
      <c r="AM535" s="29"/>
      <c r="AN535" s="29"/>
      <c r="AO535" s="29"/>
      <c r="AP535" s="29"/>
      <c r="AQ535" s="29"/>
      <c r="AR535" s="29"/>
      <c r="AS535" s="29"/>
      <c r="AT535" s="29"/>
      <c r="AU535" s="29"/>
      <c r="AV535" s="29"/>
      <c r="AW535" s="29"/>
      <c r="AX535" s="29"/>
      <c r="AY535" s="29"/>
      <c r="AZ535" s="29"/>
      <c r="BA535" s="29"/>
      <c r="BB535" s="29"/>
      <c r="BC535" s="29"/>
      <c r="BD535" s="29"/>
      <c r="BE535" s="29"/>
      <c r="BF535" s="29"/>
      <c r="BG535" s="29"/>
      <c r="BH535" s="29"/>
      <c r="BI535" s="29"/>
      <c r="BJ535" s="29"/>
      <c r="BK535" s="29"/>
      <c r="BL535" s="29"/>
      <c r="BM535" s="29"/>
      <c r="BN535" s="29"/>
      <c r="BO535" s="29"/>
      <c r="BP535" s="29"/>
    </row>
    <row r="536" spans="1:68" ht="12.75" customHeight="1">
      <c r="A536" s="112"/>
      <c r="B536" s="112"/>
      <c r="C536" s="112"/>
      <c r="D536" s="29"/>
      <c r="E536" s="29"/>
      <c r="F536" s="150"/>
      <c r="G536" s="29"/>
      <c r="H536" s="29"/>
      <c r="I536" s="29"/>
      <c r="J536" s="112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W536" s="29"/>
      <c r="X536" s="29"/>
      <c r="Y536" s="29"/>
      <c r="Z536" s="29"/>
      <c r="AA536" s="29"/>
      <c r="AB536" s="29"/>
      <c r="AC536" s="29"/>
      <c r="AD536" s="29"/>
      <c r="AE536" s="29"/>
      <c r="AF536" s="29"/>
      <c r="AG536" s="29"/>
      <c r="AH536" s="29"/>
      <c r="AI536" s="29"/>
      <c r="AJ536" s="29"/>
      <c r="AK536" s="29"/>
      <c r="AL536" s="29"/>
      <c r="AM536" s="29"/>
      <c r="AN536" s="29"/>
      <c r="AO536" s="29"/>
      <c r="AP536" s="29"/>
      <c r="AQ536" s="29"/>
      <c r="AR536" s="29"/>
      <c r="AS536" s="29"/>
      <c r="AT536" s="29"/>
      <c r="AU536" s="29"/>
      <c r="AV536" s="29"/>
      <c r="AW536" s="29"/>
      <c r="AX536" s="29"/>
      <c r="AY536" s="29"/>
      <c r="AZ536" s="29"/>
      <c r="BA536" s="29"/>
      <c r="BB536" s="29"/>
      <c r="BC536" s="29"/>
      <c r="BD536" s="29"/>
      <c r="BE536" s="29"/>
      <c r="BF536" s="29"/>
      <c r="BG536" s="29"/>
      <c r="BH536" s="29"/>
      <c r="BI536" s="29"/>
      <c r="BJ536" s="29"/>
      <c r="BK536" s="29"/>
      <c r="BL536" s="29"/>
      <c r="BM536" s="29"/>
      <c r="BN536" s="29"/>
      <c r="BO536" s="29"/>
      <c r="BP536" s="29"/>
    </row>
    <row r="537" spans="1:68" ht="12.75" customHeight="1">
      <c r="A537" s="112"/>
      <c r="B537" s="112"/>
      <c r="C537" s="112"/>
      <c r="D537" s="29"/>
      <c r="E537" s="29"/>
      <c r="F537" s="150"/>
      <c r="G537" s="29"/>
      <c r="H537" s="29"/>
      <c r="I537" s="29"/>
      <c r="J537" s="112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X537" s="29"/>
      <c r="Y537" s="29"/>
      <c r="Z537" s="29"/>
      <c r="AA537" s="29"/>
      <c r="AB537" s="29"/>
      <c r="AC537" s="29"/>
      <c r="AD537" s="29"/>
      <c r="AE537" s="29"/>
      <c r="AF537" s="29"/>
      <c r="AG537" s="29"/>
      <c r="AH537" s="29"/>
      <c r="AI537" s="29"/>
      <c r="AJ537" s="29"/>
      <c r="AK537" s="29"/>
      <c r="AL537" s="29"/>
      <c r="AM537" s="29"/>
      <c r="AN537" s="29"/>
      <c r="AO537" s="29"/>
      <c r="AP537" s="29"/>
      <c r="AQ537" s="29"/>
      <c r="AR537" s="29"/>
      <c r="AS537" s="29"/>
      <c r="AT537" s="29"/>
      <c r="AU537" s="29"/>
      <c r="AV537" s="29"/>
      <c r="AW537" s="29"/>
      <c r="AX537" s="29"/>
      <c r="AY537" s="29"/>
      <c r="AZ537" s="29"/>
      <c r="BA537" s="29"/>
      <c r="BB537" s="29"/>
      <c r="BC537" s="29"/>
      <c r="BD537" s="29"/>
      <c r="BE537" s="29"/>
      <c r="BF537" s="29"/>
      <c r="BG537" s="29"/>
      <c r="BH537" s="29"/>
      <c r="BI537" s="29"/>
      <c r="BJ537" s="29"/>
      <c r="BK537" s="29"/>
      <c r="BL537" s="29"/>
      <c r="BM537" s="29"/>
      <c r="BN537" s="29"/>
      <c r="BO537" s="29"/>
      <c r="BP537" s="29"/>
    </row>
    <row r="538" spans="1:68" ht="12.75" customHeight="1">
      <c r="A538" s="112"/>
      <c r="B538" s="112"/>
      <c r="C538" s="112"/>
      <c r="D538" s="29"/>
      <c r="E538" s="29"/>
      <c r="F538" s="150"/>
      <c r="G538" s="29"/>
      <c r="H538" s="29"/>
      <c r="I538" s="29"/>
      <c r="J538" s="112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W538" s="29"/>
      <c r="X538" s="29"/>
      <c r="Y538" s="29"/>
      <c r="Z538" s="29"/>
      <c r="AA538" s="29"/>
      <c r="AB538" s="29"/>
      <c r="AC538" s="29"/>
      <c r="AD538" s="29"/>
      <c r="AE538" s="29"/>
      <c r="AF538" s="29"/>
      <c r="AG538" s="29"/>
      <c r="AH538" s="29"/>
      <c r="AI538" s="29"/>
      <c r="AJ538" s="29"/>
      <c r="AK538" s="29"/>
      <c r="AL538" s="29"/>
      <c r="AM538" s="29"/>
      <c r="AN538" s="29"/>
      <c r="AO538" s="29"/>
      <c r="AP538" s="29"/>
      <c r="AQ538" s="29"/>
      <c r="AR538" s="29"/>
      <c r="AS538" s="29"/>
      <c r="AT538" s="29"/>
      <c r="AU538" s="29"/>
      <c r="AV538" s="29"/>
      <c r="AW538" s="29"/>
      <c r="AX538" s="29"/>
      <c r="AY538" s="29"/>
      <c r="AZ538" s="29"/>
      <c r="BA538" s="29"/>
      <c r="BB538" s="29"/>
      <c r="BC538" s="29"/>
      <c r="BD538" s="29"/>
      <c r="BE538" s="29"/>
      <c r="BF538" s="29"/>
      <c r="BG538" s="29"/>
      <c r="BH538" s="29"/>
      <c r="BI538" s="29"/>
      <c r="BJ538" s="29"/>
      <c r="BK538" s="29"/>
      <c r="BL538" s="29"/>
      <c r="BM538" s="29"/>
      <c r="BN538" s="29"/>
      <c r="BO538" s="29"/>
      <c r="BP538" s="29"/>
    </row>
    <row r="539" spans="1:68" ht="12.75" customHeight="1">
      <c r="A539" s="112"/>
      <c r="B539" s="112"/>
      <c r="C539" s="112"/>
      <c r="D539" s="29"/>
      <c r="E539" s="29"/>
      <c r="F539" s="150"/>
      <c r="G539" s="29"/>
      <c r="H539" s="29"/>
      <c r="I539" s="29"/>
      <c r="J539" s="112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  <c r="Z539" s="29"/>
      <c r="AA539" s="29"/>
      <c r="AB539" s="29"/>
      <c r="AC539" s="29"/>
      <c r="AD539" s="29"/>
      <c r="AE539" s="29"/>
      <c r="AF539" s="29"/>
      <c r="AG539" s="29"/>
      <c r="AH539" s="29"/>
      <c r="AI539" s="29"/>
      <c r="AJ539" s="29"/>
      <c r="AK539" s="29"/>
      <c r="AL539" s="29"/>
      <c r="AM539" s="29"/>
      <c r="AN539" s="29"/>
      <c r="AO539" s="29"/>
      <c r="AP539" s="29"/>
      <c r="AQ539" s="29"/>
      <c r="AR539" s="29"/>
      <c r="AS539" s="29"/>
      <c r="AT539" s="29"/>
      <c r="AU539" s="29"/>
      <c r="AV539" s="29"/>
      <c r="AW539" s="29"/>
      <c r="AX539" s="29"/>
      <c r="AY539" s="29"/>
      <c r="AZ539" s="29"/>
      <c r="BA539" s="29"/>
      <c r="BB539" s="29"/>
      <c r="BC539" s="29"/>
      <c r="BD539" s="29"/>
      <c r="BE539" s="29"/>
      <c r="BF539" s="29"/>
      <c r="BG539" s="29"/>
      <c r="BH539" s="29"/>
      <c r="BI539" s="29"/>
      <c r="BJ539" s="29"/>
      <c r="BK539" s="29"/>
      <c r="BL539" s="29"/>
      <c r="BM539" s="29"/>
      <c r="BN539" s="29"/>
      <c r="BO539" s="29"/>
      <c r="BP539" s="29"/>
    </row>
    <row r="540" spans="1:68" ht="12.75" customHeight="1">
      <c r="A540" s="112"/>
      <c r="B540" s="112"/>
      <c r="C540" s="112"/>
      <c r="D540" s="29"/>
      <c r="E540" s="29"/>
      <c r="F540" s="150"/>
      <c r="G540" s="29"/>
      <c r="H540" s="29"/>
      <c r="I540" s="29"/>
      <c r="J540" s="112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29"/>
      <c r="Z540" s="29"/>
      <c r="AA540" s="29"/>
      <c r="AB540" s="29"/>
      <c r="AC540" s="29"/>
      <c r="AD540" s="29"/>
      <c r="AE540" s="29"/>
      <c r="AF540" s="29"/>
      <c r="AG540" s="29"/>
      <c r="AH540" s="29"/>
      <c r="AI540" s="29"/>
      <c r="AJ540" s="29"/>
      <c r="AK540" s="29"/>
      <c r="AL540" s="29"/>
      <c r="AM540" s="29"/>
      <c r="AN540" s="29"/>
      <c r="AO540" s="29"/>
      <c r="AP540" s="29"/>
      <c r="AQ540" s="29"/>
      <c r="AR540" s="29"/>
      <c r="AS540" s="29"/>
      <c r="AT540" s="29"/>
      <c r="AU540" s="29"/>
      <c r="AV540" s="29"/>
      <c r="AW540" s="29"/>
      <c r="AX540" s="29"/>
      <c r="AY540" s="29"/>
      <c r="AZ540" s="29"/>
      <c r="BA540" s="29"/>
      <c r="BB540" s="29"/>
      <c r="BC540" s="29"/>
      <c r="BD540" s="29"/>
      <c r="BE540" s="29"/>
      <c r="BF540" s="29"/>
      <c r="BG540" s="29"/>
      <c r="BH540" s="29"/>
      <c r="BI540" s="29"/>
      <c r="BJ540" s="29"/>
      <c r="BK540" s="29"/>
      <c r="BL540" s="29"/>
      <c r="BM540" s="29"/>
      <c r="BN540" s="29"/>
      <c r="BO540" s="29"/>
      <c r="BP540" s="29"/>
    </row>
    <row r="541" spans="1:68" ht="12.75" customHeight="1">
      <c r="A541" s="112"/>
      <c r="B541" s="112"/>
      <c r="C541" s="112"/>
      <c r="D541" s="29"/>
      <c r="E541" s="29"/>
      <c r="F541" s="150"/>
      <c r="G541" s="29"/>
      <c r="H541" s="29"/>
      <c r="I541" s="29"/>
      <c r="J541" s="112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29"/>
      <c r="Z541" s="29"/>
      <c r="AA541" s="29"/>
      <c r="AB541" s="29"/>
      <c r="AC541" s="29"/>
      <c r="AD541" s="29"/>
      <c r="AE541" s="29"/>
      <c r="AF541" s="29"/>
      <c r="AG541" s="29"/>
      <c r="AH541" s="29"/>
      <c r="AI541" s="29"/>
      <c r="AJ541" s="29"/>
      <c r="AK541" s="29"/>
      <c r="AL541" s="29"/>
      <c r="AM541" s="29"/>
      <c r="AN541" s="29"/>
      <c r="AO541" s="29"/>
      <c r="AP541" s="29"/>
      <c r="AQ541" s="29"/>
      <c r="AR541" s="29"/>
      <c r="AS541" s="29"/>
      <c r="AT541" s="29"/>
      <c r="AU541" s="29"/>
      <c r="AV541" s="29"/>
      <c r="AW541" s="29"/>
      <c r="AX541" s="29"/>
      <c r="AY541" s="29"/>
      <c r="AZ541" s="29"/>
      <c r="BA541" s="29"/>
      <c r="BB541" s="29"/>
      <c r="BC541" s="29"/>
      <c r="BD541" s="29"/>
      <c r="BE541" s="29"/>
      <c r="BF541" s="29"/>
      <c r="BG541" s="29"/>
      <c r="BH541" s="29"/>
      <c r="BI541" s="29"/>
      <c r="BJ541" s="29"/>
      <c r="BK541" s="29"/>
      <c r="BL541" s="29"/>
      <c r="BM541" s="29"/>
      <c r="BN541" s="29"/>
      <c r="BO541" s="29"/>
      <c r="BP541" s="29"/>
    </row>
    <row r="542" spans="1:68" ht="12.75" customHeight="1">
      <c r="A542" s="112"/>
      <c r="B542" s="112"/>
      <c r="C542" s="112"/>
      <c r="D542" s="29"/>
      <c r="E542" s="29"/>
      <c r="F542" s="150"/>
      <c r="G542" s="29"/>
      <c r="H542" s="29"/>
      <c r="I542" s="29"/>
      <c r="J542" s="112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  <c r="AA542" s="29"/>
      <c r="AB542" s="29"/>
      <c r="AC542" s="29"/>
      <c r="AD542" s="29"/>
      <c r="AE542" s="29"/>
      <c r="AF542" s="29"/>
      <c r="AG542" s="29"/>
      <c r="AH542" s="29"/>
      <c r="AI542" s="29"/>
      <c r="AJ542" s="29"/>
      <c r="AK542" s="29"/>
      <c r="AL542" s="29"/>
      <c r="AM542" s="29"/>
      <c r="AN542" s="29"/>
      <c r="AO542" s="29"/>
      <c r="AP542" s="29"/>
      <c r="AQ542" s="29"/>
      <c r="AR542" s="29"/>
      <c r="AS542" s="29"/>
      <c r="AT542" s="29"/>
      <c r="AU542" s="29"/>
      <c r="AV542" s="29"/>
      <c r="AW542" s="29"/>
      <c r="AX542" s="29"/>
      <c r="AY542" s="29"/>
      <c r="AZ542" s="29"/>
      <c r="BA542" s="29"/>
      <c r="BB542" s="29"/>
      <c r="BC542" s="29"/>
      <c r="BD542" s="29"/>
      <c r="BE542" s="29"/>
      <c r="BF542" s="29"/>
      <c r="BG542" s="29"/>
      <c r="BH542" s="29"/>
      <c r="BI542" s="29"/>
      <c r="BJ542" s="29"/>
      <c r="BK542" s="29"/>
      <c r="BL542" s="29"/>
      <c r="BM542" s="29"/>
      <c r="BN542" s="29"/>
      <c r="BO542" s="29"/>
      <c r="BP542" s="29"/>
    </row>
    <row r="543" spans="1:68" ht="12.75" customHeight="1">
      <c r="A543" s="112"/>
      <c r="B543" s="112"/>
      <c r="C543" s="112"/>
      <c r="D543" s="29"/>
      <c r="E543" s="29"/>
      <c r="F543" s="150"/>
      <c r="G543" s="29"/>
      <c r="H543" s="29"/>
      <c r="I543" s="29"/>
      <c r="J543" s="112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  <c r="AA543" s="29"/>
      <c r="AB543" s="29"/>
      <c r="AC543" s="29"/>
      <c r="AD543" s="29"/>
      <c r="AE543" s="29"/>
      <c r="AF543" s="29"/>
      <c r="AG543" s="29"/>
      <c r="AH543" s="29"/>
      <c r="AI543" s="29"/>
      <c r="AJ543" s="29"/>
      <c r="AK543" s="29"/>
      <c r="AL543" s="29"/>
      <c r="AM543" s="29"/>
      <c r="AN543" s="29"/>
      <c r="AO543" s="29"/>
      <c r="AP543" s="29"/>
      <c r="AQ543" s="29"/>
      <c r="AR543" s="29"/>
      <c r="AS543" s="29"/>
      <c r="AT543" s="29"/>
      <c r="AU543" s="29"/>
      <c r="AV543" s="29"/>
      <c r="AW543" s="29"/>
      <c r="AX543" s="29"/>
      <c r="AY543" s="29"/>
      <c r="AZ543" s="29"/>
      <c r="BA543" s="29"/>
      <c r="BB543" s="29"/>
      <c r="BC543" s="29"/>
      <c r="BD543" s="29"/>
      <c r="BE543" s="29"/>
      <c r="BF543" s="29"/>
      <c r="BG543" s="29"/>
      <c r="BH543" s="29"/>
      <c r="BI543" s="29"/>
      <c r="BJ543" s="29"/>
      <c r="BK543" s="29"/>
      <c r="BL543" s="29"/>
      <c r="BM543" s="29"/>
      <c r="BN543" s="29"/>
      <c r="BO543" s="29"/>
      <c r="BP543" s="29"/>
    </row>
    <row r="544" spans="1:68" ht="12.75" customHeight="1">
      <c r="A544" s="112"/>
      <c r="B544" s="112"/>
      <c r="C544" s="112"/>
      <c r="D544" s="29"/>
      <c r="E544" s="29"/>
      <c r="F544" s="150"/>
      <c r="G544" s="29"/>
      <c r="H544" s="29"/>
      <c r="I544" s="29"/>
      <c r="J544" s="112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29"/>
      <c r="Z544" s="29"/>
      <c r="AA544" s="29"/>
      <c r="AB544" s="29"/>
      <c r="AC544" s="29"/>
      <c r="AD544" s="29"/>
      <c r="AE544" s="29"/>
      <c r="AF544" s="29"/>
      <c r="AG544" s="29"/>
      <c r="AH544" s="29"/>
      <c r="AI544" s="29"/>
      <c r="AJ544" s="29"/>
      <c r="AK544" s="29"/>
      <c r="AL544" s="29"/>
      <c r="AM544" s="29"/>
      <c r="AN544" s="29"/>
      <c r="AO544" s="29"/>
      <c r="AP544" s="29"/>
      <c r="AQ544" s="29"/>
      <c r="AR544" s="29"/>
      <c r="AS544" s="29"/>
      <c r="AT544" s="29"/>
      <c r="AU544" s="29"/>
      <c r="AV544" s="29"/>
      <c r="AW544" s="29"/>
      <c r="AX544" s="29"/>
      <c r="AY544" s="29"/>
      <c r="AZ544" s="29"/>
      <c r="BA544" s="29"/>
      <c r="BB544" s="29"/>
      <c r="BC544" s="29"/>
      <c r="BD544" s="29"/>
      <c r="BE544" s="29"/>
      <c r="BF544" s="29"/>
      <c r="BG544" s="29"/>
      <c r="BH544" s="29"/>
      <c r="BI544" s="29"/>
      <c r="BJ544" s="29"/>
      <c r="BK544" s="29"/>
      <c r="BL544" s="29"/>
      <c r="BM544" s="29"/>
      <c r="BN544" s="29"/>
      <c r="BO544" s="29"/>
      <c r="BP544" s="29"/>
    </row>
    <row r="545" spans="1:68" ht="12.75" customHeight="1">
      <c r="A545" s="112"/>
      <c r="B545" s="112"/>
      <c r="C545" s="112"/>
      <c r="D545" s="29"/>
      <c r="E545" s="29"/>
      <c r="F545" s="150"/>
      <c r="G545" s="29"/>
      <c r="H545" s="29"/>
      <c r="I545" s="29"/>
      <c r="J545" s="112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  <c r="AA545" s="29"/>
      <c r="AB545" s="29"/>
      <c r="AC545" s="29"/>
      <c r="AD545" s="29"/>
      <c r="AE545" s="29"/>
      <c r="AF545" s="29"/>
      <c r="AG545" s="29"/>
      <c r="AH545" s="29"/>
      <c r="AI545" s="29"/>
      <c r="AJ545" s="29"/>
      <c r="AK545" s="29"/>
      <c r="AL545" s="29"/>
      <c r="AM545" s="29"/>
      <c r="AN545" s="29"/>
      <c r="AO545" s="29"/>
      <c r="AP545" s="29"/>
      <c r="AQ545" s="29"/>
      <c r="AR545" s="29"/>
      <c r="AS545" s="29"/>
      <c r="AT545" s="29"/>
      <c r="AU545" s="29"/>
      <c r="AV545" s="29"/>
      <c r="AW545" s="29"/>
      <c r="AX545" s="29"/>
      <c r="AY545" s="29"/>
      <c r="AZ545" s="29"/>
      <c r="BA545" s="29"/>
      <c r="BB545" s="29"/>
      <c r="BC545" s="29"/>
      <c r="BD545" s="29"/>
      <c r="BE545" s="29"/>
      <c r="BF545" s="29"/>
      <c r="BG545" s="29"/>
      <c r="BH545" s="29"/>
      <c r="BI545" s="29"/>
      <c r="BJ545" s="29"/>
      <c r="BK545" s="29"/>
      <c r="BL545" s="29"/>
      <c r="BM545" s="29"/>
      <c r="BN545" s="29"/>
      <c r="BO545" s="29"/>
      <c r="BP545" s="29"/>
    </row>
    <row r="546" spans="1:68" ht="12.75" customHeight="1">
      <c r="A546" s="112"/>
      <c r="B546" s="112"/>
      <c r="C546" s="112"/>
      <c r="D546" s="29"/>
      <c r="E546" s="29"/>
      <c r="F546" s="150"/>
      <c r="G546" s="29"/>
      <c r="H546" s="29"/>
      <c r="I546" s="29"/>
      <c r="J546" s="112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  <c r="AA546" s="29"/>
      <c r="AB546" s="29"/>
      <c r="AC546" s="29"/>
      <c r="AD546" s="29"/>
      <c r="AE546" s="29"/>
      <c r="AF546" s="29"/>
      <c r="AG546" s="29"/>
      <c r="AH546" s="29"/>
      <c r="AI546" s="29"/>
      <c r="AJ546" s="29"/>
      <c r="AK546" s="29"/>
      <c r="AL546" s="29"/>
      <c r="AM546" s="29"/>
      <c r="AN546" s="29"/>
      <c r="AO546" s="29"/>
      <c r="AP546" s="29"/>
      <c r="AQ546" s="29"/>
      <c r="AR546" s="29"/>
      <c r="AS546" s="29"/>
      <c r="AT546" s="29"/>
      <c r="AU546" s="29"/>
      <c r="AV546" s="29"/>
      <c r="AW546" s="29"/>
      <c r="AX546" s="29"/>
      <c r="AY546" s="29"/>
      <c r="AZ546" s="29"/>
      <c r="BA546" s="29"/>
      <c r="BB546" s="29"/>
      <c r="BC546" s="29"/>
      <c r="BD546" s="29"/>
      <c r="BE546" s="29"/>
      <c r="BF546" s="29"/>
      <c r="BG546" s="29"/>
      <c r="BH546" s="29"/>
      <c r="BI546" s="29"/>
      <c r="BJ546" s="29"/>
      <c r="BK546" s="29"/>
      <c r="BL546" s="29"/>
      <c r="BM546" s="29"/>
      <c r="BN546" s="29"/>
      <c r="BO546" s="29"/>
      <c r="BP546" s="29"/>
    </row>
    <row r="547" spans="1:68" ht="12.75" customHeight="1">
      <c r="A547" s="112"/>
      <c r="B547" s="112"/>
      <c r="C547" s="112"/>
      <c r="D547" s="29"/>
      <c r="E547" s="29"/>
      <c r="F547" s="150"/>
      <c r="G547" s="29"/>
      <c r="H547" s="29"/>
      <c r="I547" s="29"/>
      <c r="J547" s="112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  <c r="AA547" s="29"/>
      <c r="AB547" s="29"/>
      <c r="AC547" s="29"/>
      <c r="AD547" s="29"/>
      <c r="AE547" s="29"/>
      <c r="AF547" s="29"/>
      <c r="AG547" s="29"/>
      <c r="AH547" s="29"/>
      <c r="AI547" s="29"/>
      <c r="AJ547" s="29"/>
      <c r="AK547" s="29"/>
      <c r="AL547" s="29"/>
      <c r="AM547" s="29"/>
      <c r="AN547" s="29"/>
      <c r="AO547" s="29"/>
      <c r="AP547" s="29"/>
      <c r="AQ547" s="29"/>
      <c r="AR547" s="29"/>
      <c r="AS547" s="29"/>
      <c r="AT547" s="29"/>
      <c r="AU547" s="29"/>
      <c r="AV547" s="29"/>
      <c r="AW547" s="29"/>
      <c r="AX547" s="29"/>
      <c r="AY547" s="29"/>
      <c r="AZ547" s="29"/>
      <c r="BA547" s="29"/>
      <c r="BB547" s="29"/>
      <c r="BC547" s="29"/>
      <c r="BD547" s="29"/>
      <c r="BE547" s="29"/>
      <c r="BF547" s="29"/>
      <c r="BG547" s="29"/>
      <c r="BH547" s="29"/>
      <c r="BI547" s="29"/>
      <c r="BJ547" s="29"/>
      <c r="BK547" s="29"/>
      <c r="BL547" s="29"/>
      <c r="BM547" s="29"/>
      <c r="BN547" s="29"/>
      <c r="BO547" s="29"/>
      <c r="BP547" s="29"/>
    </row>
    <row r="548" spans="1:68" ht="12.75" customHeight="1">
      <c r="A548" s="112"/>
      <c r="B548" s="112"/>
      <c r="C548" s="112"/>
      <c r="D548" s="29"/>
      <c r="E548" s="29"/>
      <c r="F548" s="150"/>
      <c r="G548" s="29"/>
      <c r="H548" s="29"/>
      <c r="I548" s="29"/>
      <c r="J548" s="112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  <c r="AA548" s="29"/>
      <c r="AB548" s="29"/>
      <c r="AC548" s="29"/>
      <c r="AD548" s="29"/>
      <c r="AE548" s="29"/>
      <c r="AF548" s="29"/>
      <c r="AG548" s="29"/>
      <c r="AH548" s="29"/>
      <c r="AI548" s="29"/>
      <c r="AJ548" s="29"/>
      <c r="AK548" s="29"/>
      <c r="AL548" s="29"/>
      <c r="AM548" s="29"/>
      <c r="AN548" s="29"/>
      <c r="AO548" s="29"/>
      <c r="AP548" s="29"/>
      <c r="AQ548" s="29"/>
      <c r="AR548" s="29"/>
      <c r="AS548" s="29"/>
      <c r="AT548" s="29"/>
      <c r="AU548" s="29"/>
      <c r="AV548" s="29"/>
      <c r="AW548" s="29"/>
      <c r="AX548" s="29"/>
      <c r="AY548" s="29"/>
      <c r="AZ548" s="29"/>
      <c r="BA548" s="29"/>
      <c r="BB548" s="29"/>
      <c r="BC548" s="29"/>
      <c r="BD548" s="29"/>
      <c r="BE548" s="29"/>
      <c r="BF548" s="29"/>
      <c r="BG548" s="29"/>
      <c r="BH548" s="29"/>
      <c r="BI548" s="29"/>
      <c r="BJ548" s="29"/>
      <c r="BK548" s="29"/>
      <c r="BL548" s="29"/>
      <c r="BM548" s="29"/>
      <c r="BN548" s="29"/>
      <c r="BO548" s="29"/>
      <c r="BP548" s="29"/>
    </row>
    <row r="549" spans="1:68" ht="12.75" customHeight="1">
      <c r="A549" s="112"/>
      <c r="B549" s="112"/>
      <c r="C549" s="112"/>
      <c r="D549" s="29"/>
      <c r="E549" s="29"/>
      <c r="F549" s="150"/>
      <c r="G549" s="29"/>
      <c r="H549" s="29"/>
      <c r="I549" s="29"/>
      <c r="J549" s="112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  <c r="AA549" s="29"/>
      <c r="AB549" s="29"/>
      <c r="AC549" s="29"/>
      <c r="AD549" s="29"/>
      <c r="AE549" s="29"/>
      <c r="AF549" s="29"/>
      <c r="AG549" s="29"/>
      <c r="AH549" s="29"/>
      <c r="AI549" s="29"/>
      <c r="AJ549" s="29"/>
      <c r="AK549" s="29"/>
      <c r="AL549" s="29"/>
      <c r="AM549" s="29"/>
      <c r="AN549" s="29"/>
      <c r="AO549" s="29"/>
      <c r="AP549" s="29"/>
      <c r="AQ549" s="29"/>
      <c r="AR549" s="29"/>
      <c r="AS549" s="29"/>
      <c r="AT549" s="29"/>
      <c r="AU549" s="29"/>
      <c r="AV549" s="29"/>
      <c r="AW549" s="29"/>
      <c r="AX549" s="29"/>
      <c r="AY549" s="29"/>
      <c r="AZ549" s="29"/>
      <c r="BA549" s="29"/>
      <c r="BB549" s="29"/>
      <c r="BC549" s="29"/>
      <c r="BD549" s="29"/>
      <c r="BE549" s="29"/>
      <c r="BF549" s="29"/>
      <c r="BG549" s="29"/>
      <c r="BH549" s="29"/>
      <c r="BI549" s="29"/>
      <c r="BJ549" s="29"/>
      <c r="BK549" s="29"/>
      <c r="BL549" s="29"/>
      <c r="BM549" s="29"/>
      <c r="BN549" s="29"/>
      <c r="BO549" s="29"/>
      <c r="BP549" s="29"/>
    </row>
    <row r="550" spans="1:68" ht="12.75" customHeight="1">
      <c r="A550" s="112"/>
      <c r="B550" s="112"/>
      <c r="C550" s="112"/>
      <c r="D550" s="29"/>
      <c r="E550" s="29"/>
      <c r="F550" s="150"/>
      <c r="G550" s="29"/>
      <c r="H550" s="29"/>
      <c r="I550" s="29"/>
      <c r="J550" s="112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  <c r="AA550" s="29"/>
      <c r="AB550" s="29"/>
      <c r="AC550" s="29"/>
      <c r="AD550" s="29"/>
      <c r="AE550" s="29"/>
      <c r="AF550" s="29"/>
      <c r="AG550" s="29"/>
      <c r="AH550" s="29"/>
      <c r="AI550" s="29"/>
      <c r="AJ550" s="29"/>
      <c r="AK550" s="29"/>
      <c r="AL550" s="29"/>
      <c r="AM550" s="29"/>
      <c r="AN550" s="29"/>
      <c r="AO550" s="29"/>
      <c r="AP550" s="29"/>
      <c r="AQ550" s="29"/>
      <c r="AR550" s="29"/>
      <c r="AS550" s="29"/>
      <c r="AT550" s="29"/>
      <c r="AU550" s="29"/>
      <c r="AV550" s="29"/>
      <c r="AW550" s="29"/>
      <c r="AX550" s="29"/>
      <c r="AY550" s="29"/>
      <c r="AZ550" s="29"/>
      <c r="BA550" s="29"/>
      <c r="BB550" s="29"/>
      <c r="BC550" s="29"/>
      <c r="BD550" s="29"/>
      <c r="BE550" s="29"/>
      <c r="BF550" s="29"/>
      <c r="BG550" s="29"/>
      <c r="BH550" s="29"/>
      <c r="BI550" s="29"/>
      <c r="BJ550" s="29"/>
      <c r="BK550" s="29"/>
      <c r="BL550" s="29"/>
      <c r="BM550" s="29"/>
      <c r="BN550" s="29"/>
      <c r="BO550" s="29"/>
      <c r="BP550" s="29"/>
    </row>
    <row r="551" spans="1:68" ht="12.75" customHeight="1">
      <c r="A551" s="112"/>
      <c r="B551" s="112"/>
      <c r="C551" s="112"/>
      <c r="D551" s="29"/>
      <c r="E551" s="29"/>
      <c r="F551" s="150"/>
      <c r="G551" s="29"/>
      <c r="H551" s="29"/>
      <c r="I551" s="29"/>
      <c r="J551" s="112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W551" s="29"/>
      <c r="X551" s="29"/>
      <c r="Y551" s="29"/>
      <c r="Z551" s="29"/>
      <c r="AA551" s="29"/>
      <c r="AB551" s="29"/>
      <c r="AC551" s="29"/>
      <c r="AD551" s="29"/>
      <c r="AE551" s="29"/>
      <c r="AF551" s="29"/>
      <c r="AG551" s="29"/>
      <c r="AH551" s="29"/>
      <c r="AI551" s="29"/>
      <c r="AJ551" s="29"/>
      <c r="AK551" s="29"/>
      <c r="AL551" s="29"/>
      <c r="AM551" s="29"/>
      <c r="AN551" s="29"/>
      <c r="AO551" s="29"/>
      <c r="AP551" s="29"/>
      <c r="AQ551" s="29"/>
      <c r="AR551" s="29"/>
      <c r="AS551" s="29"/>
      <c r="AT551" s="29"/>
      <c r="AU551" s="29"/>
      <c r="AV551" s="29"/>
      <c r="AW551" s="29"/>
      <c r="AX551" s="29"/>
      <c r="AY551" s="29"/>
      <c r="AZ551" s="29"/>
      <c r="BA551" s="29"/>
      <c r="BB551" s="29"/>
      <c r="BC551" s="29"/>
      <c r="BD551" s="29"/>
      <c r="BE551" s="29"/>
      <c r="BF551" s="29"/>
      <c r="BG551" s="29"/>
      <c r="BH551" s="29"/>
      <c r="BI551" s="29"/>
      <c r="BJ551" s="29"/>
      <c r="BK551" s="29"/>
      <c r="BL551" s="29"/>
      <c r="BM551" s="29"/>
      <c r="BN551" s="29"/>
      <c r="BO551" s="29"/>
      <c r="BP551" s="29"/>
    </row>
    <row r="552" spans="1:68" ht="12.75" customHeight="1">
      <c r="A552" s="112"/>
      <c r="B552" s="112"/>
      <c r="C552" s="112"/>
      <c r="D552" s="29"/>
      <c r="E552" s="29"/>
      <c r="F552" s="150"/>
      <c r="G552" s="29"/>
      <c r="H552" s="29"/>
      <c r="I552" s="29"/>
      <c r="J552" s="112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29"/>
      <c r="Z552" s="29"/>
      <c r="AA552" s="29"/>
      <c r="AB552" s="29"/>
      <c r="AC552" s="29"/>
      <c r="AD552" s="29"/>
      <c r="AE552" s="29"/>
      <c r="AF552" s="29"/>
      <c r="AG552" s="29"/>
      <c r="AH552" s="29"/>
      <c r="AI552" s="29"/>
      <c r="AJ552" s="29"/>
      <c r="AK552" s="29"/>
      <c r="AL552" s="29"/>
      <c r="AM552" s="29"/>
      <c r="AN552" s="29"/>
      <c r="AO552" s="29"/>
      <c r="AP552" s="29"/>
      <c r="AQ552" s="29"/>
      <c r="AR552" s="29"/>
      <c r="AS552" s="29"/>
      <c r="AT552" s="29"/>
      <c r="AU552" s="29"/>
      <c r="AV552" s="29"/>
      <c r="AW552" s="29"/>
      <c r="AX552" s="29"/>
      <c r="AY552" s="29"/>
      <c r="AZ552" s="29"/>
      <c r="BA552" s="29"/>
      <c r="BB552" s="29"/>
      <c r="BC552" s="29"/>
      <c r="BD552" s="29"/>
      <c r="BE552" s="29"/>
      <c r="BF552" s="29"/>
      <c r="BG552" s="29"/>
      <c r="BH552" s="29"/>
      <c r="BI552" s="29"/>
      <c r="BJ552" s="29"/>
      <c r="BK552" s="29"/>
      <c r="BL552" s="29"/>
      <c r="BM552" s="29"/>
      <c r="BN552" s="29"/>
      <c r="BO552" s="29"/>
      <c r="BP552" s="29"/>
    </row>
    <row r="553" spans="1:68" ht="12.75" customHeight="1">
      <c r="A553" s="112"/>
      <c r="B553" s="112"/>
      <c r="C553" s="112"/>
      <c r="D553" s="29"/>
      <c r="E553" s="29"/>
      <c r="F553" s="150"/>
      <c r="G553" s="29"/>
      <c r="H553" s="29"/>
      <c r="I553" s="29"/>
      <c r="J553" s="112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  <c r="Z553" s="29"/>
      <c r="AA553" s="29"/>
      <c r="AB553" s="29"/>
      <c r="AC553" s="29"/>
      <c r="AD553" s="29"/>
      <c r="AE553" s="29"/>
      <c r="AF553" s="29"/>
      <c r="AG553" s="29"/>
      <c r="AH553" s="29"/>
      <c r="AI553" s="29"/>
      <c r="AJ553" s="29"/>
      <c r="AK553" s="29"/>
      <c r="AL553" s="29"/>
      <c r="AM553" s="29"/>
      <c r="AN553" s="29"/>
      <c r="AO553" s="29"/>
      <c r="AP553" s="29"/>
      <c r="AQ553" s="29"/>
      <c r="AR553" s="29"/>
      <c r="AS553" s="29"/>
      <c r="AT553" s="29"/>
      <c r="AU553" s="29"/>
      <c r="AV553" s="29"/>
      <c r="AW553" s="29"/>
      <c r="AX553" s="29"/>
      <c r="AY553" s="29"/>
      <c r="AZ553" s="29"/>
      <c r="BA553" s="29"/>
      <c r="BB553" s="29"/>
      <c r="BC553" s="29"/>
      <c r="BD553" s="29"/>
      <c r="BE553" s="29"/>
      <c r="BF553" s="29"/>
      <c r="BG553" s="29"/>
      <c r="BH553" s="29"/>
      <c r="BI553" s="29"/>
      <c r="BJ553" s="29"/>
      <c r="BK553" s="29"/>
      <c r="BL553" s="29"/>
      <c r="BM553" s="29"/>
      <c r="BN553" s="29"/>
      <c r="BO553" s="29"/>
      <c r="BP553" s="29"/>
    </row>
    <row r="554" spans="1:68" ht="12.75" customHeight="1">
      <c r="A554" s="112"/>
      <c r="B554" s="112"/>
      <c r="C554" s="112"/>
      <c r="D554" s="29"/>
      <c r="E554" s="29"/>
      <c r="F554" s="150"/>
      <c r="G554" s="29"/>
      <c r="H554" s="29"/>
      <c r="I554" s="29"/>
      <c r="J554" s="112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  <c r="AA554" s="29"/>
      <c r="AB554" s="29"/>
      <c r="AC554" s="29"/>
      <c r="AD554" s="29"/>
      <c r="AE554" s="29"/>
      <c r="AF554" s="29"/>
      <c r="AG554" s="29"/>
      <c r="AH554" s="29"/>
      <c r="AI554" s="29"/>
      <c r="AJ554" s="29"/>
      <c r="AK554" s="29"/>
      <c r="AL554" s="29"/>
      <c r="AM554" s="29"/>
      <c r="AN554" s="29"/>
      <c r="AO554" s="29"/>
      <c r="AP554" s="29"/>
      <c r="AQ554" s="29"/>
      <c r="AR554" s="29"/>
      <c r="AS554" s="29"/>
      <c r="AT554" s="29"/>
      <c r="AU554" s="29"/>
      <c r="AV554" s="29"/>
      <c r="AW554" s="29"/>
      <c r="AX554" s="29"/>
      <c r="AY554" s="29"/>
      <c r="AZ554" s="29"/>
      <c r="BA554" s="29"/>
      <c r="BB554" s="29"/>
      <c r="BC554" s="29"/>
      <c r="BD554" s="29"/>
      <c r="BE554" s="29"/>
      <c r="BF554" s="29"/>
      <c r="BG554" s="29"/>
      <c r="BH554" s="29"/>
      <c r="BI554" s="29"/>
      <c r="BJ554" s="29"/>
      <c r="BK554" s="29"/>
      <c r="BL554" s="29"/>
      <c r="BM554" s="29"/>
      <c r="BN554" s="29"/>
      <c r="BO554" s="29"/>
      <c r="BP554" s="29"/>
    </row>
    <row r="555" spans="1:68" ht="12.75" customHeight="1">
      <c r="A555" s="112"/>
      <c r="B555" s="112"/>
      <c r="C555" s="112"/>
      <c r="D555" s="29"/>
      <c r="E555" s="29"/>
      <c r="F555" s="150"/>
      <c r="G555" s="29"/>
      <c r="H555" s="29"/>
      <c r="I555" s="29"/>
      <c r="J555" s="112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  <c r="AA555" s="29"/>
      <c r="AB555" s="29"/>
      <c r="AC555" s="29"/>
      <c r="AD555" s="29"/>
      <c r="AE555" s="29"/>
      <c r="AF555" s="29"/>
      <c r="AG555" s="29"/>
      <c r="AH555" s="29"/>
      <c r="AI555" s="29"/>
      <c r="AJ555" s="29"/>
      <c r="AK555" s="29"/>
      <c r="AL555" s="29"/>
      <c r="AM555" s="29"/>
      <c r="AN555" s="29"/>
      <c r="AO555" s="29"/>
      <c r="AP555" s="29"/>
      <c r="AQ555" s="29"/>
      <c r="AR555" s="29"/>
      <c r="AS555" s="29"/>
      <c r="AT555" s="29"/>
      <c r="AU555" s="29"/>
      <c r="AV555" s="29"/>
      <c r="AW555" s="29"/>
      <c r="AX555" s="29"/>
      <c r="AY555" s="29"/>
      <c r="AZ555" s="29"/>
      <c r="BA555" s="29"/>
      <c r="BB555" s="29"/>
      <c r="BC555" s="29"/>
      <c r="BD555" s="29"/>
      <c r="BE555" s="29"/>
      <c r="BF555" s="29"/>
      <c r="BG555" s="29"/>
      <c r="BH555" s="29"/>
      <c r="BI555" s="29"/>
      <c r="BJ555" s="29"/>
      <c r="BK555" s="29"/>
      <c r="BL555" s="29"/>
      <c r="BM555" s="29"/>
      <c r="BN555" s="29"/>
      <c r="BO555" s="29"/>
      <c r="BP555" s="29"/>
    </row>
    <row r="556" spans="1:68" ht="12.75" customHeight="1">
      <c r="A556" s="112"/>
      <c r="B556" s="112"/>
      <c r="C556" s="112"/>
      <c r="D556" s="29"/>
      <c r="E556" s="29"/>
      <c r="F556" s="150"/>
      <c r="G556" s="29"/>
      <c r="H556" s="29"/>
      <c r="I556" s="29"/>
      <c r="J556" s="112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  <c r="AA556" s="29"/>
      <c r="AB556" s="29"/>
      <c r="AC556" s="29"/>
      <c r="AD556" s="29"/>
      <c r="AE556" s="29"/>
      <c r="AF556" s="29"/>
      <c r="AG556" s="29"/>
      <c r="AH556" s="29"/>
      <c r="AI556" s="29"/>
      <c r="AJ556" s="29"/>
      <c r="AK556" s="29"/>
      <c r="AL556" s="29"/>
      <c r="AM556" s="29"/>
      <c r="AN556" s="29"/>
      <c r="AO556" s="29"/>
      <c r="AP556" s="29"/>
      <c r="AQ556" s="29"/>
      <c r="AR556" s="29"/>
      <c r="AS556" s="29"/>
      <c r="AT556" s="29"/>
      <c r="AU556" s="29"/>
      <c r="AV556" s="29"/>
      <c r="AW556" s="29"/>
      <c r="AX556" s="29"/>
      <c r="AY556" s="29"/>
      <c r="AZ556" s="29"/>
      <c r="BA556" s="29"/>
      <c r="BB556" s="29"/>
      <c r="BC556" s="29"/>
      <c r="BD556" s="29"/>
      <c r="BE556" s="29"/>
      <c r="BF556" s="29"/>
      <c r="BG556" s="29"/>
      <c r="BH556" s="29"/>
      <c r="BI556" s="29"/>
      <c r="BJ556" s="29"/>
      <c r="BK556" s="29"/>
      <c r="BL556" s="29"/>
      <c r="BM556" s="29"/>
      <c r="BN556" s="29"/>
      <c r="BO556" s="29"/>
      <c r="BP556" s="29"/>
    </row>
    <row r="557" spans="1:68" ht="12.75" customHeight="1">
      <c r="A557" s="112"/>
      <c r="B557" s="112"/>
      <c r="C557" s="112"/>
      <c r="D557" s="29"/>
      <c r="E557" s="29"/>
      <c r="F557" s="150"/>
      <c r="G557" s="29"/>
      <c r="H557" s="29"/>
      <c r="I557" s="29"/>
      <c r="J557" s="112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  <c r="AA557" s="29"/>
      <c r="AB557" s="29"/>
      <c r="AC557" s="29"/>
      <c r="AD557" s="29"/>
      <c r="AE557" s="29"/>
      <c r="AF557" s="29"/>
      <c r="AG557" s="29"/>
      <c r="AH557" s="29"/>
      <c r="AI557" s="29"/>
      <c r="AJ557" s="29"/>
      <c r="AK557" s="29"/>
      <c r="AL557" s="29"/>
      <c r="AM557" s="29"/>
      <c r="AN557" s="29"/>
      <c r="AO557" s="29"/>
      <c r="AP557" s="29"/>
      <c r="AQ557" s="29"/>
      <c r="AR557" s="29"/>
      <c r="AS557" s="29"/>
      <c r="AT557" s="29"/>
      <c r="AU557" s="29"/>
      <c r="AV557" s="29"/>
      <c r="AW557" s="29"/>
      <c r="AX557" s="29"/>
      <c r="AY557" s="29"/>
      <c r="AZ557" s="29"/>
      <c r="BA557" s="29"/>
      <c r="BB557" s="29"/>
      <c r="BC557" s="29"/>
      <c r="BD557" s="29"/>
      <c r="BE557" s="29"/>
      <c r="BF557" s="29"/>
      <c r="BG557" s="29"/>
      <c r="BH557" s="29"/>
      <c r="BI557" s="29"/>
      <c r="BJ557" s="29"/>
      <c r="BK557" s="29"/>
      <c r="BL557" s="29"/>
      <c r="BM557" s="29"/>
      <c r="BN557" s="29"/>
      <c r="BO557" s="29"/>
      <c r="BP557" s="29"/>
    </row>
    <row r="558" spans="1:68" ht="12.75" customHeight="1">
      <c r="A558" s="112"/>
      <c r="B558" s="112"/>
      <c r="C558" s="112"/>
      <c r="D558" s="29"/>
      <c r="E558" s="29"/>
      <c r="F558" s="150"/>
      <c r="G558" s="29"/>
      <c r="H558" s="29"/>
      <c r="I558" s="29"/>
      <c r="J558" s="112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  <c r="AA558" s="29"/>
      <c r="AB558" s="29"/>
      <c r="AC558" s="29"/>
      <c r="AD558" s="29"/>
      <c r="AE558" s="29"/>
      <c r="AF558" s="29"/>
      <c r="AG558" s="29"/>
      <c r="AH558" s="29"/>
      <c r="AI558" s="29"/>
      <c r="AJ558" s="29"/>
      <c r="AK558" s="29"/>
      <c r="AL558" s="29"/>
      <c r="AM558" s="29"/>
      <c r="AN558" s="29"/>
      <c r="AO558" s="29"/>
      <c r="AP558" s="29"/>
      <c r="AQ558" s="29"/>
      <c r="AR558" s="29"/>
      <c r="AS558" s="29"/>
      <c r="AT558" s="29"/>
      <c r="AU558" s="29"/>
      <c r="AV558" s="29"/>
      <c r="AW558" s="29"/>
      <c r="AX558" s="29"/>
      <c r="AY558" s="29"/>
      <c r="AZ558" s="29"/>
      <c r="BA558" s="29"/>
      <c r="BB558" s="29"/>
      <c r="BC558" s="29"/>
      <c r="BD558" s="29"/>
      <c r="BE558" s="29"/>
      <c r="BF558" s="29"/>
      <c r="BG558" s="29"/>
      <c r="BH558" s="29"/>
      <c r="BI558" s="29"/>
      <c r="BJ558" s="29"/>
      <c r="BK558" s="29"/>
      <c r="BL558" s="29"/>
      <c r="BM558" s="29"/>
      <c r="BN558" s="29"/>
      <c r="BO558" s="29"/>
      <c r="BP558" s="29"/>
    </row>
    <row r="559" spans="1:68" ht="12.75" customHeight="1">
      <c r="A559" s="112"/>
      <c r="B559" s="112"/>
      <c r="C559" s="112"/>
      <c r="D559" s="29"/>
      <c r="E559" s="29"/>
      <c r="F559" s="150"/>
      <c r="G559" s="29"/>
      <c r="H559" s="29"/>
      <c r="I559" s="29"/>
      <c r="J559" s="112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  <c r="Z559" s="29"/>
      <c r="AA559" s="29"/>
      <c r="AB559" s="29"/>
      <c r="AC559" s="29"/>
      <c r="AD559" s="29"/>
      <c r="AE559" s="29"/>
      <c r="AF559" s="29"/>
      <c r="AG559" s="29"/>
      <c r="AH559" s="29"/>
      <c r="AI559" s="29"/>
      <c r="AJ559" s="29"/>
      <c r="AK559" s="29"/>
      <c r="AL559" s="29"/>
      <c r="AM559" s="29"/>
      <c r="AN559" s="29"/>
      <c r="AO559" s="29"/>
      <c r="AP559" s="29"/>
      <c r="AQ559" s="29"/>
      <c r="AR559" s="29"/>
      <c r="AS559" s="29"/>
      <c r="AT559" s="29"/>
      <c r="AU559" s="29"/>
      <c r="AV559" s="29"/>
      <c r="AW559" s="29"/>
      <c r="AX559" s="29"/>
      <c r="AY559" s="29"/>
      <c r="AZ559" s="29"/>
      <c r="BA559" s="29"/>
      <c r="BB559" s="29"/>
      <c r="BC559" s="29"/>
      <c r="BD559" s="29"/>
      <c r="BE559" s="29"/>
      <c r="BF559" s="29"/>
      <c r="BG559" s="29"/>
      <c r="BH559" s="29"/>
      <c r="BI559" s="29"/>
      <c r="BJ559" s="29"/>
      <c r="BK559" s="29"/>
      <c r="BL559" s="29"/>
      <c r="BM559" s="29"/>
      <c r="BN559" s="29"/>
      <c r="BO559" s="29"/>
      <c r="BP559" s="29"/>
    </row>
    <row r="560" spans="1:68" ht="12.75" customHeight="1">
      <c r="A560" s="112"/>
      <c r="B560" s="112"/>
      <c r="C560" s="112"/>
      <c r="D560" s="29"/>
      <c r="E560" s="29"/>
      <c r="F560" s="150"/>
      <c r="G560" s="29"/>
      <c r="H560" s="29"/>
      <c r="I560" s="29"/>
      <c r="J560" s="112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  <c r="AA560" s="29"/>
      <c r="AB560" s="29"/>
      <c r="AC560" s="29"/>
      <c r="AD560" s="29"/>
      <c r="AE560" s="29"/>
      <c r="AF560" s="29"/>
      <c r="AG560" s="29"/>
      <c r="AH560" s="29"/>
      <c r="AI560" s="29"/>
      <c r="AJ560" s="29"/>
      <c r="AK560" s="29"/>
      <c r="AL560" s="29"/>
      <c r="AM560" s="29"/>
      <c r="AN560" s="29"/>
      <c r="AO560" s="29"/>
      <c r="AP560" s="29"/>
      <c r="AQ560" s="29"/>
      <c r="AR560" s="29"/>
      <c r="AS560" s="29"/>
      <c r="AT560" s="29"/>
      <c r="AU560" s="29"/>
      <c r="AV560" s="29"/>
      <c r="AW560" s="29"/>
      <c r="AX560" s="29"/>
      <c r="AY560" s="29"/>
      <c r="AZ560" s="29"/>
      <c r="BA560" s="29"/>
      <c r="BB560" s="29"/>
      <c r="BC560" s="29"/>
      <c r="BD560" s="29"/>
      <c r="BE560" s="29"/>
      <c r="BF560" s="29"/>
      <c r="BG560" s="29"/>
      <c r="BH560" s="29"/>
      <c r="BI560" s="29"/>
      <c r="BJ560" s="29"/>
      <c r="BK560" s="29"/>
      <c r="BL560" s="29"/>
      <c r="BM560" s="29"/>
      <c r="BN560" s="29"/>
      <c r="BO560" s="29"/>
      <c r="BP560" s="29"/>
    </row>
    <row r="561" spans="1:68" ht="12.75" customHeight="1">
      <c r="A561" s="112"/>
      <c r="B561" s="112"/>
      <c r="C561" s="112"/>
      <c r="D561" s="29"/>
      <c r="E561" s="29"/>
      <c r="F561" s="150"/>
      <c r="G561" s="29"/>
      <c r="H561" s="29"/>
      <c r="I561" s="29"/>
      <c r="J561" s="112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W561" s="29"/>
      <c r="X561" s="29"/>
      <c r="Y561" s="29"/>
      <c r="Z561" s="29"/>
      <c r="AA561" s="29"/>
      <c r="AB561" s="29"/>
      <c r="AC561" s="29"/>
      <c r="AD561" s="29"/>
      <c r="AE561" s="29"/>
      <c r="AF561" s="29"/>
      <c r="AG561" s="29"/>
      <c r="AH561" s="29"/>
      <c r="AI561" s="29"/>
      <c r="AJ561" s="29"/>
      <c r="AK561" s="29"/>
      <c r="AL561" s="29"/>
      <c r="AM561" s="29"/>
      <c r="AN561" s="29"/>
      <c r="AO561" s="29"/>
      <c r="AP561" s="29"/>
      <c r="AQ561" s="29"/>
      <c r="AR561" s="29"/>
      <c r="AS561" s="29"/>
      <c r="AT561" s="29"/>
      <c r="AU561" s="29"/>
      <c r="AV561" s="29"/>
      <c r="AW561" s="29"/>
      <c r="AX561" s="29"/>
      <c r="AY561" s="29"/>
      <c r="AZ561" s="29"/>
      <c r="BA561" s="29"/>
      <c r="BB561" s="29"/>
      <c r="BC561" s="29"/>
      <c r="BD561" s="29"/>
      <c r="BE561" s="29"/>
      <c r="BF561" s="29"/>
      <c r="BG561" s="29"/>
      <c r="BH561" s="29"/>
      <c r="BI561" s="29"/>
      <c r="BJ561" s="29"/>
      <c r="BK561" s="29"/>
      <c r="BL561" s="29"/>
      <c r="BM561" s="29"/>
      <c r="BN561" s="29"/>
      <c r="BO561" s="29"/>
      <c r="BP561" s="29"/>
    </row>
    <row r="562" spans="1:68" ht="12.75" customHeight="1">
      <c r="A562" s="112"/>
      <c r="B562" s="112"/>
      <c r="C562" s="112"/>
      <c r="D562" s="29"/>
      <c r="E562" s="29"/>
      <c r="F562" s="150"/>
      <c r="G562" s="29"/>
      <c r="H562" s="29"/>
      <c r="I562" s="29"/>
      <c r="J562" s="112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W562" s="29"/>
      <c r="X562" s="29"/>
      <c r="Y562" s="29"/>
      <c r="Z562" s="29"/>
      <c r="AA562" s="29"/>
      <c r="AB562" s="29"/>
      <c r="AC562" s="29"/>
      <c r="AD562" s="29"/>
      <c r="AE562" s="29"/>
      <c r="AF562" s="29"/>
      <c r="AG562" s="29"/>
      <c r="AH562" s="29"/>
      <c r="AI562" s="29"/>
      <c r="AJ562" s="29"/>
      <c r="AK562" s="29"/>
      <c r="AL562" s="29"/>
      <c r="AM562" s="29"/>
      <c r="AN562" s="29"/>
      <c r="AO562" s="29"/>
      <c r="AP562" s="29"/>
      <c r="AQ562" s="29"/>
      <c r="AR562" s="29"/>
      <c r="AS562" s="29"/>
      <c r="AT562" s="29"/>
      <c r="AU562" s="29"/>
      <c r="AV562" s="29"/>
      <c r="AW562" s="29"/>
      <c r="AX562" s="29"/>
      <c r="AY562" s="29"/>
      <c r="AZ562" s="29"/>
      <c r="BA562" s="29"/>
      <c r="BB562" s="29"/>
      <c r="BC562" s="29"/>
      <c r="BD562" s="29"/>
      <c r="BE562" s="29"/>
      <c r="BF562" s="29"/>
      <c r="BG562" s="29"/>
      <c r="BH562" s="29"/>
      <c r="BI562" s="29"/>
      <c r="BJ562" s="29"/>
      <c r="BK562" s="29"/>
      <c r="BL562" s="29"/>
      <c r="BM562" s="29"/>
      <c r="BN562" s="29"/>
      <c r="BO562" s="29"/>
      <c r="BP562" s="29"/>
    </row>
    <row r="563" spans="1:68" ht="12.75" customHeight="1">
      <c r="A563" s="112"/>
      <c r="B563" s="112"/>
      <c r="C563" s="112"/>
      <c r="D563" s="29"/>
      <c r="E563" s="29"/>
      <c r="F563" s="150"/>
      <c r="G563" s="29"/>
      <c r="H563" s="29"/>
      <c r="I563" s="29"/>
      <c r="J563" s="112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29"/>
      <c r="Y563" s="29"/>
      <c r="Z563" s="29"/>
      <c r="AA563" s="29"/>
      <c r="AB563" s="29"/>
      <c r="AC563" s="29"/>
      <c r="AD563" s="29"/>
      <c r="AE563" s="29"/>
      <c r="AF563" s="29"/>
      <c r="AG563" s="29"/>
      <c r="AH563" s="29"/>
      <c r="AI563" s="29"/>
      <c r="AJ563" s="29"/>
      <c r="AK563" s="29"/>
      <c r="AL563" s="29"/>
      <c r="AM563" s="29"/>
      <c r="AN563" s="29"/>
      <c r="AO563" s="29"/>
      <c r="AP563" s="29"/>
      <c r="AQ563" s="29"/>
      <c r="AR563" s="29"/>
      <c r="AS563" s="29"/>
      <c r="AT563" s="29"/>
      <c r="AU563" s="29"/>
      <c r="AV563" s="29"/>
      <c r="AW563" s="29"/>
      <c r="AX563" s="29"/>
      <c r="AY563" s="29"/>
      <c r="AZ563" s="29"/>
      <c r="BA563" s="29"/>
      <c r="BB563" s="29"/>
      <c r="BC563" s="29"/>
      <c r="BD563" s="29"/>
      <c r="BE563" s="29"/>
      <c r="BF563" s="29"/>
      <c r="BG563" s="29"/>
      <c r="BH563" s="29"/>
      <c r="BI563" s="29"/>
      <c r="BJ563" s="29"/>
      <c r="BK563" s="29"/>
      <c r="BL563" s="29"/>
      <c r="BM563" s="29"/>
      <c r="BN563" s="29"/>
      <c r="BO563" s="29"/>
      <c r="BP563" s="29"/>
    </row>
    <row r="564" spans="1:68" ht="12.75" customHeight="1">
      <c r="A564" s="112"/>
      <c r="B564" s="112"/>
      <c r="C564" s="112"/>
      <c r="D564" s="29"/>
      <c r="E564" s="29"/>
      <c r="F564" s="150"/>
      <c r="G564" s="29"/>
      <c r="H564" s="29"/>
      <c r="I564" s="29"/>
      <c r="J564" s="112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29"/>
      <c r="Z564" s="29"/>
      <c r="AA564" s="29"/>
      <c r="AB564" s="29"/>
      <c r="AC564" s="29"/>
      <c r="AD564" s="29"/>
      <c r="AE564" s="29"/>
      <c r="AF564" s="29"/>
      <c r="AG564" s="29"/>
      <c r="AH564" s="29"/>
      <c r="AI564" s="29"/>
      <c r="AJ564" s="29"/>
      <c r="AK564" s="29"/>
      <c r="AL564" s="29"/>
      <c r="AM564" s="29"/>
      <c r="AN564" s="29"/>
      <c r="AO564" s="29"/>
      <c r="AP564" s="29"/>
      <c r="AQ564" s="29"/>
      <c r="AR564" s="29"/>
      <c r="AS564" s="29"/>
      <c r="AT564" s="29"/>
      <c r="AU564" s="29"/>
      <c r="AV564" s="29"/>
      <c r="AW564" s="29"/>
      <c r="AX564" s="29"/>
      <c r="AY564" s="29"/>
      <c r="AZ564" s="29"/>
      <c r="BA564" s="29"/>
      <c r="BB564" s="29"/>
      <c r="BC564" s="29"/>
      <c r="BD564" s="29"/>
      <c r="BE564" s="29"/>
      <c r="BF564" s="29"/>
      <c r="BG564" s="29"/>
      <c r="BH564" s="29"/>
      <c r="BI564" s="29"/>
      <c r="BJ564" s="29"/>
      <c r="BK564" s="29"/>
      <c r="BL564" s="29"/>
      <c r="BM564" s="29"/>
      <c r="BN564" s="29"/>
      <c r="BO564" s="29"/>
      <c r="BP564" s="29"/>
    </row>
    <row r="565" spans="1:68" ht="12.75" customHeight="1">
      <c r="A565" s="112"/>
      <c r="B565" s="112"/>
      <c r="C565" s="112"/>
      <c r="D565" s="29"/>
      <c r="E565" s="29"/>
      <c r="F565" s="150"/>
      <c r="G565" s="29"/>
      <c r="H565" s="29"/>
      <c r="I565" s="29"/>
      <c r="J565" s="112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  <c r="AA565" s="29"/>
      <c r="AB565" s="29"/>
      <c r="AC565" s="29"/>
      <c r="AD565" s="29"/>
      <c r="AE565" s="29"/>
      <c r="AF565" s="29"/>
      <c r="AG565" s="29"/>
      <c r="AH565" s="29"/>
      <c r="AI565" s="29"/>
      <c r="AJ565" s="29"/>
      <c r="AK565" s="29"/>
      <c r="AL565" s="29"/>
      <c r="AM565" s="29"/>
      <c r="AN565" s="29"/>
      <c r="AO565" s="29"/>
      <c r="AP565" s="29"/>
      <c r="AQ565" s="29"/>
      <c r="AR565" s="29"/>
      <c r="AS565" s="29"/>
      <c r="AT565" s="29"/>
      <c r="AU565" s="29"/>
      <c r="AV565" s="29"/>
      <c r="AW565" s="29"/>
      <c r="AX565" s="29"/>
      <c r="AY565" s="29"/>
      <c r="AZ565" s="29"/>
      <c r="BA565" s="29"/>
      <c r="BB565" s="29"/>
      <c r="BC565" s="29"/>
      <c r="BD565" s="29"/>
      <c r="BE565" s="29"/>
      <c r="BF565" s="29"/>
      <c r="BG565" s="29"/>
      <c r="BH565" s="29"/>
      <c r="BI565" s="29"/>
      <c r="BJ565" s="29"/>
      <c r="BK565" s="29"/>
      <c r="BL565" s="29"/>
      <c r="BM565" s="29"/>
      <c r="BN565" s="29"/>
      <c r="BO565" s="29"/>
      <c r="BP565" s="29"/>
    </row>
    <row r="566" spans="1:68" ht="12.75" customHeight="1">
      <c r="A566" s="112"/>
      <c r="B566" s="112"/>
      <c r="C566" s="112"/>
      <c r="D566" s="29"/>
      <c r="E566" s="29"/>
      <c r="F566" s="150"/>
      <c r="G566" s="29"/>
      <c r="H566" s="29"/>
      <c r="I566" s="29"/>
      <c r="J566" s="112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  <c r="AA566" s="29"/>
      <c r="AB566" s="29"/>
      <c r="AC566" s="29"/>
      <c r="AD566" s="29"/>
      <c r="AE566" s="29"/>
      <c r="AF566" s="29"/>
      <c r="AG566" s="29"/>
      <c r="AH566" s="29"/>
      <c r="AI566" s="29"/>
      <c r="AJ566" s="29"/>
      <c r="AK566" s="29"/>
      <c r="AL566" s="29"/>
      <c r="AM566" s="29"/>
      <c r="AN566" s="29"/>
      <c r="AO566" s="29"/>
      <c r="AP566" s="29"/>
      <c r="AQ566" s="29"/>
      <c r="AR566" s="29"/>
      <c r="AS566" s="29"/>
      <c r="AT566" s="29"/>
      <c r="AU566" s="29"/>
      <c r="AV566" s="29"/>
      <c r="AW566" s="29"/>
      <c r="AX566" s="29"/>
      <c r="AY566" s="29"/>
      <c r="AZ566" s="29"/>
      <c r="BA566" s="29"/>
      <c r="BB566" s="29"/>
      <c r="BC566" s="29"/>
      <c r="BD566" s="29"/>
      <c r="BE566" s="29"/>
      <c r="BF566" s="29"/>
      <c r="BG566" s="29"/>
      <c r="BH566" s="29"/>
      <c r="BI566" s="29"/>
      <c r="BJ566" s="29"/>
      <c r="BK566" s="29"/>
      <c r="BL566" s="29"/>
      <c r="BM566" s="29"/>
      <c r="BN566" s="29"/>
      <c r="BO566" s="29"/>
      <c r="BP566" s="29"/>
    </row>
    <row r="567" spans="1:68" ht="12.75" customHeight="1">
      <c r="A567" s="112"/>
      <c r="B567" s="112"/>
      <c r="C567" s="112"/>
      <c r="D567" s="29"/>
      <c r="E567" s="29"/>
      <c r="F567" s="150"/>
      <c r="G567" s="29"/>
      <c r="H567" s="29"/>
      <c r="I567" s="29"/>
      <c r="J567" s="112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W567" s="29"/>
      <c r="X567" s="29"/>
      <c r="Y567" s="29"/>
      <c r="Z567" s="29"/>
      <c r="AA567" s="29"/>
      <c r="AB567" s="29"/>
      <c r="AC567" s="29"/>
      <c r="AD567" s="29"/>
      <c r="AE567" s="29"/>
      <c r="AF567" s="29"/>
      <c r="AG567" s="29"/>
      <c r="AH567" s="29"/>
      <c r="AI567" s="29"/>
      <c r="AJ567" s="29"/>
      <c r="AK567" s="29"/>
      <c r="AL567" s="29"/>
      <c r="AM567" s="29"/>
      <c r="AN567" s="29"/>
      <c r="AO567" s="29"/>
      <c r="AP567" s="29"/>
      <c r="AQ567" s="29"/>
      <c r="AR567" s="29"/>
      <c r="AS567" s="29"/>
      <c r="AT567" s="29"/>
      <c r="AU567" s="29"/>
      <c r="AV567" s="29"/>
      <c r="AW567" s="29"/>
      <c r="AX567" s="29"/>
      <c r="AY567" s="29"/>
      <c r="AZ567" s="29"/>
      <c r="BA567" s="29"/>
      <c r="BB567" s="29"/>
      <c r="BC567" s="29"/>
      <c r="BD567" s="29"/>
      <c r="BE567" s="29"/>
      <c r="BF567" s="29"/>
      <c r="BG567" s="29"/>
      <c r="BH567" s="29"/>
      <c r="BI567" s="29"/>
      <c r="BJ567" s="29"/>
      <c r="BK567" s="29"/>
      <c r="BL567" s="29"/>
      <c r="BM567" s="29"/>
      <c r="BN567" s="29"/>
      <c r="BO567" s="29"/>
      <c r="BP567" s="29"/>
    </row>
    <row r="568" spans="1:68" ht="12.75" customHeight="1">
      <c r="A568" s="112"/>
      <c r="B568" s="112"/>
      <c r="C568" s="112"/>
      <c r="D568" s="29"/>
      <c r="E568" s="29"/>
      <c r="F568" s="150"/>
      <c r="G568" s="29"/>
      <c r="H568" s="29"/>
      <c r="I568" s="29"/>
      <c r="J568" s="112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  <c r="AA568" s="29"/>
      <c r="AB568" s="29"/>
      <c r="AC568" s="29"/>
      <c r="AD568" s="29"/>
      <c r="AE568" s="29"/>
      <c r="AF568" s="29"/>
      <c r="AG568" s="29"/>
      <c r="AH568" s="29"/>
      <c r="AI568" s="29"/>
      <c r="AJ568" s="29"/>
      <c r="AK568" s="29"/>
      <c r="AL568" s="29"/>
      <c r="AM568" s="29"/>
      <c r="AN568" s="29"/>
      <c r="AO568" s="29"/>
      <c r="AP568" s="29"/>
      <c r="AQ568" s="29"/>
      <c r="AR568" s="29"/>
      <c r="AS568" s="29"/>
      <c r="AT568" s="29"/>
      <c r="AU568" s="29"/>
      <c r="AV568" s="29"/>
      <c r="AW568" s="29"/>
      <c r="AX568" s="29"/>
      <c r="AY568" s="29"/>
      <c r="AZ568" s="29"/>
      <c r="BA568" s="29"/>
      <c r="BB568" s="29"/>
      <c r="BC568" s="29"/>
      <c r="BD568" s="29"/>
      <c r="BE568" s="29"/>
      <c r="BF568" s="29"/>
      <c r="BG568" s="29"/>
      <c r="BH568" s="29"/>
      <c r="BI568" s="29"/>
      <c r="BJ568" s="29"/>
      <c r="BK568" s="29"/>
      <c r="BL568" s="29"/>
      <c r="BM568" s="29"/>
      <c r="BN568" s="29"/>
      <c r="BO568" s="29"/>
      <c r="BP568" s="29"/>
    </row>
    <row r="569" spans="1:68" ht="12.75" customHeight="1">
      <c r="A569" s="112"/>
      <c r="B569" s="112"/>
      <c r="C569" s="112"/>
      <c r="D569" s="29"/>
      <c r="E569" s="29"/>
      <c r="F569" s="150"/>
      <c r="G569" s="29"/>
      <c r="H569" s="29"/>
      <c r="I569" s="29"/>
      <c r="J569" s="112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  <c r="X569" s="29"/>
      <c r="Y569" s="29"/>
      <c r="Z569" s="29"/>
      <c r="AA569" s="29"/>
      <c r="AB569" s="29"/>
      <c r="AC569" s="29"/>
      <c r="AD569" s="29"/>
      <c r="AE569" s="29"/>
      <c r="AF569" s="29"/>
      <c r="AG569" s="29"/>
      <c r="AH569" s="29"/>
      <c r="AI569" s="29"/>
      <c r="AJ569" s="29"/>
      <c r="AK569" s="29"/>
      <c r="AL569" s="29"/>
      <c r="AM569" s="29"/>
      <c r="AN569" s="29"/>
      <c r="AO569" s="29"/>
      <c r="AP569" s="29"/>
      <c r="AQ569" s="29"/>
      <c r="AR569" s="29"/>
      <c r="AS569" s="29"/>
      <c r="AT569" s="29"/>
      <c r="AU569" s="29"/>
      <c r="AV569" s="29"/>
      <c r="AW569" s="29"/>
      <c r="AX569" s="29"/>
      <c r="AY569" s="29"/>
      <c r="AZ569" s="29"/>
      <c r="BA569" s="29"/>
      <c r="BB569" s="29"/>
      <c r="BC569" s="29"/>
      <c r="BD569" s="29"/>
      <c r="BE569" s="29"/>
      <c r="BF569" s="29"/>
      <c r="BG569" s="29"/>
      <c r="BH569" s="29"/>
      <c r="BI569" s="29"/>
      <c r="BJ569" s="29"/>
      <c r="BK569" s="29"/>
      <c r="BL569" s="29"/>
      <c r="BM569" s="29"/>
      <c r="BN569" s="29"/>
      <c r="BO569" s="29"/>
      <c r="BP569" s="29"/>
    </row>
    <row r="570" spans="1:68" ht="12.75" customHeight="1">
      <c r="A570" s="112"/>
      <c r="B570" s="112"/>
      <c r="C570" s="112"/>
      <c r="D570" s="29"/>
      <c r="E570" s="29"/>
      <c r="F570" s="150"/>
      <c r="G570" s="29"/>
      <c r="H570" s="29"/>
      <c r="I570" s="29"/>
      <c r="J570" s="112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29"/>
      <c r="Z570" s="29"/>
      <c r="AA570" s="29"/>
      <c r="AB570" s="29"/>
      <c r="AC570" s="29"/>
      <c r="AD570" s="29"/>
      <c r="AE570" s="29"/>
      <c r="AF570" s="29"/>
      <c r="AG570" s="29"/>
      <c r="AH570" s="29"/>
      <c r="AI570" s="29"/>
      <c r="AJ570" s="29"/>
      <c r="AK570" s="29"/>
      <c r="AL570" s="29"/>
      <c r="AM570" s="29"/>
      <c r="AN570" s="29"/>
      <c r="AO570" s="29"/>
      <c r="AP570" s="29"/>
      <c r="AQ570" s="29"/>
      <c r="AR570" s="29"/>
      <c r="AS570" s="29"/>
      <c r="AT570" s="29"/>
      <c r="AU570" s="29"/>
      <c r="AV570" s="29"/>
      <c r="AW570" s="29"/>
      <c r="AX570" s="29"/>
      <c r="AY570" s="29"/>
      <c r="AZ570" s="29"/>
      <c r="BA570" s="29"/>
      <c r="BB570" s="29"/>
      <c r="BC570" s="29"/>
      <c r="BD570" s="29"/>
      <c r="BE570" s="29"/>
      <c r="BF570" s="29"/>
      <c r="BG570" s="29"/>
      <c r="BH570" s="29"/>
      <c r="BI570" s="29"/>
      <c r="BJ570" s="29"/>
      <c r="BK570" s="29"/>
      <c r="BL570" s="29"/>
      <c r="BM570" s="29"/>
      <c r="BN570" s="29"/>
      <c r="BO570" s="29"/>
      <c r="BP570" s="29"/>
    </row>
    <row r="571" spans="1:68" ht="12.75" customHeight="1">
      <c r="A571" s="112"/>
      <c r="B571" s="112"/>
      <c r="C571" s="112"/>
      <c r="D571" s="29"/>
      <c r="E571" s="29"/>
      <c r="F571" s="150"/>
      <c r="G571" s="29"/>
      <c r="H571" s="29"/>
      <c r="I571" s="29"/>
      <c r="J571" s="112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W571" s="29"/>
      <c r="X571" s="29"/>
      <c r="Y571" s="29"/>
      <c r="Z571" s="29"/>
      <c r="AA571" s="29"/>
      <c r="AB571" s="29"/>
      <c r="AC571" s="29"/>
      <c r="AD571" s="29"/>
      <c r="AE571" s="29"/>
      <c r="AF571" s="29"/>
      <c r="AG571" s="29"/>
      <c r="AH571" s="29"/>
      <c r="AI571" s="29"/>
      <c r="AJ571" s="29"/>
      <c r="AK571" s="29"/>
      <c r="AL571" s="29"/>
      <c r="AM571" s="29"/>
      <c r="AN571" s="29"/>
      <c r="AO571" s="29"/>
      <c r="AP571" s="29"/>
      <c r="AQ571" s="29"/>
      <c r="AR571" s="29"/>
      <c r="AS571" s="29"/>
      <c r="AT571" s="29"/>
      <c r="AU571" s="29"/>
      <c r="AV571" s="29"/>
      <c r="AW571" s="29"/>
      <c r="AX571" s="29"/>
      <c r="AY571" s="29"/>
      <c r="AZ571" s="29"/>
      <c r="BA571" s="29"/>
      <c r="BB571" s="29"/>
      <c r="BC571" s="29"/>
      <c r="BD571" s="29"/>
      <c r="BE571" s="29"/>
      <c r="BF571" s="29"/>
      <c r="BG571" s="29"/>
      <c r="BH571" s="29"/>
      <c r="BI571" s="29"/>
      <c r="BJ571" s="29"/>
      <c r="BK571" s="29"/>
      <c r="BL571" s="29"/>
      <c r="BM571" s="29"/>
      <c r="BN571" s="29"/>
      <c r="BO571" s="29"/>
      <c r="BP571" s="29"/>
    </row>
    <row r="572" spans="1:68" ht="12.75" customHeight="1">
      <c r="A572" s="112"/>
      <c r="B572" s="112"/>
      <c r="C572" s="112"/>
      <c r="D572" s="29"/>
      <c r="E572" s="29"/>
      <c r="F572" s="150"/>
      <c r="G572" s="29"/>
      <c r="H572" s="29"/>
      <c r="I572" s="29"/>
      <c r="J572" s="112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  <c r="AA572" s="29"/>
      <c r="AB572" s="29"/>
      <c r="AC572" s="29"/>
      <c r="AD572" s="29"/>
      <c r="AE572" s="29"/>
      <c r="AF572" s="29"/>
      <c r="AG572" s="29"/>
      <c r="AH572" s="29"/>
      <c r="AI572" s="29"/>
      <c r="AJ572" s="29"/>
      <c r="AK572" s="29"/>
      <c r="AL572" s="29"/>
      <c r="AM572" s="29"/>
      <c r="AN572" s="29"/>
      <c r="AO572" s="29"/>
      <c r="AP572" s="29"/>
      <c r="AQ572" s="29"/>
      <c r="AR572" s="29"/>
      <c r="AS572" s="29"/>
      <c r="AT572" s="29"/>
      <c r="AU572" s="29"/>
      <c r="AV572" s="29"/>
      <c r="AW572" s="29"/>
      <c r="AX572" s="29"/>
      <c r="AY572" s="29"/>
      <c r="AZ572" s="29"/>
      <c r="BA572" s="29"/>
      <c r="BB572" s="29"/>
      <c r="BC572" s="29"/>
      <c r="BD572" s="29"/>
      <c r="BE572" s="29"/>
      <c r="BF572" s="29"/>
      <c r="BG572" s="29"/>
      <c r="BH572" s="29"/>
      <c r="BI572" s="29"/>
      <c r="BJ572" s="29"/>
      <c r="BK572" s="29"/>
      <c r="BL572" s="29"/>
      <c r="BM572" s="29"/>
      <c r="BN572" s="29"/>
      <c r="BO572" s="29"/>
      <c r="BP572" s="29"/>
    </row>
    <row r="573" spans="1:68" ht="12.75" customHeight="1">
      <c r="A573" s="112"/>
      <c r="B573" s="112"/>
      <c r="C573" s="112"/>
      <c r="D573" s="29"/>
      <c r="E573" s="29"/>
      <c r="F573" s="150"/>
      <c r="G573" s="29"/>
      <c r="H573" s="29"/>
      <c r="I573" s="29"/>
      <c r="J573" s="112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  <c r="AA573" s="29"/>
      <c r="AB573" s="29"/>
      <c r="AC573" s="29"/>
      <c r="AD573" s="29"/>
      <c r="AE573" s="29"/>
      <c r="AF573" s="29"/>
      <c r="AG573" s="29"/>
      <c r="AH573" s="29"/>
      <c r="AI573" s="29"/>
      <c r="AJ573" s="29"/>
      <c r="AK573" s="29"/>
      <c r="AL573" s="29"/>
      <c r="AM573" s="29"/>
      <c r="AN573" s="29"/>
      <c r="AO573" s="29"/>
      <c r="AP573" s="29"/>
      <c r="AQ573" s="29"/>
      <c r="AR573" s="29"/>
      <c r="AS573" s="29"/>
      <c r="AT573" s="29"/>
      <c r="AU573" s="29"/>
      <c r="AV573" s="29"/>
      <c r="AW573" s="29"/>
      <c r="AX573" s="29"/>
      <c r="AY573" s="29"/>
      <c r="AZ573" s="29"/>
      <c r="BA573" s="29"/>
      <c r="BB573" s="29"/>
      <c r="BC573" s="29"/>
      <c r="BD573" s="29"/>
      <c r="BE573" s="29"/>
      <c r="BF573" s="29"/>
      <c r="BG573" s="29"/>
      <c r="BH573" s="29"/>
      <c r="BI573" s="29"/>
      <c r="BJ573" s="29"/>
      <c r="BK573" s="29"/>
      <c r="BL573" s="29"/>
      <c r="BM573" s="29"/>
      <c r="BN573" s="29"/>
      <c r="BO573" s="29"/>
      <c r="BP573" s="29"/>
    </row>
    <row r="574" spans="1:68" ht="12.75" customHeight="1">
      <c r="A574" s="112"/>
      <c r="B574" s="112"/>
      <c r="C574" s="112"/>
      <c r="D574" s="29"/>
      <c r="E574" s="29"/>
      <c r="F574" s="150"/>
      <c r="G574" s="29"/>
      <c r="H574" s="29"/>
      <c r="I574" s="29"/>
      <c r="J574" s="112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W574" s="29"/>
      <c r="X574" s="29"/>
      <c r="Y574" s="29"/>
      <c r="Z574" s="29"/>
      <c r="AA574" s="29"/>
      <c r="AB574" s="29"/>
      <c r="AC574" s="29"/>
      <c r="AD574" s="29"/>
      <c r="AE574" s="29"/>
      <c r="AF574" s="29"/>
      <c r="AG574" s="29"/>
      <c r="AH574" s="29"/>
      <c r="AI574" s="29"/>
      <c r="AJ574" s="29"/>
      <c r="AK574" s="29"/>
      <c r="AL574" s="29"/>
      <c r="AM574" s="29"/>
      <c r="AN574" s="29"/>
      <c r="AO574" s="29"/>
      <c r="AP574" s="29"/>
      <c r="AQ574" s="29"/>
      <c r="AR574" s="29"/>
      <c r="AS574" s="29"/>
      <c r="AT574" s="29"/>
      <c r="AU574" s="29"/>
      <c r="AV574" s="29"/>
      <c r="AW574" s="29"/>
      <c r="AX574" s="29"/>
      <c r="AY574" s="29"/>
      <c r="AZ574" s="29"/>
      <c r="BA574" s="29"/>
      <c r="BB574" s="29"/>
      <c r="BC574" s="29"/>
      <c r="BD574" s="29"/>
      <c r="BE574" s="29"/>
      <c r="BF574" s="29"/>
      <c r="BG574" s="29"/>
      <c r="BH574" s="29"/>
      <c r="BI574" s="29"/>
      <c r="BJ574" s="29"/>
      <c r="BK574" s="29"/>
      <c r="BL574" s="29"/>
      <c r="BM574" s="29"/>
      <c r="BN574" s="29"/>
      <c r="BO574" s="29"/>
      <c r="BP574" s="29"/>
    </row>
    <row r="575" spans="1:68" ht="12.75" customHeight="1">
      <c r="A575" s="112"/>
      <c r="B575" s="112"/>
      <c r="C575" s="112"/>
      <c r="D575" s="29"/>
      <c r="E575" s="29"/>
      <c r="F575" s="150"/>
      <c r="G575" s="29"/>
      <c r="H575" s="29"/>
      <c r="I575" s="29"/>
      <c r="J575" s="112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  <c r="AA575" s="29"/>
      <c r="AB575" s="29"/>
      <c r="AC575" s="29"/>
      <c r="AD575" s="29"/>
      <c r="AE575" s="29"/>
      <c r="AF575" s="29"/>
      <c r="AG575" s="29"/>
      <c r="AH575" s="29"/>
      <c r="AI575" s="29"/>
      <c r="AJ575" s="29"/>
      <c r="AK575" s="29"/>
      <c r="AL575" s="29"/>
      <c r="AM575" s="29"/>
      <c r="AN575" s="29"/>
      <c r="AO575" s="29"/>
      <c r="AP575" s="29"/>
      <c r="AQ575" s="29"/>
      <c r="AR575" s="29"/>
      <c r="AS575" s="29"/>
      <c r="AT575" s="29"/>
      <c r="AU575" s="29"/>
      <c r="AV575" s="29"/>
      <c r="AW575" s="29"/>
      <c r="AX575" s="29"/>
      <c r="AY575" s="29"/>
      <c r="AZ575" s="29"/>
      <c r="BA575" s="29"/>
      <c r="BB575" s="29"/>
      <c r="BC575" s="29"/>
      <c r="BD575" s="29"/>
      <c r="BE575" s="29"/>
      <c r="BF575" s="29"/>
      <c r="BG575" s="29"/>
      <c r="BH575" s="29"/>
      <c r="BI575" s="29"/>
      <c r="BJ575" s="29"/>
      <c r="BK575" s="29"/>
      <c r="BL575" s="29"/>
      <c r="BM575" s="29"/>
      <c r="BN575" s="29"/>
      <c r="BO575" s="29"/>
      <c r="BP575" s="29"/>
    </row>
    <row r="576" spans="1:68" ht="12.75" customHeight="1">
      <c r="A576" s="112"/>
      <c r="B576" s="112"/>
      <c r="C576" s="112"/>
      <c r="D576" s="29"/>
      <c r="E576" s="29"/>
      <c r="F576" s="150"/>
      <c r="G576" s="29"/>
      <c r="H576" s="29"/>
      <c r="I576" s="29"/>
      <c r="J576" s="112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W576" s="29"/>
      <c r="X576" s="29"/>
      <c r="Y576" s="29"/>
      <c r="Z576" s="29"/>
      <c r="AA576" s="29"/>
      <c r="AB576" s="29"/>
      <c r="AC576" s="29"/>
      <c r="AD576" s="29"/>
      <c r="AE576" s="29"/>
      <c r="AF576" s="29"/>
      <c r="AG576" s="29"/>
      <c r="AH576" s="29"/>
      <c r="AI576" s="29"/>
      <c r="AJ576" s="29"/>
      <c r="AK576" s="29"/>
      <c r="AL576" s="29"/>
      <c r="AM576" s="29"/>
      <c r="AN576" s="29"/>
      <c r="AO576" s="29"/>
      <c r="AP576" s="29"/>
      <c r="AQ576" s="29"/>
      <c r="AR576" s="29"/>
      <c r="AS576" s="29"/>
      <c r="AT576" s="29"/>
      <c r="AU576" s="29"/>
      <c r="AV576" s="29"/>
      <c r="AW576" s="29"/>
      <c r="AX576" s="29"/>
      <c r="AY576" s="29"/>
      <c r="AZ576" s="29"/>
      <c r="BA576" s="29"/>
      <c r="BB576" s="29"/>
      <c r="BC576" s="29"/>
      <c r="BD576" s="29"/>
      <c r="BE576" s="29"/>
      <c r="BF576" s="29"/>
      <c r="BG576" s="29"/>
      <c r="BH576" s="29"/>
      <c r="BI576" s="29"/>
      <c r="BJ576" s="29"/>
      <c r="BK576" s="29"/>
      <c r="BL576" s="29"/>
      <c r="BM576" s="29"/>
      <c r="BN576" s="29"/>
      <c r="BO576" s="29"/>
      <c r="BP576" s="29"/>
    </row>
    <row r="577" spans="1:68" ht="12.75" customHeight="1">
      <c r="A577" s="112"/>
      <c r="B577" s="112"/>
      <c r="C577" s="112"/>
      <c r="D577" s="29"/>
      <c r="E577" s="29"/>
      <c r="F577" s="150"/>
      <c r="G577" s="29"/>
      <c r="H577" s="29"/>
      <c r="I577" s="29"/>
      <c r="J577" s="112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  <c r="AA577" s="29"/>
      <c r="AB577" s="29"/>
      <c r="AC577" s="29"/>
      <c r="AD577" s="29"/>
      <c r="AE577" s="29"/>
      <c r="AF577" s="29"/>
      <c r="AG577" s="29"/>
      <c r="AH577" s="29"/>
      <c r="AI577" s="29"/>
      <c r="AJ577" s="29"/>
      <c r="AK577" s="29"/>
      <c r="AL577" s="29"/>
      <c r="AM577" s="29"/>
      <c r="AN577" s="29"/>
      <c r="AO577" s="29"/>
      <c r="AP577" s="29"/>
      <c r="AQ577" s="29"/>
      <c r="AR577" s="29"/>
      <c r="AS577" s="29"/>
      <c r="AT577" s="29"/>
      <c r="AU577" s="29"/>
      <c r="AV577" s="29"/>
      <c r="AW577" s="29"/>
      <c r="AX577" s="29"/>
      <c r="AY577" s="29"/>
      <c r="AZ577" s="29"/>
      <c r="BA577" s="29"/>
      <c r="BB577" s="29"/>
      <c r="BC577" s="29"/>
      <c r="BD577" s="29"/>
      <c r="BE577" s="29"/>
      <c r="BF577" s="29"/>
      <c r="BG577" s="29"/>
      <c r="BH577" s="29"/>
      <c r="BI577" s="29"/>
      <c r="BJ577" s="29"/>
      <c r="BK577" s="29"/>
      <c r="BL577" s="29"/>
      <c r="BM577" s="29"/>
      <c r="BN577" s="29"/>
      <c r="BO577" s="29"/>
      <c r="BP577" s="29"/>
    </row>
    <row r="578" spans="1:68" ht="12.75" customHeight="1">
      <c r="A578" s="112"/>
      <c r="B578" s="112"/>
      <c r="C578" s="112"/>
      <c r="D578" s="29"/>
      <c r="E578" s="29"/>
      <c r="F578" s="150"/>
      <c r="G578" s="29"/>
      <c r="H578" s="29"/>
      <c r="I578" s="29"/>
      <c r="J578" s="112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W578" s="29"/>
      <c r="X578" s="29"/>
      <c r="Y578" s="29"/>
      <c r="Z578" s="29"/>
      <c r="AA578" s="29"/>
      <c r="AB578" s="29"/>
      <c r="AC578" s="29"/>
      <c r="AD578" s="29"/>
      <c r="AE578" s="29"/>
      <c r="AF578" s="29"/>
      <c r="AG578" s="29"/>
      <c r="AH578" s="29"/>
      <c r="AI578" s="29"/>
      <c r="AJ578" s="29"/>
      <c r="AK578" s="29"/>
      <c r="AL578" s="29"/>
      <c r="AM578" s="29"/>
      <c r="AN578" s="29"/>
      <c r="AO578" s="29"/>
      <c r="AP578" s="29"/>
      <c r="AQ578" s="29"/>
      <c r="AR578" s="29"/>
      <c r="AS578" s="29"/>
      <c r="AT578" s="29"/>
      <c r="AU578" s="29"/>
      <c r="AV578" s="29"/>
      <c r="AW578" s="29"/>
      <c r="AX578" s="29"/>
      <c r="AY578" s="29"/>
      <c r="AZ578" s="29"/>
      <c r="BA578" s="29"/>
      <c r="BB578" s="29"/>
      <c r="BC578" s="29"/>
      <c r="BD578" s="29"/>
      <c r="BE578" s="29"/>
      <c r="BF578" s="29"/>
      <c r="BG578" s="29"/>
      <c r="BH578" s="29"/>
      <c r="BI578" s="29"/>
      <c r="BJ578" s="29"/>
      <c r="BK578" s="29"/>
      <c r="BL578" s="29"/>
      <c r="BM578" s="29"/>
      <c r="BN578" s="29"/>
      <c r="BO578" s="29"/>
      <c r="BP578" s="29"/>
    </row>
    <row r="579" spans="1:68" ht="12.75" customHeight="1">
      <c r="A579" s="112"/>
      <c r="B579" s="112"/>
      <c r="C579" s="112"/>
      <c r="D579" s="29"/>
      <c r="E579" s="29"/>
      <c r="F579" s="150"/>
      <c r="G579" s="29"/>
      <c r="H579" s="29"/>
      <c r="I579" s="29"/>
      <c r="J579" s="112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  <c r="AA579" s="29"/>
      <c r="AB579" s="29"/>
      <c r="AC579" s="29"/>
      <c r="AD579" s="29"/>
      <c r="AE579" s="29"/>
      <c r="AF579" s="29"/>
      <c r="AG579" s="29"/>
      <c r="AH579" s="29"/>
      <c r="AI579" s="29"/>
      <c r="AJ579" s="29"/>
      <c r="AK579" s="29"/>
      <c r="AL579" s="29"/>
      <c r="AM579" s="29"/>
      <c r="AN579" s="29"/>
      <c r="AO579" s="29"/>
      <c r="AP579" s="29"/>
      <c r="AQ579" s="29"/>
      <c r="AR579" s="29"/>
      <c r="AS579" s="29"/>
      <c r="AT579" s="29"/>
      <c r="AU579" s="29"/>
      <c r="AV579" s="29"/>
      <c r="AW579" s="29"/>
      <c r="AX579" s="29"/>
      <c r="AY579" s="29"/>
      <c r="AZ579" s="29"/>
      <c r="BA579" s="29"/>
      <c r="BB579" s="29"/>
      <c r="BC579" s="29"/>
      <c r="BD579" s="29"/>
      <c r="BE579" s="29"/>
      <c r="BF579" s="29"/>
      <c r="BG579" s="29"/>
      <c r="BH579" s="29"/>
      <c r="BI579" s="29"/>
      <c r="BJ579" s="29"/>
      <c r="BK579" s="29"/>
      <c r="BL579" s="29"/>
      <c r="BM579" s="29"/>
      <c r="BN579" s="29"/>
      <c r="BO579" s="29"/>
      <c r="BP579" s="29"/>
    </row>
    <row r="580" spans="1:68" ht="12.75" customHeight="1">
      <c r="A580" s="112"/>
      <c r="B580" s="112"/>
      <c r="C580" s="112"/>
      <c r="D580" s="29"/>
      <c r="E580" s="29"/>
      <c r="F580" s="150"/>
      <c r="G580" s="29"/>
      <c r="H580" s="29"/>
      <c r="I580" s="29"/>
      <c r="J580" s="112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W580" s="29"/>
      <c r="X580" s="29"/>
      <c r="Y580" s="29"/>
      <c r="Z580" s="29"/>
      <c r="AA580" s="29"/>
      <c r="AB580" s="29"/>
      <c r="AC580" s="29"/>
      <c r="AD580" s="29"/>
      <c r="AE580" s="29"/>
      <c r="AF580" s="29"/>
      <c r="AG580" s="29"/>
      <c r="AH580" s="29"/>
      <c r="AI580" s="29"/>
      <c r="AJ580" s="29"/>
      <c r="AK580" s="29"/>
      <c r="AL580" s="29"/>
      <c r="AM580" s="29"/>
      <c r="AN580" s="29"/>
      <c r="AO580" s="29"/>
      <c r="AP580" s="29"/>
      <c r="AQ580" s="29"/>
      <c r="AR580" s="29"/>
      <c r="AS580" s="29"/>
      <c r="AT580" s="29"/>
      <c r="AU580" s="29"/>
      <c r="AV580" s="29"/>
      <c r="AW580" s="29"/>
      <c r="AX580" s="29"/>
      <c r="AY580" s="29"/>
      <c r="AZ580" s="29"/>
      <c r="BA580" s="29"/>
      <c r="BB580" s="29"/>
      <c r="BC580" s="29"/>
      <c r="BD580" s="29"/>
      <c r="BE580" s="29"/>
      <c r="BF580" s="29"/>
      <c r="BG580" s="29"/>
      <c r="BH580" s="29"/>
      <c r="BI580" s="29"/>
      <c r="BJ580" s="29"/>
      <c r="BK580" s="29"/>
      <c r="BL580" s="29"/>
      <c r="BM580" s="29"/>
      <c r="BN580" s="29"/>
      <c r="BO580" s="29"/>
      <c r="BP580" s="29"/>
    </row>
    <row r="581" spans="1:68" ht="12.75" customHeight="1">
      <c r="A581" s="112"/>
      <c r="B581" s="112"/>
      <c r="C581" s="112"/>
      <c r="D581" s="29"/>
      <c r="E581" s="29"/>
      <c r="F581" s="150"/>
      <c r="G581" s="29"/>
      <c r="H581" s="29"/>
      <c r="I581" s="29"/>
      <c r="J581" s="112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W581" s="29"/>
      <c r="X581" s="29"/>
      <c r="Y581" s="29"/>
      <c r="Z581" s="29"/>
      <c r="AA581" s="29"/>
      <c r="AB581" s="29"/>
      <c r="AC581" s="29"/>
      <c r="AD581" s="29"/>
      <c r="AE581" s="29"/>
      <c r="AF581" s="29"/>
      <c r="AG581" s="29"/>
      <c r="AH581" s="29"/>
      <c r="AI581" s="29"/>
      <c r="AJ581" s="29"/>
      <c r="AK581" s="29"/>
      <c r="AL581" s="29"/>
      <c r="AM581" s="29"/>
      <c r="AN581" s="29"/>
      <c r="AO581" s="29"/>
      <c r="AP581" s="29"/>
      <c r="AQ581" s="29"/>
      <c r="AR581" s="29"/>
      <c r="AS581" s="29"/>
      <c r="AT581" s="29"/>
      <c r="AU581" s="29"/>
      <c r="AV581" s="29"/>
      <c r="AW581" s="29"/>
      <c r="AX581" s="29"/>
      <c r="AY581" s="29"/>
      <c r="AZ581" s="29"/>
      <c r="BA581" s="29"/>
      <c r="BB581" s="29"/>
      <c r="BC581" s="29"/>
      <c r="BD581" s="29"/>
      <c r="BE581" s="29"/>
      <c r="BF581" s="29"/>
      <c r="BG581" s="29"/>
      <c r="BH581" s="29"/>
      <c r="BI581" s="29"/>
      <c r="BJ581" s="29"/>
      <c r="BK581" s="29"/>
      <c r="BL581" s="29"/>
      <c r="BM581" s="29"/>
      <c r="BN581" s="29"/>
      <c r="BO581" s="29"/>
      <c r="BP581" s="29"/>
    </row>
    <row r="582" spans="1:68" ht="12.75" customHeight="1">
      <c r="A582" s="112"/>
      <c r="B582" s="112"/>
      <c r="C582" s="112"/>
      <c r="D582" s="29"/>
      <c r="E582" s="29"/>
      <c r="F582" s="150"/>
      <c r="G582" s="29"/>
      <c r="H582" s="29"/>
      <c r="I582" s="29"/>
      <c r="J582" s="112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W582" s="29"/>
      <c r="X582" s="29"/>
      <c r="Y582" s="29"/>
      <c r="Z582" s="29"/>
      <c r="AA582" s="29"/>
      <c r="AB582" s="29"/>
      <c r="AC582" s="29"/>
      <c r="AD582" s="29"/>
      <c r="AE582" s="29"/>
      <c r="AF582" s="29"/>
      <c r="AG582" s="29"/>
      <c r="AH582" s="29"/>
      <c r="AI582" s="29"/>
      <c r="AJ582" s="29"/>
      <c r="AK582" s="29"/>
      <c r="AL582" s="29"/>
      <c r="AM582" s="29"/>
      <c r="AN582" s="29"/>
      <c r="AO582" s="29"/>
      <c r="AP582" s="29"/>
      <c r="AQ582" s="29"/>
      <c r="AR582" s="29"/>
      <c r="AS582" s="29"/>
      <c r="AT582" s="29"/>
      <c r="AU582" s="29"/>
      <c r="AV582" s="29"/>
      <c r="AW582" s="29"/>
      <c r="AX582" s="29"/>
      <c r="AY582" s="29"/>
      <c r="AZ582" s="29"/>
      <c r="BA582" s="29"/>
      <c r="BB582" s="29"/>
      <c r="BC582" s="29"/>
      <c r="BD582" s="29"/>
      <c r="BE582" s="29"/>
      <c r="BF582" s="29"/>
      <c r="BG582" s="29"/>
      <c r="BH582" s="29"/>
      <c r="BI582" s="29"/>
      <c r="BJ582" s="29"/>
      <c r="BK582" s="29"/>
      <c r="BL582" s="29"/>
      <c r="BM582" s="29"/>
      <c r="BN582" s="29"/>
      <c r="BO582" s="29"/>
      <c r="BP582" s="29"/>
    </row>
    <row r="583" spans="1:68" ht="12.75" customHeight="1">
      <c r="A583" s="112"/>
      <c r="B583" s="112"/>
      <c r="C583" s="112"/>
      <c r="D583" s="29"/>
      <c r="E583" s="29"/>
      <c r="F583" s="150"/>
      <c r="G583" s="29"/>
      <c r="H583" s="29"/>
      <c r="I583" s="29"/>
      <c r="J583" s="112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W583" s="29"/>
      <c r="X583" s="29"/>
      <c r="Y583" s="29"/>
      <c r="Z583" s="29"/>
      <c r="AA583" s="29"/>
      <c r="AB583" s="29"/>
      <c r="AC583" s="29"/>
      <c r="AD583" s="29"/>
      <c r="AE583" s="29"/>
      <c r="AF583" s="29"/>
      <c r="AG583" s="29"/>
      <c r="AH583" s="29"/>
      <c r="AI583" s="29"/>
      <c r="AJ583" s="29"/>
      <c r="AK583" s="29"/>
      <c r="AL583" s="29"/>
      <c r="AM583" s="29"/>
      <c r="AN583" s="29"/>
      <c r="AO583" s="29"/>
      <c r="AP583" s="29"/>
      <c r="AQ583" s="29"/>
      <c r="AR583" s="29"/>
      <c r="AS583" s="29"/>
      <c r="AT583" s="29"/>
      <c r="AU583" s="29"/>
      <c r="AV583" s="29"/>
      <c r="AW583" s="29"/>
      <c r="AX583" s="29"/>
      <c r="AY583" s="29"/>
      <c r="AZ583" s="29"/>
      <c r="BA583" s="29"/>
      <c r="BB583" s="29"/>
      <c r="BC583" s="29"/>
      <c r="BD583" s="29"/>
      <c r="BE583" s="29"/>
      <c r="BF583" s="29"/>
      <c r="BG583" s="29"/>
      <c r="BH583" s="29"/>
      <c r="BI583" s="29"/>
      <c r="BJ583" s="29"/>
      <c r="BK583" s="29"/>
      <c r="BL583" s="29"/>
      <c r="BM583" s="29"/>
      <c r="BN583" s="29"/>
      <c r="BO583" s="29"/>
      <c r="BP583" s="29"/>
    </row>
    <row r="584" spans="1:68" ht="12.75" customHeight="1">
      <c r="A584" s="112"/>
      <c r="B584" s="112"/>
      <c r="C584" s="112"/>
      <c r="D584" s="29"/>
      <c r="E584" s="29"/>
      <c r="F584" s="150"/>
      <c r="G584" s="29"/>
      <c r="H584" s="29"/>
      <c r="I584" s="29"/>
      <c r="J584" s="112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W584" s="29"/>
      <c r="X584" s="29"/>
      <c r="Y584" s="29"/>
      <c r="Z584" s="29"/>
      <c r="AA584" s="29"/>
      <c r="AB584" s="29"/>
      <c r="AC584" s="29"/>
      <c r="AD584" s="29"/>
      <c r="AE584" s="29"/>
      <c r="AF584" s="29"/>
      <c r="AG584" s="29"/>
      <c r="AH584" s="29"/>
      <c r="AI584" s="29"/>
      <c r="AJ584" s="29"/>
      <c r="AK584" s="29"/>
      <c r="AL584" s="29"/>
      <c r="AM584" s="29"/>
      <c r="AN584" s="29"/>
      <c r="AO584" s="29"/>
      <c r="AP584" s="29"/>
      <c r="AQ584" s="29"/>
      <c r="AR584" s="29"/>
      <c r="AS584" s="29"/>
      <c r="AT584" s="29"/>
      <c r="AU584" s="29"/>
      <c r="AV584" s="29"/>
      <c r="AW584" s="29"/>
      <c r="AX584" s="29"/>
      <c r="AY584" s="29"/>
      <c r="AZ584" s="29"/>
      <c r="BA584" s="29"/>
      <c r="BB584" s="29"/>
      <c r="BC584" s="29"/>
      <c r="BD584" s="29"/>
      <c r="BE584" s="29"/>
      <c r="BF584" s="29"/>
      <c r="BG584" s="29"/>
      <c r="BH584" s="29"/>
      <c r="BI584" s="29"/>
      <c r="BJ584" s="29"/>
      <c r="BK584" s="29"/>
      <c r="BL584" s="29"/>
      <c r="BM584" s="29"/>
      <c r="BN584" s="29"/>
      <c r="BO584" s="29"/>
      <c r="BP584" s="29"/>
    </row>
    <row r="585" spans="1:68" ht="12.75" customHeight="1">
      <c r="A585" s="112"/>
      <c r="B585" s="112"/>
      <c r="C585" s="112"/>
      <c r="D585" s="29"/>
      <c r="E585" s="29"/>
      <c r="F585" s="150"/>
      <c r="G585" s="29"/>
      <c r="H585" s="29"/>
      <c r="I585" s="29"/>
      <c r="J585" s="112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29"/>
      <c r="Z585" s="29"/>
      <c r="AA585" s="29"/>
      <c r="AB585" s="29"/>
      <c r="AC585" s="29"/>
      <c r="AD585" s="29"/>
      <c r="AE585" s="29"/>
      <c r="AF585" s="29"/>
      <c r="AG585" s="29"/>
      <c r="AH585" s="29"/>
      <c r="AI585" s="29"/>
      <c r="AJ585" s="29"/>
      <c r="AK585" s="29"/>
      <c r="AL585" s="29"/>
      <c r="AM585" s="29"/>
      <c r="AN585" s="29"/>
      <c r="AO585" s="29"/>
      <c r="AP585" s="29"/>
      <c r="AQ585" s="29"/>
      <c r="AR585" s="29"/>
      <c r="AS585" s="29"/>
      <c r="AT585" s="29"/>
      <c r="AU585" s="29"/>
      <c r="AV585" s="29"/>
      <c r="AW585" s="29"/>
      <c r="AX585" s="29"/>
      <c r="AY585" s="29"/>
      <c r="AZ585" s="29"/>
      <c r="BA585" s="29"/>
      <c r="BB585" s="29"/>
      <c r="BC585" s="29"/>
      <c r="BD585" s="29"/>
      <c r="BE585" s="29"/>
      <c r="BF585" s="29"/>
      <c r="BG585" s="29"/>
      <c r="BH585" s="29"/>
      <c r="BI585" s="29"/>
      <c r="BJ585" s="29"/>
      <c r="BK585" s="29"/>
      <c r="BL585" s="29"/>
      <c r="BM585" s="29"/>
      <c r="BN585" s="29"/>
      <c r="BO585" s="29"/>
      <c r="BP585" s="29"/>
    </row>
    <row r="586" spans="1:68" ht="12.75" customHeight="1">
      <c r="A586" s="112"/>
      <c r="B586" s="112"/>
      <c r="C586" s="112"/>
      <c r="D586" s="29"/>
      <c r="E586" s="29"/>
      <c r="F586" s="150"/>
      <c r="G586" s="29"/>
      <c r="H586" s="29"/>
      <c r="I586" s="29"/>
      <c r="J586" s="112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W586" s="29"/>
      <c r="X586" s="29"/>
      <c r="Y586" s="29"/>
      <c r="Z586" s="29"/>
      <c r="AA586" s="29"/>
      <c r="AB586" s="29"/>
      <c r="AC586" s="29"/>
      <c r="AD586" s="29"/>
      <c r="AE586" s="29"/>
      <c r="AF586" s="29"/>
      <c r="AG586" s="29"/>
      <c r="AH586" s="29"/>
      <c r="AI586" s="29"/>
      <c r="AJ586" s="29"/>
      <c r="AK586" s="29"/>
      <c r="AL586" s="29"/>
      <c r="AM586" s="29"/>
      <c r="AN586" s="29"/>
      <c r="AO586" s="29"/>
      <c r="AP586" s="29"/>
      <c r="AQ586" s="29"/>
      <c r="AR586" s="29"/>
      <c r="AS586" s="29"/>
      <c r="AT586" s="29"/>
      <c r="AU586" s="29"/>
      <c r="AV586" s="29"/>
      <c r="AW586" s="29"/>
      <c r="AX586" s="29"/>
      <c r="AY586" s="29"/>
      <c r="AZ586" s="29"/>
      <c r="BA586" s="29"/>
      <c r="BB586" s="29"/>
      <c r="BC586" s="29"/>
      <c r="BD586" s="29"/>
      <c r="BE586" s="29"/>
      <c r="BF586" s="29"/>
      <c r="BG586" s="29"/>
      <c r="BH586" s="29"/>
      <c r="BI586" s="29"/>
      <c r="BJ586" s="29"/>
      <c r="BK586" s="29"/>
      <c r="BL586" s="29"/>
      <c r="BM586" s="29"/>
      <c r="BN586" s="29"/>
      <c r="BO586" s="29"/>
      <c r="BP586" s="29"/>
    </row>
    <row r="587" spans="1:68" ht="12.75" customHeight="1">
      <c r="A587" s="112"/>
      <c r="B587" s="112"/>
      <c r="C587" s="112"/>
      <c r="D587" s="29"/>
      <c r="E587" s="29"/>
      <c r="F587" s="150"/>
      <c r="G587" s="29"/>
      <c r="H587" s="29"/>
      <c r="I587" s="29"/>
      <c r="J587" s="112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  <c r="Z587" s="29"/>
      <c r="AA587" s="29"/>
      <c r="AB587" s="29"/>
      <c r="AC587" s="29"/>
      <c r="AD587" s="29"/>
      <c r="AE587" s="29"/>
      <c r="AF587" s="29"/>
      <c r="AG587" s="29"/>
      <c r="AH587" s="29"/>
      <c r="AI587" s="29"/>
      <c r="AJ587" s="29"/>
      <c r="AK587" s="29"/>
      <c r="AL587" s="29"/>
      <c r="AM587" s="29"/>
      <c r="AN587" s="29"/>
      <c r="AO587" s="29"/>
      <c r="AP587" s="29"/>
      <c r="AQ587" s="29"/>
      <c r="AR587" s="29"/>
      <c r="AS587" s="29"/>
      <c r="AT587" s="29"/>
      <c r="AU587" s="29"/>
      <c r="AV587" s="29"/>
      <c r="AW587" s="29"/>
      <c r="AX587" s="29"/>
      <c r="AY587" s="29"/>
      <c r="AZ587" s="29"/>
      <c r="BA587" s="29"/>
      <c r="BB587" s="29"/>
      <c r="BC587" s="29"/>
      <c r="BD587" s="29"/>
      <c r="BE587" s="29"/>
      <c r="BF587" s="29"/>
      <c r="BG587" s="29"/>
      <c r="BH587" s="29"/>
      <c r="BI587" s="29"/>
      <c r="BJ587" s="29"/>
      <c r="BK587" s="29"/>
      <c r="BL587" s="29"/>
      <c r="BM587" s="29"/>
      <c r="BN587" s="29"/>
      <c r="BO587" s="29"/>
      <c r="BP587" s="29"/>
    </row>
    <row r="588" spans="1:68" ht="12.75" customHeight="1">
      <c r="A588" s="112"/>
      <c r="B588" s="112"/>
      <c r="C588" s="112"/>
      <c r="D588" s="29"/>
      <c r="E588" s="29"/>
      <c r="F588" s="150"/>
      <c r="G588" s="29"/>
      <c r="H588" s="29"/>
      <c r="I588" s="29"/>
      <c r="J588" s="112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W588" s="29"/>
      <c r="X588" s="29"/>
      <c r="Y588" s="29"/>
      <c r="Z588" s="29"/>
      <c r="AA588" s="29"/>
      <c r="AB588" s="29"/>
      <c r="AC588" s="29"/>
      <c r="AD588" s="29"/>
      <c r="AE588" s="29"/>
      <c r="AF588" s="29"/>
      <c r="AG588" s="29"/>
      <c r="AH588" s="29"/>
      <c r="AI588" s="29"/>
      <c r="AJ588" s="29"/>
      <c r="AK588" s="29"/>
      <c r="AL588" s="29"/>
      <c r="AM588" s="29"/>
      <c r="AN588" s="29"/>
      <c r="AO588" s="29"/>
      <c r="AP588" s="29"/>
      <c r="AQ588" s="29"/>
      <c r="AR588" s="29"/>
      <c r="AS588" s="29"/>
      <c r="AT588" s="29"/>
      <c r="AU588" s="29"/>
      <c r="AV588" s="29"/>
      <c r="AW588" s="29"/>
      <c r="AX588" s="29"/>
      <c r="AY588" s="29"/>
      <c r="AZ588" s="29"/>
      <c r="BA588" s="29"/>
      <c r="BB588" s="29"/>
      <c r="BC588" s="29"/>
      <c r="BD588" s="29"/>
      <c r="BE588" s="29"/>
      <c r="BF588" s="29"/>
      <c r="BG588" s="29"/>
      <c r="BH588" s="29"/>
      <c r="BI588" s="29"/>
      <c r="BJ588" s="29"/>
      <c r="BK588" s="29"/>
      <c r="BL588" s="29"/>
      <c r="BM588" s="29"/>
      <c r="BN588" s="29"/>
      <c r="BO588" s="29"/>
      <c r="BP588" s="29"/>
    </row>
    <row r="589" spans="1:68" ht="12.75" customHeight="1">
      <c r="A589" s="112"/>
      <c r="B589" s="112"/>
      <c r="C589" s="112"/>
      <c r="D589" s="29"/>
      <c r="E589" s="29"/>
      <c r="F589" s="150"/>
      <c r="G589" s="29"/>
      <c r="H589" s="29"/>
      <c r="I589" s="29"/>
      <c r="J589" s="112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W589" s="29"/>
      <c r="X589" s="29"/>
      <c r="Y589" s="29"/>
      <c r="Z589" s="29"/>
      <c r="AA589" s="29"/>
      <c r="AB589" s="29"/>
      <c r="AC589" s="29"/>
      <c r="AD589" s="29"/>
      <c r="AE589" s="29"/>
      <c r="AF589" s="29"/>
      <c r="AG589" s="29"/>
      <c r="AH589" s="29"/>
      <c r="AI589" s="29"/>
      <c r="AJ589" s="29"/>
      <c r="AK589" s="29"/>
      <c r="AL589" s="29"/>
      <c r="AM589" s="29"/>
      <c r="AN589" s="29"/>
      <c r="AO589" s="29"/>
      <c r="AP589" s="29"/>
      <c r="AQ589" s="29"/>
      <c r="AR589" s="29"/>
      <c r="AS589" s="29"/>
      <c r="AT589" s="29"/>
      <c r="AU589" s="29"/>
      <c r="AV589" s="29"/>
      <c r="AW589" s="29"/>
      <c r="AX589" s="29"/>
      <c r="AY589" s="29"/>
      <c r="AZ589" s="29"/>
      <c r="BA589" s="29"/>
      <c r="BB589" s="29"/>
      <c r="BC589" s="29"/>
      <c r="BD589" s="29"/>
      <c r="BE589" s="29"/>
      <c r="BF589" s="29"/>
      <c r="BG589" s="29"/>
      <c r="BH589" s="29"/>
      <c r="BI589" s="29"/>
      <c r="BJ589" s="29"/>
      <c r="BK589" s="29"/>
      <c r="BL589" s="29"/>
      <c r="BM589" s="29"/>
      <c r="BN589" s="29"/>
      <c r="BO589" s="29"/>
      <c r="BP589" s="29"/>
    </row>
    <row r="590" spans="1:68" ht="12.75" customHeight="1">
      <c r="A590" s="112"/>
      <c r="B590" s="112"/>
      <c r="C590" s="112"/>
      <c r="D590" s="29"/>
      <c r="E590" s="29"/>
      <c r="F590" s="150"/>
      <c r="G590" s="29"/>
      <c r="H590" s="29"/>
      <c r="I590" s="29"/>
      <c r="J590" s="112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  <c r="Z590" s="29"/>
      <c r="AA590" s="29"/>
      <c r="AB590" s="29"/>
      <c r="AC590" s="29"/>
      <c r="AD590" s="29"/>
      <c r="AE590" s="29"/>
      <c r="AF590" s="29"/>
      <c r="AG590" s="29"/>
      <c r="AH590" s="29"/>
      <c r="AI590" s="29"/>
      <c r="AJ590" s="29"/>
      <c r="AK590" s="29"/>
      <c r="AL590" s="29"/>
      <c r="AM590" s="29"/>
      <c r="AN590" s="29"/>
      <c r="AO590" s="29"/>
      <c r="AP590" s="29"/>
      <c r="AQ590" s="29"/>
      <c r="AR590" s="29"/>
      <c r="AS590" s="29"/>
      <c r="AT590" s="29"/>
      <c r="AU590" s="29"/>
      <c r="AV590" s="29"/>
      <c r="AW590" s="29"/>
      <c r="AX590" s="29"/>
      <c r="AY590" s="29"/>
      <c r="AZ590" s="29"/>
      <c r="BA590" s="29"/>
      <c r="BB590" s="29"/>
      <c r="BC590" s="29"/>
      <c r="BD590" s="29"/>
      <c r="BE590" s="29"/>
      <c r="BF590" s="29"/>
      <c r="BG590" s="29"/>
      <c r="BH590" s="29"/>
      <c r="BI590" s="29"/>
      <c r="BJ590" s="29"/>
      <c r="BK590" s="29"/>
      <c r="BL590" s="29"/>
      <c r="BM590" s="29"/>
      <c r="BN590" s="29"/>
      <c r="BO590" s="29"/>
      <c r="BP590" s="29"/>
    </row>
    <row r="591" spans="1:68" ht="12.75" customHeight="1">
      <c r="A591" s="112"/>
      <c r="B591" s="112"/>
      <c r="C591" s="112"/>
      <c r="D591" s="29"/>
      <c r="E591" s="29"/>
      <c r="F591" s="150"/>
      <c r="G591" s="29"/>
      <c r="H591" s="29"/>
      <c r="I591" s="29"/>
      <c r="J591" s="112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W591" s="29"/>
      <c r="X591" s="29"/>
      <c r="Y591" s="29"/>
      <c r="Z591" s="29"/>
      <c r="AA591" s="29"/>
      <c r="AB591" s="29"/>
      <c r="AC591" s="29"/>
      <c r="AD591" s="29"/>
      <c r="AE591" s="29"/>
      <c r="AF591" s="29"/>
      <c r="AG591" s="29"/>
      <c r="AH591" s="29"/>
      <c r="AI591" s="29"/>
      <c r="AJ591" s="29"/>
      <c r="AK591" s="29"/>
      <c r="AL591" s="29"/>
      <c r="AM591" s="29"/>
      <c r="AN591" s="29"/>
      <c r="AO591" s="29"/>
      <c r="AP591" s="29"/>
      <c r="AQ591" s="29"/>
      <c r="AR591" s="29"/>
      <c r="AS591" s="29"/>
      <c r="AT591" s="29"/>
      <c r="AU591" s="29"/>
      <c r="AV591" s="29"/>
      <c r="AW591" s="29"/>
      <c r="AX591" s="29"/>
      <c r="AY591" s="29"/>
      <c r="AZ591" s="29"/>
      <c r="BA591" s="29"/>
      <c r="BB591" s="29"/>
      <c r="BC591" s="29"/>
      <c r="BD591" s="29"/>
      <c r="BE591" s="29"/>
      <c r="BF591" s="29"/>
      <c r="BG591" s="29"/>
      <c r="BH591" s="29"/>
      <c r="BI591" s="29"/>
      <c r="BJ591" s="29"/>
      <c r="BK591" s="29"/>
      <c r="BL591" s="29"/>
      <c r="BM591" s="29"/>
      <c r="BN591" s="29"/>
      <c r="BO591" s="29"/>
      <c r="BP591" s="29"/>
    </row>
    <row r="592" spans="1:68" ht="12.75" customHeight="1">
      <c r="A592" s="112"/>
      <c r="B592" s="112"/>
      <c r="C592" s="112"/>
      <c r="D592" s="29"/>
      <c r="E592" s="29"/>
      <c r="F592" s="150"/>
      <c r="G592" s="29"/>
      <c r="H592" s="29"/>
      <c r="I592" s="29"/>
      <c r="J592" s="112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  <c r="AA592" s="29"/>
      <c r="AB592" s="29"/>
      <c r="AC592" s="29"/>
      <c r="AD592" s="29"/>
      <c r="AE592" s="29"/>
      <c r="AF592" s="29"/>
      <c r="AG592" s="29"/>
      <c r="AH592" s="29"/>
      <c r="AI592" s="29"/>
      <c r="AJ592" s="29"/>
      <c r="AK592" s="29"/>
      <c r="AL592" s="29"/>
      <c r="AM592" s="29"/>
      <c r="AN592" s="29"/>
      <c r="AO592" s="29"/>
      <c r="AP592" s="29"/>
      <c r="AQ592" s="29"/>
      <c r="AR592" s="29"/>
      <c r="AS592" s="29"/>
      <c r="AT592" s="29"/>
      <c r="AU592" s="29"/>
      <c r="AV592" s="29"/>
      <c r="AW592" s="29"/>
      <c r="AX592" s="29"/>
      <c r="AY592" s="29"/>
      <c r="AZ592" s="29"/>
      <c r="BA592" s="29"/>
      <c r="BB592" s="29"/>
      <c r="BC592" s="29"/>
      <c r="BD592" s="29"/>
      <c r="BE592" s="29"/>
      <c r="BF592" s="29"/>
      <c r="BG592" s="29"/>
      <c r="BH592" s="29"/>
      <c r="BI592" s="29"/>
      <c r="BJ592" s="29"/>
      <c r="BK592" s="29"/>
      <c r="BL592" s="29"/>
      <c r="BM592" s="29"/>
      <c r="BN592" s="29"/>
      <c r="BO592" s="29"/>
      <c r="BP592" s="29"/>
    </row>
    <row r="593" spans="1:68" ht="12.75" customHeight="1">
      <c r="A593" s="112"/>
      <c r="B593" s="112"/>
      <c r="C593" s="112"/>
      <c r="D593" s="29"/>
      <c r="E593" s="29"/>
      <c r="F593" s="150"/>
      <c r="G593" s="29"/>
      <c r="H593" s="29"/>
      <c r="I593" s="29"/>
      <c r="J593" s="112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W593" s="29"/>
      <c r="X593" s="29"/>
      <c r="Y593" s="29"/>
      <c r="Z593" s="29"/>
      <c r="AA593" s="29"/>
      <c r="AB593" s="29"/>
      <c r="AC593" s="29"/>
      <c r="AD593" s="29"/>
      <c r="AE593" s="29"/>
      <c r="AF593" s="29"/>
      <c r="AG593" s="29"/>
      <c r="AH593" s="29"/>
      <c r="AI593" s="29"/>
      <c r="AJ593" s="29"/>
      <c r="AK593" s="29"/>
      <c r="AL593" s="29"/>
      <c r="AM593" s="29"/>
      <c r="AN593" s="29"/>
      <c r="AO593" s="29"/>
      <c r="AP593" s="29"/>
      <c r="AQ593" s="29"/>
      <c r="AR593" s="29"/>
      <c r="AS593" s="29"/>
      <c r="AT593" s="29"/>
      <c r="AU593" s="29"/>
      <c r="AV593" s="29"/>
      <c r="AW593" s="29"/>
      <c r="AX593" s="29"/>
      <c r="AY593" s="29"/>
      <c r="AZ593" s="29"/>
      <c r="BA593" s="29"/>
      <c r="BB593" s="29"/>
      <c r="BC593" s="29"/>
      <c r="BD593" s="29"/>
      <c r="BE593" s="29"/>
      <c r="BF593" s="29"/>
      <c r="BG593" s="29"/>
      <c r="BH593" s="29"/>
      <c r="BI593" s="29"/>
      <c r="BJ593" s="29"/>
      <c r="BK593" s="29"/>
      <c r="BL593" s="29"/>
      <c r="BM593" s="29"/>
      <c r="BN593" s="29"/>
      <c r="BO593" s="29"/>
      <c r="BP593" s="29"/>
    </row>
    <row r="594" spans="1:68" ht="12.75" customHeight="1">
      <c r="A594" s="112"/>
      <c r="B594" s="112"/>
      <c r="C594" s="112"/>
      <c r="D594" s="29"/>
      <c r="E594" s="29"/>
      <c r="F594" s="150"/>
      <c r="G594" s="29"/>
      <c r="H594" s="29"/>
      <c r="I594" s="29"/>
      <c r="J594" s="112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W594" s="29"/>
      <c r="X594" s="29"/>
      <c r="Y594" s="29"/>
      <c r="Z594" s="29"/>
      <c r="AA594" s="29"/>
      <c r="AB594" s="29"/>
      <c r="AC594" s="29"/>
      <c r="AD594" s="29"/>
      <c r="AE594" s="29"/>
      <c r="AF594" s="29"/>
      <c r="AG594" s="29"/>
      <c r="AH594" s="29"/>
      <c r="AI594" s="29"/>
      <c r="AJ594" s="29"/>
      <c r="AK594" s="29"/>
      <c r="AL594" s="29"/>
      <c r="AM594" s="29"/>
      <c r="AN594" s="29"/>
      <c r="AO594" s="29"/>
      <c r="AP594" s="29"/>
      <c r="AQ594" s="29"/>
      <c r="AR594" s="29"/>
      <c r="AS594" s="29"/>
      <c r="AT594" s="29"/>
      <c r="AU594" s="29"/>
      <c r="AV594" s="29"/>
      <c r="AW594" s="29"/>
      <c r="AX594" s="29"/>
      <c r="AY594" s="29"/>
      <c r="AZ594" s="29"/>
      <c r="BA594" s="29"/>
      <c r="BB594" s="29"/>
      <c r="BC594" s="29"/>
      <c r="BD594" s="29"/>
      <c r="BE594" s="29"/>
      <c r="BF594" s="29"/>
      <c r="BG594" s="29"/>
      <c r="BH594" s="29"/>
      <c r="BI594" s="29"/>
      <c r="BJ594" s="29"/>
      <c r="BK594" s="29"/>
      <c r="BL594" s="29"/>
      <c r="BM594" s="29"/>
      <c r="BN594" s="29"/>
      <c r="BO594" s="29"/>
      <c r="BP594" s="29"/>
    </row>
    <row r="595" spans="1:68" ht="12.75" customHeight="1">
      <c r="A595" s="112"/>
      <c r="B595" s="112"/>
      <c r="C595" s="112"/>
      <c r="D595" s="29"/>
      <c r="E595" s="29"/>
      <c r="F595" s="150"/>
      <c r="G595" s="29"/>
      <c r="H595" s="29"/>
      <c r="I595" s="29"/>
      <c r="J595" s="112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W595" s="29"/>
      <c r="X595" s="29"/>
      <c r="Y595" s="29"/>
      <c r="Z595" s="29"/>
      <c r="AA595" s="29"/>
      <c r="AB595" s="29"/>
      <c r="AC595" s="29"/>
      <c r="AD595" s="29"/>
      <c r="AE595" s="29"/>
      <c r="AF595" s="29"/>
      <c r="AG595" s="29"/>
      <c r="AH595" s="29"/>
      <c r="AI595" s="29"/>
      <c r="AJ595" s="29"/>
      <c r="AK595" s="29"/>
      <c r="AL595" s="29"/>
      <c r="AM595" s="29"/>
      <c r="AN595" s="29"/>
      <c r="AO595" s="29"/>
      <c r="AP595" s="29"/>
      <c r="AQ595" s="29"/>
      <c r="AR595" s="29"/>
      <c r="AS595" s="29"/>
      <c r="AT595" s="29"/>
      <c r="AU595" s="29"/>
      <c r="AV595" s="29"/>
      <c r="AW595" s="29"/>
      <c r="AX595" s="29"/>
      <c r="AY595" s="29"/>
      <c r="AZ595" s="29"/>
      <c r="BA595" s="29"/>
      <c r="BB595" s="29"/>
      <c r="BC595" s="29"/>
      <c r="BD595" s="29"/>
      <c r="BE595" s="29"/>
      <c r="BF595" s="29"/>
      <c r="BG595" s="29"/>
      <c r="BH595" s="29"/>
      <c r="BI595" s="29"/>
      <c r="BJ595" s="29"/>
      <c r="BK595" s="29"/>
      <c r="BL595" s="29"/>
      <c r="BM595" s="29"/>
      <c r="BN595" s="29"/>
      <c r="BO595" s="29"/>
      <c r="BP595" s="29"/>
    </row>
    <row r="596" spans="1:68" ht="12.75" customHeight="1">
      <c r="A596" s="112"/>
      <c r="B596" s="112"/>
      <c r="C596" s="112"/>
      <c r="D596" s="29"/>
      <c r="E596" s="29"/>
      <c r="F596" s="150"/>
      <c r="G596" s="29"/>
      <c r="H596" s="29"/>
      <c r="I596" s="29"/>
      <c r="J596" s="112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Y596" s="29"/>
      <c r="Z596" s="29"/>
      <c r="AA596" s="29"/>
      <c r="AB596" s="29"/>
      <c r="AC596" s="29"/>
      <c r="AD596" s="29"/>
      <c r="AE596" s="29"/>
      <c r="AF596" s="29"/>
      <c r="AG596" s="29"/>
      <c r="AH596" s="29"/>
      <c r="AI596" s="29"/>
      <c r="AJ596" s="29"/>
      <c r="AK596" s="29"/>
      <c r="AL596" s="29"/>
      <c r="AM596" s="29"/>
      <c r="AN596" s="29"/>
      <c r="AO596" s="29"/>
      <c r="AP596" s="29"/>
      <c r="AQ596" s="29"/>
      <c r="AR596" s="29"/>
      <c r="AS596" s="29"/>
      <c r="AT596" s="29"/>
      <c r="AU596" s="29"/>
      <c r="AV596" s="29"/>
      <c r="AW596" s="29"/>
      <c r="AX596" s="29"/>
      <c r="AY596" s="29"/>
      <c r="AZ596" s="29"/>
      <c r="BA596" s="29"/>
      <c r="BB596" s="29"/>
      <c r="BC596" s="29"/>
      <c r="BD596" s="29"/>
      <c r="BE596" s="29"/>
      <c r="BF596" s="29"/>
      <c r="BG596" s="29"/>
      <c r="BH596" s="29"/>
      <c r="BI596" s="29"/>
      <c r="BJ596" s="29"/>
      <c r="BK596" s="29"/>
      <c r="BL596" s="29"/>
      <c r="BM596" s="29"/>
      <c r="BN596" s="29"/>
      <c r="BO596" s="29"/>
      <c r="BP596" s="29"/>
    </row>
    <row r="597" spans="1:68" ht="12.75" customHeight="1">
      <c r="A597" s="112"/>
      <c r="B597" s="112"/>
      <c r="C597" s="112"/>
      <c r="D597" s="29"/>
      <c r="E597" s="29"/>
      <c r="F597" s="150"/>
      <c r="G597" s="29"/>
      <c r="H597" s="29"/>
      <c r="I597" s="29"/>
      <c r="J597" s="112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W597" s="29"/>
      <c r="X597" s="29"/>
      <c r="Y597" s="29"/>
      <c r="Z597" s="29"/>
      <c r="AA597" s="29"/>
      <c r="AB597" s="29"/>
      <c r="AC597" s="29"/>
      <c r="AD597" s="29"/>
      <c r="AE597" s="29"/>
      <c r="AF597" s="29"/>
      <c r="AG597" s="29"/>
      <c r="AH597" s="29"/>
      <c r="AI597" s="29"/>
      <c r="AJ597" s="29"/>
      <c r="AK597" s="29"/>
      <c r="AL597" s="29"/>
      <c r="AM597" s="29"/>
      <c r="AN597" s="29"/>
      <c r="AO597" s="29"/>
      <c r="AP597" s="29"/>
      <c r="AQ597" s="29"/>
      <c r="AR597" s="29"/>
      <c r="AS597" s="29"/>
      <c r="AT597" s="29"/>
      <c r="AU597" s="29"/>
      <c r="AV597" s="29"/>
      <c r="AW597" s="29"/>
      <c r="AX597" s="29"/>
      <c r="AY597" s="29"/>
      <c r="AZ597" s="29"/>
      <c r="BA597" s="29"/>
      <c r="BB597" s="29"/>
      <c r="BC597" s="29"/>
      <c r="BD597" s="29"/>
      <c r="BE597" s="29"/>
      <c r="BF597" s="29"/>
      <c r="BG597" s="29"/>
      <c r="BH597" s="29"/>
      <c r="BI597" s="29"/>
      <c r="BJ597" s="29"/>
      <c r="BK597" s="29"/>
      <c r="BL597" s="29"/>
      <c r="BM597" s="29"/>
      <c r="BN597" s="29"/>
      <c r="BO597" s="29"/>
      <c r="BP597" s="29"/>
    </row>
    <row r="598" spans="1:68" ht="12.75" customHeight="1">
      <c r="A598" s="112"/>
      <c r="B598" s="112"/>
      <c r="C598" s="112"/>
      <c r="D598" s="29"/>
      <c r="E598" s="29"/>
      <c r="F598" s="150"/>
      <c r="G598" s="29"/>
      <c r="H598" s="29"/>
      <c r="I598" s="29"/>
      <c r="J598" s="112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W598" s="29"/>
      <c r="X598" s="29"/>
      <c r="Y598" s="29"/>
      <c r="Z598" s="29"/>
      <c r="AA598" s="29"/>
      <c r="AB598" s="29"/>
      <c r="AC598" s="29"/>
      <c r="AD598" s="29"/>
      <c r="AE598" s="29"/>
      <c r="AF598" s="29"/>
      <c r="AG598" s="29"/>
      <c r="AH598" s="29"/>
      <c r="AI598" s="29"/>
      <c r="AJ598" s="29"/>
      <c r="AK598" s="29"/>
      <c r="AL598" s="29"/>
      <c r="AM598" s="29"/>
      <c r="AN598" s="29"/>
      <c r="AO598" s="29"/>
      <c r="AP598" s="29"/>
      <c r="AQ598" s="29"/>
      <c r="AR598" s="29"/>
      <c r="AS598" s="29"/>
      <c r="AT598" s="29"/>
      <c r="AU598" s="29"/>
      <c r="AV598" s="29"/>
      <c r="AW598" s="29"/>
      <c r="AX598" s="29"/>
      <c r="AY598" s="29"/>
      <c r="AZ598" s="29"/>
      <c r="BA598" s="29"/>
      <c r="BB598" s="29"/>
      <c r="BC598" s="29"/>
      <c r="BD598" s="29"/>
      <c r="BE598" s="29"/>
      <c r="BF598" s="29"/>
      <c r="BG598" s="29"/>
      <c r="BH598" s="29"/>
      <c r="BI598" s="29"/>
      <c r="BJ598" s="29"/>
      <c r="BK598" s="29"/>
      <c r="BL598" s="29"/>
      <c r="BM598" s="29"/>
      <c r="BN598" s="29"/>
      <c r="BO598" s="29"/>
      <c r="BP598" s="29"/>
    </row>
    <row r="599" spans="1:68" ht="12.75" customHeight="1">
      <c r="A599" s="112"/>
      <c r="B599" s="112"/>
      <c r="C599" s="112"/>
      <c r="D599" s="29"/>
      <c r="E599" s="29"/>
      <c r="F599" s="150"/>
      <c r="G599" s="29"/>
      <c r="H599" s="29"/>
      <c r="I599" s="29"/>
      <c r="J599" s="112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29"/>
      <c r="Z599" s="29"/>
      <c r="AA599" s="29"/>
      <c r="AB599" s="29"/>
      <c r="AC599" s="29"/>
      <c r="AD599" s="29"/>
      <c r="AE599" s="29"/>
      <c r="AF599" s="29"/>
      <c r="AG599" s="29"/>
      <c r="AH599" s="29"/>
      <c r="AI599" s="29"/>
      <c r="AJ599" s="29"/>
      <c r="AK599" s="29"/>
      <c r="AL599" s="29"/>
      <c r="AM599" s="29"/>
      <c r="AN599" s="29"/>
      <c r="AO599" s="29"/>
      <c r="AP599" s="29"/>
      <c r="AQ599" s="29"/>
      <c r="AR599" s="29"/>
      <c r="AS599" s="29"/>
      <c r="AT599" s="29"/>
      <c r="AU599" s="29"/>
      <c r="AV599" s="29"/>
      <c r="AW599" s="29"/>
      <c r="AX599" s="29"/>
      <c r="AY599" s="29"/>
      <c r="AZ599" s="29"/>
      <c r="BA599" s="29"/>
      <c r="BB599" s="29"/>
      <c r="BC599" s="29"/>
      <c r="BD599" s="29"/>
      <c r="BE599" s="29"/>
      <c r="BF599" s="29"/>
      <c r="BG599" s="29"/>
      <c r="BH599" s="29"/>
      <c r="BI599" s="29"/>
      <c r="BJ599" s="29"/>
      <c r="BK599" s="29"/>
      <c r="BL599" s="29"/>
      <c r="BM599" s="29"/>
      <c r="BN599" s="29"/>
      <c r="BO599" s="29"/>
      <c r="BP599" s="29"/>
    </row>
    <row r="600" spans="1:68" ht="12.75" customHeight="1">
      <c r="A600" s="112"/>
      <c r="B600" s="112"/>
      <c r="C600" s="112"/>
      <c r="D600" s="29"/>
      <c r="E600" s="29"/>
      <c r="F600" s="150"/>
      <c r="G600" s="29"/>
      <c r="H600" s="29"/>
      <c r="I600" s="29"/>
      <c r="J600" s="112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W600" s="29"/>
      <c r="X600" s="29"/>
      <c r="Y600" s="29"/>
      <c r="Z600" s="29"/>
      <c r="AA600" s="29"/>
      <c r="AB600" s="29"/>
      <c r="AC600" s="29"/>
      <c r="AD600" s="29"/>
      <c r="AE600" s="29"/>
      <c r="AF600" s="29"/>
      <c r="AG600" s="29"/>
      <c r="AH600" s="29"/>
      <c r="AI600" s="29"/>
      <c r="AJ600" s="29"/>
      <c r="AK600" s="29"/>
      <c r="AL600" s="29"/>
      <c r="AM600" s="29"/>
      <c r="AN600" s="29"/>
      <c r="AO600" s="29"/>
      <c r="AP600" s="29"/>
      <c r="AQ600" s="29"/>
      <c r="AR600" s="29"/>
      <c r="AS600" s="29"/>
      <c r="AT600" s="29"/>
      <c r="AU600" s="29"/>
      <c r="AV600" s="29"/>
      <c r="AW600" s="29"/>
      <c r="AX600" s="29"/>
      <c r="AY600" s="29"/>
      <c r="AZ600" s="29"/>
      <c r="BA600" s="29"/>
      <c r="BB600" s="29"/>
      <c r="BC600" s="29"/>
      <c r="BD600" s="29"/>
      <c r="BE600" s="29"/>
      <c r="BF600" s="29"/>
      <c r="BG600" s="29"/>
      <c r="BH600" s="29"/>
      <c r="BI600" s="29"/>
      <c r="BJ600" s="29"/>
      <c r="BK600" s="29"/>
      <c r="BL600" s="29"/>
      <c r="BM600" s="29"/>
      <c r="BN600" s="29"/>
      <c r="BO600" s="29"/>
      <c r="BP600" s="29"/>
    </row>
    <row r="601" spans="1:68" ht="12.75" customHeight="1">
      <c r="A601" s="112"/>
      <c r="B601" s="112"/>
      <c r="C601" s="112"/>
      <c r="D601" s="29"/>
      <c r="E601" s="29"/>
      <c r="F601" s="150"/>
      <c r="G601" s="29"/>
      <c r="H601" s="29"/>
      <c r="I601" s="29"/>
      <c r="J601" s="112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W601" s="29"/>
      <c r="X601" s="29"/>
      <c r="Y601" s="29"/>
      <c r="Z601" s="29"/>
      <c r="AA601" s="29"/>
      <c r="AB601" s="29"/>
      <c r="AC601" s="29"/>
      <c r="AD601" s="29"/>
      <c r="AE601" s="29"/>
      <c r="AF601" s="29"/>
      <c r="AG601" s="29"/>
      <c r="AH601" s="29"/>
      <c r="AI601" s="29"/>
      <c r="AJ601" s="29"/>
      <c r="AK601" s="29"/>
      <c r="AL601" s="29"/>
      <c r="AM601" s="29"/>
      <c r="AN601" s="29"/>
      <c r="AO601" s="29"/>
      <c r="AP601" s="29"/>
      <c r="AQ601" s="29"/>
      <c r="AR601" s="29"/>
      <c r="AS601" s="29"/>
      <c r="AT601" s="29"/>
      <c r="AU601" s="29"/>
      <c r="AV601" s="29"/>
      <c r="AW601" s="29"/>
      <c r="AX601" s="29"/>
      <c r="AY601" s="29"/>
      <c r="AZ601" s="29"/>
      <c r="BA601" s="29"/>
      <c r="BB601" s="29"/>
      <c r="BC601" s="29"/>
      <c r="BD601" s="29"/>
      <c r="BE601" s="29"/>
      <c r="BF601" s="29"/>
      <c r="BG601" s="29"/>
      <c r="BH601" s="29"/>
      <c r="BI601" s="29"/>
      <c r="BJ601" s="29"/>
      <c r="BK601" s="29"/>
      <c r="BL601" s="29"/>
      <c r="BM601" s="29"/>
      <c r="BN601" s="29"/>
      <c r="BO601" s="29"/>
      <c r="BP601" s="29"/>
    </row>
    <row r="602" spans="1:68" ht="12.75" customHeight="1">
      <c r="A602" s="112"/>
      <c r="B602" s="112"/>
      <c r="C602" s="112"/>
      <c r="D602" s="29"/>
      <c r="E602" s="29"/>
      <c r="F602" s="150"/>
      <c r="G602" s="29"/>
      <c r="H602" s="29"/>
      <c r="I602" s="29"/>
      <c r="J602" s="112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W602" s="29"/>
      <c r="X602" s="29"/>
      <c r="Y602" s="29"/>
      <c r="Z602" s="29"/>
      <c r="AA602" s="29"/>
      <c r="AB602" s="29"/>
      <c r="AC602" s="29"/>
      <c r="AD602" s="29"/>
      <c r="AE602" s="29"/>
      <c r="AF602" s="29"/>
      <c r="AG602" s="29"/>
      <c r="AH602" s="29"/>
      <c r="AI602" s="29"/>
      <c r="AJ602" s="29"/>
      <c r="AK602" s="29"/>
      <c r="AL602" s="29"/>
      <c r="AM602" s="29"/>
      <c r="AN602" s="29"/>
      <c r="AO602" s="29"/>
      <c r="AP602" s="29"/>
      <c r="AQ602" s="29"/>
      <c r="AR602" s="29"/>
      <c r="AS602" s="29"/>
      <c r="AT602" s="29"/>
      <c r="AU602" s="29"/>
      <c r="AV602" s="29"/>
      <c r="AW602" s="29"/>
      <c r="AX602" s="29"/>
      <c r="AY602" s="29"/>
      <c r="AZ602" s="29"/>
      <c r="BA602" s="29"/>
      <c r="BB602" s="29"/>
      <c r="BC602" s="29"/>
      <c r="BD602" s="29"/>
      <c r="BE602" s="29"/>
      <c r="BF602" s="29"/>
      <c r="BG602" s="29"/>
      <c r="BH602" s="29"/>
      <c r="BI602" s="29"/>
      <c r="BJ602" s="29"/>
      <c r="BK602" s="29"/>
      <c r="BL602" s="29"/>
      <c r="BM602" s="29"/>
      <c r="BN602" s="29"/>
      <c r="BO602" s="29"/>
      <c r="BP602" s="29"/>
    </row>
    <row r="603" spans="1:68" ht="12.75" customHeight="1">
      <c r="A603" s="112"/>
      <c r="B603" s="112"/>
      <c r="C603" s="112"/>
      <c r="D603" s="29"/>
      <c r="E603" s="29"/>
      <c r="F603" s="150"/>
      <c r="G603" s="29"/>
      <c r="H603" s="29"/>
      <c r="I603" s="29"/>
      <c r="J603" s="112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W603" s="29"/>
      <c r="X603" s="29"/>
      <c r="Y603" s="29"/>
      <c r="Z603" s="29"/>
      <c r="AA603" s="29"/>
      <c r="AB603" s="29"/>
      <c r="AC603" s="29"/>
      <c r="AD603" s="29"/>
      <c r="AE603" s="29"/>
      <c r="AF603" s="29"/>
      <c r="AG603" s="29"/>
      <c r="AH603" s="29"/>
      <c r="AI603" s="29"/>
      <c r="AJ603" s="29"/>
      <c r="AK603" s="29"/>
      <c r="AL603" s="29"/>
      <c r="AM603" s="29"/>
      <c r="AN603" s="29"/>
      <c r="AO603" s="29"/>
      <c r="AP603" s="29"/>
      <c r="AQ603" s="29"/>
      <c r="AR603" s="29"/>
      <c r="AS603" s="29"/>
      <c r="AT603" s="29"/>
      <c r="AU603" s="29"/>
      <c r="AV603" s="29"/>
      <c r="AW603" s="29"/>
      <c r="AX603" s="29"/>
      <c r="AY603" s="29"/>
      <c r="AZ603" s="29"/>
      <c r="BA603" s="29"/>
      <c r="BB603" s="29"/>
      <c r="BC603" s="29"/>
      <c r="BD603" s="29"/>
      <c r="BE603" s="29"/>
      <c r="BF603" s="29"/>
      <c r="BG603" s="29"/>
      <c r="BH603" s="29"/>
      <c r="BI603" s="29"/>
      <c r="BJ603" s="29"/>
      <c r="BK603" s="29"/>
      <c r="BL603" s="29"/>
      <c r="BM603" s="29"/>
      <c r="BN603" s="29"/>
      <c r="BO603" s="29"/>
      <c r="BP603" s="29"/>
    </row>
    <row r="604" spans="1:68" ht="12.75" customHeight="1">
      <c r="A604" s="112"/>
      <c r="B604" s="112"/>
      <c r="C604" s="112"/>
      <c r="D604" s="29"/>
      <c r="E604" s="29"/>
      <c r="F604" s="150"/>
      <c r="G604" s="29"/>
      <c r="H604" s="29"/>
      <c r="I604" s="29"/>
      <c r="J604" s="112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W604" s="29"/>
      <c r="X604" s="29"/>
      <c r="Y604" s="29"/>
      <c r="Z604" s="29"/>
      <c r="AA604" s="29"/>
      <c r="AB604" s="29"/>
      <c r="AC604" s="29"/>
      <c r="AD604" s="29"/>
      <c r="AE604" s="29"/>
      <c r="AF604" s="29"/>
      <c r="AG604" s="29"/>
      <c r="AH604" s="29"/>
      <c r="AI604" s="29"/>
      <c r="AJ604" s="29"/>
      <c r="AK604" s="29"/>
      <c r="AL604" s="29"/>
      <c r="AM604" s="29"/>
      <c r="AN604" s="29"/>
      <c r="AO604" s="29"/>
      <c r="AP604" s="29"/>
      <c r="AQ604" s="29"/>
      <c r="AR604" s="29"/>
      <c r="AS604" s="29"/>
      <c r="AT604" s="29"/>
      <c r="AU604" s="29"/>
      <c r="AV604" s="29"/>
      <c r="AW604" s="29"/>
      <c r="AX604" s="29"/>
      <c r="AY604" s="29"/>
      <c r="AZ604" s="29"/>
      <c r="BA604" s="29"/>
      <c r="BB604" s="29"/>
      <c r="BC604" s="29"/>
      <c r="BD604" s="29"/>
      <c r="BE604" s="29"/>
      <c r="BF604" s="29"/>
      <c r="BG604" s="29"/>
      <c r="BH604" s="29"/>
      <c r="BI604" s="29"/>
      <c r="BJ604" s="29"/>
      <c r="BK604" s="29"/>
      <c r="BL604" s="29"/>
      <c r="BM604" s="29"/>
      <c r="BN604" s="29"/>
      <c r="BO604" s="29"/>
      <c r="BP604" s="29"/>
    </row>
    <row r="605" spans="1:68" ht="12.75" customHeight="1">
      <c r="A605" s="112"/>
      <c r="B605" s="112"/>
      <c r="C605" s="112"/>
      <c r="D605" s="29"/>
      <c r="E605" s="29"/>
      <c r="F605" s="150"/>
      <c r="G605" s="29"/>
      <c r="H605" s="29"/>
      <c r="I605" s="29"/>
      <c r="J605" s="112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W605" s="29"/>
      <c r="X605" s="29"/>
      <c r="Y605" s="29"/>
      <c r="Z605" s="29"/>
      <c r="AA605" s="29"/>
      <c r="AB605" s="29"/>
      <c r="AC605" s="29"/>
      <c r="AD605" s="29"/>
      <c r="AE605" s="29"/>
      <c r="AF605" s="29"/>
      <c r="AG605" s="29"/>
      <c r="AH605" s="29"/>
      <c r="AI605" s="29"/>
      <c r="AJ605" s="29"/>
      <c r="AK605" s="29"/>
      <c r="AL605" s="29"/>
      <c r="AM605" s="29"/>
      <c r="AN605" s="29"/>
      <c r="AO605" s="29"/>
      <c r="AP605" s="29"/>
      <c r="AQ605" s="29"/>
      <c r="AR605" s="29"/>
      <c r="AS605" s="29"/>
      <c r="AT605" s="29"/>
      <c r="AU605" s="29"/>
      <c r="AV605" s="29"/>
      <c r="AW605" s="29"/>
      <c r="AX605" s="29"/>
      <c r="AY605" s="29"/>
      <c r="AZ605" s="29"/>
      <c r="BA605" s="29"/>
      <c r="BB605" s="29"/>
      <c r="BC605" s="29"/>
      <c r="BD605" s="29"/>
      <c r="BE605" s="29"/>
      <c r="BF605" s="29"/>
      <c r="BG605" s="29"/>
      <c r="BH605" s="29"/>
      <c r="BI605" s="29"/>
      <c r="BJ605" s="29"/>
      <c r="BK605" s="29"/>
      <c r="BL605" s="29"/>
      <c r="BM605" s="29"/>
      <c r="BN605" s="29"/>
      <c r="BO605" s="29"/>
      <c r="BP605" s="29"/>
    </row>
    <row r="606" spans="1:68" ht="12.75" customHeight="1">
      <c r="A606" s="112"/>
      <c r="B606" s="112"/>
      <c r="C606" s="112"/>
      <c r="D606" s="29"/>
      <c r="E606" s="29"/>
      <c r="F606" s="150"/>
      <c r="G606" s="29"/>
      <c r="H606" s="29"/>
      <c r="I606" s="29"/>
      <c r="J606" s="112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W606" s="29"/>
      <c r="X606" s="29"/>
      <c r="Y606" s="29"/>
      <c r="Z606" s="29"/>
      <c r="AA606" s="29"/>
      <c r="AB606" s="29"/>
      <c r="AC606" s="29"/>
      <c r="AD606" s="29"/>
      <c r="AE606" s="29"/>
      <c r="AF606" s="29"/>
      <c r="AG606" s="29"/>
      <c r="AH606" s="29"/>
      <c r="AI606" s="29"/>
      <c r="AJ606" s="29"/>
      <c r="AK606" s="29"/>
      <c r="AL606" s="29"/>
      <c r="AM606" s="29"/>
      <c r="AN606" s="29"/>
      <c r="AO606" s="29"/>
      <c r="AP606" s="29"/>
      <c r="AQ606" s="29"/>
      <c r="AR606" s="29"/>
      <c r="AS606" s="29"/>
      <c r="AT606" s="29"/>
      <c r="AU606" s="29"/>
      <c r="AV606" s="29"/>
      <c r="AW606" s="29"/>
      <c r="AX606" s="29"/>
      <c r="AY606" s="29"/>
      <c r="AZ606" s="29"/>
      <c r="BA606" s="29"/>
      <c r="BB606" s="29"/>
      <c r="BC606" s="29"/>
      <c r="BD606" s="29"/>
      <c r="BE606" s="29"/>
      <c r="BF606" s="29"/>
      <c r="BG606" s="29"/>
      <c r="BH606" s="29"/>
      <c r="BI606" s="29"/>
      <c r="BJ606" s="29"/>
      <c r="BK606" s="29"/>
      <c r="BL606" s="29"/>
      <c r="BM606" s="29"/>
      <c r="BN606" s="29"/>
      <c r="BO606" s="29"/>
      <c r="BP606" s="29"/>
    </row>
    <row r="607" spans="1:68" ht="12.75" customHeight="1">
      <c r="A607" s="112"/>
      <c r="B607" s="112"/>
      <c r="C607" s="112"/>
      <c r="D607" s="29"/>
      <c r="E607" s="29"/>
      <c r="F607" s="150"/>
      <c r="G607" s="29"/>
      <c r="H607" s="29"/>
      <c r="I607" s="29"/>
      <c r="J607" s="112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W607" s="29"/>
      <c r="X607" s="29"/>
      <c r="Y607" s="29"/>
      <c r="Z607" s="29"/>
      <c r="AA607" s="29"/>
      <c r="AB607" s="29"/>
      <c r="AC607" s="29"/>
      <c r="AD607" s="29"/>
      <c r="AE607" s="29"/>
      <c r="AF607" s="29"/>
      <c r="AG607" s="29"/>
      <c r="AH607" s="29"/>
      <c r="AI607" s="29"/>
      <c r="AJ607" s="29"/>
      <c r="AK607" s="29"/>
      <c r="AL607" s="29"/>
      <c r="AM607" s="29"/>
      <c r="AN607" s="29"/>
      <c r="AO607" s="29"/>
      <c r="AP607" s="29"/>
      <c r="AQ607" s="29"/>
      <c r="AR607" s="29"/>
      <c r="AS607" s="29"/>
      <c r="AT607" s="29"/>
      <c r="AU607" s="29"/>
      <c r="AV607" s="29"/>
      <c r="AW607" s="29"/>
      <c r="AX607" s="29"/>
      <c r="AY607" s="29"/>
      <c r="AZ607" s="29"/>
      <c r="BA607" s="29"/>
      <c r="BB607" s="29"/>
      <c r="BC607" s="29"/>
      <c r="BD607" s="29"/>
      <c r="BE607" s="29"/>
      <c r="BF607" s="29"/>
      <c r="BG607" s="29"/>
      <c r="BH607" s="29"/>
      <c r="BI607" s="29"/>
      <c r="BJ607" s="29"/>
      <c r="BK607" s="29"/>
      <c r="BL607" s="29"/>
      <c r="BM607" s="29"/>
      <c r="BN607" s="29"/>
      <c r="BO607" s="29"/>
      <c r="BP607" s="29"/>
    </row>
    <row r="608" spans="1:68" ht="12.75" customHeight="1">
      <c r="A608" s="112"/>
      <c r="B608" s="112"/>
      <c r="C608" s="112"/>
      <c r="D608" s="29"/>
      <c r="E608" s="29"/>
      <c r="F608" s="150"/>
      <c r="G608" s="29"/>
      <c r="H608" s="29"/>
      <c r="I608" s="29"/>
      <c r="J608" s="112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W608" s="29"/>
      <c r="X608" s="29"/>
      <c r="Y608" s="29"/>
      <c r="Z608" s="29"/>
      <c r="AA608" s="29"/>
      <c r="AB608" s="29"/>
      <c r="AC608" s="29"/>
      <c r="AD608" s="29"/>
      <c r="AE608" s="29"/>
      <c r="AF608" s="29"/>
      <c r="AG608" s="29"/>
      <c r="AH608" s="29"/>
      <c r="AI608" s="29"/>
      <c r="AJ608" s="29"/>
      <c r="AK608" s="29"/>
      <c r="AL608" s="29"/>
      <c r="AM608" s="29"/>
      <c r="AN608" s="29"/>
      <c r="AO608" s="29"/>
      <c r="AP608" s="29"/>
      <c r="AQ608" s="29"/>
      <c r="AR608" s="29"/>
      <c r="AS608" s="29"/>
      <c r="AT608" s="29"/>
      <c r="AU608" s="29"/>
      <c r="AV608" s="29"/>
      <c r="AW608" s="29"/>
      <c r="AX608" s="29"/>
      <c r="AY608" s="29"/>
      <c r="AZ608" s="29"/>
      <c r="BA608" s="29"/>
      <c r="BB608" s="29"/>
      <c r="BC608" s="29"/>
      <c r="BD608" s="29"/>
      <c r="BE608" s="29"/>
      <c r="BF608" s="29"/>
      <c r="BG608" s="29"/>
      <c r="BH608" s="29"/>
      <c r="BI608" s="29"/>
      <c r="BJ608" s="29"/>
      <c r="BK608" s="29"/>
      <c r="BL608" s="29"/>
      <c r="BM608" s="29"/>
      <c r="BN608" s="29"/>
      <c r="BO608" s="29"/>
      <c r="BP608" s="29"/>
    </row>
    <row r="609" spans="1:68" ht="12.75" customHeight="1">
      <c r="A609" s="112"/>
      <c r="B609" s="112"/>
      <c r="C609" s="112"/>
      <c r="D609" s="29"/>
      <c r="E609" s="29"/>
      <c r="F609" s="150"/>
      <c r="G609" s="29"/>
      <c r="H609" s="29"/>
      <c r="I609" s="29"/>
      <c r="J609" s="112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W609" s="29"/>
      <c r="X609" s="29"/>
      <c r="Y609" s="29"/>
      <c r="Z609" s="29"/>
      <c r="AA609" s="29"/>
      <c r="AB609" s="29"/>
      <c r="AC609" s="29"/>
      <c r="AD609" s="29"/>
      <c r="AE609" s="29"/>
      <c r="AF609" s="29"/>
      <c r="AG609" s="29"/>
      <c r="AH609" s="29"/>
      <c r="AI609" s="29"/>
      <c r="AJ609" s="29"/>
      <c r="AK609" s="29"/>
      <c r="AL609" s="29"/>
      <c r="AM609" s="29"/>
      <c r="AN609" s="29"/>
      <c r="AO609" s="29"/>
      <c r="AP609" s="29"/>
      <c r="AQ609" s="29"/>
      <c r="AR609" s="29"/>
      <c r="AS609" s="29"/>
      <c r="AT609" s="29"/>
      <c r="AU609" s="29"/>
      <c r="AV609" s="29"/>
      <c r="AW609" s="29"/>
      <c r="AX609" s="29"/>
      <c r="AY609" s="29"/>
      <c r="AZ609" s="29"/>
      <c r="BA609" s="29"/>
      <c r="BB609" s="29"/>
      <c r="BC609" s="29"/>
      <c r="BD609" s="29"/>
      <c r="BE609" s="29"/>
      <c r="BF609" s="29"/>
      <c r="BG609" s="29"/>
      <c r="BH609" s="29"/>
      <c r="BI609" s="29"/>
      <c r="BJ609" s="29"/>
      <c r="BK609" s="29"/>
      <c r="BL609" s="29"/>
      <c r="BM609" s="29"/>
      <c r="BN609" s="29"/>
      <c r="BO609" s="29"/>
      <c r="BP609" s="29"/>
    </row>
    <row r="610" spans="1:68" ht="12.75" customHeight="1">
      <c r="A610" s="112"/>
      <c r="B610" s="112"/>
      <c r="C610" s="112"/>
      <c r="D610" s="29"/>
      <c r="E610" s="29"/>
      <c r="F610" s="150"/>
      <c r="G610" s="29"/>
      <c r="H610" s="29"/>
      <c r="I610" s="29"/>
      <c r="J610" s="112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29"/>
      <c r="X610" s="29"/>
      <c r="Y610" s="29"/>
      <c r="Z610" s="29"/>
      <c r="AA610" s="29"/>
      <c r="AB610" s="29"/>
      <c r="AC610" s="29"/>
      <c r="AD610" s="29"/>
      <c r="AE610" s="29"/>
      <c r="AF610" s="29"/>
      <c r="AG610" s="29"/>
      <c r="AH610" s="29"/>
      <c r="AI610" s="29"/>
      <c r="AJ610" s="29"/>
      <c r="AK610" s="29"/>
      <c r="AL610" s="29"/>
      <c r="AM610" s="29"/>
      <c r="AN610" s="29"/>
      <c r="AO610" s="29"/>
      <c r="AP610" s="29"/>
      <c r="AQ610" s="29"/>
      <c r="AR610" s="29"/>
      <c r="AS610" s="29"/>
      <c r="AT610" s="29"/>
      <c r="AU610" s="29"/>
      <c r="AV610" s="29"/>
      <c r="AW610" s="29"/>
      <c r="AX610" s="29"/>
      <c r="AY610" s="29"/>
      <c r="AZ610" s="29"/>
      <c r="BA610" s="29"/>
      <c r="BB610" s="29"/>
      <c r="BC610" s="29"/>
      <c r="BD610" s="29"/>
      <c r="BE610" s="29"/>
      <c r="BF610" s="29"/>
      <c r="BG610" s="29"/>
      <c r="BH610" s="29"/>
      <c r="BI610" s="29"/>
      <c r="BJ610" s="29"/>
      <c r="BK610" s="29"/>
      <c r="BL610" s="29"/>
      <c r="BM610" s="29"/>
      <c r="BN610" s="29"/>
      <c r="BO610" s="29"/>
      <c r="BP610" s="29"/>
    </row>
    <row r="611" spans="1:68" ht="12.75" customHeight="1">
      <c r="A611" s="112"/>
      <c r="B611" s="112"/>
      <c r="C611" s="112"/>
      <c r="D611" s="29"/>
      <c r="E611" s="29"/>
      <c r="F611" s="150"/>
      <c r="G611" s="29"/>
      <c r="H611" s="29"/>
      <c r="I611" s="29"/>
      <c r="J611" s="112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W611" s="29"/>
      <c r="X611" s="29"/>
      <c r="Y611" s="29"/>
      <c r="Z611" s="29"/>
      <c r="AA611" s="29"/>
      <c r="AB611" s="29"/>
      <c r="AC611" s="29"/>
      <c r="AD611" s="29"/>
      <c r="AE611" s="29"/>
      <c r="AF611" s="29"/>
      <c r="AG611" s="29"/>
      <c r="AH611" s="29"/>
      <c r="AI611" s="29"/>
      <c r="AJ611" s="29"/>
      <c r="AK611" s="29"/>
      <c r="AL611" s="29"/>
      <c r="AM611" s="29"/>
      <c r="AN611" s="29"/>
      <c r="AO611" s="29"/>
      <c r="AP611" s="29"/>
      <c r="AQ611" s="29"/>
      <c r="AR611" s="29"/>
      <c r="AS611" s="29"/>
      <c r="AT611" s="29"/>
      <c r="AU611" s="29"/>
      <c r="AV611" s="29"/>
      <c r="AW611" s="29"/>
      <c r="AX611" s="29"/>
      <c r="AY611" s="29"/>
      <c r="AZ611" s="29"/>
      <c r="BA611" s="29"/>
      <c r="BB611" s="29"/>
      <c r="BC611" s="29"/>
      <c r="BD611" s="29"/>
      <c r="BE611" s="29"/>
      <c r="BF611" s="29"/>
      <c r="BG611" s="29"/>
      <c r="BH611" s="29"/>
      <c r="BI611" s="29"/>
      <c r="BJ611" s="29"/>
      <c r="BK611" s="29"/>
      <c r="BL611" s="29"/>
      <c r="BM611" s="29"/>
      <c r="BN611" s="29"/>
      <c r="BO611" s="29"/>
      <c r="BP611" s="29"/>
    </row>
    <row r="612" spans="1:68" ht="12.75" customHeight="1">
      <c r="A612" s="112"/>
      <c r="B612" s="112"/>
      <c r="C612" s="112"/>
      <c r="D612" s="29"/>
      <c r="E612" s="29"/>
      <c r="F612" s="150"/>
      <c r="G612" s="29"/>
      <c r="H612" s="29"/>
      <c r="I612" s="29"/>
      <c r="J612" s="112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W612" s="29"/>
      <c r="X612" s="29"/>
      <c r="Y612" s="29"/>
      <c r="Z612" s="29"/>
      <c r="AA612" s="29"/>
      <c r="AB612" s="29"/>
      <c r="AC612" s="29"/>
      <c r="AD612" s="29"/>
      <c r="AE612" s="29"/>
      <c r="AF612" s="29"/>
      <c r="AG612" s="29"/>
      <c r="AH612" s="29"/>
      <c r="AI612" s="29"/>
      <c r="AJ612" s="29"/>
      <c r="AK612" s="29"/>
      <c r="AL612" s="29"/>
      <c r="AM612" s="29"/>
      <c r="AN612" s="29"/>
      <c r="AO612" s="29"/>
      <c r="AP612" s="29"/>
      <c r="AQ612" s="29"/>
      <c r="AR612" s="29"/>
      <c r="AS612" s="29"/>
      <c r="AT612" s="29"/>
      <c r="AU612" s="29"/>
      <c r="AV612" s="29"/>
      <c r="AW612" s="29"/>
      <c r="AX612" s="29"/>
      <c r="AY612" s="29"/>
      <c r="AZ612" s="29"/>
      <c r="BA612" s="29"/>
      <c r="BB612" s="29"/>
      <c r="BC612" s="29"/>
      <c r="BD612" s="29"/>
      <c r="BE612" s="29"/>
      <c r="BF612" s="29"/>
      <c r="BG612" s="29"/>
      <c r="BH612" s="29"/>
      <c r="BI612" s="29"/>
      <c r="BJ612" s="29"/>
      <c r="BK612" s="29"/>
      <c r="BL612" s="29"/>
      <c r="BM612" s="29"/>
      <c r="BN612" s="29"/>
      <c r="BO612" s="29"/>
      <c r="BP612" s="29"/>
    </row>
    <row r="613" spans="1:68" ht="12.75" customHeight="1">
      <c r="A613" s="112"/>
      <c r="B613" s="112"/>
      <c r="C613" s="112"/>
      <c r="D613" s="29"/>
      <c r="E613" s="29"/>
      <c r="F613" s="150"/>
      <c r="G613" s="29"/>
      <c r="H613" s="29"/>
      <c r="I613" s="29"/>
      <c r="J613" s="112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W613" s="29"/>
      <c r="X613" s="29"/>
      <c r="Y613" s="29"/>
      <c r="Z613" s="29"/>
      <c r="AA613" s="29"/>
      <c r="AB613" s="29"/>
      <c r="AC613" s="29"/>
      <c r="AD613" s="29"/>
      <c r="AE613" s="29"/>
      <c r="AF613" s="29"/>
      <c r="AG613" s="29"/>
      <c r="AH613" s="29"/>
      <c r="AI613" s="29"/>
      <c r="AJ613" s="29"/>
      <c r="AK613" s="29"/>
      <c r="AL613" s="29"/>
      <c r="AM613" s="29"/>
      <c r="AN613" s="29"/>
      <c r="AO613" s="29"/>
      <c r="AP613" s="29"/>
      <c r="AQ613" s="29"/>
      <c r="AR613" s="29"/>
      <c r="AS613" s="29"/>
      <c r="AT613" s="29"/>
      <c r="AU613" s="29"/>
      <c r="AV613" s="29"/>
      <c r="AW613" s="29"/>
      <c r="AX613" s="29"/>
      <c r="AY613" s="29"/>
      <c r="AZ613" s="29"/>
      <c r="BA613" s="29"/>
      <c r="BB613" s="29"/>
      <c r="BC613" s="29"/>
      <c r="BD613" s="29"/>
      <c r="BE613" s="29"/>
      <c r="BF613" s="29"/>
      <c r="BG613" s="29"/>
      <c r="BH613" s="29"/>
      <c r="BI613" s="29"/>
      <c r="BJ613" s="29"/>
      <c r="BK613" s="29"/>
      <c r="BL613" s="29"/>
      <c r="BM613" s="29"/>
      <c r="BN613" s="29"/>
      <c r="BO613" s="29"/>
      <c r="BP613" s="29"/>
    </row>
    <row r="614" spans="1:68" ht="12.75" customHeight="1">
      <c r="A614" s="112"/>
      <c r="B614" s="112"/>
      <c r="C614" s="112"/>
      <c r="D614" s="29"/>
      <c r="E614" s="29"/>
      <c r="F614" s="150"/>
      <c r="G614" s="29"/>
      <c r="H614" s="29"/>
      <c r="I614" s="29"/>
      <c r="J614" s="112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W614" s="29"/>
      <c r="X614" s="29"/>
      <c r="Y614" s="29"/>
      <c r="Z614" s="29"/>
      <c r="AA614" s="29"/>
      <c r="AB614" s="29"/>
      <c r="AC614" s="29"/>
      <c r="AD614" s="29"/>
      <c r="AE614" s="29"/>
      <c r="AF614" s="29"/>
      <c r="AG614" s="29"/>
      <c r="AH614" s="29"/>
      <c r="AI614" s="29"/>
      <c r="AJ614" s="29"/>
      <c r="AK614" s="29"/>
      <c r="AL614" s="29"/>
      <c r="AM614" s="29"/>
      <c r="AN614" s="29"/>
      <c r="AO614" s="29"/>
      <c r="AP614" s="29"/>
      <c r="AQ614" s="29"/>
      <c r="AR614" s="29"/>
      <c r="AS614" s="29"/>
      <c r="AT614" s="29"/>
      <c r="AU614" s="29"/>
      <c r="AV614" s="29"/>
      <c r="AW614" s="29"/>
      <c r="AX614" s="29"/>
      <c r="AY614" s="29"/>
      <c r="AZ614" s="29"/>
      <c r="BA614" s="29"/>
      <c r="BB614" s="29"/>
      <c r="BC614" s="29"/>
      <c r="BD614" s="29"/>
      <c r="BE614" s="29"/>
      <c r="BF614" s="29"/>
      <c r="BG614" s="29"/>
      <c r="BH614" s="29"/>
      <c r="BI614" s="29"/>
      <c r="BJ614" s="29"/>
      <c r="BK614" s="29"/>
      <c r="BL614" s="29"/>
      <c r="BM614" s="29"/>
      <c r="BN614" s="29"/>
      <c r="BO614" s="29"/>
      <c r="BP614" s="29"/>
    </row>
    <row r="615" spans="1:68" ht="12.75" customHeight="1">
      <c r="A615" s="112"/>
      <c r="B615" s="112"/>
      <c r="C615" s="112"/>
      <c r="D615" s="29"/>
      <c r="E615" s="29"/>
      <c r="F615" s="150"/>
      <c r="G615" s="29"/>
      <c r="H615" s="29"/>
      <c r="I615" s="29"/>
      <c r="J615" s="112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W615" s="29"/>
      <c r="X615" s="29"/>
      <c r="Y615" s="29"/>
      <c r="Z615" s="29"/>
      <c r="AA615" s="29"/>
      <c r="AB615" s="29"/>
      <c r="AC615" s="29"/>
      <c r="AD615" s="29"/>
      <c r="AE615" s="29"/>
      <c r="AF615" s="29"/>
      <c r="AG615" s="29"/>
      <c r="AH615" s="29"/>
      <c r="AI615" s="29"/>
      <c r="AJ615" s="29"/>
      <c r="AK615" s="29"/>
      <c r="AL615" s="29"/>
      <c r="AM615" s="29"/>
      <c r="AN615" s="29"/>
      <c r="AO615" s="29"/>
      <c r="AP615" s="29"/>
      <c r="AQ615" s="29"/>
      <c r="AR615" s="29"/>
      <c r="AS615" s="29"/>
      <c r="AT615" s="29"/>
      <c r="AU615" s="29"/>
      <c r="AV615" s="29"/>
      <c r="AW615" s="29"/>
      <c r="AX615" s="29"/>
      <c r="AY615" s="29"/>
      <c r="AZ615" s="29"/>
      <c r="BA615" s="29"/>
      <c r="BB615" s="29"/>
      <c r="BC615" s="29"/>
      <c r="BD615" s="29"/>
      <c r="BE615" s="29"/>
      <c r="BF615" s="29"/>
      <c r="BG615" s="29"/>
      <c r="BH615" s="29"/>
      <c r="BI615" s="29"/>
      <c r="BJ615" s="29"/>
      <c r="BK615" s="29"/>
      <c r="BL615" s="29"/>
      <c r="BM615" s="29"/>
      <c r="BN615" s="29"/>
      <c r="BO615" s="29"/>
      <c r="BP615" s="29"/>
    </row>
    <row r="616" spans="1:68" ht="12.75" customHeight="1">
      <c r="A616" s="112"/>
      <c r="B616" s="112"/>
      <c r="C616" s="112"/>
      <c r="D616" s="29"/>
      <c r="E616" s="29"/>
      <c r="F616" s="150"/>
      <c r="G616" s="29"/>
      <c r="H616" s="29"/>
      <c r="I616" s="29"/>
      <c r="J616" s="112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W616" s="29"/>
      <c r="X616" s="29"/>
      <c r="Y616" s="29"/>
      <c r="Z616" s="29"/>
      <c r="AA616" s="29"/>
      <c r="AB616" s="29"/>
      <c r="AC616" s="29"/>
      <c r="AD616" s="29"/>
      <c r="AE616" s="29"/>
      <c r="AF616" s="29"/>
      <c r="AG616" s="29"/>
      <c r="AH616" s="29"/>
      <c r="AI616" s="29"/>
      <c r="AJ616" s="29"/>
      <c r="AK616" s="29"/>
      <c r="AL616" s="29"/>
      <c r="AM616" s="29"/>
      <c r="AN616" s="29"/>
      <c r="AO616" s="29"/>
      <c r="AP616" s="29"/>
      <c r="AQ616" s="29"/>
      <c r="AR616" s="29"/>
      <c r="AS616" s="29"/>
      <c r="AT616" s="29"/>
      <c r="AU616" s="29"/>
      <c r="AV616" s="29"/>
      <c r="AW616" s="29"/>
      <c r="AX616" s="29"/>
      <c r="AY616" s="29"/>
      <c r="AZ616" s="29"/>
      <c r="BA616" s="29"/>
      <c r="BB616" s="29"/>
      <c r="BC616" s="29"/>
      <c r="BD616" s="29"/>
      <c r="BE616" s="29"/>
      <c r="BF616" s="29"/>
      <c r="BG616" s="29"/>
      <c r="BH616" s="29"/>
      <c r="BI616" s="29"/>
      <c r="BJ616" s="29"/>
      <c r="BK616" s="29"/>
      <c r="BL616" s="29"/>
      <c r="BM616" s="29"/>
      <c r="BN616" s="29"/>
      <c r="BO616" s="29"/>
      <c r="BP616" s="29"/>
    </row>
    <row r="617" spans="1:68" ht="12.75" customHeight="1">
      <c r="A617" s="112"/>
      <c r="B617" s="112"/>
      <c r="C617" s="112"/>
      <c r="D617" s="29"/>
      <c r="E617" s="29"/>
      <c r="F617" s="150"/>
      <c r="G617" s="29"/>
      <c r="H617" s="29"/>
      <c r="I617" s="29"/>
      <c r="J617" s="112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29"/>
      <c r="Z617" s="29"/>
      <c r="AA617" s="29"/>
      <c r="AB617" s="29"/>
      <c r="AC617" s="29"/>
      <c r="AD617" s="29"/>
      <c r="AE617" s="29"/>
      <c r="AF617" s="29"/>
      <c r="AG617" s="29"/>
      <c r="AH617" s="29"/>
      <c r="AI617" s="29"/>
      <c r="AJ617" s="29"/>
      <c r="AK617" s="29"/>
      <c r="AL617" s="29"/>
      <c r="AM617" s="29"/>
      <c r="AN617" s="29"/>
      <c r="AO617" s="29"/>
      <c r="AP617" s="29"/>
      <c r="AQ617" s="29"/>
      <c r="AR617" s="29"/>
      <c r="AS617" s="29"/>
      <c r="AT617" s="29"/>
      <c r="AU617" s="29"/>
      <c r="AV617" s="29"/>
      <c r="AW617" s="29"/>
      <c r="AX617" s="29"/>
      <c r="AY617" s="29"/>
      <c r="AZ617" s="29"/>
      <c r="BA617" s="29"/>
      <c r="BB617" s="29"/>
      <c r="BC617" s="29"/>
      <c r="BD617" s="29"/>
      <c r="BE617" s="29"/>
      <c r="BF617" s="29"/>
      <c r="BG617" s="29"/>
      <c r="BH617" s="29"/>
      <c r="BI617" s="29"/>
      <c r="BJ617" s="29"/>
      <c r="BK617" s="29"/>
      <c r="BL617" s="29"/>
      <c r="BM617" s="29"/>
      <c r="BN617" s="29"/>
      <c r="BO617" s="29"/>
      <c r="BP617" s="29"/>
    </row>
    <row r="618" spans="1:68" ht="12.75" customHeight="1">
      <c r="A618" s="112"/>
      <c r="B618" s="112"/>
      <c r="C618" s="112"/>
      <c r="D618" s="29"/>
      <c r="E618" s="29"/>
      <c r="F618" s="150"/>
      <c r="G618" s="29"/>
      <c r="H618" s="29"/>
      <c r="I618" s="29"/>
      <c r="J618" s="112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W618" s="29"/>
      <c r="X618" s="29"/>
      <c r="Y618" s="29"/>
      <c r="Z618" s="29"/>
      <c r="AA618" s="29"/>
      <c r="AB618" s="29"/>
      <c r="AC618" s="29"/>
      <c r="AD618" s="29"/>
      <c r="AE618" s="29"/>
      <c r="AF618" s="29"/>
      <c r="AG618" s="29"/>
      <c r="AH618" s="29"/>
      <c r="AI618" s="29"/>
      <c r="AJ618" s="29"/>
      <c r="AK618" s="29"/>
      <c r="AL618" s="29"/>
      <c r="AM618" s="29"/>
      <c r="AN618" s="29"/>
      <c r="AO618" s="29"/>
      <c r="AP618" s="29"/>
      <c r="AQ618" s="29"/>
      <c r="AR618" s="29"/>
      <c r="AS618" s="29"/>
      <c r="AT618" s="29"/>
      <c r="AU618" s="29"/>
      <c r="AV618" s="29"/>
      <c r="AW618" s="29"/>
      <c r="AX618" s="29"/>
      <c r="AY618" s="29"/>
      <c r="AZ618" s="29"/>
      <c r="BA618" s="29"/>
      <c r="BB618" s="29"/>
      <c r="BC618" s="29"/>
      <c r="BD618" s="29"/>
      <c r="BE618" s="29"/>
      <c r="BF618" s="29"/>
      <c r="BG618" s="29"/>
      <c r="BH618" s="29"/>
      <c r="BI618" s="29"/>
      <c r="BJ618" s="29"/>
      <c r="BK618" s="29"/>
      <c r="BL618" s="29"/>
      <c r="BM618" s="29"/>
      <c r="BN618" s="29"/>
      <c r="BO618" s="29"/>
      <c r="BP618" s="29"/>
    </row>
    <row r="619" spans="1:68" ht="12.75" customHeight="1">
      <c r="A619" s="112"/>
      <c r="B619" s="112"/>
      <c r="C619" s="112"/>
      <c r="D619" s="29"/>
      <c r="E619" s="29"/>
      <c r="F619" s="150"/>
      <c r="G619" s="29"/>
      <c r="H619" s="29"/>
      <c r="I619" s="29"/>
      <c r="J619" s="112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W619" s="29"/>
      <c r="X619" s="29"/>
      <c r="Y619" s="29"/>
      <c r="Z619" s="29"/>
      <c r="AA619" s="29"/>
      <c r="AB619" s="29"/>
      <c r="AC619" s="29"/>
      <c r="AD619" s="29"/>
      <c r="AE619" s="29"/>
      <c r="AF619" s="29"/>
      <c r="AG619" s="29"/>
      <c r="AH619" s="29"/>
      <c r="AI619" s="29"/>
      <c r="AJ619" s="29"/>
      <c r="AK619" s="29"/>
      <c r="AL619" s="29"/>
      <c r="AM619" s="29"/>
      <c r="AN619" s="29"/>
      <c r="AO619" s="29"/>
      <c r="AP619" s="29"/>
      <c r="AQ619" s="29"/>
      <c r="AR619" s="29"/>
      <c r="AS619" s="29"/>
      <c r="AT619" s="29"/>
      <c r="AU619" s="29"/>
      <c r="AV619" s="29"/>
      <c r="AW619" s="29"/>
      <c r="AX619" s="29"/>
      <c r="AY619" s="29"/>
      <c r="AZ619" s="29"/>
      <c r="BA619" s="29"/>
      <c r="BB619" s="29"/>
      <c r="BC619" s="29"/>
      <c r="BD619" s="29"/>
      <c r="BE619" s="29"/>
      <c r="BF619" s="29"/>
      <c r="BG619" s="29"/>
      <c r="BH619" s="29"/>
      <c r="BI619" s="29"/>
      <c r="BJ619" s="29"/>
      <c r="BK619" s="29"/>
      <c r="BL619" s="29"/>
      <c r="BM619" s="29"/>
      <c r="BN619" s="29"/>
      <c r="BO619" s="29"/>
      <c r="BP619" s="29"/>
    </row>
    <row r="620" spans="1:68" ht="12.75" customHeight="1">
      <c r="A620" s="112"/>
      <c r="B620" s="112"/>
      <c r="C620" s="112"/>
      <c r="D620" s="29"/>
      <c r="E620" s="29"/>
      <c r="F620" s="150"/>
      <c r="G620" s="29"/>
      <c r="H620" s="29"/>
      <c r="I620" s="29"/>
      <c r="J620" s="112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  <c r="X620" s="29"/>
      <c r="Y620" s="29"/>
      <c r="Z620" s="29"/>
      <c r="AA620" s="29"/>
      <c r="AB620" s="29"/>
      <c r="AC620" s="29"/>
      <c r="AD620" s="29"/>
      <c r="AE620" s="29"/>
      <c r="AF620" s="29"/>
      <c r="AG620" s="29"/>
      <c r="AH620" s="29"/>
      <c r="AI620" s="29"/>
      <c r="AJ620" s="29"/>
      <c r="AK620" s="29"/>
      <c r="AL620" s="29"/>
      <c r="AM620" s="29"/>
      <c r="AN620" s="29"/>
      <c r="AO620" s="29"/>
      <c r="AP620" s="29"/>
      <c r="AQ620" s="29"/>
      <c r="AR620" s="29"/>
      <c r="AS620" s="29"/>
      <c r="AT620" s="29"/>
      <c r="AU620" s="29"/>
      <c r="AV620" s="29"/>
      <c r="AW620" s="29"/>
      <c r="AX620" s="29"/>
      <c r="AY620" s="29"/>
      <c r="AZ620" s="29"/>
      <c r="BA620" s="29"/>
      <c r="BB620" s="29"/>
      <c r="BC620" s="29"/>
      <c r="BD620" s="29"/>
      <c r="BE620" s="29"/>
      <c r="BF620" s="29"/>
      <c r="BG620" s="29"/>
      <c r="BH620" s="29"/>
      <c r="BI620" s="29"/>
      <c r="BJ620" s="29"/>
      <c r="BK620" s="29"/>
      <c r="BL620" s="29"/>
      <c r="BM620" s="29"/>
      <c r="BN620" s="29"/>
      <c r="BO620" s="29"/>
      <c r="BP620" s="29"/>
    </row>
    <row r="621" spans="1:68" ht="12.75" customHeight="1">
      <c r="A621" s="112"/>
      <c r="B621" s="112"/>
      <c r="C621" s="112"/>
      <c r="D621" s="29"/>
      <c r="E621" s="29"/>
      <c r="F621" s="150"/>
      <c r="G621" s="29"/>
      <c r="H621" s="29"/>
      <c r="I621" s="29"/>
      <c r="J621" s="112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W621" s="29"/>
      <c r="X621" s="29"/>
      <c r="Y621" s="29"/>
      <c r="Z621" s="29"/>
      <c r="AA621" s="29"/>
      <c r="AB621" s="29"/>
      <c r="AC621" s="29"/>
      <c r="AD621" s="29"/>
      <c r="AE621" s="29"/>
      <c r="AF621" s="29"/>
      <c r="AG621" s="29"/>
      <c r="AH621" s="29"/>
      <c r="AI621" s="29"/>
      <c r="AJ621" s="29"/>
      <c r="AK621" s="29"/>
      <c r="AL621" s="29"/>
      <c r="AM621" s="29"/>
      <c r="AN621" s="29"/>
      <c r="AO621" s="29"/>
      <c r="AP621" s="29"/>
      <c r="AQ621" s="29"/>
      <c r="AR621" s="29"/>
      <c r="AS621" s="29"/>
      <c r="AT621" s="29"/>
      <c r="AU621" s="29"/>
      <c r="AV621" s="29"/>
      <c r="AW621" s="29"/>
      <c r="AX621" s="29"/>
      <c r="AY621" s="29"/>
      <c r="AZ621" s="29"/>
      <c r="BA621" s="29"/>
      <c r="BB621" s="29"/>
      <c r="BC621" s="29"/>
      <c r="BD621" s="29"/>
      <c r="BE621" s="29"/>
      <c r="BF621" s="29"/>
      <c r="BG621" s="29"/>
      <c r="BH621" s="29"/>
      <c r="BI621" s="29"/>
      <c r="BJ621" s="29"/>
      <c r="BK621" s="29"/>
      <c r="BL621" s="29"/>
      <c r="BM621" s="29"/>
      <c r="BN621" s="29"/>
      <c r="BO621" s="29"/>
      <c r="BP621" s="29"/>
    </row>
    <row r="622" spans="1:68" ht="12.75" customHeight="1">
      <c r="A622" s="112"/>
      <c r="B622" s="112"/>
      <c r="C622" s="112"/>
      <c r="D622" s="29"/>
      <c r="E622" s="29"/>
      <c r="F622" s="150"/>
      <c r="G622" s="29"/>
      <c r="H622" s="29"/>
      <c r="I622" s="29"/>
      <c r="J622" s="112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W622" s="29"/>
      <c r="X622" s="29"/>
      <c r="Y622" s="29"/>
      <c r="Z622" s="29"/>
      <c r="AA622" s="29"/>
      <c r="AB622" s="29"/>
      <c r="AC622" s="29"/>
      <c r="AD622" s="29"/>
      <c r="AE622" s="29"/>
      <c r="AF622" s="29"/>
      <c r="AG622" s="29"/>
      <c r="AH622" s="29"/>
      <c r="AI622" s="29"/>
      <c r="AJ622" s="29"/>
      <c r="AK622" s="29"/>
      <c r="AL622" s="29"/>
      <c r="AM622" s="29"/>
      <c r="AN622" s="29"/>
      <c r="AO622" s="29"/>
      <c r="AP622" s="29"/>
      <c r="AQ622" s="29"/>
      <c r="AR622" s="29"/>
      <c r="AS622" s="29"/>
      <c r="AT622" s="29"/>
      <c r="AU622" s="29"/>
      <c r="AV622" s="29"/>
      <c r="AW622" s="29"/>
      <c r="AX622" s="29"/>
      <c r="AY622" s="29"/>
      <c r="AZ622" s="29"/>
      <c r="BA622" s="29"/>
      <c r="BB622" s="29"/>
      <c r="BC622" s="29"/>
      <c r="BD622" s="29"/>
      <c r="BE622" s="29"/>
      <c r="BF622" s="29"/>
      <c r="BG622" s="29"/>
      <c r="BH622" s="29"/>
      <c r="BI622" s="29"/>
      <c r="BJ622" s="29"/>
      <c r="BK622" s="29"/>
      <c r="BL622" s="29"/>
      <c r="BM622" s="29"/>
      <c r="BN622" s="29"/>
      <c r="BO622" s="29"/>
      <c r="BP622" s="29"/>
    </row>
    <row r="623" spans="1:68" ht="12.75" customHeight="1">
      <c r="A623" s="112"/>
      <c r="B623" s="112"/>
      <c r="C623" s="112"/>
      <c r="D623" s="29"/>
      <c r="E623" s="29"/>
      <c r="F623" s="150"/>
      <c r="G623" s="29"/>
      <c r="H623" s="29"/>
      <c r="I623" s="29"/>
      <c r="J623" s="112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  <c r="Z623" s="29"/>
      <c r="AA623" s="29"/>
      <c r="AB623" s="29"/>
      <c r="AC623" s="29"/>
      <c r="AD623" s="29"/>
      <c r="AE623" s="29"/>
      <c r="AF623" s="29"/>
      <c r="AG623" s="29"/>
      <c r="AH623" s="29"/>
      <c r="AI623" s="29"/>
      <c r="AJ623" s="29"/>
      <c r="AK623" s="29"/>
      <c r="AL623" s="29"/>
      <c r="AM623" s="29"/>
      <c r="AN623" s="29"/>
      <c r="AO623" s="29"/>
      <c r="AP623" s="29"/>
      <c r="AQ623" s="29"/>
      <c r="AR623" s="29"/>
      <c r="AS623" s="29"/>
      <c r="AT623" s="29"/>
      <c r="AU623" s="29"/>
      <c r="AV623" s="29"/>
      <c r="AW623" s="29"/>
      <c r="AX623" s="29"/>
      <c r="AY623" s="29"/>
      <c r="AZ623" s="29"/>
      <c r="BA623" s="29"/>
      <c r="BB623" s="29"/>
      <c r="BC623" s="29"/>
      <c r="BD623" s="29"/>
      <c r="BE623" s="29"/>
      <c r="BF623" s="29"/>
      <c r="BG623" s="29"/>
      <c r="BH623" s="29"/>
      <c r="BI623" s="29"/>
      <c r="BJ623" s="29"/>
      <c r="BK623" s="29"/>
      <c r="BL623" s="29"/>
      <c r="BM623" s="29"/>
      <c r="BN623" s="29"/>
      <c r="BO623" s="29"/>
      <c r="BP623" s="29"/>
    </row>
    <row r="624" spans="1:68" ht="12.75" customHeight="1">
      <c r="A624" s="112"/>
      <c r="B624" s="112"/>
      <c r="C624" s="112"/>
      <c r="D624" s="29"/>
      <c r="E624" s="29"/>
      <c r="F624" s="150"/>
      <c r="G624" s="29"/>
      <c r="H624" s="29"/>
      <c r="I624" s="29"/>
      <c r="J624" s="112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W624" s="29"/>
      <c r="X624" s="29"/>
      <c r="Y624" s="29"/>
      <c r="Z624" s="29"/>
      <c r="AA624" s="29"/>
      <c r="AB624" s="29"/>
      <c r="AC624" s="29"/>
      <c r="AD624" s="29"/>
      <c r="AE624" s="29"/>
      <c r="AF624" s="29"/>
      <c r="AG624" s="29"/>
      <c r="AH624" s="29"/>
      <c r="AI624" s="29"/>
      <c r="AJ624" s="29"/>
      <c r="AK624" s="29"/>
      <c r="AL624" s="29"/>
      <c r="AM624" s="29"/>
      <c r="AN624" s="29"/>
      <c r="AO624" s="29"/>
      <c r="AP624" s="29"/>
      <c r="AQ624" s="29"/>
      <c r="AR624" s="29"/>
      <c r="AS624" s="29"/>
      <c r="AT624" s="29"/>
      <c r="AU624" s="29"/>
      <c r="AV624" s="29"/>
      <c r="AW624" s="29"/>
      <c r="AX624" s="29"/>
      <c r="AY624" s="29"/>
      <c r="AZ624" s="29"/>
      <c r="BA624" s="29"/>
      <c r="BB624" s="29"/>
      <c r="BC624" s="29"/>
      <c r="BD624" s="29"/>
      <c r="BE624" s="29"/>
      <c r="BF624" s="29"/>
      <c r="BG624" s="29"/>
      <c r="BH624" s="29"/>
      <c r="BI624" s="29"/>
      <c r="BJ624" s="29"/>
      <c r="BK624" s="29"/>
      <c r="BL624" s="29"/>
      <c r="BM624" s="29"/>
      <c r="BN624" s="29"/>
      <c r="BO624" s="29"/>
      <c r="BP624" s="29"/>
    </row>
    <row r="625" spans="1:68" ht="12.75" customHeight="1">
      <c r="A625" s="112"/>
      <c r="B625" s="112"/>
      <c r="C625" s="112"/>
      <c r="D625" s="29"/>
      <c r="E625" s="29"/>
      <c r="F625" s="150"/>
      <c r="G625" s="29"/>
      <c r="H625" s="29"/>
      <c r="I625" s="29"/>
      <c r="J625" s="112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W625" s="29"/>
      <c r="X625" s="29"/>
      <c r="Y625" s="29"/>
      <c r="Z625" s="29"/>
      <c r="AA625" s="29"/>
      <c r="AB625" s="29"/>
      <c r="AC625" s="29"/>
      <c r="AD625" s="29"/>
      <c r="AE625" s="29"/>
      <c r="AF625" s="29"/>
      <c r="AG625" s="29"/>
      <c r="AH625" s="29"/>
      <c r="AI625" s="29"/>
      <c r="AJ625" s="29"/>
      <c r="AK625" s="29"/>
      <c r="AL625" s="29"/>
      <c r="AM625" s="29"/>
      <c r="AN625" s="29"/>
      <c r="AO625" s="29"/>
      <c r="AP625" s="29"/>
      <c r="AQ625" s="29"/>
      <c r="AR625" s="29"/>
      <c r="AS625" s="29"/>
      <c r="AT625" s="29"/>
      <c r="AU625" s="29"/>
      <c r="AV625" s="29"/>
      <c r="AW625" s="29"/>
      <c r="AX625" s="29"/>
      <c r="AY625" s="29"/>
      <c r="AZ625" s="29"/>
      <c r="BA625" s="29"/>
      <c r="BB625" s="29"/>
      <c r="BC625" s="29"/>
      <c r="BD625" s="29"/>
      <c r="BE625" s="29"/>
      <c r="BF625" s="29"/>
      <c r="BG625" s="29"/>
      <c r="BH625" s="29"/>
      <c r="BI625" s="29"/>
      <c r="BJ625" s="29"/>
      <c r="BK625" s="29"/>
      <c r="BL625" s="29"/>
      <c r="BM625" s="29"/>
      <c r="BN625" s="29"/>
      <c r="BO625" s="29"/>
      <c r="BP625" s="29"/>
    </row>
    <row r="626" spans="1:68" ht="12.75" customHeight="1">
      <c r="A626" s="112"/>
      <c r="B626" s="112"/>
      <c r="C626" s="112"/>
      <c r="D626" s="29"/>
      <c r="E626" s="29"/>
      <c r="F626" s="150"/>
      <c r="G626" s="29"/>
      <c r="H626" s="29"/>
      <c r="I626" s="29"/>
      <c r="J626" s="112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W626" s="29"/>
      <c r="X626" s="29"/>
      <c r="Y626" s="29"/>
      <c r="Z626" s="29"/>
      <c r="AA626" s="29"/>
      <c r="AB626" s="29"/>
      <c r="AC626" s="29"/>
      <c r="AD626" s="29"/>
      <c r="AE626" s="29"/>
      <c r="AF626" s="29"/>
      <c r="AG626" s="29"/>
      <c r="AH626" s="29"/>
      <c r="AI626" s="29"/>
      <c r="AJ626" s="29"/>
      <c r="AK626" s="29"/>
      <c r="AL626" s="29"/>
      <c r="AM626" s="29"/>
      <c r="AN626" s="29"/>
      <c r="AO626" s="29"/>
      <c r="AP626" s="29"/>
      <c r="AQ626" s="29"/>
      <c r="AR626" s="29"/>
      <c r="AS626" s="29"/>
      <c r="AT626" s="29"/>
      <c r="AU626" s="29"/>
      <c r="AV626" s="29"/>
      <c r="AW626" s="29"/>
      <c r="AX626" s="29"/>
      <c r="AY626" s="29"/>
      <c r="AZ626" s="29"/>
      <c r="BA626" s="29"/>
      <c r="BB626" s="29"/>
      <c r="BC626" s="29"/>
      <c r="BD626" s="29"/>
      <c r="BE626" s="29"/>
      <c r="BF626" s="29"/>
      <c r="BG626" s="29"/>
      <c r="BH626" s="29"/>
      <c r="BI626" s="29"/>
      <c r="BJ626" s="29"/>
      <c r="BK626" s="29"/>
      <c r="BL626" s="29"/>
      <c r="BM626" s="29"/>
      <c r="BN626" s="29"/>
      <c r="BO626" s="29"/>
      <c r="BP626" s="29"/>
    </row>
    <row r="627" spans="1:68" ht="12.75" customHeight="1">
      <c r="A627" s="112"/>
      <c r="B627" s="112"/>
      <c r="C627" s="112"/>
      <c r="D627" s="29"/>
      <c r="E627" s="29"/>
      <c r="F627" s="150"/>
      <c r="G627" s="29"/>
      <c r="H627" s="29"/>
      <c r="I627" s="29"/>
      <c r="J627" s="112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W627" s="29"/>
      <c r="X627" s="29"/>
      <c r="Y627" s="29"/>
      <c r="Z627" s="29"/>
      <c r="AA627" s="29"/>
      <c r="AB627" s="29"/>
      <c r="AC627" s="29"/>
      <c r="AD627" s="29"/>
      <c r="AE627" s="29"/>
      <c r="AF627" s="29"/>
      <c r="AG627" s="29"/>
      <c r="AH627" s="29"/>
      <c r="AI627" s="29"/>
      <c r="AJ627" s="29"/>
      <c r="AK627" s="29"/>
      <c r="AL627" s="29"/>
      <c r="AM627" s="29"/>
      <c r="AN627" s="29"/>
      <c r="AO627" s="29"/>
      <c r="AP627" s="29"/>
      <c r="AQ627" s="29"/>
      <c r="AR627" s="29"/>
      <c r="AS627" s="29"/>
      <c r="AT627" s="29"/>
      <c r="AU627" s="29"/>
      <c r="AV627" s="29"/>
      <c r="AW627" s="29"/>
      <c r="AX627" s="29"/>
      <c r="AY627" s="29"/>
      <c r="AZ627" s="29"/>
      <c r="BA627" s="29"/>
      <c r="BB627" s="29"/>
      <c r="BC627" s="29"/>
      <c r="BD627" s="29"/>
      <c r="BE627" s="29"/>
      <c r="BF627" s="29"/>
      <c r="BG627" s="29"/>
      <c r="BH627" s="29"/>
      <c r="BI627" s="29"/>
      <c r="BJ627" s="29"/>
      <c r="BK627" s="29"/>
      <c r="BL627" s="29"/>
      <c r="BM627" s="29"/>
      <c r="BN627" s="29"/>
      <c r="BO627" s="29"/>
      <c r="BP627" s="29"/>
    </row>
    <row r="628" spans="1:68" ht="12.75" customHeight="1">
      <c r="A628" s="112"/>
      <c r="B628" s="112"/>
      <c r="C628" s="112"/>
      <c r="D628" s="29"/>
      <c r="E628" s="29"/>
      <c r="F628" s="150"/>
      <c r="G628" s="29"/>
      <c r="H628" s="29"/>
      <c r="I628" s="29"/>
      <c r="J628" s="112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W628" s="29"/>
      <c r="X628" s="29"/>
      <c r="Y628" s="29"/>
      <c r="Z628" s="29"/>
      <c r="AA628" s="29"/>
      <c r="AB628" s="29"/>
      <c r="AC628" s="29"/>
      <c r="AD628" s="29"/>
      <c r="AE628" s="29"/>
      <c r="AF628" s="29"/>
      <c r="AG628" s="29"/>
      <c r="AH628" s="29"/>
      <c r="AI628" s="29"/>
      <c r="AJ628" s="29"/>
      <c r="AK628" s="29"/>
      <c r="AL628" s="29"/>
      <c r="AM628" s="29"/>
      <c r="AN628" s="29"/>
      <c r="AO628" s="29"/>
      <c r="AP628" s="29"/>
      <c r="AQ628" s="29"/>
      <c r="AR628" s="29"/>
      <c r="AS628" s="29"/>
      <c r="AT628" s="29"/>
      <c r="AU628" s="29"/>
      <c r="AV628" s="29"/>
      <c r="AW628" s="29"/>
      <c r="AX628" s="29"/>
      <c r="AY628" s="29"/>
      <c r="AZ628" s="29"/>
      <c r="BA628" s="29"/>
      <c r="BB628" s="29"/>
      <c r="BC628" s="29"/>
      <c r="BD628" s="29"/>
      <c r="BE628" s="29"/>
      <c r="BF628" s="29"/>
      <c r="BG628" s="29"/>
      <c r="BH628" s="29"/>
      <c r="BI628" s="29"/>
      <c r="BJ628" s="29"/>
      <c r="BK628" s="29"/>
      <c r="BL628" s="29"/>
      <c r="BM628" s="29"/>
      <c r="BN628" s="29"/>
      <c r="BO628" s="29"/>
      <c r="BP628" s="29"/>
    </row>
    <row r="629" spans="1:68" ht="12.75" customHeight="1">
      <c r="A629" s="112"/>
      <c r="B629" s="112"/>
      <c r="C629" s="112"/>
      <c r="D629" s="29"/>
      <c r="E629" s="29"/>
      <c r="F629" s="150"/>
      <c r="G629" s="29"/>
      <c r="H629" s="29"/>
      <c r="I629" s="29"/>
      <c r="J629" s="112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W629" s="29"/>
      <c r="X629" s="29"/>
      <c r="Y629" s="29"/>
      <c r="Z629" s="29"/>
      <c r="AA629" s="29"/>
      <c r="AB629" s="29"/>
      <c r="AC629" s="29"/>
      <c r="AD629" s="29"/>
      <c r="AE629" s="29"/>
      <c r="AF629" s="29"/>
      <c r="AG629" s="29"/>
      <c r="AH629" s="29"/>
      <c r="AI629" s="29"/>
      <c r="AJ629" s="29"/>
      <c r="AK629" s="29"/>
      <c r="AL629" s="29"/>
      <c r="AM629" s="29"/>
      <c r="AN629" s="29"/>
      <c r="AO629" s="29"/>
      <c r="AP629" s="29"/>
      <c r="AQ629" s="29"/>
      <c r="AR629" s="29"/>
      <c r="AS629" s="29"/>
      <c r="AT629" s="29"/>
      <c r="AU629" s="29"/>
      <c r="AV629" s="29"/>
      <c r="AW629" s="29"/>
      <c r="AX629" s="29"/>
      <c r="AY629" s="29"/>
      <c r="AZ629" s="29"/>
      <c r="BA629" s="29"/>
      <c r="BB629" s="29"/>
      <c r="BC629" s="29"/>
      <c r="BD629" s="29"/>
      <c r="BE629" s="29"/>
      <c r="BF629" s="29"/>
      <c r="BG629" s="29"/>
      <c r="BH629" s="29"/>
      <c r="BI629" s="29"/>
      <c r="BJ629" s="29"/>
      <c r="BK629" s="29"/>
      <c r="BL629" s="29"/>
      <c r="BM629" s="29"/>
      <c r="BN629" s="29"/>
      <c r="BO629" s="29"/>
      <c r="BP629" s="29"/>
    </row>
    <row r="630" spans="1:68" ht="12.75" customHeight="1">
      <c r="A630" s="112"/>
      <c r="B630" s="112"/>
      <c r="C630" s="112"/>
      <c r="D630" s="29"/>
      <c r="E630" s="29"/>
      <c r="F630" s="150"/>
      <c r="G630" s="29"/>
      <c r="H630" s="29"/>
      <c r="I630" s="29"/>
      <c r="J630" s="112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  <c r="Z630" s="29"/>
      <c r="AA630" s="29"/>
      <c r="AB630" s="29"/>
      <c r="AC630" s="29"/>
      <c r="AD630" s="29"/>
      <c r="AE630" s="29"/>
      <c r="AF630" s="29"/>
      <c r="AG630" s="29"/>
      <c r="AH630" s="29"/>
      <c r="AI630" s="29"/>
      <c r="AJ630" s="29"/>
      <c r="AK630" s="29"/>
      <c r="AL630" s="29"/>
      <c r="AM630" s="29"/>
      <c r="AN630" s="29"/>
      <c r="AO630" s="29"/>
      <c r="AP630" s="29"/>
      <c r="AQ630" s="29"/>
      <c r="AR630" s="29"/>
      <c r="AS630" s="29"/>
      <c r="AT630" s="29"/>
      <c r="AU630" s="29"/>
      <c r="AV630" s="29"/>
      <c r="AW630" s="29"/>
      <c r="AX630" s="29"/>
      <c r="AY630" s="29"/>
      <c r="AZ630" s="29"/>
      <c r="BA630" s="29"/>
      <c r="BB630" s="29"/>
      <c r="BC630" s="29"/>
      <c r="BD630" s="29"/>
      <c r="BE630" s="29"/>
      <c r="BF630" s="29"/>
      <c r="BG630" s="29"/>
      <c r="BH630" s="29"/>
      <c r="BI630" s="29"/>
      <c r="BJ630" s="29"/>
      <c r="BK630" s="29"/>
      <c r="BL630" s="29"/>
      <c r="BM630" s="29"/>
      <c r="BN630" s="29"/>
      <c r="BO630" s="29"/>
      <c r="BP630" s="29"/>
    </row>
    <row r="631" spans="1:68" ht="12.75" customHeight="1">
      <c r="A631" s="112"/>
      <c r="B631" s="112"/>
      <c r="C631" s="112"/>
      <c r="D631" s="29"/>
      <c r="E631" s="29"/>
      <c r="F631" s="150"/>
      <c r="G631" s="29"/>
      <c r="H631" s="29"/>
      <c r="I631" s="29"/>
      <c r="J631" s="112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W631" s="29"/>
      <c r="X631" s="29"/>
      <c r="Y631" s="29"/>
      <c r="Z631" s="29"/>
      <c r="AA631" s="29"/>
      <c r="AB631" s="29"/>
      <c r="AC631" s="29"/>
      <c r="AD631" s="29"/>
      <c r="AE631" s="29"/>
      <c r="AF631" s="29"/>
      <c r="AG631" s="29"/>
      <c r="AH631" s="29"/>
      <c r="AI631" s="29"/>
      <c r="AJ631" s="29"/>
      <c r="AK631" s="29"/>
      <c r="AL631" s="29"/>
      <c r="AM631" s="29"/>
      <c r="AN631" s="29"/>
      <c r="AO631" s="29"/>
      <c r="AP631" s="29"/>
      <c r="AQ631" s="29"/>
      <c r="AR631" s="29"/>
      <c r="AS631" s="29"/>
      <c r="AT631" s="29"/>
      <c r="AU631" s="29"/>
      <c r="AV631" s="29"/>
      <c r="AW631" s="29"/>
      <c r="AX631" s="29"/>
      <c r="AY631" s="29"/>
      <c r="AZ631" s="29"/>
      <c r="BA631" s="29"/>
      <c r="BB631" s="29"/>
      <c r="BC631" s="29"/>
      <c r="BD631" s="29"/>
      <c r="BE631" s="29"/>
      <c r="BF631" s="29"/>
      <c r="BG631" s="29"/>
      <c r="BH631" s="29"/>
      <c r="BI631" s="29"/>
      <c r="BJ631" s="29"/>
      <c r="BK631" s="29"/>
      <c r="BL631" s="29"/>
      <c r="BM631" s="29"/>
      <c r="BN631" s="29"/>
      <c r="BO631" s="29"/>
      <c r="BP631" s="29"/>
    </row>
    <row r="632" spans="1:68" ht="12.75" customHeight="1">
      <c r="A632" s="112"/>
      <c r="B632" s="112"/>
      <c r="C632" s="112"/>
      <c r="D632" s="29"/>
      <c r="E632" s="29"/>
      <c r="F632" s="150"/>
      <c r="G632" s="29"/>
      <c r="H632" s="29"/>
      <c r="I632" s="29"/>
      <c r="J632" s="112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W632" s="29"/>
      <c r="X632" s="29"/>
      <c r="Y632" s="29"/>
      <c r="Z632" s="29"/>
      <c r="AA632" s="29"/>
      <c r="AB632" s="29"/>
      <c r="AC632" s="29"/>
      <c r="AD632" s="29"/>
      <c r="AE632" s="29"/>
      <c r="AF632" s="29"/>
      <c r="AG632" s="29"/>
      <c r="AH632" s="29"/>
      <c r="AI632" s="29"/>
      <c r="AJ632" s="29"/>
      <c r="AK632" s="29"/>
      <c r="AL632" s="29"/>
      <c r="AM632" s="29"/>
      <c r="AN632" s="29"/>
      <c r="AO632" s="29"/>
      <c r="AP632" s="29"/>
      <c r="AQ632" s="29"/>
      <c r="AR632" s="29"/>
      <c r="AS632" s="29"/>
      <c r="AT632" s="29"/>
      <c r="AU632" s="29"/>
      <c r="AV632" s="29"/>
      <c r="AW632" s="29"/>
      <c r="AX632" s="29"/>
      <c r="AY632" s="29"/>
      <c r="AZ632" s="29"/>
      <c r="BA632" s="29"/>
      <c r="BB632" s="29"/>
      <c r="BC632" s="29"/>
      <c r="BD632" s="29"/>
      <c r="BE632" s="29"/>
      <c r="BF632" s="29"/>
      <c r="BG632" s="29"/>
      <c r="BH632" s="29"/>
      <c r="BI632" s="29"/>
      <c r="BJ632" s="29"/>
      <c r="BK632" s="29"/>
      <c r="BL632" s="29"/>
      <c r="BM632" s="29"/>
      <c r="BN632" s="29"/>
      <c r="BO632" s="29"/>
      <c r="BP632" s="29"/>
    </row>
    <row r="633" spans="1:68" ht="12.75" customHeight="1">
      <c r="A633" s="112"/>
      <c r="B633" s="112"/>
      <c r="C633" s="112"/>
      <c r="D633" s="29"/>
      <c r="E633" s="29"/>
      <c r="F633" s="150"/>
      <c r="G633" s="29"/>
      <c r="H633" s="29"/>
      <c r="I633" s="29"/>
      <c r="J633" s="112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W633" s="29"/>
      <c r="X633" s="29"/>
      <c r="Y633" s="29"/>
      <c r="Z633" s="29"/>
      <c r="AA633" s="29"/>
      <c r="AB633" s="29"/>
      <c r="AC633" s="29"/>
      <c r="AD633" s="29"/>
      <c r="AE633" s="29"/>
      <c r="AF633" s="29"/>
      <c r="AG633" s="29"/>
      <c r="AH633" s="29"/>
      <c r="AI633" s="29"/>
      <c r="AJ633" s="29"/>
      <c r="AK633" s="29"/>
      <c r="AL633" s="29"/>
      <c r="AM633" s="29"/>
      <c r="AN633" s="29"/>
      <c r="AO633" s="29"/>
      <c r="AP633" s="29"/>
      <c r="AQ633" s="29"/>
      <c r="AR633" s="29"/>
      <c r="AS633" s="29"/>
      <c r="AT633" s="29"/>
      <c r="AU633" s="29"/>
      <c r="AV633" s="29"/>
      <c r="AW633" s="29"/>
      <c r="AX633" s="29"/>
      <c r="AY633" s="29"/>
      <c r="AZ633" s="29"/>
      <c r="BA633" s="29"/>
      <c r="BB633" s="29"/>
      <c r="BC633" s="29"/>
      <c r="BD633" s="29"/>
      <c r="BE633" s="29"/>
      <c r="BF633" s="29"/>
      <c r="BG633" s="29"/>
      <c r="BH633" s="29"/>
      <c r="BI633" s="29"/>
      <c r="BJ633" s="29"/>
      <c r="BK633" s="29"/>
      <c r="BL633" s="29"/>
      <c r="BM633" s="29"/>
      <c r="BN633" s="29"/>
      <c r="BO633" s="29"/>
      <c r="BP633" s="29"/>
    </row>
    <row r="634" spans="1:68" ht="12.75" customHeight="1">
      <c r="A634" s="112"/>
      <c r="B634" s="112"/>
      <c r="C634" s="112"/>
      <c r="D634" s="29"/>
      <c r="E634" s="29"/>
      <c r="F634" s="150"/>
      <c r="G634" s="29"/>
      <c r="H634" s="29"/>
      <c r="I634" s="29"/>
      <c r="J634" s="112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W634" s="29"/>
      <c r="X634" s="29"/>
      <c r="Y634" s="29"/>
      <c r="Z634" s="29"/>
      <c r="AA634" s="29"/>
      <c r="AB634" s="29"/>
      <c r="AC634" s="29"/>
      <c r="AD634" s="29"/>
      <c r="AE634" s="29"/>
      <c r="AF634" s="29"/>
      <c r="AG634" s="29"/>
      <c r="AH634" s="29"/>
      <c r="AI634" s="29"/>
      <c r="AJ634" s="29"/>
      <c r="AK634" s="29"/>
      <c r="AL634" s="29"/>
      <c r="AM634" s="29"/>
      <c r="AN634" s="29"/>
      <c r="AO634" s="29"/>
      <c r="AP634" s="29"/>
      <c r="AQ634" s="29"/>
      <c r="AR634" s="29"/>
      <c r="AS634" s="29"/>
      <c r="AT634" s="29"/>
      <c r="AU634" s="29"/>
      <c r="AV634" s="29"/>
      <c r="AW634" s="29"/>
      <c r="AX634" s="29"/>
      <c r="AY634" s="29"/>
      <c r="AZ634" s="29"/>
      <c r="BA634" s="29"/>
      <c r="BB634" s="29"/>
      <c r="BC634" s="29"/>
      <c r="BD634" s="29"/>
      <c r="BE634" s="29"/>
      <c r="BF634" s="29"/>
      <c r="BG634" s="29"/>
      <c r="BH634" s="29"/>
      <c r="BI634" s="29"/>
      <c r="BJ634" s="29"/>
      <c r="BK634" s="29"/>
      <c r="BL634" s="29"/>
      <c r="BM634" s="29"/>
      <c r="BN634" s="29"/>
      <c r="BO634" s="29"/>
      <c r="BP634" s="29"/>
    </row>
    <row r="635" spans="1:68" ht="12.75" customHeight="1">
      <c r="A635" s="112"/>
      <c r="B635" s="112"/>
      <c r="C635" s="112"/>
      <c r="D635" s="29"/>
      <c r="E635" s="29"/>
      <c r="F635" s="150"/>
      <c r="G635" s="29"/>
      <c r="H635" s="29"/>
      <c r="I635" s="29"/>
      <c r="J635" s="112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W635" s="29"/>
      <c r="X635" s="29"/>
      <c r="Y635" s="29"/>
      <c r="Z635" s="29"/>
      <c r="AA635" s="29"/>
      <c r="AB635" s="29"/>
      <c r="AC635" s="29"/>
      <c r="AD635" s="29"/>
      <c r="AE635" s="29"/>
      <c r="AF635" s="29"/>
      <c r="AG635" s="29"/>
      <c r="AH635" s="29"/>
      <c r="AI635" s="29"/>
      <c r="AJ635" s="29"/>
      <c r="AK635" s="29"/>
      <c r="AL635" s="29"/>
      <c r="AM635" s="29"/>
      <c r="AN635" s="29"/>
      <c r="AO635" s="29"/>
      <c r="AP635" s="29"/>
      <c r="AQ635" s="29"/>
      <c r="AR635" s="29"/>
      <c r="AS635" s="29"/>
      <c r="AT635" s="29"/>
      <c r="AU635" s="29"/>
      <c r="AV635" s="29"/>
      <c r="AW635" s="29"/>
      <c r="AX635" s="29"/>
      <c r="AY635" s="29"/>
      <c r="AZ635" s="29"/>
      <c r="BA635" s="29"/>
      <c r="BB635" s="29"/>
      <c r="BC635" s="29"/>
      <c r="BD635" s="29"/>
      <c r="BE635" s="29"/>
      <c r="BF635" s="29"/>
      <c r="BG635" s="29"/>
      <c r="BH635" s="29"/>
      <c r="BI635" s="29"/>
      <c r="BJ635" s="29"/>
      <c r="BK635" s="29"/>
      <c r="BL635" s="29"/>
      <c r="BM635" s="29"/>
      <c r="BN635" s="29"/>
      <c r="BO635" s="29"/>
      <c r="BP635" s="29"/>
    </row>
    <row r="636" spans="1:68" ht="12.75" customHeight="1">
      <c r="A636" s="112"/>
      <c r="B636" s="112"/>
      <c r="C636" s="112"/>
      <c r="D636" s="29"/>
      <c r="E636" s="29"/>
      <c r="F636" s="150"/>
      <c r="G636" s="29"/>
      <c r="H636" s="29"/>
      <c r="I636" s="29"/>
      <c r="J636" s="112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W636" s="29"/>
      <c r="X636" s="29"/>
      <c r="Y636" s="29"/>
      <c r="Z636" s="29"/>
      <c r="AA636" s="29"/>
      <c r="AB636" s="29"/>
      <c r="AC636" s="29"/>
      <c r="AD636" s="29"/>
      <c r="AE636" s="29"/>
      <c r="AF636" s="29"/>
      <c r="AG636" s="29"/>
      <c r="AH636" s="29"/>
      <c r="AI636" s="29"/>
      <c r="AJ636" s="29"/>
      <c r="AK636" s="29"/>
      <c r="AL636" s="29"/>
      <c r="AM636" s="29"/>
      <c r="AN636" s="29"/>
      <c r="AO636" s="29"/>
      <c r="AP636" s="29"/>
      <c r="AQ636" s="29"/>
      <c r="AR636" s="29"/>
      <c r="AS636" s="29"/>
      <c r="AT636" s="29"/>
      <c r="AU636" s="29"/>
      <c r="AV636" s="29"/>
      <c r="AW636" s="29"/>
      <c r="AX636" s="29"/>
      <c r="AY636" s="29"/>
      <c r="AZ636" s="29"/>
      <c r="BA636" s="29"/>
      <c r="BB636" s="29"/>
      <c r="BC636" s="29"/>
      <c r="BD636" s="29"/>
      <c r="BE636" s="29"/>
      <c r="BF636" s="29"/>
      <c r="BG636" s="29"/>
      <c r="BH636" s="29"/>
      <c r="BI636" s="29"/>
      <c r="BJ636" s="29"/>
      <c r="BK636" s="29"/>
      <c r="BL636" s="29"/>
      <c r="BM636" s="29"/>
      <c r="BN636" s="29"/>
      <c r="BO636" s="29"/>
      <c r="BP636" s="29"/>
    </row>
    <row r="637" spans="1:68" ht="12.75" customHeight="1">
      <c r="A637" s="112"/>
      <c r="B637" s="112"/>
      <c r="C637" s="112"/>
      <c r="D637" s="29"/>
      <c r="E637" s="29"/>
      <c r="F637" s="150"/>
      <c r="G637" s="29"/>
      <c r="H637" s="29"/>
      <c r="I637" s="29"/>
      <c r="J637" s="112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W637" s="29"/>
      <c r="X637" s="29"/>
      <c r="Y637" s="29"/>
      <c r="Z637" s="29"/>
      <c r="AA637" s="29"/>
      <c r="AB637" s="29"/>
      <c r="AC637" s="29"/>
      <c r="AD637" s="29"/>
      <c r="AE637" s="29"/>
      <c r="AF637" s="29"/>
      <c r="AG637" s="29"/>
      <c r="AH637" s="29"/>
      <c r="AI637" s="29"/>
      <c r="AJ637" s="29"/>
      <c r="AK637" s="29"/>
      <c r="AL637" s="29"/>
      <c r="AM637" s="29"/>
      <c r="AN637" s="29"/>
      <c r="AO637" s="29"/>
      <c r="AP637" s="29"/>
      <c r="AQ637" s="29"/>
      <c r="AR637" s="29"/>
      <c r="AS637" s="29"/>
      <c r="AT637" s="29"/>
      <c r="AU637" s="29"/>
      <c r="AV637" s="29"/>
      <c r="AW637" s="29"/>
      <c r="AX637" s="29"/>
      <c r="AY637" s="29"/>
      <c r="AZ637" s="29"/>
      <c r="BA637" s="29"/>
      <c r="BB637" s="29"/>
      <c r="BC637" s="29"/>
      <c r="BD637" s="29"/>
      <c r="BE637" s="29"/>
      <c r="BF637" s="29"/>
      <c r="BG637" s="29"/>
      <c r="BH637" s="29"/>
      <c r="BI637" s="29"/>
      <c r="BJ637" s="29"/>
      <c r="BK637" s="29"/>
      <c r="BL637" s="29"/>
      <c r="BM637" s="29"/>
      <c r="BN637" s="29"/>
      <c r="BO637" s="29"/>
      <c r="BP637" s="29"/>
    </row>
    <row r="638" spans="1:68" ht="12.75" customHeight="1">
      <c r="A638" s="112"/>
      <c r="B638" s="112"/>
      <c r="C638" s="112"/>
      <c r="D638" s="29"/>
      <c r="E638" s="29"/>
      <c r="F638" s="150"/>
      <c r="G638" s="29"/>
      <c r="H638" s="29"/>
      <c r="I638" s="29"/>
      <c r="J638" s="112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W638" s="29"/>
      <c r="X638" s="29"/>
      <c r="Y638" s="29"/>
      <c r="Z638" s="29"/>
      <c r="AA638" s="29"/>
      <c r="AB638" s="29"/>
      <c r="AC638" s="29"/>
      <c r="AD638" s="29"/>
      <c r="AE638" s="29"/>
      <c r="AF638" s="29"/>
      <c r="AG638" s="29"/>
      <c r="AH638" s="29"/>
      <c r="AI638" s="29"/>
      <c r="AJ638" s="29"/>
      <c r="AK638" s="29"/>
      <c r="AL638" s="29"/>
      <c r="AM638" s="29"/>
      <c r="AN638" s="29"/>
      <c r="AO638" s="29"/>
      <c r="AP638" s="29"/>
      <c r="AQ638" s="29"/>
      <c r="AR638" s="29"/>
      <c r="AS638" s="29"/>
      <c r="AT638" s="29"/>
      <c r="AU638" s="29"/>
      <c r="AV638" s="29"/>
      <c r="AW638" s="29"/>
      <c r="AX638" s="29"/>
      <c r="AY638" s="29"/>
      <c r="AZ638" s="29"/>
      <c r="BA638" s="29"/>
      <c r="BB638" s="29"/>
      <c r="BC638" s="29"/>
      <c r="BD638" s="29"/>
      <c r="BE638" s="29"/>
      <c r="BF638" s="29"/>
      <c r="BG638" s="29"/>
      <c r="BH638" s="29"/>
      <c r="BI638" s="29"/>
      <c r="BJ638" s="29"/>
      <c r="BK638" s="29"/>
      <c r="BL638" s="29"/>
      <c r="BM638" s="29"/>
      <c r="BN638" s="29"/>
      <c r="BO638" s="29"/>
      <c r="BP638" s="29"/>
    </row>
    <row r="639" spans="1:68" ht="12.75" customHeight="1">
      <c r="A639" s="112"/>
      <c r="B639" s="112"/>
      <c r="C639" s="112"/>
      <c r="D639" s="29"/>
      <c r="E639" s="29"/>
      <c r="F639" s="150"/>
      <c r="G639" s="29"/>
      <c r="H639" s="29"/>
      <c r="I639" s="29"/>
      <c r="J639" s="112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W639" s="29"/>
      <c r="X639" s="29"/>
      <c r="Y639" s="29"/>
      <c r="Z639" s="29"/>
      <c r="AA639" s="29"/>
      <c r="AB639" s="29"/>
      <c r="AC639" s="29"/>
      <c r="AD639" s="29"/>
      <c r="AE639" s="29"/>
      <c r="AF639" s="29"/>
      <c r="AG639" s="29"/>
      <c r="AH639" s="29"/>
      <c r="AI639" s="29"/>
      <c r="AJ639" s="29"/>
      <c r="AK639" s="29"/>
      <c r="AL639" s="29"/>
      <c r="AM639" s="29"/>
      <c r="AN639" s="29"/>
      <c r="AO639" s="29"/>
      <c r="AP639" s="29"/>
      <c r="AQ639" s="29"/>
      <c r="AR639" s="29"/>
      <c r="AS639" s="29"/>
      <c r="AT639" s="29"/>
      <c r="AU639" s="29"/>
      <c r="AV639" s="29"/>
      <c r="AW639" s="29"/>
      <c r="AX639" s="29"/>
      <c r="AY639" s="29"/>
      <c r="AZ639" s="29"/>
      <c r="BA639" s="29"/>
      <c r="BB639" s="29"/>
      <c r="BC639" s="29"/>
      <c r="BD639" s="29"/>
      <c r="BE639" s="29"/>
      <c r="BF639" s="29"/>
      <c r="BG639" s="29"/>
      <c r="BH639" s="29"/>
      <c r="BI639" s="29"/>
      <c r="BJ639" s="29"/>
      <c r="BK639" s="29"/>
      <c r="BL639" s="29"/>
      <c r="BM639" s="29"/>
      <c r="BN639" s="29"/>
      <c r="BO639" s="29"/>
      <c r="BP639" s="29"/>
    </row>
    <row r="640" spans="1:68" ht="12.75" customHeight="1">
      <c r="A640" s="112"/>
      <c r="B640" s="112"/>
      <c r="C640" s="112"/>
      <c r="D640" s="29"/>
      <c r="E640" s="29"/>
      <c r="F640" s="150"/>
      <c r="G640" s="29"/>
      <c r="H640" s="29"/>
      <c r="I640" s="29"/>
      <c r="J640" s="112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W640" s="29"/>
      <c r="X640" s="29"/>
      <c r="Y640" s="29"/>
      <c r="Z640" s="29"/>
      <c r="AA640" s="29"/>
      <c r="AB640" s="29"/>
      <c r="AC640" s="29"/>
      <c r="AD640" s="29"/>
      <c r="AE640" s="29"/>
      <c r="AF640" s="29"/>
      <c r="AG640" s="29"/>
      <c r="AH640" s="29"/>
      <c r="AI640" s="29"/>
      <c r="AJ640" s="29"/>
      <c r="AK640" s="29"/>
      <c r="AL640" s="29"/>
      <c r="AM640" s="29"/>
      <c r="AN640" s="29"/>
      <c r="AO640" s="29"/>
      <c r="AP640" s="29"/>
      <c r="AQ640" s="29"/>
      <c r="AR640" s="29"/>
      <c r="AS640" s="29"/>
      <c r="AT640" s="29"/>
      <c r="AU640" s="29"/>
      <c r="AV640" s="29"/>
      <c r="AW640" s="29"/>
      <c r="AX640" s="29"/>
      <c r="AY640" s="29"/>
      <c r="AZ640" s="29"/>
      <c r="BA640" s="29"/>
      <c r="BB640" s="29"/>
      <c r="BC640" s="29"/>
      <c r="BD640" s="29"/>
      <c r="BE640" s="29"/>
      <c r="BF640" s="29"/>
      <c r="BG640" s="29"/>
      <c r="BH640" s="29"/>
      <c r="BI640" s="29"/>
      <c r="BJ640" s="29"/>
      <c r="BK640" s="29"/>
      <c r="BL640" s="29"/>
      <c r="BM640" s="29"/>
      <c r="BN640" s="29"/>
      <c r="BO640" s="29"/>
      <c r="BP640" s="29"/>
    </row>
    <row r="641" spans="1:68" ht="12.75" customHeight="1">
      <c r="A641" s="112"/>
      <c r="B641" s="112"/>
      <c r="C641" s="112"/>
      <c r="D641" s="29"/>
      <c r="E641" s="29"/>
      <c r="F641" s="150"/>
      <c r="G641" s="29"/>
      <c r="H641" s="29"/>
      <c r="I641" s="29"/>
      <c r="J641" s="112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W641" s="29"/>
      <c r="X641" s="29"/>
      <c r="Y641" s="29"/>
      <c r="Z641" s="29"/>
      <c r="AA641" s="29"/>
      <c r="AB641" s="29"/>
      <c r="AC641" s="29"/>
      <c r="AD641" s="29"/>
      <c r="AE641" s="29"/>
      <c r="AF641" s="29"/>
      <c r="AG641" s="29"/>
      <c r="AH641" s="29"/>
      <c r="AI641" s="29"/>
      <c r="AJ641" s="29"/>
      <c r="AK641" s="29"/>
      <c r="AL641" s="29"/>
      <c r="AM641" s="29"/>
      <c r="AN641" s="29"/>
      <c r="AO641" s="29"/>
      <c r="AP641" s="29"/>
      <c r="AQ641" s="29"/>
      <c r="AR641" s="29"/>
      <c r="AS641" s="29"/>
      <c r="AT641" s="29"/>
      <c r="AU641" s="29"/>
      <c r="AV641" s="29"/>
      <c r="AW641" s="29"/>
      <c r="AX641" s="29"/>
      <c r="AY641" s="29"/>
      <c r="AZ641" s="29"/>
      <c r="BA641" s="29"/>
      <c r="BB641" s="29"/>
      <c r="BC641" s="29"/>
      <c r="BD641" s="29"/>
      <c r="BE641" s="29"/>
      <c r="BF641" s="29"/>
      <c r="BG641" s="29"/>
      <c r="BH641" s="29"/>
      <c r="BI641" s="29"/>
      <c r="BJ641" s="29"/>
      <c r="BK641" s="29"/>
      <c r="BL641" s="29"/>
      <c r="BM641" s="29"/>
      <c r="BN641" s="29"/>
      <c r="BO641" s="29"/>
      <c r="BP641" s="29"/>
    </row>
    <row r="642" spans="1:68" ht="12.75" customHeight="1">
      <c r="A642" s="112"/>
      <c r="B642" s="112"/>
      <c r="C642" s="112"/>
      <c r="D642" s="29"/>
      <c r="E642" s="29"/>
      <c r="F642" s="150"/>
      <c r="G642" s="29"/>
      <c r="H642" s="29"/>
      <c r="I642" s="29"/>
      <c r="J642" s="112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W642" s="29"/>
      <c r="X642" s="29"/>
      <c r="Y642" s="29"/>
      <c r="Z642" s="29"/>
      <c r="AA642" s="29"/>
      <c r="AB642" s="29"/>
      <c r="AC642" s="29"/>
      <c r="AD642" s="29"/>
      <c r="AE642" s="29"/>
      <c r="AF642" s="29"/>
      <c r="AG642" s="29"/>
      <c r="AH642" s="29"/>
      <c r="AI642" s="29"/>
      <c r="AJ642" s="29"/>
      <c r="AK642" s="29"/>
      <c r="AL642" s="29"/>
      <c r="AM642" s="29"/>
      <c r="AN642" s="29"/>
      <c r="AO642" s="29"/>
      <c r="AP642" s="29"/>
      <c r="AQ642" s="29"/>
      <c r="AR642" s="29"/>
      <c r="AS642" s="29"/>
      <c r="AT642" s="29"/>
      <c r="AU642" s="29"/>
      <c r="AV642" s="29"/>
      <c r="AW642" s="29"/>
      <c r="AX642" s="29"/>
      <c r="AY642" s="29"/>
      <c r="AZ642" s="29"/>
      <c r="BA642" s="29"/>
      <c r="BB642" s="29"/>
      <c r="BC642" s="29"/>
      <c r="BD642" s="29"/>
      <c r="BE642" s="29"/>
      <c r="BF642" s="29"/>
      <c r="BG642" s="29"/>
      <c r="BH642" s="29"/>
      <c r="BI642" s="29"/>
      <c r="BJ642" s="29"/>
      <c r="BK642" s="29"/>
      <c r="BL642" s="29"/>
      <c r="BM642" s="29"/>
      <c r="BN642" s="29"/>
      <c r="BO642" s="29"/>
      <c r="BP642" s="29"/>
    </row>
    <row r="643" spans="1:68" ht="12.75" customHeight="1">
      <c r="A643" s="112"/>
      <c r="B643" s="112"/>
      <c r="C643" s="112"/>
      <c r="D643" s="29"/>
      <c r="E643" s="29"/>
      <c r="F643" s="150"/>
      <c r="G643" s="29"/>
      <c r="H643" s="29"/>
      <c r="I643" s="29"/>
      <c r="J643" s="112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W643" s="29"/>
      <c r="X643" s="29"/>
      <c r="Y643" s="29"/>
      <c r="Z643" s="29"/>
      <c r="AA643" s="29"/>
      <c r="AB643" s="29"/>
      <c r="AC643" s="29"/>
      <c r="AD643" s="29"/>
      <c r="AE643" s="29"/>
      <c r="AF643" s="29"/>
      <c r="AG643" s="29"/>
      <c r="AH643" s="29"/>
      <c r="AI643" s="29"/>
      <c r="AJ643" s="29"/>
      <c r="AK643" s="29"/>
      <c r="AL643" s="29"/>
      <c r="AM643" s="29"/>
      <c r="AN643" s="29"/>
      <c r="AO643" s="29"/>
      <c r="AP643" s="29"/>
      <c r="AQ643" s="29"/>
      <c r="AR643" s="29"/>
      <c r="AS643" s="29"/>
      <c r="AT643" s="29"/>
      <c r="AU643" s="29"/>
      <c r="AV643" s="29"/>
      <c r="AW643" s="29"/>
      <c r="AX643" s="29"/>
      <c r="AY643" s="29"/>
      <c r="AZ643" s="29"/>
      <c r="BA643" s="29"/>
      <c r="BB643" s="29"/>
      <c r="BC643" s="29"/>
      <c r="BD643" s="29"/>
      <c r="BE643" s="29"/>
      <c r="BF643" s="29"/>
      <c r="BG643" s="29"/>
      <c r="BH643" s="29"/>
      <c r="BI643" s="29"/>
      <c r="BJ643" s="29"/>
      <c r="BK643" s="29"/>
      <c r="BL643" s="29"/>
      <c r="BM643" s="29"/>
      <c r="BN643" s="29"/>
      <c r="BO643" s="29"/>
      <c r="BP643" s="29"/>
    </row>
    <row r="644" spans="1:68" ht="12.75" customHeight="1">
      <c r="A644" s="112"/>
      <c r="B644" s="112"/>
      <c r="C644" s="112"/>
      <c r="D644" s="29"/>
      <c r="E644" s="29"/>
      <c r="F644" s="150"/>
      <c r="G644" s="29"/>
      <c r="H644" s="29"/>
      <c r="I644" s="29"/>
      <c r="J644" s="112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W644" s="29"/>
      <c r="X644" s="29"/>
      <c r="Y644" s="29"/>
      <c r="Z644" s="29"/>
      <c r="AA644" s="29"/>
      <c r="AB644" s="29"/>
      <c r="AC644" s="29"/>
      <c r="AD644" s="29"/>
      <c r="AE644" s="29"/>
      <c r="AF644" s="29"/>
      <c r="AG644" s="29"/>
      <c r="AH644" s="29"/>
      <c r="AI644" s="29"/>
      <c r="AJ644" s="29"/>
      <c r="AK644" s="29"/>
      <c r="AL644" s="29"/>
      <c r="AM644" s="29"/>
      <c r="AN644" s="29"/>
      <c r="AO644" s="29"/>
      <c r="AP644" s="29"/>
      <c r="AQ644" s="29"/>
      <c r="AR644" s="29"/>
      <c r="AS644" s="29"/>
      <c r="AT644" s="29"/>
      <c r="AU644" s="29"/>
      <c r="AV644" s="29"/>
      <c r="AW644" s="29"/>
      <c r="AX644" s="29"/>
      <c r="AY644" s="29"/>
      <c r="AZ644" s="29"/>
      <c r="BA644" s="29"/>
      <c r="BB644" s="29"/>
      <c r="BC644" s="29"/>
      <c r="BD644" s="29"/>
      <c r="BE644" s="29"/>
      <c r="BF644" s="29"/>
      <c r="BG644" s="29"/>
      <c r="BH644" s="29"/>
      <c r="BI644" s="29"/>
      <c r="BJ644" s="29"/>
      <c r="BK644" s="29"/>
      <c r="BL644" s="29"/>
      <c r="BM644" s="29"/>
      <c r="BN644" s="29"/>
      <c r="BO644" s="29"/>
      <c r="BP644" s="29"/>
    </row>
    <row r="645" spans="1:68" ht="12.75" customHeight="1">
      <c r="A645" s="112"/>
      <c r="B645" s="112"/>
      <c r="C645" s="112"/>
      <c r="D645" s="29"/>
      <c r="E645" s="29"/>
      <c r="F645" s="150"/>
      <c r="G645" s="29"/>
      <c r="H645" s="29"/>
      <c r="I645" s="29"/>
      <c r="J645" s="112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W645" s="29"/>
      <c r="X645" s="29"/>
      <c r="Y645" s="29"/>
      <c r="Z645" s="29"/>
      <c r="AA645" s="29"/>
      <c r="AB645" s="29"/>
      <c r="AC645" s="29"/>
      <c r="AD645" s="29"/>
      <c r="AE645" s="29"/>
      <c r="AF645" s="29"/>
      <c r="AG645" s="29"/>
      <c r="AH645" s="29"/>
      <c r="AI645" s="29"/>
      <c r="AJ645" s="29"/>
      <c r="AK645" s="29"/>
      <c r="AL645" s="29"/>
      <c r="AM645" s="29"/>
      <c r="AN645" s="29"/>
      <c r="AO645" s="29"/>
      <c r="AP645" s="29"/>
      <c r="AQ645" s="29"/>
      <c r="AR645" s="29"/>
      <c r="AS645" s="29"/>
      <c r="AT645" s="29"/>
      <c r="AU645" s="29"/>
      <c r="AV645" s="29"/>
      <c r="AW645" s="29"/>
      <c r="AX645" s="29"/>
      <c r="AY645" s="29"/>
      <c r="AZ645" s="29"/>
      <c r="BA645" s="29"/>
      <c r="BB645" s="29"/>
      <c r="BC645" s="29"/>
      <c r="BD645" s="29"/>
      <c r="BE645" s="29"/>
      <c r="BF645" s="29"/>
      <c r="BG645" s="29"/>
      <c r="BH645" s="29"/>
      <c r="BI645" s="29"/>
      <c r="BJ645" s="29"/>
      <c r="BK645" s="29"/>
      <c r="BL645" s="29"/>
      <c r="BM645" s="29"/>
      <c r="BN645" s="29"/>
      <c r="BO645" s="29"/>
      <c r="BP645" s="29"/>
    </row>
    <row r="646" spans="1:68" ht="12.75" customHeight="1">
      <c r="A646" s="112"/>
      <c r="B646" s="112"/>
      <c r="C646" s="112"/>
      <c r="D646" s="29"/>
      <c r="E646" s="29"/>
      <c r="F646" s="150"/>
      <c r="G646" s="29"/>
      <c r="H646" s="29"/>
      <c r="I646" s="29"/>
      <c r="J646" s="112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W646" s="29"/>
      <c r="X646" s="29"/>
      <c r="Y646" s="29"/>
      <c r="Z646" s="29"/>
      <c r="AA646" s="29"/>
      <c r="AB646" s="29"/>
      <c r="AC646" s="29"/>
      <c r="AD646" s="29"/>
      <c r="AE646" s="29"/>
      <c r="AF646" s="29"/>
      <c r="AG646" s="29"/>
      <c r="AH646" s="29"/>
      <c r="AI646" s="29"/>
      <c r="AJ646" s="29"/>
      <c r="AK646" s="29"/>
      <c r="AL646" s="29"/>
      <c r="AM646" s="29"/>
      <c r="AN646" s="29"/>
      <c r="AO646" s="29"/>
      <c r="AP646" s="29"/>
      <c r="AQ646" s="29"/>
      <c r="AR646" s="29"/>
      <c r="AS646" s="29"/>
      <c r="AT646" s="29"/>
      <c r="AU646" s="29"/>
      <c r="AV646" s="29"/>
      <c r="AW646" s="29"/>
      <c r="AX646" s="29"/>
      <c r="AY646" s="29"/>
      <c r="AZ646" s="29"/>
      <c r="BA646" s="29"/>
      <c r="BB646" s="29"/>
      <c r="BC646" s="29"/>
      <c r="BD646" s="29"/>
      <c r="BE646" s="29"/>
      <c r="BF646" s="29"/>
      <c r="BG646" s="29"/>
      <c r="BH646" s="29"/>
      <c r="BI646" s="29"/>
      <c r="BJ646" s="29"/>
      <c r="BK646" s="29"/>
      <c r="BL646" s="29"/>
      <c r="BM646" s="29"/>
      <c r="BN646" s="29"/>
      <c r="BO646" s="29"/>
      <c r="BP646" s="29"/>
    </row>
    <row r="647" spans="1:68" ht="12.75" customHeight="1">
      <c r="A647" s="112"/>
      <c r="B647" s="112"/>
      <c r="C647" s="112"/>
      <c r="D647" s="29"/>
      <c r="E647" s="29"/>
      <c r="F647" s="150"/>
      <c r="G647" s="29"/>
      <c r="H647" s="29"/>
      <c r="I647" s="29"/>
      <c r="J647" s="112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W647" s="29"/>
      <c r="X647" s="29"/>
      <c r="Y647" s="29"/>
      <c r="Z647" s="29"/>
      <c r="AA647" s="29"/>
      <c r="AB647" s="29"/>
      <c r="AC647" s="29"/>
      <c r="AD647" s="29"/>
      <c r="AE647" s="29"/>
      <c r="AF647" s="29"/>
      <c r="AG647" s="29"/>
      <c r="AH647" s="29"/>
      <c r="AI647" s="29"/>
      <c r="AJ647" s="29"/>
      <c r="AK647" s="29"/>
      <c r="AL647" s="29"/>
      <c r="AM647" s="29"/>
      <c r="AN647" s="29"/>
      <c r="AO647" s="29"/>
      <c r="AP647" s="29"/>
      <c r="AQ647" s="29"/>
      <c r="AR647" s="29"/>
      <c r="AS647" s="29"/>
      <c r="AT647" s="29"/>
      <c r="AU647" s="29"/>
      <c r="AV647" s="29"/>
      <c r="AW647" s="29"/>
      <c r="AX647" s="29"/>
      <c r="AY647" s="29"/>
      <c r="AZ647" s="29"/>
      <c r="BA647" s="29"/>
      <c r="BB647" s="29"/>
      <c r="BC647" s="29"/>
      <c r="BD647" s="29"/>
      <c r="BE647" s="29"/>
      <c r="BF647" s="29"/>
      <c r="BG647" s="29"/>
      <c r="BH647" s="29"/>
      <c r="BI647" s="29"/>
      <c r="BJ647" s="29"/>
      <c r="BK647" s="29"/>
      <c r="BL647" s="29"/>
      <c r="BM647" s="29"/>
      <c r="BN647" s="29"/>
      <c r="BO647" s="29"/>
      <c r="BP647" s="29"/>
    </row>
    <row r="648" spans="1:68" ht="12.75" customHeight="1">
      <c r="A648" s="112"/>
      <c r="B648" s="112"/>
      <c r="C648" s="112"/>
      <c r="D648" s="29"/>
      <c r="E648" s="29"/>
      <c r="F648" s="150"/>
      <c r="G648" s="29"/>
      <c r="H648" s="29"/>
      <c r="I648" s="29"/>
      <c r="J648" s="112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W648" s="29"/>
      <c r="X648" s="29"/>
      <c r="Y648" s="29"/>
      <c r="Z648" s="29"/>
      <c r="AA648" s="29"/>
      <c r="AB648" s="29"/>
      <c r="AC648" s="29"/>
      <c r="AD648" s="29"/>
      <c r="AE648" s="29"/>
      <c r="AF648" s="29"/>
      <c r="AG648" s="29"/>
      <c r="AH648" s="29"/>
      <c r="AI648" s="29"/>
      <c r="AJ648" s="29"/>
      <c r="AK648" s="29"/>
      <c r="AL648" s="29"/>
      <c r="AM648" s="29"/>
      <c r="AN648" s="29"/>
      <c r="AO648" s="29"/>
      <c r="AP648" s="29"/>
      <c r="AQ648" s="29"/>
      <c r="AR648" s="29"/>
      <c r="AS648" s="29"/>
      <c r="AT648" s="29"/>
      <c r="AU648" s="29"/>
      <c r="AV648" s="29"/>
      <c r="AW648" s="29"/>
      <c r="AX648" s="29"/>
      <c r="AY648" s="29"/>
      <c r="AZ648" s="29"/>
      <c r="BA648" s="29"/>
      <c r="BB648" s="29"/>
      <c r="BC648" s="29"/>
      <c r="BD648" s="29"/>
      <c r="BE648" s="29"/>
      <c r="BF648" s="29"/>
      <c r="BG648" s="29"/>
      <c r="BH648" s="29"/>
      <c r="BI648" s="29"/>
      <c r="BJ648" s="29"/>
      <c r="BK648" s="29"/>
      <c r="BL648" s="29"/>
      <c r="BM648" s="29"/>
      <c r="BN648" s="29"/>
      <c r="BO648" s="29"/>
      <c r="BP648" s="29"/>
    </row>
    <row r="649" spans="1:68" ht="12.75" customHeight="1">
      <c r="A649" s="112"/>
      <c r="B649" s="112"/>
      <c r="C649" s="112"/>
      <c r="D649" s="29"/>
      <c r="E649" s="29"/>
      <c r="F649" s="150"/>
      <c r="G649" s="29"/>
      <c r="H649" s="29"/>
      <c r="I649" s="29"/>
      <c r="J649" s="112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W649" s="29"/>
      <c r="X649" s="29"/>
      <c r="Y649" s="29"/>
      <c r="Z649" s="29"/>
      <c r="AA649" s="29"/>
      <c r="AB649" s="29"/>
      <c r="AC649" s="29"/>
      <c r="AD649" s="29"/>
      <c r="AE649" s="29"/>
      <c r="AF649" s="29"/>
      <c r="AG649" s="29"/>
      <c r="AH649" s="29"/>
      <c r="AI649" s="29"/>
      <c r="AJ649" s="29"/>
      <c r="AK649" s="29"/>
      <c r="AL649" s="29"/>
      <c r="AM649" s="29"/>
      <c r="AN649" s="29"/>
      <c r="AO649" s="29"/>
      <c r="AP649" s="29"/>
      <c r="AQ649" s="29"/>
      <c r="AR649" s="29"/>
      <c r="AS649" s="29"/>
      <c r="AT649" s="29"/>
      <c r="AU649" s="29"/>
      <c r="AV649" s="29"/>
      <c r="AW649" s="29"/>
      <c r="AX649" s="29"/>
      <c r="AY649" s="29"/>
      <c r="AZ649" s="29"/>
      <c r="BA649" s="29"/>
      <c r="BB649" s="29"/>
      <c r="BC649" s="29"/>
      <c r="BD649" s="29"/>
      <c r="BE649" s="29"/>
      <c r="BF649" s="29"/>
      <c r="BG649" s="29"/>
      <c r="BH649" s="29"/>
      <c r="BI649" s="29"/>
      <c r="BJ649" s="29"/>
      <c r="BK649" s="29"/>
      <c r="BL649" s="29"/>
      <c r="BM649" s="29"/>
      <c r="BN649" s="29"/>
      <c r="BO649" s="29"/>
      <c r="BP649" s="29"/>
    </row>
    <row r="650" spans="1:68" ht="12.75" customHeight="1">
      <c r="A650" s="112"/>
      <c r="B650" s="112"/>
      <c r="C650" s="112"/>
      <c r="D650" s="29"/>
      <c r="E650" s="29"/>
      <c r="F650" s="150"/>
      <c r="G650" s="29"/>
      <c r="H650" s="29"/>
      <c r="I650" s="29"/>
      <c r="J650" s="112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W650" s="29"/>
      <c r="X650" s="29"/>
      <c r="Y650" s="29"/>
      <c r="Z650" s="29"/>
      <c r="AA650" s="29"/>
      <c r="AB650" s="29"/>
      <c r="AC650" s="29"/>
      <c r="AD650" s="29"/>
      <c r="AE650" s="29"/>
      <c r="AF650" s="29"/>
      <c r="AG650" s="29"/>
      <c r="AH650" s="29"/>
      <c r="AI650" s="29"/>
      <c r="AJ650" s="29"/>
      <c r="AK650" s="29"/>
      <c r="AL650" s="29"/>
      <c r="AM650" s="29"/>
      <c r="AN650" s="29"/>
      <c r="AO650" s="29"/>
      <c r="AP650" s="29"/>
      <c r="AQ650" s="29"/>
      <c r="AR650" s="29"/>
      <c r="AS650" s="29"/>
      <c r="AT650" s="29"/>
      <c r="AU650" s="29"/>
      <c r="AV650" s="29"/>
      <c r="AW650" s="29"/>
      <c r="AX650" s="29"/>
      <c r="AY650" s="29"/>
      <c r="AZ650" s="29"/>
      <c r="BA650" s="29"/>
      <c r="BB650" s="29"/>
      <c r="BC650" s="29"/>
      <c r="BD650" s="29"/>
      <c r="BE650" s="29"/>
      <c r="BF650" s="29"/>
      <c r="BG650" s="29"/>
      <c r="BH650" s="29"/>
      <c r="BI650" s="29"/>
      <c r="BJ650" s="29"/>
      <c r="BK650" s="29"/>
      <c r="BL650" s="29"/>
      <c r="BM650" s="29"/>
      <c r="BN650" s="29"/>
      <c r="BO650" s="29"/>
      <c r="BP650" s="29"/>
    </row>
    <row r="651" spans="1:68" ht="12.75" customHeight="1">
      <c r="A651" s="112"/>
      <c r="B651" s="112"/>
      <c r="C651" s="112"/>
      <c r="D651" s="29"/>
      <c r="E651" s="29"/>
      <c r="F651" s="150"/>
      <c r="G651" s="29"/>
      <c r="H651" s="29"/>
      <c r="I651" s="29"/>
      <c r="J651" s="112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W651" s="29"/>
      <c r="X651" s="29"/>
      <c r="Y651" s="29"/>
      <c r="Z651" s="29"/>
      <c r="AA651" s="29"/>
      <c r="AB651" s="29"/>
      <c r="AC651" s="29"/>
      <c r="AD651" s="29"/>
      <c r="AE651" s="29"/>
      <c r="AF651" s="29"/>
      <c r="AG651" s="29"/>
      <c r="AH651" s="29"/>
      <c r="AI651" s="29"/>
      <c r="AJ651" s="29"/>
      <c r="AK651" s="29"/>
      <c r="AL651" s="29"/>
      <c r="AM651" s="29"/>
      <c r="AN651" s="29"/>
      <c r="AO651" s="29"/>
      <c r="AP651" s="29"/>
      <c r="AQ651" s="29"/>
      <c r="AR651" s="29"/>
      <c r="AS651" s="29"/>
      <c r="AT651" s="29"/>
      <c r="AU651" s="29"/>
      <c r="AV651" s="29"/>
      <c r="AW651" s="29"/>
      <c r="AX651" s="29"/>
      <c r="AY651" s="29"/>
      <c r="AZ651" s="29"/>
      <c r="BA651" s="29"/>
      <c r="BB651" s="29"/>
      <c r="BC651" s="29"/>
      <c r="BD651" s="29"/>
      <c r="BE651" s="29"/>
      <c r="BF651" s="29"/>
      <c r="BG651" s="29"/>
      <c r="BH651" s="29"/>
      <c r="BI651" s="29"/>
      <c r="BJ651" s="29"/>
      <c r="BK651" s="29"/>
      <c r="BL651" s="29"/>
      <c r="BM651" s="29"/>
      <c r="BN651" s="29"/>
      <c r="BO651" s="29"/>
      <c r="BP651" s="29"/>
    </row>
    <row r="652" spans="1:68" ht="12.75" customHeight="1">
      <c r="A652" s="112"/>
      <c r="B652" s="112"/>
      <c r="C652" s="112"/>
      <c r="D652" s="29"/>
      <c r="E652" s="29"/>
      <c r="F652" s="150"/>
      <c r="G652" s="29"/>
      <c r="H652" s="29"/>
      <c r="I652" s="29"/>
      <c r="J652" s="112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29"/>
      <c r="Z652" s="29"/>
      <c r="AA652" s="29"/>
      <c r="AB652" s="29"/>
      <c r="AC652" s="29"/>
      <c r="AD652" s="29"/>
      <c r="AE652" s="29"/>
      <c r="AF652" s="29"/>
      <c r="AG652" s="29"/>
      <c r="AH652" s="29"/>
      <c r="AI652" s="29"/>
      <c r="AJ652" s="29"/>
      <c r="AK652" s="29"/>
      <c r="AL652" s="29"/>
      <c r="AM652" s="29"/>
      <c r="AN652" s="29"/>
      <c r="AO652" s="29"/>
      <c r="AP652" s="29"/>
      <c r="AQ652" s="29"/>
      <c r="AR652" s="29"/>
      <c r="AS652" s="29"/>
      <c r="AT652" s="29"/>
      <c r="AU652" s="29"/>
      <c r="AV652" s="29"/>
      <c r="AW652" s="29"/>
      <c r="AX652" s="29"/>
      <c r="AY652" s="29"/>
      <c r="AZ652" s="29"/>
      <c r="BA652" s="29"/>
      <c r="BB652" s="29"/>
      <c r="BC652" s="29"/>
      <c r="BD652" s="29"/>
      <c r="BE652" s="29"/>
      <c r="BF652" s="29"/>
      <c r="BG652" s="29"/>
      <c r="BH652" s="29"/>
      <c r="BI652" s="29"/>
      <c r="BJ652" s="29"/>
      <c r="BK652" s="29"/>
      <c r="BL652" s="29"/>
      <c r="BM652" s="29"/>
      <c r="BN652" s="29"/>
      <c r="BO652" s="29"/>
      <c r="BP652" s="29"/>
    </row>
    <row r="653" spans="1:68" ht="12.75" customHeight="1">
      <c r="A653" s="112"/>
      <c r="B653" s="112"/>
      <c r="C653" s="112"/>
      <c r="D653" s="29"/>
      <c r="E653" s="29"/>
      <c r="F653" s="150"/>
      <c r="G653" s="29"/>
      <c r="H653" s="29"/>
      <c r="I653" s="29"/>
      <c r="J653" s="112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W653" s="29"/>
      <c r="X653" s="29"/>
      <c r="Y653" s="29"/>
      <c r="Z653" s="29"/>
      <c r="AA653" s="29"/>
      <c r="AB653" s="29"/>
      <c r="AC653" s="29"/>
      <c r="AD653" s="29"/>
      <c r="AE653" s="29"/>
      <c r="AF653" s="29"/>
      <c r="AG653" s="29"/>
      <c r="AH653" s="29"/>
      <c r="AI653" s="29"/>
      <c r="AJ653" s="29"/>
      <c r="AK653" s="29"/>
      <c r="AL653" s="29"/>
      <c r="AM653" s="29"/>
      <c r="AN653" s="29"/>
      <c r="AO653" s="29"/>
      <c r="AP653" s="29"/>
      <c r="AQ653" s="29"/>
      <c r="AR653" s="29"/>
      <c r="AS653" s="29"/>
      <c r="AT653" s="29"/>
      <c r="AU653" s="29"/>
      <c r="AV653" s="29"/>
      <c r="AW653" s="29"/>
      <c r="AX653" s="29"/>
      <c r="AY653" s="29"/>
      <c r="AZ653" s="29"/>
      <c r="BA653" s="29"/>
      <c r="BB653" s="29"/>
      <c r="BC653" s="29"/>
      <c r="BD653" s="29"/>
      <c r="BE653" s="29"/>
      <c r="BF653" s="29"/>
      <c r="BG653" s="29"/>
      <c r="BH653" s="29"/>
      <c r="BI653" s="29"/>
      <c r="BJ653" s="29"/>
      <c r="BK653" s="29"/>
      <c r="BL653" s="29"/>
      <c r="BM653" s="29"/>
      <c r="BN653" s="29"/>
      <c r="BO653" s="29"/>
      <c r="BP653" s="29"/>
    </row>
    <row r="654" spans="1:68" ht="12.75" customHeight="1">
      <c r="A654" s="112"/>
      <c r="B654" s="112"/>
      <c r="C654" s="112"/>
      <c r="D654" s="29"/>
      <c r="E654" s="29"/>
      <c r="F654" s="150"/>
      <c r="G654" s="29"/>
      <c r="H654" s="29"/>
      <c r="I654" s="29"/>
      <c r="J654" s="112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W654" s="29"/>
      <c r="X654" s="29"/>
      <c r="Y654" s="29"/>
      <c r="Z654" s="29"/>
      <c r="AA654" s="29"/>
      <c r="AB654" s="29"/>
      <c r="AC654" s="29"/>
      <c r="AD654" s="29"/>
      <c r="AE654" s="29"/>
      <c r="AF654" s="29"/>
      <c r="AG654" s="29"/>
      <c r="AH654" s="29"/>
      <c r="AI654" s="29"/>
      <c r="AJ654" s="29"/>
      <c r="AK654" s="29"/>
      <c r="AL654" s="29"/>
      <c r="AM654" s="29"/>
      <c r="AN654" s="29"/>
      <c r="AO654" s="29"/>
      <c r="AP654" s="29"/>
      <c r="AQ654" s="29"/>
      <c r="AR654" s="29"/>
      <c r="AS654" s="29"/>
      <c r="AT654" s="29"/>
      <c r="AU654" s="29"/>
      <c r="AV654" s="29"/>
      <c r="AW654" s="29"/>
      <c r="AX654" s="29"/>
      <c r="AY654" s="29"/>
      <c r="AZ654" s="29"/>
      <c r="BA654" s="29"/>
      <c r="BB654" s="29"/>
      <c r="BC654" s="29"/>
      <c r="BD654" s="29"/>
      <c r="BE654" s="29"/>
      <c r="BF654" s="29"/>
      <c r="BG654" s="29"/>
      <c r="BH654" s="29"/>
      <c r="BI654" s="29"/>
      <c r="BJ654" s="29"/>
      <c r="BK654" s="29"/>
      <c r="BL654" s="29"/>
      <c r="BM654" s="29"/>
      <c r="BN654" s="29"/>
      <c r="BO654" s="29"/>
      <c r="BP654" s="29"/>
    </row>
    <row r="655" spans="1:68" ht="12.75" customHeight="1">
      <c r="A655" s="112"/>
      <c r="B655" s="112"/>
      <c r="C655" s="112"/>
      <c r="D655" s="29"/>
      <c r="E655" s="29"/>
      <c r="F655" s="150"/>
      <c r="G655" s="29"/>
      <c r="H655" s="29"/>
      <c r="I655" s="29"/>
      <c r="J655" s="112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W655" s="29"/>
      <c r="X655" s="29"/>
      <c r="Y655" s="29"/>
      <c r="Z655" s="29"/>
      <c r="AA655" s="29"/>
      <c r="AB655" s="29"/>
      <c r="AC655" s="29"/>
      <c r="AD655" s="29"/>
      <c r="AE655" s="29"/>
      <c r="AF655" s="29"/>
      <c r="AG655" s="29"/>
      <c r="AH655" s="29"/>
      <c r="AI655" s="29"/>
      <c r="AJ655" s="29"/>
      <c r="AK655" s="29"/>
      <c r="AL655" s="29"/>
      <c r="AM655" s="29"/>
      <c r="AN655" s="29"/>
      <c r="AO655" s="29"/>
      <c r="AP655" s="29"/>
      <c r="AQ655" s="29"/>
      <c r="AR655" s="29"/>
      <c r="AS655" s="29"/>
      <c r="AT655" s="29"/>
      <c r="AU655" s="29"/>
      <c r="AV655" s="29"/>
      <c r="AW655" s="29"/>
      <c r="AX655" s="29"/>
      <c r="AY655" s="29"/>
      <c r="AZ655" s="29"/>
      <c r="BA655" s="29"/>
      <c r="BB655" s="29"/>
      <c r="BC655" s="29"/>
      <c r="BD655" s="29"/>
      <c r="BE655" s="29"/>
      <c r="BF655" s="29"/>
      <c r="BG655" s="29"/>
      <c r="BH655" s="29"/>
      <c r="BI655" s="29"/>
      <c r="BJ655" s="29"/>
      <c r="BK655" s="29"/>
      <c r="BL655" s="29"/>
      <c r="BM655" s="29"/>
      <c r="BN655" s="29"/>
      <c r="BO655" s="29"/>
      <c r="BP655" s="29"/>
    </row>
    <row r="656" spans="1:68" ht="12.75" customHeight="1">
      <c r="A656" s="112"/>
      <c r="B656" s="112"/>
      <c r="C656" s="112"/>
      <c r="D656" s="29"/>
      <c r="E656" s="29"/>
      <c r="F656" s="150"/>
      <c r="G656" s="29"/>
      <c r="H656" s="29"/>
      <c r="I656" s="29"/>
      <c r="J656" s="112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29"/>
      <c r="X656" s="29"/>
      <c r="Y656" s="29"/>
      <c r="Z656" s="29"/>
      <c r="AA656" s="29"/>
      <c r="AB656" s="29"/>
      <c r="AC656" s="29"/>
      <c r="AD656" s="29"/>
      <c r="AE656" s="29"/>
      <c r="AF656" s="29"/>
      <c r="AG656" s="29"/>
      <c r="AH656" s="29"/>
      <c r="AI656" s="29"/>
      <c r="AJ656" s="29"/>
      <c r="AK656" s="29"/>
      <c r="AL656" s="29"/>
      <c r="AM656" s="29"/>
      <c r="AN656" s="29"/>
      <c r="AO656" s="29"/>
      <c r="AP656" s="29"/>
      <c r="AQ656" s="29"/>
      <c r="AR656" s="29"/>
      <c r="AS656" s="29"/>
      <c r="AT656" s="29"/>
      <c r="AU656" s="29"/>
      <c r="AV656" s="29"/>
      <c r="AW656" s="29"/>
      <c r="AX656" s="29"/>
      <c r="AY656" s="29"/>
      <c r="AZ656" s="29"/>
      <c r="BA656" s="29"/>
      <c r="BB656" s="29"/>
      <c r="BC656" s="29"/>
      <c r="BD656" s="29"/>
      <c r="BE656" s="29"/>
      <c r="BF656" s="29"/>
      <c r="BG656" s="29"/>
      <c r="BH656" s="29"/>
      <c r="BI656" s="29"/>
      <c r="BJ656" s="29"/>
      <c r="BK656" s="29"/>
      <c r="BL656" s="29"/>
      <c r="BM656" s="29"/>
      <c r="BN656" s="29"/>
      <c r="BO656" s="29"/>
      <c r="BP656" s="29"/>
    </row>
    <row r="657" spans="1:68" ht="12.75" customHeight="1">
      <c r="A657" s="112"/>
      <c r="B657" s="112"/>
      <c r="C657" s="112"/>
      <c r="D657" s="29"/>
      <c r="E657" s="29"/>
      <c r="F657" s="150"/>
      <c r="G657" s="29"/>
      <c r="H657" s="29"/>
      <c r="I657" s="29"/>
      <c r="J657" s="112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W657" s="29"/>
      <c r="X657" s="29"/>
      <c r="Y657" s="29"/>
      <c r="Z657" s="29"/>
      <c r="AA657" s="29"/>
      <c r="AB657" s="29"/>
      <c r="AC657" s="29"/>
      <c r="AD657" s="29"/>
      <c r="AE657" s="29"/>
      <c r="AF657" s="29"/>
      <c r="AG657" s="29"/>
      <c r="AH657" s="29"/>
      <c r="AI657" s="29"/>
      <c r="AJ657" s="29"/>
      <c r="AK657" s="29"/>
      <c r="AL657" s="29"/>
      <c r="AM657" s="29"/>
      <c r="AN657" s="29"/>
      <c r="AO657" s="29"/>
      <c r="AP657" s="29"/>
      <c r="AQ657" s="29"/>
      <c r="AR657" s="29"/>
      <c r="AS657" s="29"/>
      <c r="AT657" s="29"/>
      <c r="AU657" s="29"/>
      <c r="AV657" s="29"/>
      <c r="AW657" s="29"/>
      <c r="AX657" s="29"/>
      <c r="AY657" s="29"/>
      <c r="AZ657" s="29"/>
      <c r="BA657" s="29"/>
      <c r="BB657" s="29"/>
      <c r="BC657" s="29"/>
      <c r="BD657" s="29"/>
      <c r="BE657" s="29"/>
      <c r="BF657" s="29"/>
      <c r="BG657" s="29"/>
      <c r="BH657" s="29"/>
      <c r="BI657" s="29"/>
      <c r="BJ657" s="29"/>
      <c r="BK657" s="29"/>
      <c r="BL657" s="29"/>
      <c r="BM657" s="29"/>
      <c r="BN657" s="29"/>
      <c r="BO657" s="29"/>
      <c r="BP657" s="29"/>
    </row>
    <row r="658" spans="1:68" ht="12.75" customHeight="1">
      <c r="A658" s="112"/>
      <c r="B658" s="112"/>
      <c r="C658" s="112"/>
      <c r="D658" s="29"/>
      <c r="E658" s="29"/>
      <c r="F658" s="150"/>
      <c r="G658" s="29"/>
      <c r="H658" s="29"/>
      <c r="I658" s="29"/>
      <c r="J658" s="112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W658" s="29"/>
      <c r="X658" s="29"/>
      <c r="Y658" s="29"/>
      <c r="Z658" s="29"/>
      <c r="AA658" s="29"/>
      <c r="AB658" s="29"/>
      <c r="AC658" s="29"/>
      <c r="AD658" s="29"/>
      <c r="AE658" s="29"/>
      <c r="AF658" s="29"/>
      <c r="AG658" s="29"/>
      <c r="AH658" s="29"/>
      <c r="AI658" s="29"/>
      <c r="AJ658" s="29"/>
      <c r="AK658" s="29"/>
      <c r="AL658" s="29"/>
      <c r="AM658" s="29"/>
      <c r="AN658" s="29"/>
      <c r="AO658" s="29"/>
      <c r="AP658" s="29"/>
      <c r="AQ658" s="29"/>
      <c r="AR658" s="29"/>
      <c r="AS658" s="29"/>
      <c r="AT658" s="29"/>
      <c r="AU658" s="29"/>
      <c r="AV658" s="29"/>
      <c r="AW658" s="29"/>
      <c r="AX658" s="29"/>
      <c r="AY658" s="29"/>
      <c r="AZ658" s="29"/>
      <c r="BA658" s="29"/>
      <c r="BB658" s="29"/>
      <c r="BC658" s="29"/>
      <c r="BD658" s="29"/>
      <c r="BE658" s="29"/>
      <c r="BF658" s="29"/>
      <c r="BG658" s="29"/>
      <c r="BH658" s="29"/>
      <c r="BI658" s="29"/>
      <c r="BJ658" s="29"/>
      <c r="BK658" s="29"/>
      <c r="BL658" s="29"/>
      <c r="BM658" s="29"/>
      <c r="BN658" s="29"/>
      <c r="BO658" s="29"/>
      <c r="BP658" s="29"/>
    </row>
    <row r="659" spans="1:68" ht="12.75" customHeight="1">
      <c r="A659" s="112"/>
      <c r="B659" s="112"/>
      <c r="C659" s="112"/>
      <c r="D659" s="29"/>
      <c r="E659" s="29"/>
      <c r="F659" s="150"/>
      <c r="G659" s="29"/>
      <c r="H659" s="29"/>
      <c r="I659" s="29"/>
      <c r="J659" s="112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W659" s="29"/>
      <c r="X659" s="29"/>
      <c r="Y659" s="29"/>
      <c r="Z659" s="29"/>
      <c r="AA659" s="29"/>
      <c r="AB659" s="29"/>
      <c r="AC659" s="29"/>
      <c r="AD659" s="29"/>
      <c r="AE659" s="29"/>
      <c r="AF659" s="29"/>
      <c r="AG659" s="29"/>
      <c r="AH659" s="29"/>
      <c r="AI659" s="29"/>
      <c r="AJ659" s="29"/>
      <c r="AK659" s="29"/>
      <c r="AL659" s="29"/>
      <c r="AM659" s="29"/>
      <c r="AN659" s="29"/>
      <c r="AO659" s="29"/>
      <c r="AP659" s="29"/>
      <c r="AQ659" s="29"/>
      <c r="AR659" s="29"/>
      <c r="AS659" s="29"/>
      <c r="AT659" s="29"/>
      <c r="AU659" s="29"/>
      <c r="AV659" s="29"/>
      <c r="AW659" s="29"/>
      <c r="AX659" s="29"/>
      <c r="AY659" s="29"/>
      <c r="AZ659" s="29"/>
      <c r="BA659" s="29"/>
      <c r="BB659" s="29"/>
      <c r="BC659" s="29"/>
      <c r="BD659" s="29"/>
      <c r="BE659" s="29"/>
      <c r="BF659" s="29"/>
      <c r="BG659" s="29"/>
      <c r="BH659" s="29"/>
      <c r="BI659" s="29"/>
      <c r="BJ659" s="29"/>
      <c r="BK659" s="29"/>
      <c r="BL659" s="29"/>
      <c r="BM659" s="29"/>
      <c r="BN659" s="29"/>
      <c r="BO659" s="29"/>
      <c r="BP659" s="29"/>
    </row>
    <row r="660" spans="1:68" ht="12.75" customHeight="1">
      <c r="A660" s="112"/>
      <c r="B660" s="112"/>
      <c r="C660" s="112"/>
      <c r="D660" s="29"/>
      <c r="E660" s="29"/>
      <c r="F660" s="150"/>
      <c r="G660" s="29"/>
      <c r="H660" s="29"/>
      <c r="I660" s="29"/>
      <c r="J660" s="112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W660" s="29"/>
      <c r="X660" s="29"/>
      <c r="Y660" s="29"/>
      <c r="Z660" s="29"/>
      <c r="AA660" s="29"/>
      <c r="AB660" s="29"/>
      <c r="AC660" s="29"/>
      <c r="AD660" s="29"/>
      <c r="AE660" s="29"/>
      <c r="AF660" s="29"/>
      <c r="AG660" s="29"/>
      <c r="AH660" s="29"/>
      <c r="AI660" s="29"/>
      <c r="AJ660" s="29"/>
      <c r="AK660" s="29"/>
      <c r="AL660" s="29"/>
      <c r="AM660" s="29"/>
      <c r="AN660" s="29"/>
      <c r="AO660" s="29"/>
      <c r="AP660" s="29"/>
      <c r="AQ660" s="29"/>
      <c r="AR660" s="29"/>
      <c r="AS660" s="29"/>
      <c r="AT660" s="29"/>
      <c r="AU660" s="29"/>
      <c r="AV660" s="29"/>
      <c r="AW660" s="29"/>
      <c r="AX660" s="29"/>
      <c r="AY660" s="29"/>
      <c r="AZ660" s="29"/>
      <c r="BA660" s="29"/>
      <c r="BB660" s="29"/>
      <c r="BC660" s="29"/>
      <c r="BD660" s="29"/>
      <c r="BE660" s="29"/>
      <c r="BF660" s="29"/>
      <c r="BG660" s="29"/>
      <c r="BH660" s="29"/>
      <c r="BI660" s="29"/>
      <c r="BJ660" s="29"/>
      <c r="BK660" s="29"/>
      <c r="BL660" s="29"/>
      <c r="BM660" s="29"/>
      <c r="BN660" s="29"/>
      <c r="BO660" s="29"/>
      <c r="BP660" s="29"/>
    </row>
    <row r="661" spans="1:68" ht="12.75" customHeight="1">
      <c r="A661" s="112"/>
      <c r="B661" s="112"/>
      <c r="C661" s="112"/>
      <c r="D661" s="29"/>
      <c r="E661" s="29"/>
      <c r="F661" s="150"/>
      <c r="G661" s="29"/>
      <c r="H661" s="29"/>
      <c r="I661" s="29"/>
      <c r="J661" s="112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W661" s="29"/>
      <c r="X661" s="29"/>
      <c r="Y661" s="29"/>
      <c r="Z661" s="29"/>
      <c r="AA661" s="29"/>
      <c r="AB661" s="29"/>
      <c r="AC661" s="29"/>
      <c r="AD661" s="29"/>
      <c r="AE661" s="29"/>
      <c r="AF661" s="29"/>
      <c r="AG661" s="29"/>
      <c r="AH661" s="29"/>
      <c r="AI661" s="29"/>
      <c r="AJ661" s="29"/>
      <c r="AK661" s="29"/>
      <c r="AL661" s="29"/>
      <c r="AM661" s="29"/>
      <c r="AN661" s="29"/>
      <c r="AO661" s="29"/>
      <c r="AP661" s="29"/>
      <c r="AQ661" s="29"/>
      <c r="AR661" s="29"/>
      <c r="AS661" s="29"/>
      <c r="AT661" s="29"/>
      <c r="AU661" s="29"/>
      <c r="AV661" s="29"/>
      <c r="AW661" s="29"/>
      <c r="AX661" s="29"/>
      <c r="AY661" s="29"/>
      <c r="AZ661" s="29"/>
      <c r="BA661" s="29"/>
      <c r="BB661" s="29"/>
      <c r="BC661" s="29"/>
      <c r="BD661" s="29"/>
      <c r="BE661" s="29"/>
      <c r="BF661" s="29"/>
      <c r="BG661" s="29"/>
      <c r="BH661" s="29"/>
      <c r="BI661" s="29"/>
      <c r="BJ661" s="29"/>
      <c r="BK661" s="29"/>
      <c r="BL661" s="29"/>
      <c r="BM661" s="29"/>
      <c r="BN661" s="29"/>
      <c r="BO661" s="29"/>
      <c r="BP661" s="29"/>
    </row>
    <row r="662" spans="1:68" ht="12.75" customHeight="1">
      <c r="A662" s="112"/>
      <c r="B662" s="112"/>
      <c r="C662" s="112"/>
      <c r="D662" s="29"/>
      <c r="E662" s="29"/>
      <c r="F662" s="150"/>
      <c r="G662" s="29"/>
      <c r="H662" s="29"/>
      <c r="I662" s="29"/>
      <c r="J662" s="112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W662" s="29"/>
      <c r="X662" s="29"/>
      <c r="Y662" s="29"/>
      <c r="Z662" s="29"/>
      <c r="AA662" s="29"/>
      <c r="AB662" s="29"/>
      <c r="AC662" s="29"/>
      <c r="AD662" s="29"/>
      <c r="AE662" s="29"/>
      <c r="AF662" s="29"/>
      <c r="AG662" s="29"/>
      <c r="AH662" s="29"/>
      <c r="AI662" s="29"/>
      <c r="AJ662" s="29"/>
      <c r="AK662" s="29"/>
      <c r="AL662" s="29"/>
      <c r="AM662" s="29"/>
      <c r="AN662" s="29"/>
      <c r="AO662" s="29"/>
      <c r="AP662" s="29"/>
      <c r="AQ662" s="29"/>
      <c r="AR662" s="29"/>
      <c r="AS662" s="29"/>
      <c r="AT662" s="29"/>
      <c r="AU662" s="29"/>
      <c r="AV662" s="29"/>
      <c r="AW662" s="29"/>
      <c r="AX662" s="29"/>
      <c r="AY662" s="29"/>
      <c r="AZ662" s="29"/>
      <c r="BA662" s="29"/>
      <c r="BB662" s="29"/>
      <c r="BC662" s="29"/>
      <c r="BD662" s="29"/>
      <c r="BE662" s="29"/>
      <c r="BF662" s="29"/>
      <c r="BG662" s="29"/>
      <c r="BH662" s="29"/>
      <c r="BI662" s="29"/>
      <c r="BJ662" s="29"/>
      <c r="BK662" s="29"/>
      <c r="BL662" s="29"/>
      <c r="BM662" s="29"/>
      <c r="BN662" s="29"/>
      <c r="BO662" s="29"/>
      <c r="BP662" s="29"/>
    </row>
    <row r="663" spans="1:68" ht="12.75" customHeight="1">
      <c r="A663" s="112"/>
      <c r="B663" s="112"/>
      <c r="C663" s="112"/>
      <c r="D663" s="29"/>
      <c r="E663" s="29"/>
      <c r="F663" s="150"/>
      <c r="G663" s="29"/>
      <c r="H663" s="29"/>
      <c r="I663" s="29"/>
      <c r="J663" s="112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W663" s="29"/>
      <c r="X663" s="29"/>
      <c r="Y663" s="29"/>
      <c r="Z663" s="29"/>
      <c r="AA663" s="29"/>
      <c r="AB663" s="29"/>
      <c r="AC663" s="29"/>
      <c r="AD663" s="29"/>
      <c r="AE663" s="29"/>
      <c r="AF663" s="29"/>
      <c r="AG663" s="29"/>
      <c r="AH663" s="29"/>
      <c r="AI663" s="29"/>
      <c r="AJ663" s="29"/>
      <c r="AK663" s="29"/>
      <c r="AL663" s="29"/>
      <c r="AM663" s="29"/>
      <c r="AN663" s="29"/>
      <c r="AO663" s="29"/>
      <c r="AP663" s="29"/>
      <c r="AQ663" s="29"/>
      <c r="AR663" s="29"/>
      <c r="AS663" s="29"/>
      <c r="AT663" s="29"/>
      <c r="AU663" s="29"/>
      <c r="AV663" s="29"/>
      <c r="AW663" s="29"/>
      <c r="AX663" s="29"/>
      <c r="AY663" s="29"/>
      <c r="AZ663" s="29"/>
      <c r="BA663" s="29"/>
      <c r="BB663" s="29"/>
      <c r="BC663" s="29"/>
      <c r="BD663" s="29"/>
      <c r="BE663" s="29"/>
      <c r="BF663" s="29"/>
      <c r="BG663" s="29"/>
      <c r="BH663" s="29"/>
      <c r="BI663" s="29"/>
      <c r="BJ663" s="29"/>
      <c r="BK663" s="29"/>
      <c r="BL663" s="29"/>
      <c r="BM663" s="29"/>
      <c r="BN663" s="29"/>
      <c r="BO663" s="29"/>
      <c r="BP663" s="29"/>
    </row>
    <row r="664" spans="1:68" ht="12.75" customHeight="1">
      <c r="A664" s="112"/>
      <c r="B664" s="112"/>
      <c r="C664" s="112"/>
      <c r="D664" s="29"/>
      <c r="E664" s="29"/>
      <c r="F664" s="150"/>
      <c r="G664" s="29"/>
      <c r="H664" s="29"/>
      <c r="I664" s="29"/>
      <c r="J664" s="112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W664" s="29"/>
      <c r="X664" s="29"/>
      <c r="Y664" s="29"/>
      <c r="Z664" s="29"/>
      <c r="AA664" s="29"/>
      <c r="AB664" s="29"/>
      <c r="AC664" s="29"/>
      <c r="AD664" s="29"/>
      <c r="AE664" s="29"/>
      <c r="AF664" s="29"/>
      <c r="AG664" s="29"/>
      <c r="AH664" s="29"/>
      <c r="AI664" s="29"/>
      <c r="AJ664" s="29"/>
      <c r="AK664" s="29"/>
      <c r="AL664" s="29"/>
      <c r="AM664" s="29"/>
      <c r="AN664" s="29"/>
      <c r="AO664" s="29"/>
      <c r="AP664" s="29"/>
      <c r="AQ664" s="29"/>
      <c r="AR664" s="29"/>
      <c r="AS664" s="29"/>
      <c r="AT664" s="29"/>
      <c r="AU664" s="29"/>
      <c r="AV664" s="29"/>
      <c r="AW664" s="29"/>
      <c r="AX664" s="29"/>
      <c r="AY664" s="29"/>
      <c r="AZ664" s="29"/>
      <c r="BA664" s="29"/>
      <c r="BB664" s="29"/>
      <c r="BC664" s="29"/>
      <c r="BD664" s="29"/>
      <c r="BE664" s="29"/>
      <c r="BF664" s="29"/>
      <c r="BG664" s="29"/>
      <c r="BH664" s="29"/>
      <c r="BI664" s="29"/>
      <c r="BJ664" s="29"/>
      <c r="BK664" s="29"/>
      <c r="BL664" s="29"/>
      <c r="BM664" s="29"/>
      <c r="BN664" s="29"/>
      <c r="BO664" s="29"/>
      <c r="BP664" s="29"/>
    </row>
    <row r="665" spans="1:68" ht="12.75" customHeight="1">
      <c r="A665" s="112"/>
      <c r="B665" s="112"/>
      <c r="C665" s="112"/>
      <c r="D665" s="29"/>
      <c r="E665" s="29"/>
      <c r="F665" s="150"/>
      <c r="G665" s="29"/>
      <c r="H665" s="29"/>
      <c r="I665" s="29"/>
      <c r="J665" s="112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W665" s="29"/>
      <c r="X665" s="29"/>
      <c r="Y665" s="29"/>
      <c r="Z665" s="29"/>
      <c r="AA665" s="29"/>
      <c r="AB665" s="29"/>
      <c r="AC665" s="29"/>
      <c r="AD665" s="29"/>
      <c r="AE665" s="29"/>
      <c r="AF665" s="29"/>
      <c r="AG665" s="29"/>
      <c r="AH665" s="29"/>
      <c r="AI665" s="29"/>
      <c r="AJ665" s="29"/>
      <c r="AK665" s="29"/>
      <c r="AL665" s="29"/>
      <c r="AM665" s="29"/>
      <c r="AN665" s="29"/>
      <c r="AO665" s="29"/>
      <c r="AP665" s="29"/>
      <c r="AQ665" s="29"/>
      <c r="AR665" s="29"/>
      <c r="AS665" s="29"/>
      <c r="AT665" s="29"/>
      <c r="AU665" s="29"/>
      <c r="AV665" s="29"/>
      <c r="AW665" s="29"/>
      <c r="AX665" s="29"/>
      <c r="AY665" s="29"/>
      <c r="AZ665" s="29"/>
      <c r="BA665" s="29"/>
      <c r="BB665" s="29"/>
      <c r="BC665" s="29"/>
      <c r="BD665" s="29"/>
      <c r="BE665" s="29"/>
      <c r="BF665" s="29"/>
      <c r="BG665" s="29"/>
      <c r="BH665" s="29"/>
      <c r="BI665" s="29"/>
      <c r="BJ665" s="29"/>
      <c r="BK665" s="29"/>
      <c r="BL665" s="29"/>
      <c r="BM665" s="29"/>
      <c r="BN665" s="29"/>
      <c r="BO665" s="29"/>
      <c r="BP665" s="29"/>
    </row>
    <row r="666" spans="1:68" ht="12.75" customHeight="1">
      <c r="A666" s="112"/>
      <c r="B666" s="112"/>
      <c r="C666" s="112"/>
      <c r="D666" s="29"/>
      <c r="E666" s="29"/>
      <c r="F666" s="150"/>
      <c r="G666" s="29"/>
      <c r="H666" s="29"/>
      <c r="I666" s="29"/>
      <c r="J666" s="112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W666" s="29"/>
      <c r="X666" s="29"/>
      <c r="Y666" s="29"/>
      <c r="Z666" s="29"/>
      <c r="AA666" s="29"/>
      <c r="AB666" s="29"/>
      <c r="AC666" s="29"/>
      <c r="AD666" s="29"/>
      <c r="AE666" s="29"/>
      <c r="AF666" s="29"/>
      <c r="AG666" s="29"/>
      <c r="AH666" s="29"/>
      <c r="AI666" s="29"/>
      <c r="AJ666" s="29"/>
      <c r="AK666" s="29"/>
      <c r="AL666" s="29"/>
      <c r="AM666" s="29"/>
      <c r="AN666" s="29"/>
      <c r="AO666" s="29"/>
      <c r="AP666" s="29"/>
      <c r="AQ666" s="29"/>
      <c r="AR666" s="29"/>
      <c r="AS666" s="29"/>
      <c r="AT666" s="29"/>
      <c r="AU666" s="29"/>
      <c r="AV666" s="29"/>
      <c r="AW666" s="29"/>
      <c r="AX666" s="29"/>
      <c r="AY666" s="29"/>
      <c r="AZ666" s="29"/>
      <c r="BA666" s="29"/>
      <c r="BB666" s="29"/>
      <c r="BC666" s="29"/>
      <c r="BD666" s="29"/>
      <c r="BE666" s="29"/>
      <c r="BF666" s="29"/>
      <c r="BG666" s="29"/>
      <c r="BH666" s="29"/>
      <c r="BI666" s="29"/>
      <c r="BJ666" s="29"/>
      <c r="BK666" s="29"/>
      <c r="BL666" s="29"/>
      <c r="BM666" s="29"/>
      <c r="BN666" s="29"/>
      <c r="BO666" s="29"/>
      <c r="BP666" s="29"/>
    </row>
    <row r="667" spans="1:68" ht="12.75" customHeight="1">
      <c r="A667" s="112"/>
      <c r="B667" s="112"/>
      <c r="C667" s="112"/>
      <c r="D667" s="29"/>
      <c r="E667" s="29"/>
      <c r="F667" s="150"/>
      <c r="G667" s="29"/>
      <c r="H667" s="29"/>
      <c r="I667" s="29"/>
      <c r="J667" s="112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W667" s="29"/>
      <c r="X667" s="29"/>
      <c r="Y667" s="29"/>
      <c r="Z667" s="29"/>
      <c r="AA667" s="29"/>
      <c r="AB667" s="29"/>
      <c r="AC667" s="29"/>
      <c r="AD667" s="29"/>
      <c r="AE667" s="29"/>
      <c r="AF667" s="29"/>
      <c r="AG667" s="29"/>
      <c r="AH667" s="29"/>
      <c r="AI667" s="29"/>
      <c r="AJ667" s="29"/>
      <c r="AK667" s="29"/>
      <c r="AL667" s="29"/>
      <c r="AM667" s="29"/>
      <c r="AN667" s="29"/>
      <c r="AO667" s="29"/>
      <c r="AP667" s="29"/>
      <c r="AQ667" s="29"/>
      <c r="AR667" s="29"/>
      <c r="AS667" s="29"/>
      <c r="AT667" s="29"/>
      <c r="AU667" s="29"/>
      <c r="AV667" s="29"/>
      <c r="AW667" s="29"/>
      <c r="AX667" s="29"/>
      <c r="AY667" s="29"/>
      <c r="AZ667" s="29"/>
      <c r="BA667" s="29"/>
      <c r="BB667" s="29"/>
      <c r="BC667" s="29"/>
      <c r="BD667" s="29"/>
      <c r="BE667" s="29"/>
      <c r="BF667" s="29"/>
      <c r="BG667" s="29"/>
      <c r="BH667" s="29"/>
      <c r="BI667" s="29"/>
      <c r="BJ667" s="29"/>
      <c r="BK667" s="29"/>
      <c r="BL667" s="29"/>
      <c r="BM667" s="29"/>
      <c r="BN667" s="29"/>
      <c r="BO667" s="29"/>
      <c r="BP667" s="29"/>
    </row>
    <row r="668" spans="1:68" ht="12.75" customHeight="1">
      <c r="A668" s="112"/>
      <c r="B668" s="112"/>
      <c r="C668" s="112"/>
      <c r="D668" s="29"/>
      <c r="E668" s="29"/>
      <c r="F668" s="150"/>
      <c r="G668" s="29"/>
      <c r="H668" s="29"/>
      <c r="I668" s="29"/>
      <c r="J668" s="112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29"/>
      <c r="Z668" s="29"/>
      <c r="AA668" s="29"/>
      <c r="AB668" s="29"/>
      <c r="AC668" s="29"/>
      <c r="AD668" s="29"/>
      <c r="AE668" s="29"/>
      <c r="AF668" s="29"/>
      <c r="AG668" s="29"/>
      <c r="AH668" s="29"/>
      <c r="AI668" s="29"/>
      <c r="AJ668" s="29"/>
      <c r="AK668" s="29"/>
      <c r="AL668" s="29"/>
      <c r="AM668" s="29"/>
      <c r="AN668" s="29"/>
      <c r="AO668" s="29"/>
      <c r="AP668" s="29"/>
      <c r="AQ668" s="29"/>
      <c r="AR668" s="29"/>
      <c r="AS668" s="29"/>
      <c r="AT668" s="29"/>
      <c r="AU668" s="29"/>
      <c r="AV668" s="29"/>
      <c r="AW668" s="29"/>
      <c r="AX668" s="29"/>
      <c r="AY668" s="29"/>
      <c r="AZ668" s="29"/>
      <c r="BA668" s="29"/>
      <c r="BB668" s="29"/>
      <c r="BC668" s="29"/>
      <c r="BD668" s="29"/>
      <c r="BE668" s="29"/>
      <c r="BF668" s="29"/>
      <c r="BG668" s="29"/>
      <c r="BH668" s="29"/>
      <c r="BI668" s="29"/>
      <c r="BJ668" s="29"/>
      <c r="BK668" s="29"/>
      <c r="BL668" s="29"/>
      <c r="BM668" s="29"/>
      <c r="BN668" s="29"/>
      <c r="BO668" s="29"/>
      <c r="BP668" s="29"/>
    </row>
    <row r="669" spans="1:68" ht="12.75" customHeight="1">
      <c r="A669" s="112"/>
      <c r="B669" s="112"/>
      <c r="C669" s="112"/>
      <c r="D669" s="29"/>
      <c r="E669" s="29"/>
      <c r="F669" s="150"/>
      <c r="G669" s="29"/>
      <c r="H669" s="29"/>
      <c r="I669" s="29"/>
      <c r="J669" s="112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W669" s="29"/>
      <c r="X669" s="29"/>
      <c r="Y669" s="29"/>
      <c r="Z669" s="29"/>
      <c r="AA669" s="29"/>
      <c r="AB669" s="29"/>
      <c r="AC669" s="29"/>
      <c r="AD669" s="29"/>
      <c r="AE669" s="29"/>
      <c r="AF669" s="29"/>
      <c r="AG669" s="29"/>
      <c r="AH669" s="29"/>
      <c r="AI669" s="29"/>
      <c r="AJ669" s="29"/>
      <c r="AK669" s="29"/>
      <c r="AL669" s="29"/>
      <c r="AM669" s="29"/>
      <c r="AN669" s="29"/>
      <c r="AO669" s="29"/>
      <c r="AP669" s="29"/>
      <c r="AQ669" s="29"/>
      <c r="AR669" s="29"/>
      <c r="AS669" s="29"/>
      <c r="AT669" s="29"/>
      <c r="AU669" s="29"/>
      <c r="AV669" s="29"/>
      <c r="AW669" s="29"/>
      <c r="AX669" s="29"/>
      <c r="AY669" s="29"/>
      <c r="AZ669" s="29"/>
      <c r="BA669" s="29"/>
      <c r="BB669" s="29"/>
      <c r="BC669" s="29"/>
      <c r="BD669" s="29"/>
      <c r="BE669" s="29"/>
      <c r="BF669" s="29"/>
      <c r="BG669" s="29"/>
      <c r="BH669" s="29"/>
      <c r="BI669" s="29"/>
      <c r="BJ669" s="29"/>
      <c r="BK669" s="29"/>
      <c r="BL669" s="29"/>
      <c r="BM669" s="29"/>
      <c r="BN669" s="29"/>
      <c r="BO669" s="29"/>
      <c r="BP669" s="29"/>
    </row>
    <row r="670" spans="1:68" ht="12.75" customHeight="1">
      <c r="A670" s="112"/>
      <c r="B670" s="112"/>
      <c r="C670" s="112"/>
      <c r="D670" s="29"/>
      <c r="E670" s="29"/>
      <c r="F670" s="150"/>
      <c r="G670" s="29"/>
      <c r="H670" s="29"/>
      <c r="I670" s="29"/>
      <c r="J670" s="112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W670" s="29"/>
      <c r="X670" s="29"/>
      <c r="Y670" s="29"/>
      <c r="Z670" s="29"/>
      <c r="AA670" s="29"/>
      <c r="AB670" s="29"/>
      <c r="AC670" s="29"/>
      <c r="AD670" s="29"/>
      <c r="AE670" s="29"/>
      <c r="AF670" s="29"/>
      <c r="AG670" s="29"/>
      <c r="AH670" s="29"/>
      <c r="AI670" s="29"/>
      <c r="AJ670" s="29"/>
      <c r="AK670" s="29"/>
      <c r="AL670" s="29"/>
      <c r="AM670" s="29"/>
      <c r="AN670" s="29"/>
      <c r="AO670" s="29"/>
      <c r="AP670" s="29"/>
      <c r="AQ670" s="29"/>
      <c r="AR670" s="29"/>
      <c r="AS670" s="29"/>
      <c r="AT670" s="29"/>
      <c r="AU670" s="29"/>
      <c r="AV670" s="29"/>
      <c r="AW670" s="29"/>
      <c r="AX670" s="29"/>
      <c r="AY670" s="29"/>
      <c r="AZ670" s="29"/>
      <c r="BA670" s="29"/>
      <c r="BB670" s="29"/>
      <c r="BC670" s="29"/>
      <c r="BD670" s="29"/>
      <c r="BE670" s="29"/>
      <c r="BF670" s="29"/>
      <c r="BG670" s="29"/>
      <c r="BH670" s="29"/>
      <c r="BI670" s="29"/>
      <c r="BJ670" s="29"/>
      <c r="BK670" s="29"/>
      <c r="BL670" s="29"/>
      <c r="BM670" s="29"/>
      <c r="BN670" s="29"/>
      <c r="BO670" s="29"/>
      <c r="BP670" s="29"/>
    </row>
    <row r="671" spans="1:68" ht="12.75" customHeight="1">
      <c r="A671" s="112"/>
      <c r="B671" s="112"/>
      <c r="C671" s="112"/>
      <c r="D671" s="29"/>
      <c r="E671" s="29"/>
      <c r="F671" s="150"/>
      <c r="G671" s="29"/>
      <c r="H671" s="29"/>
      <c r="I671" s="29"/>
      <c r="J671" s="112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W671" s="29"/>
      <c r="X671" s="29"/>
      <c r="Y671" s="29"/>
      <c r="Z671" s="29"/>
      <c r="AA671" s="29"/>
      <c r="AB671" s="29"/>
      <c r="AC671" s="29"/>
      <c r="AD671" s="29"/>
      <c r="AE671" s="29"/>
      <c r="AF671" s="29"/>
      <c r="AG671" s="29"/>
      <c r="AH671" s="29"/>
      <c r="AI671" s="29"/>
      <c r="AJ671" s="29"/>
      <c r="AK671" s="29"/>
      <c r="AL671" s="29"/>
      <c r="AM671" s="29"/>
      <c r="AN671" s="29"/>
      <c r="AO671" s="29"/>
      <c r="AP671" s="29"/>
      <c r="AQ671" s="29"/>
      <c r="AR671" s="29"/>
      <c r="AS671" s="29"/>
      <c r="AT671" s="29"/>
      <c r="AU671" s="29"/>
      <c r="AV671" s="29"/>
      <c r="AW671" s="29"/>
      <c r="AX671" s="29"/>
      <c r="AY671" s="29"/>
      <c r="AZ671" s="29"/>
      <c r="BA671" s="29"/>
      <c r="BB671" s="29"/>
      <c r="BC671" s="29"/>
      <c r="BD671" s="29"/>
      <c r="BE671" s="29"/>
      <c r="BF671" s="29"/>
      <c r="BG671" s="29"/>
      <c r="BH671" s="29"/>
      <c r="BI671" s="29"/>
      <c r="BJ671" s="29"/>
      <c r="BK671" s="29"/>
      <c r="BL671" s="29"/>
      <c r="BM671" s="29"/>
      <c r="BN671" s="29"/>
      <c r="BO671" s="29"/>
      <c r="BP671" s="29"/>
    </row>
    <row r="672" spans="1:68" ht="12.75" customHeight="1">
      <c r="A672" s="112"/>
      <c r="B672" s="112"/>
      <c r="C672" s="112"/>
      <c r="D672" s="29"/>
      <c r="E672" s="29"/>
      <c r="F672" s="150"/>
      <c r="G672" s="29"/>
      <c r="H672" s="29"/>
      <c r="I672" s="29"/>
      <c r="J672" s="112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W672" s="29"/>
      <c r="X672" s="29"/>
      <c r="Y672" s="29"/>
      <c r="Z672" s="29"/>
      <c r="AA672" s="29"/>
      <c r="AB672" s="29"/>
      <c r="AC672" s="29"/>
      <c r="AD672" s="29"/>
      <c r="AE672" s="29"/>
      <c r="AF672" s="29"/>
      <c r="AG672" s="29"/>
      <c r="AH672" s="29"/>
      <c r="AI672" s="29"/>
      <c r="AJ672" s="29"/>
      <c r="AK672" s="29"/>
      <c r="AL672" s="29"/>
      <c r="AM672" s="29"/>
      <c r="AN672" s="29"/>
      <c r="AO672" s="29"/>
      <c r="AP672" s="29"/>
      <c r="AQ672" s="29"/>
      <c r="AR672" s="29"/>
      <c r="AS672" s="29"/>
      <c r="AT672" s="29"/>
      <c r="AU672" s="29"/>
      <c r="AV672" s="29"/>
      <c r="AW672" s="29"/>
      <c r="AX672" s="29"/>
      <c r="AY672" s="29"/>
      <c r="AZ672" s="29"/>
      <c r="BA672" s="29"/>
      <c r="BB672" s="29"/>
      <c r="BC672" s="29"/>
      <c r="BD672" s="29"/>
      <c r="BE672" s="29"/>
      <c r="BF672" s="29"/>
      <c r="BG672" s="29"/>
      <c r="BH672" s="29"/>
      <c r="BI672" s="29"/>
      <c r="BJ672" s="29"/>
      <c r="BK672" s="29"/>
      <c r="BL672" s="29"/>
      <c r="BM672" s="29"/>
      <c r="BN672" s="29"/>
      <c r="BO672" s="29"/>
      <c r="BP672" s="29"/>
    </row>
    <row r="673" spans="1:68" ht="12.75" customHeight="1">
      <c r="A673" s="112"/>
      <c r="B673" s="112"/>
      <c r="C673" s="112"/>
      <c r="D673" s="29"/>
      <c r="E673" s="29"/>
      <c r="F673" s="150"/>
      <c r="G673" s="29"/>
      <c r="H673" s="29"/>
      <c r="I673" s="29"/>
      <c r="J673" s="112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W673" s="29"/>
      <c r="X673" s="29"/>
      <c r="Y673" s="29"/>
      <c r="Z673" s="29"/>
      <c r="AA673" s="29"/>
      <c r="AB673" s="29"/>
      <c r="AC673" s="29"/>
      <c r="AD673" s="29"/>
      <c r="AE673" s="29"/>
      <c r="AF673" s="29"/>
      <c r="AG673" s="29"/>
      <c r="AH673" s="29"/>
      <c r="AI673" s="29"/>
      <c r="AJ673" s="29"/>
      <c r="AK673" s="29"/>
      <c r="AL673" s="29"/>
      <c r="AM673" s="29"/>
      <c r="AN673" s="29"/>
      <c r="AO673" s="29"/>
      <c r="AP673" s="29"/>
      <c r="AQ673" s="29"/>
      <c r="AR673" s="29"/>
      <c r="AS673" s="29"/>
      <c r="AT673" s="29"/>
      <c r="AU673" s="29"/>
      <c r="AV673" s="29"/>
      <c r="AW673" s="29"/>
      <c r="AX673" s="29"/>
      <c r="AY673" s="29"/>
      <c r="AZ673" s="29"/>
      <c r="BA673" s="29"/>
      <c r="BB673" s="29"/>
      <c r="BC673" s="29"/>
      <c r="BD673" s="29"/>
      <c r="BE673" s="29"/>
      <c r="BF673" s="29"/>
      <c r="BG673" s="29"/>
      <c r="BH673" s="29"/>
      <c r="BI673" s="29"/>
      <c r="BJ673" s="29"/>
      <c r="BK673" s="29"/>
      <c r="BL673" s="29"/>
      <c r="BM673" s="29"/>
      <c r="BN673" s="29"/>
      <c r="BO673" s="29"/>
      <c r="BP673" s="29"/>
    </row>
    <row r="674" spans="1:68" ht="12.75" customHeight="1">
      <c r="A674" s="112"/>
      <c r="B674" s="112"/>
      <c r="C674" s="112"/>
      <c r="D674" s="29"/>
      <c r="E674" s="29"/>
      <c r="F674" s="150"/>
      <c r="G674" s="29"/>
      <c r="H674" s="29"/>
      <c r="I674" s="29"/>
      <c r="J674" s="112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W674" s="29"/>
      <c r="X674" s="29"/>
      <c r="Y674" s="29"/>
      <c r="Z674" s="29"/>
      <c r="AA674" s="29"/>
      <c r="AB674" s="29"/>
      <c r="AC674" s="29"/>
      <c r="AD674" s="29"/>
      <c r="AE674" s="29"/>
      <c r="AF674" s="29"/>
      <c r="AG674" s="29"/>
      <c r="AH674" s="29"/>
      <c r="AI674" s="29"/>
      <c r="AJ674" s="29"/>
      <c r="AK674" s="29"/>
      <c r="AL674" s="29"/>
      <c r="AM674" s="29"/>
      <c r="AN674" s="29"/>
      <c r="AO674" s="29"/>
      <c r="AP674" s="29"/>
      <c r="AQ674" s="29"/>
      <c r="AR674" s="29"/>
      <c r="AS674" s="29"/>
      <c r="AT674" s="29"/>
      <c r="AU674" s="29"/>
      <c r="AV674" s="29"/>
      <c r="AW674" s="29"/>
      <c r="AX674" s="29"/>
      <c r="AY674" s="29"/>
      <c r="AZ674" s="29"/>
      <c r="BA674" s="29"/>
      <c r="BB674" s="29"/>
      <c r="BC674" s="29"/>
      <c r="BD674" s="29"/>
      <c r="BE674" s="29"/>
      <c r="BF674" s="29"/>
      <c r="BG674" s="29"/>
      <c r="BH674" s="29"/>
      <c r="BI674" s="29"/>
      <c r="BJ674" s="29"/>
      <c r="BK674" s="29"/>
      <c r="BL674" s="29"/>
      <c r="BM674" s="29"/>
      <c r="BN674" s="29"/>
      <c r="BO674" s="29"/>
      <c r="BP674" s="29"/>
    </row>
    <row r="675" spans="1:68" ht="12.75" customHeight="1">
      <c r="A675" s="112"/>
      <c r="B675" s="112"/>
      <c r="C675" s="112"/>
      <c r="D675" s="29"/>
      <c r="E675" s="29"/>
      <c r="F675" s="150"/>
      <c r="G675" s="29"/>
      <c r="H675" s="29"/>
      <c r="I675" s="29"/>
      <c r="J675" s="112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W675" s="29"/>
      <c r="X675" s="29"/>
      <c r="Y675" s="29"/>
      <c r="Z675" s="29"/>
      <c r="AA675" s="29"/>
      <c r="AB675" s="29"/>
      <c r="AC675" s="29"/>
      <c r="AD675" s="29"/>
      <c r="AE675" s="29"/>
      <c r="AF675" s="29"/>
      <c r="AG675" s="29"/>
      <c r="AH675" s="29"/>
      <c r="AI675" s="29"/>
      <c r="AJ675" s="29"/>
      <c r="AK675" s="29"/>
      <c r="AL675" s="29"/>
      <c r="AM675" s="29"/>
      <c r="AN675" s="29"/>
      <c r="AO675" s="29"/>
      <c r="AP675" s="29"/>
      <c r="AQ675" s="29"/>
      <c r="AR675" s="29"/>
      <c r="AS675" s="29"/>
      <c r="AT675" s="29"/>
      <c r="AU675" s="29"/>
      <c r="AV675" s="29"/>
      <c r="AW675" s="29"/>
      <c r="AX675" s="29"/>
      <c r="AY675" s="29"/>
      <c r="AZ675" s="29"/>
      <c r="BA675" s="29"/>
      <c r="BB675" s="29"/>
      <c r="BC675" s="29"/>
      <c r="BD675" s="29"/>
      <c r="BE675" s="29"/>
      <c r="BF675" s="29"/>
      <c r="BG675" s="29"/>
      <c r="BH675" s="29"/>
      <c r="BI675" s="29"/>
      <c r="BJ675" s="29"/>
      <c r="BK675" s="29"/>
      <c r="BL675" s="29"/>
      <c r="BM675" s="29"/>
      <c r="BN675" s="29"/>
      <c r="BO675" s="29"/>
      <c r="BP675" s="29"/>
    </row>
    <row r="676" spans="1:68" ht="12.75" customHeight="1">
      <c r="A676" s="112"/>
      <c r="B676" s="112"/>
      <c r="C676" s="112"/>
      <c r="D676" s="29"/>
      <c r="E676" s="29"/>
      <c r="F676" s="150"/>
      <c r="G676" s="29"/>
      <c r="H676" s="29"/>
      <c r="I676" s="29"/>
      <c r="J676" s="112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/>
      <c r="X676" s="29"/>
      <c r="Y676" s="29"/>
      <c r="Z676" s="29"/>
      <c r="AA676" s="29"/>
      <c r="AB676" s="29"/>
      <c r="AC676" s="29"/>
      <c r="AD676" s="29"/>
      <c r="AE676" s="29"/>
      <c r="AF676" s="29"/>
      <c r="AG676" s="29"/>
      <c r="AH676" s="29"/>
      <c r="AI676" s="29"/>
      <c r="AJ676" s="29"/>
      <c r="AK676" s="29"/>
      <c r="AL676" s="29"/>
      <c r="AM676" s="29"/>
      <c r="AN676" s="29"/>
      <c r="AO676" s="29"/>
      <c r="AP676" s="29"/>
      <c r="AQ676" s="29"/>
      <c r="AR676" s="29"/>
      <c r="AS676" s="29"/>
      <c r="AT676" s="29"/>
      <c r="AU676" s="29"/>
      <c r="AV676" s="29"/>
      <c r="AW676" s="29"/>
      <c r="AX676" s="29"/>
      <c r="AY676" s="29"/>
      <c r="AZ676" s="29"/>
      <c r="BA676" s="29"/>
      <c r="BB676" s="29"/>
      <c r="BC676" s="29"/>
      <c r="BD676" s="29"/>
      <c r="BE676" s="29"/>
      <c r="BF676" s="29"/>
      <c r="BG676" s="29"/>
      <c r="BH676" s="29"/>
      <c r="BI676" s="29"/>
      <c r="BJ676" s="29"/>
      <c r="BK676" s="29"/>
      <c r="BL676" s="29"/>
      <c r="BM676" s="29"/>
      <c r="BN676" s="29"/>
      <c r="BO676" s="29"/>
      <c r="BP676" s="29"/>
    </row>
    <row r="677" spans="1:68" ht="12.75" customHeight="1">
      <c r="A677" s="112"/>
      <c r="B677" s="112"/>
      <c r="C677" s="112"/>
      <c r="D677" s="29"/>
      <c r="E677" s="29"/>
      <c r="F677" s="150"/>
      <c r="G677" s="29"/>
      <c r="H677" s="29"/>
      <c r="I677" s="29"/>
      <c r="J677" s="112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W677" s="29"/>
      <c r="X677" s="29"/>
      <c r="Y677" s="29"/>
      <c r="Z677" s="29"/>
      <c r="AA677" s="29"/>
      <c r="AB677" s="29"/>
      <c r="AC677" s="29"/>
      <c r="AD677" s="29"/>
      <c r="AE677" s="29"/>
      <c r="AF677" s="29"/>
      <c r="AG677" s="29"/>
      <c r="AH677" s="29"/>
      <c r="AI677" s="29"/>
      <c r="AJ677" s="29"/>
      <c r="AK677" s="29"/>
      <c r="AL677" s="29"/>
      <c r="AM677" s="29"/>
      <c r="AN677" s="29"/>
      <c r="AO677" s="29"/>
      <c r="AP677" s="29"/>
      <c r="AQ677" s="29"/>
      <c r="AR677" s="29"/>
      <c r="AS677" s="29"/>
      <c r="AT677" s="29"/>
      <c r="AU677" s="29"/>
      <c r="AV677" s="29"/>
      <c r="AW677" s="29"/>
      <c r="AX677" s="29"/>
      <c r="AY677" s="29"/>
      <c r="AZ677" s="29"/>
      <c r="BA677" s="29"/>
      <c r="BB677" s="29"/>
      <c r="BC677" s="29"/>
      <c r="BD677" s="29"/>
      <c r="BE677" s="29"/>
      <c r="BF677" s="29"/>
      <c r="BG677" s="29"/>
      <c r="BH677" s="29"/>
      <c r="BI677" s="29"/>
      <c r="BJ677" s="29"/>
      <c r="BK677" s="29"/>
      <c r="BL677" s="29"/>
      <c r="BM677" s="29"/>
      <c r="BN677" s="29"/>
      <c r="BO677" s="29"/>
      <c r="BP677" s="29"/>
    </row>
    <row r="678" spans="1:68" ht="12.75" customHeight="1">
      <c r="A678" s="112"/>
      <c r="B678" s="112"/>
      <c r="C678" s="112"/>
      <c r="D678" s="29"/>
      <c r="E678" s="29"/>
      <c r="F678" s="150"/>
      <c r="G678" s="29"/>
      <c r="H678" s="29"/>
      <c r="I678" s="29"/>
      <c r="J678" s="112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W678" s="29"/>
      <c r="X678" s="29"/>
      <c r="Y678" s="29"/>
      <c r="Z678" s="29"/>
      <c r="AA678" s="29"/>
      <c r="AB678" s="29"/>
      <c r="AC678" s="29"/>
      <c r="AD678" s="29"/>
      <c r="AE678" s="29"/>
      <c r="AF678" s="29"/>
      <c r="AG678" s="29"/>
      <c r="AH678" s="29"/>
      <c r="AI678" s="29"/>
      <c r="AJ678" s="29"/>
      <c r="AK678" s="29"/>
      <c r="AL678" s="29"/>
      <c r="AM678" s="29"/>
      <c r="AN678" s="29"/>
      <c r="AO678" s="29"/>
      <c r="AP678" s="29"/>
      <c r="AQ678" s="29"/>
      <c r="AR678" s="29"/>
      <c r="AS678" s="29"/>
      <c r="AT678" s="29"/>
      <c r="AU678" s="29"/>
      <c r="AV678" s="29"/>
      <c r="AW678" s="29"/>
      <c r="AX678" s="29"/>
      <c r="AY678" s="29"/>
      <c r="AZ678" s="29"/>
      <c r="BA678" s="29"/>
      <c r="BB678" s="29"/>
      <c r="BC678" s="29"/>
      <c r="BD678" s="29"/>
      <c r="BE678" s="29"/>
      <c r="BF678" s="29"/>
      <c r="BG678" s="29"/>
      <c r="BH678" s="29"/>
      <c r="BI678" s="29"/>
      <c r="BJ678" s="29"/>
      <c r="BK678" s="29"/>
      <c r="BL678" s="29"/>
      <c r="BM678" s="29"/>
      <c r="BN678" s="29"/>
      <c r="BO678" s="29"/>
      <c r="BP678" s="29"/>
    </row>
    <row r="679" spans="1:68" ht="12.75" customHeight="1">
      <c r="A679" s="112"/>
      <c r="B679" s="112"/>
      <c r="C679" s="112"/>
      <c r="D679" s="29"/>
      <c r="E679" s="29"/>
      <c r="F679" s="150"/>
      <c r="G679" s="29"/>
      <c r="H679" s="29"/>
      <c r="I679" s="29"/>
      <c r="J679" s="112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W679" s="29"/>
      <c r="X679" s="29"/>
      <c r="Y679" s="29"/>
      <c r="Z679" s="29"/>
      <c r="AA679" s="29"/>
      <c r="AB679" s="29"/>
      <c r="AC679" s="29"/>
      <c r="AD679" s="29"/>
      <c r="AE679" s="29"/>
      <c r="AF679" s="29"/>
      <c r="AG679" s="29"/>
      <c r="AH679" s="29"/>
      <c r="AI679" s="29"/>
      <c r="AJ679" s="29"/>
      <c r="AK679" s="29"/>
      <c r="AL679" s="29"/>
      <c r="AM679" s="29"/>
      <c r="AN679" s="29"/>
      <c r="AO679" s="29"/>
      <c r="AP679" s="29"/>
      <c r="AQ679" s="29"/>
      <c r="AR679" s="29"/>
      <c r="AS679" s="29"/>
      <c r="AT679" s="29"/>
      <c r="AU679" s="29"/>
      <c r="AV679" s="29"/>
      <c r="AW679" s="29"/>
      <c r="AX679" s="29"/>
      <c r="AY679" s="29"/>
      <c r="AZ679" s="29"/>
      <c r="BA679" s="29"/>
      <c r="BB679" s="29"/>
      <c r="BC679" s="29"/>
      <c r="BD679" s="29"/>
      <c r="BE679" s="29"/>
      <c r="BF679" s="29"/>
      <c r="BG679" s="29"/>
      <c r="BH679" s="29"/>
      <c r="BI679" s="29"/>
      <c r="BJ679" s="29"/>
      <c r="BK679" s="29"/>
      <c r="BL679" s="29"/>
      <c r="BM679" s="29"/>
      <c r="BN679" s="29"/>
      <c r="BO679" s="29"/>
      <c r="BP679" s="29"/>
    </row>
    <row r="680" spans="1:68" ht="12.75" customHeight="1">
      <c r="A680" s="112"/>
      <c r="B680" s="112"/>
      <c r="C680" s="112"/>
      <c r="D680" s="29"/>
      <c r="E680" s="29"/>
      <c r="F680" s="150"/>
      <c r="G680" s="29"/>
      <c r="H680" s="29"/>
      <c r="I680" s="29"/>
      <c r="J680" s="112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W680" s="29"/>
      <c r="X680" s="29"/>
      <c r="Y680" s="29"/>
      <c r="Z680" s="29"/>
      <c r="AA680" s="29"/>
      <c r="AB680" s="29"/>
      <c r="AC680" s="29"/>
      <c r="AD680" s="29"/>
      <c r="AE680" s="29"/>
      <c r="AF680" s="29"/>
      <c r="AG680" s="29"/>
      <c r="AH680" s="29"/>
      <c r="AI680" s="29"/>
      <c r="AJ680" s="29"/>
      <c r="AK680" s="29"/>
      <c r="AL680" s="29"/>
      <c r="AM680" s="29"/>
      <c r="AN680" s="29"/>
      <c r="AO680" s="29"/>
      <c r="AP680" s="29"/>
      <c r="AQ680" s="29"/>
      <c r="AR680" s="29"/>
      <c r="AS680" s="29"/>
      <c r="AT680" s="29"/>
      <c r="AU680" s="29"/>
      <c r="AV680" s="29"/>
      <c r="AW680" s="29"/>
      <c r="AX680" s="29"/>
      <c r="AY680" s="29"/>
      <c r="AZ680" s="29"/>
      <c r="BA680" s="29"/>
      <c r="BB680" s="29"/>
      <c r="BC680" s="29"/>
      <c r="BD680" s="29"/>
      <c r="BE680" s="29"/>
      <c r="BF680" s="29"/>
      <c r="BG680" s="29"/>
      <c r="BH680" s="29"/>
      <c r="BI680" s="29"/>
      <c r="BJ680" s="29"/>
      <c r="BK680" s="29"/>
      <c r="BL680" s="29"/>
      <c r="BM680" s="29"/>
      <c r="BN680" s="29"/>
      <c r="BO680" s="29"/>
      <c r="BP680" s="29"/>
    </row>
    <row r="681" spans="1:68" ht="12.75" customHeight="1">
      <c r="A681" s="112"/>
      <c r="B681" s="112"/>
      <c r="C681" s="112"/>
      <c r="D681" s="29"/>
      <c r="E681" s="29"/>
      <c r="F681" s="150"/>
      <c r="G681" s="29"/>
      <c r="H681" s="29"/>
      <c r="I681" s="29"/>
      <c r="J681" s="112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W681" s="29"/>
      <c r="X681" s="29"/>
      <c r="Y681" s="29"/>
      <c r="Z681" s="29"/>
      <c r="AA681" s="29"/>
      <c r="AB681" s="29"/>
      <c r="AC681" s="29"/>
      <c r="AD681" s="29"/>
      <c r="AE681" s="29"/>
      <c r="AF681" s="29"/>
      <c r="AG681" s="29"/>
      <c r="AH681" s="29"/>
      <c r="AI681" s="29"/>
      <c r="AJ681" s="29"/>
      <c r="AK681" s="29"/>
      <c r="AL681" s="29"/>
      <c r="AM681" s="29"/>
      <c r="AN681" s="29"/>
      <c r="AO681" s="29"/>
      <c r="AP681" s="29"/>
      <c r="AQ681" s="29"/>
      <c r="AR681" s="29"/>
      <c r="AS681" s="29"/>
      <c r="AT681" s="29"/>
      <c r="AU681" s="29"/>
      <c r="AV681" s="29"/>
      <c r="AW681" s="29"/>
      <c r="AX681" s="29"/>
      <c r="AY681" s="29"/>
      <c r="AZ681" s="29"/>
      <c r="BA681" s="29"/>
      <c r="BB681" s="29"/>
      <c r="BC681" s="29"/>
      <c r="BD681" s="29"/>
      <c r="BE681" s="29"/>
      <c r="BF681" s="29"/>
      <c r="BG681" s="29"/>
      <c r="BH681" s="29"/>
      <c r="BI681" s="29"/>
      <c r="BJ681" s="29"/>
      <c r="BK681" s="29"/>
      <c r="BL681" s="29"/>
      <c r="BM681" s="29"/>
      <c r="BN681" s="29"/>
      <c r="BO681" s="29"/>
      <c r="BP681" s="29"/>
    </row>
    <row r="682" spans="1:68" ht="12.75" customHeight="1">
      <c r="A682" s="112"/>
      <c r="B682" s="112"/>
      <c r="C682" s="112"/>
      <c r="D682" s="29"/>
      <c r="E682" s="29"/>
      <c r="F682" s="150"/>
      <c r="G682" s="29"/>
      <c r="H682" s="29"/>
      <c r="I682" s="29"/>
      <c r="J682" s="112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W682" s="29"/>
      <c r="X682" s="29"/>
      <c r="Y682" s="29"/>
      <c r="Z682" s="29"/>
      <c r="AA682" s="29"/>
      <c r="AB682" s="29"/>
      <c r="AC682" s="29"/>
      <c r="AD682" s="29"/>
      <c r="AE682" s="29"/>
      <c r="AF682" s="29"/>
      <c r="AG682" s="29"/>
      <c r="AH682" s="29"/>
      <c r="AI682" s="29"/>
      <c r="AJ682" s="29"/>
      <c r="AK682" s="29"/>
      <c r="AL682" s="29"/>
      <c r="AM682" s="29"/>
      <c r="AN682" s="29"/>
      <c r="AO682" s="29"/>
      <c r="AP682" s="29"/>
      <c r="AQ682" s="29"/>
      <c r="AR682" s="29"/>
      <c r="AS682" s="29"/>
      <c r="AT682" s="29"/>
      <c r="AU682" s="29"/>
      <c r="AV682" s="29"/>
      <c r="AW682" s="29"/>
      <c r="AX682" s="29"/>
      <c r="AY682" s="29"/>
      <c r="AZ682" s="29"/>
      <c r="BA682" s="29"/>
      <c r="BB682" s="29"/>
      <c r="BC682" s="29"/>
      <c r="BD682" s="29"/>
      <c r="BE682" s="29"/>
      <c r="BF682" s="29"/>
      <c r="BG682" s="29"/>
      <c r="BH682" s="29"/>
      <c r="BI682" s="29"/>
      <c r="BJ682" s="29"/>
      <c r="BK682" s="29"/>
      <c r="BL682" s="29"/>
      <c r="BM682" s="29"/>
      <c r="BN682" s="29"/>
      <c r="BO682" s="29"/>
      <c r="BP682" s="29"/>
    </row>
    <row r="683" spans="1:68" ht="12.75" customHeight="1">
      <c r="A683" s="112"/>
      <c r="B683" s="112"/>
      <c r="C683" s="112"/>
      <c r="D683" s="29"/>
      <c r="E683" s="29"/>
      <c r="F683" s="150"/>
      <c r="G683" s="29"/>
      <c r="H683" s="29"/>
      <c r="I683" s="29"/>
      <c r="J683" s="112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W683" s="29"/>
      <c r="X683" s="29"/>
      <c r="Y683" s="29"/>
      <c r="Z683" s="29"/>
      <c r="AA683" s="29"/>
      <c r="AB683" s="29"/>
      <c r="AC683" s="29"/>
      <c r="AD683" s="29"/>
      <c r="AE683" s="29"/>
      <c r="AF683" s="29"/>
      <c r="AG683" s="29"/>
      <c r="AH683" s="29"/>
      <c r="AI683" s="29"/>
      <c r="AJ683" s="29"/>
      <c r="AK683" s="29"/>
      <c r="AL683" s="29"/>
      <c r="AM683" s="29"/>
      <c r="AN683" s="29"/>
      <c r="AO683" s="29"/>
      <c r="AP683" s="29"/>
      <c r="AQ683" s="29"/>
      <c r="AR683" s="29"/>
      <c r="AS683" s="29"/>
      <c r="AT683" s="29"/>
      <c r="AU683" s="29"/>
      <c r="AV683" s="29"/>
      <c r="AW683" s="29"/>
      <c r="AX683" s="29"/>
      <c r="AY683" s="29"/>
      <c r="AZ683" s="29"/>
      <c r="BA683" s="29"/>
      <c r="BB683" s="29"/>
      <c r="BC683" s="29"/>
      <c r="BD683" s="29"/>
      <c r="BE683" s="29"/>
      <c r="BF683" s="29"/>
      <c r="BG683" s="29"/>
      <c r="BH683" s="29"/>
      <c r="BI683" s="29"/>
      <c r="BJ683" s="29"/>
      <c r="BK683" s="29"/>
      <c r="BL683" s="29"/>
      <c r="BM683" s="29"/>
      <c r="BN683" s="29"/>
      <c r="BO683" s="29"/>
      <c r="BP683" s="29"/>
    </row>
    <row r="684" spans="1:68" ht="12.75" customHeight="1">
      <c r="A684" s="112"/>
      <c r="B684" s="112"/>
      <c r="C684" s="112"/>
      <c r="D684" s="29"/>
      <c r="E684" s="29"/>
      <c r="F684" s="150"/>
      <c r="G684" s="29"/>
      <c r="H684" s="29"/>
      <c r="I684" s="29"/>
      <c r="J684" s="112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W684" s="29"/>
      <c r="X684" s="29"/>
      <c r="Y684" s="29"/>
      <c r="Z684" s="29"/>
      <c r="AA684" s="29"/>
      <c r="AB684" s="29"/>
      <c r="AC684" s="29"/>
      <c r="AD684" s="29"/>
      <c r="AE684" s="29"/>
      <c r="AF684" s="29"/>
      <c r="AG684" s="29"/>
      <c r="AH684" s="29"/>
      <c r="AI684" s="29"/>
      <c r="AJ684" s="29"/>
      <c r="AK684" s="29"/>
      <c r="AL684" s="29"/>
      <c r="AM684" s="29"/>
      <c r="AN684" s="29"/>
      <c r="AO684" s="29"/>
      <c r="AP684" s="29"/>
      <c r="AQ684" s="29"/>
      <c r="AR684" s="29"/>
      <c r="AS684" s="29"/>
      <c r="AT684" s="29"/>
      <c r="AU684" s="29"/>
      <c r="AV684" s="29"/>
      <c r="AW684" s="29"/>
      <c r="AX684" s="29"/>
      <c r="AY684" s="29"/>
      <c r="AZ684" s="29"/>
      <c r="BA684" s="29"/>
      <c r="BB684" s="29"/>
      <c r="BC684" s="29"/>
      <c r="BD684" s="29"/>
      <c r="BE684" s="29"/>
      <c r="BF684" s="29"/>
      <c r="BG684" s="29"/>
      <c r="BH684" s="29"/>
      <c r="BI684" s="29"/>
      <c r="BJ684" s="29"/>
      <c r="BK684" s="29"/>
      <c r="BL684" s="29"/>
      <c r="BM684" s="29"/>
      <c r="BN684" s="29"/>
      <c r="BO684" s="29"/>
      <c r="BP684" s="29"/>
    </row>
    <row r="685" spans="1:68" ht="12.75" customHeight="1">
      <c r="A685" s="112"/>
      <c r="B685" s="112"/>
      <c r="C685" s="112"/>
      <c r="D685" s="29"/>
      <c r="E685" s="29"/>
      <c r="F685" s="150"/>
      <c r="G685" s="29"/>
      <c r="H685" s="29"/>
      <c r="I685" s="29"/>
      <c r="J685" s="112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W685" s="29"/>
      <c r="X685" s="29"/>
      <c r="Y685" s="29"/>
      <c r="Z685" s="29"/>
      <c r="AA685" s="29"/>
      <c r="AB685" s="29"/>
      <c r="AC685" s="29"/>
      <c r="AD685" s="29"/>
      <c r="AE685" s="29"/>
      <c r="AF685" s="29"/>
      <c r="AG685" s="29"/>
      <c r="AH685" s="29"/>
      <c r="AI685" s="29"/>
      <c r="AJ685" s="29"/>
      <c r="AK685" s="29"/>
      <c r="AL685" s="29"/>
      <c r="AM685" s="29"/>
      <c r="AN685" s="29"/>
      <c r="AO685" s="29"/>
      <c r="AP685" s="29"/>
      <c r="AQ685" s="29"/>
      <c r="AR685" s="29"/>
      <c r="AS685" s="29"/>
      <c r="AT685" s="29"/>
      <c r="AU685" s="29"/>
      <c r="AV685" s="29"/>
      <c r="AW685" s="29"/>
      <c r="AX685" s="29"/>
      <c r="AY685" s="29"/>
      <c r="AZ685" s="29"/>
      <c r="BA685" s="29"/>
      <c r="BB685" s="29"/>
      <c r="BC685" s="29"/>
      <c r="BD685" s="29"/>
      <c r="BE685" s="29"/>
      <c r="BF685" s="29"/>
      <c r="BG685" s="29"/>
      <c r="BH685" s="29"/>
      <c r="BI685" s="29"/>
      <c r="BJ685" s="29"/>
      <c r="BK685" s="29"/>
      <c r="BL685" s="29"/>
      <c r="BM685" s="29"/>
      <c r="BN685" s="29"/>
      <c r="BO685" s="29"/>
      <c r="BP685" s="29"/>
    </row>
    <row r="686" spans="1:68" ht="12.75" customHeight="1">
      <c r="A686" s="112"/>
      <c r="B686" s="112"/>
      <c r="C686" s="112"/>
      <c r="D686" s="29"/>
      <c r="E686" s="29"/>
      <c r="F686" s="150"/>
      <c r="G686" s="29"/>
      <c r="H686" s="29"/>
      <c r="I686" s="29"/>
      <c r="J686" s="112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W686" s="29"/>
      <c r="X686" s="29"/>
      <c r="Y686" s="29"/>
      <c r="Z686" s="29"/>
      <c r="AA686" s="29"/>
      <c r="AB686" s="29"/>
      <c r="AC686" s="29"/>
      <c r="AD686" s="29"/>
      <c r="AE686" s="29"/>
      <c r="AF686" s="29"/>
      <c r="AG686" s="29"/>
      <c r="AH686" s="29"/>
      <c r="AI686" s="29"/>
      <c r="AJ686" s="29"/>
      <c r="AK686" s="29"/>
      <c r="AL686" s="29"/>
      <c r="AM686" s="29"/>
      <c r="AN686" s="29"/>
      <c r="AO686" s="29"/>
      <c r="AP686" s="29"/>
      <c r="AQ686" s="29"/>
      <c r="AR686" s="29"/>
      <c r="AS686" s="29"/>
      <c r="AT686" s="29"/>
      <c r="AU686" s="29"/>
      <c r="AV686" s="29"/>
      <c r="AW686" s="29"/>
      <c r="AX686" s="29"/>
      <c r="AY686" s="29"/>
      <c r="AZ686" s="29"/>
      <c r="BA686" s="29"/>
      <c r="BB686" s="29"/>
      <c r="BC686" s="29"/>
      <c r="BD686" s="29"/>
      <c r="BE686" s="29"/>
      <c r="BF686" s="29"/>
      <c r="BG686" s="29"/>
      <c r="BH686" s="29"/>
      <c r="BI686" s="29"/>
      <c r="BJ686" s="29"/>
      <c r="BK686" s="29"/>
      <c r="BL686" s="29"/>
      <c r="BM686" s="29"/>
      <c r="BN686" s="29"/>
      <c r="BO686" s="29"/>
      <c r="BP686" s="29"/>
    </row>
    <row r="687" spans="1:68" ht="12.75" customHeight="1">
      <c r="A687" s="112"/>
      <c r="B687" s="112"/>
      <c r="C687" s="112"/>
      <c r="D687" s="29"/>
      <c r="E687" s="29"/>
      <c r="F687" s="150"/>
      <c r="G687" s="29"/>
      <c r="H687" s="29"/>
      <c r="I687" s="29"/>
      <c r="J687" s="112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W687" s="29"/>
      <c r="X687" s="29"/>
      <c r="Y687" s="29"/>
      <c r="Z687" s="29"/>
      <c r="AA687" s="29"/>
      <c r="AB687" s="29"/>
      <c r="AC687" s="29"/>
      <c r="AD687" s="29"/>
      <c r="AE687" s="29"/>
      <c r="AF687" s="29"/>
      <c r="AG687" s="29"/>
      <c r="AH687" s="29"/>
      <c r="AI687" s="29"/>
      <c r="AJ687" s="29"/>
      <c r="AK687" s="29"/>
      <c r="AL687" s="29"/>
      <c r="AM687" s="29"/>
      <c r="AN687" s="29"/>
      <c r="AO687" s="29"/>
      <c r="AP687" s="29"/>
      <c r="AQ687" s="29"/>
      <c r="AR687" s="29"/>
      <c r="AS687" s="29"/>
      <c r="AT687" s="29"/>
      <c r="AU687" s="29"/>
      <c r="AV687" s="29"/>
      <c r="AW687" s="29"/>
      <c r="AX687" s="29"/>
      <c r="AY687" s="29"/>
      <c r="AZ687" s="29"/>
      <c r="BA687" s="29"/>
      <c r="BB687" s="29"/>
      <c r="BC687" s="29"/>
      <c r="BD687" s="29"/>
      <c r="BE687" s="29"/>
      <c r="BF687" s="29"/>
      <c r="BG687" s="29"/>
      <c r="BH687" s="29"/>
      <c r="BI687" s="29"/>
      <c r="BJ687" s="29"/>
      <c r="BK687" s="29"/>
      <c r="BL687" s="29"/>
      <c r="BM687" s="29"/>
      <c r="BN687" s="29"/>
      <c r="BO687" s="29"/>
      <c r="BP687" s="29"/>
    </row>
    <row r="688" spans="1:68" ht="12.75" customHeight="1">
      <c r="A688" s="112"/>
      <c r="B688" s="112"/>
      <c r="C688" s="112"/>
      <c r="D688" s="29"/>
      <c r="E688" s="29"/>
      <c r="F688" s="150"/>
      <c r="G688" s="29"/>
      <c r="H688" s="29"/>
      <c r="I688" s="29"/>
      <c r="J688" s="112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/>
      <c r="X688" s="29"/>
      <c r="Y688" s="29"/>
      <c r="Z688" s="29"/>
      <c r="AA688" s="29"/>
      <c r="AB688" s="29"/>
      <c r="AC688" s="29"/>
      <c r="AD688" s="29"/>
      <c r="AE688" s="29"/>
      <c r="AF688" s="29"/>
      <c r="AG688" s="29"/>
      <c r="AH688" s="29"/>
      <c r="AI688" s="29"/>
      <c r="AJ688" s="29"/>
      <c r="AK688" s="29"/>
      <c r="AL688" s="29"/>
      <c r="AM688" s="29"/>
      <c r="AN688" s="29"/>
      <c r="AO688" s="29"/>
      <c r="AP688" s="29"/>
      <c r="AQ688" s="29"/>
      <c r="AR688" s="29"/>
      <c r="AS688" s="29"/>
      <c r="AT688" s="29"/>
      <c r="AU688" s="29"/>
      <c r="AV688" s="29"/>
      <c r="AW688" s="29"/>
      <c r="AX688" s="29"/>
      <c r="AY688" s="29"/>
      <c r="AZ688" s="29"/>
      <c r="BA688" s="29"/>
      <c r="BB688" s="29"/>
      <c r="BC688" s="29"/>
      <c r="BD688" s="29"/>
      <c r="BE688" s="29"/>
      <c r="BF688" s="29"/>
      <c r="BG688" s="29"/>
      <c r="BH688" s="29"/>
      <c r="BI688" s="29"/>
      <c r="BJ688" s="29"/>
      <c r="BK688" s="29"/>
      <c r="BL688" s="29"/>
      <c r="BM688" s="29"/>
      <c r="BN688" s="29"/>
      <c r="BO688" s="29"/>
      <c r="BP688" s="29"/>
    </row>
    <row r="689" spans="1:68" ht="12.75" customHeight="1">
      <c r="A689" s="112"/>
      <c r="B689" s="112"/>
      <c r="C689" s="112"/>
      <c r="D689" s="29"/>
      <c r="E689" s="29"/>
      <c r="F689" s="150"/>
      <c r="G689" s="29"/>
      <c r="H689" s="29"/>
      <c r="I689" s="29"/>
      <c r="J689" s="112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W689" s="29"/>
      <c r="X689" s="29"/>
      <c r="Y689" s="29"/>
      <c r="Z689" s="29"/>
      <c r="AA689" s="29"/>
      <c r="AB689" s="29"/>
      <c r="AC689" s="29"/>
      <c r="AD689" s="29"/>
      <c r="AE689" s="29"/>
      <c r="AF689" s="29"/>
      <c r="AG689" s="29"/>
      <c r="AH689" s="29"/>
      <c r="AI689" s="29"/>
      <c r="AJ689" s="29"/>
      <c r="AK689" s="29"/>
      <c r="AL689" s="29"/>
      <c r="AM689" s="29"/>
      <c r="AN689" s="29"/>
      <c r="AO689" s="29"/>
      <c r="AP689" s="29"/>
      <c r="AQ689" s="29"/>
      <c r="AR689" s="29"/>
      <c r="AS689" s="29"/>
      <c r="AT689" s="29"/>
      <c r="AU689" s="29"/>
      <c r="AV689" s="29"/>
      <c r="AW689" s="29"/>
      <c r="AX689" s="29"/>
      <c r="AY689" s="29"/>
      <c r="AZ689" s="29"/>
      <c r="BA689" s="29"/>
      <c r="BB689" s="29"/>
      <c r="BC689" s="29"/>
      <c r="BD689" s="29"/>
      <c r="BE689" s="29"/>
      <c r="BF689" s="29"/>
      <c r="BG689" s="29"/>
      <c r="BH689" s="29"/>
      <c r="BI689" s="29"/>
      <c r="BJ689" s="29"/>
      <c r="BK689" s="29"/>
      <c r="BL689" s="29"/>
      <c r="BM689" s="29"/>
      <c r="BN689" s="29"/>
      <c r="BO689" s="29"/>
      <c r="BP689" s="29"/>
    </row>
    <row r="690" spans="1:68" ht="12.75" customHeight="1">
      <c r="A690" s="112"/>
      <c r="B690" s="112"/>
      <c r="C690" s="112"/>
      <c r="D690" s="29"/>
      <c r="E690" s="29"/>
      <c r="F690" s="150"/>
      <c r="G690" s="29"/>
      <c r="H690" s="29"/>
      <c r="I690" s="29"/>
      <c r="J690" s="112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W690" s="29"/>
      <c r="X690" s="29"/>
      <c r="Y690" s="29"/>
      <c r="Z690" s="29"/>
      <c r="AA690" s="29"/>
      <c r="AB690" s="29"/>
      <c r="AC690" s="29"/>
      <c r="AD690" s="29"/>
      <c r="AE690" s="29"/>
      <c r="AF690" s="29"/>
      <c r="AG690" s="29"/>
      <c r="AH690" s="29"/>
      <c r="AI690" s="29"/>
      <c r="AJ690" s="29"/>
      <c r="AK690" s="29"/>
      <c r="AL690" s="29"/>
      <c r="AM690" s="29"/>
      <c r="AN690" s="29"/>
      <c r="AO690" s="29"/>
      <c r="AP690" s="29"/>
      <c r="AQ690" s="29"/>
      <c r="AR690" s="29"/>
      <c r="AS690" s="29"/>
      <c r="AT690" s="29"/>
      <c r="AU690" s="29"/>
      <c r="AV690" s="29"/>
      <c r="AW690" s="29"/>
      <c r="AX690" s="29"/>
      <c r="AY690" s="29"/>
      <c r="AZ690" s="29"/>
      <c r="BA690" s="29"/>
      <c r="BB690" s="29"/>
      <c r="BC690" s="29"/>
      <c r="BD690" s="29"/>
      <c r="BE690" s="29"/>
      <c r="BF690" s="29"/>
      <c r="BG690" s="29"/>
      <c r="BH690" s="29"/>
      <c r="BI690" s="29"/>
      <c r="BJ690" s="29"/>
      <c r="BK690" s="29"/>
      <c r="BL690" s="29"/>
      <c r="BM690" s="29"/>
      <c r="BN690" s="29"/>
      <c r="BO690" s="29"/>
      <c r="BP690" s="29"/>
    </row>
    <row r="691" spans="1:68" ht="12.75" customHeight="1">
      <c r="A691" s="112"/>
      <c r="B691" s="112"/>
      <c r="C691" s="112"/>
      <c r="D691" s="29"/>
      <c r="E691" s="29"/>
      <c r="F691" s="150"/>
      <c r="G691" s="29"/>
      <c r="H691" s="29"/>
      <c r="I691" s="29"/>
      <c r="J691" s="112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W691" s="29"/>
      <c r="X691" s="29"/>
      <c r="Y691" s="29"/>
      <c r="Z691" s="29"/>
      <c r="AA691" s="29"/>
      <c r="AB691" s="29"/>
      <c r="AC691" s="29"/>
      <c r="AD691" s="29"/>
      <c r="AE691" s="29"/>
      <c r="AF691" s="29"/>
      <c r="AG691" s="29"/>
      <c r="AH691" s="29"/>
      <c r="AI691" s="29"/>
      <c r="AJ691" s="29"/>
      <c r="AK691" s="29"/>
      <c r="AL691" s="29"/>
      <c r="AM691" s="29"/>
      <c r="AN691" s="29"/>
      <c r="AO691" s="29"/>
      <c r="AP691" s="29"/>
      <c r="AQ691" s="29"/>
      <c r="AR691" s="29"/>
      <c r="AS691" s="29"/>
      <c r="AT691" s="29"/>
      <c r="AU691" s="29"/>
      <c r="AV691" s="29"/>
      <c r="AW691" s="29"/>
      <c r="AX691" s="29"/>
      <c r="AY691" s="29"/>
      <c r="AZ691" s="29"/>
      <c r="BA691" s="29"/>
      <c r="BB691" s="29"/>
      <c r="BC691" s="29"/>
      <c r="BD691" s="29"/>
      <c r="BE691" s="29"/>
      <c r="BF691" s="29"/>
      <c r="BG691" s="29"/>
      <c r="BH691" s="29"/>
      <c r="BI691" s="29"/>
      <c r="BJ691" s="29"/>
      <c r="BK691" s="29"/>
      <c r="BL691" s="29"/>
      <c r="BM691" s="29"/>
      <c r="BN691" s="29"/>
      <c r="BO691" s="29"/>
      <c r="BP691" s="29"/>
    </row>
    <row r="692" spans="1:68" ht="12.75" customHeight="1">
      <c r="A692" s="112"/>
      <c r="B692" s="112"/>
      <c r="C692" s="112"/>
      <c r="D692" s="29"/>
      <c r="E692" s="29"/>
      <c r="F692" s="150"/>
      <c r="G692" s="29"/>
      <c r="H692" s="29"/>
      <c r="I692" s="29"/>
      <c r="J692" s="112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29"/>
      <c r="Z692" s="29"/>
      <c r="AA692" s="29"/>
      <c r="AB692" s="29"/>
      <c r="AC692" s="29"/>
      <c r="AD692" s="29"/>
      <c r="AE692" s="29"/>
      <c r="AF692" s="29"/>
      <c r="AG692" s="29"/>
      <c r="AH692" s="29"/>
      <c r="AI692" s="29"/>
      <c r="AJ692" s="29"/>
      <c r="AK692" s="29"/>
      <c r="AL692" s="29"/>
      <c r="AM692" s="29"/>
      <c r="AN692" s="29"/>
      <c r="AO692" s="29"/>
      <c r="AP692" s="29"/>
      <c r="AQ692" s="29"/>
      <c r="AR692" s="29"/>
      <c r="AS692" s="29"/>
      <c r="AT692" s="29"/>
      <c r="AU692" s="29"/>
      <c r="AV692" s="29"/>
      <c r="AW692" s="29"/>
      <c r="AX692" s="29"/>
      <c r="AY692" s="29"/>
      <c r="AZ692" s="29"/>
      <c r="BA692" s="29"/>
      <c r="BB692" s="29"/>
      <c r="BC692" s="29"/>
      <c r="BD692" s="29"/>
      <c r="BE692" s="29"/>
      <c r="BF692" s="29"/>
      <c r="BG692" s="29"/>
      <c r="BH692" s="29"/>
      <c r="BI692" s="29"/>
      <c r="BJ692" s="29"/>
      <c r="BK692" s="29"/>
      <c r="BL692" s="29"/>
      <c r="BM692" s="29"/>
      <c r="BN692" s="29"/>
      <c r="BO692" s="29"/>
      <c r="BP692" s="29"/>
    </row>
    <row r="693" spans="1:68" ht="12.75" customHeight="1">
      <c r="A693" s="112"/>
      <c r="B693" s="112"/>
      <c r="C693" s="112"/>
      <c r="D693" s="29"/>
      <c r="E693" s="29"/>
      <c r="F693" s="150"/>
      <c r="G693" s="29"/>
      <c r="H693" s="29"/>
      <c r="I693" s="29"/>
      <c r="J693" s="112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W693" s="29"/>
      <c r="X693" s="29"/>
      <c r="Y693" s="29"/>
      <c r="Z693" s="29"/>
      <c r="AA693" s="29"/>
      <c r="AB693" s="29"/>
      <c r="AC693" s="29"/>
      <c r="AD693" s="29"/>
      <c r="AE693" s="29"/>
      <c r="AF693" s="29"/>
      <c r="AG693" s="29"/>
      <c r="AH693" s="29"/>
      <c r="AI693" s="29"/>
      <c r="AJ693" s="29"/>
      <c r="AK693" s="29"/>
      <c r="AL693" s="29"/>
      <c r="AM693" s="29"/>
      <c r="AN693" s="29"/>
      <c r="AO693" s="29"/>
      <c r="AP693" s="29"/>
      <c r="AQ693" s="29"/>
      <c r="AR693" s="29"/>
      <c r="AS693" s="29"/>
      <c r="AT693" s="29"/>
      <c r="AU693" s="29"/>
      <c r="AV693" s="29"/>
      <c r="AW693" s="29"/>
      <c r="AX693" s="29"/>
      <c r="AY693" s="29"/>
      <c r="AZ693" s="29"/>
      <c r="BA693" s="29"/>
      <c r="BB693" s="29"/>
      <c r="BC693" s="29"/>
      <c r="BD693" s="29"/>
      <c r="BE693" s="29"/>
      <c r="BF693" s="29"/>
      <c r="BG693" s="29"/>
      <c r="BH693" s="29"/>
      <c r="BI693" s="29"/>
      <c r="BJ693" s="29"/>
      <c r="BK693" s="29"/>
      <c r="BL693" s="29"/>
      <c r="BM693" s="29"/>
      <c r="BN693" s="29"/>
      <c r="BO693" s="29"/>
      <c r="BP693" s="29"/>
    </row>
    <row r="694" spans="1:68" ht="12.75" customHeight="1">
      <c r="A694" s="112"/>
      <c r="B694" s="112"/>
      <c r="C694" s="112"/>
      <c r="D694" s="29"/>
      <c r="E694" s="29"/>
      <c r="F694" s="150"/>
      <c r="G694" s="29"/>
      <c r="H694" s="29"/>
      <c r="I694" s="29"/>
      <c r="J694" s="112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W694" s="29"/>
      <c r="X694" s="29"/>
      <c r="Y694" s="29"/>
      <c r="Z694" s="29"/>
      <c r="AA694" s="29"/>
      <c r="AB694" s="29"/>
      <c r="AC694" s="29"/>
      <c r="AD694" s="29"/>
      <c r="AE694" s="29"/>
      <c r="AF694" s="29"/>
      <c r="AG694" s="29"/>
      <c r="AH694" s="29"/>
      <c r="AI694" s="29"/>
      <c r="AJ694" s="29"/>
      <c r="AK694" s="29"/>
      <c r="AL694" s="29"/>
      <c r="AM694" s="29"/>
      <c r="AN694" s="29"/>
      <c r="AO694" s="29"/>
      <c r="AP694" s="29"/>
      <c r="AQ694" s="29"/>
      <c r="AR694" s="29"/>
      <c r="AS694" s="29"/>
      <c r="AT694" s="29"/>
      <c r="AU694" s="29"/>
      <c r="AV694" s="29"/>
      <c r="AW694" s="29"/>
      <c r="AX694" s="29"/>
      <c r="AY694" s="29"/>
      <c r="AZ694" s="29"/>
      <c r="BA694" s="29"/>
      <c r="BB694" s="29"/>
      <c r="BC694" s="29"/>
      <c r="BD694" s="29"/>
      <c r="BE694" s="29"/>
      <c r="BF694" s="29"/>
      <c r="BG694" s="29"/>
      <c r="BH694" s="29"/>
      <c r="BI694" s="29"/>
      <c r="BJ694" s="29"/>
      <c r="BK694" s="29"/>
      <c r="BL694" s="29"/>
      <c r="BM694" s="29"/>
      <c r="BN694" s="29"/>
      <c r="BO694" s="29"/>
      <c r="BP694" s="29"/>
    </row>
    <row r="695" spans="1:68" ht="12.75" customHeight="1">
      <c r="A695" s="112"/>
      <c r="B695" s="112"/>
      <c r="C695" s="112"/>
      <c r="D695" s="29"/>
      <c r="E695" s="29"/>
      <c r="F695" s="150"/>
      <c r="G695" s="29"/>
      <c r="H695" s="29"/>
      <c r="I695" s="29"/>
      <c r="J695" s="112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W695" s="29"/>
      <c r="X695" s="29"/>
      <c r="Y695" s="29"/>
      <c r="Z695" s="29"/>
      <c r="AA695" s="29"/>
      <c r="AB695" s="29"/>
      <c r="AC695" s="29"/>
      <c r="AD695" s="29"/>
      <c r="AE695" s="29"/>
      <c r="AF695" s="29"/>
      <c r="AG695" s="29"/>
      <c r="AH695" s="29"/>
      <c r="AI695" s="29"/>
      <c r="AJ695" s="29"/>
      <c r="AK695" s="29"/>
      <c r="AL695" s="29"/>
      <c r="AM695" s="29"/>
      <c r="AN695" s="29"/>
      <c r="AO695" s="29"/>
      <c r="AP695" s="29"/>
      <c r="AQ695" s="29"/>
      <c r="AR695" s="29"/>
      <c r="AS695" s="29"/>
      <c r="AT695" s="29"/>
      <c r="AU695" s="29"/>
      <c r="AV695" s="29"/>
      <c r="AW695" s="29"/>
      <c r="AX695" s="29"/>
      <c r="AY695" s="29"/>
      <c r="AZ695" s="29"/>
      <c r="BA695" s="29"/>
      <c r="BB695" s="29"/>
      <c r="BC695" s="29"/>
      <c r="BD695" s="29"/>
      <c r="BE695" s="29"/>
      <c r="BF695" s="29"/>
      <c r="BG695" s="29"/>
      <c r="BH695" s="29"/>
      <c r="BI695" s="29"/>
      <c r="BJ695" s="29"/>
      <c r="BK695" s="29"/>
      <c r="BL695" s="29"/>
      <c r="BM695" s="29"/>
      <c r="BN695" s="29"/>
      <c r="BO695" s="29"/>
      <c r="BP695" s="29"/>
    </row>
    <row r="696" spans="1:68" ht="12.75" customHeight="1">
      <c r="A696" s="112"/>
      <c r="B696" s="112"/>
      <c r="C696" s="112"/>
      <c r="D696" s="29"/>
      <c r="E696" s="29"/>
      <c r="F696" s="150"/>
      <c r="G696" s="29"/>
      <c r="H696" s="29"/>
      <c r="I696" s="29"/>
      <c r="J696" s="112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W696" s="29"/>
      <c r="X696" s="29"/>
      <c r="Y696" s="29"/>
      <c r="Z696" s="29"/>
      <c r="AA696" s="29"/>
      <c r="AB696" s="29"/>
      <c r="AC696" s="29"/>
      <c r="AD696" s="29"/>
      <c r="AE696" s="29"/>
      <c r="AF696" s="29"/>
      <c r="AG696" s="29"/>
      <c r="AH696" s="29"/>
      <c r="AI696" s="29"/>
      <c r="AJ696" s="29"/>
      <c r="AK696" s="29"/>
      <c r="AL696" s="29"/>
      <c r="AM696" s="29"/>
      <c r="AN696" s="29"/>
      <c r="AO696" s="29"/>
      <c r="AP696" s="29"/>
      <c r="AQ696" s="29"/>
      <c r="AR696" s="29"/>
      <c r="AS696" s="29"/>
      <c r="AT696" s="29"/>
      <c r="AU696" s="29"/>
      <c r="AV696" s="29"/>
      <c r="AW696" s="29"/>
      <c r="AX696" s="29"/>
      <c r="AY696" s="29"/>
      <c r="AZ696" s="29"/>
      <c r="BA696" s="29"/>
      <c r="BB696" s="29"/>
      <c r="BC696" s="29"/>
      <c r="BD696" s="29"/>
      <c r="BE696" s="29"/>
      <c r="BF696" s="29"/>
      <c r="BG696" s="29"/>
      <c r="BH696" s="29"/>
      <c r="BI696" s="29"/>
      <c r="BJ696" s="29"/>
      <c r="BK696" s="29"/>
      <c r="BL696" s="29"/>
      <c r="BM696" s="29"/>
      <c r="BN696" s="29"/>
      <c r="BO696" s="29"/>
      <c r="BP696" s="29"/>
    </row>
    <row r="697" spans="1:68" ht="12.75" customHeight="1">
      <c r="A697" s="112"/>
      <c r="B697" s="112"/>
      <c r="C697" s="112"/>
      <c r="D697" s="29"/>
      <c r="E697" s="29"/>
      <c r="F697" s="150"/>
      <c r="G697" s="29"/>
      <c r="H697" s="29"/>
      <c r="I697" s="29"/>
      <c r="J697" s="112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W697" s="29"/>
      <c r="X697" s="29"/>
      <c r="Y697" s="29"/>
      <c r="Z697" s="29"/>
      <c r="AA697" s="29"/>
      <c r="AB697" s="29"/>
      <c r="AC697" s="29"/>
      <c r="AD697" s="29"/>
      <c r="AE697" s="29"/>
      <c r="AF697" s="29"/>
      <c r="AG697" s="29"/>
      <c r="AH697" s="29"/>
      <c r="AI697" s="29"/>
      <c r="AJ697" s="29"/>
      <c r="AK697" s="29"/>
      <c r="AL697" s="29"/>
      <c r="AM697" s="29"/>
      <c r="AN697" s="29"/>
      <c r="AO697" s="29"/>
      <c r="AP697" s="29"/>
      <c r="AQ697" s="29"/>
      <c r="AR697" s="29"/>
      <c r="AS697" s="29"/>
      <c r="AT697" s="29"/>
      <c r="AU697" s="29"/>
      <c r="AV697" s="29"/>
      <c r="AW697" s="29"/>
      <c r="AX697" s="29"/>
      <c r="AY697" s="29"/>
      <c r="AZ697" s="29"/>
      <c r="BA697" s="29"/>
      <c r="BB697" s="29"/>
      <c r="BC697" s="29"/>
      <c r="BD697" s="29"/>
      <c r="BE697" s="29"/>
      <c r="BF697" s="29"/>
      <c r="BG697" s="29"/>
      <c r="BH697" s="29"/>
      <c r="BI697" s="29"/>
      <c r="BJ697" s="29"/>
      <c r="BK697" s="29"/>
      <c r="BL697" s="29"/>
      <c r="BM697" s="29"/>
      <c r="BN697" s="29"/>
      <c r="BO697" s="29"/>
      <c r="BP697" s="29"/>
    </row>
    <row r="698" spans="1:68" ht="12.75" customHeight="1">
      <c r="A698" s="112"/>
      <c r="B698" s="112"/>
      <c r="C698" s="112"/>
      <c r="D698" s="29"/>
      <c r="E698" s="29"/>
      <c r="F698" s="150"/>
      <c r="G698" s="29"/>
      <c r="H698" s="29"/>
      <c r="I698" s="29"/>
      <c r="J698" s="112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W698" s="29"/>
      <c r="X698" s="29"/>
      <c r="Y698" s="29"/>
      <c r="Z698" s="29"/>
      <c r="AA698" s="29"/>
      <c r="AB698" s="29"/>
      <c r="AC698" s="29"/>
      <c r="AD698" s="29"/>
      <c r="AE698" s="29"/>
      <c r="AF698" s="29"/>
      <c r="AG698" s="29"/>
      <c r="AH698" s="29"/>
      <c r="AI698" s="29"/>
      <c r="AJ698" s="29"/>
      <c r="AK698" s="29"/>
      <c r="AL698" s="29"/>
      <c r="AM698" s="29"/>
      <c r="AN698" s="29"/>
      <c r="AO698" s="29"/>
      <c r="AP698" s="29"/>
      <c r="AQ698" s="29"/>
      <c r="AR698" s="29"/>
      <c r="AS698" s="29"/>
      <c r="AT698" s="29"/>
      <c r="AU698" s="29"/>
      <c r="AV698" s="29"/>
      <c r="AW698" s="29"/>
      <c r="AX698" s="29"/>
      <c r="AY698" s="29"/>
      <c r="AZ698" s="29"/>
      <c r="BA698" s="29"/>
      <c r="BB698" s="29"/>
      <c r="BC698" s="29"/>
      <c r="BD698" s="29"/>
      <c r="BE698" s="29"/>
      <c r="BF698" s="29"/>
      <c r="BG698" s="29"/>
      <c r="BH698" s="29"/>
      <c r="BI698" s="29"/>
      <c r="BJ698" s="29"/>
      <c r="BK698" s="29"/>
      <c r="BL698" s="29"/>
      <c r="BM698" s="29"/>
      <c r="BN698" s="29"/>
      <c r="BO698" s="29"/>
      <c r="BP698" s="29"/>
    </row>
    <row r="699" spans="1:68" ht="12.75" customHeight="1">
      <c r="A699" s="112"/>
      <c r="B699" s="112"/>
      <c r="C699" s="112"/>
      <c r="D699" s="29"/>
      <c r="E699" s="29"/>
      <c r="F699" s="150"/>
      <c r="G699" s="29"/>
      <c r="H699" s="29"/>
      <c r="I699" s="29"/>
      <c r="J699" s="112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W699" s="29"/>
      <c r="X699" s="29"/>
      <c r="Y699" s="29"/>
      <c r="Z699" s="29"/>
      <c r="AA699" s="29"/>
      <c r="AB699" s="29"/>
      <c r="AC699" s="29"/>
      <c r="AD699" s="29"/>
      <c r="AE699" s="29"/>
      <c r="AF699" s="29"/>
      <c r="AG699" s="29"/>
      <c r="AH699" s="29"/>
      <c r="AI699" s="29"/>
      <c r="AJ699" s="29"/>
      <c r="AK699" s="29"/>
      <c r="AL699" s="29"/>
      <c r="AM699" s="29"/>
      <c r="AN699" s="29"/>
      <c r="AO699" s="29"/>
      <c r="AP699" s="29"/>
      <c r="AQ699" s="29"/>
      <c r="AR699" s="29"/>
      <c r="AS699" s="29"/>
      <c r="AT699" s="29"/>
      <c r="AU699" s="29"/>
      <c r="AV699" s="29"/>
      <c r="AW699" s="29"/>
      <c r="AX699" s="29"/>
      <c r="AY699" s="29"/>
      <c r="AZ699" s="29"/>
      <c r="BA699" s="29"/>
      <c r="BB699" s="29"/>
      <c r="BC699" s="29"/>
      <c r="BD699" s="29"/>
      <c r="BE699" s="29"/>
      <c r="BF699" s="29"/>
      <c r="BG699" s="29"/>
      <c r="BH699" s="29"/>
      <c r="BI699" s="29"/>
      <c r="BJ699" s="29"/>
      <c r="BK699" s="29"/>
      <c r="BL699" s="29"/>
      <c r="BM699" s="29"/>
      <c r="BN699" s="29"/>
      <c r="BO699" s="29"/>
      <c r="BP699" s="29"/>
    </row>
    <row r="700" spans="1:68" ht="12.75" customHeight="1">
      <c r="A700" s="112"/>
      <c r="B700" s="112"/>
      <c r="C700" s="112"/>
      <c r="D700" s="29"/>
      <c r="E700" s="29"/>
      <c r="F700" s="150"/>
      <c r="G700" s="29"/>
      <c r="H700" s="29"/>
      <c r="I700" s="29"/>
      <c r="J700" s="112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W700" s="29"/>
      <c r="X700" s="29"/>
      <c r="Y700" s="29"/>
      <c r="Z700" s="29"/>
      <c r="AA700" s="29"/>
      <c r="AB700" s="29"/>
      <c r="AC700" s="29"/>
      <c r="AD700" s="29"/>
      <c r="AE700" s="29"/>
      <c r="AF700" s="29"/>
      <c r="AG700" s="29"/>
      <c r="AH700" s="29"/>
      <c r="AI700" s="29"/>
      <c r="AJ700" s="29"/>
      <c r="AK700" s="29"/>
      <c r="AL700" s="29"/>
      <c r="AM700" s="29"/>
      <c r="AN700" s="29"/>
      <c r="AO700" s="29"/>
      <c r="AP700" s="29"/>
      <c r="AQ700" s="29"/>
      <c r="AR700" s="29"/>
      <c r="AS700" s="29"/>
      <c r="AT700" s="29"/>
      <c r="AU700" s="29"/>
      <c r="AV700" s="29"/>
      <c r="AW700" s="29"/>
      <c r="AX700" s="29"/>
      <c r="AY700" s="29"/>
      <c r="AZ700" s="29"/>
      <c r="BA700" s="29"/>
      <c r="BB700" s="29"/>
      <c r="BC700" s="29"/>
      <c r="BD700" s="29"/>
      <c r="BE700" s="29"/>
      <c r="BF700" s="29"/>
      <c r="BG700" s="29"/>
      <c r="BH700" s="29"/>
      <c r="BI700" s="29"/>
      <c r="BJ700" s="29"/>
      <c r="BK700" s="29"/>
      <c r="BL700" s="29"/>
      <c r="BM700" s="29"/>
      <c r="BN700" s="29"/>
      <c r="BO700" s="29"/>
      <c r="BP700" s="29"/>
    </row>
    <row r="701" spans="1:68" ht="12.75" customHeight="1">
      <c r="A701" s="112"/>
      <c r="B701" s="112"/>
      <c r="C701" s="112"/>
      <c r="D701" s="29"/>
      <c r="E701" s="29"/>
      <c r="F701" s="150"/>
      <c r="G701" s="29"/>
      <c r="H701" s="29"/>
      <c r="I701" s="29"/>
      <c r="J701" s="112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29"/>
      <c r="Z701" s="29"/>
      <c r="AA701" s="29"/>
      <c r="AB701" s="29"/>
      <c r="AC701" s="29"/>
      <c r="AD701" s="29"/>
      <c r="AE701" s="29"/>
      <c r="AF701" s="29"/>
      <c r="AG701" s="29"/>
      <c r="AH701" s="29"/>
      <c r="AI701" s="29"/>
      <c r="AJ701" s="29"/>
      <c r="AK701" s="29"/>
      <c r="AL701" s="29"/>
      <c r="AM701" s="29"/>
      <c r="AN701" s="29"/>
      <c r="AO701" s="29"/>
      <c r="AP701" s="29"/>
      <c r="AQ701" s="29"/>
      <c r="AR701" s="29"/>
      <c r="AS701" s="29"/>
      <c r="AT701" s="29"/>
      <c r="AU701" s="29"/>
      <c r="AV701" s="29"/>
      <c r="AW701" s="29"/>
      <c r="AX701" s="29"/>
      <c r="AY701" s="29"/>
      <c r="AZ701" s="29"/>
      <c r="BA701" s="29"/>
      <c r="BB701" s="29"/>
      <c r="BC701" s="29"/>
      <c r="BD701" s="29"/>
      <c r="BE701" s="29"/>
      <c r="BF701" s="29"/>
      <c r="BG701" s="29"/>
      <c r="BH701" s="29"/>
      <c r="BI701" s="29"/>
      <c r="BJ701" s="29"/>
      <c r="BK701" s="29"/>
      <c r="BL701" s="29"/>
      <c r="BM701" s="29"/>
      <c r="BN701" s="29"/>
      <c r="BO701" s="29"/>
      <c r="BP701" s="29"/>
    </row>
    <row r="702" spans="1:68" ht="12.75" customHeight="1">
      <c r="A702" s="112"/>
      <c r="B702" s="112"/>
      <c r="C702" s="112"/>
      <c r="D702" s="29"/>
      <c r="E702" s="29"/>
      <c r="F702" s="150"/>
      <c r="G702" s="29"/>
      <c r="H702" s="29"/>
      <c r="I702" s="29"/>
      <c r="J702" s="112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29"/>
      <c r="Z702" s="29"/>
      <c r="AA702" s="29"/>
      <c r="AB702" s="29"/>
      <c r="AC702" s="29"/>
      <c r="AD702" s="29"/>
      <c r="AE702" s="29"/>
      <c r="AF702" s="29"/>
      <c r="AG702" s="29"/>
      <c r="AH702" s="29"/>
      <c r="AI702" s="29"/>
      <c r="AJ702" s="29"/>
      <c r="AK702" s="29"/>
      <c r="AL702" s="29"/>
      <c r="AM702" s="29"/>
      <c r="AN702" s="29"/>
      <c r="AO702" s="29"/>
      <c r="AP702" s="29"/>
      <c r="AQ702" s="29"/>
      <c r="AR702" s="29"/>
      <c r="AS702" s="29"/>
      <c r="AT702" s="29"/>
      <c r="AU702" s="29"/>
      <c r="AV702" s="29"/>
      <c r="AW702" s="29"/>
      <c r="AX702" s="29"/>
      <c r="AY702" s="29"/>
      <c r="AZ702" s="29"/>
      <c r="BA702" s="29"/>
      <c r="BB702" s="29"/>
      <c r="BC702" s="29"/>
      <c r="BD702" s="29"/>
      <c r="BE702" s="29"/>
      <c r="BF702" s="29"/>
      <c r="BG702" s="29"/>
      <c r="BH702" s="29"/>
      <c r="BI702" s="29"/>
      <c r="BJ702" s="29"/>
      <c r="BK702" s="29"/>
      <c r="BL702" s="29"/>
      <c r="BM702" s="29"/>
      <c r="BN702" s="29"/>
      <c r="BO702" s="29"/>
      <c r="BP702" s="29"/>
    </row>
    <row r="703" spans="1:68" ht="12.75" customHeight="1">
      <c r="A703" s="112"/>
      <c r="B703" s="112"/>
      <c r="C703" s="112"/>
      <c r="D703" s="29"/>
      <c r="E703" s="29"/>
      <c r="F703" s="150"/>
      <c r="G703" s="29"/>
      <c r="H703" s="29"/>
      <c r="I703" s="29"/>
      <c r="J703" s="112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W703" s="29"/>
      <c r="X703" s="29"/>
      <c r="Y703" s="29"/>
      <c r="Z703" s="29"/>
      <c r="AA703" s="29"/>
      <c r="AB703" s="29"/>
      <c r="AC703" s="29"/>
      <c r="AD703" s="29"/>
      <c r="AE703" s="29"/>
      <c r="AF703" s="29"/>
      <c r="AG703" s="29"/>
      <c r="AH703" s="29"/>
      <c r="AI703" s="29"/>
      <c r="AJ703" s="29"/>
      <c r="AK703" s="29"/>
      <c r="AL703" s="29"/>
      <c r="AM703" s="29"/>
      <c r="AN703" s="29"/>
      <c r="AO703" s="29"/>
      <c r="AP703" s="29"/>
      <c r="AQ703" s="29"/>
      <c r="AR703" s="29"/>
      <c r="AS703" s="29"/>
      <c r="AT703" s="29"/>
      <c r="AU703" s="29"/>
      <c r="AV703" s="29"/>
      <c r="AW703" s="29"/>
      <c r="AX703" s="29"/>
      <c r="AY703" s="29"/>
      <c r="AZ703" s="29"/>
      <c r="BA703" s="29"/>
      <c r="BB703" s="29"/>
      <c r="BC703" s="29"/>
      <c r="BD703" s="29"/>
      <c r="BE703" s="29"/>
      <c r="BF703" s="29"/>
      <c r="BG703" s="29"/>
      <c r="BH703" s="29"/>
      <c r="BI703" s="29"/>
      <c r="BJ703" s="29"/>
      <c r="BK703" s="29"/>
      <c r="BL703" s="29"/>
      <c r="BM703" s="29"/>
      <c r="BN703" s="29"/>
      <c r="BO703" s="29"/>
      <c r="BP703" s="29"/>
    </row>
    <row r="704" spans="1:68" ht="12.75" customHeight="1">
      <c r="A704" s="112"/>
      <c r="B704" s="112"/>
      <c r="C704" s="112"/>
      <c r="D704" s="29"/>
      <c r="E704" s="29"/>
      <c r="F704" s="150"/>
      <c r="G704" s="29"/>
      <c r="H704" s="29"/>
      <c r="I704" s="29"/>
      <c r="J704" s="112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29"/>
      <c r="Z704" s="29"/>
      <c r="AA704" s="29"/>
      <c r="AB704" s="29"/>
      <c r="AC704" s="29"/>
      <c r="AD704" s="29"/>
      <c r="AE704" s="29"/>
      <c r="AF704" s="29"/>
      <c r="AG704" s="29"/>
      <c r="AH704" s="29"/>
      <c r="AI704" s="29"/>
      <c r="AJ704" s="29"/>
      <c r="AK704" s="29"/>
      <c r="AL704" s="29"/>
      <c r="AM704" s="29"/>
      <c r="AN704" s="29"/>
      <c r="AO704" s="29"/>
      <c r="AP704" s="29"/>
      <c r="AQ704" s="29"/>
      <c r="AR704" s="29"/>
      <c r="AS704" s="29"/>
      <c r="AT704" s="29"/>
      <c r="AU704" s="29"/>
      <c r="AV704" s="29"/>
      <c r="AW704" s="29"/>
      <c r="AX704" s="29"/>
      <c r="AY704" s="29"/>
      <c r="AZ704" s="29"/>
      <c r="BA704" s="29"/>
      <c r="BB704" s="29"/>
      <c r="BC704" s="29"/>
      <c r="BD704" s="29"/>
      <c r="BE704" s="29"/>
      <c r="BF704" s="29"/>
      <c r="BG704" s="29"/>
      <c r="BH704" s="29"/>
      <c r="BI704" s="29"/>
      <c r="BJ704" s="29"/>
      <c r="BK704" s="29"/>
      <c r="BL704" s="29"/>
      <c r="BM704" s="29"/>
      <c r="BN704" s="29"/>
      <c r="BO704" s="29"/>
      <c r="BP704" s="29"/>
    </row>
    <row r="705" spans="1:68" ht="12.75" customHeight="1">
      <c r="A705" s="112"/>
      <c r="B705" s="112"/>
      <c r="C705" s="112"/>
      <c r="D705" s="29"/>
      <c r="E705" s="29"/>
      <c r="F705" s="150"/>
      <c r="G705" s="29"/>
      <c r="H705" s="29"/>
      <c r="I705" s="29"/>
      <c r="J705" s="112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W705" s="29"/>
      <c r="X705" s="29"/>
      <c r="Y705" s="29"/>
      <c r="Z705" s="29"/>
      <c r="AA705" s="29"/>
      <c r="AB705" s="29"/>
      <c r="AC705" s="29"/>
      <c r="AD705" s="29"/>
      <c r="AE705" s="29"/>
      <c r="AF705" s="29"/>
      <c r="AG705" s="29"/>
      <c r="AH705" s="29"/>
      <c r="AI705" s="29"/>
      <c r="AJ705" s="29"/>
      <c r="AK705" s="29"/>
      <c r="AL705" s="29"/>
      <c r="AM705" s="29"/>
      <c r="AN705" s="29"/>
      <c r="AO705" s="29"/>
      <c r="AP705" s="29"/>
      <c r="AQ705" s="29"/>
      <c r="AR705" s="29"/>
      <c r="AS705" s="29"/>
      <c r="AT705" s="29"/>
      <c r="AU705" s="29"/>
      <c r="AV705" s="29"/>
      <c r="AW705" s="29"/>
      <c r="AX705" s="29"/>
      <c r="AY705" s="29"/>
      <c r="AZ705" s="29"/>
      <c r="BA705" s="29"/>
      <c r="BB705" s="29"/>
      <c r="BC705" s="29"/>
      <c r="BD705" s="29"/>
      <c r="BE705" s="29"/>
      <c r="BF705" s="29"/>
      <c r="BG705" s="29"/>
      <c r="BH705" s="29"/>
      <c r="BI705" s="29"/>
      <c r="BJ705" s="29"/>
      <c r="BK705" s="29"/>
      <c r="BL705" s="29"/>
      <c r="BM705" s="29"/>
      <c r="BN705" s="29"/>
      <c r="BO705" s="29"/>
      <c r="BP705" s="29"/>
    </row>
    <row r="706" spans="1:68" ht="12.75" customHeight="1">
      <c r="A706" s="112"/>
      <c r="B706" s="112"/>
      <c r="C706" s="112"/>
      <c r="D706" s="29"/>
      <c r="E706" s="29"/>
      <c r="F706" s="150"/>
      <c r="G706" s="29"/>
      <c r="H706" s="29"/>
      <c r="I706" s="29"/>
      <c r="J706" s="112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W706" s="29"/>
      <c r="X706" s="29"/>
      <c r="Y706" s="29"/>
      <c r="Z706" s="29"/>
      <c r="AA706" s="29"/>
      <c r="AB706" s="29"/>
      <c r="AC706" s="29"/>
      <c r="AD706" s="29"/>
      <c r="AE706" s="29"/>
      <c r="AF706" s="29"/>
      <c r="AG706" s="29"/>
      <c r="AH706" s="29"/>
      <c r="AI706" s="29"/>
      <c r="AJ706" s="29"/>
      <c r="AK706" s="29"/>
      <c r="AL706" s="29"/>
      <c r="AM706" s="29"/>
      <c r="AN706" s="29"/>
      <c r="AO706" s="29"/>
      <c r="AP706" s="29"/>
      <c r="AQ706" s="29"/>
      <c r="AR706" s="29"/>
      <c r="AS706" s="29"/>
      <c r="AT706" s="29"/>
      <c r="AU706" s="29"/>
      <c r="AV706" s="29"/>
      <c r="AW706" s="29"/>
      <c r="AX706" s="29"/>
      <c r="AY706" s="29"/>
      <c r="AZ706" s="29"/>
      <c r="BA706" s="29"/>
      <c r="BB706" s="29"/>
      <c r="BC706" s="29"/>
      <c r="BD706" s="29"/>
      <c r="BE706" s="29"/>
      <c r="BF706" s="29"/>
      <c r="BG706" s="29"/>
      <c r="BH706" s="29"/>
      <c r="BI706" s="29"/>
      <c r="BJ706" s="29"/>
      <c r="BK706" s="29"/>
      <c r="BL706" s="29"/>
      <c r="BM706" s="29"/>
      <c r="BN706" s="29"/>
      <c r="BO706" s="29"/>
      <c r="BP706" s="29"/>
    </row>
    <row r="707" spans="1:68" ht="12.75" customHeight="1">
      <c r="A707" s="112"/>
      <c r="B707" s="112"/>
      <c r="C707" s="112"/>
      <c r="D707" s="29"/>
      <c r="E707" s="29"/>
      <c r="F707" s="150"/>
      <c r="G707" s="29"/>
      <c r="H707" s="29"/>
      <c r="I707" s="29"/>
      <c r="J707" s="112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  <c r="AA707" s="29"/>
      <c r="AB707" s="29"/>
      <c r="AC707" s="29"/>
      <c r="AD707" s="29"/>
      <c r="AE707" s="29"/>
      <c r="AF707" s="29"/>
      <c r="AG707" s="29"/>
      <c r="AH707" s="29"/>
      <c r="AI707" s="29"/>
      <c r="AJ707" s="29"/>
      <c r="AK707" s="29"/>
      <c r="AL707" s="29"/>
      <c r="AM707" s="29"/>
      <c r="AN707" s="29"/>
      <c r="AO707" s="29"/>
      <c r="AP707" s="29"/>
      <c r="AQ707" s="29"/>
      <c r="AR707" s="29"/>
      <c r="AS707" s="29"/>
      <c r="AT707" s="29"/>
      <c r="AU707" s="29"/>
      <c r="AV707" s="29"/>
      <c r="AW707" s="29"/>
      <c r="AX707" s="29"/>
      <c r="AY707" s="29"/>
      <c r="AZ707" s="29"/>
      <c r="BA707" s="29"/>
      <c r="BB707" s="29"/>
      <c r="BC707" s="29"/>
      <c r="BD707" s="29"/>
      <c r="BE707" s="29"/>
      <c r="BF707" s="29"/>
      <c r="BG707" s="29"/>
      <c r="BH707" s="29"/>
      <c r="BI707" s="29"/>
      <c r="BJ707" s="29"/>
      <c r="BK707" s="29"/>
      <c r="BL707" s="29"/>
      <c r="BM707" s="29"/>
      <c r="BN707" s="29"/>
      <c r="BO707" s="29"/>
      <c r="BP707" s="29"/>
    </row>
    <row r="708" spans="1:68" ht="12.75" customHeight="1">
      <c r="A708" s="112"/>
      <c r="B708" s="112"/>
      <c r="C708" s="112"/>
      <c r="D708" s="29"/>
      <c r="E708" s="29"/>
      <c r="F708" s="150"/>
      <c r="G708" s="29"/>
      <c r="H708" s="29"/>
      <c r="I708" s="29"/>
      <c r="J708" s="112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W708" s="29"/>
      <c r="X708" s="29"/>
      <c r="Y708" s="29"/>
      <c r="Z708" s="29"/>
      <c r="AA708" s="29"/>
      <c r="AB708" s="29"/>
      <c r="AC708" s="29"/>
      <c r="AD708" s="29"/>
      <c r="AE708" s="29"/>
      <c r="AF708" s="29"/>
      <c r="AG708" s="29"/>
      <c r="AH708" s="29"/>
      <c r="AI708" s="29"/>
      <c r="AJ708" s="29"/>
      <c r="AK708" s="29"/>
      <c r="AL708" s="29"/>
      <c r="AM708" s="29"/>
      <c r="AN708" s="29"/>
      <c r="AO708" s="29"/>
      <c r="AP708" s="29"/>
      <c r="AQ708" s="29"/>
      <c r="AR708" s="29"/>
      <c r="AS708" s="29"/>
      <c r="AT708" s="29"/>
      <c r="AU708" s="29"/>
      <c r="AV708" s="29"/>
      <c r="AW708" s="29"/>
      <c r="AX708" s="29"/>
      <c r="AY708" s="29"/>
      <c r="AZ708" s="29"/>
      <c r="BA708" s="29"/>
      <c r="BB708" s="29"/>
      <c r="BC708" s="29"/>
      <c r="BD708" s="29"/>
      <c r="BE708" s="29"/>
      <c r="BF708" s="29"/>
      <c r="BG708" s="29"/>
      <c r="BH708" s="29"/>
      <c r="BI708" s="29"/>
      <c r="BJ708" s="29"/>
      <c r="BK708" s="29"/>
      <c r="BL708" s="29"/>
      <c r="BM708" s="29"/>
      <c r="BN708" s="29"/>
      <c r="BO708" s="29"/>
      <c r="BP708" s="29"/>
    </row>
    <row r="709" spans="1:68" ht="12.75" customHeight="1">
      <c r="A709" s="112"/>
      <c r="B709" s="112"/>
      <c r="C709" s="112"/>
      <c r="D709" s="29"/>
      <c r="E709" s="29"/>
      <c r="F709" s="150"/>
      <c r="G709" s="29"/>
      <c r="H709" s="29"/>
      <c r="I709" s="29"/>
      <c r="J709" s="112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W709" s="29"/>
      <c r="X709" s="29"/>
      <c r="Y709" s="29"/>
      <c r="Z709" s="29"/>
      <c r="AA709" s="29"/>
      <c r="AB709" s="29"/>
      <c r="AC709" s="29"/>
      <c r="AD709" s="29"/>
      <c r="AE709" s="29"/>
      <c r="AF709" s="29"/>
      <c r="AG709" s="29"/>
      <c r="AH709" s="29"/>
      <c r="AI709" s="29"/>
      <c r="AJ709" s="29"/>
      <c r="AK709" s="29"/>
      <c r="AL709" s="29"/>
      <c r="AM709" s="29"/>
      <c r="AN709" s="29"/>
      <c r="AO709" s="29"/>
      <c r="AP709" s="29"/>
      <c r="AQ709" s="29"/>
      <c r="AR709" s="29"/>
      <c r="AS709" s="29"/>
      <c r="AT709" s="29"/>
      <c r="AU709" s="29"/>
      <c r="AV709" s="29"/>
      <c r="AW709" s="29"/>
      <c r="AX709" s="29"/>
      <c r="AY709" s="29"/>
      <c r="AZ709" s="29"/>
      <c r="BA709" s="29"/>
      <c r="BB709" s="29"/>
      <c r="BC709" s="29"/>
      <c r="BD709" s="29"/>
      <c r="BE709" s="29"/>
      <c r="BF709" s="29"/>
      <c r="BG709" s="29"/>
      <c r="BH709" s="29"/>
      <c r="BI709" s="29"/>
      <c r="BJ709" s="29"/>
      <c r="BK709" s="29"/>
      <c r="BL709" s="29"/>
      <c r="BM709" s="29"/>
      <c r="BN709" s="29"/>
      <c r="BO709" s="29"/>
      <c r="BP709" s="29"/>
    </row>
    <row r="710" spans="1:68" ht="12.75" customHeight="1">
      <c r="A710" s="112"/>
      <c r="B710" s="112"/>
      <c r="C710" s="112"/>
      <c r="D710" s="29"/>
      <c r="E710" s="29"/>
      <c r="F710" s="150"/>
      <c r="G710" s="29"/>
      <c r="H710" s="29"/>
      <c r="I710" s="29"/>
      <c r="J710" s="112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W710" s="29"/>
      <c r="X710" s="29"/>
      <c r="Y710" s="29"/>
      <c r="Z710" s="29"/>
      <c r="AA710" s="29"/>
      <c r="AB710" s="29"/>
      <c r="AC710" s="29"/>
      <c r="AD710" s="29"/>
      <c r="AE710" s="29"/>
      <c r="AF710" s="29"/>
      <c r="AG710" s="29"/>
      <c r="AH710" s="29"/>
      <c r="AI710" s="29"/>
      <c r="AJ710" s="29"/>
      <c r="AK710" s="29"/>
      <c r="AL710" s="29"/>
      <c r="AM710" s="29"/>
      <c r="AN710" s="29"/>
      <c r="AO710" s="29"/>
      <c r="AP710" s="29"/>
      <c r="AQ710" s="29"/>
      <c r="AR710" s="29"/>
      <c r="AS710" s="29"/>
      <c r="AT710" s="29"/>
      <c r="AU710" s="29"/>
      <c r="AV710" s="29"/>
      <c r="AW710" s="29"/>
      <c r="AX710" s="29"/>
      <c r="AY710" s="29"/>
      <c r="AZ710" s="29"/>
      <c r="BA710" s="29"/>
      <c r="BB710" s="29"/>
      <c r="BC710" s="29"/>
      <c r="BD710" s="29"/>
      <c r="BE710" s="29"/>
      <c r="BF710" s="29"/>
      <c r="BG710" s="29"/>
      <c r="BH710" s="29"/>
      <c r="BI710" s="29"/>
      <c r="BJ710" s="29"/>
      <c r="BK710" s="29"/>
      <c r="BL710" s="29"/>
      <c r="BM710" s="29"/>
      <c r="BN710" s="29"/>
      <c r="BO710" s="29"/>
      <c r="BP710" s="29"/>
    </row>
    <row r="711" spans="1:68" ht="12.75" customHeight="1">
      <c r="A711" s="112"/>
      <c r="B711" s="112"/>
      <c r="C711" s="112"/>
      <c r="D711" s="29"/>
      <c r="E711" s="29"/>
      <c r="F711" s="150"/>
      <c r="G711" s="29"/>
      <c r="H711" s="29"/>
      <c r="I711" s="29"/>
      <c r="J711" s="112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  <c r="Z711" s="29"/>
      <c r="AA711" s="29"/>
      <c r="AB711" s="29"/>
      <c r="AC711" s="29"/>
      <c r="AD711" s="29"/>
      <c r="AE711" s="29"/>
      <c r="AF711" s="29"/>
      <c r="AG711" s="29"/>
      <c r="AH711" s="29"/>
      <c r="AI711" s="29"/>
      <c r="AJ711" s="29"/>
      <c r="AK711" s="29"/>
      <c r="AL711" s="29"/>
      <c r="AM711" s="29"/>
      <c r="AN711" s="29"/>
      <c r="AO711" s="29"/>
      <c r="AP711" s="29"/>
      <c r="AQ711" s="29"/>
      <c r="AR711" s="29"/>
      <c r="AS711" s="29"/>
      <c r="AT711" s="29"/>
      <c r="AU711" s="29"/>
      <c r="AV711" s="29"/>
      <c r="AW711" s="29"/>
      <c r="AX711" s="29"/>
      <c r="AY711" s="29"/>
      <c r="AZ711" s="29"/>
      <c r="BA711" s="29"/>
      <c r="BB711" s="29"/>
      <c r="BC711" s="29"/>
      <c r="BD711" s="29"/>
      <c r="BE711" s="29"/>
      <c r="BF711" s="29"/>
      <c r="BG711" s="29"/>
      <c r="BH711" s="29"/>
      <c r="BI711" s="29"/>
      <c r="BJ711" s="29"/>
      <c r="BK711" s="29"/>
      <c r="BL711" s="29"/>
      <c r="BM711" s="29"/>
      <c r="BN711" s="29"/>
      <c r="BO711" s="29"/>
      <c r="BP711" s="29"/>
    </row>
    <row r="712" spans="1:68" ht="12.75" customHeight="1">
      <c r="A712" s="112"/>
      <c r="B712" s="112"/>
      <c r="C712" s="112"/>
      <c r="D712" s="29"/>
      <c r="E712" s="29"/>
      <c r="F712" s="150"/>
      <c r="G712" s="29"/>
      <c r="H712" s="29"/>
      <c r="I712" s="29"/>
      <c r="J712" s="112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W712" s="29"/>
      <c r="X712" s="29"/>
      <c r="Y712" s="29"/>
      <c r="Z712" s="29"/>
      <c r="AA712" s="29"/>
      <c r="AB712" s="29"/>
      <c r="AC712" s="29"/>
      <c r="AD712" s="29"/>
      <c r="AE712" s="29"/>
      <c r="AF712" s="29"/>
      <c r="AG712" s="29"/>
      <c r="AH712" s="29"/>
      <c r="AI712" s="29"/>
      <c r="AJ712" s="29"/>
      <c r="AK712" s="29"/>
      <c r="AL712" s="29"/>
      <c r="AM712" s="29"/>
      <c r="AN712" s="29"/>
      <c r="AO712" s="29"/>
      <c r="AP712" s="29"/>
      <c r="AQ712" s="29"/>
      <c r="AR712" s="29"/>
      <c r="AS712" s="29"/>
      <c r="AT712" s="29"/>
      <c r="AU712" s="29"/>
      <c r="AV712" s="29"/>
      <c r="AW712" s="29"/>
      <c r="AX712" s="29"/>
      <c r="AY712" s="29"/>
      <c r="AZ712" s="29"/>
      <c r="BA712" s="29"/>
      <c r="BB712" s="29"/>
      <c r="BC712" s="29"/>
      <c r="BD712" s="29"/>
      <c r="BE712" s="29"/>
      <c r="BF712" s="29"/>
      <c r="BG712" s="29"/>
      <c r="BH712" s="29"/>
      <c r="BI712" s="29"/>
      <c r="BJ712" s="29"/>
      <c r="BK712" s="29"/>
      <c r="BL712" s="29"/>
      <c r="BM712" s="29"/>
      <c r="BN712" s="29"/>
      <c r="BO712" s="29"/>
      <c r="BP712" s="29"/>
    </row>
    <row r="713" spans="1:68" ht="12.75" customHeight="1">
      <c r="A713" s="112"/>
      <c r="B713" s="112"/>
      <c r="C713" s="112"/>
      <c r="D713" s="29"/>
      <c r="E713" s="29"/>
      <c r="F713" s="150"/>
      <c r="G713" s="29"/>
      <c r="H713" s="29"/>
      <c r="I713" s="29"/>
      <c r="J713" s="112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W713" s="29"/>
      <c r="X713" s="29"/>
      <c r="Y713" s="29"/>
      <c r="Z713" s="29"/>
      <c r="AA713" s="29"/>
      <c r="AB713" s="29"/>
      <c r="AC713" s="29"/>
      <c r="AD713" s="29"/>
      <c r="AE713" s="29"/>
      <c r="AF713" s="29"/>
      <c r="AG713" s="29"/>
      <c r="AH713" s="29"/>
      <c r="AI713" s="29"/>
      <c r="AJ713" s="29"/>
      <c r="AK713" s="29"/>
      <c r="AL713" s="29"/>
      <c r="AM713" s="29"/>
      <c r="AN713" s="29"/>
      <c r="AO713" s="29"/>
      <c r="AP713" s="29"/>
      <c r="AQ713" s="29"/>
      <c r="AR713" s="29"/>
      <c r="AS713" s="29"/>
      <c r="AT713" s="29"/>
      <c r="AU713" s="29"/>
      <c r="AV713" s="29"/>
      <c r="AW713" s="29"/>
      <c r="AX713" s="29"/>
      <c r="AY713" s="29"/>
      <c r="AZ713" s="29"/>
      <c r="BA713" s="29"/>
      <c r="BB713" s="29"/>
      <c r="BC713" s="29"/>
      <c r="BD713" s="29"/>
      <c r="BE713" s="29"/>
      <c r="BF713" s="29"/>
      <c r="BG713" s="29"/>
      <c r="BH713" s="29"/>
      <c r="BI713" s="29"/>
      <c r="BJ713" s="29"/>
      <c r="BK713" s="29"/>
      <c r="BL713" s="29"/>
      <c r="BM713" s="29"/>
      <c r="BN713" s="29"/>
      <c r="BO713" s="29"/>
      <c r="BP713" s="29"/>
    </row>
    <row r="714" spans="1:68" ht="12.75" customHeight="1">
      <c r="A714" s="112"/>
      <c r="B714" s="112"/>
      <c r="C714" s="112"/>
      <c r="D714" s="29"/>
      <c r="E714" s="29"/>
      <c r="F714" s="150"/>
      <c r="G714" s="29"/>
      <c r="H714" s="29"/>
      <c r="I714" s="29"/>
      <c r="J714" s="112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W714" s="29"/>
      <c r="X714" s="29"/>
      <c r="Y714" s="29"/>
      <c r="Z714" s="29"/>
      <c r="AA714" s="29"/>
      <c r="AB714" s="29"/>
      <c r="AC714" s="29"/>
      <c r="AD714" s="29"/>
      <c r="AE714" s="29"/>
      <c r="AF714" s="29"/>
      <c r="AG714" s="29"/>
      <c r="AH714" s="29"/>
      <c r="AI714" s="29"/>
      <c r="AJ714" s="29"/>
      <c r="AK714" s="29"/>
      <c r="AL714" s="29"/>
      <c r="AM714" s="29"/>
      <c r="AN714" s="29"/>
      <c r="AO714" s="29"/>
      <c r="AP714" s="29"/>
      <c r="AQ714" s="29"/>
      <c r="AR714" s="29"/>
      <c r="AS714" s="29"/>
      <c r="AT714" s="29"/>
      <c r="AU714" s="29"/>
      <c r="AV714" s="29"/>
      <c r="AW714" s="29"/>
      <c r="AX714" s="29"/>
      <c r="AY714" s="29"/>
      <c r="AZ714" s="29"/>
      <c r="BA714" s="29"/>
      <c r="BB714" s="29"/>
      <c r="BC714" s="29"/>
      <c r="BD714" s="29"/>
      <c r="BE714" s="29"/>
      <c r="BF714" s="29"/>
      <c r="BG714" s="29"/>
      <c r="BH714" s="29"/>
      <c r="BI714" s="29"/>
      <c r="BJ714" s="29"/>
      <c r="BK714" s="29"/>
      <c r="BL714" s="29"/>
      <c r="BM714" s="29"/>
      <c r="BN714" s="29"/>
      <c r="BO714" s="29"/>
      <c r="BP714" s="29"/>
    </row>
    <row r="715" spans="1:68" ht="12.75" customHeight="1">
      <c r="A715" s="112"/>
      <c r="B715" s="112"/>
      <c r="C715" s="112"/>
      <c r="D715" s="29"/>
      <c r="E715" s="29"/>
      <c r="F715" s="150"/>
      <c r="G715" s="29"/>
      <c r="H715" s="29"/>
      <c r="I715" s="29"/>
      <c r="J715" s="112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W715" s="29"/>
      <c r="X715" s="29"/>
      <c r="Y715" s="29"/>
      <c r="Z715" s="29"/>
      <c r="AA715" s="29"/>
      <c r="AB715" s="29"/>
      <c r="AC715" s="29"/>
      <c r="AD715" s="29"/>
      <c r="AE715" s="29"/>
      <c r="AF715" s="29"/>
      <c r="AG715" s="29"/>
      <c r="AH715" s="29"/>
      <c r="AI715" s="29"/>
      <c r="AJ715" s="29"/>
      <c r="AK715" s="29"/>
      <c r="AL715" s="29"/>
      <c r="AM715" s="29"/>
      <c r="AN715" s="29"/>
      <c r="AO715" s="29"/>
      <c r="AP715" s="29"/>
      <c r="AQ715" s="29"/>
      <c r="AR715" s="29"/>
      <c r="AS715" s="29"/>
      <c r="AT715" s="29"/>
      <c r="AU715" s="29"/>
      <c r="AV715" s="29"/>
      <c r="AW715" s="29"/>
      <c r="AX715" s="29"/>
      <c r="AY715" s="29"/>
      <c r="AZ715" s="29"/>
      <c r="BA715" s="29"/>
      <c r="BB715" s="29"/>
      <c r="BC715" s="29"/>
      <c r="BD715" s="29"/>
      <c r="BE715" s="29"/>
      <c r="BF715" s="29"/>
      <c r="BG715" s="29"/>
      <c r="BH715" s="29"/>
      <c r="BI715" s="29"/>
      <c r="BJ715" s="29"/>
      <c r="BK715" s="29"/>
      <c r="BL715" s="29"/>
      <c r="BM715" s="29"/>
      <c r="BN715" s="29"/>
      <c r="BO715" s="29"/>
      <c r="BP715" s="29"/>
    </row>
    <row r="716" spans="1:68" ht="12.75" customHeight="1">
      <c r="A716" s="112"/>
      <c r="B716" s="112"/>
      <c r="C716" s="112"/>
      <c r="D716" s="29"/>
      <c r="E716" s="29"/>
      <c r="F716" s="150"/>
      <c r="G716" s="29"/>
      <c r="H716" s="29"/>
      <c r="I716" s="29"/>
      <c r="J716" s="112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W716" s="29"/>
      <c r="X716" s="29"/>
      <c r="Y716" s="29"/>
      <c r="Z716" s="29"/>
      <c r="AA716" s="29"/>
      <c r="AB716" s="29"/>
      <c r="AC716" s="29"/>
      <c r="AD716" s="29"/>
      <c r="AE716" s="29"/>
      <c r="AF716" s="29"/>
      <c r="AG716" s="29"/>
      <c r="AH716" s="29"/>
      <c r="AI716" s="29"/>
      <c r="AJ716" s="29"/>
      <c r="AK716" s="29"/>
      <c r="AL716" s="29"/>
      <c r="AM716" s="29"/>
      <c r="AN716" s="29"/>
      <c r="AO716" s="29"/>
      <c r="AP716" s="29"/>
      <c r="AQ716" s="29"/>
      <c r="AR716" s="29"/>
      <c r="AS716" s="29"/>
      <c r="AT716" s="29"/>
      <c r="AU716" s="29"/>
      <c r="AV716" s="29"/>
      <c r="AW716" s="29"/>
      <c r="AX716" s="29"/>
      <c r="AY716" s="29"/>
      <c r="AZ716" s="29"/>
      <c r="BA716" s="29"/>
      <c r="BB716" s="29"/>
      <c r="BC716" s="29"/>
      <c r="BD716" s="29"/>
      <c r="BE716" s="29"/>
      <c r="BF716" s="29"/>
      <c r="BG716" s="29"/>
      <c r="BH716" s="29"/>
      <c r="BI716" s="29"/>
      <c r="BJ716" s="29"/>
      <c r="BK716" s="29"/>
      <c r="BL716" s="29"/>
      <c r="BM716" s="29"/>
      <c r="BN716" s="29"/>
      <c r="BO716" s="29"/>
      <c r="BP716" s="29"/>
    </row>
    <row r="717" spans="1:68" ht="12.75" customHeight="1">
      <c r="A717" s="112"/>
      <c r="B717" s="112"/>
      <c r="C717" s="112"/>
      <c r="D717" s="29"/>
      <c r="E717" s="29"/>
      <c r="F717" s="150"/>
      <c r="G717" s="29"/>
      <c r="H717" s="29"/>
      <c r="I717" s="29"/>
      <c r="J717" s="112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W717" s="29"/>
      <c r="X717" s="29"/>
      <c r="Y717" s="29"/>
      <c r="Z717" s="29"/>
      <c r="AA717" s="29"/>
      <c r="AB717" s="29"/>
      <c r="AC717" s="29"/>
      <c r="AD717" s="29"/>
      <c r="AE717" s="29"/>
      <c r="AF717" s="29"/>
      <c r="AG717" s="29"/>
      <c r="AH717" s="29"/>
      <c r="AI717" s="29"/>
      <c r="AJ717" s="29"/>
      <c r="AK717" s="29"/>
      <c r="AL717" s="29"/>
      <c r="AM717" s="29"/>
      <c r="AN717" s="29"/>
      <c r="AO717" s="29"/>
      <c r="AP717" s="29"/>
      <c r="AQ717" s="29"/>
      <c r="AR717" s="29"/>
      <c r="AS717" s="29"/>
      <c r="AT717" s="29"/>
      <c r="AU717" s="29"/>
      <c r="AV717" s="29"/>
      <c r="AW717" s="29"/>
      <c r="AX717" s="29"/>
      <c r="AY717" s="29"/>
      <c r="AZ717" s="29"/>
      <c r="BA717" s="29"/>
      <c r="BB717" s="29"/>
      <c r="BC717" s="29"/>
      <c r="BD717" s="29"/>
      <c r="BE717" s="29"/>
      <c r="BF717" s="29"/>
      <c r="BG717" s="29"/>
      <c r="BH717" s="29"/>
      <c r="BI717" s="29"/>
      <c r="BJ717" s="29"/>
      <c r="BK717" s="29"/>
      <c r="BL717" s="29"/>
      <c r="BM717" s="29"/>
      <c r="BN717" s="29"/>
      <c r="BO717" s="29"/>
      <c r="BP717" s="29"/>
    </row>
    <row r="718" spans="1:68" ht="12.75" customHeight="1">
      <c r="A718" s="112"/>
      <c r="B718" s="112"/>
      <c r="C718" s="112"/>
      <c r="D718" s="29"/>
      <c r="E718" s="29"/>
      <c r="F718" s="150"/>
      <c r="G718" s="29"/>
      <c r="H718" s="29"/>
      <c r="I718" s="29"/>
      <c r="J718" s="112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29"/>
      <c r="Z718" s="29"/>
      <c r="AA718" s="29"/>
      <c r="AB718" s="29"/>
      <c r="AC718" s="29"/>
      <c r="AD718" s="29"/>
      <c r="AE718" s="29"/>
      <c r="AF718" s="29"/>
      <c r="AG718" s="29"/>
      <c r="AH718" s="29"/>
      <c r="AI718" s="29"/>
      <c r="AJ718" s="29"/>
      <c r="AK718" s="29"/>
      <c r="AL718" s="29"/>
      <c r="AM718" s="29"/>
      <c r="AN718" s="29"/>
      <c r="AO718" s="29"/>
      <c r="AP718" s="29"/>
      <c r="AQ718" s="29"/>
      <c r="AR718" s="29"/>
      <c r="AS718" s="29"/>
      <c r="AT718" s="29"/>
      <c r="AU718" s="29"/>
      <c r="AV718" s="29"/>
      <c r="AW718" s="29"/>
      <c r="AX718" s="29"/>
      <c r="AY718" s="29"/>
      <c r="AZ718" s="29"/>
      <c r="BA718" s="29"/>
      <c r="BB718" s="29"/>
      <c r="BC718" s="29"/>
      <c r="BD718" s="29"/>
      <c r="BE718" s="29"/>
      <c r="BF718" s="29"/>
      <c r="BG718" s="29"/>
      <c r="BH718" s="29"/>
      <c r="BI718" s="29"/>
      <c r="BJ718" s="29"/>
      <c r="BK718" s="29"/>
      <c r="BL718" s="29"/>
      <c r="BM718" s="29"/>
      <c r="BN718" s="29"/>
      <c r="BO718" s="29"/>
      <c r="BP718" s="29"/>
    </row>
    <row r="719" spans="1:68" ht="12.75" customHeight="1">
      <c r="A719" s="112"/>
      <c r="B719" s="112"/>
      <c r="C719" s="112"/>
      <c r="D719" s="29"/>
      <c r="E719" s="29"/>
      <c r="F719" s="150"/>
      <c r="G719" s="29"/>
      <c r="H719" s="29"/>
      <c r="I719" s="29"/>
      <c r="J719" s="112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  <c r="AA719" s="29"/>
      <c r="AB719" s="29"/>
      <c r="AC719" s="29"/>
      <c r="AD719" s="29"/>
      <c r="AE719" s="29"/>
      <c r="AF719" s="29"/>
      <c r="AG719" s="29"/>
      <c r="AH719" s="29"/>
      <c r="AI719" s="29"/>
      <c r="AJ719" s="29"/>
      <c r="AK719" s="29"/>
      <c r="AL719" s="29"/>
      <c r="AM719" s="29"/>
      <c r="AN719" s="29"/>
      <c r="AO719" s="29"/>
      <c r="AP719" s="29"/>
      <c r="AQ719" s="29"/>
      <c r="AR719" s="29"/>
      <c r="AS719" s="29"/>
      <c r="AT719" s="29"/>
      <c r="AU719" s="29"/>
      <c r="AV719" s="29"/>
      <c r="AW719" s="29"/>
      <c r="AX719" s="29"/>
      <c r="AY719" s="29"/>
      <c r="AZ719" s="29"/>
      <c r="BA719" s="29"/>
      <c r="BB719" s="29"/>
      <c r="BC719" s="29"/>
      <c r="BD719" s="29"/>
      <c r="BE719" s="29"/>
      <c r="BF719" s="29"/>
      <c r="BG719" s="29"/>
      <c r="BH719" s="29"/>
      <c r="BI719" s="29"/>
      <c r="BJ719" s="29"/>
      <c r="BK719" s="29"/>
      <c r="BL719" s="29"/>
      <c r="BM719" s="29"/>
      <c r="BN719" s="29"/>
      <c r="BO719" s="29"/>
      <c r="BP719" s="29"/>
    </row>
    <row r="720" spans="1:68" ht="12.75" customHeight="1">
      <c r="A720" s="112"/>
      <c r="B720" s="112"/>
      <c r="C720" s="112"/>
      <c r="D720" s="29"/>
      <c r="E720" s="29"/>
      <c r="F720" s="150"/>
      <c r="G720" s="29"/>
      <c r="H720" s="29"/>
      <c r="I720" s="29"/>
      <c r="J720" s="112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29"/>
      <c r="Z720" s="29"/>
      <c r="AA720" s="29"/>
      <c r="AB720" s="29"/>
      <c r="AC720" s="29"/>
      <c r="AD720" s="29"/>
      <c r="AE720" s="29"/>
      <c r="AF720" s="29"/>
      <c r="AG720" s="29"/>
      <c r="AH720" s="29"/>
      <c r="AI720" s="29"/>
      <c r="AJ720" s="29"/>
      <c r="AK720" s="29"/>
      <c r="AL720" s="29"/>
      <c r="AM720" s="29"/>
      <c r="AN720" s="29"/>
      <c r="AO720" s="29"/>
      <c r="AP720" s="29"/>
      <c r="AQ720" s="29"/>
      <c r="AR720" s="29"/>
      <c r="AS720" s="29"/>
      <c r="AT720" s="29"/>
      <c r="AU720" s="29"/>
      <c r="AV720" s="29"/>
      <c r="AW720" s="29"/>
      <c r="AX720" s="29"/>
      <c r="AY720" s="29"/>
      <c r="AZ720" s="29"/>
      <c r="BA720" s="29"/>
      <c r="BB720" s="29"/>
      <c r="BC720" s="29"/>
      <c r="BD720" s="29"/>
      <c r="BE720" s="29"/>
      <c r="BF720" s="29"/>
      <c r="BG720" s="29"/>
      <c r="BH720" s="29"/>
      <c r="BI720" s="29"/>
      <c r="BJ720" s="29"/>
      <c r="BK720" s="29"/>
      <c r="BL720" s="29"/>
      <c r="BM720" s="29"/>
      <c r="BN720" s="29"/>
      <c r="BO720" s="29"/>
      <c r="BP720" s="29"/>
    </row>
    <row r="721" spans="1:68" ht="12.75" customHeight="1">
      <c r="A721" s="112"/>
      <c r="B721" s="112"/>
      <c r="C721" s="112"/>
      <c r="D721" s="29"/>
      <c r="E721" s="29"/>
      <c r="F721" s="150"/>
      <c r="G721" s="29"/>
      <c r="H721" s="29"/>
      <c r="I721" s="29"/>
      <c r="J721" s="112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  <c r="AA721" s="29"/>
      <c r="AB721" s="29"/>
      <c r="AC721" s="29"/>
      <c r="AD721" s="29"/>
      <c r="AE721" s="29"/>
      <c r="AF721" s="29"/>
      <c r="AG721" s="29"/>
      <c r="AH721" s="29"/>
      <c r="AI721" s="29"/>
      <c r="AJ721" s="29"/>
      <c r="AK721" s="29"/>
      <c r="AL721" s="29"/>
      <c r="AM721" s="29"/>
      <c r="AN721" s="29"/>
      <c r="AO721" s="29"/>
      <c r="AP721" s="29"/>
      <c r="AQ721" s="29"/>
      <c r="AR721" s="29"/>
      <c r="AS721" s="29"/>
      <c r="AT721" s="29"/>
      <c r="AU721" s="29"/>
      <c r="AV721" s="29"/>
      <c r="AW721" s="29"/>
      <c r="AX721" s="29"/>
      <c r="AY721" s="29"/>
      <c r="AZ721" s="29"/>
      <c r="BA721" s="29"/>
      <c r="BB721" s="29"/>
      <c r="BC721" s="29"/>
      <c r="BD721" s="29"/>
      <c r="BE721" s="29"/>
      <c r="BF721" s="29"/>
      <c r="BG721" s="29"/>
      <c r="BH721" s="29"/>
      <c r="BI721" s="29"/>
      <c r="BJ721" s="29"/>
      <c r="BK721" s="29"/>
      <c r="BL721" s="29"/>
      <c r="BM721" s="29"/>
      <c r="BN721" s="29"/>
      <c r="BO721" s="29"/>
      <c r="BP721" s="29"/>
    </row>
    <row r="722" spans="1:68" ht="12.75" customHeight="1">
      <c r="A722" s="112"/>
      <c r="B722" s="112"/>
      <c r="C722" s="112"/>
      <c r="D722" s="29"/>
      <c r="E722" s="29"/>
      <c r="F722" s="150"/>
      <c r="G722" s="29"/>
      <c r="H722" s="29"/>
      <c r="I722" s="29"/>
      <c r="J722" s="112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29"/>
      <c r="Z722" s="29"/>
      <c r="AA722" s="29"/>
      <c r="AB722" s="29"/>
      <c r="AC722" s="29"/>
      <c r="AD722" s="29"/>
      <c r="AE722" s="29"/>
      <c r="AF722" s="29"/>
      <c r="AG722" s="29"/>
      <c r="AH722" s="29"/>
      <c r="AI722" s="29"/>
      <c r="AJ722" s="29"/>
      <c r="AK722" s="29"/>
      <c r="AL722" s="29"/>
      <c r="AM722" s="29"/>
      <c r="AN722" s="29"/>
      <c r="AO722" s="29"/>
      <c r="AP722" s="29"/>
      <c r="AQ722" s="29"/>
      <c r="AR722" s="29"/>
      <c r="AS722" s="29"/>
      <c r="AT722" s="29"/>
      <c r="AU722" s="29"/>
      <c r="AV722" s="29"/>
      <c r="AW722" s="29"/>
      <c r="AX722" s="29"/>
      <c r="AY722" s="29"/>
      <c r="AZ722" s="29"/>
      <c r="BA722" s="29"/>
      <c r="BB722" s="29"/>
      <c r="BC722" s="29"/>
      <c r="BD722" s="29"/>
      <c r="BE722" s="29"/>
      <c r="BF722" s="29"/>
      <c r="BG722" s="29"/>
      <c r="BH722" s="29"/>
      <c r="BI722" s="29"/>
      <c r="BJ722" s="29"/>
      <c r="BK722" s="29"/>
      <c r="BL722" s="29"/>
      <c r="BM722" s="29"/>
      <c r="BN722" s="29"/>
      <c r="BO722" s="29"/>
      <c r="BP722" s="29"/>
    </row>
    <row r="723" spans="1:68" ht="12.75" customHeight="1">
      <c r="A723" s="112"/>
      <c r="B723" s="112"/>
      <c r="C723" s="112"/>
      <c r="D723" s="29"/>
      <c r="E723" s="29"/>
      <c r="F723" s="150"/>
      <c r="G723" s="29"/>
      <c r="H723" s="29"/>
      <c r="I723" s="29"/>
      <c r="J723" s="112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W723" s="29"/>
      <c r="X723" s="29"/>
      <c r="Y723" s="29"/>
      <c r="Z723" s="29"/>
      <c r="AA723" s="29"/>
      <c r="AB723" s="29"/>
      <c r="AC723" s="29"/>
      <c r="AD723" s="29"/>
      <c r="AE723" s="29"/>
      <c r="AF723" s="29"/>
      <c r="AG723" s="29"/>
      <c r="AH723" s="29"/>
      <c r="AI723" s="29"/>
      <c r="AJ723" s="29"/>
      <c r="AK723" s="29"/>
      <c r="AL723" s="29"/>
      <c r="AM723" s="29"/>
      <c r="AN723" s="29"/>
      <c r="AO723" s="29"/>
      <c r="AP723" s="29"/>
      <c r="AQ723" s="29"/>
      <c r="AR723" s="29"/>
      <c r="AS723" s="29"/>
      <c r="AT723" s="29"/>
      <c r="AU723" s="29"/>
      <c r="AV723" s="29"/>
      <c r="AW723" s="29"/>
      <c r="AX723" s="29"/>
      <c r="AY723" s="29"/>
      <c r="AZ723" s="29"/>
      <c r="BA723" s="29"/>
      <c r="BB723" s="29"/>
      <c r="BC723" s="29"/>
      <c r="BD723" s="29"/>
      <c r="BE723" s="29"/>
      <c r="BF723" s="29"/>
      <c r="BG723" s="29"/>
      <c r="BH723" s="29"/>
      <c r="BI723" s="29"/>
      <c r="BJ723" s="29"/>
      <c r="BK723" s="29"/>
      <c r="BL723" s="29"/>
      <c r="BM723" s="29"/>
      <c r="BN723" s="29"/>
      <c r="BO723" s="29"/>
      <c r="BP723" s="29"/>
    </row>
    <row r="724" spans="1:68" ht="12.75" customHeight="1">
      <c r="A724" s="112"/>
      <c r="B724" s="112"/>
      <c r="C724" s="112"/>
      <c r="D724" s="29"/>
      <c r="E724" s="29"/>
      <c r="F724" s="150"/>
      <c r="G724" s="29"/>
      <c r="H724" s="29"/>
      <c r="I724" s="29"/>
      <c r="J724" s="112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W724" s="29"/>
      <c r="X724" s="29"/>
      <c r="Y724" s="29"/>
      <c r="Z724" s="29"/>
      <c r="AA724" s="29"/>
      <c r="AB724" s="29"/>
      <c r="AC724" s="29"/>
      <c r="AD724" s="29"/>
      <c r="AE724" s="29"/>
      <c r="AF724" s="29"/>
      <c r="AG724" s="29"/>
      <c r="AH724" s="29"/>
      <c r="AI724" s="29"/>
      <c r="AJ724" s="29"/>
      <c r="AK724" s="29"/>
      <c r="AL724" s="29"/>
      <c r="AM724" s="29"/>
      <c r="AN724" s="29"/>
      <c r="AO724" s="29"/>
      <c r="AP724" s="29"/>
      <c r="AQ724" s="29"/>
      <c r="AR724" s="29"/>
      <c r="AS724" s="29"/>
      <c r="AT724" s="29"/>
      <c r="AU724" s="29"/>
      <c r="AV724" s="29"/>
      <c r="AW724" s="29"/>
      <c r="AX724" s="29"/>
      <c r="AY724" s="29"/>
      <c r="AZ724" s="29"/>
      <c r="BA724" s="29"/>
      <c r="BB724" s="29"/>
      <c r="BC724" s="29"/>
      <c r="BD724" s="29"/>
      <c r="BE724" s="29"/>
      <c r="BF724" s="29"/>
      <c r="BG724" s="29"/>
      <c r="BH724" s="29"/>
      <c r="BI724" s="29"/>
      <c r="BJ724" s="29"/>
      <c r="BK724" s="29"/>
      <c r="BL724" s="29"/>
      <c r="BM724" s="29"/>
      <c r="BN724" s="29"/>
      <c r="BO724" s="29"/>
      <c r="BP724" s="29"/>
    </row>
    <row r="725" spans="1:68" ht="12.75" customHeight="1">
      <c r="A725" s="112"/>
      <c r="B725" s="112"/>
      <c r="C725" s="112"/>
      <c r="D725" s="29"/>
      <c r="E725" s="29"/>
      <c r="F725" s="150"/>
      <c r="G725" s="29"/>
      <c r="H725" s="29"/>
      <c r="I725" s="29"/>
      <c r="J725" s="112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W725" s="29"/>
      <c r="X725" s="29"/>
      <c r="Y725" s="29"/>
      <c r="Z725" s="29"/>
      <c r="AA725" s="29"/>
      <c r="AB725" s="29"/>
      <c r="AC725" s="29"/>
      <c r="AD725" s="29"/>
      <c r="AE725" s="29"/>
      <c r="AF725" s="29"/>
      <c r="AG725" s="29"/>
      <c r="AH725" s="29"/>
      <c r="AI725" s="29"/>
      <c r="AJ725" s="29"/>
      <c r="AK725" s="29"/>
      <c r="AL725" s="29"/>
      <c r="AM725" s="29"/>
      <c r="AN725" s="29"/>
      <c r="AO725" s="29"/>
      <c r="AP725" s="29"/>
      <c r="AQ725" s="29"/>
      <c r="AR725" s="29"/>
      <c r="AS725" s="29"/>
      <c r="AT725" s="29"/>
      <c r="AU725" s="29"/>
      <c r="AV725" s="29"/>
      <c r="AW725" s="29"/>
      <c r="AX725" s="29"/>
      <c r="AY725" s="29"/>
      <c r="AZ725" s="29"/>
      <c r="BA725" s="29"/>
      <c r="BB725" s="29"/>
      <c r="BC725" s="29"/>
      <c r="BD725" s="29"/>
      <c r="BE725" s="29"/>
      <c r="BF725" s="29"/>
      <c r="BG725" s="29"/>
      <c r="BH725" s="29"/>
      <c r="BI725" s="29"/>
      <c r="BJ725" s="29"/>
      <c r="BK725" s="29"/>
      <c r="BL725" s="29"/>
      <c r="BM725" s="29"/>
      <c r="BN725" s="29"/>
      <c r="BO725" s="29"/>
      <c r="BP725" s="29"/>
    </row>
    <row r="726" spans="1:68" ht="12.75" customHeight="1">
      <c r="A726" s="112"/>
      <c r="B726" s="112"/>
      <c r="C726" s="112"/>
      <c r="D726" s="29"/>
      <c r="E726" s="29"/>
      <c r="F726" s="150"/>
      <c r="G726" s="29"/>
      <c r="H726" s="29"/>
      <c r="I726" s="29"/>
      <c r="J726" s="112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W726" s="29"/>
      <c r="X726" s="29"/>
      <c r="Y726" s="29"/>
      <c r="Z726" s="29"/>
      <c r="AA726" s="29"/>
      <c r="AB726" s="29"/>
      <c r="AC726" s="29"/>
      <c r="AD726" s="29"/>
      <c r="AE726" s="29"/>
      <c r="AF726" s="29"/>
      <c r="AG726" s="29"/>
      <c r="AH726" s="29"/>
      <c r="AI726" s="29"/>
      <c r="AJ726" s="29"/>
      <c r="AK726" s="29"/>
      <c r="AL726" s="29"/>
      <c r="AM726" s="29"/>
      <c r="AN726" s="29"/>
      <c r="AO726" s="29"/>
      <c r="AP726" s="29"/>
      <c r="AQ726" s="29"/>
      <c r="AR726" s="29"/>
      <c r="AS726" s="29"/>
      <c r="AT726" s="29"/>
      <c r="AU726" s="29"/>
      <c r="AV726" s="29"/>
      <c r="AW726" s="29"/>
      <c r="AX726" s="29"/>
      <c r="AY726" s="29"/>
      <c r="AZ726" s="29"/>
      <c r="BA726" s="29"/>
      <c r="BB726" s="29"/>
      <c r="BC726" s="29"/>
      <c r="BD726" s="29"/>
      <c r="BE726" s="29"/>
      <c r="BF726" s="29"/>
      <c r="BG726" s="29"/>
      <c r="BH726" s="29"/>
      <c r="BI726" s="29"/>
      <c r="BJ726" s="29"/>
      <c r="BK726" s="29"/>
      <c r="BL726" s="29"/>
      <c r="BM726" s="29"/>
      <c r="BN726" s="29"/>
      <c r="BO726" s="29"/>
      <c r="BP726" s="29"/>
    </row>
    <row r="727" spans="1:68" ht="12.75" customHeight="1">
      <c r="A727" s="112"/>
      <c r="B727" s="112"/>
      <c r="C727" s="112"/>
      <c r="D727" s="29"/>
      <c r="E727" s="29"/>
      <c r="F727" s="150"/>
      <c r="G727" s="29"/>
      <c r="H727" s="29"/>
      <c r="I727" s="29"/>
      <c r="J727" s="112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W727" s="29"/>
      <c r="X727" s="29"/>
      <c r="Y727" s="29"/>
      <c r="Z727" s="29"/>
      <c r="AA727" s="29"/>
      <c r="AB727" s="29"/>
      <c r="AC727" s="29"/>
      <c r="AD727" s="29"/>
      <c r="AE727" s="29"/>
      <c r="AF727" s="29"/>
      <c r="AG727" s="29"/>
      <c r="AH727" s="29"/>
      <c r="AI727" s="29"/>
      <c r="AJ727" s="29"/>
      <c r="AK727" s="29"/>
      <c r="AL727" s="29"/>
      <c r="AM727" s="29"/>
      <c r="AN727" s="29"/>
      <c r="AO727" s="29"/>
      <c r="AP727" s="29"/>
      <c r="AQ727" s="29"/>
      <c r="AR727" s="29"/>
      <c r="AS727" s="29"/>
      <c r="AT727" s="29"/>
      <c r="AU727" s="29"/>
      <c r="AV727" s="29"/>
      <c r="AW727" s="29"/>
      <c r="AX727" s="29"/>
      <c r="AY727" s="29"/>
      <c r="AZ727" s="29"/>
      <c r="BA727" s="29"/>
      <c r="BB727" s="29"/>
      <c r="BC727" s="29"/>
      <c r="BD727" s="29"/>
      <c r="BE727" s="29"/>
      <c r="BF727" s="29"/>
      <c r="BG727" s="29"/>
      <c r="BH727" s="29"/>
      <c r="BI727" s="29"/>
      <c r="BJ727" s="29"/>
      <c r="BK727" s="29"/>
      <c r="BL727" s="29"/>
      <c r="BM727" s="29"/>
      <c r="BN727" s="29"/>
      <c r="BO727" s="29"/>
      <c r="BP727" s="29"/>
    </row>
    <row r="728" spans="1:68" ht="12.75" customHeight="1">
      <c r="A728" s="112"/>
      <c r="B728" s="112"/>
      <c r="C728" s="112"/>
      <c r="D728" s="29"/>
      <c r="E728" s="29"/>
      <c r="F728" s="150"/>
      <c r="G728" s="29"/>
      <c r="H728" s="29"/>
      <c r="I728" s="29"/>
      <c r="J728" s="112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W728" s="29"/>
      <c r="X728" s="29"/>
      <c r="Y728" s="29"/>
      <c r="Z728" s="29"/>
      <c r="AA728" s="29"/>
      <c r="AB728" s="29"/>
      <c r="AC728" s="29"/>
      <c r="AD728" s="29"/>
      <c r="AE728" s="29"/>
      <c r="AF728" s="29"/>
      <c r="AG728" s="29"/>
      <c r="AH728" s="29"/>
      <c r="AI728" s="29"/>
      <c r="AJ728" s="29"/>
      <c r="AK728" s="29"/>
      <c r="AL728" s="29"/>
      <c r="AM728" s="29"/>
      <c r="AN728" s="29"/>
      <c r="AO728" s="29"/>
      <c r="AP728" s="29"/>
      <c r="AQ728" s="29"/>
      <c r="AR728" s="29"/>
      <c r="AS728" s="29"/>
      <c r="AT728" s="29"/>
      <c r="AU728" s="29"/>
      <c r="AV728" s="29"/>
      <c r="AW728" s="29"/>
      <c r="AX728" s="29"/>
      <c r="AY728" s="29"/>
      <c r="AZ728" s="29"/>
      <c r="BA728" s="29"/>
      <c r="BB728" s="29"/>
      <c r="BC728" s="29"/>
      <c r="BD728" s="29"/>
      <c r="BE728" s="29"/>
      <c r="BF728" s="29"/>
      <c r="BG728" s="29"/>
      <c r="BH728" s="29"/>
      <c r="BI728" s="29"/>
      <c r="BJ728" s="29"/>
      <c r="BK728" s="29"/>
      <c r="BL728" s="29"/>
      <c r="BM728" s="29"/>
      <c r="BN728" s="29"/>
      <c r="BO728" s="29"/>
      <c r="BP728" s="29"/>
    </row>
    <row r="729" spans="1:68" ht="12.75" customHeight="1">
      <c r="A729" s="112"/>
      <c r="B729" s="112"/>
      <c r="C729" s="112"/>
      <c r="D729" s="29"/>
      <c r="E729" s="29"/>
      <c r="F729" s="150"/>
      <c r="G729" s="29"/>
      <c r="H729" s="29"/>
      <c r="I729" s="29"/>
      <c r="J729" s="112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W729" s="29"/>
      <c r="X729" s="29"/>
      <c r="Y729" s="29"/>
      <c r="Z729" s="29"/>
      <c r="AA729" s="29"/>
      <c r="AB729" s="29"/>
      <c r="AC729" s="29"/>
      <c r="AD729" s="29"/>
      <c r="AE729" s="29"/>
      <c r="AF729" s="29"/>
      <c r="AG729" s="29"/>
      <c r="AH729" s="29"/>
      <c r="AI729" s="29"/>
      <c r="AJ729" s="29"/>
      <c r="AK729" s="29"/>
      <c r="AL729" s="29"/>
      <c r="AM729" s="29"/>
      <c r="AN729" s="29"/>
      <c r="AO729" s="29"/>
      <c r="AP729" s="29"/>
      <c r="AQ729" s="29"/>
      <c r="AR729" s="29"/>
      <c r="AS729" s="29"/>
      <c r="AT729" s="29"/>
      <c r="AU729" s="29"/>
      <c r="AV729" s="29"/>
      <c r="AW729" s="29"/>
      <c r="AX729" s="29"/>
      <c r="AY729" s="29"/>
      <c r="AZ729" s="29"/>
      <c r="BA729" s="29"/>
      <c r="BB729" s="29"/>
      <c r="BC729" s="29"/>
      <c r="BD729" s="29"/>
      <c r="BE729" s="29"/>
      <c r="BF729" s="29"/>
      <c r="BG729" s="29"/>
      <c r="BH729" s="29"/>
      <c r="BI729" s="29"/>
      <c r="BJ729" s="29"/>
      <c r="BK729" s="29"/>
      <c r="BL729" s="29"/>
      <c r="BM729" s="29"/>
      <c r="BN729" s="29"/>
      <c r="BO729" s="29"/>
      <c r="BP729" s="29"/>
    </row>
    <row r="730" spans="1:68" ht="12.75" customHeight="1">
      <c r="A730" s="112"/>
      <c r="B730" s="112"/>
      <c r="C730" s="112"/>
      <c r="D730" s="29"/>
      <c r="E730" s="29"/>
      <c r="F730" s="150"/>
      <c r="G730" s="29"/>
      <c r="H730" s="29"/>
      <c r="I730" s="29"/>
      <c r="J730" s="112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W730" s="29"/>
      <c r="X730" s="29"/>
      <c r="Y730" s="29"/>
      <c r="Z730" s="29"/>
      <c r="AA730" s="29"/>
      <c r="AB730" s="29"/>
      <c r="AC730" s="29"/>
      <c r="AD730" s="29"/>
      <c r="AE730" s="29"/>
      <c r="AF730" s="29"/>
      <c r="AG730" s="29"/>
      <c r="AH730" s="29"/>
      <c r="AI730" s="29"/>
      <c r="AJ730" s="29"/>
      <c r="AK730" s="29"/>
      <c r="AL730" s="29"/>
      <c r="AM730" s="29"/>
      <c r="AN730" s="29"/>
      <c r="AO730" s="29"/>
      <c r="AP730" s="29"/>
      <c r="AQ730" s="29"/>
      <c r="AR730" s="29"/>
      <c r="AS730" s="29"/>
      <c r="AT730" s="29"/>
      <c r="AU730" s="29"/>
      <c r="AV730" s="29"/>
      <c r="AW730" s="29"/>
      <c r="AX730" s="29"/>
      <c r="AY730" s="29"/>
      <c r="AZ730" s="29"/>
      <c r="BA730" s="29"/>
      <c r="BB730" s="29"/>
      <c r="BC730" s="29"/>
      <c r="BD730" s="29"/>
      <c r="BE730" s="29"/>
      <c r="BF730" s="29"/>
      <c r="BG730" s="29"/>
      <c r="BH730" s="29"/>
      <c r="BI730" s="29"/>
      <c r="BJ730" s="29"/>
      <c r="BK730" s="29"/>
      <c r="BL730" s="29"/>
      <c r="BM730" s="29"/>
      <c r="BN730" s="29"/>
      <c r="BO730" s="29"/>
      <c r="BP730" s="29"/>
    </row>
    <row r="731" spans="1:68" ht="12.75" customHeight="1">
      <c r="A731" s="112"/>
      <c r="B731" s="112"/>
      <c r="C731" s="112"/>
      <c r="D731" s="29"/>
      <c r="E731" s="29"/>
      <c r="F731" s="150"/>
      <c r="G731" s="29"/>
      <c r="H731" s="29"/>
      <c r="I731" s="29"/>
      <c r="J731" s="112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W731" s="29"/>
      <c r="X731" s="29"/>
      <c r="Y731" s="29"/>
      <c r="Z731" s="29"/>
      <c r="AA731" s="29"/>
      <c r="AB731" s="29"/>
      <c r="AC731" s="29"/>
      <c r="AD731" s="29"/>
      <c r="AE731" s="29"/>
      <c r="AF731" s="29"/>
      <c r="AG731" s="29"/>
      <c r="AH731" s="29"/>
      <c r="AI731" s="29"/>
      <c r="AJ731" s="29"/>
      <c r="AK731" s="29"/>
      <c r="AL731" s="29"/>
      <c r="AM731" s="29"/>
      <c r="AN731" s="29"/>
      <c r="AO731" s="29"/>
      <c r="AP731" s="29"/>
      <c r="AQ731" s="29"/>
      <c r="AR731" s="29"/>
      <c r="AS731" s="29"/>
      <c r="AT731" s="29"/>
      <c r="AU731" s="29"/>
      <c r="AV731" s="29"/>
      <c r="AW731" s="29"/>
      <c r="AX731" s="29"/>
      <c r="AY731" s="29"/>
      <c r="AZ731" s="29"/>
      <c r="BA731" s="29"/>
      <c r="BB731" s="29"/>
      <c r="BC731" s="29"/>
      <c r="BD731" s="29"/>
      <c r="BE731" s="29"/>
      <c r="BF731" s="29"/>
      <c r="BG731" s="29"/>
      <c r="BH731" s="29"/>
      <c r="BI731" s="29"/>
      <c r="BJ731" s="29"/>
      <c r="BK731" s="29"/>
      <c r="BL731" s="29"/>
      <c r="BM731" s="29"/>
      <c r="BN731" s="29"/>
      <c r="BO731" s="29"/>
      <c r="BP731" s="29"/>
    </row>
    <row r="732" spans="1:68" ht="12.75" customHeight="1">
      <c r="A732" s="112"/>
      <c r="B732" s="112"/>
      <c r="C732" s="112"/>
      <c r="D732" s="29"/>
      <c r="E732" s="29"/>
      <c r="F732" s="150"/>
      <c r="G732" s="29"/>
      <c r="H732" s="29"/>
      <c r="I732" s="29"/>
      <c r="J732" s="112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W732" s="29"/>
      <c r="X732" s="29"/>
      <c r="Y732" s="29"/>
      <c r="Z732" s="29"/>
      <c r="AA732" s="29"/>
      <c r="AB732" s="29"/>
      <c r="AC732" s="29"/>
      <c r="AD732" s="29"/>
      <c r="AE732" s="29"/>
      <c r="AF732" s="29"/>
      <c r="AG732" s="29"/>
      <c r="AH732" s="29"/>
      <c r="AI732" s="29"/>
      <c r="AJ732" s="29"/>
      <c r="AK732" s="29"/>
      <c r="AL732" s="29"/>
      <c r="AM732" s="29"/>
      <c r="AN732" s="29"/>
      <c r="AO732" s="29"/>
      <c r="AP732" s="29"/>
      <c r="AQ732" s="29"/>
      <c r="AR732" s="29"/>
      <c r="AS732" s="29"/>
      <c r="AT732" s="29"/>
      <c r="AU732" s="29"/>
      <c r="AV732" s="29"/>
      <c r="AW732" s="29"/>
      <c r="AX732" s="29"/>
      <c r="AY732" s="29"/>
      <c r="AZ732" s="29"/>
      <c r="BA732" s="29"/>
      <c r="BB732" s="29"/>
      <c r="BC732" s="29"/>
      <c r="BD732" s="29"/>
      <c r="BE732" s="29"/>
      <c r="BF732" s="29"/>
      <c r="BG732" s="29"/>
      <c r="BH732" s="29"/>
      <c r="BI732" s="29"/>
      <c r="BJ732" s="29"/>
      <c r="BK732" s="29"/>
      <c r="BL732" s="29"/>
      <c r="BM732" s="29"/>
      <c r="BN732" s="29"/>
      <c r="BO732" s="29"/>
      <c r="BP732" s="29"/>
    </row>
    <row r="733" spans="1:68" ht="12.75" customHeight="1">
      <c r="A733" s="112"/>
      <c r="B733" s="112"/>
      <c r="C733" s="112"/>
      <c r="D733" s="29"/>
      <c r="E733" s="29"/>
      <c r="F733" s="150"/>
      <c r="G733" s="29"/>
      <c r="H733" s="29"/>
      <c r="I733" s="29"/>
      <c r="J733" s="112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W733" s="29"/>
      <c r="X733" s="29"/>
      <c r="Y733" s="29"/>
      <c r="Z733" s="29"/>
      <c r="AA733" s="29"/>
      <c r="AB733" s="29"/>
      <c r="AC733" s="29"/>
      <c r="AD733" s="29"/>
      <c r="AE733" s="29"/>
      <c r="AF733" s="29"/>
      <c r="AG733" s="29"/>
      <c r="AH733" s="29"/>
      <c r="AI733" s="29"/>
      <c r="AJ733" s="29"/>
      <c r="AK733" s="29"/>
      <c r="AL733" s="29"/>
      <c r="AM733" s="29"/>
      <c r="AN733" s="29"/>
      <c r="AO733" s="29"/>
      <c r="AP733" s="29"/>
      <c r="AQ733" s="29"/>
      <c r="AR733" s="29"/>
      <c r="AS733" s="29"/>
      <c r="AT733" s="29"/>
      <c r="AU733" s="29"/>
      <c r="AV733" s="29"/>
      <c r="AW733" s="29"/>
      <c r="AX733" s="29"/>
      <c r="AY733" s="29"/>
      <c r="AZ733" s="29"/>
      <c r="BA733" s="29"/>
      <c r="BB733" s="29"/>
      <c r="BC733" s="29"/>
      <c r="BD733" s="29"/>
      <c r="BE733" s="29"/>
      <c r="BF733" s="29"/>
      <c r="BG733" s="29"/>
      <c r="BH733" s="29"/>
      <c r="BI733" s="29"/>
      <c r="BJ733" s="29"/>
      <c r="BK733" s="29"/>
      <c r="BL733" s="29"/>
      <c r="BM733" s="29"/>
      <c r="BN733" s="29"/>
      <c r="BO733" s="29"/>
      <c r="BP733" s="29"/>
    </row>
    <row r="734" spans="1:68" ht="12.75" customHeight="1">
      <c r="A734" s="112"/>
      <c r="B734" s="112"/>
      <c r="C734" s="112"/>
      <c r="D734" s="29"/>
      <c r="E734" s="29"/>
      <c r="F734" s="150"/>
      <c r="G734" s="29"/>
      <c r="H734" s="29"/>
      <c r="I734" s="29"/>
      <c r="J734" s="112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W734" s="29"/>
      <c r="X734" s="29"/>
      <c r="Y734" s="29"/>
      <c r="Z734" s="29"/>
      <c r="AA734" s="29"/>
      <c r="AB734" s="29"/>
      <c r="AC734" s="29"/>
      <c r="AD734" s="29"/>
      <c r="AE734" s="29"/>
      <c r="AF734" s="29"/>
      <c r="AG734" s="29"/>
      <c r="AH734" s="29"/>
      <c r="AI734" s="29"/>
      <c r="AJ734" s="29"/>
      <c r="AK734" s="29"/>
      <c r="AL734" s="29"/>
      <c r="AM734" s="29"/>
      <c r="AN734" s="29"/>
      <c r="AO734" s="29"/>
      <c r="AP734" s="29"/>
      <c r="AQ734" s="29"/>
      <c r="AR734" s="29"/>
      <c r="AS734" s="29"/>
      <c r="AT734" s="29"/>
      <c r="AU734" s="29"/>
      <c r="AV734" s="29"/>
      <c r="AW734" s="29"/>
      <c r="AX734" s="29"/>
      <c r="AY734" s="29"/>
      <c r="AZ734" s="29"/>
      <c r="BA734" s="29"/>
      <c r="BB734" s="29"/>
      <c r="BC734" s="29"/>
      <c r="BD734" s="29"/>
      <c r="BE734" s="29"/>
      <c r="BF734" s="29"/>
      <c r="BG734" s="29"/>
      <c r="BH734" s="29"/>
      <c r="BI734" s="29"/>
      <c r="BJ734" s="29"/>
      <c r="BK734" s="29"/>
      <c r="BL734" s="29"/>
      <c r="BM734" s="29"/>
      <c r="BN734" s="29"/>
      <c r="BO734" s="29"/>
      <c r="BP734" s="29"/>
    </row>
    <row r="735" spans="1:68" ht="12.75" customHeight="1">
      <c r="A735" s="112"/>
      <c r="B735" s="112"/>
      <c r="C735" s="112"/>
      <c r="D735" s="29"/>
      <c r="E735" s="29"/>
      <c r="F735" s="150"/>
      <c r="G735" s="29"/>
      <c r="H735" s="29"/>
      <c r="I735" s="29"/>
      <c r="J735" s="112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W735" s="29"/>
      <c r="X735" s="29"/>
      <c r="Y735" s="29"/>
      <c r="Z735" s="29"/>
      <c r="AA735" s="29"/>
      <c r="AB735" s="29"/>
      <c r="AC735" s="29"/>
      <c r="AD735" s="29"/>
      <c r="AE735" s="29"/>
      <c r="AF735" s="29"/>
      <c r="AG735" s="29"/>
      <c r="AH735" s="29"/>
      <c r="AI735" s="29"/>
      <c r="AJ735" s="29"/>
      <c r="AK735" s="29"/>
      <c r="AL735" s="29"/>
      <c r="AM735" s="29"/>
      <c r="AN735" s="29"/>
      <c r="AO735" s="29"/>
      <c r="AP735" s="29"/>
      <c r="AQ735" s="29"/>
      <c r="AR735" s="29"/>
      <c r="AS735" s="29"/>
      <c r="AT735" s="29"/>
      <c r="AU735" s="29"/>
      <c r="AV735" s="29"/>
      <c r="AW735" s="29"/>
      <c r="AX735" s="29"/>
      <c r="AY735" s="29"/>
      <c r="AZ735" s="29"/>
      <c r="BA735" s="29"/>
      <c r="BB735" s="29"/>
      <c r="BC735" s="29"/>
      <c r="BD735" s="29"/>
      <c r="BE735" s="29"/>
      <c r="BF735" s="29"/>
      <c r="BG735" s="29"/>
      <c r="BH735" s="29"/>
      <c r="BI735" s="29"/>
      <c r="BJ735" s="29"/>
      <c r="BK735" s="29"/>
      <c r="BL735" s="29"/>
      <c r="BM735" s="29"/>
      <c r="BN735" s="29"/>
      <c r="BO735" s="29"/>
      <c r="BP735" s="29"/>
    </row>
    <row r="736" spans="1:68" ht="12.75" customHeight="1">
      <c r="A736" s="112"/>
      <c r="B736" s="112"/>
      <c r="C736" s="112"/>
      <c r="D736" s="29"/>
      <c r="E736" s="29"/>
      <c r="F736" s="150"/>
      <c r="G736" s="29"/>
      <c r="H736" s="29"/>
      <c r="I736" s="29"/>
      <c r="J736" s="112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W736" s="29"/>
      <c r="X736" s="29"/>
      <c r="Y736" s="29"/>
      <c r="Z736" s="29"/>
      <c r="AA736" s="29"/>
      <c r="AB736" s="29"/>
      <c r="AC736" s="29"/>
      <c r="AD736" s="29"/>
      <c r="AE736" s="29"/>
      <c r="AF736" s="29"/>
      <c r="AG736" s="29"/>
      <c r="AH736" s="29"/>
      <c r="AI736" s="29"/>
      <c r="AJ736" s="29"/>
      <c r="AK736" s="29"/>
      <c r="AL736" s="29"/>
      <c r="AM736" s="29"/>
      <c r="AN736" s="29"/>
      <c r="AO736" s="29"/>
      <c r="AP736" s="29"/>
      <c r="AQ736" s="29"/>
      <c r="AR736" s="29"/>
      <c r="AS736" s="29"/>
      <c r="AT736" s="29"/>
      <c r="AU736" s="29"/>
      <c r="AV736" s="29"/>
      <c r="AW736" s="29"/>
      <c r="AX736" s="29"/>
      <c r="AY736" s="29"/>
      <c r="AZ736" s="29"/>
      <c r="BA736" s="29"/>
      <c r="BB736" s="29"/>
      <c r="BC736" s="29"/>
      <c r="BD736" s="29"/>
      <c r="BE736" s="29"/>
      <c r="BF736" s="29"/>
      <c r="BG736" s="29"/>
      <c r="BH736" s="29"/>
      <c r="BI736" s="29"/>
      <c r="BJ736" s="29"/>
      <c r="BK736" s="29"/>
      <c r="BL736" s="29"/>
      <c r="BM736" s="29"/>
      <c r="BN736" s="29"/>
      <c r="BO736" s="29"/>
      <c r="BP736" s="29"/>
    </row>
    <row r="737" spans="1:68" ht="12.75" customHeight="1">
      <c r="A737" s="112"/>
      <c r="B737" s="112"/>
      <c r="C737" s="112"/>
      <c r="D737" s="29"/>
      <c r="E737" s="29"/>
      <c r="F737" s="150"/>
      <c r="G737" s="29"/>
      <c r="H737" s="29"/>
      <c r="I737" s="29"/>
      <c r="J737" s="112"/>
      <c r="K737" s="29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W737" s="29"/>
      <c r="X737" s="29"/>
      <c r="Y737" s="29"/>
      <c r="Z737" s="29"/>
      <c r="AA737" s="29"/>
      <c r="AB737" s="29"/>
      <c r="AC737" s="29"/>
      <c r="AD737" s="29"/>
      <c r="AE737" s="29"/>
      <c r="AF737" s="29"/>
      <c r="AG737" s="29"/>
      <c r="AH737" s="29"/>
      <c r="AI737" s="29"/>
      <c r="AJ737" s="29"/>
      <c r="AK737" s="29"/>
      <c r="AL737" s="29"/>
      <c r="AM737" s="29"/>
      <c r="AN737" s="29"/>
      <c r="AO737" s="29"/>
      <c r="AP737" s="29"/>
      <c r="AQ737" s="29"/>
      <c r="AR737" s="29"/>
      <c r="AS737" s="29"/>
      <c r="AT737" s="29"/>
      <c r="AU737" s="29"/>
      <c r="AV737" s="29"/>
      <c r="AW737" s="29"/>
      <c r="AX737" s="29"/>
      <c r="AY737" s="29"/>
      <c r="AZ737" s="29"/>
      <c r="BA737" s="29"/>
      <c r="BB737" s="29"/>
      <c r="BC737" s="29"/>
      <c r="BD737" s="29"/>
      <c r="BE737" s="29"/>
      <c r="BF737" s="29"/>
      <c r="BG737" s="29"/>
      <c r="BH737" s="29"/>
      <c r="BI737" s="29"/>
      <c r="BJ737" s="29"/>
      <c r="BK737" s="29"/>
      <c r="BL737" s="29"/>
      <c r="BM737" s="29"/>
      <c r="BN737" s="29"/>
      <c r="BO737" s="29"/>
      <c r="BP737" s="29"/>
    </row>
    <row r="738" spans="1:68" ht="12.75" customHeight="1">
      <c r="A738" s="112"/>
      <c r="B738" s="112"/>
      <c r="C738" s="112"/>
      <c r="D738" s="29"/>
      <c r="E738" s="29"/>
      <c r="F738" s="150"/>
      <c r="G738" s="29"/>
      <c r="H738" s="29"/>
      <c r="I738" s="29"/>
      <c r="J738" s="112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W738" s="29"/>
      <c r="X738" s="29"/>
      <c r="Y738" s="29"/>
      <c r="Z738" s="29"/>
      <c r="AA738" s="29"/>
      <c r="AB738" s="29"/>
      <c r="AC738" s="29"/>
      <c r="AD738" s="29"/>
      <c r="AE738" s="29"/>
      <c r="AF738" s="29"/>
      <c r="AG738" s="29"/>
      <c r="AH738" s="29"/>
      <c r="AI738" s="29"/>
      <c r="AJ738" s="29"/>
      <c r="AK738" s="29"/>
      <c r="AL738" s="29"/>
      <c r="AM738" s="29"/>
      <c r="AN738" s="29"/>
      <c r="AO738" s="29"/>
      <c r="AP738" s="29"/>
      <c r="AQ738" s="29"/>
      <c r="AR738" s="29"/>
      <c r="AS738" s="29"/>
      <c r="AT738" s="29"/>
      <c r="AU738" s="29"/>
      <c r="AV738" s="29"/>
      <c r="AW738" s="29"/>
      <c r="AX738" s="29"/>
      <c r="AY738" s="29"/>
      <c r="AZ738" s="29"/>
      <c r="BA738" s="29"/>
      <c r="BB738" s="29"/>
      <c r="BC738" s="29"/>
      <c r="BD738" s="29"/>
      <c r="BE738" s="29"/>
      <c r="BF738" s="29"/>
      <c r="BG738" s="29"/>
      <c r="BH738" s="29"/>
      <c r="BI738" s="29"/>
      <c r="BJ738" s="29"/>
      <c r="BK738" s="29"/>
      <c r="BL738" s="29"/>
      <c r="BM738" s="29"/>
      <c r="BN738" s="29"/>
      <c r="BO738" s="29"/>
      <c r="BP738" s="29"/>
    </row>
    <row r="739" spans="1:68" ht="12.75" customHeight="1">
      <c r="A739" s="112"/>
      <c r="B739" s="112"/>
      <c r="C739" s="112"/>
      <c r="D739" s="29"/>
      <c r="E739" s="29"/>
      <c r="F739" s="150"/>
      <c r="G739" s="29"/>
      <c r="H739" s="29"/>
      <c r="I739" s="29"/>
      <c r="J739" s="112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W739" s="29"/>
      <c r="X739" s="29"/>
      <c r="Y739" s="29"/>
      <c r="Z739" s="29"/>
      <c r="AA739" s="29"/>
      <c r="AB739" s="29"/>
      <c r="AC739" s="29"/>
      <c r="AD739" s="29"/>
      <c r="AE739" s="29"/>
      <c r="AF739" s="29"/>
      <c r="AG739" s="29"/>
      <c r="AH739" s="29"/>
      <c r="AI739" s="29"/>
      <c r="AJ739" s="29"/>
      <c r="AK739" s="29"/>
      <c r="AL739" s="29"/>
      <c r="AM739" s="29"/>
      <c r="AN739" s="29"/>
      <c r="AO739" s="29"/>
      <c r="AP739" s="29"/>
      <c r="AQ739" s="29"/>
      <c r="AR739" s="29"/>
      <c r="AS739" s="29"/>
      <c r="AT739" s="29"/>
      <c r="AU739" s="29"/>
      <c r="AV739" s="29"/>
      <c r="AW739" s="29"/>
      <c r="AX739" s="29"/>
      <c r="AY739" s="29"/>
      <c r="AZ739" s="29"/>
      <c r="BA739" s="29"/>
      <c r="BB739" s="29"/>
      <c r="BC739" s="29"/>
      <c r="BD739" s="29"/>
      <c r="BE739" s="29"/>
      <c r="BF739" s="29"/>
      <c r="BG739" s="29"/>
      <c r="BH739" s="29"/>
      <c r="BI739" s="29"/>
      <c r="BJ739" s="29"/>
      <c r="BK739" s="29"/>
      <c r="BL739" s="29"/>
      <c r="BM739" s="29"/>
      <c r="BN739" s="29"/>
      <c r="BO739" s="29"/>
      <c r="BP739" s="29"/>
    </row>
    <row r="740" spans="1:68" ht="12.75" customHeight="1">
      <c r="A740" s="112"/>
      <c r="B740" s="112"/>
      <c r="C740" s="112"/>
      <c r="D740" s="29"/>
      <c r="E740" s="29"/>
      <c r="F740" s="150"/>
      <c r="G740" s="29"/>
      <c r="H740" s="29"/>
      <c r="I740" s="29"/>
      <c r="J740" s="112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W740" s="29"/>
      <c r="X740" s="29"/>
      <c r="Y740" s="29"/>
      <c r="Z740" s="29"/>
      <c r="AA740" s="29"/>
      <c r="AB740" s="29"/>
      <c r="AC740" s="29"/>
      <c r="AD740" s="29"/>
      <c r="AE740" s="29"/>
      <c r="AF740" s="29"/>
      <c r="AG740" s="29"/>
      <c r="AH740" s="29"/>
      <c r="AI740" s="29"/>
      <c r="AJ740" s="29"/>
      <c r="AK740" s="29"/>
      <c r="AL740" s="29"/>
      <c r="AM740" s="29"/>
      <c r="AN740" s="29"/>
      <c r="AO740" s="29"/>
      <c r="AP740" s="29"/>
      <c r="AQ740" s="29"/>
      <c r="AR740" s="29"/>
      <c r="AS740" s="29"/>
      <c r="AT740" s="29"/>
      <c r="AU740" s="29"/>
      <c r="AV740" s="29"/>
      <c r="AW740" s="29"/>
      <c r="AX740" s="29"/>
      <c r="AY740" s="29"/>
      <c r="AZ740" s="29"/>
      <c r="BA740" s="29"/>
      <c r="BB740" s="29"/>
      <c r="BC740" s="29"/>
      <c r="BD740" s="29"/>
      <c r="BE740" s="29"/>
      <c r="BF740" s="29"/>
      <c r="BG740" s="29"/>
      <c r="BH740" s="29"/>
      <c r="BI740" s="29"/>
      <c r="BJ740" s="29"/>
      <c r="BK740" s="29"/>
      <c r="BL740" s="29"/>
      <c r="BM740" s="29"/>
      <c r="BN740" s="29"/>
      <c r="BO740" s="29"/>
      <c r="BP740" s="29"/>
    </row>
    <row r="741" spans="1:68" ht="12.75" customHeight="1">
      <c r="A741" s="112"/>
      <c r="B741" s="112"/>
      <c r="C741" s="112"/>
      <c r="D741" s="29"/>
      <c r="E741" s="29"/>
      <c r="F741" s="150"/>
      <c r="G741" s="29"/>
      <c r="H741" s="29"/>
      <c r="I741" s="29"/>
      <c r="J741" s="112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W741" s="29"/>
      <c r="X741" s="29"/>
      <c r="Y741" s="29"/>
      <c r="Z741" s="29"/>
      <c r="AA741" s="29"/>
      <c r="AB741" s="29"/>
      <c r="AC741" s="29"/>
      <c r="AD741" s="29"/>
      <c r="AE741" s="29"/>
      <c r="AF741" s="29"/>
      <c r="AG741" s="29"/>
      <c r="AH741" s="29"/>
      <c r="AI741" s="29"/>
      <c r="AJ741" s="29"/>
      <c r="AK741" s="29"/>
      <c r="AL741" s="29"/>
      <c r="AM741" s="29"/>
      <c r="AN741" s="29"/>
      <c r="AO741" s="29"/>
      <c r="AP741" s="29"/>
      <c r="AQ741" s="29"/>
      <c r="AR741" s="29"/>
      <c r="AS741" s="29"/>
      <c r="AT741" s="29"/>
      <c r="AU741" s="29"/>
      <c r="AV741" s="29"/>
      <c r="AW741" s="29"/>
      <c r="AX741" s="29"/>
      <c r="AY741" s="29"/>
      <c r="AZ741" s="29"/>
      <c r="BA741" s="29"/>
      <c r="BB741" s="29"/>
      <c r="BC741" s="29"/>
      <c r="BD741" s="29"/>
      <c r="BE741" s="29"/>
      <c r="BF741" s="29"/>
      <c r="BG741" s="29"/>
      <c r="BH741" s="29"/>
      <c r="BI741" s="29"/>
      <c r="BJ741" s="29"/>
      <c r="BK741" s="29"/>
      <c r="BL741" s="29"/>
      <c r="BM741" s="29"/>
      <c r="BN741" s="29"/>
      <c r="BO741" s="29"/>
      <c r="BP741" s="29"/>
    </row>
    <row r="742" spans="1:68" ht="12.75" customHeight="1">
      <c r="A742" s="112"/>
      <c r="B742" s="112"/>
      <c r="C742" s="112"/>
      <c r="D742" s="29"/>
      <c r="E742" s="29"/>
      <c r="F742" s="150"/>
      <c r="G742" s="29"/>
      <c r="H742" s="29"/>
      <c r="I742" s="29"/>
      <c r="J742" s="112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W742" s="29"/>
      <c r="X742" s="29"/>
      <c r="Y742" s="29"/>
      <c r="Z742" s="29"/>
      <c r="AA742" s="29"/>
      <c r="AB742" s="29"/>
      <c r="AC742" s="29"/>
      <c r="AD742" s="29"/>
      <c r="AE742" s="29"/>
      <c r="AF742" s="29"/>
      <c r="AG742" s="29"/>
      <c r="AH742" s="29"/>
      <c r="AI742" s="29"/>
      <c r="AJ742" s="29"/>
      <c r="AK742" s="29"/>
      <c r="AL742" s="29"/>
      <c r="AM742" s="29"/>
      <c r="AN742" s="29"/>
      <c r="AO742" s="29"/>
      <c r="AP742" s="29"/>
      <c r="AQ742" s="29"/>
      <c r="AR742" s="29"/>
      <c r="AS742" s="29"/>
      <c r="AT742" s="29"/>
      <c r="AU742" s="29"/>
      <c r="AV742" s="29"/>
      <c r="AW742" s="29"/>
      <c r="AX742" s="29"/>
      <c r="AY742" s="29"/>
      <c r="AZ742" s="29"/>
      <c r="BA742" s="29"/>
      <c r="BB742" s="29"/>
      <c r="BC742" s="29"/>
      <c r="BD742" s="29"/>
      <c r="BE742" s="29"/>
      <c r="BF742" s="29"/>
      <c r="BG742" s="29"/>
      <c r="BH742" s="29"/>
      <c r="BI742" s="29"/>
      <c r="BJ742" s="29"/>
      <c r="BK742" s="29"/>
      <c r="BL742" s="29"/>
      <c r="BM742" s="29"/>
      <c r="BN742" s="29"/>
      <c r="BO742" s="29"/>
      <c r="BP742" s="29"/>
    </row>
    <row r="743" spans="1:68" ht="12.75" customHeight="1">
      <c r="A743" s="112"/>
      <c r="B743" s="112"/>
      <c r="C743" s="112"/>
      <c r="D743" s="29"/>
      <c r="E743" s="29"/>
      <c r="F743" s="150"/>
      <c r="G743" s="29"/>
      <c r="H743" s="29"/>
      <c r="I743" s="29"/>
      <c r="J743" s="112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W743" s="29"/>
      <c r="X743" s="29"/>
      <c r="Y743" s="29"/>
      <c r="Z743" s="29"/>
      <c r="AA743" s="29"/>
      <c r="AB743" s="29"/>
      <c r="AC743" s="29"/>
      <c r="AD743" s="29"/>
      <c r="AE743" s="29"/>
      <c r="AF743" s="29"/>
      <c r="AG743" s="29"/>
      <c r="AH743" s="29"/>
      <c r="AI743" s="29"/>
      <c r="AJ743" s="29"/>
      <c r="AK743" s="29"/>
      <c r="AL743" s="29"/>
      <c r="AM743" s="29"/>
      <c r="AN743" s="29"/>
      <c r="AO743" s="29"/>
      <c r="AP743" s="29"/>
      <c r="AQ743" s="29"/>
      <c r="AR743" s="29"/>
      <c r="AS743" s="29"/>
      <c r="AT743" s="29"/>
      <c r="AU743" s="29"/>
      <c r="AV743" s="29"/>
      <c r="AW743" s="29"/>
      <c r="AX743" s="29"/>
      <c r="AY743" s="29"/>
      <c r="AZ743" s="29"/>
      <c r="BA743" s="29"/>
      <c r="BB743" s="29"/>
      <c r="BC743" s="29"/>
      <c r="BD743" s="29"/>
      <c r="BE743" s="29"/>
      <c r="BF743" s="29"/>
      <c r="BG743" s="29"/>
      <c r="BH743" s="29"/>
      <c r="BI743" s="29"/>
      <c r="BJ743" s="29"/>
      <c r="BK743" s="29"/>
      <c r="BL743" s="29"/>
      <c r="BM743" s="29"/>
      <c r="BN743" s="29"/>
      <c r="BO743" s="29"/>
      <c r="BP743" s="29"/>
    </row>
    <row r="744" spans="1:68" ht="12.75" customHeight="1">
      <c r="A744" s="112"/>
      <c r="B744" s="112"/>
      <c r="C744" s="112"/>
      <c r="D744" s="29"/>
      <c r="E744" s="29"/>
      <c r="F744" s="150"/>
      <c r="G744" s="29"/>
      <c r="H744" s="29"/>
      <c r="I744" s="29"/>
      <c r="J744" s="112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W744" s="29"/>
      <c r="X744" s="29"/>
      <c r="Y744" s="29"/>
      <c r="Z744" s="29"/>
      <c r="AA744" s="29"/>
      <c r="AB744" s="29"/>
      <c r="AC744" s="29"/>
      <c r="AD744" s="29"/>
      <c r="AE744" s="29"/>
      <c r="AF744" s="29"/>
      <c r="AG744" s="29"/>
      <c r="AH744" s="29"/>
      <c r="AI744" s="29"/>
      <c r="AJ744" s="29"/>
      <c r="AK744" s="29"/>
      <c r="AL744" s="29"/>
      <c r="AM744" s="29"/>
      <c r="AN744" s="29"/>
      <c r="AO744" s="29"/>
      <c r="AP744" s="29"/>
      <c r="AQ744" s="29"/>
      <c r="AR744" s="29"/>
      <c r="AS744" s="29"/>
      <c r="AT744" s="29"/>
      <c r="AU744" s="29"/>
      <c r="AV744" s="29"/>
      <c r="AW744" s="29"/>
      <c r="AX744" s="29"/>
      <c r="AY744" s="29"/>
      <c r="AZ744" s="29"/>
      <c r="BA744" s="29"/>
      <c r="BB744" s="29"/>
      <c r="BC744" s="29"/>
      <c r="BD744" s="29"/>
      <c r="BE744" s="29"/>
      <c r="BF744" s="29"/>
      <c r="BG744" s="29"/>
      <c r="BH744" s="29"/>
      <c r="BI744" s="29"/>
      <c r="BJ744" s="29"/>
      <c r="BK744" s="29"/>
      <c r="BL744" s="29"/>
      <c r="BM744" s="29"/>
      <c r="BN744" s="29"/>
      <c r="BO744" s="29"/>
      <c r="BP744" s="29"/>
    </row>
    <row r="745" spans="1:68" ht="12.75" customHeight="1">
      <c r="A745" s="112"/>
      <c r="B745" s="112"/>
      <c r="C745" s="112"/>
      <c r="D745" s="29"/>
      <c r="E745" s="29"/>
      <c r="F745" s="150"/>
      <c r="G745" s="29"/>
      <c r="H745" s="29"/>
      <c r="I745" s="29"/>
      <c r="J745" s="112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W745" s="29"/>
      <c r="X745" s="29"/>
      <c r="Y745" s="29"/>
      <c r="Z745" s="29"/>
      <c r="AA745" s="29"/>
      <c r="AB745" s="29"/>
      <c r="AC745" s="29"/>
      <c r="AD745" s="29"/>
      <c r="AE745" s="29"/>
      <c r="AF745" s="29"/>
      <c r="AG745" s="29"/>
      <c r="AH745" s="29"/>
      <c r="AI745" s="29"/>
      <c r="AJ745" s="29"/>
      <c r="AK745" s="29"/>
      <c r="AL745" s="29"/>
      <c r="AM745" s="29"/>
      <c r="AN745" s="29"/>
      <c r="AO745" s="29"/>
      <c r="AP745" s="29"/>
      <c r="AQ745" s="29"/>
      <c r="AR745" s="29"/>
      <c r="AS745" s="29"/>
      <c r="AT745" s="29"/>
      <c r="AU745" s="29"/>
      <c r="AV745" s="29"/>
      <c r="AW745" s="29"/>
      <c r="AX745" s="29"/>
      <c r="AY745" s="29"/>
      <c r="AZ745" s="29"/>
      <c r="BA745" s="29"/>
      <c r="BB745" s="29"/>
      <c r="BC745" s="29"/>
      <c r="BD745" s="29"/>
      <c r="BE745" s="29"/>
      <c r="BF745" s="29"/>
      <c r="BG745" s="29"/>
      <c r="BH745" s="29"/>
      <c r="BI745" s="29"/>
      <c r="BJ745" s="29"/>
      <c r="BK745" s="29"/>
      <c r="BL745" s="29"/>
      <c r="BM745" s="29"/>
      <c r="BN745" s="29"/>
      <c r="BO745" s="29"/>
      <c r="BP745" s="29"/>
    </row>
    <row r="746" spans="1:68" ht="12.75" customHeight="1">
      <c r="A746" s="112"/>
      <c r="B746" s="112"/>
      <c r="C746" s="112"/>
      <c r="D746" s="29"/>
      <c r="E746" s="29"/>
      <c r="F746" s="150"/>
      <c r="G746" s="29"/>
      <c r="H746" s="29"/>
      <c r="I746" s="29"/>
      <c r="J746" s="112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W746" s="29"/>
      <c r="X746" s="29"/>
      <c r="Y746" s="29"/>
      <c r="Z746" s="29"/>
      <c r="AA746" s="29"/>
      <c r="AB746" s="29"/>
      <c r="AC746" s="29"/>
      <c r="AD746" s="29"/>
      <c r="AE746" s="29"/>
      <c r="AF746" s="29"/>
      <c r="AG746" s="29"/>
      <c r="AH746" s="29"/>
      <c r="AI746" s="29"/>
      <c r="AJ746" s="29"/>
      <c r="AK746" s="29"/>
      <c r="AL746" s="29"/>
      <c r="AM746" s="29"/>
      <c r="AN746" s="29"/>
      <c r="AO746" s="29"/>
      <c r="AP746" s="29"/>
      <c r="AQ746" s="29"/>
      <c r="AR746" s="29"/>
      <c r="AS746" s="29"/>
      <c r="AT746" s="29"/>
      <c r="AU746" s="29"/>
      <c r="AV746" s="29"/>
      <c r="AW746" s="29"/>
      <c r="AX746" s="29"/>
      <c r="AY746" s="29"/>
      <c r="AZ746" s="29"/>
      <c r="BA746" s="29"/>
      <c r="BB746" s="29"/>
      <c r="BC746" s="29"/>
      <c r="BD746" s="29"/>
      <c r="BE746" s="29"/>
      <c r="BF746" s="29"/>
      <c r="BG746" s="29"/>
      <c r="BH746" s="29"/>
      <c r="BI746" s="29"/>
      <c r="BJ746" s="29"/>
      <c r="BK746" s="29"/>
      <c r="BL746" s="29"/>
      <c r="BM746" s="29"/>
      <c r="BN746" s="29"/>
      <c r="BO746" s="29"/>
      <c r="BP746" s="29"/>
    </row>
    <row r="747" spans="1:68" ht="12.75" customHeight="1">
      <c r="A747" s="112"/>
      <c r="B747" s="112"/>
      <c r="C747" s="112"/>
      <c r="D747" s="29"/>
      <c r="E747" s="29"/>
      <c r="F747" s="150"/>
      <c r="G747" s="29"/>
      <c r="H747" s="29"/>
      <c r="I747" s="29"/>
      <c r="J747" s="112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W747" s="29"/>
      <c r="X747" s="29"/>
      <c r="Y747" s="29"/>
      <c r="Z747" s="29"/>
      <c r="AA747" s="29"/>
      <c r="AB747" s="29"/>
      <c r="AC747" s="29"/>
      <c r="AD747" s="29"/>
      <c r="AE747" s="29"/>
      <c r="AF747" s="29"/>
      <c r="AG747" s="29"/>
      <c r="AH747" s="29"/>
      <c r="AI747" s="29"/>
      <c r="AJ747" s="29"/>
      <c r="AK747" s="29"/>
      <c r="AL747" s="29"/>
      <c r="AM747" s="29"/>
      <c r="AN747" s="29"/>
      <c r="AO747" s="29"/>
      <c r="AP747" s="29"/>
      <c r="AQ747" s="29"/>
      <c r="AR747" s="29"/>
      <c r="AS747" s="29"/>
      <c r="AT747" s="29"/>
      <c r="AU747" s="29"/>
      <c r="AV747" s="29"/>
      <c r="AW747" s="29"/>
      <c r="AX747" s="29"/>
      <c r="AY747" s="29"/>
      <c r="AZ747" s="29"/>
      <c r="BA747" s="29"/>
      <c r="BB747" s="29"/>
      <c r="BC747" s="29"/>
      <c r="BD747" s="29"/>
      <c r="BE747" s="29"/>
      <c r="BF747" s="29"/>
      <c r="BG747" s="29"/>
      <c r="BH747" s="29"/>
      <c r="BI747" s="29"/>
      <c r="BJ747" s="29"/>
      <c r="BK747" s="29"/>
      <c r="BL747" s="29"/>
      <c r="BM747" s="29"/>
      <c r="BN747" s="29"/>
      <c r="BO747" s="29"/>
      <c r="BP747" s="29"/>
    </row>
    <row r="748" spans="1:68" ht="12.75" customHeight="1">
      <c r="A748" s="112"/>
      <c r="B748" s="112"/>
      <c r="C748" s="112"/>
      <c r="D748" s="29"/>
      <c r="E748" s="29"/>
      <c r="F748" s="150"/>
      <c r="G748" s="29"/>
      <c r="H748" s="29"/>
      <c r="I748" s="29"/>
      <c r="J748" s="112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W748" s="29"/>
      <c r="X748" s="29"/>
      <c r="Y748" s="29"/>
      <c r="Z748" s="29"/>
      <c r="AA748" s="29"/>
      <c r="AB748" s="29"/>
      <c r="AC748" s="29"/>
      <c r="AD748" s="29"/>
      <c r="AE748" s="29"/>
      <c r="AF748" s="29"/>
      <c r="AG748" s="29"/>
      <c r="AH748" s="29"/>
      <c r="AI748" s="29"/>
      <c r="AJ748" s="29"/>
      <c r="AK748" s="29"/>
      <c r="AL748" s="29"/>
      <c r="AM748" s="29"/>
      <c r="AN748" s="29"/>
      <c r="AO748" s="29"/>
      <c r="AP748" s="29"/>
      <c r="AQ748" s="29"/>
      <c r="AR748" s="29"/>
      <c r="AS748" s="29"/>
      <c r="AT748" s="29"/>
      <c r="AU748" s="29"/>
      <c r="AV748" s="29"/>
      <c r="AW748" s="29"/>
      <c r="AX748" s="29"/>
      <c r="AY748" s="29"/>
      <c r="AZ748" s="29"/>
      <c r="BA748" s="29"/>
      <c r="BB748" s="29"/>
      <c r="BC748" s="29"/>
      <c r="BD748" s="29"/>
      <c r="BE748" s="29"/>
      <c r="BF748" s="29"/>
      <c r="BG748" s="29"/>
      <c r="BH748" s="29"/>
      <c r="BI748" s="29"/>
      <c r="BJ748" s="29"/>
      <c r="BK748" s="29"/>
      <c r="BL748" s="29"/>
      <c r="BM748" s="29"/>
      <c r="BN748" s="29"/>
      <c r="BO748" s="29"/>
      <c r="BP748" s="29"/>
    </row>
    <row r="749" spans="1:68" ht="12.75" customHeight="1">
      <c r="A749" s="112"/>
      <c r="B749" s="112"/>
      <c r="C749" s="112"/>
      <c r="D749" s="29"/>
      <c r="E749" s="29"/>
      <c r="F749" s="150"/>
      <c r="G749" s="29"/>
      <c r="H749" s="29"/>
      <c r="I749" s="29"/>
      <c r="J749" s="112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W749" s="29"/>
      <c r="X749" s="29"/>
      <c r="Y749" s="29"/>
      <c r="Z749" s="29"/>
      <c r="AA749" s="29"/>
      <c r="AB749" s="29"/>
      <c r="AC749" s="29"/>
      <c r="AD749" s="29"/>
      <c r="AE749" s="29"/>
      <c r="AF749" s="29"/>
      <c r="AG749" s="29"/>
      <c r="AH749" s="29"/>
      <c r="AI749" s="29"/>
      <c r="AJ749" s="29"/>
      <c r="AK749" s="29"/>
      <c r="AL749" s="29"/>
      <c r="AM749" s="29"/>
      <c r="AN749" s="29"/>
      <c r="AO749" s="29"/>
      <c r="AP749" s="29"/>
      <c r="AQ749" s="29"/>
      <c r="AR749" s="29"/>
      <c r="AS749" s="29"/>
      <c r="AT749" s="29"/>
      <c r="AU749" s="29"/>
      <c r="AV749" s="29"/>
      <c r="AW749" s="29"/>
      <c r="AX749" s="29"/>
      <c r="AY749" s="29"/>
      <c r="AZ749" s="29"/>
      <c r="BA749" s="29"/>
      <c r="BB749" s="29"/>
      <c r="BC749" s="29"/>
      <c r="BD749" s="29"/>
      <c r="BE749" s="29"/>
      <c r="BF749" s="29"/>
      <c r="BG749" s="29"/>
      <c r="BH749" s="29"/>
      <c r="BI749" s="29"/>
      <c r="BJ749" s="29"/>
      <c r="BK749" s="29"/>
      <c r="BL749" s="29"/>
      <c r="BM749" s="29"/>
      <c r="BN749" s="29"/>
      <c r="BO749" s="29"/>
      <c r="BP749" s="29"/>
    </row>
    <row r="750" spans="1:68" ht="12.75" customHeight="1">
      <c r="A750" s="112"/>
      <c r="B750" s="112"/>
      <c r="C750" s="112"/>
      <c r="D750" s="29"/>
      <c r="E750" s="29"/>
      <c r="F750" s="150"/>
      <c r="G750" s="29"/>
      <c r="H750" s="29"/>
      <c r="I750" s="29"/>
      <c r="J750" s="112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W750" s="29"/>
      <c r="X750" s="29"/>
      <c r="Y750" s="29"/>
      <c r="Z750" s="29"/>
      <c r="AA750" s="29"/>
      <c r="AB750" s="29"/>
      <c r="AC750" s="29"/>
      <c r="AD750" s="29"/>
      <c r="AE750" s="29"/>
      <c r="AF750" s="29"/>
      <c r="AG750" s="29"/>
      <c r="AH750" s="29"/>
      <c r="AI750" s="29"/>
      <c r="AJ750" s="29"/>
      <c r="AK750" s="29"/>
      <c r="AL750" s="29"/>
      <c r="AM750" s="29"/>
      <c r="AN750" s="29"/>
      <c r="AO750" s="29"/>
      <c r="AP750" s="29"/>
      <c r="AQ750" s="29"/>
      <c r="AR750" s="29"/>
      <c r="AS750" s="29"/>
      <c r="AT750" s="29"/>
      <c r="AU750" s="29"/>
      <c r="AV750" s="29"/>
      <c r="AW750" s="29"/>
      <c r="AX750" s="29"/>
      <c r="AY750" s="29"/>
      <c r="AZ750" s="29"/>
      <c r="BA750" s="29"/>
      <c r="BB750" s="29"/>
      <c r="BC750" s="29"/>
      <c r="BD750" s="29"/>
      <c r="BE750" s="29"/>
      <c r="BF750" s="29"/>
      <c r="BG750" s="29"/>
      <c r="BH750" s="29"/>
      <c r="BI750" s="29"/>
      <c r="BJ750" s="29"/>
      <c r="BK750" s="29"/>
      <c r="BL750" s="29"/>
      <c r="BM750" s="29"/>
      <c r="BN750" s="29"/>
      <c r="BO750" s="29"/>
      <c r="BP750" s="29"/>
    </row>
    <row r="751" spans="1:68" ht="12.75" customHeight="1">
      <c r="A751" s="112"/>
      <c r="B751" s="112"/>
      <c r="C751" s="112"/>
      <c r="D751" s="29"/>
      <c r="E751" s="29"/>
      <c r="F751" s="150"/>
      <c r="G751" s="29"/>
      <c r="H751" s="29"/>
      <c r="I751" s="29"/>
      <c r="J751" s="112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W751" s="29"/>
      <c r="X751" s="29"/>
      <c r="Y751" s="29"/>
      <c r="Z751" s="29"/>
      <c r="AA751" s="29"/>
      <c r="AB751" s="29"/>
      <c r="AC751" s="29"/>
      <c r="AD751" s="29"/>
      <c r="AE751" s="29"/>
      <c r="AF751" s="29"/>
      <c r="AG751" s="29"/>
      <c r="AH751" s="29"/>
      <c r="AI751" s="29"/>
      <c r="AJ751" s="29"/>
      <c r="AK751" s="29"/>
      <c r="AL751" s="29"/>
      <c r="AM751" s="29"/>
      <c r="AN751" s="29"/>
      <c r="AO751" s="29"/>
      <c r="AP751" s="29"/>
      <c r="AQ751" s="29"/>
      <c r="AR751" s="29"/>
      <c r="AS751" s="29"/>
      <c r="AT751" s="29"/>
      <c r="AU751" s="29"/>
      <c r="AV751" s="29"/>
      <c r="AW751" s="29"/>
      <c r="AX751" s="29"/>
      <c r="AY751" s="29"/>
      <c r="AZ751" s="29"/>
      <c r="BA751" s="29"/>
      <c r="BB751" s="29"/>
      <c r="BC751" s="29"/>
      <c r="BD751" s="29"/>
      <c r="BE751" s="29"/>
      <c r="BF751" s="29"/>
      <c r="BG751" s="29"/>
      <c r="BH751" s="29"/>
      <c r="BI751" s="29"/>
      <c r="BJ751" s="29"/>
      <c r="BK751" s="29"/>
      <c r="BL751" s="29"/>
      <c r="BM751" s="29"/>
      <c r="BN751" s="29"/>
      <c r="BO751" s="29"/>
      <c r="BP751" s="29"/>
    </row>
    <row r="752" spans="1:68" ht="12.75" customHeight="1">
      <c r="A752" s="112"/>
      <c r="B752" s="112"/>
      <c r="C752" s="112"/>
      <c r="D752" s="29"/>
      <c r="E752" s="29"/>
      <c r="F752" s="150"/>
      <c r="G752" s="29"/>
      <c r="H752" s="29"/>
      <c r="I752" s="29"/>
      <c r="J752" s="112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W752" s="29"/>
      <c r="X752" s="29"/>
      <c r="Y752" s="29"/>
      <c r="Z752" s="29"/>
      <c r="AA752" s="29"/>
      <c r="AB752" s="29"/>
      <c r="AC752" s="29"/>
      <c r="AD752" s="29"/>
      <c r="AE752" s="29"/>
      <c r="AF752" s="29"/>
      <c r="AG752" s="29"/>
      <c r="AH752" s="29"/>
      <c r="AI752" s="29"/>
      <c r="AJ752" s="29"/>
      <c r="AK752" s="29"/>
      <c r="AL752" s="29"/>
      <c r="AM752" s="29"/>
      <c r="AN752" s="29"/>
      <c r="AO752" s="29"/>
      <c r="AP752" s="29"/>
      <c r="AQ752" s="29"/>
      <c r="AR752" s="29"/>
      <c r="AS752" s="29"/>
      <c r="AT752" s="29"/>
      <c r="AU752" s="29"/>
      <c r="AV752" s="29"/>
      <c r="AW752" s="29"/>
      <c r="AX752" s="29"/>
      <c r="AY752" s="29"/>
      <c r="AZ752" s="29"/>
      <c r="BA752" s="29"/>
      <c r="BB752" s="29"/>
      <c r="BC752" s="29"/>
      <c r="BD752" s="29"/>
      <c r="BE752" s="29"/>
      <c r="BF752" s="29"/>
      <c r="BG752" s="29"/>
      <c r="BH752" s="29"/>
      <c r="BI752" s="29"/>
      <c r="BJ752" s="29"/>
      <c r="BK752" s="29"/>
      <c r="BL752" s="29"/>
      <c r="BM752" s="29"/>
      <c r="BN752" s="29"/>
      <c r="BO752" s="29"/>
      <c r="BP752" s="29"/>
    </row>
    <row r="753" spans="1:68" ht="12.75" customHeight="1">
      <c r="A753" s="112"/>
      <c r="B753" s="112"/>
      <c r="C753" s="112"/>
      <c r="D753" s="29"/>
      <c r="E753" s="29"/>
      <c r="F753" s="150"/>
      <c r="G753" s="29"/>
      <c r="H753" s="29"/>
      <c r="I753" s="29"/>
      <c r="J753" s="112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W753" s="29"/>
      <c r="X753" s="29"/>
      <c r="Y753" s="29"/>
      <c r="Z753" s="29"/>
      <c r="AA753" s="29"/>
      <c r="AB753" s="29"/>
      <c r="AC753" s="29"/>
      <c r="AD753" s="29"/>
      <c r="AE753" s="29"/>
      <c r="AF753" s="29"/>
      <c r="AG753" s="29"/>
      <c r="AH753" s="29"/>
      <c r="AI753" s="29"/>
      <c r="AJ753" s="29"/>
      <c r="AK753" s="29"/>
      <c r="AL753" s="29"/>
      <c r="AM753" s="29"/>
      <c r="AN753" s="29"/>
      <c r="AO753" s="29"/>
      <c r="AP753" s="29"/>
      <c r="AQ753" s="29"/>
      <c r="AR753" s="29"/>
      <c r="AS753" s="29"/>
      <c r="AT753" s="29"/>
      <c r="AU753" s="29"/>
      <c r="AV753" s="29"/>
      <c r="AW753" s="29"/>
      <c r="AX753" s="29"/>
      <c r="AY753" s="29"/>
      <c r="AZ753" s="29"/>
      <c r="BA753" s="29"/>
      <c r="BB753" s="29"/>
      <c r="BC753" s="29"/>
      <c r="BD753" s="29"/>
      <c r="BE753" s="29"/>
      <c r="BF753" s="29"/>
      <c r="BG753" s="29"/>
      <c r="BH753" s="29"/>
      <c r="BI753" s="29"/>
      <c r="BJ753" s="29"/>
      <c r="BK753" s="29"/>
      <c r="BL753" s="29"/>
      <c r="BM753" s="29"/>
      <c r="BN753" s="29"/>
      <c r="BO753" s="29"/>
      <c r="BP753" s="29"/>
    </row>
    <row r="754" spans="1:68" ht="12.75" customHeight="1">
      <c r="A754" s="112"/>
      <c r="B754" s="112"/>
      <c r="C754" s="112"/>
      <c r="D754" s="29"/>
      <c r="E754" s="29"/>
      <c r="F754" s="150"/>
      <c r="G754" s="29"/>
      <c r="H754" s="29"/>
      <c r="I754" s="29"/>
      <c r="J754" s="112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W754" s="29"/>
      <c r="X754" s="29"/>
      <c r="Y754" s="29"/>
      <c r="Z754" s="29"/>
      <c r="AA754" s="29"/>
      <c r="AB754" s="29"/>
      <c r="AC754" s="29"/>
      <c r="AD754" s="29"/>
      <c r="AE754" s="29"/>
      <c r="AF754" s="29"/>
      <c r="AG754" s="29"/>
      <c r="AH754" s="29"/>
      <c r="AI754" s="29"/>
      <c r="AJ754" s="29"/>
      <c r="AK754" s="29"/>
      <c r="AL754" s="29"/>
      <c r="AM754" s="29"/>
      <c r="AN754" s="29"/>
      <c r="AO754" s="29"/>
      <c r="AP754" s="29"/>
      <c r="AQ754" s="29"/>
      <c r="AR754" s="29"/>
      <c r="AS754" s="29"/>
      <c r="AT754" s="29"/>
      <c r="AU754" s="29"/>
      <c r="AV754" s="29"/>
      <c r="AW754" s="29"/>
      <c r="AX754" s="29"/>
      <c r="AY754" s="29"/>
      <c r="AZ754" s="29"/>
      <c r="BA754" s="29"/>
      <c r="BB754" s="29"/>
      <c r="BC754" s="29"/>
      <c r="BD754" s="29"/>
      <c r="BE754" s="29"/>
      <c r="BF754" s="29"/>
      <c r="BG754" s="29"/>
      <c r="BH754" s="29"/>
      <c r="BI754" s="29"/>
      <c r="BJ754" s="29"/>
      <c r="BK754" s="29"/>
      <c r="BL754" s="29"/>
      <c r="BM754" s="29"/>
      <c r="BN754" s="29"/>
      <c r="BO754" s="29"/>
      <c r="BP754" s="29"/>
    </row>
    <row r="755" spans="1:68" ht="12.75" customHeight="1">
      <c r="A755" s="112"/>
      <c r="B755" s="112"/>
      <c r="C755" s="112"/>
      <c r="D755" s="29"/>
      <c r="E755" s="29"/>
      <c r="F755" s="150"/>
      <c r="G755" s="29"/>
      <c r="H755" s="29"/>
      <c r="I755" s="29"/>
      <c r="J755" s="112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W755" s="29"/>
      <c r="X755" s="29"/>
      <c r="Y755" s="29"/>
      <c r="Z755" s="29"/>
      <c r="AA755" s="29"/>
      <c r="AB755" s="29"/>
      <c r="AC755" s="29"/>
      <c r="AD755" s="29"/>
      <c r="AE755" s="29"/>
      <c r="AF755" s="29"/>
      <c r="AG755" s="29"/>
      <c r="AH755" s="29"/>
      <c r="AI755" s="29"/>
      <c r="AJ755" s="29"/>
      <c r="AK755" s="29"/>
      <c r="AL755" s="29"/>
      <c r="AM755" s="29"/>
      <c r="AN755" s="29"/>
      <c r="AO755" s="29"/>
      <c r="AP755" s="29"/>
      <c r="AQ755" s="29"/>
      <c r="AR755" s="29"/>
      <c r="AS755" s="29"/>
      <c r="AT755" s="29"/>
      <c r="AU755" s="29"/>
      <c r="AV755" s="29"/>
      <c r="AW755" s="29"/>
      <c r="AX755" s="29"/>
      <c r="AY755" s="29"/>
      <c r="AZ755" s="29"/>
      <c r="BA755" s="29"/>
      <c r="BB755" s="29"/>
      <c r="BC755" s="29"/>
      <c r="BD755" s="29"/>
      <c r="BE755" s="29"/>
      <c r="BF755" s="29"/>
      <c r="BG755" s="29"/>
      <c r="BH755" s="29"/>
      <c r="BI755" s="29"/>
      <c r="BJ755" s="29"/>
      <c r="BK755" s="29"/>
      <c r="BL755" s="29"/>
      <c r="BM755" s="29"/>
      <c r="BN755" s="29"/>
      <c r="BO755" s="29"/>
      <c r="BP755" s="29"/>
    </row>
    <row r="756" spans="1:68" ht="12.75" customHeight="1">
      <c r="A756" s="112"/>
      <c r="B756" s="112"/>
      <c r="C756" s="112"/>
      <c r="D756" s="29"/>
      <c r="E756" s="29"/>
      <c r="F756" s="150"/>
      <c r="G756" s="29"/>
      <c r="H756" s="29"/>
      <c r="I756" s="29"/>
      <c r="J756" s="112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W756" s="29"/>
      <c r="X756" s="29"/>
      <c r="Y756" s="29"/>
      <c r="Z756" s="29"/>
      <c r="AA756" s="29"/>
      <c r="AB756" s="29"/>
      <c r="AC756" s="29"/>
      <c r="AD756" s="29"/>
      <c r="AE756" s="29"/>
      <c r="AF756" s="29"/>
      <c r="AG756" s="29"/>
      <c r="AH756" s="29"/>
      <c r="AI756" s="29"/>
      <c r="AJ756" s="29"/>
      <c r="AK756" s="29"/>
      <c r="AL756" s="29"/>
      <c r="AM756" s="29"/>
      <c r="AN756" s="29"/>
      <c r="AO756" s="29"/>
      <c r="AP756" s="29"/>
      <c r="AQ756" s="29"/>
      <c r="AR756" s="29"/>
      <c r="AS756" s="29"/>
      <c r="AT756" s="29"/>
      <c r="AU756" s="29"/>
      <c r="AV756" s="29"/>
      <c r="AW756" s="29"/>
      <c r="AX756" s="29"/>
      <c r="AY756" s="29"/>
      <c r="AZ756" s="29"/>
      <c r="BA756" s="29"/>
      <c r="BB756" s="29"/>
      <c r="BC756" s="29"/>
      <c r="BD756" s="29"/>
      <c r="BE756" s="29"/>
      <c r="BF756" s="29"/>
      <c r="BG756" s="29"/>
      <c r="BH756" s="29"/>
      <c r="BI756" s="29"/>
      <c r="BJ756" s="29"/>
      <c r="BK756" s="29"/>
      <c r="BL756" s="29"/>
      <c r="BM756" s="29"/>
      <c r="BN756" s="29"/>
      <c r="BO756" s="29"/>
      <c r="BP756" s="29"/>
    </row>
    <row r="757" spans="1:68" ht="12.75" customHeight="1">
      <c r="A757" s="112"/>
      <c r="B757" s="112"/>
      <c r="C757" s="112"/>
      <c r="D757" s="29"/>
      <c r="E757" s="29"/>
      <c r="F757" s="150"/>
      <c r="G757" s="29"/>
      <c r="H757" s="29"/>
      <c r="I757" s="29"/>
      <c r="J757" s="112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W757" s="29"/>
      <c r="X757" s="29"/>
      <c r="Y757" s="29"/>
      <c r="Z757" s="29"/>
      <c r="AA757" s="29"/>
      <c r="AB757" s="29"/>
      <c r="AC757" s="29"/>
      <c r="AD757" s="29"/>
      <c r="AE757" s="29"/>
      <c r="AF757" s="29"/>
      <c r="AG757" s="29"/>
      <c r="AH757" s="29"/>
      <c r="AI757" s="29"/>
      <c r="AJ757" s="29"/>
      <c r="AK757" s="29"/>
      <c r="AL757" s="29"/>
      <c r="AM757" s="29"/>
      <c r="AN757" s="29"/>
      <c r="AO757" s="29"/>
      <c r="AP757" s="29"/>
      <c r="AQ757" s="29"/>
      <c r="AR757" s="29"/>
      <c r="AS757" s="29"/>
      <c r="AT757" s="29"/>
      <c r="AU757" s="29"/>
      <c r="AV757" s="29"/>
      <c r="AW757" s="29"/>
      <c r="AX757" s="29"/>
      <c r="AY757" s="29"/>
      <c r="AZ757" s="29"/>
      <c r="BA757" s="29"/>
      <c r="BB757" s="29"/>
      <c r="BC757" s="29"/>
      <c r="BD757" s="29"/>
      <c r="BE757" s="29"/>
      <c r="BF757" s="29"/>
      <c r="BG757" s="29"/>
      <c r="BH757" s="29"/>
      <c r="BI757" s="29"/>
      <c r="BJ757" s="29"/>
      <c r="BK757" s="29"/>
      <c r="BL757" s="29"/>
      <c r="BM757" s="29"/>
      <c r="BN757" s="29"/>
      <c r="BO757" s="29"/>
      <c r="BP757" s="29"/>
    </row>
    <row r="758" spans="1:68" ht="12.75" customHeight="1">
      <c r="A758" s="112"/>
      <c r="B758" s="112"/>
      <c r="C758" s="112"/>
      <c r="D758" s="29"/>
      <c r="E758" s="29"/>
      <c r="F758" s="150"/>
      <c r="G758" s="29"/>
      <c r="H758" s="29"/>
      <c r="I758" s="29"/>
      <c r="J758" s="112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W758" s="29"/>
      <c r="X758" s="29"/>
      <c r="Y758" s="29"/>
      <c r="Z758" s="29"/>
      <c r="AA758" s="29"/>
      <c r="AB758" s="29"/>
      <c r="AC758" s="29"/>
      <c r="AD758" s="29"/>
      <c r="AE758" s="29"/>
      <c r="AF758" s="29"/>
      <c r="AG758" s="29"/>
      <c r="AH758" s="29"/>
      <c r="AI758" s="29"/>
      <c r="AJ758" s="29"/>
      <c r="AK758" s="29"/>
      <c r="AL758" s="29"/>
      <c r="AM758" s="29"/>
      <c r="AN758" s="29"/>
      <c r="AO758" s="29"/>
      <c r="AP758" s="29"/>
      <c r="AQ758" s="29"/>
      <c r="AR758" s="29"/>
      <c r="AS758" s="29"/>
      <c r="AT758" s="29"/>
      <c r="AU758" s="29"/>
      <c r="AV758" s="29"/>
      <c r="AW758" s="29"/>
      <c r="AX758" s="29"/>
      <c r="AY758" s="29"/>
      <c r="AZ758" s="29"/>
      <c r="BA758" s="29"/>
      <c r="BB758" s="29"/>
      <c r="BC758" s="29"/>
      <c r="BD758" s="29"/>
      <c r="BE758" s="29"/>
      <c r="BF758" s="29"/>
      <c r="BG758" s="29"/>
      <c r="BH758" s="29"/>
      <c r="BI758" s="29"/>
      <c r="BJ758" s="29"/>
      <c r="BK758" s="29"/>
      <c r="BL758" s="29"/>
      <c r="BM758" s="29"/>
      <c r="BN758" s="29"/>
      <c r="BO758" s="29"/>
      <c r="BP758" s="29"/>
    </row>
    <row r="759" spans="1:68" ht="12.75" customHeight="1">
      <c r="A759" s="112"/>
      <c r="B759" s="112"/>
      <c r="C759" s="112"/>
      <c r="D759" s="29"/>
      <c r="E759" s="29"/>
      <c r="F759" s="150"/>
      <c r="G759" s="29"/>
      <c r="H759" s="29"/>
      <c r="I759" s="29"/>
      <c r="J759" s="112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W759" s="29"/>
      <c r="X759" s="29"/>
      <c r="Y759" s="29"/>
      <c r="Z759" s="29"/>
      <c r="AA759" s="29"/>
      <c r="AB759" s="29"/>
      <c r="AC759" s="29"/>
      <c r="AD759" s="29"/>
      <c r="AE759" s="29"/>
      <c r="AF759" s="29"/>
      <c r="AG759" s="29"/>
      <c r="AH759" s="29"/>
      <c r="AI759" s="29"/>
      <c r="AJ759" s="29"/>
      <c r="AK759" s="29"/>
      <c r="AL759" s="29"/>
      <c r="AM759" s="29"/>
      <c r="AN759" s="29"/>
      <c r="AO759" s="29"/>
      <c r="AP759" s="29"/>
      <c r="AQ759" s="29"/>
      <c r="AR759" s="29"/>
      <c r="AS759" s="29"/>
      <c r="AT759" s="29"/>
      <c r="AU759" s="29"/>
      <c r="AV759" s="29"/>
      <c r="AW759" s="29"/>
      <c r="AX759" s="29"/>
      <c r="AY759" s="29"/>
      <c r="AZ759" s="29"/>
      <c r="BA759" s="29"/>
      <c r="BB759" s="29"/>
      <c r="BC759" s="29"/>
      <c r="BD759" s="29"/>
      <c r="BE759" s="29"/>
      <c r="BF759" s="29"/>
      <c r="BG759" s="29"/>
      <c r="BH759" s="29"/>
      <c r="BI759" s="29"/>
      <c r="BJ759" s="29"/>
      <c r="BK759" s="29"/>
      <c r="BL759" s="29"/>
      <c r="BM759" s="29"/>
      <c r="BN759" s="29"/>
      <c r="BO759" s="29"/>
      <c r="BP759" s="29"/>
    </row>
    <row r="760" spans="1:68" ht="12.75" customHeight="1">
      <c r="A760" s="112"/>
      <c r="B760" s="112"/>
      <c r="C760" s="112"/>
      <c r="D760" s="29"/>
      <c r="E760" s="29"/>
      <c r="F760" s="150"/>
      <c r="G760" s="29"/>
      <c r="H760" s="29"/>
      <c r="I760" s="29"/>
      <c r="J760" s="112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W760" s="29"/>
      <c r="X760" s="29"/>
      <c r="Y760" s="29"/>
      <c r="Z760" s="29"/>
      <c r="AA760" s="29"/>
      <c r="AB760" s="29"/>
      <c r="AC760" s="29"/>
      <c r="AD760" s="29"/>
      <c r="AE760" s="29"/>
      <c r="AF760" s="29"/>
      <c r="AG760" s="29"/>
      <c r="AH760" s="29"/>
      <c r="AI760" s="29"/>
      <c r="AJ760" s="29"/>
      <c r="AK760" s="29"/>
      <c r="AL760" s="29"/>
      <c r="AM760" s="29"/>
      <c r="AN760" s="29"/>
      <c r="AO760" s="29"/>
      <c r="AP760" s="29"/>
      <c r="AQ760" s="29"/>
      <c r="AR760" s="29"/>
      <c r="AS760" s="29"/>
      <c r="AT760" s="29"/>
      <c r="AU760" s="29"/>
      <c r="AV760" s="29"/>
      <c r="AW760" s="29"/>
      <c r="AX760" s="29"/>
      <c r="AY760" s="29"/>
      <c r="AZ760" s="29"/>
      <c r="BA760" s="29"/>
      <c r="BB760" s="29"/>
      <c r="BC760" s="29"/>
      <c r="BD760" s="29"/>
      <c r="BE760" s="29"/>
      <c r="BF760" s="29"/>
      <c r="BG760" s="29"/>
      <c r="BH760" s="29"/>
      <c r="BI760" s="29"/>
      <c r="BJ760" s="29"/>
      <c r="BK760" s="29"/>
      <c r="BL760" s="29"/>
      <c r="BM760" s="29"/>
      <c r="BN760" s="29"/>
      <c r="BO760" s="29"/>
      <c r="BP760" s="29"/>
    </row>
    <row r="761" spans="1:68" ht="12.75" customHeight="1">
      <c r="A761" s="112"/>
      <c r="B761" s="112"/>
      <c r="C761" s="112"/>
      <c r="D761" s="29"/>
      <c r="E761" s="29"/>
      <c r="F761" s="150"/>
      <c r="G761" s="29"/>
      <c r="H761" s="29"/>
      <c r="I761" s="29"/>
      <c r="J761" s="112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W761" s="29"/>
      <c r="X761" s="29"/>
      <c r="Y761" s="29"/>
      <c r="Z761" s="29"/>
      <c r="AA761" s="29"/>
      <c r="AB761" s="29"/>
      <c r="AC761" s="29"/>
      <c r="AD761" s="29"/>
      <c r="AE761" s="29"/>
      <c r="AF761" s="29"/>
      <c r="AG761" s="29"/>
      <c r="AH761" s="29"/>
      <c r="AI761" s="29"/>
      <c r="AJ761" s="29"/>
      <c r="AK761" s="29"/>
      <c r="AL761" s="29"/>
      <c r="AM761" s="29"/>
      <c r="AN761" s="29"/>
      <c r="AO761" s="29"/>
      <c r="AP761" s="29"/>
      <c r="AQ761" s="29"/>
      <c r="AR761" s="29"/>
      <c r="AS761" s="29"/>
      <c r="AT761" s="29"/>
      <c r="AU761" s="29"/>
      <c r="AV761" s="29"/>
      <c r="AW761" s="29"/>
      <c r="AX761" s="29"/>
      <c r="AY761" s="29"/>
      <c r="AZ761" s="29"/>
      <c r="BA761" s="29"/>
      <c r="BB761" s="29"/>
      <c r="BC761" s="29"/>
      <c r="BD761" s="29"/>
      <c r="BE761" s="29"/>
      <c r="BF761" s="29"/>
      <c r="BG761" s="29"/>
      <c r="BH761" s="29"/>
      <c r="BI761" s="29"/>
      <c r="BJ761" s="29"/>
      <c r="BK761" s="29"/>
      <c r="BL761" s="29"/>
      <c r="BM761" s="29"/>
      <c r="BN761" s="29"/>
      <c r="BO761" s="29"/>
      <c r="BP761" s="29"/>
    </row>
    <row r="762" spans="1:68" ht="12.75" customHeight="1">
      <c r="A762" s="112"/>
      <c r="B762" s="112"/>
      <c r="C762" s="112"/>
      <c r="D762" s="29"/>
      <c r="E762" s="29"/>
      <c r="F762" s="150"/>
      <c r="G762" s="29"/>
      <c r="H762" s="29"/>
      <c r="I762" s="29"/>
      <c r="J762" s="112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W762" s="29"/>
      <c r="X762" s="29"/>
      <c r="Y762" s="29"/>
      <c r="Z762" s="29"/>
      <c r="AA762" s="29"/>
      <c r="AB762" s="29"/>
      <c r="AC762" s="29"/>
      <c r="AD762" s="29"/>
      <c r="AE762" s="29"/>
      <c r="AF762" s="29"/>
      <c r="AG762" s="29"/>
      <c r="AH762" s="29"/>
      <c r="AI762" s="29"/>
      <c r="AJ762" s="29"/>
      <c r="AK762" s="29"/>
      <c r="AL762" s="29"/>
      <c r="AM762" s="29"/>
      <c r="AN762" s="29"/>
      <c r="AO762" s="29"/>
      <c r="AP762" s="29"/>
      <c r="AQ762" s="29"/>
      <c r="AR762" s="29"/>
      <c r="AS762" s="29"/>
      <c r="AT762" s="29"/>
      <c r="AU762" s="29"/>
      <c r="AV762" s="29"/>
      <c r="AW762" s="29"/>
      <c r="AX762" s="29"/>
      <c r="AY762" s="29"/>
      <c r="AZ762" s="29"/>
      <c r="BA762" s="29"/>
      <c r="BB762" s="29"/>
      <c r="BC762" s="29"/>
      <c r="BD762" s="29"/>
      <c r="BE762" s="29"/>
      <c r="BF762" s="29"/>
      <c r="BG762" s="29"/>
      <c r="BH762" s="29"/>
      <c r="BI762" s="29"/>
      <c r="BJ762" s="29"/>
      <c r="BK762" s="29"/>
      <c r="BL762" s="29"/>
      <c r="BM762" s="29"/>
      <c r="BN762" s="29"/>
      <c r="BO762" s="29"/>
      <c r="BP762" s="29"/>
    </row>
    <row r="763" spans="1:68" ht="12.75" customHeight="1">
      <c r="A763" s="112"/>
      <c r="B763" s="112"/>
      <c r="C763" s="112"/>
      <c r="D763" s="29"/>
      <c r="E763" s="29"/>
      <c r="F763" s="150"/>
      <c r="G763" s="29"/>
      <c r="H763" s="29"/>
      <c r="I763" s="29"/>
      <c r="J763" s="112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W763" s="29"/>
      <c r="X763" s="29"/>
      <c r="Y763" s="29"/>
      <c r="Z763" s="29"/>
      <c r="AA763" s="29"/>
      <c r="AB763" s="29"/>
      <c r="AC763" s="29"/>
      <c r="AD763" s="29"/>
      <c r="AE763" s="29"/>
      <c r="AF763" s="29"/>
      <c r="AG763" s="29"/>
      <c r="AH763" s="29"/>
      <c r="AI763" s="29"/>
      <c r="AJ763" s="29"/>
      <c r="AK763" s="29"/>
      <c r="AL763" s="29"/>
      <c r="AM763" s="29"/>
      <c r="AN763" s="29"/>
      <c r="AO763" s="29"/>
      <c r="AP763" s="29"/>
      <c r="AQ763" s="29"/>
      <c r="AR763" s="29"/>
      <c r="AS763" s="29"/>
      <c r="AT763" s="29"/>
      <c r="AU763" s="29"/>
      <c r="AV763" s="29"/>
      <c r="AW763" s="29"/>
      <c r="AX763" s="29"/>
      <c r="AY763" s="29"/>
      <c r="AZ763" s="29"/>
      <c r="BA763" s="29"/>
      <c r="BB763" s="29"/>
      <c r="BC763" s="29"/>
      <c r="BD763" s="29"/>
      <c r="BE763" s="29"/>
      <c r="BF763" s="29"/>
      <c r="BG763" s="29"/>
      <c r="BH763" s="29"/>
      <c r="BI763" s="29"/>
      <c r="BJ763" s="29"/>
      <c r="BK763" s="29"/>
      <c r="BL763" s="29"/>
      <c r="BM763" s="29"/>
      <c r="BN763" s="29"/>
      <c r="BO763" s="29"/>
      <c r="BP763" s="29"/>
    </row>
    <row r="764" spans="1:68" ht="12.75" customHeight="1">
      <c r="A764" s="112"/>
      <c r="B764" s="112"/>
      <c r="C764" s="112"/>
      <c r="D764" s="29"/>
      <c r="E764" s="29"/>
      <c r="F764" s="150"/>
      <c r="G764" s="29"/>
      <c r="H764" s="29"/>
      <c r="I764" s="29"/>
      <c r="J764" s="112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W764" s="29"/>
      <c r="X764" s="29"/>
      <c r="Y764" s="29"/>
      <c r="Z764" s="29"/>
      <c r="AA764" s="29"/>
      <c r="AB764" s="29"/>
      <c r="AC764" s="29"/>
      <c r="AD764" s="29"/>
      <c r="AE764" s="29"/>
      <c r="AF764" s="29"/>
      <c r="AG764" s="29"/>
      <c r="AH764" s="29"/>
      <c r="AI764" s="29"/>
      <c r="AJ764" s="29"/>
      <c r="AK764" s="29"/>
      <c r="AL764" s="29"/>
      <c r="AM764" s="29"/>
      <c r="AN764" s="29"/>
      <c r="AO764" s="29"/>
      <c r="AP764" s="29"/>
      <c r="AQ764" s="29"/>
      <c r="AR764" s="29"/>
      <c r="AS764" s="29"/>
      <c r="AT764" s="29"/>
      <c r="AU764" s="29"/>
      <c r="AV764" s="29"/>
      <c r="AW764" s="29"/>
      <c r="AX764" s="29"/>
      <c r="AY764" s="29"/>
      <c r="AZ764" s="29"/>
      <c r="BA764" s="29"/>
      <c r="BB764" s="29"/>
      <c r="BC764" s="29"/>
      <c r="BD764" s="29"/>
      <c r="BE764" s="29"/>
      <c r="BF764" s="29"/>
      <c r="BG764" s="29"/>
      <c r="BH764" s="29"/>
      <c r="BI764" s="29"/>
      <c r="BJ764" s="29"/>
      <c r="BK764" s="29"/>
      <c r="BL764" s="29"/>
      <c r="BM764" s="29"/>
      <c r="BN764" s="29"/>
      <c r="BO764" s="29"/>
      <c r="BP764" s="29"/>
    </row>
    <row r="765" spans="1:68" ht="12.75" customHeight="1">
      <c r="A765" s="112"/>
      <c r="B765" s="112"/>
      <c r="C765" s="112"/>
      <c r="D765" s="29"/>
      <c r="E765" s="29"/>
      <c r="F765" s="150"/>
      <c r="G765" s="29"/>
      <c r="H765" s="29"/>
      <c r="I765" s="29"/>
      <c r="J765" s="112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W765" s="29"/>
      <c r="X765" s="29"/>
      <c r="Y765" s="29"/>
      <c r="Z765" s="29"/>
      <c r="AA765" s="29"/>
      <c r="AB765" s="29"/>
      <c r="AC765" s="29"/>
      <c r="AD765" s="29"/>
      <c r="AE765" s="29"/>
      <c r="AF765" s="29"/>
      <c r="AG765" s="29"/>
      <c r="AH765" s="29"/>
      <c r="AI765" s="29"/>
      <c r="AJ765" s="29"/>
      <c r="AK765" s="29"/>
      <c r="AL765" s="29"/>
      <c r="AM765" s="29"/>
      <c r="AN765" s="29"/>
      <c r="AO765" s="29"/>
      <c r="AP765" s="29"/>
      <c r="AQ765" s="29"/>
      <c r="AR765" s="29"/>
      <c r="AS765" s="29"/>
      <c r="AT765" s="29"/>
      <c r="AU765" s="29"/>
      <c r="AV765" s="29"/>
      <c r="AW765" s="29"/>
      <c r="AX765" s="29"/>
      <c r="AY765" s="29"/>
      <c r="AZ765" s="29"/>
      <c r="BA765" s="29"/>
      <c r="BB765" s="29"/>
      <c r="BC765" s="29"/>
      <c r="BD765" s="29"/>
      <c r="BE765" s="29"/>
      <c r="BF765" s="29"/>
      <c r="BG765" s="29"/>
      <c r="BH765" s="29"/>
      <c r="BI765" s="29"/>
      <c r="BJ765" s="29"/>
      <c r="BK765" s="29"/>
      <c r="BL765" s="29"/>
      <c r="BM765" s="29"/>
      <c r="BN765" s="29"/>
      <c r="BO765" s="29"/>
      <c r="BP765" s="29"/>
    </row>
    <row r="766" spans="1:68" ht="12.75" customHeight="1">
      <c r="A766" s="112"/>
      <c r="B766" s="112"/>
      <c r="C766" s="112"/>
      <c r="D766" s="29"/>
      <c r="E766" s="29"/>
      <c r="F766" s="150"/>
      <c r="G766" s="29"/>
      <c r="H766" s="29"/>
      <c r="I766" s="29"/>
      <c r="J766" s="112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W766" s="29"/>
      <c r="X766" s="29"/>
      <c r="Y766" s="29"/>
      <c r="Z766" s="29"/>
      <c r="AA766" s="29"/>
      <c r="AB766" s="29"/>
      <c r="AC766" s="29"/>
      <c r="AD766" s="29"/>
      <c r="AE766" s="29"/>
      <c r="AF766" s="29"/>
      <c r="AG766" s="29"/>
      <c r="AH766" s="29"/>
      <c r="AI766" s="29"/>
      <c r="AJ766" s="29"/>
      <c r="AK766" s="29"/>
      <c r="AL766" s="29"/>
      <c r="AM766" s="29"/>
      <c r="AN766" s="29"/>
      <c r="AO766" s="29"/>
      <c r="AP766" s="29"/>
      <c r="AQ766" s="29"/>
      <c r="AR766" s="29"/>
      <c r="AS766" s="29"/>
      <c r="AT766" s="29"/>
      <c r="AU766" s="29"/>
      <c r="AV766" s="29"/>
      <c r="AW766" s="29"/>
      <c r="AX766" s="29"/>
      <c r="AY766" s="29"/>
      <c r="AZ766" s="29"/>
      <c r="BA766" s="29"/>
      <c r="BB766" s="29"/>
      <c r="BC766" s="29"/>
      <c r="BD766" s="29"/>
      <c r="BE766" s="29"/>
      <c r="BF766" s="29"/>
      <c r="BG766" s="29"/>
      <c r="BH766" s="29"/>
      <c r="BI766" s="29"/>
      <c r="BJ766" s="29"/>
      <c r="BK766" s="29"/>
      <c r="BL766" s="29"/>
      <c r="BM766" s="29"/>
      <c r="BN766" s="29"/>
      <c r="BO766" s="29"/>
      <c r="BP766" s="29"/>
    </row>
    <row r="767" spans="1:68" ht="12.75" customHeight="1">
      <c r="A767" s="112"/>
      <c r="B767" s="112"/>
      <c r="C767" s="112"/>
      <c r="D767" s="29"/>
      <c r="E767" s="29"/>
      <c r="F767" s="150"/>
      <c r="G767" s="29"/>
      <c r="H767" s="29"/>
      <c r="I767" s="29"/>
      <c r="J767" s="112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W767" s="29"/>
      <c r="X767" s="29"/>
      <c r="Y767" s="29"/>
      <c r="Z767" s="29"/>
      <c r="AA767" s="29"/>
      <c r="AB767" s="29"/>
      <c r="AC767" s="29"/>
      <c r="AD767" s="29"/>
      <c r="AE767" s="29"/>
      <c r="AF767" s="29"/>
      <c r="AG767" s="29"/>
      <c r="AH767" s="29"/>
      <c r="AI767" s="29"/>
      <c r="AJ767" s="29"/>
      <c r="AK767" s="29"/>
      <c r="AL767" s="29"/>
      <c r="AM767" s="29"/>
      <c r="AN767" s="29"/>
      <c r="AO767" s="29"/>
      <c r="AP767" s="29"/>
      <c r="AQ767" s="29"/>
      <c r="AR767" s="29"/>
      <c r="AS767" s="29"/>
      <c r="AT767" s="29"/>
      <c r="AU767" s="29"/>
      <c r="AV767" s="29"/>
      <c r="AW767" s="29"/>
      <c r="AX767" s="29"/>
      <c r="AY767" s="29"/>
      <c r="AZ767" s="29"/>
      <c r="BA767" s="29"/>
      <c r="BB767" s="29"/>
      <c r="BC767" s="29"/>
      <c r="BD767" s="29"/>
      <c r="BE767" s="29"/>
      <c r="BF767" s="29"/>
      <c r="BG767" s="29"/>
      <c r="BH767" s="29"/>
      <c r="BI767" s="29"/>
      <c r="BJ767" s="29"/>
      <c r="BK767" s="29"/>
      <c r="BL767" s="29"/>
      <c r="BM767" s="29"/>
      <c r="BN767" s="29"/>
      <c r="BO767" s="29"/>
      <c r="BP767" s="29"/>
    </row>
    <row r="768" spans="1:68" ht="12.75" customHeight="1">
      <c r="A768" s="112"/>
      <c r="B768" s="112"/>
      <c r="C768" s="112"/>
      <c r="D768" s="29"/>
      <c r="E768" s="29"/>
      <c r="F768" s="150"/>
      <c r="G768" s="29"/>
      <c r="H768" s="29"/>
      <c r="I768" s="29"/>
      <c r="J768" s="112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W768" s="29"/>
      <c r="X768" s="29"/>
      <c r="Y768" s="29"/>
      <c r="Z768" s="29"/>
      <c r="AA768" s="29"/>
      <c r="AB768" s="29"/>
      <c r="AC768" s="29"/>
      <c r="AD768" s="29"/>
      <c r="AE768" s="29"/>
      <c r="AF768" s="29"/>
      <c r="AG768" s="29"/>
      <c r="AH768" s="29"/>
      <c r="AI768" s="29"/>
      <c r="AJ768" s="29"/>
      <c r="AK768" s="29"/>
      <c r="AL768" s="29"/>
      <c r="AM768" s="29"/>
      <c r="AN768" s="29"/>
      <c r="AO768" s="29"/>
      <c r="AP768" s="29"/>
      <c r="AQ768" s="29"/>
      <c r="AR768" s="29"/>
      <c r="AS768" s="29"/>
      <c r="AT768" s="29"/>
      <c r="AU768" s="29"/>
      <c r="AV768" s="29"/>
      <c r="AW768" s="29"/>
      <c r="AX768" s="29"/>
      <c r="AY768" s="29"/>
      <c r="AZ768" s="29"/>
      <c r="BA768" s="29"/>
      <c r="BB768" s="29"/>
      <c r="BC768" s="29"/>
      <c r="BD768" s="29"/>
      <c r="BE768" s="29"/>
      <c r="BF768" s="29"/>
      <c r="BG768" s="29"/>
      <c r="BH768" s="29"/>
      <c r="BI768" s="29"/>
      <c r="BJ768" s="29"/>
      <c r="BK768" s="29"/>
      <c r="BL768" s="29"/>
      <c r="BM768" s="29"/>
      <c r="BN768" s="29"/>
      <c r="BO768" s="29"/>
      <c r="BP768" s="29"/>
    </row>
    <row r="769" spans="1:68" ht="12.75" customHeight="1">
      <c r="A769" s="112"/>
      <c r="B769" s="112"/>
      <c r="C769" s="112"/>
      <c r="D769" s="29"/>
      <c r="E769" s="29"/>
      <c r="F769" s="150"/>
      <c r="G769" s="29"/>
      <c r="H769" s="29"/>
      <c r="I769" s="29"/>
      <c r="J769" s="112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W769" s="29"/>
      <c r="X769" s="29"/>
      <c r="Y769" s="29"/>
      <c r="Z769" s="29"/>
      <c r="AA769" s="29"/>
      <c r="AB769" s="29"/>
      <c r="AC769" s="29"/>
      <c r="AD769" s="29"/>
      <c r="AE769" s="29"/>
      <c r="AF769" s="29"/>
      <c r="AG769" s="29"/>
      <c r="AH769" s="29"/>
      <c r="AI769" s="29"/>
      <c r="AJ769" s="29"/>
      <c r="AK769" s="29"/>
      <c r="AL769" s="29"/>
      <c r="AM769" s="29"/>
      <c r="AN769" s="29"/>
      <c r="AO769" s="29"/>
      <c r="AP769" s="29"/>
      <c r="AQ769" s="29"/>
      <c r="AR769" s="29"/>
      <c r="AS769" s="29"/>
      <c r="AT769" s="29"/>
      <c r="AU769" s="29"/>
      <c r="AV769" s="29"/>
      <c r="AW769" s="29"/>
      <c r="AX769" s="29"/>
      <c r="AY769" s="29"/>
      <c r="AZ769" s="29"/>
      <c r="BA769" s="29"/>
      <c r="BB769" s="29"/>
      <c r="BC769" s="29"/>
      <c r="BD769" s="29"/>
      <c r="BE769" s="29"/>
      <c r="BF769" s="29"/>
      <c r="BG769" s="29"/>
      <c r="BH769" s="29"/>
      <c r="BI769" s="29"/>
      <c r="BJ769" s="29"/>
      <c r="BK769" s="29"/>
      <c r="BL769" s="29"/>
      <c r="BM769" s="29"/>
      <c r="BN769" s="29"/>
      <c r="BO769" s="29"/>
      <c r="BP769" s="29"/>
    </row>
    <row r="770" spans="1:68" ht="12.75" customHeight="1">
      <c r="A770" s="112"/>
      <c r="B770" s="112"/>
      <c r="C770" s="112"/>
      <c r="D770" s="29"/>
      <c r="E770" s="29"/>
      <c r="F770" s="150"/>
      <c r="G770" s="29"/>
      <c r="H770" s="29"/>
      <c r="I770" s="29"/>
      <c r="J770" s="112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W770" s="29"/>
      <c r="X770" s="29"/>
      <c r="Y770" s="29"/>
      <c r="Z770" s="29"/>
      <c r="AA770" s="29"/>
      <c r="AB770" s="29"/>
      <c r="AC770" s="29"/>
      <c r="AD770" s="29"/>
      <c r="AE770" s="29"/>
      <c r="AF770" s="29"/>
      <c r="AG770" s="29"/>
      <c r="AH770" s="29"/>
      <c r="AI770" s="29"/>
      <c r="AJ770" s="29"/>
      <c r="AK770" s="29"/>
      <c r="AL770" s="29"/>
      <c r="AM770" s="29"/>
      <c r="AN770" s="29"/>
      <c r="AO770" s="29"/>
      <c r="AP770" s="29"/>
      <c r="AQ770" s="29"/>
      <c r="AR770" s="29"/>
      <c r="AS770" s="29"/>
      <c r="AT770" s="29"/>
      <c r="AU770" s="29"/>
      <c r="AV770" s="29"/>
      <c r="AW770" s="29"/>
      <c r="AX770" s="29"/>
      <c r="AY770" s="29"/>
      <c r="AZ770" s="29"/>
      <c r="BA770" s="29"/>
      <c r="BB770" s="29"/>
      <c r="BC770" s="29"/>
      <c r="BD770" s="29"/>
      <c r="BE770" s="29"/>
      <c r="BF770" s="29"/>
      <c r="BG770" s="29"/>
      <c r="BH770" s="29"/>
      <c r="BI770" s="29"/>
      <c r="BJ770" s="29"/>
      <c r="BK770" s="29"/>
      <c r="BL770" s="29"/>
      <c r="BM770" s="29"/>
      <c r="BN770" s="29"/>
      <c r="BO770" s="29"/>
      <c r="BP770" s="29"/>
    </row>
    <row r="771" spans="1:68" ht="12.75" customHeight="1">
      <c r="A771" s="112"/>
      <c r="B771" s="112"/>
      <c r="C771" s="112"/>
      <c r="D771" s="29"/>
      <c r="E771" s="29"/>
      <c r="F771" s="150"/>
      <c r="G771" s="29"/>
      <c r="H771" s="29"/>
      <c r="I771" s="29"/>
      <c r="J771" s="112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W771" s="29"/>
      <c r="X771" s="29"/>
      <c r="Y771" s="29"/>
      <c r="Z771" s="29"/>
      <c r="AA771" s="29"/>
      <c r="AB771" s="29"/>
      <c r="AC771" s="29"/>
      <c r="AD771" s="29"/>
      <c r="AE771" s="29"/>
      <c r="AF771" s="29"/>
      <c r="AG771" s="29"/>
      <c r="AH771" s="29"/>
      <c r="AI771" s="29"/>
      <c r="AJ771" s="29"/>
      <c r="AK771" s="29"/>
      <c r="AL771" s="29"/>
      <c r="AM771" s="29"/>
      <c r="AN771" s="29"/>
      <c r="AO771" s="29"/>
      <c r="AP771" s="29"/>
      <c r="AQ771" s="29"/>
      <c r="AR771" s="29"/>
      <c r="AS771" s="29"/>
      <c r="AT771" s="29"/>
      <c r="AU771" s="29"/>
      <c r="AV771" s="29"/>
      <c r="AW771" s="29"/>
      <c r="AX771" s="29"/>
      <c r="AY771" s="29"/>
      <c r="AZ771" s="29"/>
      <c r="BA771" s="29"/>
      <c r="BB771" s="29"/>
      <c r="BC771" s="29"/>
      <c r="BD771" s="29"/>
      <c r="BE771" s="29"/>
      <c r="BF771" s="29"/>
      <c r="BG771" s="29"/>
      <c r="BH771" s="29"/>
      <c r="BI771" s="29"/>
      <c r="BJ771" s="29"/>
      <c r="BK771" s="29"/>
      <c r="BL771" s="29"/>
      <c r="BM771" s="29"/>
      <c r="BN771" s="29"/>
      <c r="BO771" s="29"/>
      <c r="BP771" s="29"/>
    </row>
    <row r="772" spans="1:68" ht="12.75" customHeight="1">
      <c r="A772" s="112"/>
      <c r="B772" s="112"/>
      <c r="C772" s="112"/>
      <c r="D772" s="29"/>
      <c r="E772" s="29"/>
      <c r="F772" s="150"/>
      <c r="G772" s="29"/>
      <c r="H772" s="29"/>
      <c r="I772" s="29"/>
      <c r="J772" s="112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W772" s="29"/>
      <c r="X772" s="29"/>
      <c r="Y772" s="29"/>
      <c r="Z772" s="29"/>
      <c r="AA772" s="29"/>
      <c r="AB772" s="29"/>
      <c r="AC772" s="29"/>
      <c r="AD772" s="29"/>
      <c r="AE772" s="29"/>
      <c r="AF772" s="29"/>
      <c r="AG772" s="29"/>
      <c r="AH772" s="29"/>
      <c r="AI772" s="29"/>
      <c r="AJ772" s="29"/>
      <c r="AK772" s="29"/>
      <c r="AL772" s="29"/>
      <c r="AM772" s="29"/>
      <c r="AN772" s="29"/>
      <c r="AO772" s="29"/>
      <c r="AP772" s="29"/>
      <c r="AQ772" s="29"/>
      <c r="AR772" s="29"/>
      <c r="AS772" s="29"/>
      <c r="AT772" s="29"/>
      <c r="AU772" s="29"/>
      <c r="AV772" s="29"/>
      <c r="AW772" s="29"/>
      <c r="AX772" s="29"/>
      <c r="AY772" s="29"/>
      <c r="AZ772" s="29"/>
      <c r="BA772" s="29"/>
      <c r="BB772" s="29"/>
      <c r="BC772" s="29"/>
      <c r="BD772" s="29"/>
      <c r="BE772" s="29"/>
      <c r="BF772" s="29"/>
      <c r="BG772" s="29"/>
      <c r="BH772" s="29"/>
      <c r="BI772" s="29"/>
      <c r="BJ772" s="29"/>
      <c r="BK772" s="29"/>
      <c r="BL772" s="29"/>
      <c r="BM772" s="29"/>
      <c r="BN772" s="29"/>
      <c r="BO772" s="29"/>
      <c r="BP772" s="29"/>
    </row>
    <row r="773" spans="1:68" ht="12.75" customHeight="1">
      <c r="A773" s="112"/>
      <c r="B773" s="112"/>
      <c r="C773" s="112"/>
      <c r="D773" s="29"/>
      <c r="E773" s="29"/>
      <c r="F773" s="150"/>
      <c r="G773" s="29"/>
      <c r="H773" s="29"/>
      <c r="I773" s="29"/>
      <c r="J773" s="112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W773" s="29"/>
      <c r="X773" s="29"/>
      <c r="Y773" s="29"/>
      <c r="Z773" s="29"/>
      <c r="AA773" s="29"/>
      <c r="AB773" s="29"/>
      <c r="AC773" s="29"/>
      <c r="AD773" s="29"/>
      <c r="AE773" s="29"/>
      <c r="AF773" s="29"/>
      <c r="AG773" s="29"/>
      <c r="AH773" s="29"/>
      <c r="AI773" s="29"/>
      <c r="AJ773" s="29"/>
      <c r="AK773" s="29"/>
      <c r="AL773" s="29"/>
      <c r="AM773" s="29"/>
      <c r="AN773" s="29"/>
      <c r="AO773" s="29"/>
      <c r="AP773" s="29"/>
      <c r="AQ773" s="29"/>
      <c r="AR773" s="29"/>
      <c r="AS773" s="29"/>
      <c r="AT773" s="29"/>
      <c r="AU773" s="29"/>
      <c r="AV773" s="29"/>
      <c r="AW773" s="29"/>
      <c r="AX773" s="29"/>
      <c r="AY773" s="29"/>
      <c r="AZ773" s="29"/>
      <c r="BA773" s="29"/>
      <c r="BB773" s="29"/>
      <c r="BC773" s="29"/>
      <c r="BD773" s="29"/>
      <c r="BE773" s="29"/>
      <c r="BF773" s="29"/>
      <c r="BG773" s="29"/>
      <c r="BH773" s="29"/>
      <c r="BI773" s="29"/>
      <c r="BJ773" s="29"/>
      <c r="BK773" s="29"/>
      <c r="BL773" s="29"/>
      <c r="BM773" s="29"/>
      <c r="BN773" s="29"/>
      <c r="BO773" s="29"/>
      <c r="BP773" s="29"/>
    </row>
    <row r="774" spans="1:68" ht="12.75" customHeight="1">
      <c r="A774" s="112"/>
      <c r="B774" s="112"/>
      <c r="C774" s="112"/>
      <c r="D774" s="29"/>
      <c r="E774" s="29"/>
      <c r="F774" s="150"/>
      <c r="G774" s="29"/>
      <c r="H774" s="29"/>
      <c r="I774" s="29"/>
      <c r="J774" s="112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W774" s="29"/>
      <c r="X774" s="29"/>
      <c r="Y774" s="29"/>
      <c r="Z774" s="29"/>
      <c r="AA774" s="29"/>
      <c r="AB774" s="29"/>
      <c r="AC774" s="29"/>
      <c r="AD774" s="29"/>
      <c r="AE774" s="29"/>
      <c r="AF774" s="29"/>
      <c r="AG774" s="29"/>
      <c r="AH774" s="29"/>
      <c r="AI774" s="29"/>
      <c r="AJ774" s="29"/>
      <c r="AK774" s="29"/>
      <c r="AL774" s="29"/>
      <c r="AM774" s="29"/>
      <c r="AN774" s="29"/>
      <c r="AO774" s="29"/>
      <c r="AP774" s="29"/>
      <c r="AQ774" s="29"/>
      <c r="AR774" s="29"/>
      <c r="AS774" s="29"/>
      <c r="AT774" s="29"/>
      <c r="AU774" s="29"/>
      <c r="AV774" s="29"/>
      <c r="AW774" s="29"/>
      <c r="AX774" s="29"/>
      <c r="AY774" s="29"/>
      <c r="AZ774" s="29"/>
      <c r="BA774" s="29"/>
      <c r="BB774" s="29"/>
      <c r="BC774" s="29"/>
      <c r="BD774" s="29"/>
      <c r="BE774" s="29"/>
      <c r="BF774" s="29"/>
      <c r="BG774" s="29"/>
      <c r="BH774" s="29"/>
      <c r="BI774" s="29"/>
      <c r="BJ774" s="29"/>
      <c r="BK774" s="29"/>
      <c r="BL774" s="29"/>
      <c r="BM774" s="29"/>
      <c r="BN774" s="29"/>
      <c r="BO774" s="29"/>
      <c r="BP774" s="29"/>
    </row>
    <row r="775" spans="1:68" ht="12.75" customHeight="1">
      <c r="A775" s="112"/>
      <c r="B775" s="112"/>
      <c r="C775" s="112"/>
      <c r="D775" s="29"/>
      <c r="E775" s="29"/>
      <c r="F775" s="150"/>
      <c r="G775" s="29"/>
      <c r="H775" s="29"/>
      <c r="I775" s="29"/>
      <c r="J775" s="112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W775" s="29"/>
      <c r="X775" s="29"/>
      <c r="Y775" s="29"/>
      <c r="Z775" s="29"/>
      <c r="AA775" s="29"/>
      <c r="AB775" s="29"/>
      <c r="AC775" s="29"/>
      <c r="AD775" s="29"/>
      <c r="AE775" s="29"/>
      <c r="AF775" s="29"/>
      <c r="AG775" s="29"/>
      <c r="AH775" s="29"/>
      <c r="AI775" s="29"/>
      <c r="AJ775" s="29"/>
      <c r="AK775" s="29"/>
      <c r="AL775" s="29"/>
      <c r="AM775" s="29"/>
      <c r="AN775" s="29"/>
      <c r="AO775" s="29"/>
      <c r="AP775" s="29"/>
      <c r="AQ775" s="29"/>
      <c r="AR775" s="29"/>
      <c r="AS775" s="29"/>
      <c r="AT775" s="29"/>
      <c r="AU775" s="29"/>
      <c r="AV775" s="29"/>
      <c r="AW775" s="29"/>
      <c r="AX775" s="29"/>
      <c r="AY775" s="29"/>
      <c r="AZ775" s="29"/>
      <c r="BA775" s="29"/>
      <c r="BB775" s="29"/>
      <c r="BC775" s="29"/>
      <c r="BD775" s="29"/>
      <c r="BE775" s="29"/>
      <c r="BF775" s="29"/>
      <c r="BG775" s="29"/>
      <c r="BH775" s="29"/>
      <c r="BI775" s="29"/>
      <c r="BJ775" s="29"/>
      <c r="BK775" s="29"/>
      <c r="BL775" s="29"/>
      <c r="BM775" s="29"/>
      <c r="BN775" s="29"/>
      <c r="BO775" s="29"/>
      <c r="BP775" s="29"/>
    </row>
    <row r="776" spans="1:68" ht="12.75" customHeight="1">
      <c r="A776" s="112"/>
      <c r="B776" s="112"/>
      <c r="C776" s="112"/>
      <c r="D776" s="29"/>
      <c r="E776" s="29"/>
      <c r="F776" s="150"/>
      <c r="G776" s="29"/>
      <c r="H776" s="29"/>
      <c r="I776" s="29"/>
      <c r="J776" s="112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W776" s="29"/>
      <c r="X776" s="29"/>
      <c r="Y776" s="29"/>
      <c r="Z776" s="29"/>
      <c r="AA776" s="29"/>
      <c r="AB776" s="29"/>
      <c r="AC776" s="29"/>
      <c r="AD776" s="29"/>
      <c r="AE776" s="29"/>
      <c r="AF776" s="29"/>
      <c r="AG776" s="29"/>
      <c r="AH776" s="29"/>
      <c r="AI776" s="29"/>
      <c r="AJ776" s="29"/>
      <c r="AK776" s="29"/>
      <c r="AL776" s="29"/>
      <c r="AM776" s="29"/>
      <c r="AN776" s="29"/>
      <c r="AO776" s="29"/>
      <c r="AP776" s="29"/>
      <c r="AQ776" s="29"/>
      <c r="AR776" s="29"/>
      <c r="AS776" s="29"/>
      <c r="AT776" s="29"/>
      <c r="AU776" s="29"/>
      <c r="AV776" s="29"/>
      <c r="AW776" s="29"/>
      <c r="AX776" s="29"/>
      <c r="AY776" s="29"/>
      <c r="AZ776" s="29"/>
      <c r="BA776" s="29"/>
      <c r="BB776" s="29"/>
      <c r="BC776" s="29"/>
      <c r="BD776" s="29"/>
      <c r="BE776" s="29"/>
      <c r="BF776" s="29"/>
      <c r="BG776" s="29"/>
      <c r="BH776" s="29"/>
      <c r="BI776" s="29"/>
      <c r="BJ776" s="29"/>
      <c r="BK776" s="29"/>
      <c r="BL776" s="29"/>
      <c r="BM776" s="29"/>
      <c r="BN776" s="29"/>
      <c r="BO776" s="29"/>
      <c r="BP776" s="29"/>
    </row>
    <row r="777" spans="1:68" ht="12.75" customHeight="1">
      <c r="A777" s="112"/>
      <c r="B777" s="112"/>
      <c r="C777" s="112"/>
      <c r="D777" s="29"/>
      <c r="E777" s="29"/>
      <c r="F777" s="150"/>
      <c r="G777" s="29"/>
      <c r="H777" s="29"/>
      <c r="I777" s="29"/>
      <c r="J777" s="112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W777" s="29"/>
      <c r="X777" s="29"/>
      <c r="Y777" s="29"/>
      <c r="Z777" s="29"/>
      <c r="AA777" s="29"/>
      <c r="AB777" s="29"/>
      <c r="AC777" s="29"/>
      <c r="AD777" s="29"/>
      <c r="AE777" s="29"/>
      <c r="AF777" s="29"/>
      <c r="AG777" s="29"/>
      <c r="AH777" s="29"/>
      <c r="AI777" s="29"/>
      <c r="AJ777" s="29"/>
      <c r="AK777" s="29"/>
      <c r="AL777" s="29"/>
      <c r="AM777" s="29"/>
      <c r="AN777" s="29"/>
      <c r="AO777" s="29"/>
      <c r="AP777" s="29"/>
      <c r="AQ777" s="29"/>
      <c r="AR777" s="29"/>
      <c r="AS777" s="29"/>
      <c r="AT777" s="29"/>
      <c r="AU777" s="29"/>
      <c r="AV777" s="29"/>
      <c r="AW777" s="29"/>
      <c r="AX777" s="29"/>
      <c r="AY777" s="29"/>
      <c r="AZ777" s="29"/>
      <c r="BA777" s="29"/>
      <c r="BB777" s="29"/>
      <c r="BC777" s="29"/>
      <c r="BD777" s="29"/>
      <c r="BE777" s="29"/>
      <c r="BF777" s="29"/>
      <c r="BG777" s="29"/>
      <c r="BH777" s="29"/>
      <c r="BI777" s="29"/>
      <c r="BJ777" s="29"/>
      <c r="BK777" s="29"/>
      <c r="BL777" s="29"/>
      <c r="BM777" s="29"/>
      <c r="BN777" s="29"/>
      <c r="BO777" s="29"/>
      <c r="BP777" s="29"/>
    </row>
    <row r="778" spans="1:68" ht="12.75" customHeight="1">
      <c r="A778" s="112"/>
      <c r="B778" s="112"/>
      <c r="C778" s="112"/>
      <c r="D778" s="29"/>
      <c r="E778" s="29"/>
      <c r="F778" s="150"/>
      <c r="G778" s="29"/>
      <c r="H778" s="29"/>
      <c r="I778" s="29"/>
      <c r="J778" s="112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W778" s="29"/>
      <c r="X778" s="29"/>
      <c r="Y778" s="29"/>
      <c r="Z778" s="29"/>
      <c r="AA778" s="29"/>
      <c r="AB778" s="29"/>
      <c r="AC778" s="29"/>
      <c r="AD778" s="29"/>
      <c r="AE778" s="29"/>
      <c r="AF778" s="29"/>
      <c r="AG778" s="29"/>
      <c r="AH778" s="29"/>
      <c r="AI778" s="29"/>
      <c r="AJ778" s="29"/>
      <c r="AK778" s="29"/>
      <c r="AL778" s="29"/>
      <c r="AM778" s="29"/>
      <c r="AN778" s="29"/>
      <c r="AO778" s="29"/>
      <c r="AP778" s="29"/>
      <c r="AQ778" s="29"/>
      <c r="AR778" s="29"/>
      <c r="AS778" s="29"/>
      <c r="AT778" s="29"/>
      <c r="AU778" s="29"/>
      <c r="AV778" s="29"/>
      <c r="AW778" s="29"/>
      <c r="AX778" s="29"/>
      <c r="AY778" s="29"/>
      <c r="AZ778" s="29"/>
      <c r="BA778" s="29"/>
      <c r="BB778" s="29"/>
      <c r="BC778" s="29"/>
      <c r="BD778" s="29"/>
      <c r="BE778" s="29"/>
      <c r="BF778" s="29"/>
      <c r="BG778" s="29"/>
      <c r="BH778" s="29"/>
      <c r="BI778" s="29"/>
      <c r="BJ778" s="29"/>
      <c r="BK778" s="29"/>
      <c r="BL778" s="29"/>
      <c r="BM778" s="29"/>
      <c r="BN778" s="29"/>
      <c r="BO778" s="29"/>
      <c r="BP778" s="29"/>
    </row>
    <row r="779" spans="1:68" ht="12.75" customHeight="1">
      <c r="A779" s="112"/>
      <c r="B779" s="112"/>
      <c r="C779" s="112"/>
      <c r="D779" s="29"/>
      <c r="E779" s="29"/>
      <c r="F779" s="150"/>
      <c r="G779" s="29"/>
      <c r="H779" s="29"/>
      <c r="I779" s="29"/>
      <c r="J779" s="112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W779" s="29"/>
      <c r="X779" s="29"/>
      <c r="Y779" s="29"/>
      <c r="Z779" s="29"/>
      <c r="AA779" s="29"/>
      <c r="AB779" s="29"/>
      <c r="AC779" s="29"/>
      <c r="AD779" s="29"/>
      <c r="AE779" s="29"/>
      <c r="AF779" s="29"/>
      <c r="AG779" s="29"/>
      <c r="AH779" s="29"/>
      <c r="AI779" s="29"/>
      <c r="AJ779" s="29"/>
      <c r="AK779" s="29"/>
      <c r="AL779" s="29"/>
      <c r="AM779" s="29"/>
      <c r="AN779" s="29"/>
      <c r="AO779" s="29"/>
      <c r="AP779" s="29"/>
      <c r="AQ779" s="29"/>
      <c r="AR779" s="29"/>
      <c r="AS779" s="29"/>
      <c r="AT779" s="29"/>
      <c r="AU779" s="29"/>
      <c r="AV779" s="29"/>
      <c r="AW779" s="29"/>
      <c r="AX779" s="29"/>
      <c r="AY779" s="29"/>
      <c r="AZ779" s="29"/>
      <c r="BA779" s="29"/>
      <c r="BB779" s="29"/>
      <c r="BC779" s="29"/>
      <c r="BD779" s="29"/>
      <c r="BE779" s="29"/>
      <c r="BF779" s="29"/>
      <c r="BG779" s="29"/>
      <c r="BH779" s="29"/>
      <c r="BI779" s="29"/>
      <c r="BJ779" s="29"/>
      <c r="BK779" s="29"/>
      <c r="BL779" s="29"/>
      <c r="BM779" s="29"/>
      <c r="BN779" s="29"/>
      <c r="BO779" s="29"/>
      <c r="BP779" s="29"/>
    </row>
    <row r="780" spans="1:68" ht="12.75" customHeight="1">
      <c r="A780" s="112"/>
      <c r="B780" s="112"/>
      <c r="C780" s="112"/>
      <c r="D780" s="29"/>
      <c r="E780" s="29"/>
      <c r="F780" s="150"/>
      <c r="G780" s="29"/>
      <c r="H780" s="29"/>
      <c r="I780" s="29"/>
      <c r="J780" s="112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W780" s="29"/>
      <c r="X780" s="29"/>
      <c r="Y780" s="29"/>
      <c r="Z780" s="29"/>
      <c r="AA780" s="29"/>
      <c r="AB780" s="29"/>
      <c r="AC780" s="29"/>
      <c r="AD780" s="29"/>
      <c r="AE780" s="29"/>
      <c r="AF780" s="29"/>
      <c r="AG780" s="29"/>
      <c r="AH780" s="29"/>
      <c r="AI780" s="29"/>
      <c r="AJ780" s="29"/>
      <c r="AK780" s="29"/>
      <c r="AL780" s="29"/>
      <c r="AM780" s="29"/>
      <c r="AN780" s="29"/>
      <c r="AO780" s="29"/>
      <c r="AP780" s="29"/>
      <c r="AQ780" s="29"/>
      <c r="AR780" s="29"/>
      <c r="AS780" s="29"/>
      <c r="AT780" s="29"/>
      <c r="AU780" s="29"/>
      <c r="AV780" s="29"/>
      <c r="AW780" s="29"/>
      <c r="AX780" s="29"/>
      <c r="AY780" s="29"/>
      <c r="AZ780" s="29"/>
      <c r="BA780" s="29"/>
      <c r="BB780" s="29"/>
      <c r="BC780" s="29"/>
      <c r="BD780" s="29"/>
      <c r="BE780" s="29"/>
      <c r="BF780" s="29"/>
      <c r="BG780" s="29"/>
      <c r="BH780" s="29"/>
      <c r="BI780" s="29"/>
      <c r="BJ780" s="29"/>
      <c r="BK780" s="29"/>
      <c r="BL780" s="29"/>
      <c r="BM780" s="29"/>
      <c r="BN780" s="29"/>
      <c r="BO780" s="29"/>
      <c r="BP780" s="29"/>
    </row>
    <row r="781" spans="1:68" ht="12.75" customHeight="1">
      <c r="A781" s="112"/>
      <c r="B781" s="112"/>
      <c r="C781" s="112"/>
      <c r="D781" s="29"/>
      <c r="E781" s="29"/>
      <c r="F781" s="150"/>
      <c r="G781" s="29"/>
      <c r="H781" s="29"/>
      <c r="I781" s="29"/>
      <c r="J781" s="112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W781" s="29"/>
      <c r="X781" s="29"/>
      <c r="Y781" s="29"/>
      <c r="Z781" s="29"/>
      <c r="AA781" s="29"/>
      <c r="AB781" s="29"/>
      <c r="AC781" s="29"/>
      <c r="AD781" s="29"/>
      <c r="AE781" s="29"/>
      <c r="AF781" s="29"/>
      <c r="AG781" s="29"/>
      <c r="AH781" s="29"/>
      <c r="AI781" s="29"/>
      <c r="AJ781" s="29"/>
      <c r="AK781" s="29"/>
      <c r="AL781" s="29"/>
      <c r="AM781" s="29"/>
      <c r="AN781" s="29"/>
      <c r="AO781" s="29"/>
      <c r="AP781" s="29"/>
      <c r="AQ781" s="29"/>
      <c r="AR781" s="29"/>
      <c r="AS781" s="29"/>
      <c r="AT781" s="29"/>
      <c r="AU781" s="29"/>
      <c r="AV781" s="29"/>
      <c r="AW781" s="29"/>
      <c r="AX781" s="29"/>
      <c r="AY781" s="29"/>
      <c r="AZ781" s="29"/>
      <c r="BA781" s="29"/>
      <c r="BB781" s="29"/>
      <c r="BC781" s="29"/>
      <c r="BD781" s="29"/>
      <c r="BE781" s="29"/>
      <c r="BF781" s="29"/>
      <c r="BG781" s="29"/>
      <c r="BH781" s="29"/>
      <c r="BI781" s="29"/>
      <c r="BJ781" s="29"/>
      <c r="BK781" s="29"/>
      <c r="BL781" s="29"/>
      <c r="BM781" s="29"/>
      <c r="BN781" s="29"/>
      <c r="BO781" s="29"/>
      <c r="BP781" s="29"/>
    </row>
    <row r="782" spans="1:68" ht="12.75" customHeight="1">
      <c r="A782" s="112"/>
      <c r="B782" s="112"/>
      <c r="C782" s="112"/>
      <c r="D782" s="29"/>
      <c r="E782" s="29"/>
      <c r="F782" s="150"/>
      <c r="G782" s="29"/>
      <c r="H782" s="29"/>
      <c r="I782" s="29"/>
      <c r="J782" s="112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W782" s="29"/>
      <c r="X782" s="29"/>
      <c r="Y782" s="29"/>
      <c r="Z782" s="29"/>
      <c r="AA782" s="29"/>
      <c r="AB782" s="29"/>
      <c r="AC782" s="29"/>
      <c r="AD782" s="29"/>
      <c r="AE782" s="29"/>
      <c r="AF782" s="29"/>
      <c r="AG782" s="29"/>
      <c r="AH782" s="29"/>
      <c r="AI782" s="29"/>
      <c r="AJ782" s="29"/>
      <c r="AK782" s="29"/>
      <c r="AL782" s="29"/>
      <c r="AM782" s="29"/>
      <c r="AN782" s="29"/>
      <c r="AO782" s="29"/>
      <c r="AP782" s="29"/>
      <c r="AQ782" s="29"/>
      <c r="AR782" s="29"/>
      <c r="AS782" s="29"/>
      <c r="AT782" s="29"/>
      <c r="AU782" s="29"/>
      <c r="AV782" s="29"/>
      <c r="AW782" s="29"/>
      <c r="AX782" s="29"/>
      <c r="AY782" s="29"/>
      <c r="AZ782" s="29"/>
      <c r="BA782" s="29"/>
      <c r="BB782" s="29"/>
      <c r="BC782" s="29"/>
      <c r="BD782" s="29"/>
      <c r="BE782" s="29"/>
      <c r="BF782" s="29"/>
      <c r="BG782" s="29"/>
      <c r="BH782" s="29"/>
      <c r="BI782" s="29"/>
      <c r="BJ782" s="29"/>
      <c r="BK782" s="29"/>
      <c r="BL782" s="29"/>
      <c r="BM782" s="29"/>
      <c r="BN782" s="29"/>
      <c r="BO782" s="29"/>
      <c r="BP782" s="29"/>
    </row>
    <row r="783" spans="1:68" ht="12.75" customHeight="1">
      <c r="A783" s="112"/>
      <c r="B783" s="112"/>
      <c r="C783" s="112"/>
      <c r="D783" s="29"/>
      <c r="E783" s="29"/>
      <c r="F783" s="150"/>
      <c r="G783" s="29"/>
      <c r="H783" s="29"/>
      <c r="I783" s="29"/>
      <c r="J783" s="112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W783" s="29"/>
      <c r="X783" s="29"/>
      <c r="Y783" s="29"/>
      <c r="Z783" s="29"/>
      <c r="AA783" s="29"/>
      <c r="AB783" s="29"/>
      <c r="AC783" s="29"/>
      <c r="AD783" s="29"/>
      <c r="AE783" s="29"/>
      <c r="AF783" s="29"/>
      <c r="AG783" s="29"/>
      <c r="AH783" s="29"/>
      <c r="AI783" s="29"/>
      <c r="AJ783" s="29"/>
      <c r="AK783" s="29"/>
      <c r="AL783" s="29"/>
      <c r="AM783" s="29"/>
      <c r="AN783" s="29"/>
      <c r="AO783" s="29"/>
      <c r="AP783" s="29"/>
      <c r="AQ783" s="29"/>
      <c r="AR783" s="29"/>
      <c r="AS783" s="29"/>
      <c r="AT783" s="29"/>
      <c r="AU783" s="29"/>
      <c r="AV783" s="29"/>
      <c r="AW783" s="29"/>
      <c r="AX783" s="29"/>
      <c r="AY783" s="29"/>
      <c r="AZ783" s="29"/>
      <c r="BA783" s="29"/>
      <c r="BB783" s="29"/>
      <c r="BC783" s="29"/>
      <c r="BD783" s="29"/>
      <c r="BE783" s="29"/>
      <c r="BF783" s="29"/>
      <c r="BG783" s="29"/>
      <c r="BH783" s="29"/>
      <c r="BI783" s="29"/>
      <c r="BJ783" s="29"/>
      <c r="BK783" s="29"/>
      <c r="BL783" s="29"/>
      <c r="BM783" s="29"/>
      <c r="BN783" s="29"/>
      <c r="BO783" s="29"/>
      <c r="BP783" s="29"/>
    </row>
    <row r="784" spans="1:68" ht="12.75" customHeight="1">
      <c r="A784" s="112"/>
      <c r="B784" s="112"/>
      <c r="C784" s="112"/>
      <c r="D784" s="29"/>
      <c r="E784" s="29"/>
      <c r="F784" s="150"/>
      <c r="G784" s="29"/>
      <c r="H784" s="29"/>
      <c r="I784" s="29"/>
      <c r="J784" s="112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W784" s="29"/>
      <c r="X784" s="29"/>
      <c r="Y784" s="29"/>
      <c r="Z784" s="29"/>
      <c r="AA784" s="29"/>
      <c r="AB784" s="29"/>
      <c r="AC784" s="29"/>
      <c r="AD784" s="29"/>
      <c r="AE784" s="29"/>
      <c r="AF784" s="29"/>
      <c r="AG784" s="29"/>
      <c r="AH784" s="29"/>
      <c r="AI784" s="29"/>
      <c r="AJ784" s="29"/>
      <c r="AK784" s="29"/>
      <c r="AL784" s="29"/>
      <c r="AM784" s="29"/>
      <c r="AN784" s="29"/>
      <c r="AO784" s="29"/>
      <c r="AP784" s="29"/>
      <c r="AQ784" s="29"/>
      <c r="AR784" s="29"/>
      <c r="AS784" s="29"/>
      <c r="AT784" s="29"/>
      <c r="AU784" s="29"/>
      <c r="AV784" s="29"/>
      <c r="AW784" s="29"/>
      <c r="AX784" s="29"/>
      <c r="AY784" s="29"/>
      <c r="AZ784" s="29"/>
      <c r="BA784" s="29"/>
      <c r="BB784" s="29"/>
      <c r="BC784" s="29"/>
      <c r="BD784" s="29"/>
      <c r="BE784" s="29"/>
      <c r="BF784" s="29"/>
      <c r="BG784" s="29"/>
      <c r="BH784" s="29"/>
      <c r="BI784" s="29"/>
      <c r="BJ784" s="29"/>
      <c r="BK784" s="29"/>
      <c r="BL784" s="29"/>
      <c r="BM784" s="29"/>
      <c r="BN784" s="29"/>
      <c r="BO784" s="29"/>
      <c r="BP784" s="29"/>
    </row>
    <row r="785" spans="1:68" ht="12.75" customHeight="1">
      <c r="A785" s="112"/>
      <c r="B785" s="112"/>
      <c r="C785" s="112"/>
      <c r="D785" s="29"/>
      <c r="E785" s="29"/>
      <c r="F785" s="150"/>
      <c r="G785" s="29"/>
      <c r="H785" s="29"/>
      <c r="I785" s="29"/>
      <c r="J785" s="112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W785" s="29"/>
      <c r="X785" s="29"/>
      <c r="Y785" s="29"/>
      <c r="Z785" s="29"/>
      <c r="AA785" s="29"/>
      <c r="AB785" s="29"/>
      <c r="AC785" s="29"/>
      <c r="AD785" s="29"/>
      <c r="AE785" s="29"/>
      <c r="AF785" s="29"/>
      <c r="AG785" s="29"/>
      <c r="AH785" s="29"/>
      <c r="AI785" s="29"/>
      <c r="AJ785" s="29"/>
      <c r="AK785" s="29"/>
      <c r="AL785" s="29"/>
      <c r="AM785" s="29"/>
      <c r="AN785" s="29"/>
      <c r="AO785" s="29"/>
      <c r="AP785" s="29"/>
      <c r="AQ785" s="29"/>
      <c r="AR785" s="29"/>
      <c r="AS785" s="29"/>
      <c r="AT785" s="29"/>
      <c r="AU785" s="29"/>
      <c r="AV785" s="29"/>
      <c r="AW785" s="29"/>
      <c r="AX785" s="29"/>
      <c r="AY785" s="29"/>
      <c r="AZ785" s="29"/>
      <c r="BA785" s="29"/>
      <c r="BB785" s="29"/>
      <c r="BC785" s="29"/>
      <c r="BD785" s="29"/>
      <c r="BE785" s="29"/>
      <c r="BF785" s="29"/>
      <c r="BG785" s="29"/>
      <c r="BH785" s="29"/>
      <c r="BI785" s="29"/>
      <c r="BJ785" s="29"/>
      <c r="BK785" s="29"/>
      <c r="BL785" s="29"/>
      <c r="BM785" s="29"/>
      <c r="BN785" s="29"/>
      <c r="BO785" s="29"/>
      <c r="BP785" s="29"/>
    </row>
    <row r="786" spans="1:68" ht="12.75" customHeight="1">
      <c r="A786" s="112"/>
      <c r="B786" s="112"/>
      <c r="C786" s="112"/>
      <c r="D786" s="29"/>
      <c r="E786" s="29"/>
      <c r="F786" s="150"/>
      <c r="G786" s="29"/>
      <c r="H786" s="29"/>
      <c r="I786" s="29"/>
      <c r="J786" s="112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W786" s="29"/>
      <c r="X786" s="29"/>
      <c r="Y786" s="29"/>
      <c r="Z786" s="29"/>
      <c r="AA786" s="29"/>
      <c r="AB786" s="29"/>
      <c r="AC786" s="29"/>
      <c r="AD786" s="29"/>
      <c r="AE786" s="29"/>
      <c r="AF786" s="29"/>
      <c r="AG786" s="29"/>
      <c r="AH786" s="29"/>
      <c r="AI786" s="29"/>
      <c r="AJ786" s="29"/>
      <c r="AK786" s="29"/>
      <c r="AL786" s="29"/>
      <c r="AM786" s="29"/>
      <c r="AN786" s="29"/>
      <c r="AO786" s="29"/>
      <c r="AP786" s="29"/>
      <c r="AQ786" s="29"/>
      <c r="AR786" s="29"/>
      <c r="AS786" s="29"/>
      <c r="AT786" s="29"/>
      <c r="AU786" s="29"/>
      <c r="AV786" s="29"/>
      <c r="AW786" s="29"/>
      <c r="AX786" s="29"/>
      <c r="AY786" s="29"/>
      <c r="AZ786" s="29"/>
      <c r="BA786" s="29"/>
      <c r="BB786" s="29"/>
      <c r="BC786" s="29"/>
      <c r="BD786" s="29"/>
      <c r="BE786" s="29"/>
      <c r="BF786" s="29"/>
      <c r="BG786" s="29"/>
      <c r="BH786" s="29"/>
      <c r="BI786" s="29"/>
      <c r="BJ786" s="29"/>
      <c r="BK786" s="29"/>
      <c r="BL786" s="29"/>
      <c r="BM786" s="29"/>
      <c r="BN786" s="29"/>
      <c r="BO786" s="29"/>
      <c r="BP786" s="29"/>
    </row>
    <row r="787" spans="1:68" ht="12.75" customHeight="1">
      <c r="A787" s="112"/>
      <c r="B787" s="112"/>
      <c r="C787" s="112"/>
      <c r="D787" s="29"/>
      <c r="E787" s="29"/>
      <c r="F787" s="150"/>
      <c r="G787" s="29"/>
      <c r="H787" s="29"/>
      <c r="I787" s="29"/>
      <c r="J787" s="112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W787" s="29"/>
      <c r="X787" s="29"/>
      <c r="Y787" s="29"/>
      <c r="Z787" s="29"/>
      <c r="AA787" s="29"/>
      <c r="AB787" s="29"/>
      <c r="AC787" s="29"/>
      <c r="AD787" s="29"/>
      <c r="AE787" s="29"/>
      <c r="AF787" s="29"/>
      <c r="AG787" s="29"/>
      <c r="AH787" s="29"/>
      <c r="AI787" s="29"/>
      <c r="AJ787" s="29"/>
      <c r="AK787" s="29"/>
      <c r="AL787" s="29"/>
      <c r="AM787" s="29"/>
      <c r="AN787" s="29"/>
      <c r="AO787" s="29"/>
      <c r="AP787" s="29"/>
      <c r="AQ787" s="29"/>
      <c r="AR787" s="29"/>
      <c r="AS787" s="29"/>
      <c r="AT787" s="29"/>
      <c r="AU787" s="29"/>
      <c r="AV787" s="29"/>
      <c r="AW787" s="29"/>
      <c r="AX787" s="29"/>
      <c r="AY787" s="29"/>
      <c r="AZ787" s="29"/>
      <c r="BA787" s="29"/>
      <c r="BB787" s="29"/>
      <c r="BC787" s="29"/>
      <c r="BD787" s="29"/>
      <c r="BE787" s="29"/>
      <c r="BF787" s="29"/>
      <c r="BG787" s="29"/>
      <c r="BH787" s="29"/>
      <c r="BI787" s="29"/>
      <c r="BJ787" s="29"/>
      <c r="BK787" s="29"/>
      <c r="BL787" s="29"/>
      <c r="BM787" s="29"/>
      <c r="BN787" s="29"/>
      <c r="BO787" s="29"/>
      <c r="BP787" s="29"/>
    </row>
    <row r="788" spans="1:68" ht="12.75" customHeight="1">
      <c r="A788" s="112"/>
      <c r="B788" s="112"/>
      <c r="C788" s="112"/>
      <c r="D788" s="29"/>
      <c r="E788" s="29"/>
      <c r="F788" s="150"/>
      <c r="G788" s="29"/>
      <c r="H788" s="29"/>
      <c r="I788" s="29"/>
      <c r="J788" s="112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W788" s="29"/>
      <c r="X788" s="29"/>
      <c r="Y788" s="29"/>
      <c r="Z788" s="29"/>
      <c r="AA788" s="29"/>
      <c r="AB788" s="29"/>
      <c r="AC788" s="29"/>
      <c r="AD788" s="29"/>
      <c r="AE788" s="29"/>
      <c r="AF788" s="29"/>
      <c r="AG788" s="29"/>
      <c r="AH788" s="29"/>
      <c r="AI788" s="29"/>
      <c r="AJ788" s="29"/>
      <c r="AK788" s="29"/>
      <c r="AL788" s="29"/>
      <c r="AM788" s="29"/>
      <c r="AN788" s="29"/>
      <c r="AO788" s="29"/>
      <c r="AP788" s="29"/>
      <c r="AQ788" s="29"/>
      <c r="AR788" s="29"/>
      <c r="AS788" s="29"/>
      <c r="AT788" s="29"/>
      <c r="AU788" s="29"/>
      <c r="AV788" s="29"/>
      <c r="AW788" s="29"/>
      <c r="AX788" s="29"/>
      <c r="AY788" s="29"/>
      <c r="AZ788" s="29"/>
      <c r="BA788" s="29"/>
      <c r="BB788" s="29"/>
      <c r="BC788" s="29"/>
      <c r="BD788" s="29"/>
      <c r="BE788" s="29"/>
      <c r="BF788" s="29"/>
      <c r="BG788" s="29"/>
      <c r="BH788" s="29"/>
      <c r="BI788" s="29"/>
      <c r="BJ788" s="29"/>
      <c r="BK788" s="29"/>
      <c r="BL788" s="29"/>
      <c r="BM788" s="29"/>
      <c r="BN788" s="29"/>
      <c r="BO788" s="29"/>
      <c r="BP788" s="29"/>
    </row>
    <row r="789" spans="1:68" ht="12.75" customHeight="1">
      <c r="A789" s="112"/>
      <c r="B789" s="112"/>
      <c r="C789" s="112"/>
      <c r="D789" s="29"/>
      <c r="E789" s="29"/>
      <c r="F789" s="150"/>
      <c r="G789" s="29"/>
      <c r="H789" s="29"/>
      <c r="I789" s="29"/>
      <c r="J789" s="112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W789" s="29"/>
      <c r="X789" s="29"/>
      <c r="Y789" s="29"/>
      <c r="Z789" s="29"/>
      <c r="AA789" s="29"/>
      <c r="AB789" s="29"/>
      <c r="AC789" s="29"/>
      <c r="AD789" s="29"/>
      <c r="AE789" s="29"/>
      <c r="AF789" s="29"/>
      <c r="AG789" s="29"/>
      <c r="AH789" s="29"/>
      <c r="AI789" s="29"/>
      <c r="AJ789" s="29"/>
      <c r="AK789" s="29"/>
      <c r="AL789" s="29"/>
      <c r="AM789" s="29"/>
      <c r="AN789" s="29"/>
      <c r="AO789" s="29"/>
      <c r="AP789" s="29"/>
      <c r="AQ789" s="29"/>
      <c r="AR789" s="29"/>
      <c r="AS789" s="29"/>
      <c r="AT789" s="29"/>
      <c r="AU789" s="29"/>
      <c r="AV789" s="29"/>
      <c r="AW789" s="29"/>
      <c r="AX789" s="29"/>
      <c r="AY789" s="29"/>
      <c r="AZ789" s="29"/>
      <c r="BA789" s="29"/>
      <c r="BB789" s="29"/>
      <c r="BC789" s="29"/>
      <c r="BD789" s="29"/>
      <c r="BE789" s="29"/>
      <c r="BF789" s="29"/>
      <c r="BG789" s="29"/>
      <c r="BH789" s="29"/>
      <c r="BI789" s="29"/>
      <c r="BJ789" s="29"/>
      <c r="BK789" s="29"/>
      <c r="BL789" s="29"/>
      <c r="BM789" s="29"/>
      <c r="BN789" s="29"/>
      <c r="BO789" s="29"/>
      <c r="BP789" s="29"/>
    </row>
    <row r="790" spans="1:68" ht="12.75" customHeight="1">
      <c r="A790" s="112"/>
      <c r="B790" s="112"/>
      <c r="C790" s="112"/>
      <c r="D790" s="29"/>
      <c r="E790" s="29"/>
      <c r="F790" s="150"/>
      <c r="G790" s="29"/>
      <c r="H790" s="29"/>
      <c r="I790" s="29"/>
      <c r="J790" s="112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W790" s="29"/>
      <c r="X790" s="29"/>
      <c r="Y790" s="29"/>
      <c r="Z790" s="29"/>
      <c r="AA790" s="29"/>
      <c r="AB790" s="29"/>
      <c r="AC790" s="29"/>
      <c r="AD790" s="29"/>
      <c r="AE790" s="29"/>
      <c r="AF790" s="29"/>
      <c r="AG790" s="29"/>
      <c r="AH790" s="29"/>
      <c r="AI790" s="29"/>
      <c r="AJ790" s="29"/>
      <c r="AK790" s="29"/>
      <c r="AL790" s="29"/>
      <c r="AM790" s="29"/>
      <c r="AN790" s="29"/>
      <c r="AO790" s="29"/>
      <c r="AP790" s="29"/>
      <c r="AQ790" s="29"/>
      <c r="AR790" s="29"/>
      <c r="AS790" s="29"/>
      <c r="AT790" s="29"/>
      <c r="AU790" s="29"/>
      <c r="AV790" s="29"/>
      <c r="AW790" s="29"/>
      <c r="AX790" s="29"/>
      <c r="AY790" s="29"/>
      <c r="AZ790" s="29"/>
      <c r="BA790" s="29"/>
      <c r="BB790" s="29"/>
      <c r="BC790" s="29"/>
      <c r="BD790" s="29"/>
      <c r="BE790" s="29"/>
      <c r="BF790" s="29"/>
      <c r="BG790" s="29"/>
      <c r="BH790" s="29"/>
      <c r="BI790" s="29"/>
      <c r="BJ790" s="29"/>
      <c r="BK790" s="29"/>
      <c r="BL790" s="29"/>
      <c r="BM790" s="29"/>
      <c r="BN790" s="29"/>
      <c r="BO790" s="29"/>
      <c r="BP790" s="29"/>
    </row>
    <row r="791" spans="1:68" ht="12.75" customHeight="1">
      <c r="A791" s="112"/>
      <c r="B791" s="112"/>
      <c r="C791" s="112"/>
      <c r="D791" s="29"/>
      <c r="E791" s="29"/>
      <c r="F791" s="150"/>
      <c r="G791" s="29"/>
      <c r="H791" s="29"/>
      <c r="I791" s="29"/>
      <c r="J791" s="112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W791" s="29"/>
      <c r="X791" s="29"/>
      <c r="Y791" s="29"/>
      <c r="Z791" s="29"/>
      <c r="AA791" s="29"/>
      <c r="AB791" s="29"/>
      <c r="AC791" s="29"/>
      <c r="AD791" s="29"/>
      <c r="AE791" s="29"/>
      <c r="AF791" s="29"/>
      <c r="AG791" s="29"/>
      <c r="AH791" s="29"/>
      <c r="AI791" s="29"/>
      <c r="AJ791" s="29"/>
      <c r="AK791" s="29"/>
      <c r="AL791" s="29"/>
      <c r="AM791" s="29"/>
      <c r="AN791" s="29"/>
      <c r="AO791" s="29"/>
      <c r="AP791" s="29"/>
      <c r="AQ791" s="29"/>
      <c r="AR791" s="29"/>
      <c r="AS791" s="29"/>
      <c r="AT791" s="29"/>
      <c r="AU791" s="29"/>
      <c r="AV791" s="29"/>
      <c r="AW791" s="29"/>
      <c r="AX791" s="29"/>
      <c r="AY791" s="29"/>
      <c r="AZ791" s="29"/>
      <c r="BA791" s="29"/>
      <c r="BB791" s="29"/>
      <c r="BC791" s="29"/>
      <c r="BD791" s="29"/>
      <c r="BE791" s="29"/>
      <c r="BF791" s="29"/>
      <c r="BG791" s="29"/>
      <c r="BH791" s="29"/>
      <c r="BI791" s="29"/>
      <c r="BJ791" s="29"/>
      <c r="BK791" s="29"/>
      <c r="BL791" s="29"/>
      <c r="BM791" s="29"/>
      <c r="BN791" s="29"/>
      <c r="BO791" s="29"/>
      <c r="BP791" s="29"/>
    </row>
    <row r="792" spans="1:68" ht="12.75" customHeight="1">
      <c r="A792" s="112"/>
      <c r="B792" s="112"/>
      <c r="C792" s="112"/>
      <c r="D792" s="29"/>
      <c r="E792" s="29"/>
      <c r="F792" s="150"/>
      <c r="G792" s="29"/>
      <c r="H792" s="29"/>
      <c r="I792" s="29"/>
      <c r="J792" s="112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W792" s="29"/>
      <c r="X792" s="29"/>
      <c r="Y792" s="29"/>
      <c r="Z792" s="29"/>
      <c r="AA792" s="29"/>
      <c r="AB792" s="29"/>
      <c r="AC792" s="29"/>
      <c r="AD792" s="29"/>
      <c r="AE792" s="29"/>
      <c r="AF792" s="29"/>
      <c r="AG792" s="29"/>
      <c r="AH792" s="29"/>
      <c r="AI792" s="29"/>
      <c r="AJ792" s="29"/>
      <c r="AK792" s="29"/>
      <c r="AL792" s="29"/>
      <c r="AM792" s="29"/>
      <c r="AN792" s="29"/>
      <c r="AO792" s="29"/>
      <c r="AP792" s="29"/>
      <c r="AQ792" s="29"/>
      <c r="AR792" s="29"/>
      <c r="AS792" s="29"/>
      <c r="AT792" s="29"/>
      <c r="AU792" s="29"/>
      <c r="AV792" s="29"/>
      <c r="AW792" s="29"/>
      <c r="AX792" s="29"/>
      <c r="AY792" s="29"/>
      <c r="AZ792" s="29"/>
      <c r="BA792" s="29"/>
      <c r="BB792" s="29"/>
      <c r="BC792" s="29"/>
      <c r="BD792" s="29"/>
      <c r="BE792" s="29"/>
      <c r="BF792" s="29"/>
      <c r="BG792" s="29"/>
      <c r="BH792" s="29"/>
      <c r="BI792" s="29"/>
      <c r="BJ792" s="29"/>
      <c r="BK792" s="29"/>
      <c r="BL792" s="29"/>
      <c r="BM792" s="29"/>
      <c r="BN792" s="29"/>
      <c r="BO792" s="29"/>
      <c r="BP792" s="29"/>
    </row>
    <row r="793" spans="1:68" ht="12.75" customHeight="1">
      <c r="A793" s="112"/>
      <c r="B793" s="112"/>
      <c r="C793" s="112"/>
      <c r="D793" s="29"/>
      <c r="E793" s="29"/>
      <c r="F793" s="150"/>
      <c r="G793" s="29"/>
      <c r="H793" s="29"/>
      <c r="I793" s="29"/>
      <c r="J793" s="112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W793" s="29"/>
      <c r="X793" s="29"/>
      <c r="Y793" s="29"/>
      <c r="Z793" s="29"/>
      <c r="AA793" s="29"/>
      <c r="AB793" s="29"/>
      <c r="AC793" s="29"/>
      <c r="AD793" s="29"/>
      <c r="AE793" s="29"/>
      <c r="AF793" s="29"/>
      <c r="AG793" s="29"/>
      <c r="AH793" s="29"/>
      <c r="AI793" s="29"/>
      <c r="AJ793" s="29"/>
      <c r="AK793" s="29"/>
      <c r="AL793" s="29"/>
      <c r="AM793" s="29"/>
      <c r="AN793" s="29"/>
      <c r="AO793" s="29"/>
      <c r="AP793" s="29"/>
      <c r="AQ793" s="29"/>
      <c r="AR793" s="29"/>
      <c r="AS793" s="29"/>
      <c r="AT793" s="29"/>
      <c r="AU793" s="29"/>
      <c r="AV793" s="29"/>
      <c r="AW793" s="29"/>
      <c r="AX793" s="29"/>
      <c r="AY793" s="29"/>
      <c r="AZ793" s="29"/>
      <c r="BA793" s="29"/>
      <c r="BB793" s="29"/>
      <c r="BC793" s="29"/>
      <c r="BD793" s="29"/>
      <c r="BE793" s="29"/>
      <c r="BF793" s="29"/>
      <c r="BG793" s="29"/>
      <c r="BH793" s="29"/>
      <c r="BI793" s="29"/>
      <c r="BJ793" s="29"/>
      <c r="BK793" s="29"/>
      <c r="BL793" s="29"/>
      <c r="BM793" s="29"/>
      <c r="BN793" s="29"/>
      <c r="BO793" s="29"/>
      <c r="BP793" s="29"/>
    </row>
    <row r="794" spans="1:68" ht="12.75" customHeight="1">
      <c r="A794" s="112"/>
      <c r="B794" s="112"/>
      <c r="C794" s="112"/>
      <c r="D794" s="29"/>
      <c r="E794" s="29"/>
      <c r="F794" s="150"/>
      <c r="G794" s="29"/>
      <c r="H794" s="29"/>
      <c r="I794" s="29"/>
      <c r="J794" s="112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W794" s="29"/>
      <c r="X794" s="29"/>
      <c r="Y794" s="29"/>
      <c r="Z794" s="29"/>
      <c r="AA794" s="29"/>
      <c r="AB794" s="29"/>
      <c r="AC794" s="29"/>
      <c r="AD794" s="29"/>
      <c r="AE794" s="29"/>
      <c r="AF794" s="29"/>
      <c r="AG794" s="29"/>
      <c r="AH794" s="29"/>
      <c r="AI794" s="29"/>
      <c r="AJ794" s="29"/>
      <c r="AK794" s="29"/>
      <c r="AL794" s="29"/>
      <c r="AM794" s="29"/>
      <c r="AN794" s="29"/>
      <c r="AO794" s="29"/>
      <c r="AP794" s="29"/>
      <c r="AQ794" s="29"/>
      <c r="AR794" s="29"/>
      <c r="AS794" s="29"/>
      <c r="AT794" s="29"/>
      <c r="AU794" s="29"/>
      <c r="AV794" s="29"/>
      <c r="AW794" s="29"/>
      <c r="AX794" s="29"/>
      <c r="AY794" s="29"/>
      <c r="AZ794" s="29"/>
      <c r="BA794" s="29"/>
      <c r="BB794" s="29"/>
      <c r="BC794" s="29"/>
      <c r="BD794" s="29"/>
      <c r="BE794" s="29"/>
      <c r="BF794" s="29"/>
      <c r="BG794" s="29"/>
      <c r="BH794" s="29"/>
      <c r="BI794" s="29"/>
      <c r="BJ794" s="29"/>
      <c r="BK794" s="29"/>
      <c r="BL794" s="29"/>
      <c r="BM794" s="29"/>
      <c r="BN794" s="29"/>
      <c r="BO794" s="29"/>
      <c r="BP794" s="29"/>
    </row>
    <row r="795" spans="1:68" ht="12.75" customHeight="1">
      <c r="A795" s="112"/>
      <c r="B795" s="112"/>
      <c r="C795" s="112"/>
      <c r="D795" s="29"/>
      <c r="E795" s="29"/>
      <c r="F795" s="150"/>
      <c r="G795" s="29"/>
      <c r="H795" s="29"/>
      <c r="I795" s="29"/>
      <c r="J795" s="112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W795" s="29"/>
      <c r="X795" s="29"/>
      <c r="Y795" s="29"/>
      <c r="Z795" s="29"/>
      <c r="AA795" s="29"/>
      <c r="AB795" s="29"/>
      <c r="AC795" s="29"/>
      <c r="AD795" s="29"/>
      <c r="AE795" s="29"/>
      <c r="AF795" s="29"/>
      <c r="AG795" s="29"/>
      <c r="AH795" s="29"/>
      <c r="AI795" s="29"/>
      <c r="AJ795" s="29"/>
      <c r="AK795" s="29"/>
      <c r="AL795" s="29"/>
      <c r="AM795" s="29"/>
      <c r="AN795" s="29"/>
      <c r="AO795" s="29"/>
      <c r="AP795" s="29"/>
      <c r="AQ795" s="29"/>
      <c r="AR795" s="29"/>
      <c r="AS795" s="29"/>
      <c r="AT795" s="29"/>
      <c r="AU795" s="29"/>
      <c r="AV795" s="29"/>
      <c r="AW795" s="29"/>
      <c r="AX795" s="29"/>
      <c r="AY795" s="29"/>
      <c r="AZ795" s="29"/>
      <c r="BA795" s="29"/>
      <c r="BB795" s="29"/>
      <c r="BC795" s="29"/>
      <c r="BD795" s="29"/>
      <c r="BE795" s="29"/>
      <c r="BF795" s="29"/>
      <c r="BG795" s="29"/>
      <c r="BH795" s="29"/>
      <c r="BI795" s="29"/>
      <c r="BJ795" s="29"/>
      <c r="BK795" s="29"/>
      <c r="BL795" s="29"/>
      <c r="BM795" s="29"/>
      <c r="BN795" s="29"/>
      <c r="BO795" s="29"/>
      <c r="BP795" s="29"/>
    </row>
    <row r="796" spans="1:68" ht="12.75" customHeight="1">
      <c r="A796" s="112"/>
      <c r="B796" s="112"/>
      <c r="C796" s="112"/>
      <c r="D796" s="29"/>
      <c r="E796" s="29"/>
      <c r="F796" s="150"/>
      <c r="G796" s="29"/>
      <c r="H796" s="29"/>
      <c r="I796" s="29"/>
      <c r="J796" s="112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W796" s="29"/>
      <c r="X796" s="29"/>
      <c r="Y796" s="29"/>
      <c r="Z796" s="29"/>
      <c r="AA796" s="29"/>
      <c r="AB796" s="29"/>
      <c r="AC796" s="29"/>
      <c r="AD796" s="29"/>
      <c r="AE796" s="29"/>
      <c r="AF796" s="29"/>
      <c r="AG796" s="29"/>
      <c r="AH796" s="29"/>
      <c r="AI796" s="29"/>
      <c r="AJ796" s="29"/>
      <c r="AK796" s="29"/>
      <c r="AL796" s="29"/>
      <c r="AM796" s="29"/>
      <c r="AN796" s="29"/>
      <c r="AO796" s="29"/>
      <c r="AP796" s="29"/>
      <c r="AQ796" s="29"/>
      <c r="AR796" s="29"/>
      <c r="AS796" s="29"/>
      <c r="AT796" s="29"/>
      <c r="AU796" s="29"/>
      <c r="AV796" s="29"/>
      <c r="AW796" s="29"/>
      <c r="AX796" s="29"/>
      <c r="AY796" s="29"/>
      <c r="AZ796" s="29"/>
      <c r="BA796" s="29"/>
      <c r="BB796" s="29"/>
      <c r="BC796" s="29"/>
      <c r="BD796" s="29"/>
      <c r="BE796" s="29"/>
      <c r="BF796" s="29"/>
      <c r="BG796" s="29"/>
      <c r="BH796" s="29"/>
      <c r="BI796" s="29"/>
      <c r="BJ796" s="29"/>
      <c r="BK796" s="29"/>
      <c r="BL796" s="29"/>
      <c r="BM796" s="29"/>
      <c r="BN796" s="29"/>
      <c r="BO796" s="29"/>
      <c r="BP796" s="29"/>
    </row>
    <row r="797" spans="1:68" ht="12.75" customHeight="1">
      <c r="A797" s="112"/>
      <c r="B797" s="112"/>
      <c r="C797" s="112"/>
      <c r="D797" s="29"/>
      <c r="E797" s="29"/>
      <c r="F797" s="150"/>
      <c r="G797" s="29"/>
      <c r="H797" s="29"/>
      <c r="I797" s="29"/>
      <c r="J797" s="112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W797" s="29"/>
      <c r="X797" s="29"/>
      <c r="Y797" s="29"/>
      <c r="Z797" s="29"/>
      <c r="AA797" s="29"/>
      <c r="AB797" s="29"/>
      <c r="AC797" s="29"/>
      <c r="AD797" s="29"/>
      <c r="AE797" s="29"/>
      <c r="AF797" s="29"/>
      <c r="AG797" s="29"/>
      <c r="AH797" s="29"/>
      <c r="AI797" s="29"/>
      <c r="AJ797" s="29"/>
      <c r="AK797" s="29"/>
      <c r="AL797" s="29"/>
      <c r="AM797" s="29"/>
      <c r="AN797" s="29"/>
      <c r="AO797" s="29"/>
      <c r="AP797" s="29"/>
      <c r="AQ797" s="29"/>
      <c r="AR797" s="29"/>
      <c r="AS797" s="29"/>
      <c r="AT797" s="29"/>
      <c r="AU797" s="29"/>
      <c r="AV797" s="29"/>
      <c r="AW797" s="29"/>
      <c r="AX797" s="29"/>
      <c r="AY797" s="29"/>
      <c r="AZ797" s="29"/>
      <c r="BA797" s="29"/>
      <c r="BB797" s="29"/>
      <c r="BC797" s="29"/>
      <c r="BD797" s="29"/>
      <c r="BE797" s="29"/>
      <c r="BF797" s="29"/>
      <c r="BG797" s="29"/>
      <c r="BH797" s="29"/>
      <c r="BI797" s="29"/>
      <c r="BJ797" s="29"/>
      <c r="BK797" s="29"/>
      <c r="BL797" s="29"/>
      <c r="BM797" s="29"/>
      <c r="BN797" s="29"/>
      <c r="BO797" s="29"/>
      <c r="BP797" s="29"/>
    </row>
    <row r="798" spans="1:68" ht="12.75" customHeight="1">
      <c r="A798" s="112"/>
      <c r="B798" s="112"/>
      <c r="C798" s="112"/>
      <c r="D798" s="29"/>
      <c r="E798" s="29"/>
      <c r="F798" s="150"/>
      <c r="G798" s="29"/>
      <c r="H798" s="29"/>
      <c r="I798" s="29"/>
      <c r="J798" s="112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W798" s="29"/>
      <c r="X798" s="29"/>
      <c r="Y798" s="29"/>
      <c r="Z798" s="29"/>
      <c r="AA798" s="29"/>
      <c r="AB798" s="29"/>
      <c r="AC798" s="29"/>
      <c r="AD798" s="29"/>
      <c r="AE798" s="29"/>
      <c r="AF798" s="29"/>
      <c r="AG798" s="29"/>
      <c r="AH798" s="29"/>
      <c r="AI798" s="29"/>
      <c r="AJ798" s="29"/>
      <c r="AK798" s="29"/>
      <c r="AL798" s="29"/>
      <c r="AM798" s="29"/>
      <c r="AN798" s="29"/>
      <c r="AO798" s="29"/>
      <c r="AP798" s="29"/>
      <c r="AQ798" s="29"/>
      <c r="AR798" s="29"/>
      <c r="AS798" s="29"/>
      <c r="AT798" s="29"/>
      <c r="AU798" s="29"/>
      <c r="AV798" s="29"/>
      <c r="AW798" s="29"/>
      <c r="AX798" s="29"/>
      <c r="AY798" s="29"/>
      <c r="AZ798" s="29"/>
      <c r="BA798" s="29"/>
      <c r="BB798" s="29"/>
      <c r="BC798" s="29"/>
      <c r="BD798" s="29"/>
      <c r="BE798" s="29"/>
      <c r="BF798" s="29"/>
      <c r="BG798" s="29"/>
      <c r="BH798" s="29"/>
      <c r="BI798" s="29"/>
      <c r="BJ798" s="29"/>
      <c r="BK798" s="29"/>
      <c r="BL798" s="29"/>
      <c r="BM798" s="29"/>
      <c r="BN798" s="29"/>
      <c r="BO798" s="29"/>
      <c r="BP798" s="29"/>
    </row>
    <row r="799" spans="1:68" ht="12.75" customHeight="1">
      <c r="A799" s="112"/>
      <c r="B799" s="112"/>
      <c r="C799" s="112"/>
      <c r="D799" s="29"/>
      <c r="E799" s="29"/>
      <c r="F799" s="150"/>
      <c r="G799" s="29"/>
      <c r="H799" s="29"/>
      <c r="I799" s="29"/>
      <c r="J799" s="112"/>
      <c r="K799" s="29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W799" s="29"/>
      <c r="X799" s="29"/>
      <c r="Y799" s="29"/>
      <c r="Z799" s="29"/>
      <c r="AA799" s="29"/>
      <c r="AB799" s="29"/>
      <c r="AC799" s="29"/>
      <c r="AD799" s="29"/>
      <c r="AE799" s="29"/>
      <c r="AF799" s="29"/>
      <c r="AG799" s="29"/>
      <c r="AH799" s="29"/>
      <c r="AI799" s="29"/>
      <c r="AJ799" s="29"/>
      <c r="AK799" s="29"/>
      <c r="AL799" s="29"/>
      <c r="AM799" s="29"/>
      <c r="AN799" s="29"/>
      <c r="AO799" s="29"/>
      <c r="AP799" s="29"/>
      <c r="AQ799" s="29"/>
      <c r="AR799" s="29"/>
      <c r="AS799" s="29"/>
      <c r="AT799" s="29"/>
      <c r="AU799" s="29"/>
      <c r="AV799" s="29"/>
      <c r="AW799" s="29"/>
      <c r="AX799" s="29"/>
      <c r="AY799" s="29"/>
      <c r="AZ799" s="29"/>
      <c r="BA799" s="29"/>
      <c r="BB799" s="29"/>
      <c r="BC799" s="29"/>
      <c r="BD799" s="29"/>
      <c r="BE799" s="29"/>
      <c r="BF799" s="29"/>
      <c r="BG799" s="29"/>
      <c r="BH799" s="29"/>
      <c r="BI799" s="29"/>
      <c r="BJ799" s="29"/>
      <c r="BK799" s="29"/>
      <c r="BL799" s="29"/>
      <c r="BM799" s="29"/>
      <c r="BN799" s="29"/>
      <c r="BO799" s="29"/>
      <c r="BP799" s="29"/>
    </row>
    <row r="800" spans="1:68" ht="12.75" customHeight="1">
      <c r="A800" s="112"/>
      <c r="B800" s="112"/>
      <c r="C800" s="112"/>
      <c r="D800" s="29"/>
      <c r="E800" s="29"/>
      <c r="F800" s="150"/>
      <c r="G800" s="29"/>
      <c r="H800" s="29"/>
      <c r="I800" s="29"/>
      <c r="J800" s="112"/>
      <c r="K800" s="29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W800" s="29"/>
      <c r="X800" s="29"/>
      <c r="Y800" s="29"/>
      <c r="Z800" s="29"/>
      <c r="AA800" s="29"/>
      <c r="AB800" s="29"/>
      <c r="AC800" s="29"/>
      <c r="AD800" s="29"/>
      <c r="AE800" s="29"/>
      <c r="AF800" s="29"/>
      <c r="AG800" s="29"/>
      <c r="AH800" s="29"/>
      <c r="AI800" s="29"/>
      <c r="AJ800" s="29"/>
      <c r="AK800" s="29"/>
      <c r="AL800" s="29"/>
      <c r="AM800" s="29"/>
      <c r="AN800" s="29"/>
      <c r="AO800" s="29"/>
      <c r="AP800" s="29"/>
      <c r="AQ800" s="29"/>
      <c r="AR800" s="29"/>
      <c r="AS800" s="29"/>
      <c r="AT800" s="29"/>
      <c r="AU800" s="29"/>
      <c r="AV800" s="29"/>
      <c r="AW800" s="29"/>
      <c r="AX800" s="29"/>
      <c r="AY800" s="29"/>
      <c r="AZ800" s="29"/>
      <c r="BA800" s="29"/>
      <c r="BB800" s="29"/>
      <c r="BC800" s="29"/>
      <c r="BD800" s="29"/>
      <c r="BE800" s="29"/>
      <c r="BF800" s="29"/>
      <c r="BG800" s="29"/>
      <c r="BH800" s="29"/>
      <c r="BI800" s="29"/>
      <c r="BJ800" s="29"/>
      <c r="BK800" s="29"/>
      <c r="BL800" s="29"/>
      <c r="BM800" s="29"/>
      <c r="BN800" s="29"/>
      <c r="BO800" s="29"/>
      <c r="BP800" s="29"/>
    </row>
    <row r="801" spans="1:68" ht="12.75" customHeight="1">
      <c r="A801" s="112"/>
      <c r="B801" s="112"/>
      <c r="C801" s="112"/>
      <c r="D801" s="29"/>
      <c r="E801" s="29"/>
      <c r="F801" s="150"/>
      <c r="G801" s="29"/>
      <c r="H801" s="29"/>
      <c r="I801" s="29"/>
      <c r="J801" s="112"/>
      <c r="K801" s="29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W801" s="29"/>
      <c r="X801" s="29"/>
      <c r="Y801" s="29"/>
      <c r="Z801" s="29"/>
      <c r="AA801" s="29"/>
      <c r="AB801" s="29"/>
      <c r="AC801" s="29"/>
      <c r="AD801" s="29"/>
      <c r="AE801" s="29"/>
      <c r="AF801" s="29"/>
      <c r="AG801" s="29"/>
      <c r="AH801" s="29"/>
      <c r="AI801" s="29"/>
      <c r="AJ801" s="29"/>
      <c r="AK801" s="29"/>
      <c r="AL801" s="29"/>
      <c r="AM801" s="29"/>
      <c r="AN801" s="29"/>
      <c r="AO801" s="29"/>
      <c r="AP801" s="29"/>
      <c r="AQ801" s="29"/>
      <c r="AR801" s="29"/>
      <c r="AS801" s="29"/>
      <c r="AT801" s="29"/>
      <c r="AU801" s="29"/>
      <c r="AV801" s="29"/>
      <c r="AW801" s="29"/>
      <c r="AX801" s="29"/>
      <c r="AY801" s="29"/>
      <c r="AZ801" s="29"/>
      <c r="BA801" s="29"/>
      <c r="BB801" s="29"/>
      <c r="BC801" s="29"/>
      <c r="BD801" s="29"/>
      <c r="BE801" s="29"/>
      <c r="BF801" s="29"/>
      <c r="BG801" s="29"/>
      <c r="BH801" s="29"/>
      <c r="BI801" s="29"/>
      <c r="BJ801" s="29"/>
      <c r="BK801" s="29"/>
      <c r="BL801" s="29"/>
      <c r="BM801" s="29"/>
      <c r="BN801" s="29"/>
      <c r="BO801" s="29"/>
      <c r="BP801" s="29"/>
    </row>
    <row r="802" spans="1:68" ht="12.75" customHeight="1">
      <c r="A802" s="112"/>
      <c r="B802" s="112"/>
      <c r="C802" s="112"/>
      <c r="D802" s="29"/>
      <c r="E802" s="29"/>
      <c r="F802" s="150"/>
      <c r="G802" s="29"/>
      <c r="H802" s="29"/>
      <c r="I802" s="29"/>
      <c r="J802" s="112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W802" s="29"/>
      <c r="X802" s="29"/>
      <c r="Y802" s="29"/>
      <c r="Z802" s="29"/>
      <c r="AA802" s="29"/>
      <c r="AB802" s="29"/>
      <c r="AC802" s="29"/>
      <c r="AD802" s="29"/>
      <c r="AE802" s="29"/>
      <c r="AF802" s="29"/>
      <c r="AG802" s="29"/>
      <c r="AH802" s="29"/>
      <c r="AI802" s="29"/>
      <c r="AJ802" s="29"/>
      <c r="AK802" s="29"/>
      <c r="AL802" s="29"/>
      <c r="AM802" s="29"/>
      <c r="AN802" s="29"/>
      <c r="AO802" s="29"/>
      <c r="AP802" s="29"/>
      <c r="AQ802" s="29"/>
      <c r="AR802" s="29"/>
      <c r="AS802" s="29"/>
      <c r="AT802" s="29"/>
      <c r="AU802" s="29"/>
      <c r="AV802" s="29"/>
      <c r="AW802" s="29"/>
      <c r="AX802" s="29"/>
      <c r="AY802" s="29"/>
      <c r="AZ802" s="29"/>
      <c r="BA802" s="29"/>
      <c r="BB802" s="29"/>
      <c r="BC802" s="29"/>
      <c r="BD802" s="29"/>
      <c r="BE802" s="29"/>
      <c r="BF802" s="29"/>
      <c r="BG802" s="29"/>
      <c r="BH802" s="29"/>
      <c r="BI802" s="29"/>
      <c r="BJ802" s="29"/>
      <c r="BK802" s="29"/>
      <c r="BL802" s="29"/>
      <c r="BM802" s="29"/>
      <c r="BN802" s="29"/>
      <c r="BO802" s="29"/>
      <c r="BP802" s="29"/>
    </row>
    <row r="803" spans="1:68" ht="12.75" customHeight="1">
      <c r="A803" s="112"/>
      <c r="B803" s="112"/>
      <c r="C803" s="112"/>
      <c r="D803" s="29"/>
      <c r="E803" s="29"/>
      <c r="F803" s="150"/>
      <c r="G803" s="29"/>
      <c r="H803" s="29"/>
      <c r="I803" s="29"/>
      <c r="J803" s="112"/>
      <c r="K803" s="29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W803" s="29"/>
      <c r="X803" s="29"/>
      <c r="Y803" s="29"/>
      <c r="Z803" s="29"/>
      <c r="AA803" s="29"/>
      <c r="AB803" s="29"/>
      <c r="AC803" s="29"/>
      <c r="AD803" s="29"/>
      <c r="AE803" s="29"/>
      <c r="AF803" s="29"/>
      <c r="AG803" s="29"/>
      <c r="AH803" s="29"/>
      <c r="AI803" s="29"/>
      <c r="AJ803" s="29"/>
      <c r="AK803" s="29"/>
      <c r="AL803" s="29"/>
      <c r="AM803" s="29"/>
      <c r="AN803" s="29"/>
      <c r="AO803" s="29"/>
      <c r="AP803" s="29"/>
      <c r="AQ803" s="29"/>
      <c r="AR803" s="29"/>
      <c r="AS803" s="29"/>
      <c r="AT803" s="29"/>
      <c r="AU803" s="29"/>
      <c r="AV803" s="29"/>
      <c r="AW803" s="29"/>
      <c r="AX803" s="29"/>
      <c r="AY803" s="29"/>
      <c r="AZ803" s="29"/>
      <c r="BA803" s="29"/>
      <c r="BB803" s="29"/>
      <c r="BC803" s="29"/>
      <c r="BD803" s="29"/>
      <c r="BE803" s="29"/>
      <c r="BF803" s="29"/>
      <c r="BG803" s="29"/>
      <c r="BH803" s="29"/>
      <c r="BI803" s="29"/>
      <c r="BJ803" s="29"/>
      <c r="BK803" s="29"/>
      <c r="BL803" s="29"/>
      <c r="BM803" s="29"/>
      <c r="BN803" s="29"/>
      <c r="BO803" s="29"/>
      <c r="BP803" s="29"/>
    </row>
    <row r="804" spans="1:68" ht="12.75" customHeight="1">
      <c r="A804" s="112"/>
      <c r="B804" s="112"/>
      <c r="C804" s="112"/>
      <c r="D804" s="29"/>
      <c r="E804" s="29"/>
      <c r="F804" s="150"/>
      <c r="G804" s="29"/>
      <c r="H804" s="29"/>
      <c r="I804" s="29"/>
      <c r="J804" s="112"/>
      <c r="K804" s="29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W804" s="29"/>
      <c r="X804" s="29"/>
      <c r="Y804" s="29"/>
      <c r="Z804" s="29"/>
      <c r="AA804" s="29"/>
      <c r="AB804" s="29"/>
      <c r="AC804" s="29"/>
      <c r="AD804" s="29"/>
      <c r="AE804" s="29"/>
      <c r="AF804" s="29"/>
      <c r="AG804" s="29"/>
      <c r="AH804" s="29"/>
      <c r="AI804" s="29"/>
      <c r="AJ804" s="29"/>
      <c r="AK804" s="29"/>
      <c r="AL804" s="29"/>
      <c r="AM804" s="29"/>
      <c r="AN804" s="29"/>
      <c r="AO804" s="29"/>
      <c r="AP804" s="29"/>
      <c r="AQ804" s="29"/>
      <c r="AR804" s="29"/>
      <c r="AS804" s="29"/>
      <c r="AT804" s="29"/>
      <c r="AU804" s="29"/>
      <c r="AV804" s="29"/>
      <c r="AW804" s="29"/>
      <c r="AX804" s="29"/>
      <c r="AY804" s="29"/>
      <c r="AZ804" s="29"/>
      <c r="BA804" s="29"/>
      <c r="BB804" s="29"/>
      <c r="BC804" s="29"/>
      <c r="BD804" s="29"/>
      <c r="BE804" s="29"/>
      <c r="BF804" s="29"/>
      <c r="BG804" s="29"/>
      <c r="BH804" s="29"/>
      <c r="BI804" s="29"/>
      <c r="BJ804" s="29"/>
      <c r="BK804" s="29"/>
      <c r="BL804" s="29"/>
      <c r="BM804" s="29"/>
      <c r="BN804" s="29"/>
      <c r="BO804" s="29"/>
      <c r="BP804" s="29"/>
    </row>
    <row r="805" spans="1:68" ht="12.75" customHeight="1">
      <c r="A805" s="112"/>
      <c r="B805" s="112"/>
      <c r="C805" s="112"/>
      <c r="D805" s="29"/>
      <c r="E805" s="29"/>
      <c r="F805" s="150"/>
      <c r="G805" s="29"/>
      <c r="H805" s="29"/>
      <c r="I805" s="29"/>
      <c r="J805" s="112"/>
      <c r="K805" s="29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W805" s="29"/>
      <c r="X805" s="29"/>
      <c r="Y805" s="29"/>
      <c r="Z805" s="29"/>
      <c r="AA805" s="29"/>
      <c r="AB805" s="29"/>
      <c r="AC805" s="29"/>
      <c r="AD805" s="29"/>
      <c r="AE805" s="29"/>
      <c r="AF805" s="29"/>
      <c r="AG805" s="29"/>
      <c r="AH805" s="29"/>
      <c r="AI805" s="29"/>
      <c r="AJ805" s="29"/>
      <c r="AK805" s="29"/>
      <c r="AL805" s="29"/>
      <c r="AM805" s="29"/>
      <c r="AN805" s="29"/>
      <c r="AO805" s="29"/>
      <c r="AP805" s="29"/>
      <c r="AQ805" s="29"/>
      <c r="AR805" s="29"/>
      <c r="AS805" s="29"/>
      <c r="AT805" s="29"/>
      <c r="AU805" s="29"/>
      <c r="AV805" s="29"/>
      <c r="AW805" s="29"/>
      <c r="AX805" s="29"/>
      <c r="AY805" s="29"/>
      <c r="AZ805" s="29"/>
      <c r="BA805" s="29"/>
      <c r="BB805" s="29"/>
      <c r="BC805" s="29"/>
      <c r="BD805" s="29"/>
      <c r="BE805" s="29"/>
      <c r="BF805" s="29"/>
      <c r="BG805" s="29"/>
      <c r="BH805" s="29"/>
      <c r="BI805" s="29"/>
      <c r="BJ805" s="29"/>
      <c r="BK805" s="29"/>
      <c r="BL805" s="29"/>
      <c r="BM805" s="29"/>
      <c r="BN805" s="29"/>
      <c r="BO805" s="29"/>
      <c r="BP805" s="29"/>
    </row>
    <row r="806" spans="1:68" ht="12.75" customHeight="1">
      <c r="A806" s="112"/>
      <c r="B806" s="112"/>
      <c r="C806" s="112"/>
      <c r="D806" s="29"/>
      <c r="E806" s="29"/>
      <c r="F806" s="150"/>
      <c r="G806" s="29"/>
      <c r="H806" s="29"/>
      <c r="I806" s="29"/>
      <c r="J806" s="112"/>
      <c r="K806" s="29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W806" s="29"/>
      <c r="X806" s="29"/>
      <c r="Y806" s="29"/>
      <c r="Z806" s="29"/>
      <c r="AA806" s="29"/>
      <c r="AB806" s="29"/>
      <c r="AC806" s="29"/>
      <c r="AD806" s="29"/>
      <c r="AE806" s="29"/>
      <c r="AF806" s="29"/>
      <c r="AG806" s="29"/>
      <c r="AH806" s="29"/>
      <c r="AI806" s="29"/>
      <c r="AJ806" s="29"/>
      <c r="AK806" s="29"/>
      <c r="AL806" s="29"/>
      <c r="AM806" s="29"/>
      <c r="AN806" s="29"/>
      <c r="AO806" s="29"/>
      <c r="AP806" s="29"/>
      <c r="AQ806" s="29"/>
      <c r="AR806" s="29"/>
      <c r="AS806" s="29"/>
      <c r="AT806" s="29"/>
      <c r="AU806" s="29"/>
      <c r="AV806" s="29"/>
      <c r="AW806" s="29"/>
      <c r="AX806" s="29"/>
      <c r="AY806" s="29"/>
      <c r="AZ806" s="29"/>
      <c r="BA806" s="29"/>
      <c r="BB806" s="29"/>
      <c r="BC806" s="29"/>
      <c r="BD806" s="29"/>
      <c r="BE806" s="29"/>
      <c r="BF806" s="29"/>
      <c r="BG806" s="29"/>
      <c r="BH806" s="29"/>
      <c r="BI806" s="29"/>
      <c r="BJ806" s="29"/>
      <c r="BK806" s="29"/>
      <c r="BL806" s="29"/>
      <c r="BM806" s="29"/>
      <c r="BN806" s="29"/>
      <c r="BO806" s="29"/>
      <c r="BP806" s="29"/>
    </row>
    <row r="807" spans="1:68" ht="12.75" customHeight="1">
      <c r="A807" s="112"/>
      <c r="B807" s="112"/>
      <c r="C807" s="112"/>
      <c r="D807" s="29"/>
      <c r="E807" s="29"/>
      <c r="F807" s="150"/>
      <c r="G807" s="29"/>
      <c r="H807" s="29"/>
      <c r="I807" s="29"/>
      <c r="J807" s="112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W807" s="29"/>
      <c r="X807" s="29"/>
      <c r="Y807" s="29"/>
      <c r="Z807" s="29"/>
      <c r="AA807" s="29"/>
      <c r="AB807" s="29"/>
      <c r="AC807" s="29"/>
      <c r="AD807" s="29"/>
      <c r="AE807" s="29"/>
      <c r="AF807" s="29"/>
      <c r="AG807" s="29"/>
      <c r="AH807" s="29"/>
      <c r="AI807" s="29"/>
      <c r="AJ807" s="29"/>
      <c r="AK807" s="29"/>
      <c r="AL807" s="29"/>
      <c r="AM807" s="29"/>
      <c r="AN807" s="29"/>
      <c r="AO807" s="29"/>
      <c r="AP807" s="29"/>
      <c r="AQ807" s="29"/>
      <c r="AR807" s="29"/>
      <c r="AS807" s="29"/>
      <c r="AT807" s="29"/>
      <c r="AU807" s="29"/>
      <c r="AV807" s="29"/>
      <c r="AW807" s="29"/>
      <c r="AX807" s="29"/>
      <c r="AY807" s="29"/>
      <c r="AZ807" s="29"/>
      <c r="BA807" s="29"/>
      <c r="BB807" s="29"/>
      <c r="BC807" s="29"/>
      <c r="BD807" s="29"/>
      <c r="BE807" s="29"/>
      <c r="BF807" s="29"/>
      <c r="BG807" s="29"/>
      <c r="BH807" s="29"/>
      <c r="BI807" s="29"/>
      <c r="BJ807" s="29"/>
      <c r="BK807" s="29"/>
      <c r="BL807" s="29"/>
      <c r="BM807" s="29"/>
      <c r="BN807" s="29"/>
      <c r="BO807" s="29"/>
      <c r="BP807" s="29"/>
    </row>
    <row r="808" spans="1:68" ht="12.75" customHeight="1">
      <c r="A808" s="112"/>
      <c r="B808" s="112"/>
      <c r="C808" s="112"/>
      <c r="D808" s="29"/>
      <c r="E808" s="29"/>
      <c r="F808" s="150"/>
      <c r="G808" s="29"/>
      <c r="H808" s="29"/>
      <c r="I808" s="29"/>
      <c r="J808" s="112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W808" s="29"/>
      <c r="X808" s="29"/>
      <c r="Y808" s="29"/>
      <c r="Z808" s="29"/>
      <c r="AA808" s="29"/>
      <c r="AB808" s="29"/>
      <c r="AC808" s="29"/>
      <c r="AD808" s="29"/>
      <c r="AE808" s="29"/>
      <c r="AF808" s="29"/>
      <c r="AG808" s="29"/>
      <c r="AH808" s="29"/>
      <c r="AI808" s="29"/>
      <c r="AJ808" s="29"/>
      <c r="AK808" s="29"/>
      <c r="AL808" s="29"/>
      <c r="AM808" s="29"/>
      <c r="AN808" s="29"/>
      <c r="AO808" s="29"/>
      <c r="AP808" s="29"/>
      <c r="AQ808" s="29"/>
      <c r="AR808" s="29"/>
      <c r="AS808" s="29"/>
      <c r="AT808" s="29"/>
      <c r="AU808" s="29"/>
      <c r="AV808" s="29"/>
      <c r="AW808" s="29"/>
      <c r="AX808" s="29"/>
      <c r="AY808" s="29"/>
      <c r="AZ808" s="29"/>
      <c r="BA808" s="29"/>
      <c r="BB808" s="29"/>
      <c r="BC808" s="29"/>
      <c r="BD808" s="29"/>
      <c r="BE808" s="29"/>
      <c r="BF808" s="29"/>
      <c r="BG808" s="29"/>
      <c r="BH808" s="29"/>
      <c r="BI808" s="29"/>
      <c r="BJ808" s="29"/>
      <c r="BK808" s="29"/>
      <c r="BL808" s="29"/>
      <c r="BM808" s="29"/>
      <c r="BN808" s="29"/>
      <c r="BO808" s="29"/>
      <c r="BP808" s="29"/>
    </row>
    <row r="809" spans="1:68" ht="12.75" customHeight="1">
      <c r="A809" s="112"/>
      <c r="B809" s="112"/>
      <c r="C809" s="112"/>
      <c r="D809" s="29"/>
      <c r="E809" s="29"/>
      <c r="F809" s="150"/>
      <c r="G809" s="29"/>
      <c r="H809" s="29"/>
      <c r="I809" s="29"/>
      <c r="J809" s="112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W809" s="29"/>
      <c r="X809" s="29"/>
      <c r="Y809" s="29"/>
      <c r="Z809" s="29"/>
      <c r="AA809" s="29"/>
      <c r="AB809" s="29"/>
      <c r="AC809" s="29"/>
      <c r="AD809" s="29"/>
      <c r="AE809" s="29"/>
      <c r="AF809" s="29"/>
      <c r="AG809" s="29"/>
      <c r="AH809" s="29"/>
      <c r="AI809" s="29"/>
      <c r="AJ809" s="29"/>
      <c r="AK809" s="29"/>
      <c r="AL809" s="29"/>
      <c r="AM809" s="29"/>
      <c r="AN809" s="29"/>
      <c r="AO809" s="29"/>
      <c r="AP809" s="29"/>
      <c r="AQ809" s="29"/>
      <c r="AR809" s="29"/>
      <c r="AS809" s="29"/>
      <c r="AT809" s="29"/>
      <c r="AU809" s="29"/>
      <c r="AV809" s="29"/>
      <c r="AW809" s="29"/>
      <c r="AX809" s="29"/>
      <c r="AY809" s="29"/>
      <c r="AZ809" s="29"/>
      <c r="BA809" s="29"/>
      <c r="BB809" s="29"/>
      <c r="BC809" s="29"/>
      <c r="BD809" s="29"/>
      <c r="BE809" s="29"/>
      <c r="BF809" s="29"/>
      <c r="BG809" s="29"/>
      <c r="BH809" s="29"/>
      <c r="BI809" s="29"/>
      <c r="BJ809" s="29"/>
      <c r="BK809" s="29"/>
      <c r="BL809" s="29"/>
      <c r="BM809" s="29"/>
      <c r="BN809" s="29"/>
      <c r="BO809" s="29"/>
      <c r="BP809" s="29"/>
    </row>
    <row r="810" spans="1:68" ht="12.75" customHeight="1">
      <c r="A810" s="112"/>
      <c r="B810" s="112"/>
      <c r="C810" s="112"/>
      <c r="D810" s="29"/>
      <c r="E810" s="29"/>
      <c r="F810" s="150"/>
      <c r="G810" s="29"/>
      <c r="H810" s="29"/>
      <c r="I810" s="29"/>
      <c r="J810" s="112"/>
      <c r="K810" s="29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W810" s="29"/>
      <c r="X810" s="29"/>
      <c r="Y810" s="29"/>
      <c r="Z810" s="29"/>
      <c r="AA810" s="29"/>
      <c r="AB810" s="29"/>
      <c r="AC810" s="29"/>
      <c r="AD810" s="29"/>
      <c r="AE810" s="29"/>
      <c r="AF810" s="29"/>
      <c r="AG810" s="29"/>
      <c r="AH810" s="29"/>
      <c r="AI810" s="29"/>
      <c r="AJ810" s="29"/>
      <c r="AK810" s="29"/>
      <c r="AL810" s="29"/>
      <c r="AM810" s="29"/>
      <c r="AN810" s="29"/>
      <c r="AO810" s="29"/>
      <c r="AP810" s="29"/>
      <c r="AQ810" s="29"/>
      <c r="AR810" s="29"/>
      <c r="AS810" s="29"/>
      <c r="AT810" s="29"/>
      <c r="AU810" s="29"/>
      <c r="AV810" s="29"/>
      <c r="AW810" s="29"/>
      <c r="AX810" s="29"/>
      <c r="AY810" s="29"/>
      <c r="AZ810" s="29"/>
      <c r="BA810" s="29"/>
      <c r="BB810" s="29"/>
      <c r="BC810" s="29"/>
      <c r="BD810" s="29"/>
      <c r="BE810" s="29"/>
      <c r="BF810" s="29"/>
      <c r="BG810" s="29"/>
      <c r="BH810" s="29"/>
      <c r="BI810" s="29"/>
      <c r="BJ810" s="29"/>
      <c r="BK810" s="29"/>
      <c r="BL810" s="29"/>
      <c r="BM810" s="29"/>
      <c r="BN810" s="29"/>
      <c r="BO810" s="29"/>
      <c r="BP810" s="29"/>
    </row>
    <row r="811" spans="1:68" ht="12.75" customHeight="1">
      <c r="A811" s="112"/>
      <c r="B811" s="112"/>
      <c r="C811" s="112"/>
      <c r="D811" s="29"/>
      <c r="E811" s="29"/>
      <c r="F811" s="150"/>
      <c r="G811" s="29"/>
      <c r="H811" s="29"/>
      <c r="I811" s="29"/>
      <c r="J811" s="112"/>
      <c r="K811" s="29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W811" s="29"/>
      <c r="X811" s="29"/>
      <c r="Y811" s="29"/>
      <c r="Z811" s="29"/>
      <c r="AA811" s="29"/>
      <c r="AB811" s="29"/>
      <c r="AC811" s="29"/>
      <c r="AD811" s="29"/>
      <c r="AE811" s="29"/>
      <c r="AF811" s="29"/>
      <c r="AG811" s="29"/>
      <c r="AH811" s="29"/>
      <c r="AI811" s="29"/>
      <c r="AJ811" s="29"/>
      <c r="AK811" s="29"/>
      <c r="AL811" s="29"/>
      <c r="AM811" s="29"/>
      <c r="AN811" s="29"/>
      <c r="AO811" s="29"/>
      <c r="AP811" s="29"/>
      <c r="AQ811" s="29"/>
      <c r="AR811" s="29"/>
      <c r="AS811" s="29"/>
      <c r="AT811" s="29"/>
      <c r="AU811" s="29"/>
      <c r="AV811" s="29"/>
      <c r="AW811" s="29"/>
      <c r="AX811" s="29"/>
      <c r="AY811" s="29"/>
      <c r="AZ811" s="29"/>
      <c r="BA811" s="29"/>
      <c r="BB811" s="29"/>
      <c r="BC811" s="29"/>
      <c r="BD811" s="29"/>
      <c r="BE811" s="29"/>
      <c r="BF811" s="29"/>
      <c r="BG811" s="29"/>
      <c r="BH811" s="29"/>
      <c r="BI811" s="29"/>
      <c r="BJ811" s="29"/>
      <c r="BK811" s="29"/>
      <c r="BL811" s="29"/>
      <c r="BM811" s="29"/>
      <c r="BN811" s="29"/>
      <c r="BO811" s="29"/>
      <c r="BP811" s="29"/>
    </row>
    <row r="812" spans="1:68" ht="12.75" customHeight="1">
      <c r="A812" s="112"/>
      <c r="B812" s="112"/>
      <c r="C812" s="112"/>
      <c r="D812" s="29"/>
      <c r="E812" s="29"/>
      <c r="F812" s="150"/>
      <c r="G812" s="29"/>
      <c r="H812" s="29"/>
      <c r="I812" s="29"/>
      <c r="J812" s="112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W812" s="29"/>
      <c r="X812" s="29"/>
      <c r="Y812" s="29"/>
      <c r="Z812" s="29"/>
      <c r="AA812" s="29"/>
      <c r="AB812" s="29"/>
      <c r="AC812" s="29"/>
      <c r="AD812" s="29"/>
      <c r="AE812" s="29"/>
      <c r="AF812" s="29"/>
      <c r="AG812" s="29"/>
      <c r="AH812" s="29"/>
      <c r="AI812" s="29"/>
      <c r="AJ812" s="29"/>
      <c r="AK812" s="29"/>
      <c r="AL812" s="29"/>
      <c r="AM812" s="29"/>
      <c r="AN812" s="29"/>
      <c r="AO812" s="29"/>
      <c r="AP812" s="29"/>
      <c r="AQ812" s="29"/>
      <c r="AR812" s="29"/>
      <c r="AS812" s="29"/>
      <c r="AT812" s="29"/>
      <c r="AU812" s="29"/>
      <c r="AV812" s="29"/>
      <c r="AW812" s="29"/>
      <c r="AX812" s="29"/>
      <c r="AY812" s="29"/>
      <c r="AZ812" s="29"/>
      <c r="BA812" s="29"/>
      <c r="BB812" s="29"/>
      <c r="BC812" s="29"/>
      <c r="BD812" s="29"/>
      <c r="BE812" s="29"/>
      <c r="BF812" s="29"/>
      <c r="BG812" s="29"/>
      <c r="BH812" s="29"/>
      <c r="BI812" s="29"/>
      <c r="BJ812" s="29"/>
      <c r="BK812" s="29"/>
      <c r="BL812" s="29"/>
      <c r="BM812" s="29"/>
      <c r="BN812" s="29"/>
      <c r="BO812" s="29"/>
      <c r="BP812" s="29"/>
    </row>
    <row r="813" spans="1:68" ht="12.75" customHeight="1">
      <c r="A813" s="112"/>
      <c r="B813" s="112"/>
      <c r="C813" s="112"/>
      <c r="D813" s="29"/>
      <c r="E813" s="29"/>
      <c r="F813" s="150"/>
      <c r="G813" s="29"/>
      <c r="H813" s="29"/>
      <c r="I813" s="29"/>
      <c r="J813" s="112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W813" s="29"/>
      <c r="X813" s="29"/>
      <c r="Y813" s="29"/>
      <c r="Z813" s="29"/>
      <c r="AA813" s="29"/>
      <c r="AB813" s="29"/>
      <c r="AC813" s="29"/>
      <c r="AD813" s="29"/>
      <c r="AE813" s="29"/>
      <c r="AF813" s="29"/>
      <c r="AG813" s="29"/>
      <c r="AH813" s="29"/>
      <c r="AI813" s="29"/>
      <c r="AJ813" s="29"/>
      <c r="AK813" s="29"/>
      <c r="AL813" s="29"/>
      <c r="AM813" s="29"/>
      <c r="AN813" s="29"/>
      <c r="AO813" s="29"/>
      <c r="AP813" s="29"/>
      <c r="AQ813" s="29"/>
      <c r="AR813" s="29"/>
      <c r="AS813" s="29"/>
      <c r="AT813" s="29"/>
      <c r="AU813" s="29"/>
      <c r="AV813" s="29"/>
      <c r="AW813" s="29"/>
      <c r="AX813" s="29"/>
      <c r="AY813" s="29"/>
      <c r="AZ813" s="29"/>
      <c r="BA813" s="29"/>
      <c r="BB813" s="29"/>
      <c r="BC813" s="29"/>
      <c r="BD813" s="29"/>
      <c r="BE813" s="29"/>
      <c r="BF813" s="29"/>
      <c r="BG813" s="29"/>
      <c r="BH813" s="29"/>
      <c r="BI813" s="29"/>
      <c r="BJ813" s="29"/>
      <c r="BK813" s="29"/>
      <c r="BL813" s="29"/>
      <c r="BM813" s="29"/>
      <c r="BN813" s="29"/>
      <c r="BO813" s="29"/>
      <c r="BP813" s="29"/>
    </row>
    <row r="814" spans="1:68" ht="12.75" customHeight="1">
      <c r="A814" s="112"/>
      <c r="B814" s="112"/>
      <c r="C814" s="112"/>
      <c r="D814" s="29"/>
      <c r="E814" s="29"/>
      <c r="F814" s="150"/>
      <c r="G814" s="29"/>
      <c r="H814" s="29"/>
      <c r="I814" s="29"/>
      <c r="J814" s="112"/>
      <c r="K814" s="29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W814" s="29"/>
      <c r="X814" s="29"/>
      <c r="Y814" s="29"/>
      <c r="Z814" s="29"/>
      <c r="AA814" s="29"/>
      <c r="AB814" s="29"/>
      <c r="AC814" s="29"/>
      <c r="AD814" s="29"/>
      <c r="AE814" s="29"/>
      <c r="AF814" s="29"/>
      <c r="AG814" s="29"/>
      <c r="AH814" s="29"/>
      <c r="AI814" s="29"/>
      <c r="AJ814" s="29"/>
      <c r="AK814" s="29"/>
      <c r="AL814" s="29"/>
      <c r="AM814" s="29"/>
      <c r="AN814" s="29"/>
      <c r="AO814" s="29"/>
      <c r="AP814" s="29"/>
      <c r="AQ814" s="29"/>
      <c r="AR814" s="29"/>
      <c r="AS814" s="29"/>
      <c r="AT814" s="29"/>
      <c r="AU814" s="29"/>
      <c r="AV814" s="29"/>
      <c r="AW814" s="29"/>
      <c r="AX814" s="29"/>
      <c r="AY814" s="29"/>
      <c r="AZ814" s="29"/>
      <c r="BA814" s="29"/>
      <c r="BB814" s="29"/>
      <c r="BC814" s="29"/>
      <c r="BD814" s="29"/>
      <c r="BE814" s="29"/>
      <c r="BF814" s="29"/>
      <c r="BG814" s="29"/>
      <c r="BH814" s="29"/>
      <c r="BI814" s="29"/>
      <c r="BJ814" s="29"/>
      <c r="BK814" s="29"/>
      <c r="BL814" s="29"/>
      <c r="BM814" s="29"/>
      <c r="BN814" s="29"/>
      <c r="BO814" s="29"/>
      <c r="BP814" s="29"/>
    </row>
    <row r="815" spans="1:68" ht="12.75" customHeight="1">
      <c r="A815" s="112"/>
      <c r="B815" s="112"/>
      <c r="C815" s="112"/>
      <c r="D815" s="29"/>
      <c r="E815" s="29"/>
      <c r="F815" s="150"/>
      <c r="G815" s="29"/>
      <c r="H815" s="29"/>
      <c r="I815" s="29"/>
      <c r="J815" s="112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W815" s="29"/>
      <c r="X815" s="29"/>
      <c r="Y815" s="29"/>
      <c r="Z815" s="29"/>
      <c r="AA815" s="29"/>
      <c r="AB815" s="29"/>
      <c r="AC815" s="29"/>
      <c r="AD815" s="29"/>
      <c r="AE815" s="29"/>
      <c r="AF815" s="29"/>
      <c r="AG815" s="29"/>
      <c r="AH815" s="29"/>
      <c r="AI815" s="29"/>
      <c r="AJ815" s="29"/>
      <c r="AK815" s="29"/>
      <c r="AL815" s="29"/>
      <c r="AM815" s="29"/>
      <c r="AN815" s="29"/>
      <c r="AO815" s="29"/>
      <c r="AP815" s="29"/>
      <c r="AQ815" s="29"/>
      <c r="AR815" s="29"/>
      <c r="AS815" s="29"/>
      <c r="AT815" s="29"/>
      <c r="AU815" s="29"/>
      <c r="AV815" s="29"/>
      <c r="AW815" s="29"/>
      <c r="AX815" s="29"/>
      <c r="AY815" s="29"/>
      <c r="AZ815" s="29"/>
      <c r="BA815" s="29"/>
      <c r="BB815" s="29"/>
      <c r="BC815" s="29"/>
      <c r="BD815" s="29"/>
      <c r="BE815" s="29"/>
      <c r="BF815" s="29"/>
      <c r="BG815" s="29"/>
      <c r="BH815" s="29"/>
      <c r="BI815" s="29"/>
      <c r="BJ815" s="29"/>
      <c r="BK815" s="29"/>
      <c r="BL815" s="29"/>
      <c r="BM815" s="29"/>
      <c r="BN815" s="29"/>
      <c r="BO815" s="29"/>
      <c r="BP815" s="29"/>
    </row>
    <row r="816" spans="1:68" ht="12.75" customHeight="1">
      <c r="A816" s="112"/>
      <c r="B816" s="112"/>
      <c r="C816" s="112"/>
      <c r="D816" s="29"/>
      <c r="E816" s="29"/>
      <c r="F816" s="150"/>
      <c r="G816" s="29"/>
      <c r="H816" s="29"/>
      <c r="I816" s="29"/>
      <c r="J816" s="112"/>
      <c r="K816" s="29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W816" s="29"/>
      <c r="X816" s="29"/>
      <c r="Y816" s="29"/>
      <c r="Z816" s="29"/>
      <c r="AA816" s="29"/>
      <c r="AB816" s="29"/>
      <c r="AC816" s="29"/>
      <c r="AD816" s="29"/>
      <c r="AE816" s="29"/>
      <c r="AF816" s="29"/>
      <c r="AG816" s="29"/>
      <c r="AH816" s="29"/>
      <c r="AI816" s="29"/>
      <c r="AJ816" s="29"/>
      <c r="AK816" s="29"/>
      <c r="AL816" s="29"/>
      <c r="AM816" s="29"/>
      <c r="AN816" s="29"/>
      <c r="AO816" s="29"/>
      <c r="AP816" s="29"/>
      <c r="AQ816" s="29"/>
      <c r="AR816" s="29"/>
      <c r="AS816" s="29"/>
      <c r="AT816" s="29"/>
      <c r="AU816" s="29"/>
      <c r="AV816" s="29"/>
      <c r="AW816" s="29"/>
      <c r="AX816" s="29"/>
      <c r="AY816" s="29"/>
      <c r="AZ816" s="29"/>
      <c r="BA816" s="29"/>
      <c r="BB816" s="29"/>
      <c r="BC816" s="29"/>
      <c r="BD816" s="29"/>
      <c r="BE816" s="29"/>
      <c r="BF816" s="29"/>
      <c r="BG816" s="29"/>
      <c r="BH816" s="29"/>
      <c r="BI816" s="29"/>
      <c r="BJ816" s="29"/>
      <c r="BK816" s="29"/>
      <c r="BL816" s="29"/>
      <c r="BM816" s="29"/>
      <c r="BN816" s="29"/>
      <c r="BO816" s="29"/>
      <c r="BP816" s="29"/>
    </row>
    <row r="817" spans="1:68" ht="12.75" customHeight="1">
      <c r="A817" s="112"/>
      <c r="B817" s="112"/>
      <c r="C817" s="112"/>
      <c r="D817" s="29"/>
      <c r="E817" s="29"/>
      <c r="F817" s="150"/>
      <c r="G817" s="29"/>
      <c r="H817" s="29"/>
      <c r="I817" s="29"/>
      <c r="J817" s="112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W817" s="29"/>
      <c r="X817" s="29"/>
      <c r="Y817" s="29"/>
      <c r="Z817" s="29"/>
      <c r="AA817" s="29"/>
      <c r="AB817" s="29"/>
      <c r="AC817" s="29"/>
      <c r="AD817" s="29"/>
      <c r="AE817" s="29"/>
      <c r="AF817" s="29"/>
      <c r="AG817" s="29"/>
      <c r="AH817" s="29"/>
      <c r="AI817" s="29"/>
      <c r="AJ817" s="29"/>
      <c r="AK817" s="29"/>
      <c r="AL817" s="29"/>
      <c r="AM817" s="29"/>
      <c r="AN817" s="29"/>
      <c r="AO817" s="29"/>
      <c r="AP817" s="29"/>
      <c r="AQ817" s="29"/>
      <c r="AR817" s="29"/>
      <c r="AS817" s="29"/>
      <c r="AT817" s="29"/>
      <c r="AU817" s="29"/>
      <c r="AV817" s="29"/>
      <c r="AW817" s="29"/>
      <c r="AX817" s="29"/>
      <c r="AY817" s="29"/>
      <c r="AZ817" s="29"/>
      <c r="BA817" s="29"/>
      <c r="BB817" s="29"/>
      <c r="BC817" s="29"/>
      <c r="BD817" s="29"/>
      <c r="BE817" s="29"/>
      <c r="BF817" s="29"/>
      <c r="BG817" s="29"/>
      <c r="BH817" s="29"/>
      <c r="BI817" s="29"/>
      <c r="BJ817" s="29"/>
      <c r="BK817" s="29"/>
      <c r="BL817" s="29"/>
      <c r="BM817" s="29"/>
      <c r="BN817" s="29"/>
      <c r="BO817" s="29"/>
      <c r="BP817" s="29"/>
    </row>
    <row r="818" spans="1:68" ht="12.75" customHeight="1">
      <c r="A818" s="112"/>
      <c r="B818" s="112"/>
      <c r="C818" s="112"/>
      <c r="D818" s="29"/>
      <c r="E818" s="29"/>
      <c r="F818" s="150"/>
      <c r="G818" s="29"/>
      <c r="H818" s="29"/>
      <c r="I818" s="29"/>
      <c r="J818" s="112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W818" s="29"/>
      <c r="X818" s="29"/>
      <c r="Y818" s="29"/>
      <c r="Z818" s="29"/>
      <c r="AA818" s="29"/>
      <c r="AB818" s="29"/>
      <c r="AC818" s="29"/>
      <c r="AD818" s="29"/>
      <c r="AE818" s="29"/>
      <c r="AF818" s="29"/>
      <c r="AG818" s="29"/>
      <c r="AH818" s="29"/>
      <c r="AI818" s="29"/>
      <c r="AJ818" s="29"/>
      <c r="AK818" s="29"/>
      <c r="AL818" s="29"/>
      <c r="AM818" s="29"/>
      <c r="AN818" s="29"/>
      <c r="AO818" s="29"/>
      <c r="AP818" s="29"/>
      <c r="AQ818" s="29"/>
      <c r="AR818" s="29"/>
      <c r="AS818" s="29"/>
      <c r="AT818" s="29"/>
      <c r="AU818" s="29"/>
      <c r="AV818" s="29"/>
      <c r="AW818" s="29"/>
      <c r="AX818" s="29"/>
      <c r="AY818" s="29"/>
      <c r="AZ818" s="29"/>
      <c r="BA818" s="29"/>
      <c r="BB818" s="29"/>
      <c r="BC818" s="29"/>
      <c r="BD818" s="29"/>
      <c r="BE818" s="29"/>
      <c r="BF818" s="29"/>
      <c r="BG818" s="29"/>
      <c r="BH818" s="29"/>
      <c r="BI818" s="29"/>
      <c r="BJ818" s="29"/>
      <c r="BK818" s="29"/>
      <c r="BL818" s="29"/>
      <c r="BM818" s="29"/>
      <c r="BN818" s="29"/>
      <c r="BO818" s="29"/>
      <c r="BP818" s="29"/>
    </row>
    <row r="819" spans="1:68" ht="12.75" customHeight="1">
      <c r="A819" s="112"/>
      <c r="B819" s="112"/>
      <c r="C819" s="112"/>
      <c r="D819" s="29"/>
      <c r="E819" s="29"/>
      <c r="F819" s="150"/>
      <c r="G819" s="29"/>
      <c r="H819" s="29"/>
      <c r="I819" s="29"/>
      <c r="J819" s="112"/>
      <c r="K819" s="29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W819" s="29"/>
      <c r="X819" s="29"/>
      <c r="Y819" s="29"/>
      <c r="Z819" s="29"/>
      <c r="AA819" s="29"/>
      <c r="AB819" s="29"/>
      <c r="AC819" s="29"/>
      <c r="AD819" s="29"/>
      <c r="AE819" s="29"/>
      <c r="AF819" s="29"/>
      <c r="AG819" s="29"/>
      <c r="AH819" s="29"/>
      <c r="AI819" s="29"/>
      <c r="AJ819" s="29"/>
      <c r="AK819" s="29"/>
      <c r="AL819" s="29"/>
      <c r="AM819" s="29"/>
      <c r="AN819" s="29"/>
      <c r="AO819" s="29"/>
      <c r="AP819" s="29"/>
      <c r="AQ819" s="29"/>
      <c r="AR819" s="29"/>
      <c r="AS819" s="29"/>
      <c r="AT819" s="29"/>
      <c r="AU819" s="29"/>
      <c r="AV819" s="29"/>
      <c r="AW819" s="29"/>
      <c r="AX819" s="29"/>
      <c r="AY819" s="29"/>
      <c r="AZ819" s="29"/>
      <c r="BA819" s="29"/>
      <c r="BB819" s="29"/>
      <c r="BC819" s="29"/>
      <c r="BD819" s="29"/>
      <c r="BE819" s="29"/>
      <c r="BF819" s="29"/>
      <c r="BG819" s="29"/>
      <c r="BH819" s="29"/>
      <c r="BI819" s="29"/>
      <c r="BJ819" s="29"/>
      <c r="BK819" s="29"/>
      <c r="BL819" s="29"/>
      <c r="BM819" s="29"/>
      <c r="BN819" s="29"/>
      <c r="BO819" s="29"/>
      <c r="BP819" s="29"/>
    </row>
    <row r="820" spans="1:68" ht="12.75" customHeight="1">
      <c r="A820" s="112"/>
      <c r="B820" s="112"/>
      <c r="C820" s="112"/>
      <c r="D820" s="29"/>
      <c r="E820" s="29"/>
      <c r="F820" s="150"/>
      <c r="G820" s="29"/>
      <c r="H820" s="29"/>
      <c r="I820" s="29"/>
      <c r="J820" s="112"/>
      <c r="K820" s="29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W820" s="29"/>
      <c r="X820" s="29"/>
      <c r="Y820" s="29"/>
      <c r="Z820" s="29"/>
      <c r="AA820" s="29"/>
      <c r="AB820" s="29"/>
      <c r="AC820" s="29"/>
      <c r="AD820" s="29"/>
      <c r="AE820" s="29"/>
      <c r="AF820" s="29"/>
      <c r="AG820" s="29"/>
      <c r="AH820" s="29"/>
      <c r="AI820" s="29"/>
      <c r="AJ820" s="29"/>
      <c r="AK820" s="29"/>
      <c r="AL820" s="29"/>
      <c r="AM820" s="29"/>
      <c r="AN820" s="29"/>
      <c r="AO820" s="29"/>
      <c r="AP820" s="29"/>
      <c r="AQ820" s="29"/>
      <c r="AR820" s="29"/>
      <c r="AS820" s="29"/>
      <c r="AT820" s="29"/>
      <c r="AU820" s="29"/>
      <c r="AV820" s="29"/>
      <c r="AW820" s="29"/>
      <c r="AX820" s="29"/>
      <c r="AY820" s="29"/>
      <c r="AZ820" s="29"/>
      <c r="BA820" s="29"/>
      <c r="BB820" s="29"/>
      <c r="BC820" s="29"/>
      <c r="BD820" s="29"/>
      <c r="BE820" s="29"/>
      <c r="BF820" s="29"/>
      <c r="BG820" s="29"/>
      <c r="BH820" s="29"/>
      <c r="BI820" s="29"/>
      <c r="BJ820" s="29"/>
      <c r="BK820" s="29"/>
      <c r="BL820" s="29"/>
      <c r="BM820" s="29"/>
      <c r="BN820" s="29"/>
      <c r="BO820" s="29"/>
      <c r="BP820" s="29"/>
    </row>
    <row r="821" spans="1:68" ht="12.75" customHeight="1">
      <c r="A821" s="112"/>
      <c r="B821" s="112"/>
      <c r="C821" s="112"/>
      <c r="D821" s="29"/>
      <c r="E821" s="29"/>
      <c r="F821" s="150"/>
      <c r="G821" s="29"/>
      <c r="H821" s="29"/>
      <c r="I821" s="29"/>
      <c r="J821" s="112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W821" s="29"/>
      <c r="X821" s="29"/>
      <c r="Y821" s="29"/>
      <c r="Z821" s="29"/>
      <c r="AA821" s="29"/>
      <c r="AB821" s="29"/>
      <c r="AC821" s="29"/>
      <c r="AD821" s="29"/>
      <c r="AE821" s="29"/>
      <c r="AF821" s="29"/>
      <c r="AG821" s="29"/>
      <c r="AH821" s="29"/>
      <c r="AI821" s="29"/>
      <c r="AJ821" s="29"/>
      <c r="AK821" s="29"/>
      <c r="AL821" s="29"/>
      <c r="AM821" s="29"/>
      <c r="AN821" s="29"/>
      <c r="AO821" s="29"/>
      <c r="AP821" s="29"/>
      <c r="AQ821" s="29"/>
      <c r="AR821" s="29"/>
      <c r="AS821" s="29"/>
      <c r="AT821" s="29"/>
      <c r="AU821" s="29"/>
      <c r="AV821" s="29"/>
      <c r="AW821" s="29"/>
      <c r="AX821" s="29"/>
      <c r="AY821" s="29"/>
      <c r="AZ821" s="29"/>
      <c r="BA821" s="29"/>
      <c r="BB821" s="29"/>
      <c r="BC821" s="29"/>
      <c r="BD821" s="29"/>
      <c r="BE821" s="29"/>
      <c r="BF821" s="29"/>
      <c r="BG821" s="29"/>
      <c r="BH821" s="29"/>
      <c r="BI821" s="29"/>
      <c r="BJ821" s="29"/>
      <c r="BK821" s="29"/>
      <c r="BL821" s="29"/>
      <c r="BM821" s="29"/>
      <c r="BN821" s="29"/>
      <c r="BO821" s="29"/>
      <c r="BP821" s="29"/>
    </row>
    <row r="822" spans="1:68" ht="12.75" customHeight="1">
      <c r="A822" s="112"/>
      <c r="B822" s="112"/>
      <c r="C822" s="112"/>
      <c r="D822" s="29"/>
      <c r="E822" s="29"/>
      <c r="F822" s="150"/>
      <c r="G822" s="29"/>
      <c r="H822" s="29"/>
      <c r="I822" s="29"/>
      <c r="J822" s="112"/>
      <c r="K822" s="29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W822" s="29"/>
      <c r="X822" s="29"/>
      <c r="Y822" s="29"/>
      <c r="Z822" s="29"/>
      <c r="AA822" s="29"/>
      <c r="AB822" s="29"/>
      <c r="AC822" s="29"/>
      <c r="AD822" s="29"/>
      <c r="AE822" s="29"/>
      <c r="AF822" s="29"/>
      <c r="AG822" s="29"/>
      <c r="AH822" s="29"/>
      <c r="AI822" s="29"/>
      <c r="AJ822" s="29"/>
      <c r="AK822" s="29"/>
      <c r="AL822" s="29"/>
      <c r="AM822" s="29"/>
      <c r="AN822" s="29"/>
      <c r="AO822" s="29"/>
      <c r="AP822" s="29"/>
      <c r="AQ822" s="29"/>
      <c r="AR822" s="29"/>
      <c r="AS822" s="29"/>
      <c r="AT822" s="29"/>
      <c r="AU822" s="29"/>
      <c r="AV822" s="29"/>
      <c r="AW822" s="29"/>
      <c r="AX822" s="29"/>
      <c r="AY822" s="29"/>
      <c r="AZ822" s="29"/>
      <c r="BA822" s="29"/>
      <c r="BB822" s="29"/>
      <c r="BC822" s="29"/>
      <c r="BD822" s="29"/>
      <c r="BE822" s="29"/>
      <c r="BF822" s="29"/>
      <c r="BG822" s="29"/>
      <c r="BH822" s="29"/>
      <c r="BI822" s="29"/>
      <c r="BJ822" s="29"/>
      <c r="BK822" s="29"/>
      <c r="BL822" s="29"/>
      <c r="BM822" s="29"/>
      <c r="BN822" s="29"/>
      <c r="BO822" s="29"/>
      <c r="BP822" s="29"/>
    </row>
    <row r="823" spans="1:68" ht="12.75" customHeight="1">
      <c r="A823" s="112"/>
      <c r="B823" s="112"/>
      <c r="C823" s="112"/>
      <c r="D823" s="29"/>
      <c r="E823" s="29"/>
      <c r="F823" s="150"/>
      <c r="G823" s="29"/>
      <c r="H823" s="29"/>
      <c r="I823" s="29"/>
      <c r="J823" s="112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W823" s="29"/>
      <c r="X823" s="29"/>
      <c r="Y823" s="29"/>
      <c r="Z823" s="29"/>
      <c r="AA823" s="29"/>
      <c r="AB823" s="29"/>
      <c r="AC823" s="29"/>
      <c r="AD823" s="29"/>
      <c r="AE823" s="29"/>
      <c r="AF823" s="29"/>
      <c r="AG823" s="29"/>
      <c r="AH823" s="29"/>
      <c r="AI823" s="29"/>
      <c r="AJ823" s="29"/>
      <c r="AK823" s="29"/>
      <c r="AL823" s="29"/>
      <c r="AM823" s="29"/>
      <c r="AN823" s="29"/>
      <c r="AO823" s="29"/>
      <c r="AP823" s="29"/>
      <c r="AQ823" s="29"/>
      <c r="AR823" s="29"/>
      <c r="AS823" s="29"/>
      <c r="AT823" s="29"/>
      <c r="AU823" s="29"/>
      <c r="AV823" s="29"/>
      <c r="AW823" s="29"/>
      <c r="AX823" s="29"/>
      <c r="AY823" s="29"/>
      <c r="AZ823" s="29"/>
      <c r="BA823" s="29"/>
      <c r="BB823" s="29"/>
      <c r="BC823" s="29"/>
      <c r="BD823" s="29"/>
      <c r="BE823" s="29"/>
      <c r="BF823" s="29"/>
      <c r="BG823" s="29"/>
      <c r="BH823" s="29"/>
      <c r="BI823" s="29"/>
      <c r="BJ823" s="29"/>
      <c r="BK823" s="29"/>
      <c r="BL823" s="29"/>
      <c r="BM823" s="29"/>
      <c r="BN823" s="29"/>
      <c r="BO823" s="29"/>
      <c r="BP823" s="29"/>
    </row>
    <row r="824" spans="1:68" ht="12.75" customHeight="1">
      <c r="A824" s="112"/>
      <c r="B824" s="112"/>
      <c r="C824" s="112"/>
      <c r="D824" s="29"/>
      <c r="E824" s="29"/>
      <c r="F824" s="150"/>
      <c r="G824" s="29"/>
      <c r="H824" s="29"/>
      <c r="I824" s="29"/>
      <c r="J824" s="112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W824" s="29"/>
      <c r="X824" s="29"/>
      <c r="Y824" s="29"/>
      <c r="Z824" s="29"/>
      <c r="AA824" s="29"/>
      <c r="AB824" s="29"/>
      <c r="AC824" s="29"/>
      <c r="AD824" s="29"/>
      <c r="AE824" s="29"/>
      <c r="AF824" s="29"/>
      <c r="AG824" s="29"/>
      <c r="AH824" s="29"/>
      <c r="AI824" s="29"/>
      <c r="AJ824" s="29"/>
      <c r="AK824" s="29"/>
      <c r="AL824" s="29"/>
      <c r="AM824" s="29"/>
      <c r="AN824" s="29"/>
      <c r="AO824" s="29"/>
      <c r="AP824" s="29"/>
      <c r="AQ824" s="29"/>
      <c r="AR824" s="29"/>
      <c r="AS824" s="29"/>
      <c r="AT824" s="29"/>
      <c r="AU824" s="29"/>
      <c r="AV824" s="29"/>
      <c r="AW824" s="29"/>
      <c r="AX824" s="29"/>
      <c r="AY824" s="29"/>
      <c r="AZ824" s="29"/>
      <c r="BA824" s="29"/>
      <c r="BB824" s="29"/>
      <c r="BC824" s="29"/>
      <c r="BD824" s="29"/>
      <c r="BE824" s="29"/>
      <c r="BF824" s="29"/>
      <c r="BG824" s="29"/>
      <c r="BH824" s="29"/>
      <c r="BI824" s="29"/>
      <c r="BJ824" s="29"/>
      <c r="BK824" s="29"/>
      <c r="BL824" s="29"/>
      <c r="BM824" s="29"/>
      <c r="BN824" s="29"/>
      <c r="BO824" s="29"/>
      <c r="BP824" s="29"/>
    </row>
    <row r="825" spans="1:68" ht="12.75" customHeight="1">
      <c r="A825" s="112"/>
      <c r="B825" s="112"/>
      <c r="C825" s="112"/>
      <c r="D825" s="29"/>
      <c r="E825" s="29"/>
      <c r="F825" s="150"/>
      <c r="G825" s="29"/>
      <c r="H825" s="29"/>
      <c r="I825" s="29"/>
      <c r="J825" s="112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W825" s="29"/>
      <c r="X825" s="29"/>
      <c r="Y825" s="29"/>
      <c r="Z825" s="29"/>
      <c r="AA825" s="29"/>
      <c r="AB825" s="29"/>
      <c r="AC825" s="29"/>
      <c r="AD825" s="29"/>
      <c r="AE825" s="29"/>
      <c r="AF825" s="29"/>
      <c r="AG825" s="29"/>
      <c r="AH825" s="29"/>
      <c r="AI825" s="29"/>
      <c r="AJ825" s="29"/>
      <c r="AK825" s="29"/>
      <c r="AL825" s="29"/>
      <c r="AM825" s="29"/>
      <c r="AN825" s="29"/>
      <c r="AO825" s="29"/>
      <c r="AP825" s="29"/>
      <c r="AQ825" s="29"/>
      <c r="AR825" s="29"/>
      <c r="AS825" s="29"/>
      <c r="AT825" s="29"/>
      <c r="AU825" s="29"/>
      <c r="AV825" s="29"/>
      <c r="AW825" s="29"/>
      <c r="AX825" s="29"/>
      <c r="AY825" s="29"/>
      <c r="AZ825" s="29"/>
      <c r="BA825" s="29"/>
      <c r="BB825" s="29"/>
      <c r="BC825" s="29"/>
      <c r="BD825" s="29"/>
      <c r="BE825" s="29"/>
      <c r="BF825" s="29"/>
      <c r="BG825" s="29"/>
      <c r="BH825" s="29"/>
      <c r="BI825" s="29"/>
      <c r="BJ825" s="29"/>
      <c r="BK825" s="29"/>
      <c r="BL825" s="29"/>
      <c r="BM825" s="29"/>
      <c r="BN825" s="29"/>
      <c r="BO825" s="29"/>
      <c r="BP825" s="29"/>
    </row>
    <row r="826" spans="1:68" ht="12.75" customHeight="1">
      <c r="A826" s="112"/>
      <c r="B826" s="112"/>
      <c r="C826" s="112"/>
      <c r="D826" s="29"/>
      <c r="E826" s="29"/>
      <c r="F826" s="150"/>
      <c r="G826" s="29"/>
      <c r="H826" s="29"/>
      <c r="I826" s="29"/>
      <c r="J826" s="112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W826" s="29"/>
      <c r="X826" s="29"/>
      <c r="Y826" s="29"/>
      <c r="Z826" s="29"/>
      <c r="AA826" s="29"/>
      <c r="AB826" s="29"/>
      <c r="AC826" s="29"/>
      <c r="AD826" s="29"/>
      <c r="AE826" s="29"/>
      <c r="AF826" s="29"/>
      <c r="AG826" s="29"/>
      <c r="AH826" s="29"/>
      <c r="AI826" s="29"/>
      <c r="AJ826" s="29"/>
      <c r="AK826" s="29"/>
      <c r="AL826" s="29"/>
      <c r="AM826" s="29"/>
      <c r="AN826" s="29"/>
      <c r="AO826" s="29"/>
      <c r="AP826" s="29"/>
      <c r="AQ826" s="29"/>
      <c r="AR826" s="29"/>
      <c r="AS826" s="29"/>
      <c r="AT826" s="29"/>
      <c r="AU826" s="29"/>
      <c r="AV826" s="29"/>
      <c r="AW826" s="29"/>
      <c r="AX826" s="29"/>
      <c r="AY826" s="29"/>
      <c r="AZ826" s="29"/>
      <c r="BA826" s="29"/>
      <c r="BB826" s="29"/>
      <c r="BC826" s="29"/>
      <c r="BD826" s="29"/>
      <c r="BE826" s="29"/>
      <c r="BF826" s="29"/>
      <c r="BG826" s="29"/>
      <c r="BH826" s="29"/>
      <c r="BI826" s="29"/>
      <c r="BJ826" s="29"/>
      <c r="BK826" s="29"/>
      <c r="BL826" s="29"/>
      <c r="BM826" s="29"/>
      <c r="BN826" s="29"/>
      <c r="BO826" s="29"/>
      <c r="BP826" s="29"/>
    </row>
    <row r="827" spans="1:68" ht="12.75" customHeight="1">
      <c r="A827" s="112"/>
      <c r="B827" s="112"/>
      <c r="C827" s="112"/>
      <c r="D827" s="29"/>
      <c r="E827" s="29"/>
      <c r="F827" s="150"/>
      <c r="G827" s="29"/>
      <c r="H827" s="29"/>
      <c r="I827" s="29"/>
      <c r="J827" s="112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W827" s="29"/>
      <c r="X827" s="29"/>
      <c r="Y827" s="29"/>
      <c r="Z827" s="29"/>
      <c r="AA827" s="29"/>
      <c r="AB827" s="29"/>
      <c r="AC827" s="29"/>
      <c r="AD827" s="29"/>
      <c r="AE827" s="29"/>
      <c r="AF827" s="29"/>
      <c r="AG827" s="29"/>
      <c r="AH827" s="29"/>
      <c r="AI827" s="29"/>
      <c r="AJ827" s="29"/>
      <c r="AK827" s="29"/>
      <c r="AL827" s="29"/>
      <c r="AM827" s="29"/>
      <c r="AN827" s="29"/>
      <c r="AO827" s="29"/>
      <c r="AP827" s="29"/>
      <c r="AQ827" s="29"/>
      <c r="AR827" s="29"/>
      <c r="AS827" s="29"/>
      <c r="AT827" s="29"/>
      <c r="AU827" s="29"/>
      <c r="AV827" s="29"/>
      <c r="AW827" s="29"/>
      <c r="AX827" s="29"/>
      <c r="AY827" s="29"/>
      <c r="AZ827" s="29"/>
      <c r="BA827" s="29"/>
      <c r="BB827" s="29"/>
      <c r="BC827" s="29"/>
      <c r="BD827" s="29"/>
      <c r="BE827" s="29"/>
      <c r="BF827" s="29"/>
      <c r="BG827" s="29"/>
      <c r="BH827" s="29"/>
      <c r="BI827" s="29"/>
      <c r="BJ827" s="29"/>
      <c r="BK827" s="29"/>
      <c r="BL827" s="29"/>
      <c r="BM827" s="29"/>
      <c r="BN827" s="29"/>
      <c r="BO827" s="29"/>
      <c r="BP827" s="29"/>
    </row>
    <row r="828" spans="1:68" ht="12.75" customHeight="1">
      <c r="A828" s="112"/>
      <c r="B828" s="112"/>
      <c r="C828" s="112"/>
      <c r="D828" s="29"/>
      <c r="E828" s="29"/>
      <c r="F828" s="150"/>
      <c r="G828" s="29"/>
      <c r="H828" s="29"/>
      <c r="I828" s="29"/>
      <c r="J828" s="112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W828" s="29"/>
      <c r="X828" s="29"/>
      <c r="Y828" s="29"/>
      <c r="Z828" s="29"/>
      <c r="AA828" s="29"/>
      <c r="AB828" s="29"/>
      <c r="AC828" s="29"/>
      <c r="AD828" s="29"/>
      <c r="AE828" s="29"/>
      <c r="AF828" s="29"/>
      <c r="AG828" s="29"/>
      <c r="AH828" s="29"/>
      <c r="AI828" s="29"/>
      <c r="AJ828" s="29"/>
      <c r="AK828" s="29"/>
      <c r="AL828" s="29"/>
      <c r="AM828" s="29"/>
      <c r="AN828" s="29"/>
      <c r="AO828" s="29"/>
      <c r="AP828" s="29"/>
      <c r="AQ828" s="29"/>
      <c r="AR828" s="29"/>
      <c r="AS828" s="29"/>
      <c r="AT828" s="29"/>
      <c r="AU828" s="29"/>
      <c r="AV828" s="29"/>
      <c r="AW828" s="29"/>
      <c r="AX828" s="29"/>
      <c r="AY828" s="29"/>
      <c r="AZ828" s="29"/>
      <c r="BA828" s="29"/>
      <c r="BB828" s="29"/>
      <c r="BC828" s="29"/>
      <c r="BD828" s="29"/>
      <c r="BE828" s="29"/>
      <c r="BF828" s="29"/>
      <c r="BG828" s="29"/>
      <c r="BH828" s="29"/>
      <c r="BI828" s="29"/>
      <c r="BJ828" s="29"/>
      <c r="BK828" s="29"/>
      <c r="BL828" s="29"/>
      <c r="BM828" s="29"/>
      <c r="BN828" s="29"/>
      <c r="BO828" s="29"/>
      <c r="BP828" s="29"/>
    </row>
    <row r="829" spans="1:68" ht="12.75" customHeight="1">
      <c r="A829" s="112"/>
      <c r="B829" s="112"/>
      <c r="C829" s="112"/>
      <c r="D829" s="29"/>
      <c r="E829" s="29"/>
      <c r="F829" s="150"/>
      <c r="G829" s="29"/>
      <c r="H829" s="29"/>
      <c r="I829" s="29"/>
      <c r="J829" s="112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W829" s="29"/>
      <c r="X829" s="29"/>
      <c r="Y829" s="29"/>
      <c r="Z829" s="29"/>
      <c r="AA829" s="29"/>
      <c r="AB829" s="29"/>
      <c r="AC829" s="29"/>
      <c r="AD829" s="29"/>
      <c r="AE829" s="29"/>
      <c r="AF829" s="29"/>
      <c r="AG829" s="29"/>
      <c r="AH829" s="29"/>
      <c r="AI829" s="29"/>
      <c r="AJ829" s="29"/>
      <c r="AK829" s="29"/>
      <c r="AL829" s="29"/>
      <c r="AM829" s="29"/>
      <c r="AN829" s="29"/>
      <c r="AO829" s="29"/>
      <c r="AP829" s="29"/>
      <c r="AQ829" s="29"/>
      <c r="AR829" s="29"/>
      <c r="AS829" s="29"/>
      <c r="AT829" s="29"/>
      <c r="AU829" s="29"/>
      <c r="AV829" s="29"/>
      <c r="AW829" s="29"/>
      <c r="AX829" s="29"/>
      <c r="AY829" s="29"/>
      <c r="AZ829" s="29"/>
      <c r="BA829" s="29"/>
      <c r="BB829" s="29"/>
      <c r="BC829" s="29"/>
      <c r="BD829" s="29"/>
      <c r="BE829" s="29"/>
      <c r="BF829" s="29"/>
      <c r="BG829" s="29"/>
      <c r="BH829" s="29"/>
      <c r="BI829" s="29"/>
      <c r="BJ829" s="29"/>
      <c r="BK829" s="29"/>
      <c r="BL829" s="29"/>
      <c r="BM829" s="29"/>
      <c r="BN829" s="29"/>
      <c r="BO829" s="29"/>
      <c r="BP829" s="29"/>
    </row>
    <row r="830" spans="1:68" ht="12.75" customHeight="1">
      <c r="A830" s="112"/>
      <c r="B830" s="112"/>
      <c r="C830" s="112"/>
      <c r="D830" s="29"/>
      <c r="E830" s="29"/>
      <c r="F830" s="150"/>
      <c r="G830" s="29"/>
      <c r="H830" s="29"/>
      <c r="I830" s="29"/>
      <c r="J830" s="112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W830" s="29"/>
      <c r="X830" s="29"/>
      <c r="Y830" s="29"/>
      <c r="Z830" s="29"/>
      <c r="AA830" s="29"/>
      <c r="AB830" s="29"/>
      <c r="AC830" s="29"/>
      <c r="AD830" s="29"/>
      <c r="AE830" s="29"/>
      <c r="AF830" s="29"/>
      <c r="AG830" s="29"/>
      <c r="AH830" s="29"/>
      <c r="AI830" s="29"/>
      <c r="AJ830" s="29"/>
      <c r="AK830" s="29"/>
      <c r="AL830" s="29"/>
      <c r="AM830" s="29"/>
      <c r="AN830" s="29"/>
      <c r="AO830" s="29"/>
      <c r="AP830" s="29"/>
      <c r="AQ830" s="29"/>
      <c r="AR830" s="29"/>
      <c r="AS830" s="29"/>
      <c r="AT830" s="29"/>
      <c r="AU830" s="29"/>
      <c r="AV830" s="29"/>
      <c r="AW830" s="29"/>
      <c r="AX830" s="29"/>
      <c r="AY830" s="29"/>
      <c r="AZ830" s="29"/>
      <c r="BA830" s="29"/>
      <c r="BB830" s="29"/>
      <c r="BC830" s="29"/>
      <c r="BD830" s="29"/>
      <c r="BE830" s="29"/>
      <c r="BF830" s="29"/>
      <c r="BG830" s="29"/>
      <c r="BH830" s="29"/>
      <c r="BI830" s="29"/>
      <c r="BJ830" s="29"/>
      <c r="BK830" s="29"/>
      <c r="BL830" s="29"/>
      <c r="BM830" s="29"/>
      <c r="BN830" s="29"/>
      <c r="BO830" s="29"/>
      <c r="BP830" s="29"/>
    </row>
    <row r="831" spans="1:68" ht="12.75" customHeight="1">
      <c r="A831" s="112"/>
      <c r="B831" s="112"/>
      <c r="C831" s="112"/>
      <c r="D831" s="29"/>
      <c r="E831" s="29"/>
      <c r="F831" s="150"/>
      <c r="G831" s="29"/>
      <c r="H831" s="29"/>
      <c r="I831" s="29"/>
      <c r="J831" s="112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W831" s="29"/>
      <c r="X831" s="29"/>
      <c r="Y831" s="29"/>
      <c r="Z831" s="29"/>
      <c r="AA831" s="29"/>
      <c r="AB831" s="29"/>
      <c r="AC831" s="29"/>
      <c r="AD831" s="29"/>
      <c r="AE831" s="29"/>
      <c r="AF831" s="29"/>
      <c r="AG831" s="29"/>
      <c r="AH831" s="29"/>
      <c r="AI831" s="29"/>
      <c r="AJ831" s="29"/>
      <c r="AK831" s="29"/>
      <c r="AL831" s="29"/>
      <c r="AM831" s="29"/>
      <c r="AN831" s="29"/>
      <c r="AO831" s="29"/>
      <c r="AP831" s="29"/>
      <c r="AQ831" s="29"/>
      <c r="AR831" s="29"/>
      <c r="AS831" s="29"/>
      <c r="AT831" s="29"/>
      <c r="AU831" s="29"/>
      <c r="AV831" s="29"/>
      <c r="AW831" s="29"/>
      <c r="AX831" s="29"/>
      <c r="AY831" s="29"/>
      <c r="AZ831" s="29"/>
      <c r="BA831" s="29"/>
      <c r="BB831" s="29"/>
      <c r="BC831" s="29"/>
      <c r="BD831" s="29"/>
      <c r="BE831" s="29"/>
      <c r="BF831" s="29"/>
      <c r="BG831" s="29"/>
      <c r="BH831" s="29"/>
      <c r="BI831" s="29"/>
      <c r="BJ831" s="29"/>
      <c r="BK831" s="29"/>
      <c r="BL831" s="29"/>
      <c r="BM831" s="29"/>
      <c r="BN831" s="29"/>
      <c r="BO831" s="29"/>
      <c r="BP831" s="29"/>
    </row>
    <row r="832" spans="1:68" ht="12.75" customHeight="1">
      <c r="A832" s="112"/>
      <c r="B832" s="112"/>
      <c r="C832" s="112"/>
      <c r="D832" s="29"/>
      <c r="E832" s="29"/>
      <c r="F832" s="150"/>
      <c r="G832" s="29"/>
      <c r="H832" s="29"/>
      <c r="I832" s="29"/>
      <c r="J832" s="112"/>
      <c r="K832" s="29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W832" s="29"/>
      <c r="X832" s="29"/>
      <c r="Y832" s="29"/>
      <c r="Z832" s="29"/>
      <c r="AA832" s="29"/>
      <c r="AB832" s="29"/>
      <c r="AC832" s="29"/>
      <c r="AD832" s="29"/>
      <c r="AE832" s="29"/>
      <c r="AF832" s="29"/>
      <c r="AG832" s="29"/>
      <c r="AH832" s="29"/>
      <c r="AI832" s="29"/>
      <c r="AJ832" s="29"/>
      <c r="AK832" s="29"/>
      <c r="AL832" s="29"/>
      <c r="AM832" s="29"/>
      <c r="AN832" s="29"/>
      <c r="AO832" s="29"/>
      <c r="AP832" s="29"/>
      <c r="AQ832" s="29"/>
      <c r="AR832" s="29"/>
      <c r="AS832" s="29"/>
      <c r="AT832" s="29"/>
      <c r="AU832" s="29"/>
      <c r="AV832" s="29"/>
      <c r="AW832" s="29"/>
      <c r="AX832" s="29"/>
      <c r="AY832" s="29"/>
      <c r="AZ832" s="29"/>
      <c r="BA832" s="29"/>
      <c r="BB832" s="29"/>
      <c r="BC832" s="29"/>
      <c r="BD832" s="29"/>
      <c r="BE832" s="29"/>
      <c r="BF832" s="29"/>
      <c r="BG832" s="29"/>
      <c r="BH832" s="29"/>
      <c r="BI832" s="29"/>
      <c r="BJ832" s="29"/>
      <c r="BK832" s="29"/>
      <c r="BL832" s="29"/>
      <c r="BM832" s="29"/>
      <c r="BN832" s="29"/>
      <c r="BO832" s="29"/>
      <c r="BP832" s="29"/>
    </row>
    <row r="833" spans="1:68" ht="12.75" customHeight="1">
      <c r="A833" s="112"/>
      <c r="B833" s="112"/>
      <c r="C833" s="112"/>
      <c r="D833" s="29"/>
      <c r="E833" s="29"/>
      <c r="F833" s="150"/>
      <c r="G833" s="29"/>
      <c r="H833" s="29"/>
      <c r="I833" s="29"/>
      <c r="J833" s="112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W833" s="29"/>
      <c r="X833" s="29"/>
      <c r="Y833" s="29"/>
      <c r="Z833" s="29"/>
      <c r="AA833" s="29"/>
      <c r="AB833" s="29"/>
      <c r="AC833" s="29"/>
      <c r="AD833" s="29"/>
      <c r="AE833" s="29"/>
      <c r="AF833" s="29"/>
      <c r="AG833" s="29"/>
      <c r="AH833" s="29"/>
      <c r="AI833" s="29"/>
      <c r="AJ833" s="29"/>
      <c r="AK833" s="29"/>
      <c r="AL833" s="29"/>
      <c r="AM833" s="29"/>
      <c r="AN833" s="29"/>
      <c r="AO833" s="29"/>
      <c r="AP833" s="29"/>
      <c r="AQ833" s="29"/>
      <c r="AR833" s="29"/>
      <c r="AS833" s="29"/>
      <c r="AT833" s="29"/>
      <c r="AU833" s="29"/>
      <c r="AV833" s="29"/>
      <c r="AW833" s="29"/>
      <c r="AX833" s="29"/>
      <c r="AY833" s="29"/>
      <c r="AZ833" s="29"/>
      <c r="BA833" s="29"/>
      <c r="BB833" s="29"/>
      <c r="BC833" s="29"/>
      <c r="BD833" s="29"/>
      <c r="BE833" s="29"/>
      <c r="BF833" s="29"/>
      <c r="BG833" s="29"/>
      <c r="BH833" s="29"/>
      <c r="BI833" s="29"/>
      <c r="BJ833" s="29"/>
      <c r="BK833" s="29"/>
      <c r="BL833" s="29"/>
      <c r="BM833" s="29"/>
      <c r="BN833" s="29"/>
      <c r="BO833" s="29"/>
      <c r="BP833" s="29"/>
    </row>
    <row r="834" spans="1:68" ht="12.75" customHeight="1">
      <c r="A834" s="112"/>
      <c r="B834" s="112"/>
      <c r="C834" s="112"/>
      <c r="D834" s="29"/>
      <c r="E834" s="29"/>
      <c r="F834" s="150"/>
      <c r="G834" s="29"/>
      <c r="H834" s="29"/>
      <c r="I834" s="29"/>
      <c r="J834" s="112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W834" s="29"/>
      <c r="X834" s="29"/>
      <c r="Y834" s="29"/>
      <c r="Z834" s="29"/>
      <c r="AA834" s="29"/>
      <c r="AB834" s="29"/>
      <c r="AC834" s="29"/>
      <c r="AD834" s="29"/>
      <c r="AE834" s="29"/>
      <c r="AF834" s="29"/>
      <c r="AG834" s="29"/>
      <c r="AH834" s="29"/>
      <c r="AI834" s="29"/>
      <c r="AJ834" s="29"/>
      <c r="AK834" s="29"/>
      <c r="AL834" s="29"/>
      <c r="AM834" s="29"/>
      <c r="AN834" s="29"/>
      <c r="AO834" s="29"/>
      <c r="AP834" s="29"/>
      <c r="AQ834" s="29"/>
      <c r="AR834" s="29"/>
      <c r="AS834" s="29"/>
      <c r="AT834" s="29"/>
      <c r="AU834" s="29"/>
      <c r="AV834" s="29"/>
      <c r="AW834" s="29"/>
      <c r="AX834" s="29"/>
      <c r="AY834" s="29"/>
      <c r="AZ834" s="29"/>
      <c r="BA834" s="29"/>
      <c r="BB834" s="29"/>
      <c r="BC834" s="29"/>
      <c r="BD834" s="29"/>
      <c r="BE834" s="29"/>
      <c r="BF834" s="29"/>
      <c r="BG834" s="29"/>
      <c r="BH834" s="29"/>
      <c r="BI834" s="29"/>
      <c r="BJ834" s="29"/>
      <c r="BK834" s="29"/>
      <c r="BL834" s="29"/>
      <c r="BM834" s="29"/>
      <c r="BN834" s="29"/>
      <c r="BO834" s="29"/>
      <c r="BP834" s="29"/>
    </row>
    <row r="835" spans="1:68" ht="12.75" customHeight="1">
      <c r="A835" s="112"/>
      <c r="B835" s="112"/>
      <c r="C835" s="112"/>
      <c r="D835" s="29"/>
      <c r="E835" s="29"/>
      <c r="F835" s="150"/>
      <c r="G835" s="29"/>
      <c r="H835" s="29"/>
      <c r="I835" s="29"/>
      <c r="J835" s="112"/>
      <c r="K835" s="29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W835" s="29"/>
      <c r="X835" s="29"/>
      <c r="Y835" s="29"/>
      <c r="Z835" s="29"/>
      <c r="AA835" s="29"/>
      <c r="AB835" s="29"/>
      <c r="AC835" s="29"/>
      <c r="AD835" s="29"/>
      <c r="AE835" s="29"/>
      <c r="AF835" s="29"/>
      <c r="AG835" s="29"/>
      <c r="AH835" s="29"/>
      <c r="AI835" s="29"/>
      <c r="AJ835" s="29"/>
      <c r="AK835" s="29"/>
      <c r="AL835" s="29"/>
      <c r="AM835" s="29"/>
      <c r="AN835" s="29"/>
      <c r="AO835" s="29"/>
      <c r="AP835" s="29"/>
      <c r="AQ835" s="29"/>
      <c r="AR835" s="29"/>
      <c r="AS835" s="29"/>
      <c r="AT835" s="29"/>
      <c r="AU835" s="29"/>
      <c r="AV835" s="29"/>
      <c r="AW835" s="29"/>
      <c r="AX835" s="29"/>
      <c r="AY835" s="29"/>
      <c r="AZ835" s="29"/>
      <c r="BA835" s="29"/>
      <c r="BB835" s="29"/>
      <c r="BC835" s="29"/>
      <c r="BD835" s="29"/>
      <c r="BE835" s="29"/>
      <c r="BF835" s="29"/>
      <c r="BG835" s="29"/>
      <c r="BH835" s="29"/>
      <c r="BI835" s="29"/>
      <c r="BJ835" s="29"/>
      <c r="BK835" s="29"/>
      <c r="BL835" s="29"/>
      <c r="BM835" s="29"/>
      <c r="BN835" s="29"/>
      <c r="BO835" s="29"/>
      <c r="BP835" s="29"/>
    </row>
    <row r="836" spans="1:68" ht="12.75" customHeight="1">
      <c r="A836" s="112"/>
      <c r="B836" s="112"/>
      <c r="C836" s="112"/>
      <c r="D836" s="29"/>
      <c r="E836" s="29"/>
      <c r="F836" s="150"/>
      <c r="G836" s="29"/>
      <c r="H836" s="29"/>
      <c r="I836" s="29"/>
      <c r="J836" s="112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W836" s="29"/>
      <c r="X836" s="29"/>
      <c r="Y836" s="29"/>
      <c r="Z836" s="29"/>
      <c r="AA836" s="29"/>
      <c r="AB836" s="29"/>
      <c r="AC836" s="29"/>
      <c r="AD836" s="29"/>
      <c r="AE836" s="29"/>
      <c r="AF836" s="29"/>
      <c r="AG836" s="29"/>
      <c r="AH836" s="29"/>
      <c r="AI836" s="29"/>
      <c r="AJ836" s="29"/>
      <c r="AK836" s="29"/>
      <c r="AL836" s="29"/>
      <c r="AM836" s="29"/>
      <c r="AN836" s="29"/>
      <c r="AO836" s="29"/>
      <c r="AP836" s="29"/>
      <c r="AQ836" s="29"/>
      <c r="AR836" s="29"/>
      <c r="AS836" s="29"/>
      <c r="AT836" s="29"/>
      <c r="AU836" s="29"/>
      <c r="AV836" s="29"/>
      <c r="AW836" s="29"/>
      <c r="AX836" s="29"/>
      <c r="AY836" s="29"/>
      <c r="AZ836" s="29"/>
      <c r="BA836" s="29"/>
      <c r="BB836" s="29"/>
      <c r="BC836" s="29"/>
      <c r="BD836" s="29"/>
      <c r="BE836" s="29"/>
      <c r="BF836" s="29"/>
      <c r="BG836" s="29"/>
      <c r="BH836" s="29"/>
      <c r="BI836" s="29"/>
      <c r="BJ836" s="29"/>
      <c r="BK836" s="29"/>
      <c r="BL836" s="29"/>
      <c r="BM836" s="29"/>
      <c r="BN836" s="29"/>
      <c r="BO836" s="29"/>
      <c r="BP836" s="29"/>
    </row>
    <row r="837" spans="1:68" ht="12.75" customHeight="1">
      <c r="A837" s="112"/>
      <c r="B837" s="112"/>
      <c r="C837" s="112"/>
      <c r="D837" s="29"/>
      <c r="E837" s="29"/>
      <c r="F837" s="150"/>
      <c r="G837" s="29"/>
      <c r="H837" s="29"/>
      <c r="I837" s="29"/>
      <c r="J837" s="112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W837" s="29"/>
      <c r="X837" s="29"/>
      <c r="Y837" s="29"/>
      <c r="Z837" s="29"/>
      <c r="AA837" s="29"/>
      <c r="AB837" s="29"/>
      <c r="AC837" s="29"/>
      <c r="AD837" s="29"/>
      <c r="AE837" s="29"/>
      <c r="AF837" s="29"/>
      <c r="AG837" s="29"/>
      <c r="AH837" s="29"/>
      <c r="AI837" s="29"/>
      <c r="AJ837" s="29"/>
      <c r="AK837" s="29"/>
      <c r="AL837" s="29"/>
      <c r="AM837" s="29"/>
      <c r="AN837" s="29"/>
      <c r="AO837" s="29"/>
      <c r="AP837" s="29"/>
      <c r="AQ837" s="29"/>
      <c r="AR837" s="29"/>
      <c r="AS837" s="29"/>
      <c r="AT837" s="29"/>
      <c r="AU837" s="29"/>
      <c r="AV837" s="29"/>
      <c r="AW837" s="29"/>
      <c r="AX837" s="29"/>
      <c r="AY837" s="29"/>
      <c r="AZ837" s="29"/>
      <c r="BA837" s="29"/>
      <c r="BB837" s="29"/>
      <c r="BC837" s="29"/>
      <c r="BD837" s="29"/>
      <c r="BE837" s="29"/>
      <c r="BF837" s="29"/>
      <c r="BG837" s="29"/>
      <c r="BH837" s="29"/>
      <c r="BI837" s="29"/>
      <c r="BJ837" s="29"/>
      <c r="BK837" s="29"/>
      <c r="BL837" s="29"/>
      <c r="BM837" s="29"/>
      <c r="BN837" s="29"/>
      <c r="BO837" s="29"/>
      <c r="BP837" s="29"/>
    </row>
    <row r="838" spans="1:68" ht="12.75" customHeight="1">
      <c r="A838" s="112"/>
      <c r="B838" s="112"/>
      <c r="C838" s="112"/>
      <c r="D838" s="29"/>
      <c r="E838" s="29"/>
      <c r="F838" s="150"/>
      <c r="G838" s="29"/>
      <c r="H838" s="29"/>
      <c r="I838" s="29"/>
      <c r="J838" s="112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W838" s="29"/>
      <c r="X838" s="29"/>
      <c r="Y838" s="29"/>
      <c r="Z838" s="29"/>
      <c r="AA838" s="29"/>
      <c r="AB838" s="29"/>
      <c r="AC838" s="29"/>
      <c r="AD838" s="29"/>
      <c r="AE838" s="29"/>
      <c r="AF838" s="29"/>
      <c r="AG838" s="29"/>
      <c r="AH838" s="29"/>
      <c r="AI838" s="29"/>
      <c r="AJ838" s="29"/>
      <c r="AK838" s="29"/>
      <c r="AL838" s="29"/>
      <c r="AM838" s="29"/>
      <c r="AN838" s="29"/>
      <c r="AO838" s="29"/>
      <c r="AP838" s="29"/>
      <c r="AQ838" s="29"/>
      <c r="AR838" s="29"/>
      <c r="AS838" s="29"/>
      <c r="AT838" s="29"/>
      <c r="AU838" s="29"/>
      <c r="AV838" s="29"/>
      <c r="AW838" s="29"/>
      <c r="AX838" s="29"/>
      <c r="AY838" s="29"/>
      <c r="AZ838" s="29"/>
      <c r="BA838" s="29"/>
      <c r="BB838" s="29"/>
      <c r="BC838" s="29"/>
      <c r="BD838" s="29"/>
      <c r="BE838" s="29"/>
      <c r="BF838" s="29"/>
      <c r="BG838" s="29"/>
      <c r="BH838" s="29"/>
      <c r="BI838" s="29"/>
      <c r="BJ838" s="29"/>
      <c r="BK838" s="29"/>
      <c r="BL838" s="29"/>
      <c r="BM838" s="29"/>
      <c r="BN838" s="29"/>
      <c r="BO838" s="29"/>
      <c r="BP838" s="29"/>
    </row>
    <row r="839" spans="1:68" ht="12.75" customHeight="1">
      <c r="A839" s="112"/>
      <c r="B839" s="112"/>
      <c r="C839" s="112"/>
      <c r="D839" s="29"/>
      <c r="E839" s="29"/>
      <c r="F839" s="150"/>
      <c r="G839" s="29"/>
      <c r="H839" s="29"/>
      <c r="I839" s="29"/>
      <c r="J839" s="112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W839" s="29"/>
      <c r="X839" s="29"/>
      <c r="Y839" s="29"/>
      <c r="Z839" s="29"/>
      <c r="AA839" s="29"/>
      <c r="AB839" s="29"/>
      <c r="AC839" s="29"/>
      <c r="AD839" s="29"/>
      <c r="AE839" s="29"/>
      <c r="AF839" s="29"/>
      <c r="AG839" s="29"/>
      <c r="AH839" s="29"/>
      <c r="AI839" s="29"/>
      <c r="AJ839" s="29"/>
      <c r="AK839" s="29"/>
      <c r="AL839" s="29"/>
      <c r="AM839" s="29"/>
      <c r="AN839" s="29"/>
      <c r="AO839" s="29"/>
      <c r="AP839" s="29"/>
      <c r="AQ839" s="29"/>
      <c r="AR839" s="29"/>
      <c r="AS839" s="29"/>
      <c r="AT839" s="29"/>
      <c r="AU839" s="29"/>
      <c r="AV839" s="29"/>
      <c r="AW839" s="29"/>
      <c r="AX839" s="29"/>
      <c r="AY839" s="29"/>
      <c r="AZ839" s="29"/>
      <c r="BA839" s="29"/>
      <c r="BB839" s="29"/>
      <c r="BC839" s="29"/>
      <c r="BD839" s="29"/>
      <c r="BE839" s="29"/>
      <c r="BF839" s="29"/>
      <c r="BG839" s="29"/>
      <c r="BH839" s="29"/>
      <c r="BI839" s="29"/>
      <c r="BJ839" s="29"/>
      <c r="BK839" s="29"/>
      <c r="BL839" s="29"/>
      <c r="BM839" s="29"/>
      <c r="BN839" s="29"/>
      <c r="BO839" s="29"/>
      <c r="BP839" s="29"/>
    </row>
    <row r="840" spans="1:68" ht="12.75" customHeight="1">
      <c r="A840" s="112"/>
      <c r="B840" s="112"/>
      <c r="C840" s="112"/>
      <c r="D840" s="29"/>
      <c r="E840" s="29"/>
      <c r="F840" s="150"/>
      <c r="G840" s="29"/>
      <c r="H840" s="29"/>
      <c r="I840" s="29"/>
      <c r="J840" s="112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W840" s="29"/>
      <c r="X840" s="29"/>
      <c r="Y840" s="29"/>
      <c r="Z840" s="29"/>
      <c r="AA840" s="29"/>
      <c r="AB840" s="29"/>
      <c r="AC840" s="29"/>
      <c r="AD840" s="29"/>
      <c r="AE840" s="29"/>
      <c r="AF840" s="29"/>
      <c r="AG840" s="29"/>
      <c r="AH840" s="29"/>
      <c r="AI840" s="29"/>
      <c r="AJ840" s="29"/>
      <c r="AK840" s="29"/>
      <c r="AL840" s="29"/>
      <c r="AM840" s="29"/>
      <c r="AN840" s="29"/>
      <c r="AO840" s="29"/>
      <c r="AP840" s="29"/>
      <c r="AQ840" s="29"/>
      <c r="AR840" s="29"/>
      <c r="AS840" s="29"/>
      <c r="AT840" s="29"/>
      <c r="AU840" s="29"/>
      <c r="AV840" s="29"/>
      <c r="AW840" s="29"/>
      <c r="AX840" s="29"/>
      <c r="AY840" s="29"/>
      <c r="AZ840" s="29"/>
      <c r="BA840" s="29"/>
      <c r="BB840" s="29"/>
      <c r="BC840" s="29"/>
      <c r="BD840" s="29"/>
      <c r="BE840" s="29"/>
      <c r="BF840" s="29"/>
      <c r="BG840" s="29"/>
      <c r="BH840" s="29"/>
      <c r="BI840" s="29"/>
      <c r="BJ840" s="29"/>
      <c r="BK840" s="29"/>
      <c r="BL840" s="29"/>
      <c r="BM840" s="29"/>
      <c r="BN840" s="29"/>
      <c r="BO840" s="29"/>
      <c r="BP840" s="29"/>
    </row>
    <row r="841" spans="1:68" ht="12.75" customHeight="1">
      <c r="A841" s="112"/>
      <c r="B841" s="112"/>
      <c r="C841" s="112"/>
      <c r="D841" s="29"/>
      <c r="E841" s="29"/>
      <c r="F841" s="150"/>
      <c r="G841" s="29"/>
      <c r="H841" s="29"/>
      <c r="I841" s="29"/>
      <c r="J841" s="112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W841" s="29"/>
      <c r="X841" s="29"/>
      <c r="Y841" s="29"/>
      <c r="Z841" s="29"/>
      <c r="AA841" s="29"/>
      <c r="AB841" s="29"/>
      <c r="AC841" s="29"/>
      <c r="AD841" s="29"/>
      <c r="AE841" s="29"/>
      <c r="AF841" s="29"/>
      <c r="AG841" s="29"/>
      <c r="AH841" s="29"/>
      <c r="AI841" s="29"/>
      <c r="AJ841" s="29"/>
      <c r="AK841" s="29"/>
      <c r="AL841" s="29"/>
      <c r="AM841" s="29"/>
      <c r="AN841" s="29"/>
      <c r="AO841" s="29"/>
      <c r="AP841" s="29"/>
      <c r="AQ841" s="29"/>
      <c r="AR841" s="29"/>
      <c r="AS841" s="29"/>
      <c r="AT841" s="29"/>
      <c r="AU841" s="29"/>
      <c r="AV841" s="29"/>
      <c r="AW841" s="29"/>
      <c r="AX841" s="29"/>
      <c r="AY841" s="29"/>
      <c r="AZ841" s="29"/>
      <c r="BA841" s="29"/>
      <c r="BB841" s="29"/>
      <c r="BC841" s="29"/>
      <c r="BD841" s="29"/>
      <c r="BE841" s="29"/>
      <c r="BF841" s="29"/>
      <c r="BG841" s="29"/>
      <c r="BH841" s="29"/>
      <c r="BI841" s="29"/>
      <c r="BJ841" s="29"/>
      <c r="BK841" s="29"/>
      <c r="BL841" s="29"/>
      <c r="BM841" s="29"/>
      <c r="BN841" s="29"/>
      <c r="BO841" s="29"/>
      <c r="BP841" s="29"/>
    </row>
    <row r="842" spans="1:68" ht="12.75" customHeight="1">
      <c r="A842" s="112"/>
      <c r="B842" s="112"/>
      <c r="C842" s="112"/>
      <c r="D842" s="29"/>
      <c r="E842" s="29"/>
      <c r="F842" s="150"/>
      <c r="G842" s="29"/>
      <c r="H842" s="29"/>
      <c r="I842" s="29"/>
      <c r="J842" s="112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W842" s="29"/>
      <c r="X842" s="29"/>
      <c r="Y842" s="29"/>
      <c r="Z842" s="29"/>
      <c r="AA842" s="29"/>
      <c r="AB842" s="29"/>
      <c r="AC842" s="29"/>
      <c r="AD842" s="29"/>
      <c r="AE842" s="29"/>
      <c r="AF842" s="29"/>
      <c r="AG842" s="29"/>
      <c r="AH842" s="29"/>
      <c r="AI842" s="29"/>
      <c r="AJ842" s="29"/>
      <c r="AK842" s="29"/>
      <c r="AL842" s="29"/>
      <c r="AM842" s="29"/>
      <c r="AN842" s="29"/>
      <c r="AO842" s="29"/>
      <c r="AP842" s="29"/>
      <c r="AQ842" s="29"/>
      <c r="AR842" s="29"/>
      <c r="AS842" s="29"/>
      <c r="AT842" s="29"/>
      <c r="AU842" s="29"/>
      <c r="AV842" s="29"/>
      <c r="AW842" s="29"/>
      <c r="AX842" s="29"/>
      <c r="AY842" s="29"/>
      <c r="AZ842" s="29"/>
      <c r="BA842" s="29"/>
      <c r="BB842" s="29"/>
      <c r="BC842" s="29"/>
      <c r="BD842" s="29"/>
      <c r="BE842" s="29"/>
      <c r="BF842" s="29"/>
      <c r="BG842" s="29"/>
      <c r="BH842" s="29"/>
      <c r="BI842" s="29"/>
      <c r="BJ842" s="29"/>
      <c r="BK842" s="29"/>
      <c r="BL842" s="29"/>
      <c r="BM842" s="29"/>
      <c r="BN842" s="29"/>
      <c r="BO842" s="29"/>
      <c r="BP842" s="29"/>
    </row>
    <row r="843" spans="1:68" ht="12.75" customHeight="1">
      <c r="A843" s="112"/>
      <c r="B843" s="112"/>
      <c r="C843" s="112"/>
      <c r="D843" s="29"/>
      <c r="E843" s="29"/>
      <c r="F843" s="150"/>
      <c r="G843" s="29"/>
      <c r="H843" s="29"/>
      <c r="I843" s="29"/>
      <c r="J843" s="112"/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W843" s="29"/>
      <c r="X843" s="29"/>
      <c r="Y843" s="29"/>
      <c r="Z843" s="29"/>
      <c r="AA843" s="29"/>
      <c r="AB843" s="29"/>
      <c r="AC843" s="29"/>
      <c r="AD843" s="29"/>
      <c r="AE843" s="29"/>
      <c r="AF843" s="29"/>
      <c r="AG843" s="29"/>
      <c r="AH843" s="29"/>
      <c r="AI843" s="29"/>
      <c r="AJ843" s="29"/>
      <c r="AK843" s="29"/>
      <c r="AL843" s="29"/>
      <c r="AM843" s="29"/>
      <c r="AN843" s="29"/>
      <c r="AO843" s="29"/>
      <c r="AP843" s="29"/>
      <c r="AQ843" s="29"/>
      <c r="AR843" s="29"/>
      <c r="AS843" s="29"/>
      <c r="AT843" s="29"/>
      <c r="AU843" s="29"/>
      <c r="AV843" s="29"/>
      <c r="AW843" s="29"/>
      <c r="AX843" s="29"/>
      <c r="AY843" s="29"/>
      <c r="AZ843" s="29"/>
      <c r="BA843" s="29"/>
      <c r="BB843" s="29"/>
      <c r="BC843" s="29"/>
      <c r="BD843" s="29"/>
      <c r="BE843" s="29"/>
      <c r="BF843" s="29"/>
      <c r="BG843" s="29"/>
      <c r="BH843" s="29"/>
      <c r="BI843" s="29"/>
      <c r="BJ843" s="29"/>
      <c r="BK843" s="29"/>
      <c r="BL843" s="29"/>
      <c r="BM843" s="29"/>
      <c r="BN843" s="29"/>
      <c r="BO843" s="29"/>
      <c r="BP843" s="29"/>
    </row>
    <row r="844" spans="1:68" ht="12.75" customHeight="1">
      <c r="A844" s="112"/>
      <c r="B844" s="112"/>
      <c r="C844" s="112"/>
      <c r="D844" s="29"/>
      <c r="E844" s="29"/>
      <c r="F844" s="150"/>
      <c r="G844" s="29"/>
      <c r="H844" s="29"/>
      <c r="I844" s="29"/>
      <c r="J844" s="112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W844" s="29"/>
      <c r="X844" s="29"/>
      <c r="Y844" s="29"/>
      <c r="Z844" s="29"/>
      <c r="AA844" s="29"/>
      <c r="AB844" s="29"/>
      <c r="AC844" s="29"/>
      <c r="AD844" s="29"/>
      <c r="AE844" s="29"/>
      <c r="AF844" s="29"/>
      <c r="AG844" s="29"/>
      <c r="AH844" s="29"/>
      <c r="AI844" s="29"/>
      <c r="AJ844" s="29"/>
      <c r="AK844" s="29"/>
      <c r="AL844" s="29"/>
      <c r="AM844" s="29"/>
      <c r="AN844" s="29"/>
      <c r="AO844" s="29"/>
      <c r="AP844" s="29"/>
      <c r="AQ844" s="29"/>
      <c r="AR844" s="29"/>
      <c r="AS844" s="29"/>
      <c r="AT844" s="29"/>
      <c r="AU844" s="29"/>
      <c r="AV844" s="29"/>
      <c r="AW844" s="29"/>
      <c r="AX844" s="29"/>
      <c r="AY844" s="29"/>
      <c r="AZ844" s="29"/>
      <c r="BA844" s="29"/>
      <c r="BB844" s="29"/>
      <c r="BC844" s="29"/>
      <c r="BD844" s="29"/>
      <c r="BE844" s="29"/>
      <c r="BF844" s="29"/>
      <c r="BG844" s="29"/>
      <c r="BH844" s="29"/>
      <c r="BI844" s="29"/>
      <c r="BJ844" s="29"/>
      <c r="BK844" s="29"/>
      <c r="BL844" s="29"/>
      <c r="BM844" s="29"/>
      <c r="BN844" s="29"/>
      <c r="BO844" s="29"/>
      <c r="BP844" s="29"/>
    </row>
    <row r="845" spans="1:68" ht="12.75" customHeight="1">
      <c r="A845" s="112"/>
      <c r="B845" s="112"/>
      <c r="C845" s="112"/>
      <c r="D845" s="29"/>
      <c r="E845" s="29"/>
      <c r="F845" s="150"/>
      <c r="G845" s="29"/>
      <c r="H845" s="29"/>
      <c r="I845" s="29"/>
      <c r="J845" s="112"/>
      <c r="K845" s="29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W845" s="29"/>
      <c r="X845" s="29"/>
      <c r="Y845" s="29"/>
      <c r="Z845" s="29"/>
      <c r="AA845" s="29"/>
      <c r="AB845" s="29"/>
      <c r="AC845" s="29"/>
      <c r="AD845" s="29"/>
      <c r="AE845" s="29"/>
      <c r="AF845" s="29"/>
      <c r="AG845" s="29"/>
      <c r="AH845" s="29"/>
      <c r="AI845" s="29"/>
      <c r="AJ845" s="29"/>
      <c r="AK845" s="29"/>
      <c r="AL845" s="29"/>
      <c r="AM845" s="29"/>
      <c r="AN845" s="29"/>
      <c r="AO845" s="29"/>
      <c r="AP845" s="29"/>
      <c r="AQ845" s="29"/>
      <c r="AR845" s="29"/>
      <c r="AS845" s="29"/>
      <c r="AT845" s="29"/>
      <c r="AU845" s="29"/>
      <c r="AV845" s="29"/>
      <c r="AW845" s="29"/>
      <c r="AX845" s="29"/>
      <c r="AY845" s="29"/>
      <c r="AZ845" s="29"/>
      <c r="BA845" s="29"/>
      <c r="BB845" s="29"/>
      <c r="BC845" s="29"/>
      <c r="BD845" s="29"/>
      <c r="BE845" s="29"/>
      <c r="BF845" s="29"/>
      <c r="BG845" s="29"/>
      <c r="BH845" s="29"/>
      <c r="BI845" s="29"/>
      <c r="BJ845" s="29"/>
      <c r="BK845" s="29"/>
      <c r="BL845" s="29"/>
      <c r="BM845" s="29"/>
      <c r="BN845" s="29"/>
      <c r="BO845" s="29"/>
      <c r="BP845" s="29"/>
    </row>
    <row r="846" spans="1:68" ht="12.75" customHeight="1">
      <c r="A846" s="112"/>
      <c r="B846" s="112"/>
      <c r="C846" s="112"/>
      <c r="D846" s="29"/>
      <c r="E846" s="29"/>
      <c r="F846" s="150"/>
      <c r="G846" s="29"/>
      <c r="H846" s="29"/>
      <c r="I846" s="29"/>
      <c r="J846" s="112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W846" s="29"/>
      <c r="X846" s="29"/>
      <c r="Y846" s="29"/>
      <c r="Z846" s="29"/>
      <c r="AA846" s="29"/>
      <c r="AB846" s="29"/>
      <c r="AC846" s="29"/>
      <c r="AD846" s="29"/>
      <c r="AE846" s="29"/>
      <c r="AF846" s="29"/>
      <c r="AG846" s="29"/>
      <c r="AH846" s="29"/>
      <c r="AI846" s="29"/>
      <c r="AJ846" s="29"/>
      <c r="AK846" s="29"/>
      <c r="AL846" s="29"/>
      <c r="AM846" s="29"/>
      <c r="AN846" s="29"/>
      <c r="AO846" s="29"/>
      <c r="AP846" s="29"/>
      <c r="AQ846" s="29"/>
      <c r="AR846" s="29"/>
      <c r="AS846" s="29"/>
      <c r="AT846" s="29"/>
      <c r="AU846" s="29"/>
      <c r="AV846" s="29"/>
      <c r="AW846" s="29"/>
      <c r="AX846" s="29"/>
      <c r="AY846" s="29"/>
      <c r="AZ846" s="29"/>
      <c r="BA846" s="29"/>
      <c r="BB846" s="29"/>
      <c r="BC846" s="29"/>
      <c r="BD846" s="29"/>
      <c r="BE846" s="29"/>
      <c r="BF846" s="29"/>
      <c r="BG846" s="29"/>
      <c r="BH846" s="29"/>
      <c r="BI846" s="29"/>
      <c r="BJ846" s="29"/>
      <c r="BK846" s="29"/>
      <c r="BL846" s="29"/>
      <c r="BM846" s="29"/>
      <c r="BN846" s="29"/>
      <c r="BO846" s="29"/>
      <c r="BP846" s="29"/>
    </row>
    <row r="847" spans="1:68" ht="12.75" customHeight="1">
      <c r="A847" s="112"/>
      <c r="B847" s="112"/>
      <c r="C847" s="112"/>
      <c r="D847" s="29"/>
      <c r="E847" s="29"/>
      <c r="F847" s="150"/>
      <c r="G847" s="29"/>
      <c r="H847" s="29"/>
      <c r="I847" s="29"/>
      <c r="J847" s="112"/>
      <c r="K847" s="29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W847" s="29"/>
      <c r="X847" s="29"/>
      <c r="Y847" s="29"/>
      <c r="Z847" s="29"/>
      <c r="AA847" s="29"/>
      <c r="AB847" s="29"/>
      <c r="AC847" s="29"/>
      <c r="AD847" s="29"/>
      <c r="AE847" s="29"/>
      <c r="AF847" s="29"/>
      <c r="AG847" s="29"/>
      <c r="AH847" s="29"/>
      <c r="AI847" s="29"/>
      <c r="AJ847" s="29"/>
      <c r="AK847" s="29"/>
      <c r="AL847" s="29"/>
      <c r="AM847" s="29"/>
      <c r="AN847" s="29"/>
      <c r="AO847" s="29"/>
      <c r="AP847" s="29"/>
      <c r="AQ847" s="29"/>
      <c r="AR847" s="29"/>
      <c r="AS847" s="29"/>
      <c r="AT847" s="29"/>
      <c r="AU847" s="29"/>
      <c r="AV847" s="29"/>
      <c r="AW847" s="29"/>
      <c r="AX847" s="29"/>
      <c r="AY847" s="29"/>
      <c r="AZ847" s="29"/>
      <c r="BA847" s="29"/>
      <c r="BB847" s="29"/>
      <c r="BC847" s="29"/>
      <c r="BD847" s="29"/>
      <c r="BE847" s="29"/>
      <c r="BF847" s="29"/>
      <c r="BG847" s="29"/>
      <c r="BH847" s="29"/>
      <c r="BI847" s="29"/>
      <c r="BJ847" s="29"/>
      <c r="BK847" s="29"/>
      <c r="BL847" s="29"/>
      <c r="BM847" s="29"/>
      <c r="BN847" s="29"/>
      <c r="BO847" s="29"/>
      <c r="BP847" s="29"/>
    </row>
    <row r="848" spans="1:68" ht="12.75" customHeight="1">
      <c r="A848" s="112"/>
      <c r="B848" s="112"/>
      <c r="C848" s="112"/>
      <c r="D848" s="29"/>
      <c r="E848" s="29"/>
      <c r="F848" s="150"/>
      <c r="G848" s="29"/>
      <c r="H848" s="29"/>
      <c r="I848" s="29"/>
      <c r="J848" s="112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W848" s="29"/>
      <c r="X848" s="29"/>
      <c r="Y848" s="29"/>
      <c r="Z848" s="29"/>
      <c r="AA848" s="29"/>
      <c r="AB848" s="29"/>
      <c r="AC848" s="29"/>
      <c r="AD848" s="29"/>
      <c r="AE848" s="29"/>
      <c r="AF848" s="29"/>
      <c r="AG848" s="29"/>
      <c r="AH848" s="29"/>
      <c r="AI848" s="29"/>
      <c r="AJ848" s="29"/>
      <c r="AK848" s="29"/>
      <c r="AL848" s="29"/>
      <c r="AM848" s="29"/>
      <c r="AN848" s="29"/>
      <c r="AO848" s="29"/>
      <c r="AP848" s="29"/>
      <c r="AQ848" s="29"/>
      <c r="AR848" s="29"/>
      <c r="AS848" s="29"/>
      <c r="AT848" s="29"/>
      <c r="AU848" s="29"/>
      <c r="AV848" s="29"/>
      <c r="AW848" s="29"/>
      <c r="AX848" s="29"/>
      <c r="AY848" s="29"/>
      <c r="AZ848" s="29"/>
      <c r="BA848" s="29"/>
      <c r="BB848" s="29"/>
      <c r="BC848" s="29"/>
      <c r="BD848" s="29"/>
      <c r="BE848" s="29"/>
      <c r="BF848" s="29"/>
      <c r="BG848" s="29"/>
      <c r="BH848" s="29"/>
      <c r="BI848" s="29"/>
      <c r="BJ848" s="29"/>
      <c r="BK848" s="29"/>
      <c r="BL848" s="29"/>
      <c r="BM848" s="29"/>
      <c r="BN848" s="29"/>
      <c r="BO848" s="29"/>
      <c r="BP848" s="29"/>
    </row>
    <row r="849" spans="1:68" ht="12.75" customHeight="1">
      <c r="A849" s="112"/>
      <c r="B849" s="112"/>
      <c r="C849" s="112"/>
      <c r="D849" s="29"/>
      <c r="E849" s="29"/>
      <c r="F849" s="150"/>
      <c r="G849" s="29"/>
      <c r="H849" s="29"/>
      <c r="I849" s="29"/>
      <c r="J849" s="112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W849" s="29"/>
      <c r="X849" s="29"/>
      <c r="Y849" s="29"/>
      <c r="Z849" s="29"/>
      <c r="AA849" s="29"/>
      <c r="AB849" s="29"/>
      <c r="AC849" s="29"/>
      <c r="AD849" s="29"/>
      <c r="AE849" s="29"/>
      <c r="AF849" s="29"/>
      <c r="AG849" s="29"/>
      <c r="AH849" s="29"/>
      <c r="AI849" s="29"/>
      <c r="AJ849" s="29"/>
      <c r="AK849" s="29"/>
      <c r="AL849" s="29"/>
      <c r="AM849" s="29"/>
      <c r="AN849" s="29"/>
      <c r="AO849" s="29"/>
      <c r="AP849" s="29"/>
      <c r="AQ849" s="29"/>
      <c r="AR849" s="29"/>
      <c r="AS849" s="29"/>
      <c r="AT849" s="29"/>
      <c r="AU849" s="29"/>
      <c r="AV849" s="29"/>
      <c r="AW849" s="29"/>
      <c r="AX849" s="29"/>
      <c r="AY849" s="29"/>
      <c r="AZ849" s="29"/>
      <c r="BA849" s="29"/>
      <c r="BB849" s="29"/>
      <c r="BC849" s="29"/>
      <c r="BD849" s="29"/>
      <c r="BE849" s="29"/>
      <c r="BF849" s="29"/>
      <c r="BG849" s="29"/>
      <c r="BH849" s="29"/>
      <c r="BI849" s="29"/>
      <c r="BJ849" s="29"/>
      <c r="BK849" s="29"/>
      <c r="BL849" s="29"/>
      <c r="BM849" s="29"/>
      <c r="BN849" s="29"/>
      <c r="BO849" s="29"/>
      <c r="BP849" s="29"/>
    </row>
    <row r="850" spans="1:68" ht="12.75" customHeight="1">
      <c r="A850" s="112"/>
      <c r="B850" s="112"/>
      <c r="C850" s="112"/>
      <c r="D850" s="29"/>
      <c r="E850" s="29"/>
      <c r="F850" s="150"/>
      <c r="G850" s="29"/>
      <c r="H850" s="29"/>
      <c r="I850" s="29"/>
      <c r="J850" s="112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W850" s="29"/>
      <c r="X850" s="29"/>
      <c r="Y850" s="29"/>
      <c r="Z850" s="29"/>
      <c r="AA850" s="29"/>
      <c r="AB850" s="29"/>
      <c r="AC850" s="29"/>
      <c r="AD850" s="29"/>
      <c r="AE850" s="29"/>
      <c r="AF850" s="29"/>
      <c r="AG850" s="29"/>
      <c r="AH850" s="29"/>
      <c r="AI850" s="29"/>
      <c r="AJ850" s="29"/>
      <c r="AK850" s="29"/>
      <c r="AL850" s="29"/>
      <c r="AM850" s="29"/>
      <c r="AN850" s="29"/>
      <c r="AO850" s="29"/>
      <c r="AP850" s="29"/>
      <c r="AQ850" s="29"/>
      <c r="AR850" s="29"/>
      <c r="AS850" s="29"/>
      <c r="AT850" s="29"/>
      <c r="AU850" s="29"/>
      <c r="AV850" s="29"/>
      <c r="AW850" s="29"/>
      <c r="AX850" s="29"/>
      <c r="AY850" s="29"/>
      <c r="AZ850" s="29"/>
      <c r="BA850" s="29"/>
      <c r="BB850" s="29"/>
      <c r="BC850" s="29"/>
      <c r="BD850" s="29"/>
      <c r="BE850" s="29"/>
      <c r="BF850" s="29"/>
      <c r="BG850" s="29"/>
      <c r="BH850" s="29"/>
      <c r="BI850" s="29"/>
      <c r="BJ850" s="29"/>
      <c r="BK850" s="29"/>
      <c r="BL850" s="29"/>
      <c r="BM850" s="29"/>
      <c r="BN850" s="29"/>
      <c r="BO850" s="29"/>
      <c r="BP850" s="29"/>
    </row>
    <row r="851" spans="1:68" ht="12.75" customHeight="1">
      <c r="A851" s="112"/>
      <c r="B851" s="112"/>
      <c r="C851" s="112"/>
      <c r="D851" s="29"/>
      <c r="E851" s="29"/>
      <c r="F851" s="150"/>
      <c r="G851" s="29"/>
      <c r="H851" s="29"/>
      <c r="I851" s="29"/>
      <c r="J851" s="112"/>
      <c r="K851" s="29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W851" s="29"/>
      <c r="X851" s="29"/>
      <c r="Y851" s="29"/>
      <c r="Z851" s="29"/>
      <c r="AA851" s="29"/>
      <c r="AB851" s="29"/>
      <c r="AC851" s="29"/>
      <c r="AD851" s="29"/>
      <c r="AE851" s="29"/>
      <c r="AF851" s="29"/>
      <c r="AG851" s="29"/>
      <c r="AH851" s="29"/>
      <c r="AI851" s="29"/>
      <c r="AJ851" s="29"/>
      <c r="AK851" s="29"/>
      <c r="AL851" s="29"/>
      <c r="AM851" s="29"/>
      <c r="AN851" s="29"/>
      <c r="AO851" s="29"/>
      <c r="AP851" s="29"/>
      <c r="AQ851" s="29"/>
      <c r="AR851" s="29"/>
      <c r="AS851" s="29"/>
      <c r="AT851" s="29"/>
      <c r="AU851" s="29"/>
      <c r="AV851" s="29"/>
      <c r="AW851" s="29"/>
      <c r="AX851" s="29"/>
      <c r="AY851" s="29"/>
      <c r="AZ851" s="29"/>
      <c r="BA851" s="29"/>
      <c r="BB851" s="29"/>
      <c r="BC851" s="29"/>
      <c r="BD851" s="29"/>
      <c r="BE851" s="29"/>
      <c r="BF851" s="29"/>
      <c r="BG851" s="29"/>
      <c r="BH851" s="29"/>
      <c r="BI851" s="29"/>
      <c r="BJ851" s="29"/>
      <c r="BK851" s="29"/>
      <c r="BL851" s="29"/>
      <c r="BM851" s="29"/>
      <c r="BN851" s="29"/>
      <c r="BO851" s="29"/>
      <c r="BP851" s="29"/>
    </row>
    <row r="852" spans="1:68" ht="12.75" customHeight="1">
      <c r="A852" s="112"/>
      <c r="B852" s="112"/>
      <c r="C852" s="112"/>
      <c r="D852" s="29"/>
      <c r="E852" s="29"/>
      <c r="F852" s="150"/>
      <c r="G852" s="29"/>
      <c r="H852" s="29"/>
      <c r="I852" s="29"/>
      <c r="J852" s="112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W852" s="29"/>
      <c r="X852" s="29"/>
      <c r="Y852" s="29"/>
      <c r="Z852" s="29"/>
      <c r="AA852" s="29"/>
      <c r="AB852" s="29"/>
      <c r="AC852" s="29"/>
      <c r="AD852" s="29"/>
      <c r="AE852" s="29"/>
      <c r="AF852" s="29"/>
      <c r="AG852" s="29"/>
      <c r="AH852" s="29"/>
      <c r="AI852" s="29"/>
      <c r="AJ852" s="29"/>
      <c r="AK852" s="29"/>
      <c r="AL852" s="29"/>
      <c r="AM852" s="29"/>
      <c r="AN852" s="29"/>
      <c r="AO852" s="29"/>
      <c r="AP852" s="29"/>
      <c r="AQ852" s="29"/>
      <c r="AR852" s="29"/>
      <c r="AS852" s="29"/>
      <c r="AT852" s="29"/>
      <c r="AU852" s="29"/>
      <c r="AV852" s="29"/>
      <c r="AW852" s="29"/>
      <c r="AX852" s="29"/>
      <c r="AY852" s="29"/>
      <c r="AZ852" s="29"/>
      <c r="BA852" s="29"/>
      <c r="BB852" s="29"/>
      <c r="BC852" s="29"/>
      <c r="BD852" s="29"/>
      <c r="BE852" s="29"/>
      <c r="BF852" s="29"/>
      <c r="BG852" s="29"/>
      <c r="BH852" s="29"/>
      <c r="BI852" s="29"/>
      <c r="BJ852" s="29"/>
      <c r="BK852" s="29"/>
      <c r="BL852" s="29"/>
      <c r="BM852" s="29"/>
      <c r="BN852" s="29"/>
      <c r="BO852" s="29"/>
      <c r="BP852" s="29"/>
    </row>
    <row r="853" spans="1:68" ht="12.75" customHeight="1">
      <c r="A853" s="112"/>
      <c r="B853" s="112"/>
      <c r="C853" s="112"/>
      <c r="D853" s="29"/>
      <c r="E853" s="29"/>
      <c r="F853" s="150"/>
      <c r="G853" s="29"/>
      <c r="H853" s="29"/>
      <c r="I853" s="29"/>
      <c r="J853" s="112"/>
      <c r="K853" s="29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W853" s="29"/>
      <c r="X853" s="29"/>
      <c r="Y853" s="29"/>
      <c r="Z853" s="29"/>
      <c r="AA853" s="29"/>
      <c r="AB853" s="29"/>
      <c r="AC853" s="29"/>
      <c r="AD853" s="29"/>
      <c r="AE853" s="29"/>
      <c r="AF853" s="29"/>
      <c r="AG853" s="29"/>
      <c r="AH853" s="29"/>
      <c r="AI853" s="29"/>
      <c r="AJ853" s="29"/>
      <c r="AK853" s="29"/>
      <c r="AL853" s="29"/>
      <c r="AM853" s="29"/>
      <c r="AN853" s="29"/>
      <c r="AO853" s="29"/>
      <c r="AP853" s="29"/>
      <c r="AQ853" s="29"/>
      <c r="AR853" s="29"/>
      <c r="AS853" s="29"/>
      <c r="AT853" s="29"/>
      <c r="AU853" s="29"/>
      <c r="AV853" s="29"/>
      <c r="AW853" s="29"/>
      <c r="AX853" s="29"/>
      <c r="AY853" s="29"/>
      <c r="AZ853" s="29"/>
      <c r="BA853" s="29"/>
      <c r="BB853" s="29"/>
      <c r="BC853" s="29"/>
      <c r="BD853" s="29"/>
      <c r="BE853" s="29"/>
      <c r="BF853" s="29"/>
      <c r="BG853" s="29"/>
      <c r="BH853" s="29"/>
      <c r="BI853" s="29"/>
      <c r="BJ853" s="29"/>
      <c r="BK853" s="29"/>
      <c r="BL853" s="29"/>
      <c r="BM853" s="29"/>
      <c r="BN853" s="29"/>
      <c r="BO853" s="29"/>
      <c r="BP853" s="29"/>
    </row>
    <row r="854" spans="1:68" ht="12.75" customHeight="1">
      <c r="A854" s="112"/>
      <c r="B854" s="112"/>
      <c r="C854" s="112"/>
      <c r="D854" s="29"/>
      <c r="E854" s="29"/>
      <c r="F854" s="150"/>
      <c r="G854" s="29"/>
      <c r="H854" s="29"/>
      <c r="I854" s="29"/>
      <c r="J854" s="112"/>
      <c r="K854" s="29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W854" s="29"/>
      <c r="X854" s="29"/>
      <c r="Y854" s="29"/>
      <c r="Z854" s="29"/>
      <c r="AA854" s="29"/>
      <c r="AB854" s="29"/>
      <c r="AC854" s="29"/>
      <c r="AD854" s="29"/>
      <c r="AE854" s="29"/>
      <c r="AF854" s="29"/>
      <c r="AG854" s="29"/>
      <c r="AH854" s="29"/>
      <c r="AI854" s="29"/>
      <c r="AJ854" s="29"/>
      <c r="AK854" s="29"/>
      <c r="AL854" s="29"/>
      <c r="AM854" s="29"/>
      <c r="AN854" s="29"/>
      <c r="AO854" s="29"/>
      <c r="AP854" s="29"/>
      <c r="AQ854" s="29"/>
      <c r="AR854" s="29"/>
      <c r="AS854" s="29"/>
      <c r="AT854" s="29"/>
      <c r="AU854" s="29"/>
      <c r="AV854" s="29"/>
      <c r="AW854" s="29"/>
      <c r="AX854" s="29"/>
      <c r="AY854" s="29"/>
      <c r="AZ854" s="29"/>
      <c r="BA854" s="29"/>
      <c r="BB854" s="29"/>
      <c r="BC854" s="29"/>
      <c r="BD854" s="29"/>
      <c r="BE854" s="29"/>
      <c r="BF854" s="29"/>
      <c r="BG854" s="29"/>
      <c r="BH854" s="29"/>
      <c r="BI854" s="29"/>
      <c r="BJ854" s="29"/>
      <c r="BK854" s="29"/>
      <c r="BL854" s="29"/>
      <c r="BM854" s="29"/>
      <c r="BN854" s="29"/>
      <c r="BO854" s="29"/>
      <c r="BP854" s="29"/>
    </row>
    <row r="855" spans="1:68" ht="12.75" customHeight="1">
      <c r="A855" s="112"/>
      <c r="B855" s="112"/>
      <c r="C855" s="112"/>
      <c r="D855" s="29"/>
      <c r="E855" s="29"/>
      <c r="F855" s="150"/>
      <c r="G855" s="29"/>
      <c r="H855" s="29"/>
      <c r="I855" s="29"/>
      <c r="J855" s="112"/>
      <c r="K855" s="29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W855" s="29"/>
      <c r="X855" s="29"/>
      <c r="Y855" s="29"/>
      <c r="Z855" s="29"/>
      <c r="AA855" s="29"/>
      <c r="AB855" s="29"/>
      <c r="AC855" s="29"/>
      <c r="AD855" s="29"/>
      <c r="AE855" s="29"/>
      <c r="AF855" s="29"/>
      <c r="AG855" s="29"/>
      <c r="AH855" s="29"/>
      <c r="AI855" s="29"/>
      <c r="AJ855" s="29"/>
      <c r="AK855" s="29"/>
      <c r="AL855" s="29"/>
      <c r="AM855" s="29"/>
      <c r="AN855" s="29"/>
      <c r="AO855" s="29"/>
      <c r="AP855" s="29"/>
      <c r="AQ855" s="29"/>
      <c r="AR855" s="29"/>
      <c r="AS855" s="29"/>
      <c r="AT855" s="29"/>
      <c r="AU855" s="29"/>
      <c r="AV855" s="29"/>
      <c r="AW855" s="29"/>
      <c r="AX855" s="29"/>
      <c r="AY855" s="29"/>
      <c r="AZ855" s="29"/>
      <c r="BA855" s="29"/>
      <c r="BB855" s="29"/>
      <c r="BC855" s="29"/>
      <c r="BD855" s="29"/>
      <c r="BE855" s="29"/>
      <c r="BF855" s="29"/>
      <c r="BG855" s="29"/>
      <c r="BH855" s="29"/>
      <c r="BI855" s="29"/>
      <c r="BJ855" s="29"/>
      <c r="BK855" s="29"/>
      <c r="BL855" s="29"/>
      <c r="BM855" s="29"/>
      <c r="BN855" s="29"/>
      <c r="BO855" s="29"/>
      <c r="BP855" s="29"/>
    </row>
    <row r="856" spans="1:68" ht="12.75" customHeight="1">
      <c r="A856" s="112"/>
      <c r="B856" s="112"/>
      <c r="C856" s="112"/>
      <c r="D856" s="29"/>
      <c r="E856" s="29"/>
      <c r="F856" s="150"/>
      <c r="G856" s="29"/>
      <c r="H856" s="29"/>
      <c r="I856" s="29"/>
      <c r="J856" s="112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W856" s="29"/>
      <c r="X856" s="29"/>
      <c r="Y856" s="29"/>
      <c r="Z856" s="29"/>
      <c r="AA856" s="29"/>
      <c r="AB856" s="29"/>
      <c r="AC856" s="29"/>
      <c r="AD856" s="29"/>
      <c r="AE856" s="29"/>
      <c r="AF856" s="29"/>
      <c r="AG856" s="29"/>
      <c r="AH856" s="29"/>
      <c r="AI856" s="29"/>
      <c r="AJ856" s="29"/>
      <c r="AK856" s="29"/>
      <c r="AL856" s="29"/>
      <c r="AM856" s="29"/>
      <c r="AN856" s="29"/>
      <c r="AO856" s="29"/>
      <c r="AP856" s="29"/>
      <c r="AQ856" s="29"/>
      <c r="AR856" s="29"/>
      <c r="AS856" s="29"/>
      <c r="AT856" s="29"/>
      <c r="AU856" s="29"/>
      <c r="AV856" s="29"/>
      <c r="AW856" s="29"/>
      <c r="AX856" s="29"/>
      <c r="AY856" s="29"/>
      <c r="AZ856" s="29"/>
      <c r="BA856" s="29"/>
      <c r="BB856" s="29"/>
      <c r="BC856" s="29"/>
      <c r="BD856" s="29"/>
      <c r="BE856" s="29"/>
      <c r="BF856" s="29"/>
      <c r="BG856" s="29"/>
      <c r="BH856" s="29"/>
      <c r="BI856" s="29"/>
      <c r="BJ856" s="29"/>
      <c r="BK856" s="29"/>
      <c r="BL856" s="29"/>
      <c r="BM856" s="29"/>
      <c r="BN856" s="29"/>
      <c r="BO856" s="29"/>
      <c r="BP856" s="29"/>
    </row>
    <row r="857" spans="1:68" ht="12.75" customHeight="1">
      <c r="A857" s="112"/>
      <c r="B857" s="112"/>
      <c r="C857" s="112"/>
      <c r="D857" s="29"/>
      <c r="E857" s="29"/>
      <c r="F857" s="150"/>
      <c r="G857" s="29"/>
      <c r="H857" s="29"/>
      <c r="I857" s="29"/>
      <c r="J857" s="112"/>
      <c r="K857" s="29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W857" s="29"/>
      <c r="X857" s="29"/>
      <c r="Y857" s="29"/>
      <c r="Z857" s="29"/>
      <c r="AA857" s="29"/>
      <c r="AB857" s="29"/>
      <c r="AC857" s="29"/>
      <c r="AD857" s="29"/>
      <c r="AE857" s="29"/>
      <c r="AF857" s="29"/>
      <c r="AG857" s="29"/>
      <c r="AH857" s="29"/>
      <c r="AI857" s="29"/>
      <c r="AJ857" s="29"/>
      <c r="AK857" s="29"/>
      <c r="AL857" s="29"/>
      <c r="AM857" s="29"/>
      <c r="AN857" s="29"/>
      <c r="AO857" s="29"/>
      <c r="AP857" s="29"/>
      <c r="AQ857" s="29"/>
      <c r="AR857" s="29"/>
      <c r="AS857" s="29"/>
      <c r="AT857" s="29"/>
      <c r="AU857" s="29"/>
      <c r="AV857" s="29"/>
      <c r="AW857" s="29"/>
      <c r="AX857" s="29"/>
      <c r="AY857" s="29"/>
      <c r="AZ857" s="29"/>
      <c r="BA857" s="29"/>
      <c r="BB857" s="29"/>
      <c r="BC857" s="29"/>
      <c r="BD857" s="29"/>
      <c r="BE857" s="29"/>
      <c r="BF857" s="29"/>
      <c r="BG857" s="29"/>
      <c r="BH857" s="29"/>
      <c r="BI857" s="29"/>
      <c r="BJ857" s="29"/>
      <c r="BK857" s="29"/>
      <c r="BL857" s="29"/>
      <c r="BM857" s="29"/>
      <c r="BN857" s="29"/>
      <c r="BO857" s="29"/>
      <c r="BP857" s="29"/>
    </row>
    <row r="858" spans="1:68" ht="12.75" customHeight="1">
      <c r="A858" s="112"/>
      <c r="B858" s="112"/>
      <c r="C858" s="112"/>
      <c r="D858" s="29"/>
      <c r="E858" s="29"/>
      <c r="F858" s="150"/>
      <c r="G858" s="29"/>
      <c r="H858" s="29"/>
      <c r="I858" s="29"/>
      <c r="J858" s="112"/>
      <c r="K858" s="29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W858" s="29"/>
      <c r="X858" s="29"/>
      <c r="Y858" s="29"/>
      <c r="Z858" s="29"/>
      <c r="AA858" s="29"/>
      <c r="AB858" s="29"/>
      <c r="AC858" s="29"/>
      <c r="AD858" s="29"/>
      <c r="AE858" s="29"/>
      <c r="AF858" s="29"/>
      <c r="AG858" s="29"/>
      <c r="AH858" s="29"/>
      <c r="AI858" s="29"/>
      <c r="AJ858" s="29"/>
      <c r="AK858" s="29"/>
      <c r="AL858" s="29"/>
      <c r="AM858" s="29"/>
      <c r="AN858" s="29"/>
      <c r="AO858" s="29"/>
      <c r="AP858" s="29"/>
      <c r="AQ858" s="29"/>
      <c r="AR858" s="29"/>
      <c r="AS858" s="29"/>
      <c r="AT858" s="29"/>
      <c r="AU858" s="29"/>
      <c r="AV858" s="29"/>
      <c r="AW858" s="29"/>
      <c r="AX858" s="29"/>
      <c r="AY858" s="29"/>
      <c r="AZ858" s="29"/>
      <c r="BA858" s="29"/>
      <c r="BB858" s="29"/>
      <c r="BC858" s="29"/>
      <c r="BD858" s="29"/>
      <c r="BE858" s="29"/>
      <c r="BF858" s="29"/>
      <c r="BG858" s="29"/>
      <c r="BH858" s="29"/>
      <c r="BI858" s="29"/>
      <c r="BJ858" s="29"/>
      <c r="BK858" s="29"/>
      <c r="BL858" s="29"/>
      <c r="BM858" s="29"/>
      <c r="BN858" s="29"/>
      <c r="BO858" s="29"/>
      <c r="BP858" s="29"/>
    </row>
    <row r="859" spans="1:68" ht="12.75" customHeight="1">
      <c r="A859" s="112"/>
      <c r="B859" s="112"/>
      <c r="C859" s="112"/>
      <c r="D859" s="29"/>
      <c r="E859" s="29"/>
      <c r="F859" s="150"/>
      <c r="G859" s="29"/>
      <c r="H859" s="29"/>
      <c r="I859" s="29"/>
      <c r="J859" s="112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W859" s="29"/>
      <c r="X859" s="29"/>
      <c r="Y859" s="29"/>
      <c r="Z859" s="29"/>
      <c r="AA859" s="29"/>
      <c r="AB859" s="29"/>
      <c r="AC859" s="29"/>
      <c r="AD859" s="29"/>
      <c r="AE859" s="29"/>
      <c r="AF859" s="29"/>
      <c r="AG859" s="29"/>
      <c r="AH859" s="29"/>
      <c r="AI859" s="29"/>
      <c r="AJ859" s="29"/>
      <c r="AK859" s="29"/>
      <c r="AL859" s="29"/>
      <c r="AM859" s="29"/>
      <c r="AN859" s="29"/>
      <c r="AO859" s="29"/>
      <c r="AP859" s="29"/>
      <c r="AQ859" s="29"/>
      <c r="AR859" s="29"/>
      <c r="AS859" s="29"/>
      <c r="AT859" s="29"/>
      <c r="AU859" s="29"/>
      <c r="AV859" s="29"/>
      <c r="AW859" s="29"/>
      <c r="AX859" s="29"/>
      <c r="AY859" s="29"/>
      <c r="AZ859" s="29"/>
      <c r="BA859" s="29"/>
      <c r="BB859" s="29"/>
      <c r="BC859" s="29"/>
      <c r="BD859" s="29"/>
      <c r="BE859" s="29"/>
      <c r="BF859" s="29"/>
      <c r="BG859" s="29"/>
      <c r="BH859" s="29"/>
      <c r="BI859" s="29"/>
      <c r="BJ859" s="29"/>
      <c r="BK859" s="29"/>
      <c r="BL859" s="29"/>
      <c r="BM859" s="29"/>
      <c r="BN859" s="29"/>
      <c r="BO859" s="29"/>
      <c r="BP859" s="29"/>
    </row>
    <row r="860" spans="1:68" ht="12.75" customHeight="1">
      <c r="A860" s="112"/>
      <c r="B860" s="112"/>
      <c r="C860" s="112"/>
      <c r="D860" s="29"/>
      <c r="E860" s="29"/>
      <c r="F860" s="150"/>
      <c r="G860" s="29"/>
      <c r="H860" s="29"/>
      <c r="I860" s="29"/>
      <c r="J860" s="112"/>
      <c r="K860" s="29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W860" s="29"/>
      <c r="X860" s="29"/>
      <c r="Y860" s="29"/>
      <c r="Z860" s="29"/>
      <c r="AA860" s="29"/>
      <c r="AB860" s="29"/>
      <c r="AC860" s="29"/>
      <c r="AD860" s="29"/>
      <c r="AE860" s="29"/>
      <c r="AF860" s="29"/>
      <c r="AG860" s="29"/>
      <c r="AH860" s="29"/>
      <c r="AI860" s="29"/>
      <c r="AJ860" s="29"/>
      <c r="AK860" s="29"/>
      <c r="AL860" s="29"/>
      <c r="AM860" s="29"/>
      <c r="AN860" s="29"/>
      <c r="AO860" s="29"/>
      <c r="AP860" s="29"/>
      <c r="AQ860" s="29"/>
      <c r="AR860" s="29"/>
      <c r="AS860" s="29"/>
      <c r="AT860" s="29"/>
      <c r="AU860" s="29"/>
      <c r="AV860" s="29"/>
      <c r="AW860" s="29"/>
      <c r="AX860" s="29"/>
      <c r="AY860" s="29"/>
      <c r="AZ860" s="29"/>
      <c r="BA860" s="29"/>
      <c r="BB860" s="29"/>
      <c r="BC860" s="29"/>
      <c r="BD860" s="29"/>
      <c r="BE860" s="29"/>
      <c r="BF860" s="29"/>
      <c r="BG860" s="29"/>
      <c r="BH860" s="29"/>
      <c r="BI860" s="29"/>
      <c r="BJ860" s="29"/>
      <c r="BK860" s="29"/>
      <c r="BL860" s="29"/>
      <c r="BM860" s="29"/>
      <c r="BN860" s="29"/>
      <c r="BO860" s="29"/>
      <c r="BP860" s="29"/>
    </row>
    <row r="861" spans="1:68" ht="12.75" customHeight="1">
      <c r="A861" s="112"/>
      <c r="B861" s="112"/>
      <c r="C861" s="112"/>
      <c r="D861" s="29"/>
      <c r="E861" s="29"/>
      <c r="F861" s="150"/>
      <c r="G861" s="29"/>
      <c r="H861" s="29"/>
      <c r="I861" s="29"/>
      <c r="J861" s="112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W861" s="29"/>
      <c r="X861" s="29"/>
      <c r="Y861" s="29"/>
      <c r="Z861" s="29"/>
      <c r="AA861" s="29"/>
      <c r="AB861" s="29"/>
      <c r="AC861" s="29"/>
      <c r="AD861" s="29"/>
      <c r="AE861" s="29"/>
      <c r="AF861" s="29"/>
      <c r="AG861" s="29"/>
      <c r="AH861" s="29"/>
      <c r="AI861" s="29"/>
      <c r="AJ861" s="29"/>
      <c r="AK861" s="29"/>
      <c r="AL861" s="29"/>
      <c r="AM861" s="29"/>
      <c r="AN861" s="29"/>
      <c r="AO861" s="29"/>
      <c r="AP861" s="29"/>
      <c r="AQ861" s="29"/>
      <c r="AR861" s="29"/>
      <c r="AS861" s="29"/>
      <c r="AT861" s="29"/>
      <c r="AU861" s="29"/>
      <c r="AV861" s="29"/>
      <c r="AW861" s="29"/>
      <c r="AX861" s="29"/>
      <c r="AY861" s="29"/>
      <c r="AZ861" s="29"/>
      <c r="BA861" s="29"/>
      <c r="BB861" s="29"/>
      <c r="BC861" s="29"/>
      <c r="BD861" s="29"/>
      <c r="BE861" s="29"/>
      <c r="BF861" s="29"/>
      <c r="BG861" s="29"/>
      <c r="BH861" s="29"/>
      <c r="BI861" s="29"/>
      <c r="BJ861" s="29"/>
      <c r="BK861" s="29"/>
      <c r="BL861" s="29"/>
      <c r="BM861" s="29"/>
      <c r="BN861" s="29"/>
      <c r="BO861" s="29"/>
      <c r="BP861" s="29"/>
    </row>
    <row r="862" spans="1:68" ht="12.75" customHeight="1">
      <c r="A862" s="112"/>
      <c r="B862" s="112"/>
      <c r="C862" s="112"/>
      <c r="D862" s="29"/>
      <c r="E862" s="29"/>
      <c r="F862" s="150"/>
      <c r="G862" s="29"/>
      <c r="H862" s="29"/>
      <c r="I862" s="29"/>
      <c r="J862" s="112"/>
      <c r="K862" s="29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W862" s="29"/>
      <c r="X862" s="29"/>
      <c r="Y862" s="29"/>
      <c r="Z862" s="29"/>
      <c r="AA862" s="29"/>
      <c r="AB862" s="29"/>
      <c r="AC862" s="29"/>
      <c r="AD862" s="29"/>
      <c r="AE862" s="29"/>
      <c r="AF862" s="29"/>
      <c r="AG862" s="29"/>
      <c r="AH862" s="29"/>
      <c r="AI862" s="29"/>
      <c r="AJ862" s="29"/>
      <c r="AK862" s="29"/>
      <c r="AL862" s="29"/>
      <c r="AM862" s="29"/>
      <c r="AN862" s="29"/>
      <c r="AO862" s="29"/>
      <c r="AP862" s="29"/>
      <c r="AQ862" s="29"/>
      <c r="AR862" s="29"/>
      <c r="AS862" s="29"/>
      <c r="AT862" s="29"/>
      <c r="AU862" s="29"/>
      <c r="AV862" s="29"/>
      <c r="AW862" s="29"/>
      <c r="AX862" s="29"/>
      <c r="AY862" s="29"/>
      <c r="AZ862" s="29"/>
      <c r="BA862" s="29"/>
      <c r="BB862" s="29"/>
      <c r="BC862" s="29"/>
      <c r="BD862" s="29"/>
      <c r="BE862" s="29"/>
      <c r="BF862" s="29"/>
      <c r="BG862" s="29"/>
      <c r="BH862" s="29"/>
      <c r="BI862" s="29"/>
      <c r="BJ862" s="29"/>
      <c r="BK862" s="29"/>
      <c r="BL862" s="29"/>
      <c r="BM862" s="29"/>
      <c r="BN862" s="29"/>
      <c r="BO862" s="29"/>
      <c r="BP862" s="29"/>
    </row>
    <row r="863" spans="1:68" ht="12.75" customHeight="1">
      <c r="A863" s="112"/>
      <c r="B863" s="112"/>
      <c r="C863" s="112"/>
      <c r="D863" s="29"/>
      <c r="E863" s="29"/>
      <c r="F863" s="150"/>
      <c r="G863" s="29"/>
      <c r="H863" s="29"/>
      <c r="I863" s="29"/>
      <c r="J863" s="112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W863" s="29"/>
      <c r="X863" s="29"/>
      <c r="Y863" s="29"/>
      <c r="Z863" s="29"/>
      <c r="AA863" s="29"/>
      <c r="AB863" s="29"/>
      <c r="AC863" s="29"/>
      <c r="AD863" s="29"/>
      <c r="AE863" s="29"/>
      <c r="AF863" s="29"/>
      <c r="AG863" s="29"/>
      <c r="AH863" s="29"/>
      <c r="AI863" s="29"/>
      <c r="AJ863" s="29"/>
      <c r="AK863" s="29"/>
      <c r="AL863" s="29"/>
      <c r="AM863" s="29"/>
      <c r="AN863" s="29"/>
      <c r="AO863" s="29"/>
      <c r="AP863" s="29"/>
      <c r="AQ863" s="29"/>
      <c r="AR863" s="29"/>
      <c r="AS863" s="29"/>
      <c r="AT863" s="29"/>
      <c r="AU863" s="29"/>
      <c r="AV863" s="29"/>
      <c r="AW863" s="29"/>
      <c r="AX863" s="29"/>
      <c r="AY863" s="29"/>
      <c r="AZ863" s="29"/>
      <c r="BA863" s="29"/>
      <c r="BB863" s="29"/>
      <c r="BC863" s="29"/>
      <c r="BD863" s="29"/>
      <c r="BE863" s="29"/>
      <c r="BF863" s="29"/>
      <c r="BG863" s="29"/>
      <c r="BH863" s="29"/>
      <c r="BI863" s="29"/>
      <c r="BJ863" s="29"/>
      <c r="BK863" s="29"/>
      <c r="BL863" s="29"/>
      <c r="BM863" s="29"/>
      <c r="BN863" s="29"/>
      <c r="BO863" s="29"/>
      <c r="BP863" s="29"/>
    </row>
    <row r="864" spans="1:68" ht="12.75" customHeight="1">
      <c r="A864" s="112"/>
      <c r="B864" s="112"/>
      <c r="C864" s="112"/>
      <c r="D864" s="29"/>
      <c r="E864" s="29"/>
      <c r="F864" s="150"/>
      <c r="G864" s="29"/>
      <c r="H864" s="29"/>
      <c r="I864" s="29"/>
      <c r="J864" s="112"/>
      <c r="K864" s="29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W864" s="29"/>
      <c r="X864" s="29"/>
      <c r="Y864" s="29"/>
      <c r="Z864" s="29"/>
      <c r="AA864" s="29"/>
      <c r="AB864" s="29"/>
      <c r="AC864" s="29"/>
      <c r="AD864" s="29"/>
      <c r="AE864" s="29"/>
      <c r="AF864" s="29"/>
      <c r="AG864" s="29"/>
      <c r="AH864" s="29"/>
      <c r="AI864" s="29"/>
      <c r="AJ864" s="29"/>
      <c r="AK864" s="29"/>
      <c r="AL864" s="29"/>
      <c r="AM864" s="29"/>
      <c r="AN864" s="29"/>
      <c r="AO864" s="29"/>
      <c r="AP864" s="29"/>
      <c r="AQ864" s="29"/>
      <c r="AR864" s="29"/>
      <c r="AS864" s="29"/>
      <c r="AT864" s="29"/>
      <c r="AU864" s="29"/>
      <c r="AV864" s="29"/>
      <c r="AW864" s="29"/>
      <c r="AX864" s="29"/>
      <c r="AY864" s="29"/>
      <c r="AZ864" s="29"/>
      <c r="BA864" s="29"/>
      <c r="BB864" s="29"/>
      <c r="BC864" s="29"/>
      <c r="BD864" s="29"/>
      <c r="BE864" s="29"/>
      <c r="BF864" s="29"/>
      <c r="BG864" s="29"/>
      <c r="BH864" s="29"/>
      <c r="BI864" s="29"/>
      <c r="BJ864" s="29"/>
      <c r="BK864" s="29"/>
      <c r="BL864" s="29"/>
      <c r="BM864" s="29"/>
      <c r="BN864" s="29"/>
      <c r="BO864" s="29"/>
      <c r="BP864" s="29"/>
    </row>
    <row r="865" spans="1:68" ht="12.75" customHeight="1">
      <c r="A865" s="112"/>
      <c r="B865" s="112"/>
      <c r="C865" s="112"/>
      <c r="D865" s="29"/>
      <c r="E865" s="29"/>
      <c r="F865" s="150"/>
      <c r="G865" s="29"/>
      <c r="H865" s="29"/>
      <c r="I865" s="29"/>
      <c r="J865" s="112"/>
      <c r="K865" s="29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W865" s="29"/>
      <c r="X865" s="29"/>
      <c r="Y865" s="29"/>
      <c r="Z865" s="29"/>
      <c r="AA865" s="29"/>
      <c r="AB865" s="29"/>
      <c r="AC865" s="29"/>
      <c r="AD865" s="29"/>
      <c r="AE865" s="29"/>
      <c r="AF865" s="29"/>
      <c r="AG865" s="29"/>
      <c r="AH865" s="29"/>
      <c r="AI865" s="29"/>
      <c r="AJ865" s="29"/>
      <c r="AK865" s="29"/>
      <c r="AL865" s="29"/>
      <c r="AM865" s="29"/>
      <c r="AN865" s="29"/>
      <c r="AO865" s="29"/>
      <c r="AP865" s="29"/>
      <c r="AQ865" s="29"/>
      <c r="AR865" s="29"/>
      <c r="AS865" s="29"/>
      <c r="AT865" s="29"/>
      <c r="AU865" s="29"/>
      <c r="AV865" s="29"/>
      <c r="AW865" s="29"/>
      <c r="AX865" s="29"/>
      <c r="AY865" s="29"/>
      <c r="AZ865" s="29"/>
      <c r="BA865" s="29"/>
      <c r="BB865" s="29"/>
      <c r="BC865" s="29"/>
      <c r="BD865" s="29"/>
      <c r="BE865" s="29"/>
      <c r="BF865" s="29"/>
      <c r="BG865" s="29"/>
      <c r="BH865" s="29"/>
      <c r="BI865" s="29"/>
      <c r="BJ865" s="29"/>
      <c r="BK865" s="29"/>
      <c r="BL865" s="29"/>
      <c r="BM865" s="29"/>
      <c r="BN865" s="29"/>
      <c r="BO865" s="29"/>
      <c r="BP865" s="29"/>
    </row>
    <row r="866" spans="1:68" ht="12.75" customHeight="1">
      <c r="A866" s="112"/>
      <c r="B866" s="112"/>
      <c r="C866" s="112"/>
      <c r="D866" s="29"/>
      <c r="E866" s="29"/>
      <c r="F866" s="150"/>
      <c r="G866" s="29"/>
      <c r="H866" s="29"/>
      <c r="I866" s="29"/>
      <c r="J866" s="112"/>
      <c r="K866" s="29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W866" s="29"/>
      <c r="X866" s="29"/>
      <c r="Y866" s="29"/>
      <c r="Z866" s="29"/>
      <c r="AA866" s="29"/>
      <c r="AB866" s="29"/>
      <c r="AC866" s="29"/>
      <c r="AD866" s="29"/>
      <c r="AE866" s="29"/>
      <c r="AF866" s="29"/>
      <c r="AG866" s="29"/>
      <c r="AH866" s="29"/>
      <c r="AI866" s="29"/>
      <c r="AJ866" s="29"/>
      <c r="AK866" s="29"/>
      <c r="AL866" s="29"/>
      <c r="AM866" s="29"/>
      <c r="AN866" s="29"/>
      <c r="AO866" s="29"/>
      <c r="AP866" s="29"/>
      <c r="AQ866" s="29"/>
      <c r="AR866" s="29"/>
      <c r="AS866" s="29"/>
      <c r="AT866" s="29"/>
      <c r="AU866" s="29"/>
      <c r="AV866" s="29"/>
      <c r="AW866" s="29"/>
      <c r="AX866" s="29"/>
      <c r="AY866" s="29"/>
      <c r="AZ866" s="29"/>
      <c r="BA866" s="29"/>
      <c r="BB866" s="29"/>
      <c r="BC866" s="29"/>
      <c r="BD866" s="29"/>
      <c r="BE866" s="29"/>
      <c r="BF866" s="29"/>
      <c r="BG866" s="29"/>
      <c r="BH866" s="29"/>
      <c r="BI866" s="29"/>
      <c r="BJ866" s="29"/>
      <c r="BK866" s="29"/>
      <c r="BL866" s="29"/>
      <c r="BM866" s="29"/>
      <c r="BN866" s="29"/>
      <c r="BO866" s="29"/>
      <c r="BP866" s="29"/>
    </row>
    <row r="867" spans="1:68" ht="12.75" customHeight="1">
      <c r="A867" s="112"/>
      <c r="B867" s="112"/>
      <c r="C867" s="112"/>
      <c r="D867" s="29"/>
      <c r="E867" s="29"/>
      <c r="F867" s="150"/>
      <c r="G867" s="29"/>
      <c r="H867" s="29"/>
      <c r="I867" s="29"/>
      <c r="J867" s="112"/>
      <c r="K867" s="29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W867" s="29"/>
      <c r="X867" s="29"/>
      <c r="Y867" s="29"/>
      <c r="Z867" s="29"/>
      <c r="AA867" s="29"/>
      <c r="AB867" s="29"/>
      <c r="AC867" s="29"/>
      <c r="AD867" s="29"/>
      <c r="AE867" s="29"/>
      <c r="AF867" s="29"/>
      <c r="AG867" s="29"/>
      <c r="AH867" s="29"/>
      <c r="AI867" s="29"/>
      <c r="AJ867" s="29"/>
      <c r="AK867" s="29"/>
      <c r="AL867" s="29"/>
      <c r="AM867" s="29"/>
      <c r="AN867" s="29"/>
      <c r="AO867" s="29"/>
      <c r="AP867" s="29"/>
      <c r="AQ867" s="29"/>
      <c r="AR867" s="29"/>
      <c r="AS867" s="29"/>
      <c r="AT867" s="29"/>
      <c r="AU867" s="29"/>
      <c r="AV867" s="29"/>
      <c r="AW867" s="29"/>
      <c r="AX867" s="29"/>
      <c r="AY867" s="29"/>
      <c r="AZ867" s="29"/>
      <c r="BA867" s="29"/>
      <c r="BB867" s="29"/>
      <c r="BC867" s="29"/>
      <c r="BD867" s="29"/>
      <c r="BE867" s="29"/>
      <c r="BF867" s="29"/>
      <c r="BG867" s="29"/>
      <c r="BH867" s="29"/>
      <c r="BI867" s="29"/>
      <c r="BJ867" s="29"/>
      <c r="BK867" s="29"/>
      <c r="BL867" s="29"/>
      <c r="BM867" s="29"/>
      <c r="BN867" s="29"/>
      <c r="BO867" s="29"/>
      <c r="BP867" s="29"/>
    </row>
    <row r="868" spans="1:68" ht="12.75" customHeight="1">
      <c r="A868" s="112"/>
      <c r="B868" s="112"/>
      <c r="C868" s="112"/>
      <c r="D868" s="29"/>
      <c r="E868" s="29"/>
      <c r="F868" s="150"/>
      <c r="G868" s="29"/>
      <c r="H868" s="29"/>
      <c r="I868" s="29"/>
      <c r="J868" s="112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W868" s="29"/>
      <c r="X868" s="29"/>
      <c r="Y868" s="29"/>
      <c r="Z868" s="29"/>
      <c r="AA868" s="29"/>
      <c r="AB868" s="29"/>
      <c r="AC868" s="29"/>
      <c r="AD868" s="29"/>
      <c r="AE868" s="29"/>
      <c r="AF868" s="29"/>
      <c r="AG868" s="29"/>
      <c r="AH868" s="29"/>
      <c r="AI868" s="29"/>
      <c r="AJ868" s="29"/>
      <c r="AK868" s="29"/>
      <c r="AL868" s="29"/>
      <c r="AM868" s="29"/>
      <c r="AN868" s="29"/>
      <c r="AO868" s="29"/>
      <c r="AP868" s="29"/>
      <c r="AQ868" s="29"/>
      <c r="AR868" s="29"/>
      <c r="AS868" s="29"/>
      <c r="AT868" s="29"/>
      <c r="AU868" s="29"/>
      <c r="AV868" s="29"/>
      <c r="AW868" s="29"/>
      <c r="AX868" s="29"/>
      <c r="AY868" s="29"/>
      <c r="AZ868" s="29"/>
      <c r="BA868" s="29"/>
      <c r="BB868" s="29"/>
      <c r="BC868" s="29"/>
      <c r="BD868" s="29"/>
      <c r="BE868" s="29"/>
      <c r="BF868" s="29"/>
      <c r="BG868" s="29"/>
      <c r="BH868" s="29"/>
      <c r="BI868" s="29"/>
      <c r="BJ868" s="29"/>
      <c r="BK868" s="29"/>
      <c r="BL868" s="29"/>
      <c r="BM868" s="29"/>
      <c r="BN868" s="29"/>
      <c r="BO868" s="29"/>
      <c r="BP868" s="29"/>
    </row>
    <row r="869" spans="1:68" ht="12.75" customHeight="1">
      <c r="A869" s="112"/>
      <c r="B869" s="112"/>
      <c r="C869" s="112"/>
      <c r="D869" s="29"/>
      <c r="E869" s="29"/>
      <c r="F869" s="150"/>
      <c r="G869" s="29"/>
      <c r="H869" s="29"/>
      <c r="I869" s="29"/>
      <c r="J869" s="112"/>
      <c r="K869" s="29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W869" s="29"/>
      <c r="X869" s="29"/>
      <c r="Y869" s="29"/>
      <c r="Z869" s="29"/>
      <c r="AA869" s="29"/>
      <c r="AB869" s="29"/>
      <c r="AC869" s="29"/>
      <c r="AD869" s="29"/>
      <c r="AE869" s="29"/>
      <c r="AF869" s="29"/>
      <c r="AG869" s="29"/>
      <c r="AH869" s="29"/>
      <c r="AI869" s="29"/>
      <c r="AJ869" s="29"/>
      <c r="AK869" s="29"/>
      <c r="AL869" s="29"/>
      <c r="AM869" s="29"/>
      <c r="AN869" s="29"/>
      <c r="AO869" s="29"/>
      <c r="AP869" s="29"/>
      <c r="AQ869" s="29"/>
      <c r="AR869" s="29"/>
      <c r="AS869" s="29"/>
      <c r="AT869" s="29"/>
      <c r="AU869" s="29"/>
      <c r="AV869" s="29"/>
      <c r="AW869" s="29"/>
      <c r="AX869" s="29"/>
      <c r="AY869" s="29"/>
      <c r="AZ869" s="29"/>
      <c r="BA869" s="29"/>
      <c r="BB869" s="29"/>
      <c r="BC869" s="29"/>
      <c r="BD869" s="29"/>
      <c r="BE869" s="29"/>
      <c r="BF869" s="29"/>
      <c r="BG869" s="29"/>
      <c r="BH869" s="29"/>
      <c r="BI869" s="29"/>
      <c r="BJ869" s="29"/>
      <c r="BK869" s="29"/>
      <c r="BL869" s="29"/>
      <c r="BM869" s="29"/>
      <c r="BN869" s="29"/>
      <c r="BO869" s="29"/>
      <c r="BP869" s="29"/>
    </row>
    <row r="870" spans="1:68" ht="12.75" customHeight="1">
      <c r="A870" s="112"/>
      <c r="B870" s="112"/>
      <c r="C870" s="112"/>
      <c r="D870" s="29"/>
      <c r="E870" s="29"/>
      <c r="F870" s="150"/>
      <c r="G870" s="29"/>
      <c r="H870" s="29"/>
      <c r="I870" s="29"/>
      <c r="J870" s="112"/>
      <c r="K870" s="29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W870" s="29"/>
      <c r="X870" s="29"/>
      <c r="Y870" s="29"/>
      <c r="Z870" s="29"/>
      <c r="AA870" s="29"/>
      <c r="AB870" s="29"/>
      <c r="AC870" s="29"/>
      <c r="AD870" s="29"/>
      <c r="AE870" s="29"/>
      <c r="AF870" s="29"/>
      <c r="AG870" s="29"/>
      <c r="AH870" s="29"/>
      <c r="AI870" s="29"/>
      <c r="AJ870" s="29"/>
      <c r="AK870" s="29"/>
      <c r="AL870" s="29"/>
      <c r="AM870" s="29"/>
      <c r="AN870" s="29"/>
      <c r="AO870" s="29"/>
      <c r="AP870" s="29"/>
      <c r="AQ870" s="29"/>
      <c r="AR870" s="29"/>
      <c r="AS870" s="29"/>
      <c r="AT870" s="29"/>
      <c r="AU870" s="29"/>
      <c r="AV870" s="29"/>
      <c r="AW870" s="29"/>
      <c r="AX870" s="29"/>
      <c r="AY870" s="29"/>
      <c r="AZ870" s="29"/>
      <c r="BA870" s="29"/>
      <c r="BB870" s="29"/>
      <c r="BC870" s="29"/>
      <c r="BD870" s="29"/>
      <c r="BE870" s="29"/>
      <c r="BF870" s="29"/>
      <c r="BG870" s="29"/>
      <c r="BH870" s="29"/>
      <c r="BI870" s="29"/>
      <c r="BJ870" s="29"/>
      <c r="BK870" s="29"/>
      <c r="BL870" s="29"/>
      <c r="BM870" s="29"/>
      <c r="BN870" s="29"/>
      <c r="BO870" s="29"/>
      <c r="BP870" s="29"/>
    </row>
    <row r="871" spans="1:68" ht="12.75" customHeight="1">
      <c r="A871" s="112"/>
      <c r="B871" s="112"/>
      <c r="C871" s="112"/>
      <c r="D871" s="29"/>
      <c r="E871" s="29"/>
      <c r="F871" s="150"/>
      <c r="G871" s="29"/>
      <c r="H871" s="29"/>
      <c r="I871" s="29"/>
      <c r="J871" s="112"/>
      <c r="K871" s="29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W871" s="29"/>
      <c r="X871" s="29"/>
      <c r="Y871" s="29"/>
      <c r="Z871" s="29"/>
      <c r="AA871" s="29"/>
      <c r="AB871" s="29"/>
      <c r="AC871" s="29"/>
      <c r="AD871" s="29"/>
      <c r="AE871" s="29"/>
      <c r="AF871" s="29"/>
      <c r="AG871" s="29"/>
      <c r="AH871" s="29"/>
      <c r="AI871" s="29"/>
      <c r="AJ871" s="29"/>
      <c r="AK871" s="29"/>
      <c r="AL871" s="29"/>
      <c r="AM871" s="29"/>
      <c r="AN871" s="29"/>
      <c r="AO871" s="29"/>
      <c r="AP871" s="29"/>
      <c r="AQ871" s="29"/>
      <c r="AR871" s="29"/>
      <c r="AS871" s="29"/>
      <c r="AT871" s="29"/>
      <c r="AU871" s="29"/>
      <c r="AV871" s="29"/>
      <c r="AW871" s="29"/>
      <c r="AX871" s="29"/>
      <c r="AY871" s="29"/>
      <c r="AZ871" s="29"/>
      <c r="BA871" s="29"/>
      <c r="BB871" s="29"/>
      <c r="BC871" s="29"/>
      <c r="BD871" s="29"/>
      <c r="BE871" s="29"/>
      <c r="BF871" s="29"/>
      <c r="BG871" s="29"/>
      <c r="BH871" s="29"/>
      <c r="BI871" s="29"/>
      <c r="BJ871" s="29"/>
      <c r="BK871" s="29"/>
      <c r="BL871" s="29"/>
      <c r="BM871" s="29"/>
      <c r="BN871" s="29"/>
      <c r="BO871" s="29"/>
      <c r="BP871" s="29"/>
    </row>
    <row r="872" spans="1:68" ht="12.75" customHeight="1">
      <c r="A872" s="112"/>
      <c r="B872" s="112"/>
      <c r="C872" s="112"/>
      <c r="D872" s="29"/>
      <c r="E872" s="29"/>
      <c r="F872" s="150"/>
      <c r="G872" s="29"/>
      <c r="H872" s="29"/>
      <c r="I872" s="29"/>
      <c r="J872" s="112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W872" s="29"/>
      <c r="X872" s="29"/>
      <c r="Y872" s="29"/>
      <c r="Z872" s="29"/>
      <c r="AA872" s="29"/>
      <c r="AB872" s="29"/>
      <c r="AC872" s="29"/>
      <c r="AD872" s="29"/>
      <c r="AE872" s="29"/>
      <c r="AF872" s="29"/>
      <c r="AG872" s="29"/>
      <c r="AH872" s="29"/>
      <c r="AI872" s="29"/>
      <c r="AJ872" s="29"/>
      <c r="AK872" s="29"/>
      <c r="AL872" s="29"/>
      <c r="AM872" s="29"/>
      <c r="AN872" s="29"/>
      <c r="AO872" s="29"/>
      <c r="AP872" s="29"/>
      <c r="AQ872" s="29"/>
      <c r="AR872" s="29"/>
      <c r="AS872" s="29"/>
      <c r="AT872" s="29"/>
      <c r="AU872" s="29"/>
      <c r="AV872" s="29"/>
      <c r="AW872" s="29"/>
      <c r="AX872" s="29"/>
      <c r="AY872" s="29"/>
      <c r="AZ872" s="29"/>
      <c r="BA872" s="29"/>
      <c r="BB872" s="29"/>
      <c r="BC872" s="29"/>
      <c r="BD872" s="29"/>
      <c r="BE872" s="29"/>
      <c r="BF872" s="29"/>
      <c r="BG872" s="29"/>
      <c r="BH872" s="29"/>
      <c r="BI872" s="29"/>
      <c r="BJ872" s="29"/>
      <c r="BK872" s="29"/>
      <c r="BL872" s="29"/>
      <c r="BM872" s="29"/>
      <c r="BN872" s="29"/>
      <c r="BO872" s="29"/>
      <c r="BP872" s="29"/>
    </row>
    <row r="873" spans="1:68" ht="12.75" customHeight="1">
      <c r="A873" s="112"/>
      <c r="B873" s="112"/>
      <c r="C873" s="112"/>
      <c r="D873" s="29"/>
      <c r="E873" s="29"/>
      <c r="F873" s="150"/>
      <c r="G873" s="29"/>
      <c r="H873" s="29"/>
      <c r="I873" s="29"/>
      <c r="J873" s="112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W873" s="29"/>
      <c r="X873" s="29"/>
      <c r="Y873" s="29"/>
      <c r="Z873" s="29"/>
      <c r="AA873" s="29"/>
      <c r="AB873" s="29"/>
      <c r="AC873" s="29"/>
      <c r="AD873" s="29"/>
      <c r="AE873" s="29"/>
      <c r="AF873" s="29"/>
      <c r="AG873" s="29"/>
      <c r="AH873" s="29"/>
      <c r="AI873" s="29"/>
      <c r="AJ873" s="29"/>
      <c r="AK873" s="29"/>
      <c r="AL873" s="29"/>
      <c r="AM873" s="29"/>
      <c r="AN873" s="29"/>
      <c r="AO873" s="29"/>
      <c r="AP873" s="29"/>
      <c r="AQ873" s="29"/>
      <c r="AR873" s="29"/>
      <c r="AS873" s="29"/>
      <c r="AT873" s="29"/>
      <c r="AU873" s="29"/>
      <c r="AV873" s="29"/>
      <c r="AW873" s="29"/>
      <c r="AX873" s="29"/>
      <c r="AY873" s="29"/>
      <c r="AZ873" s="29"/>
      <c r="BA873" s="29"/>
      <c r="BB873" s="29"/>
      <c r="BC873" s="29"/>
      <c r="BD873" s="29"/>
      <c r="BE873" s="29"/>
      <c r="BF873" s="29"/>
      <c r="BG873" s="29"/>
      <c r="BH873" s="29"/>
      <c r="BI873" s="29"/>
      <c r="BJ873" s="29"/>
      <c r="BK873" s="29"/>
      <c r="BL873" s="29"/>
      <c r="BM873" s="29"/>
      <c r="BN873" s="29"/>
      <c r="BO873" s="29"/>
      <c r="BP873" s="29"/>
    </row>
    <row r="874" spans="1:68" ht="12.75" customHeight="1">
      <c r="A874" s="112"/>
      <c r="B874" s="112"/>
      <c r="C874" s="112"/>
      <c r="D874" s="29"/>
      <c r="E874" s="29"/>
      <c r="F874" s="150"/>
      <c r="G874" s="29"/>
      <c r="H874" s="29"/>
      <c r="I874" s="29"/>
      <c r="J874" s="112"/>
      <c r="K874" s="29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W874" s="29"/>
      <c r="X874" s="29"/>
      <c r="Y874" s="29"/>
      <c r="Z874" s="29"/>
      <c r="AA874" s="29"/>
      <c r="AB874" s="29"/>
      <c r="AC874" s="29"/>
      <c r="AD874" s="29"/>
      <c r="AE874" s="29"/>
      <c r="AF874" s="29"/>
      <c r="AG874" s="29"/>
      <c r="AH874" s="29"/>
      <c r="AI874" s="29"/>
      <c r="AJ874" s="29"/>
      <c r="AK874" s="29"/>
      <c r="AL874" s="29"/>
      <c r="AM874" s="29"/>
      <c r="AN874" s="29"/>
      <c r="AO874" s="29"/>
      <c r="AP874" s="29"/>
      <c r="AQ874" s="29"/>
      <c r="AR874" s="29"/>
      <c r="AS874" s="29"/>
      <c r="AT874" s="29"/>
      <c r="AU874" s="29"/>
      <c r="AV874" s="29"/>
      <c r="AW874" s="29"/>
      <c r="AX874" s="29"/>
      <c r="AY874" s="29"/>
      <c r="AZ874" s="29"/>
      <c r="BA874" s="29"/>
      <c r="BB874" s="29"/>
      <c r="BC874" s="29"/>
      <c r="BD874" s="29"/>
      <c r="BE874" s="29"/>
      <c r="BF874" s="29"/>
      <c r="BG874" s="29"/>
      <c r="BH874" s="29"/>
      <c r="BI874" s="29"/>
      <c r="BJ874" s="29"/>
      <c r="BK874" s="29"/>
      <c r="BL874" s="29"/>
      <c r="BM874" s="29"/>
      <c r="BN874" s="29"/>
      <c r="BO874" s="29"/>
      <c r="BP874" s="29"/>
    </row>
    <row r="875" spans="1:68" ht="12.75" customHeight="1">
      <c r="A875" s="112"/>
      <c r="B875" s="112"/>
      <c r="C875" s="112"/>
      <c r="D875" s="29"/>
      <c r="E875" s="29"/>
      <c r="F875" s="150"/>
      <c r="G875" s="29"/>
      <c r="H875" s="29"/>
      <c r="I875" s="29"/>
      <c r="J875" s="112"/>
      <c r="K875" s="29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W875" s="29"/>
      <c r="X875" s="29"/>
      <c r="Y875" s="29"/>
      <c r="Z875" s="29"/>
      <c r="AA875" s="29"/>
      <c r="AB875" s="29"/>
      <c r="AC875" s="29"/>
      <c r="AD875" s="29"/>
      <c r="AE875" s="29"/>
      <c r="AF875" s="29"/>
      <c r="AG875" s="29"/>
      <c r="AH875" s="29"/>
      <c r="AI875" s="29"/>
      <c r="AJ875" s="29"/>
      <c r="AK875" s="29"/>
      <c r="AL875" s="29"/>
      <c r="AM875" s="29"/>
      <c r="AN875" s="29"/>
      <c r="AO875" s="29"/>
      <c r="AP875" s="29"/>
      <c r="AQ875" s="29"/>
      <c r="AR875" s="29"/>
      <c r="AS875" s="29"/>
      <c r="AT875" s="29"/>
      <c r="AU875" s="29"/>
      <c r="AV875" s="29"/>
      <c r="AW875" s="29"/>
      <c r="AX875" s="29"/>
      <c r="AY875" s="29"/>
      <c r="AZ875" s="29"/>
      <c r="BA875" s="29"/>
      <c r="BB875" s="29"/>
      <c r="BC875" s="29"/>
      <c r="BD875" s="29"/>
      <c r="BE875" s="29"/>
      <c r="BF875" s="29"/>
      <c r="BG875" s="29"/>
      <c r="BH875" s="29"/>
      <c r="BI875" s="29"/>
      <c r="BJ875" s="29"/>
      <c r="BK875" s="29"/>
      <c r="BL875" s="29"/>
      <c r="BM875" s="29"/>
      <c r="BN875" s="29"/>
      <c r="BO875" s="29"/>
      <c r="BP875" s="29"/>
    </row>
    <row r="876" spans="1:68" ht="12.75" customHeight="1">
      <c r="A876" s="112"/>
      <c r="B876" s="112"/>
      <c r="C876" s="112"/>
      <c r="D876" s="29"/>
      <c r="E876" s="29"/>
      <c r="F876" s="150"/>
      <c r="G876" s="29"/>
      <c r="H876" s="29"/>
      <c r="I876" s="29"/>
      <c r="J876" s="112"/>
      <c r="K876" s="29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W876" s="29"/>
      <c r="X876" s="29"/>
      <c r="Y876" s="29"/>
      <c r="Z876" s="29"/>
      <c r="AA876" s="29"/>
      <c r="AB876" s="29"/>
      <c r="AC876" s="29"/>
      <c r="AD876" s="29"/>
      <c r="AE876" s="29"/>
      <c r="AF876" s="29"/>
      <c r="AG876" s="29"/>
      <c r="AH876" s="29"/>
      <c r="AI876" s="29"/>
      <c r="AJ876" s="29"/>
      <c r="AK876" s="29"/>
      <c r="AL876" s="29"/>
      <c r="AM876" s="29"/>
      <c r="AN876" s="29"/>
      <c r="AO876" s="29"/>
      <c r="AP876" s="29"/>
      <c r="AQ876" s="29"/>
      <c r="AR876" s="29"/>
      <c r="AS876" s="29"/>
      <c r="AT876" s="29"/>
      <c r="AU876" s="29"/>
      <c r="AV876" s="29"/>
      <c r="AW876" s="29"/>
      <c r="AX876" s="29"/>
      <c r="AY876" s="29"/>
      <c r="AZ876" s="29"/>
      <c r="BA876" s="29"/>
      <c r="BB876" s="29"/>
      <c r="BC876" s="29"/>
      <c r="BD876" s="29"/>
      <c r="BE876" s="29"/>
      <c r="BF876" s="29"/>
      <c r="BG876" s="29"/>
      <c r="BH876" s="29"/>
      <c r="BI876" s="29"/>
      <c r="BJ876" s="29"/>
      <c r="BK876" s="29"/>
      <c r="BL876" s="29"/>
      <c r="BM876" s="29"/>
      <c r="BN876" s="29"/>
      <c r="BO876" s="29"/>
      <c r="BP876" s="29"/>
    </row>
    <row r="877" spans="1:68" ht="12.75" customHeight="1">
      <c r="A877" s="112"/>
      <c r="B877" s="112"/>
      <c r="C877" s="112"/>
      <c r="D877" s="29"/>
      <c r="E877" s="29"/>
      <c r="F877" s="150"/>
      <c r="G877" s="29"/>
      <c r="H877" s="29"/>
      <c r="I877" s="29"/>
      <c r="J877" s="112"/>
      <c r="K877" s="29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W877" s="29"/>
      <c r="X877" s="29"/>
      <c r="Y877" s="29"/>
      <c r="Z877" s="29"/>
      <c r="AA877" s="29"/>
      <c r="AB877" s="29"/>
      <c r="AC877" s="29"/>
      <c r="AD877" s="29"/>
      <c r="AE877" s="29"/>
      <c r="AF877" s="29"/>
      <c r="AG877" s="29"/>
      <c r="AH877" s="29"/>
      <c r="AI877" s="29"/>
      <c r="AJ877" s="29"/>
      <c r="AK877" s="29"/>
      <c r="AL877" s="29"/>
      <c r="AM877" s="29"/>
      <c r="AN877" s="29"/>
      <c r="AO877" s="29"/>
      <c r="AP877" s="29"/>
      <c r="AQ877" s="29"/>
      <c r="AR877" s="29"/>
      <c r="AS877" s="29"/>
      <c r="AT877" s="29"/>
      <c r="AU877" s="29"/>
      <c r="AV877" s="29"/>
      <c r="AW877" s="29"/>
      <c r="AX877" s="29"/>
      <c r="AY877" s="29"/>
      <c r="AZ877" s="29"/>
      <c r="BA877" s="29"/>
      <c r="BB877" s="29"/>
      <c r="BC877" s="29"/>
      <c r="BD877" s="29"/>
      <c r="BE877" s="29"/>
      <c r="BF877" s="29"/>
      <c r="BG877" s="29"/>
      <c r="BH877" s="29"/>
      <c r="BI877" s="29"/>
      <c r="BJ877" s="29"/>
      <c r="BK877" s="29"/>
      <c r="BL877" s="29"/>
      <c r="BM877" s="29"/>
      <c r="BN877" s="29"/>
      <c r="BO877" s="29"/>
      <c r="BP877" s="29"/>
    </row>
    <row r="878" spans="1:68" ht="12.75" customHeight="1">
      <c r="A878" s="112"/>
      <c r="B878" s="112"/>
      <c r="C878" s="112"/>
      <c r="D878" s="29"/>
      <c r="E878" s="29"/>
      <c r="F878" s="150"/>
      <c r="G878" s="29"/>
      <c r="H878" s="29"/>
      <c r="I878" s="29"/>
      <c r="J878" s="112"/>
      <c r="K878" s="29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W878" s="29"/>
      <c r="X878" s="29"/>
      <c r="Y878" s="29"/>
      <c r="Z878" s="29"/>
      <c r="AA878" s="29"/>
      <c r="AB878" s="29"/>
      <c r="AC878" s="29"/>
      <c r="AD878" s="29"/>
      <c r="AE878" s="29"/>
      <c r="AF878" s="29"/>
      <c r="AG878" s="29"/>
      <c r="AH878" s="29"/>
      <c r="AI878" s="29"/>
      <c r="AJ878" s="29"/>
      <c r="AK878" s="29"/>
      <c r="AL878" s="29"/>
      <c r="AM878" s="29"/>
      <c r="AN878" s="29"/>
      <c r="AO878" s="29"/>
      <c r="AP878" s="29"/>
      <c r="AQ878" s="29"/>
      <c r="AR878" s="29"/>
      <c r="AS878" s="29"/>
      <c r="AT878" s="29"/>
      <c r="AU878" s="29"/>
      <c r="AV878" s="29"/>
      <c r="AW878" s="29"/>
      <c r="AX878" s="29"/>
      <c r="AY878" s="29"/>
      <c r="AZ878" s="29"/>
      <c r="BA878" s="29"/>
      <c r="BB878" s="29"/>
      <c r="BC878" s="29"/>
      <c r="BD878" s="29"/>
      <c r="BE878" s="29"/>
      <c r="BF878" s="29"/>
      <c r="BG878" s="29"/>
      <c r="BH878" s="29"/>
      <c r="BI878" s="29"/>
      <c r="BJ878" s="29"/>
      <c r="BK878" s="29"/>
      <c r="BL878" s="29"/>
      <c r="BM878" s="29"/>
      <c r="BN878" s="29"/>
      <c r="BO878" s="29"/>
      <c r="BP878" s="29"/>
    </row>
    <row r="879" spans="1:68" ht="12.75" customHeight="1">
      <c r="A879" s="112"/>
      <c r="B879" s="112"/>
      <c r="C879" s="112"/>
      <c r="D879" s="29"/>
      <c r="E879" s="29"/>
      <c r="F879" s="150"/>
      <c r="G879" s="29"/>
      <c r="H879" s="29"/>
      <c r="I879" s="29"/>
      <c r="J879" s="112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W879" s="29"/>
      <c r="X879" s="29"/>
      <c r="Y879" s="29"/>
      <c r="Z879" s="29"/>
      <c r="AA879" s="29"/>
      <c r="AB879" s="29"/>
      <c r="AC879" s="29"/>
      <c r="AD879" s="29"/>
      <c r="AE879" s="29"/>
      <c r="AF879" s="29"/>
      <c r="AG879" s="29"/>
      <c r="AH879" s="29"/>
      <c r="AI879" s="29"/>
      <c r="AJ879" s="29"/>
      <c r="AK879" s="29"/>
      <c r="AL879" s="29"/>
      <c r="AM879" s="29"/>
      <c r="AN879" s="29"/>
      <c r="AO879" s="29"/>
      <c r="AP879" s="29"/>
      <c r="AQ879" s="29"/>
      <c r="AR879" s="29"/>
      <c r="AS879" s="29"/>
      <c r="AT879" s="29"/>
      <c r="AU879" s="29"/>
      <c r="AV879" s="29"/>
      <c r="AW879" s="29"/>
      <c r="AX879" s="29"/>
      <c r="AY879" s="29"/>
      <c r="AZ879" s="29"/>
      <c r="BA879" s="29"/>
      <c r="BB879" s="29"/>
      <c r="BC879" s="29"/>
      <c r="BD879" s="29"/>
      <c r="BE879" s="29"/>
      <c r="BF879" s="29"/>
      <c r="BG879" s="29"/>
      <c r="BH879" s="29"/>
      <c r="BI879" s="29"/>
      <c r="BJ879" s="29"/>
      <c r="BK879" s="29"/>
      <c r="BL879" s="29"/>
      <c r="BM879" s="29"/>
      <c r="BN879" s="29"/>
      <c r="BO879" s="29"/>
      <c r="BP879" s="29"/>
    </row>
    <row r="880" spans="1:68" ht="12.75" customHeight="1">
      <c r="A880" s="112"/>
      <c r="B880" s="112"/>
      <c r="C880" s="112"/>
      <c r="D880" s="29"/>
      <c r="E880" s="29"/>
      <c r="F880" s="150"/>
      <c r="G880" s="29"/>
      <c r="H880" s="29"/>
      <c r="I880" s="29"/>
      <c r="J880" s="112"/>
      <c r="K880" s="29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W880" s="29"/>
      <c r="X880" s="29"/>
      <c r="Y880" s="29"/>
      <c r="Z880" s="29"/>
      <c r="AA880" s="29"/>
      <c r="AB880" s="29"/>
      <c r="AC880" s="29"/>
      <c r="AD880" s="29"/>
      <c r="AE880" s="29"/>
      <c r="AF880" s="29"/>
      <c r="AG880" s="29"/>
      <c r="AH880" s="29"/>
      <c r="AI880" s="29"/>
      <c r="AJ880" s="29"/>
      <c r="AK880" s="29"/>
      <c r="AL880" s="29"/>
      <c r="AM880" s="29"/>
      <c r="AN880" s="29"/>
      <c r="AO880" s="29"/>
      <c r="AP880" s="29"/>
      <c r="AQ880" s="29"/>
      <c r="AR880" s="29"/>
      <c r="AS880" s="29"/>
      <c r="AT880" s="29"/>
      <c r="AU880" s="29"/>
      <c r="AV880" s="29"/>
      <c r="AW880" s="29"/>
      <c r="AX880" s="29"/>
      <c r="AY880" s="29"/>
      <c r="AZ880" s="29"/>
      <c r="BA880" s="29"/>
      <c r="BB880" s="29"/>
      <c r="BC880" s="29"/>
      <c r="BD880" s="29"/>
      <c r="BE880" s="29"/>
      <c r="BF880" s="29"/>
      <c r="BG880" s="29"/>
      <c r="BH880" s="29"/>
      <c r="BI880" s="29"/>
      <c r="BJ880" s="29"/>
      <c r="BK880" s="29"/>
      <c r="BL880" s="29"/>
      <c r="BM880" s="29"/>
      <c r="BN880" s="29"/>
      <c r="BO880" s="29"/>
      <c r="BP880" s="29"/>
    </row>
    <row r="881" spans="1:68" ht="12.75" customHeight="1">
      <c r="A881" s="112"/>
      <c r="B881" s="112"/>
      <c r="C881" s="112"/>
      <c r="D881" s="29"/>
      <c r="E881" s="29"/>
      <c r="F881" s="150"/>
      <c r="G881" s="29"/>
      <c r="H881" s="29"/>
      <c r="I881" s="29"/>
      <c r="J881" s="112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W881" s="29"/>
      <c r="X881" s="29"/>
      <c r="Y881" s="29"/>
      <c r="Z881" s="29"/>
      <c r="AA881" s="29"/>
      <c r="AB881" s="29"/>
      <c r="AC881" s="29"/>
      <c r="AD881" s="29"/>
      <c r="AE881" s="29"/>
      <c r="AF881" s="29"/>
      <c r="AG881" s="29"/>
      <c r="AH881" s="29"/>
      <c r="AI881" s="29"/>
      <c r="AJ881" s="29"/>
      <c r="AK881" s="29"/>
      <c r="AL881" s="29"/>
      <c r="AM881" s="29"/>
      <c r="AN881" s="29"/>
      <c r="AO881" s="29"/>
      <c r="AP881" s="29"/>
      <c r="AQ881" s="29"/>
      <c r="AR881" s="29"/>
      <c r="AS881" s="29"/>
      <c r="AT881" s="29"/>
      <c r="AU881" s="29"/>
      <c r="AV881" s="29"/>
      <c r="AW881" s="29"/>
      <c r="AX881" s="29"/>
      <c r="AY881" s="29"/>
      <c r="AZ881" s="29"/>
      <c r="BA881" s="29"/>
      <c r="BB881" s="29"/>
      <c r="BC881" s="29"/>
      <c r="BD881" s="29"/>
      <c r="BE881" s="29"/>
      <c r="BF881" s="29"/>
      <c r="BG881" s="29"/>
      <c r="BH881" s="29"/>
      <c r="BI881" s="29"/>
      <c r="BJ881" s="29"/>
      <c r="BK881" s="29"/>
      <c r="BL881" s="29"/>
      <c r="BM881" s="29"/>
      <c r="BN881" s="29"/>
      <c r="BO881" s="29"/>
      <c r="BP881" s="29"/>
    </row>
    <row r="882" spans="1:68" ht="12.75" customHeight="1">
      <c r="A882" s="112"/>
      <c r="B882" s="112"/>
      <c r="C882" s="112"/>
      <c r="D882" s="29"/>
      <c r="E882" s="29"/>
      <c r="F882" s="150"/>
      <c r="G882" s="29"/>
      <c r="H882" s="29"/>
      <c r="I882" s="29"/>
      <c r="J882" s="112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W882" s="29"/>
      <c r="X882" s="29"/>
      <c r="Y882" s="29"/>
      <c r="Z882" s="29"/>
      <c r="AA882" s="29"/>
      <c r="AB882" s="29"/>
      <c r="AC882" s="29"/>
      <c r="AD882" s="29"/>
      <c r="AE882" s="29"/>
      <c r="AF882" s="29"/>
      <c r="AG882" s="29"/>
      <c r="AH882" s="29"/>
      <c r="AI882" s="29"/>
      <c r="AJ882" s="29"/>
      <c r="AK882" s="29"/>
      <c r="AL882" s="29"/>
      <c r="AM882" s="29"/>
      <c r="AN882" s="29"/>
      <c r="AO882" s="29"/>
      <c r="AP882" s="29"/>
      <c r="AQ882" s="29"/>
      <c r="AR882" s="29"/>
      <c r="AS882" s="29"/>
      <c r="AT882" s="29"/>
      <c r="AU882" s="29"/>
      <c r="AV882" s="29"/>
      <c r="AW882" s="29"/>
      <c r="AX882" s="29"/>
      <c r="AY882" s="29"/>
      <c r="AZ882" s="29"/>
      <c r="BA882" s="29"/>
      <c r="BB882" s="29"/>
      <c r="BC882" s="29"/>
      <c r="BD882" s="29"/>
      <c r="BE882" s="29"/>
      <c r="BF882" s="29"/>
      <c r="BG882" s="29"/>
      <c r="BH882" s="29"/>
      <c r="BI882" s="29"/>
      <c r="BJ882" s="29"/>
      <c r="BK882" s="29"/>
      <c r="BL882" s="29"/>
      <c r="BM882" s="29"/>
      <c r="BN882" s="29"/>
      <c r="BO882" s="29"/>
      <c r="BP882" s="29"/>
    </row>
    <row r="883" spans="1:68" ht="12.75" customHeight="1">
      <c r="A883" s="112"/>
      <c r="B883" s="112"/>
      <c r="C883" s="112"/>
      <c r="D883" s="29"/>
      <c r="E883" s="29"/>
      <c r="F883" s="150"/>
      <c r="G883" s="29"/>
      <c r="H883" s="29"/>
      <c r="I883" s="29"/>
      <c r="J883" s="112"/>
      <c r="K883" s="29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W883" s="29"/>
      <c r="X883" s="29"/>
      <c r="Y883" s="29"/>
      <c r="Z883" s="29"/>
      <c r="AA883" s="29"/>
      <c r="AB883" s="29"/>
      <c r="AC883" s="29"/>
      <c r="AD883" s="29"/>
      <c r="AE883" s="29"/>
      <c r="AF883" s="29"/>
      <c r="AG883" s="29"/>
      <c r="AH883" s="29"/>
      <c r="AI883" s="29"/>
      <c r="AJ883" s="29"/>
      <c r="AK883" s="29"/>
      <c r="AL883" s="29"/>
      <c r="AM883" s="29"/>
      <c r="AN883" s="29"/>
      <c r="AO883" s="29"/>
      <c r="AP883" s="29"/>
      <c r="AQ883" s="29"/>
      <c r="AR883" s="29"/>
      <c r="AS883" s="29"/>
      <c r="AT883" s="29"/>
      <c r="AU883" s="29"/>
      <c r="AV883" s="29"/>
      <c r="AW883" s="29"/>
      <c r="AX883" s="29"/>
      <c r="AY883" s="29"/>
      <c r="AZ883" s="29"/>
      <c r="BA883" s="29"/>
      <c r="BB883" s="29"/>
      <c r="BC883" s="29"/>
      <c r="BD883" s="29"/>
      <c r="BE883" s="29"/>
      <c r="BF883" s="29"/>
      <c r="BG883" s="29"/>
      <c r="BH883" s="29"/>
      <c r="BI883" s="29"/>
      <c r="BJ883" s="29"/>
      <c r="BK883" s="29"/>
      <c r="BL883" s="29"/>
      <c r="BM883" s="29"/>
      <c r="BN883" s="29"/>
      <c r="BO883" s="29"/>
      <c r="BP883" s="29"/>
    </row>
    <row r="884" spans="1:68" ht="12.75" customHeight="1">
      <c r="A884" s="112"/>
      <c r="B884" s="112"/>
      <c r="C884" s="112"/>
      <c r="D884" s="29"/>
      <c r="E884" s="29"/>
      <c r="F884" s="150"/>
      <c r="G884" s="29"/>
      <c r="H884" s="29"/>
      <c r="I884" s="29"/>
      <c r="J884" s="112"/>
      <c r="K884" s="29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W884" s="29"/>
      <c r="X884" s="29"/>
      <c r="Y884" s="29"/>
      <c r="Z884" s="29"/>
      <c r="AA884" s="29"/>
      <c r="AB884" s="29"/>
      <c r="AC884" s="29"/>
      <c r="AD884" s="29"/>
      <c r="AE884" s="29"/>
      <c r="AF884" s="29"/>
      <c r="AG884" s="29"/>
      <c r="AH884" s="29"/>
      <c r="AI884" s="29"/>
      <c r="AJ884" s="29"/>
      <c r="AK884" s="29"/>
      <c r="AL884" s="29"/>
      <c r="AM884" s="29"/>
      <c r="AN884" s="29"/>
      <c r="AO884" s="29"/>
      <c r="AP884" s="29"/>
      <c r="AQ884" s="29"/>
      <c r="AR884" s="29"/>
      <c r="AS884" s="29"/>
      <c r="AT884" s="29"/>
      <c r="AU884" s="29"/>
      <c r="AV884" s="29"/>
      <c r="AW884" s="29"/>
      <c r="AX884" s="29"/>
      <c r="AY884" s="29"/>
      <c r="AZ884" s="29"/>
      <c r="BA884" s="29"/>
      <c r="BB884" s="29"/>
      <c r="BC884" s="29"/>
      <c r="BD884" s="29"/>
      <c r="BE884" s="29"/>
      <c r="BF884" s="29"/>
      <c r="BG884" s="29"/>
      <c r="BH884" s="29"/>
      <c r="BI884" s="29"/>
      <c r="BJ884" s="29"/>
      <c r="BK884" s="29"/>
      <c r="BL884" s="29"/>
      <c r="BM884" s="29"/>
      <c r="BN884" s="29"/>
      <c r="BO884" s="29"/>
      <c r="BP884" s="29"/>
    </row>
    <row r="885" spans="1:68" ht="12.75" customHeight="1">
      <c r="A885" s="112"/>
      <c r="B885" s="112"/>
      <c r="C885" s="112"/>
      <c r="D885" s="29"/>
      <c r="E885" s="29"/>
      <c r="F885" s="150"/>
      <c r="G885" s="29"/>
      <c r="H885" s="29"/>
      <c r="I885" s="29"/>
      <c r="J885" s="112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W885" s="29"/>
      <c r="X885" s="29"/>
      <c r="Y885" s="29"/>
      <c r="Z885" s="29"/>
      <c r="AA885" s="29"/>
      <c r="AB885" s="29"/>
      <c r="AC885" s="29"/>
      <c r="AD885" s="29"/>
      <c r="AE885" s="29"/>
      <c r="AF885" s="29"/>
      <c r="AG885" s="29"/>
      <c r="AH885" s="29"/>
      <c r="AI885" s="29"/>
      <c r="AJ885" s="29"/>
      <c r="AK885" s="29"/>
      <c r="AL885" s="29"/>
      <c r="AM885" s="29"/>
      <c r="AN885" s="29"/>
      <c r="AO885" s="29"/>
      <c r="AP885" s="29"/>
      <c r="AQ885" s="29"/>
      <c r="AR885" s="29"/>
      <c r="AS885" s="29"/>
      <c r="AT885" s="29"/>
      <c r="AU885" s="29"/>
      <c r="AV885" s="29"/>
      <c r="AW885" s="29"/>
      <c r="AX885" s="29"/>
      <c r="AY885" s="29"/>
      <c r="AZ885" s="29"/>
      <c r="BA885" s="29"/>
      <c r="BB885" s="29"/>
      <c r="BC885" s="29"/>
      <c r="BD885" s="29"/>
      <c r="BE885" s="29"/>
      <c r="BF885" s="29"/>
      <c r="BG885" s="29"/>
      <c r="BH885" s="29"/>
      <c r="BI885" s="29"/>
      <c r="BJ885" s="29"/>
      <c r="BK885" s="29"/>
      <c r="BL885" s="29"/>
      <c r="BM885" s="29"/>
      <c r="BN885" s="29"/>
      <c r="BO885" s="29"/>
      <c r="BP885" s="29"/>
    </row>
    <row r="886" spans="1:68" ht="12.75" customHeight="1">
      <c r="A886" s="112"/>
      <c r="B886" s="112"/>
      <c r="C886" s="112"/>
      <c r="D886" s="29"/>
      <c r="E886" s="29"/>
      <c r="F886" s="150"/>
      <c r="G886" s="29"/>
      <c r="H886" s="29"/>
      <c r="I886" s="29"/>
      <c r="J886" s="112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W886" s="29"/>
      <c r="X886" s="29"/>
      <c r="Y886" s="29"/>
      <c r="Z886" s="29"/>
      <c r="AA886" s="29"/>
      <c r="AB886" s="29"/>
      <c r="AC886" s="29"/>
      <c r="AD886" s="29"/>
      <c r="AE886" s="29"/>
      <c r="AF886" s="29"/>
      <c r="AG886" s="29"/>
      <c r="AH886" s="29"/>
      <c r="AI886" s="29"/>
      <c r="AJ886" s="29"/>
      <c r="AK886" s="29"/>
      <c r="AL886" s="29"/>
      <c r="AM886" s="29"/>
      <c r="AN886" s="29"/>
      <c r="AO886" s="29"/>
      <c r="AP886" s="29"/>
      <c r="AQ886" s="29"/>
      <c r="AR886" s="29"/>
      <c r="AS886" s="29"/>
      <c r="AT886" s="29"/>
      <c r="AU886" s="29"/>
      <c r="AV886" s="29"/>
      <c r="AW886" s="29"/>
      <c r="AX886" s="29"/>
      <c r="AY886" s="29"/>
      <c r="AZ886" s="29"/>
      <c r="BA886" s="29"/>
      <c r="BB886" s="29"/>
      <c r="BC886" s="29"/>
      <c r="BD886" s="29"/>
      <c r="BE886" s="29"/>
      <c r="BF886" s="29"/>
      <c r="BG886" s="29"/>
      <c r="BH886" s="29"/>
      <c r="BI886" s="29"/>
      <c r="BJ886" s="29"/>
      <c r="BK886" s="29"/>
      <c r="BL886" s="29"/>
      <c r="BM886" s="29"/>
      <c r="BN886" s="29"/>
      <c r="BO886" s="29"/>
      <c r="BP886" s="29"/>
    </row>
    <row r="887" spans="1:68" ht="12.75" customHeight="1">
      <c r="A887" s="112"/>
      <c r="B887" s="112"/>
      <c r="C887" s="112"/>
      <c r="D887" s="29"/>
      <c r="E887" s="29"/>
      <c r="F887" s="150"/>
      <c r="G887" s="29"/>
      <c r="H887" s="29"/>
      <c r="I887" s="29"/>
      <c r="J887" s="112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W887" s="29"/>
      <c r="X887" s="29"/>
      <c r="Y887" s="29"/>
      <c r="Z887" s="29"/>
      <c r="AA887" s="29"/>
      <c r="AB887" s="29"/>
      <c r="AC887" s="29"/>
      <c r="AD887" s="29"/>
      <c r="AE887" s="29"/>
      <c r="AF887" s="29"/>
      <c r="AG887" s="29"/>
      <c r="AH887" s="29"/>
      <c r="AI887" s="29"/>
      <c r="AJ887" s="29"/>
      <c r="AK887" s="29"/>
      <c r="AL887" s="29"/>
      <c r="AM887" s="29"/>
      <c r="AN887" s="29"/>
      <c r="AO887" s="29"/>
      <c r="AP887" s="29"/>
      <c r="AQ887" s="29"/>
      <c r="AR887" s="29"/>
      <c r="AS887" s="29"/>
      <c r="AT887" s="29"/>
      <c r="AU887" s="29"/>
      <c r="AV887" s="29"/>
      <c r="AW887" s="29"/>
      <c r="AX887" s="29"/>
      <c r="AY887" s="29"/>
      <c r="AZ887" s="29"/>
      <c r="BA887" s="29"/>
      <c r="BB887" s="29"/>
      <c r="BC887" s="29"/>
      <c r="BD887" s="29"/>
      <c r="BE887" s="29"/>
      <c r="BF887" s="29"/>
      <c r="BG887" s="29"/>
      <c r="BH887" s="29"/>
      <c r="BI887" s="29"/>
      <c r="BJ887" s="29"/>
      <c r="BK887" s="29"/>
      <c r="BL887" s="29"/>
      <c r="BM887" s="29"/>
      <c r="BN887" s="29"/>
      <c r="BO887" s="29"/>
      <c r="BP887" s="29"/>
    </row>
    <row r="888" spans="1:68" ht="12.75" customHeight="1">
      <c r="A888" s="112"/>
      <c r="B888" s="112"/>
      <c r="C888" s="112"/>
      <c r="D888" s="29"/>
      <c r="E888" s="29"/>
      <c r="F888" s="150"/>
      <c r="G888" s="29"/>
      <c r="H888" s="29"/>
      <c r="I888" s="29"/>
      <c r="J888" s="112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W888" s="29"/>
      <c r="X888" s="29"/>
      <c r="Y888" s="29"/>
      <c r="Z888" s="29"/>
      <c r="AA888" s="29"/>
      <c r="AB888" s="29"/>
      <c r="AC888" s="29"/>
      <c r="AD888" s="29"/>
      <c r="AE888" s="29"/>
      <c r="AF888" s="29"/>
      <c r="AG888" s="29"/>
      <c r="AH888" s="29"/>
      <c r="AI888" s="29"/>
      <c r="AJ888" s="29"/>
      <c r="AK888" s="29"/>
      <c r="AL888" s="29"/>
      <c r="AM888" s="29"/>
      <c r="AN888" s="29"/>
      <c r="AO888" s="29"/>
      <c r="AP888" s="29"/>
      <c r="AQ888" s="29"/>
      <c r="AR888" s="29"/>
      <c r="AS888" s="29"/>
      <c r="AT888" s="29"/>
      <c r="AU888" s="29"/>
      <c r="AV888" s="29"/>
      <c r="AW888" s="29"/>
      <c r="AX888" s="29"/>
      <c r="AY888" s="29"/>
      <c r="AZ888" s="29"/>
      <c r="BA888" s="29"/>
      <c r="BB888" s="29"/>
      <c r="BC888" s="29"/>
      <c r="BD888" s="29"/>
      <c r="BE888" s="29"/>
      <c r="BF888" s="29"/>
      <c r="BG888" s="29"/>
      <c r="BH888" s="29"/>
      <c r="BI888" s="29"/>
      <c r="BJ888" s="29"/>
      <c r="BK888" s="29"/>
      <c r="BL888" s="29"/>
      <c r="BM888" s="29"/>
      <c r="BN888" s="29"/>
      <c r="BO888" s="29"/>
      <c r="BP888" s="29"/>
    </row>
    <row r="889" spans="1:68" ht="12.75" customHeight="1">
      <c r="A889" s="112"/>
      <c r="B889" s="112"/>
      <c r="C889" s="112"/>
      <c r="D889" s="29"/>
      <c r="E889" s="29"/>
      <c r="F889" s="150"/>
      <c r="G889" s="29"/>
      <c r="H889" s="29"/>
      <c r="I889" s="29"/>
      <c r="J889" s="112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W889" s="29"/>
      <c r="X889" s="29"/>
      <c r="Y889" s="29"/>
      <c r="Z889" s="29"/>
      <c r="AA889" s="29"/>
      <c r="AB889" s="29"/>
      <c r="AC889" s="29"/>
      <c r="AD889" s="29"/>
      <c r="AE889" s="29"/>
      <c r="AF889" s="29"/>
      <c r="AG889" s="29"/>
      <c r="AH889" s="29"/>
      <c r="AI889" s="29"/>
      <c r="AJ889" s="29"/>
      <c r="AK889" s="29"/>
      <c r="AL889" s="29"/>
      <c r="AM889" s="29"/>
      <c r="AN889" s="29"/>
      <c r="AO889" s="29"/>
      <c r="AP889" s="29"/>
      <c r="AQ889" s="29"/>
      <c r="AR889" s="29"/>
      <c r="AS889" s="29"/>
      <c r="AT889" s="29"/>
      <c r="AU889" s="29"/>
      <c r="AV889" s="29"/>
      <c r="AW889" s="29"/>
      <c r="AX889" s="29"/>
      <c r="AY889" s="29"/>
      <c r="AZ889" s="29"/>
      <c r="BA889" s="29"/>
      <c r="BB889" s="29"/>
      <c r="BC889" s="29"/>
      <c r="BD889" s="29"/>
      <c r="BE889" s="29"/>
      <c r="BF889" s="29"/>
      <c r="BG889" s="29"/>
      <c r="BH889" s="29"/>
      <c r="BI889" s="29"/>
      <c r="BJ889" s="29"/>
      <c r="BK889" s="29"/>
      <c r="BL889" s="29"/>
      <c r="BM889" s="29"/>
      <c r="BN889" s="29"/>
      <c r="BO889" s="29"/>
      <c r="BP889" s="29"/>
    </row>
    <row r="890" spans="1:68" ht="12.75" customHeight="1">
      <c r="A890" s="112"/>
      <c r="B890" s="112"/>
      <c r="C890" s="112"/>
      <c r="D890" s="29"/>
      <c r="E890" s="29"/>
      <c r="F890" s="150"/>
      <c r="G890" s="29"/>
      <c r="H890" s="29"/>
      <c r="I890" s="29"/>
      <c r="J890" s="112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W890" s="29"/>
      <c r="X890" s="29"/>
      <c r="Y890" s="29"/>
      <c r="Z890" s="29"/>
      <c r="AA890" s="29"/>
      <c r="AB890" s="29"/>
      <c r="AC890" s="29"/>
      <c r="AD890" s="29"/>
      <c r="AE890" s="29"/>
      <c r="AF890" s="29"/>
      <c r="AG890" s="29"/>
      <c r="AH890" s="29"/>
      <c r="AI890" s="29"/>
      <c r="AJ890" s="29"/>
      <c r="AK890" s="29"/>
      <c r="AL890" s="29"/>
      <c r="AM890" s="29"/>
      <c r="AN890" s="29"/>
      <c r="AO890" s="29"/>
      <c r="AP890" s="29"/>
      <c r="AQ890" s="29"/>
      <c r="AR890" s="29"/>
      <c r="AS890" s="29"/>
      <c r="AT890" s="29"/>
      <c r="AU890" s="29"/>
      <c r="AV890" s="29"/>
      <c r="AW890" s="29"/>
      <c r="AX890" s="29"/>
      <c r="AY890" s="29"/>
      <c r="AZ890" s="29"/>
      <c r="BA890" s="29"/>
      <c r="BB890" s="29"/>
      <c r="BC890" s="29"/>
      <c r="BD890" s="29"/>
      <c r="BE890" s="29"/>
      <c r="BF890" s="29"/>
      <c r="BG890" s="29"/>
      <c r="BH890" s="29"/>
      <c r="BI890" s="29"/>
      <c r="BJ890" s="29"/>
      <c r="BK890" s="29"/>
      <c r="BL890" s="29"/>
      <c r="BM890" s="29"/>
      <c r="BN890" s="29"/>
      <c r="BO890" s="29"/>
      <c r="BP890" s="29"/>
    </row>
    <row r="891" spans="1:68" ht="12.75" customHeight="1">
      <c r="A891" s="112"/>
      <c r="B891" s="112"/>
      <c r="C891" s="112"/>
      <c r="D891" s="29"/>
      <c r="E891" s="29"/>
      <c r="F891" s="150"/>
      <c r="G891" s="29"/>
      <c r="H891" s="29"/>
      <c r="I891" s="29"/>
      <c r="J891" s="112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W891" s="29"/>
      <c r="X891" s="29"/>
      <c r="Y891" s="29"/>
      <c r="Z891" s="29"/>
      <c r="AA891" s="29"/>
      <c r="AB891" s="29"/>
      <c r="AC891" s="29"/>
      <c r="AD891" s="29"/>
      <c r="AE891" s="29"/>
      <c r="AF891" s="29"/>
      <c r="AG891" s="29"/>
      <c r="AH891" s="29"/>
      <c r="AI891" s="29"/>
      <c r="AJ891" s="29"/>
      <c r="AK891" s="29"/>
      <c r="AL891" s="29"/>
      <c r="AM891" s="29"/>
      <c r="AN891" s="29"/>
      <c r="AO891" s="29"/>
      <c r="AP891" s="29"/>
      <c r="AQ891" s="29"/>
      <c r="AR891" s="29"/>
      <c r="AS891" s="29"/>
      <c r="AT891" s="29"/>
      <c r="AU891" s="29"/>
      <c r="AV891" s="29"/>
      <c r="AW891" s="29"/>
      <c r="AX891" s="29"/>
      <c r="AY891" s="29"/>
      <c r="AZ891" s="29"/>
      <c r="BA891" s="29"/>
      <c r="BB891" s="29"/>
      <c r="BC891" s="29"/>
      <c r="BD891" s="29"/>
      <c r="BE891" s="29"/>
      <c r="BF891" s="29"/>
      <c r="BG891" s="29"/>
      <c r="BH891" s="29"/>
      <c r="BI891" s="29"/>
      <c r="BJ891" s="29"/>
      <c r="BK891" s="29"/>
      <c r="BL891" s="29"/>
      <c r="BM891" s="29"/>
      <c r="BN891" s="29"/>
      <c r="BO891" s="29"/>
      <c r="BP891" s="29"/>
    </row>
    <row r="892" spans="1:68" ht="12.75" customHeight="1">
      <c r="A892" s="112"/>
      <c r="B892" s="112"/>
      <c r="C892" s="112"/>
      <c r="D892" s="29"/>
      <c r="E892" s="29"/>
      <c r="F892" s="150"/>
      <c r="G892" s="29"/>
      <c r="H892" s="29"/>
      <c r="I892" s="29"/>
      <c r="J892" s="112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W892" s="29"/>
      <c r="X892" s="29"/>
      <c r="Y892" s="29"/>
      <c r="Z892" s="29"/>
      <c r="AA892" s="29"/>
      <c r="AB892" s="29"/>
      <c r="AC892" s="29"/>
      <c r="AD892" s="29"/>
      <c r="AE892" s="29"/>
      <c r="AF892" s="29"/>
      <c r="AG892" s="29"/>
      <c r="AH892" s="29"/>
      <c r="AI892" s="29"/>
      <c r="AJ892" s="29"/>
      <c r="AK892" s="29"/>
      <c r="AL892" s="29"/>
      <c r="AM892" s="29"/>
      <c r="AN892" s="29"/>
      <c r="AO892" s="29"/>
      <c r="AP892" s="29"/>
      <c r="AQ892" s="29"/>
      <c r="AR892" s="29"/>
      <c r="AS892" s="29"/>
      <c r="AT892" s="29"/>
      <c r="AU892" s="29"/>
      <c r="AV892" s="29"/>
      <c r="AW892" s="29"/>
      <c r="AX892" s="29"/>
      <c r="AY892" s="29"/>
      <c r="AZ892" s="29"/>
      <c r="BA892" s="29"/>
      <c r="BB892" s="29"/>
      <c r="BC892" s="29"/>
      <c r="BD892" s="29"/>
      <c r="BE892" s="29"/>
      <c r="BF892" s="29"/>
      <c r="BG892" s="29"/>
      <c r="BH892" s="29"/>
      <c r="BI892" s="29"/>
      <c r="BJ892" s="29"/>
      <c r="BK892" s="29"/>
      <c r="BL892" s="29"/>
      <c r="BM892" s="29"/>
      <c r="BN892" s="29"/>
      <c r="BO892" s="29"/>
      <c r="BP892" s="29"/>
    </row>
    <row r="893" spans="1:68" ht="12.75" customHeight="1">
      <c r="A893" s="112"/>
      <c r="B893" s="112"/>
      <c r="C893" s="112"/>
      <c r="D893" s="29"/>
      <c r="E893" s="29"/>
      <c r="F893" s="150"/>
      <c r="G893" s="29"/>
      <c r="H893" s="29"/>
      <c r="I893" s="29"/>
      <c r="J893" s="112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W893" s="29"/>
      <c r="X893" s="29"/>
      <c r="Y893" s="29"/>
      <c r="Z893" s="29"/>
      <c r="AA893" s="29"/>
      <c r="AB893" s="29"/>
      <c r="AC893" s="29"/>
      <c r="AD893" s="29"/>
      <c r="AE893" s="29"/>
      <c r="AF893" s="29"/>
      <c r="AG893" s="29"/>
      <c r="AH893" s="29"/>
      <c r="AI893" s="29"/>
      <c r="AJ893" s="29"/>
      <c r="AK893" s="29"/>
      <c r="AL893" s="29"/>
      <c r="AM893" s="29"/>
      <c r="AN893" s="29"/>
      <c r="AO893" s="29"/>
      <c r="AP893" s="29"/>
      <c r="AQ893" s="29"/>
      <c r="AR893" s="29"/>
      <c r="AS893" s="29"/>
      <c r="AT893" s="29"/>
      <c r="AU893" s="29"/>
      <c r="AV893" s="29"/>
      <c r="AW893" s="29"/>
      <c r="AX893" s="29"/>
      <c r="AY893" s="29"/>
      <c r="AZ893" s="29"/>
      <c r="BA893" s="29"/>
      <c r="BB893" s="29"/>
      <c r="BC893" s="29"/>
      <c r="BD893" s="29"/>
      <c r="BE893" s="29"/>
      <c r="BF893" s="29"/>
      <c r="BG893" s="29"/>
      <c r="BH893" s="29"/>
      <c r="BI893" s="29"/>
      <c r="BJ893" s="29"/>
      <c r="BK893" s="29"/>
      <c r="BL893" s="29"/>
      <c r="BM893" s="29"/>
      <c r="BN893" s="29"/>
      <c r="BO893" s="29"/>
      <c r="BP893" s="29"/>
    </row>
    <row r="894" spans="1:68" ht="12.75" customHeight="1">
      <c r="A894" s="112"/>
      <c r="B894" s="112"/>
      <c r="C894" s="112"/>
      <c r="D894" s="29"/>
      <c r="E894" s="29"/>
      <c r="F894" s="150"/>
      <c r="G894" s="29"/>
      <c r="H894" s="29"/>
      <c r="I894" s="29"/>
      <c r="J894" s="112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W894" s="29"/>
      <c r="X894" s="29"/>
      <c r="Y894" s="29"/>
      <c r="Z894" s="29"/>
      <c r="AA894" s="29"/>
      <c r="AB894" s="29"/>
      <c r="AC894" s="29"/>
      <c r="AD894" s="29"/>
      <c r="AE894" s="29"/>
      <c r="AF894" s="29"/>
      <c r="AG894" s="29"/>
      <c r="AH894" s="29"/>
      <c r="AI894" s="29"/>
      <c r="AJ894" s="29"/>
      <c r="AK894" s="29"/>
      <c r="AL894" s="29"/>
      <c r="AM894" s="29"/>
      <c r="AN894" s="29"/>
      <c r="AO894" s="29"/>
      <c r="AP894" s="29"/>
      <c r="AQ894" s="29"/>
      <c r="AR894" s="29"/>
      <c r="AS894" s="29"/>
      <c r="AT894" s="29"/>
      <c r="AU894" s="29"/>
      <c r="AV894" s="29"/>
      <c r="AW894" s="29"/>
      <c r="AX894" s="29"/>
      <c r="AY894" s="29"/>
      <c r="AZ894" s="29"/>
      <c r="BA894" s="29"/>
      <c r="BB894" s="29"/>
      <c r="BC894" s="29"/>
      <c r="BD894" s="29"/>
      <c r="BE894" s="29"/>
      <c r="BF894" s="29"/>
      <c r="BG894" s="29"/>
      <c r="BH894" s="29"/>
      <c r="BI894" s="29"/>
      <c r="BJ894" s="29"/>
      <c r="BK894" s="29"/>
      <c r="BL894" s="29"/>
      <c r="BM894" s="29"/>
      <c r="BN894" s="29"/>
      <c r="BO894" s="29"/>
      <c r="BP894" s="29"/>
    </row>
    <row r="895" spans="1:68" ht="12.75" customHeight="1">
      <c r="A895" s="112"/>
      <c r="B895" s="112"/>
      <c r="C895" s="112"/>
      <c r="D895" s="29"/>
      <c r="E895" s="29"/>
      <c r="F895" s="150"/>
      <c r="G895" s="29"/>
      <c r="H895" s="29"/>
      <c r="I895" s="29"/>
      <c r="J895" s="112"/>
      <c r="K895" s="29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W895" s="29"/>
      <c r="X895" s="29"/>
      <c r="Y895" s="29"/>
      <c r="Z895" s="29"/>
      <c r="AA895" s="29"/>
      <c r="AB895" s="29"/>
      <c r="AC895" s="29"/>
      <c r="AD895" s="29"/>
      <c r="AE895" s="29"/>
      <c r="AF895" s="29"/>
      <c r="AG895" s="29"/>
      <c r="AH895" s="29"/>
      <c r="AI895" s="29"/>
      <c r="AJ895" s="29"/>
      <c r="AK895" s="29"/>
      <c r="AL895" s="29"/>
      <c r="AM895" s="29"/>
      <c r="AN895" s="29"/>
      <c r="AO895" s="29"/>
      <c r="AP895" s="29"/>
      <c r="AQ895" s="29"/>
      <c r="AR895" s="29"/>
      <c r="AS895" s="29"/>
      <c r="AT895" s="29"/>
      <c r="AU895" s="29"/>
      <c r="AV895" s="29"/>
      <c r="AW895" s="29"/>
      <c r="AX895" s="29"/>
      <c r="AY895" s="29"/>
      <c r="AZ895" s="29"/>
      <c r="BA895" s="29"/>
      <c r="BB895" s="29"/>
      <c r="BC895" s="29"/>
      <c r="BD895" s="29"/>
      <c r="BE895" s="29"/>
      <c r="BF895" s="29"/>
      <c r="BG895" s="29"/>
      <c r="BH895" s="29"/>
      <c r="BI895" s="29"/>
      <c r="BJ895" s="29"/>
      <c r="BK895" s="29"/>
      <c r="BL895" s="29"/>
      <c r="BM895" s="29"/>
      <c r="BN895" s="29"/>
      <c r="BO895" s="29"/>
      <c r="BP895" s="29"/>
    </row>
    <row r="896" spans="1:68" ht="12.75" customHeight="1">
      <c r="A896" s="112"/>
      <c r="B896" s="112"/>
      <c r="C896" s="112"/>
      <c r="D896" s="29"/>
      <c r="E896" s="29"/>
      <c r="F896" s="150"/>
      <c r="G896" s="29"/>
      <c r="H896" s="29"/>
      <c r="I896" s="29"/>
      <c r="J896" s="112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W896" s="29"/>
      <c r="X896" s="29"/>
      <c r="Y896" s="29"/>
      <c r="Z896" s="29"/>
      <c r="AA896" s="29"/>
      <c r="AB896" s="29"/>
      <c r="AC896" s="29"/>
      <c r="AD896" s="29"/>
      <c r="AE896" s="29"/>
      <c r="AF896" s="29"/>
      <c r="AG896" s="29"/>
      <c r="AH896" s="29"/>
      <c r="AI896" s="29"/>
      <c r="AJ896" s="29"/>
      <c r="AK896" s="29"/>
      <c r="AL896" s="29"/>
      <c r="AM896" s="29"/>
      <c r="AN896" s="29"/>
      <c r="AO896" s="29"/>
      <c r="AP896" s="29"/>
      <c r="AQ896" s="29"/>
      <c r="AR896" s="29"/>
      <c r="AS896" s="29"/>
      <c r="AT896" s="29"/>
      <c r="AU896" s="29"/>
      <c r="AV896" s="29"/>
      <c r="AW896" s="29"/>
      <c r="AX896" s="29"/>
      <c r="AY896" s="29"/>
      <c r="AZ896" s="29"/>
      <c r="BA896" s="29"/>
      <c r="BB896" s="29"/>
      <c r="BC896" s="29"/>
      <c r="BD896" s="29"/>
      <c r="BE896" s="29"/>
      <c r="BF896" s="29"/>
      <c r="BG896" s="29"/>
      <c r="BH896" s="29"/>
      <c r="BI896" s="29"/>
      <c r="BJ896" s="29"/>
      <c r="BK896" s="29"/>
      <c r="BL896" s="29"/>
      <c r="BM896" s="29"/>
      <c r="BN896" s="29"/>
      <c r="BO896" s="29"/>
      <c r="BP896" s="29"/>
    </row>
    <row r="897" spans="1:68" ht="12.75" customHeight="1">
      <c r="A897" s="112"/>
      <c r="B897" s="112"/>
      <c r="C897" s="112"/>
      <c r="D897" s="29"/>
      <c r="E897" s="29"/>
      <c r="F897" s="150"/>
      <c r="G897" s="29"/>
      <c r="H897" s="29"/>
      <c r="I897" s="29"/>
      <c r="J897" s="112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W897" s="29"/>
      <c r="X897" s="29"/>
      <c r="Y897" s="29"/>
      <c r="Z897" s="29"/>
      <c r="AA897" s="29"/>
      <c r="AB897" s="29"/>
      <c r="AC897" s="29"/>
      <c r="AD897" s="29"/>
      <c r="AE897" s="29"/>
      <c r="AF897" s="29"/>
      <c r="AG897" s="29"/>
      <c r="AH897" s="29"/>
      <c r="AI897" s="29"/>
      <c r="AJ897" s="29"/>
      <c r="AK897" s="29"/>
      <c r="AL897" s="29"/>
      <c r="AM897" s="29"/>
      <c r="AN897" s="29"/>
      <c r="AO897" s="29"/>
      <c r="AP897" s="29"/>
      <c r="AQ897" s="29"/>
      <c r="AR897" s="29"/>
      <c r="AS897" s="29"/>
      <c r="AT897" s="29"/>
      <c r="AU897" s="29"/>
      <c r="AV897" s="29"/>
      <c r="AW897" s="29"/>
      <c r="AX897" s="29"/>
      <c r="AY897" s="29"/>
      <c r="AZ897" s="29"/>
      <c r="BA897" s="29"/>
      <c r="BB897" s="29"/>
      <c r="BC897" s="29"/>
      <c r="BD897" s="29"/>
      <c r="BE897" s="29"/>
      <c r="BF897" s="29"/>
      <c r="BG897" s="29"/>
      <c r="BH897" s="29"/>
      <c r="BI897" s="29"/>
      <c r="BJ897" s="29"/>
      <c r="BK897" s="29"/>
      <c r="BL897" s="29"/>
      <c r="BM897" s="29"/>
      <c r="BN897" s="29"/>
      <c r="BO897" s="29"/>
      <c r="BP897" s="29"/>
    </row>
    <row r="898" spans="1:68" ht="12.75" customHeight="1">
      <c r="A898" s="112"/>
      <c r="B898" s="112"/>
      <c r="C898" s="112"/>
      <c r="D898" s="29"/>
      <c r="E898" s="29"/>
      <c r="F898" s="150"/>
      <c r="G898" s="29"/>
      <c r="H898" s="29"/>
      <c r="I898" s="29"/>
      <c r="J898" s="112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W898" s="29"/>
      <c r="X898" s="29"/>
      <c r="Y898" s="29"/>
      <c r="Z898" s="29"/>
      <c r="AA898" s="29"/>
      <c r="AB898" s="29"/>
      <c r="AC898" s="29"/>
      <c r="AD898" s="29"/>
      <c r="AE898" s="29"/>
      <c r="AF898" s="29"/>
      <c r="AG898" s="29"/>
      <c r="AH898" s="29"/>
      <c r="AI898" s="29"/>
      <c r="AJ898" s="29"/>
      <c r="AK898" s="29"/>
      <c r="AL898" s="29"/>
      <c r="AM898" s="29"/>
      <c r="AN898" s="29"/>
      <c r="AO898" s="29"/>
      <c r="AP898" s="29"/>
      <c r="AQ898" s="29"/>
      <c r="AR898" s="29"/>
      <c r="AS898" s="29"/>
      <c r="AT898" s="29"/>
      <c r="AU898" s="29"/>
      <c r="AV898" s="29"/>
      <c r="AW898" s="29"/>
      <c r="AX898" s="29"/>
      <c r="AY898" s="29"/>
      <c r="AZ898" s="29"/>
      <c r="BA898" s="29"/>
      <c r="BB898" s="29"/>
      <c r="BC898" s="29"/>
      <c r="BD898" s="29"/>
      <c r="BE898" s="29"/>
      <c r="BF898" s="29"/>
      <c r="BG898" s="29"/>
      <c r="BH898" s="29"/>
      <c r="BI898" s="29"/>
      <c r="BJ898" s="29"/>
      <c r="BK898" s="29"/>
      <c r="BL898" s="29"/>
      <c r="BM898" s="29"/>
      <c r="BN898" s="29"/>
      <c r="BO898" s="29"/>
      <c r="BP898" s="29"/>
    </row>
    <row r="899" spans="1:68" ht="12.75" customHeight="1">
      <c r="A899" s="112"/>
      <c r="B899" s="112"/>
      <c r="C899" s="112"/>
      <c r="D899" s="29"/>
      <c r="E899" s="29"/>
      <c r="F899" s="150"/>
      <c r="G899" s="29"/>
      <c r="H899" s="29"/>
      <c r="I899" s="29"/>
      <c r="J899" s="112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W899" s="29"/>
      <c r="X899" s="29"/>
      <c r="Y899" s="29"/>
      <c r="Z899" s="29"/>
      <c r="AA899" s="29"/>
      <c r="AB899" s="29"/>
      <c r="AC899" s="29"/>
      <c r="AD899" s="29"/>
      <c r="AE899" s="29"/>
      <c r="AF899" s="29"/>
      <c r="AG899" s="29"/>
      <c r="AH899" s="29"/>
      <c r="AI899" s="29"/>
      <c r="AJ899" s="29"/>
      <c r="AK899" s="29"/>
      <c r="AL899" s="29"/>
      <c r="AM899" s="29"/>
      <c r="AN899" s="29"/>
      <c r="AO899" s="29"/>
      <c r="AP899" s="29"/>
      <c r="AQ899" s="29"/>
      <c r="AR899" s="29"/>
      <c r="AS899" s="29"/>
      <c r="AT899" s="29"/>
      <c r="AU899" s="29"/>
      <c r="AV899" s="29"/>
      <c r="AW899" s="29"/>
      <c r="AX899" s="29"/>
      <c r="AY899" s="29"/>
      <c r="AZ899" s="29"/>
      <c r="BA899" s="29"/>
      <c r="BB899" s="29"/>
      <c r="BC899" s="29"/>
      <c r="BD899" s="29"/>
      <c r="BE899" s="29"/>
      <c r="BF899" s="29"/>
      <c r="BG899" s="29"/>
      <c r="BH899" s="29"/>
      <c r="BI899" s="29"/>
      <c r="BJ899" s="29"/>
      <c r="BK899" s="29"/>
      <c r="BL899" s="29"/>
      <c r="BM899" s="29"/>
      <c r="BN899" s="29"/>
      <c r="BO899" s="29"/>
      <c r="BP899" s="29"/>
    </row>
    <row r="900" spans="1:68" ht="12.75" customHeight="1">
      <c r="A900" s="112"/>
      <c r="B900" s="112"/>
      <c r="C900" s="112"/>
      <c r="D900" s="29"/>
      <c r="E900" s="29"/>
      <c r="F900" s="150"/>
      <c r="G900" s="29"/>
      <c r="H900" s="29"/>
      <c r="I900" s="29"/>
      <c r="J900" s="112"/>
      <c r="K900" s="29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W900" s="29"/>
      <c r="X900" s="29"/>
      <c r="Y900" s="29"/>
      <c r="Z900" s="29"/>
      <c r="AA900" s="29"/>
      <c r="AB900" s="29"/>
      <c r="AC900" s="29"/>
      <c r="AD900" s="29"/>
      <c r="AE900" s="29"/>
      <c r="AF900" s="29"/>
      <c r="AG900" s="29"/>
      <c r="AH900" s="29"/>
      <c r="AI900" s="29"/>
      <c r="AJ900" s="29"/>
      <c r="AK900" s="29"/>
      <c r="AL900" s="29"/>
      <c r="AM900" s="29"/>
      <c r="AN900" s="29"/>
      <c r="AO900" s="29"/>
      <c r="AP900" s="29"/>
      <c r="AQ900" s="29"/>
      <c r="AR900" s="29"/>
      <c r="AS900" s="29"/>
      <c r="AT900" s="29"/>
      <c r="AU900" s="29"/>
      <c r="AV900" s="29"/>
      <c r="AW900" s="29"/>
      <c r="AX900" s="29"/>
      <c r="AY900" s="29"/>
      <c r="AZ900" s="29"/>
      <c r="BA900" s="29"/>
      <c r="BB900" s="29"/>
      <c r="BC900" s="29"/>
      <c r="BD900" s="29"/>
      <c r="BE900" s="29"/>
      <c r="BF900" s="29"/>
      <c r="BG900" s="29"/>
      <c r="BH900" s="29"/>
      <c r="BI900" s="29"/>
      <c r="BJ900" s="29"/>
      <c r="BK900" s="29"/>
      <c r="BL900" s="29"/>
      <c r="BM900" s="29"/>
      <c r="BN900" s="29"/>
      <c r="BO900" s="29"/>
      <c r="BP900" s="29"/>
    </row>
    <row r="901" spans="1:68" ht="12.75" customHeight="1">
      <c r="A901" s="112"/>
      <c r="B901" s="112"/>
      <c r="C901" s="112"/>
      <c r="D901" s="29"/>
      <c r="E901" s="29"/>
      <c r="F901" s="150"/>
      <c r="G901" s="29"/>
      <c r="H901" s="29"/>
      <c r="I901" s="29"/>
      <c r="J901" s="112"/>
      <c r="K901" s="29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W901" s="29"/>
      <c r="X901" s="29"/>
      <c r="Y901" s="29"/>
      <c r="Z901" s="29"/>
      <c r="AA901" s="29"/>
      <c r="AB901" s="29"/>
      <c r="AC901" s="29"/>
      <c r="AD901" s="29"/>
      <c r="AE901" s="29"/>
      <c r="AF901" s="29"/>
      <c r="AG901" s="29"/>
      <c r="AH901" s="29"/>
      <c r="AI901" s="29"/>
      <c r="AJ901" s="29"/>
      <c r="AK901" s="29"/>
      <c r="AL901" s="29"/>
      <c r="AM901" s="29"/>
      <c r="AN901" s="29"/>
      <c r="AO901" s="29"/>
      <c r="AP901" s="29"/>
      <c r="AQ901" s="29"/>
      <c r="AR901" s="29"/>
      <c r="AS901" s="29"/>
      <c r="AT901" s="29"/>
      <c r="AU901" s="29"/>
      <c r="AV901" s="29"/>
      <c r="AW901" s="29"/>
      <c r="AX901" s="29"/>
      <c r="AY901" s="29"/>
      <c r="AZ901" s="29"/>
      <c r="BA901" s="29"/>
      <c r="BB901" s="29"/>
      <c r="BC901" s="29"/>
      <c r="BD901" s="29"/>
      <c r="BE901" s="29"/>
      <c r="BF901" s="29"/>
      <c r="BG901" s="29"/>
      <c r="BH901" s="29"/>
      <c r="BI901" s="29"/>
      <c r="BJ901" s="29"/>
      <c r="BK901" s="29"/>
      <c r="BL901" s="29"/>
      <c r="BM901" s="29"/>
      <c r="BN901" s="29"/>
      <c r="BO901" s="29"/>
      <c r="BP901" s="29"/>
    </row>
    <row r="902" spans="1:68" ht="12.75" customHeight="1">
      <c r="A902" s="112"/>
      <c r="B902" s="112"/>
      <c r="C902" s="112"/>
      <c r="D902" s="29"/>
      <c r="E902" s="29"/>
      <c r="F902" s="150"/>
      <c r="G902" s="29"/>
      <c r="H902" s="29"/>
      <c r="I902" s="29"/>
      <c r="J902" s="112"/>
      <c r="K902" s="29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W902" s="29"/>
      <c r="X902" s="29"/>
      <c r="Y902" s="29"/>
      <c r="Z902" s="29"/>
      <c r="AA902" s="29"/>
      <c r="AB902" s="29"/>
      <c r="AC902" s="29"/>
      <c r="AD902" s="29"/>
      <c r="AE902" s="29"/>
      <c r="AF902" s="29"/>
      <c r="AG902" s="29"/>
      <c r="AH902" s="29"/>
      <c r="AI902" s="29"/>
      <c r="AJ902" s="29"/>
      <c r="AK902" s="29"/>
      <c r="AL902" s="29"/>
      <c r="AM902" s="29"/>
      <c r="AN902" s="29"/>
      <c r="AO902" s="29"/>
      <c r="AP902" s="29"/>
      <c r="AQ902" s="29"/>
      <c r="AR902" s="29"/>
      <c r="AS902" s="29"/>
      <c r="AT902" s="29"/>
      <c r="AU902" s="29"/>
      <c r="AV902" s="29"/>
      <c r="AW902" s="29"/>
      <c r="AX902" s="29"/>
      <c r="AY902" s="29"/>
      <c r="AZ902" s="29"/>
      <c r="BA902" s="29"/>
      <c r="BB902" s="29"/>
      <c r="BC902" s="29"/>
      <c r="BD902" s="29"/>
      <c r="BE902" s="29"/>
      <c r="BF902" s="29"/>
      <c r="BG902" s="29"/>
      <c r="BH902" s="29"/>
      <c r="BI902" s="29"/>
      <c r="BJ902" s="29"/>
      <c r="BK902" s="29"/>
      <c r="BL902" s="29"/>
      <c r="BM902" s="29"/>
      <c r="BN902" s="29"/>
      <c r="BO902" s="29"/>
      <c r="BP902" s="29"/>
    </row>
    <row r="903" spans="1:68" ht="12.75" customHeight="1">
      <c r="A903" s="112"/>
      <c r="B903" s="112"/>
      <c r="C903" s="112"/>
      <c r="D903" s="29"/>
      <c r="E903" s="29"/>
      <c r="F903" s="150"/>
      <c r="G903" s="29"/>
      <c r="H903" s="29"/>
      <c r="I903" s="29"/>
      <c r="J903" s="112"/>
      <c r="K903" s="29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W903" s="29"/>
      <c r="X903" s="29"/>
      <c r="Y903" s="29"/>
      <c r="Z903" s="29"/>
      <c r="AA903" s="29"/>
      <c r="AB903" s="29"/>
      <c r="AC903" s="29"/>
      <c r="AD903" s="29"/>
      <c r="AE903" s="29"/>
      <c r="AF903" s="29"/>
      <c r="AG903" s="29"/>
      <c r="AH903" s="29"/>
      <c r="AI903" s="29"/>
      <c r="AJ903" s="29"/>
      <c r="AK903" s="29"/>
      <c r="AL903" s="29"/>
      <c r="AM903" s="29"/>
      <c r="AN903" s="29"/>
      <c r="AO903" s="29"/>
      <c r="AP903" s="29"/>
      <c r="AQ903" s="29"/>
      <c r="AR903" s="29"/>
      <c r="AS903" s="29"/>
      <c r="AT903" s="29"/>
      <c r="AU903" s="29"/>
      <c r="AV903" s="29"/>
      <c r="AW903" s="29"/>
      <c r="AX903" s="29"/>
      <c r="AY903" s="29"/>
      <c r="AZ903" s="29"/>
      <c r="BA903" s="29"/>
      <c r="BB903" s="29"/>
      <c r="BC903" s="29"/>
      <c r="BD903" s="29"/>
      <c r="BE903" s="29"/>
      <c r="BF903" s="29"/>
      <c r="BG903" s="29"/>
      <c r="BH903" s="29"/>
      <c r="BI903" s="29"/>
      <c r="BJ903" s="29"/>
      <c r="BK903" s="29"/>
      <c r="BL903" s="29"/>
      <c r="BM903" s="29"/>
      <c r="BN903" s="29"/>
      <c r="BO903" s="29"/>
      <c r="BP903" s="29"/>
    </row>
    <row r="904" spans="1:68" ht="12.75" customHeight="1">
      <c r="A904" s="112"/>
      <c r="B904" s="112"/>
      <c r="C904" s="112"/>
      <c r="D904" s="29"/>
      <c r="E904" s="29"/>
      <c r="F904" s="150"/>
      <c r="G904" s="29"/>
      <c r="H904" s="29"/>
      <c r="I904" s="29"/>
      <c r="J904" s="112"/>
      <c r="K904" s="29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W904" s="29"/>
      <c r="X904" s="29"/>
      <c r="Y904" s="29"/>
      <c r="Z904" s="29"/>
      <c r="AA904" s="29"/>
      <c r="AB904" s="29"/>
      <c r="AC904" s="29"/>
      <c r="AD904" s="29"/>
      <c r="AE904" s="29"/>
      <c r="AF904" s="29"/>
      <c r="AG904" s="29"/>
      <c r="AH904" s="29"/>
      <c r="AI904" s="29"/>
      <c r="AJ904" s="29"/>
      <c r="AK904" s="29"/>
      <c r="AL904" s="29"/>
      <c r="AM904" s="29"/>
      <c r="AN904" s="29"/>
      <c r="AO904" s="29"/>
      <c r="AP904" s="29"/>
      <c r="AQ904" s="29"/>
      <c r="AR904" s="29"/>
      <c r="AS904" s="29"/>
      <c r="AT904" s="29"/>
      <c r="AU904" s="29"/>
      <c r="AV904" s="29"/>
      <c r="AW904" s="29"/>
      <c r="AX904" s="29"/>
      <c r="AY904" s="29"/>
      <c r="AZ904" s="29"/>
      <c r="BA904" s="29"/>
      <c r="BB904" s="29"/>
      <c r="BC904" s="29"/>
      <c r="BD904" s="29"/>
      <c r="BE904" s="29"/>
      <c r="BF904" s="29"/>
      <c r="BG904" s="29"/>
      <c r="BH904" s="29"/>
      <c r="BI904" s="29"/>
      <c r="BJ904" s="29"/>
      <c r="BK904" s="29"/>
      <c r="BL904" s="29"/>
      <c r="BM904" s="29"/>
      <c r="BN904" s="29"/>
      <c r="BO904" s="29"/>
      <c r="BP904" s="29"/>
    </row>
    <row r="905" spans="1:68" ht="12.75" customHeight="1">
      <c r="A905" s="112"/>
      <c r="B905" s="112"/>
      <c r="C905" s="112"/>
      <c r="D905" s="29"/>
      <c r="E905" s="29"/>
      <c r="F905" s="150"/>
      <c r="G905" s="29"/>
      <c r="H905" s="29"/>
      <c r="I905" s="29"/>
      <c r="J905" s="112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W905" s="29"/>
      <c r="X905" s="29"/>
      <c r="Y905" s="29"/>
      <c r="Z905" s="29"/>
      <c r="AA905" s="29"/>
      <c r="AB905" s="29"/>
      <c r="AC905" s="29"/>
      <c r="AD905" s="29"/>
      <c r="AE905" s="29"/>
      <c r="AF905" s="29"/>
      <c r="AG905" s="29"/>
      <c r="AH905" s="29"/>
      <c r="AI905" s="29"/>
      <c r="AJ905" s="29"/>
      <c r="AK905" s="29"/>
      <c r="AL905" s="29"/>
      <c r="AM905" s="29"/>
      <c r="AN905" s="29"/>
      <c r="AO905" s="29"/>
      <c r="AP905" s="29"/>
      <c r="AQ905" s="29"/>
      <c r="AR905" s="29"/>
      <c r="AS905" s="29"/>
      <c r="AT905" s="29"/>
      <c r="AU905" s="29"/>
      <c r="AV905" s="29"/>
      <c r="AW905" s="29"/>
      <c r="AX905" s="29"/>
      <c r="AY905" s="29"/>
      <c r="AZ905" s="29"/>
      <c r="BA905" s="29"/>
      <c r="BB905" s="29"/>
      <c r="BC905" s="29"/>
      <c r="BD905" s="29"/>
      <c r="BE905" s="29"/>
      <c r="BF905" s="29"/>
      <c r="BG905" s="29"/>
      <c r="BH905" s="29"/>
      <c r="BI905" s="29"/>
      <c r="BJ905" s="29"/>
      <c r="BK905" s="29"/>
      <c r="BL905" s="29"/>
      <c r="BM905" s="29"/>
      <c r="BN905" s="29"/>
      <c r="BO905" s="29"/>
      <c r="BP905" s="29"/>
    </row>
    <row r="906" spans="1:68" ht="12.75" customHeight="1">
      <c r="A906" s="112"/>
      <c r="B906" s="112"/>
      <c r="C906" s="112"/>
      <c r="D906" s="29"/>
      <c r="E906" s="29"/>
      <c r="F906" s="150"/>
      <c r="G906" s="29"/>
      <c r="H906" s="29"/>
      <c r="I906" s="29"/>
      <c r="J906" s="112"/>
      <c r="K906" s="29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W906" s="29"/>
      <c r="X906" s="29"/>
      <c r="Y906" s="29"/>
      <c r="Z906" s="29"/>
      <c r="AA906" s="29"/>
      <c r="AB906" s="29"/>
      <c r="AC906" s="29"/>
      <c r="AD906" s="29"/>
      <c r="AE906" s="29"/>
      <c r="AF906" s="29"/>
      <c r="AG906" s="29"/>
      <c r="AH906" s="29"/>
      <c r="AI906" s="29"/>
      <c r="AJ906" s="29"/>
      <c r="AK906" s="29"/>
      <c r="AL906" s="29"/>
      <c r="AM906" s="29"/>
      <c r="AN906" s="29"/>
      <c r="AO906" s="29"/>
      <c r="AP906" s="29"/>
      <c r="AQ906" s="29"/>
      <c r="AR906" s="29"/>
      <c r="AS906" s="29"/>
      <c r="AT906" s="29"/>
      <c r="AU906" s="29"/>
      <c r="AV906" s="29"/>
      <c r="AW906" s="29"/>
      <c r="AX906" s="29"/>
      <c r="AY906" s="29"/>
      <c r="AZ906" s="29"/>
      <c r="BA906" s="29"/>
      <c r="BB906" s="29"/>
      <c r="BC906" s="29"/>
      <c r="BD906" s="29"/>
      <c r="BE906" s="29"/>
      <c r="BF906" s="29"/>
      <c r="BG906" s="29"/>
      <c r="BH906" s="29"/>
      <c r="BI906" s="29"/>
      <c r="BJ906" s="29"/>
      <c r="BK906" s="29"/>
      <c r="BL906" s="29"/>
      <c r="BM906" s="29"/>
      <c r="BN906" s="29"/>
      <c r="BO906" s="29"/>
      <c r="BP906" s="29"/>
    </row>
    <row r="907" spans="1:68" ht="12.75" customHeight="1">
      <c r="A907" s="112"/>
      <c r="B907" s="112"/>
      <c r="C907" s="112"/>
      <c r="D907" s="29"/>
      <c r="E907" s="29"/>
      <c r="F907" s="150"/>
      <c r="G907" s="29"/>
      <c r="H907" s="29"/>
      <c r="I907" s="29"/>
      <c r="J907" s="112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W907" s="29"/>
      <c r="X907" s="29"/>
      <c r="Y907" s="29"/>
      <c r="Z907" s="29"/>
      <c r="AA907" s="29"/>
      <c r="AB907" s="29"/>
      <c r="AC907" s="29"/>
      <c r="AD907" s="29"/>
      <c r="AE907" s="29"/>
      <c r="AF907" s="29"/>
      <c r="AG907" s="29"/>
      <c r="AH907" s="29"/>
      <c r="AI907" s="29"/>
      <c r="AJ907" s="29"/>
      <c r="AK907" s="29"/>
      <c r="AL907" s="29"/>
      <c r="AM907" s="29"/>
      <c r="AN907" s="29"/>
      <c r="AO907" s="29"/>
      <c r="AP907" s="29"/>
      <c r="AQ907" s="29"/>
      <c r="AR907" s="29"/>
      <c r="AS907" s="29"/>
      <c r="AT907" s="29"/>
      <c r="AU907" s="29"/>
      <c r="AV907" s="29"/>
      <c r="AW907" s="29"/>
      <c r="AX907" s="29"/>
      <c r="AY907" s="29"/>
      <c r="AZ907" s="29"/>
      <c r="BA907" s="29"/>
      <c r="BB907" s="29"/>
      <c r="BC907" s="29"/>
      <c r="BD907" s="29"/>
      <c r="BE907" s="29"/>
      <c r="BF907" s="29"/>
      <c r="BG907" s="29"/>
      <c r="BH907" s="29"/>
      <c r="BI907" s="29"/>
      <c r="BJ907" s="29"/>
      <c r="BK907" s="29"/>
      <c r="BL907" s="29"/>
      <c r="BM907" s="29"/>
      <c r="BN907" s="29"/>
      <c r="BO907" s="29"/>
      <c r="BP907" s="29"/>
    </row>
    <row r="908" spans="1:68" ht="12.75" customHeight="1">
      <c r="A908" s="112"/>
      <c r="B908" s="112"/>
      <c r="C908" s="112"/>
      <c r="D908" s="29"/>
      <c r="E908" s="29"/>
      <c r="F908" s="150"/>
      <c r="G908" s="29"/>
      <c r="H908" s="29"/>
      <c r="I908" s="29"/>
      <c r="J908" s="112"/>
      <c r="K908" s="29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W908" s="29"/>
      <c r="X908" s="29"/>
      <c r="Y908" s="29"/>
      <c r="Z908" s="29"/>
      <c r="AA908" s="29"/>
      <c r="AB908" s="29"/>
      <c r="AC908" s="29"/>
      <c r="AD908" s="29"/>
      <c r="AE908" s="29"/>
      <c r="AF908" s="29"/>
      <c r="AG908" s="29"/>
      <c r="AH908" s="29"/>
      <c r="AI908" s="29"/>
      <c r="AJ908" s="29"/>
      <c r="AK908" s="29"/>
      <c r="AL908" s="29"/>
      <c r="AM908" s="29"/>
      <c r="AN908" s="29"/>
      <c r="AO908" s="29"/>
      <c r="AP908" s="29"/>
      <c r="AQ908" s="29"/>
      <c r="AR908" s="29"/>
      <c r="AS908" s="29"/>
      <c r="AT908" s="29"/>
      <c r="AU908" s="29"/>
      <c r="AV908" s="29"/>
      <c r="AW908" s="29"/>
      <c r="AX908" s="29"/>
      <c r="AY908" s="29"/>
      <c r="AZ908" s="29"/>
      <c r="BA908" s="29"/>
      <c r="BB908" s="29"/>
      <c r="BC908" s="29"/>
      <c r="BD908" s="29"/>
      <c r="BE908" s="29"/>
      <c r="BF908" s="29"/>
      <c r="BG908" s="29"/>
      <c r="BH908" s="29"/>
      <c r="BI908" s="29"/>
      <c r="BJ908" s="29"/>
      <c r="BK908" s="29"/>
      <c r="BL908" s="29"/>
      <c r="BM908" s="29"/>
      <c r="BN908" s="29"/>
      <c r="BO908" s="29"/>
      <c r="BP908" s="29"/>
    </row>
    <row r="909" spans="1:68" ht="12.75" customHeight="1">
      <c r="A909" s="112"/>
      <c r="B909" s="112"/>
      <c r="C909" s="112"/>
      <c r="D909" s="29"/>
      <c r="E909" s="29"/>
      <c r="F909" s="150"/>
      <c r="G909" s="29"/>
      <c r="H909" s="29"/>
      <c r="I909" s="29"/>
      <c r="J909" s="112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W909" s="29"/>
      <c r="X909" s="29"/>
      <c r="Y909" s="29"/>
      <c r="Z909" s="29"/>
      <c r="AA909" s="29"/>
      <c r="AB909" s="29"/>
      <c r="AC909" s="29"/>
      <c r="AD909" s="29"/>
      <c r="AE909" s="29"/>
      <c r="AF909" s="29"/>
      <c r="AG909" s="29"/>
      <c r="AH909" s="29"/>
      <c r="AI909" s="29"/>
      <c r="AJ909" s="29"/>
      <c r="AK909" s="29"/>
      <c r="AL909" s="29"/>
      <c r="AM909" s="29"/>
      <c r="AN909" s="29"/>
      <c r="AO909" s="29"/>
      <c r="AP909" s="29"/>
      <c r="AQ909" s="29"/>
      <c r="AR909" s="29"/>
      <c r="AS909" s="29"/>
      <c r="AT909" s="29"/>
      <c r="AU909" s="29"/>
      <c r="AV909" s="29"/>
      <c r="AW909" s="29"/>
      <c r="AX909" s="29"/>
      <c r="AY909" s="29"/>
      <c r="AZ909" s="29"/>
      <c r="BA909" s="29"/>
      <c r="BB909" s="29"/>
      <c r="BC909" s="29"/>
      <c r="BD909" s="29"/>
      <c r="BE909" s="29"/>
      <c r="BF909" s="29"/>
      <c r="BG909" s="29"/>
      <c r="BH909" s="29"/>
      <c r="BI909" s="29"/>
      <c r="BJ909" s="29"/>
      <c r="BK909" s="29"/>
      <c r="BL909" s="29"/>
      <c r="BM909" s="29"/>
      <c r="BN909" s="29"/>
      <c r="BO909" s="29"/>
      <c r="BP909" s="29"/>
    </row>
    <row r="910" spans="1:68" ht="12.75" customHeight="1">
      <c r="A910" s="112"/>
      <c r="B910" s="112"/>
      <c r="C910" s="112"/>
      <c r="D910" s="29"/>
      <c r="E910" s="29"/>
      <c r="F910" s="150"/>
      <c r="G910" s="29"/>
      <c r="H910" s="29"/>
      <c r="I910" s="29"/>
      <c r="J910" s="112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W910" s="29"/>
      <c r="X910" s="29"/>
      <c r="Y910" s="29"/>
      <c r="Z910" s="29"/>
      <c r="AA910" s="29"/>
      <c r="AB910" s="29"/>
      <c r="AC910" s="29"/>
      <c r="AD910" s="29"/>
      <c r="AE910" s="29"/>
      <c r="AF910" s="29"/>
      <c r="AG910" s="29"/>
      <c r="AH910" s="29"/>
      <c r="AI910" s="29"/>
      <c r="AJ910" s="29"/>
      <c r="AK910" s="29"/>
      <c r="AL910" s="29"/>
      <c r="AM910" s="29"/>
      <c r="AN910" s="29"/>
      <c r="AO910" s="29"/>
      <c r="AP910" s="29"/>
      <c r="AQ910" s="29"/>
      <c r="AR910" s="29"/>
      <c r="AS910" s="29"/>
      <c r="AT910" s="29"/>
      <c r="AU910" s="29"/>
      <c r="AV910" s="29"/>
      <c r="AW910" s="29"/>
      <c r="AX910" s="29"/>
      <c r="AY910" s="29"/>
      <c r="AZ910" s="29"/>
      <c r="BA910" s="29"/>
      <c r="BB910" s="29"/>
      <c r="BC910" s="29"/>
      <c r="BD910" s="29"/>
      <c r="BE910" s="29"/>
      <c r="BF910" s="29"/>
      <c r="BG910" s="29"/>
      <c r="BH910" s="29"/>
      <c r="BI910" s="29"/>
      <c r="BJ910" s="29"/>
      <c r="BK910" s="29"/>
      <c r="BL910" s="29"/>
      <c r="BM910" s="29"/>
      <c r="BN910" s="29"/>
      <c r="BO910" s="29"/>
      <c r="BP910" s="29"/>
    </row>
    <row r="911" spans="1:68" ht="12.75" customHeight="1">
      <c r="A911" s="112"/>
      <c r="B911" s="112"/>
      <c r="C911" s="112"/>
      <c r="D911" s="29"/>
      <c r="E911" s="29"/>
      <c r="F911" s="150"/>
      <c r="G911" s="29"/>
      <c r="H911" s="29"/>
      <c r="I911" s="29"/>
      <c r="J911" s="112"/>
      <c r="K911" s="29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W911" s="29"/>
      <c r="X911" s="29"/>
      <c r="Y911" s="29"/>
      <c r="Z911" s="29"/>
      <c r="AA911" s="29"/>
      <c r="AB911" s="29"/>
      <c r="AC911" s="29"/>
      <c r="AD911" s="29"/>
      <c r="AE911" s="29"/>
      <c r="AF911" s="29"/>
      <c r="AG911" s="29"/>
      <c r="AH911" s="29"/>
      <c r="AI911" s="29"/>
      <c r="AJ911" s="29"/>
      <c r="AK911" s="29"/>
      <c r="AL911" s="29"/>
      <c r="AM911" s="29"/>
      <c r="AN911" s="29"/>
      <c r="AO911" s="29"/>
      <c r="AP911" s="29"/>
      <c r="AQ911" s="29"/>
      <c r="AR911" s="29"/>
      <c r="AS911" s="29"/>
      <c r="AT911" s="29"/>
      <c r="AU911" s="29"/>
      <c r="AV911" s="29"/>
      <c r="AW911" s="29"/>
      <c r="AX911" s="29"/>
      <c r="AY911" s="29"/>
      <c r="AZ911" s="29"/>
      <c r="BA911" s="29"/>
      <c r="BB911" s="29"/>
      <c r="BC911" s="29"/>
      <c r="BD911" s="29"/>
      <c r="BE911" s="29"/>
      <c r="BF911" s="29"/>
      <c r="BG911" s="29"/>
      <c r="BH911" s="29"/>
      <c r="BI911" s="29"/>
      <c r="BJ911" s="29"/>
      <c r="BK911" s="29"/>
      <c r="BL911" s="29"/>
      <c r="BM911" s="29"/>
      <c r="BN911" s="29"/>
      <c r="BO911" s="29"/>
      <c r="BP911" s="29"/>
    </row>
    <row r="912" spans="1:68" ht="12.75" customHeight="1">
      <c r="A912" s="112"/>
      <c r="B912" s="112"/>
      <c r="C912" s="112"/>
      <c r="D912" s="29"/>
      <c r="E912" s="29"/>
      <c r="F912" s="150"/>
      <c r="G912" s="29"/>
      <c r="H912" s="29"/>
      <c r="I912" s="29"/>
      <c r="J912" s="112"/>
      <c r="K912" s="29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W912" s="29"/>
      <c r="X912" s="29"/>
      <c r="Y912" s="29"/>
      <c r="Z912" s="29"/>
      <c r="AA912" s="29"/>
      <c r="AB912" s="29"/>
      <c r="AC912" s="29"/>
      <c r="AD912" s="29"/>
      <c r="AE912" s="29"/>
      <c r="AF912" s="29"/>
      <c r="AG912" s="29"/>
      <c r="AH912" s="29"/>
      <c r="AI912" s="29"/>
      <c r="AJ912" s="29"/>
      <c r="AK912" s="29"/>
      <c r="AL912" s="29"/>
      <c r="AM912" s="29"/>
      <c r="AN912" s="29"/>
      <c r="AO912" s="29"/>
      <c r="AP912" s="29"/>
      <c r="AQ912" s="29"/>
      <c r="AR912" s="29"/>
      <c r="AS912" s="29"/>
      <c r="AT912" s="29"/>
      <c r="AU912" s="29"/>
      <c r="AV912" s="29"/>
      <c r="AW912" s="29"/>
      <c r="AX912" s="29"/>
      <c r="AY912" s="29"/>
      <c r="AZ912" s="29"/>
      <c r="BA912" s="29"/>
      <c r="BB912" s="29"/>
      <c r="BC912" s="29"/>
      <c r="BD912" s="29"/>
      <c r="BE912" s="29"/>
      <c r="BF912" s="29"/>
      <c r="BG912" s="29"/>
      <c r="BH912" s="29"/>
      <c r="BI912" s="29"/>
      <c r="BJ912" s="29"/>
      <c r="BK912" s="29"/>
      <c r="BL912" s="29"/>
      <c r="BM912" s="29"/>
      <c r="BN912" s="29"/>
      <c r="BO912" s="29"/>
      <c r="BP912" s="29"/>
    </row>
    <row r="913" spans="1:68" ht="12.75" customHeight="1">
      <c r="A913" s="112"/>
      <c r="B913" s="112"/>
      <c r="C913" s="112"/>
      <c r="D913" s="29"/>
      <c r="E913" s="29"/>
      <c r="F913" s="150"/>
      <c r="G913" s="29"/>
      <c r="H913" s="29"/>
      <c r="I913" s="29"/>
      <c r="J913" s="112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W913" s="29"/>
      <c r="X913" s="29"/>
      <c r="Y913" s="29"/>
      <c r="Z913" s="29"/>
      <c r="AA913" s="29"/>
      <c r="AB913" s="29"/>
      <c r="AC913" s="29"/>
      <c r="AD913" s="29"/>
      <c r="AE913" s="29"/>
      <c r="AF913" s="29"/>
      <c r="AG913" s="29"/>
      <c r="AH913" s="29"/>
      <c r="AI913" s="29"/>
      <c r="AJ913" s="29"/>
      <c r="AK913" s="29"/>
      <c r="AL913" s="29"/>
      <c r="AM913" s="29"/>
      <c r="AN913" s="29"/>
      <c r="AO913" s="29"/>
      <c r="AP913" s="29"/>
      <c r="AQ913" s="29"/>
      <c r="AR913" s="29"/>
      <c r="AS913" s="29"/>
      <c r="AT913" s="29"/>
      <c r="AU913" s="29"/>
      <c r="AV913" s="29"/>
      <c r="AW913" s="29"/>
      <c r="AX913" s="29"/>
      <c r="AY913" s="29"/>
      <c r="AZ913" s="29"/>
      <c r="BA913" s="29"/>
      <c r="BB913" s="29"/>
      <c r="BC913" s="29"/>
      <c r="BD913" s="29"/>
      <c r="BE913" s="29"/>
      <c r="BF913" s="29"/>
      <c r="BG913" s="29"/>
      <c r="BH913" s="29"/>
      <c r="BI913" s="29"/>
      <c r="BJ913" s="29"/>
      <c r="BK913" s="29"/>
      <c r="BL913" s="29"/>
      <c r="BM913" s="29"/>
      <c r="BN913" s="29"/>
      <c r="BO913" s="29"/>
      <c r="BP913" s="29"/>
    </row>
    <row r="914" spans="1:68" ht="12.75" customHeight="1">
      <c r="A914" s="112"/>
      <c r="B914" s="112"/>
      <c r="C914" s="112"/>
      <c r="D914" s="29"/>
      <c r="E914" s="29"/>
      <c r="F914" s="150"/>
      <c r="G914" s="29"/>
      <c r="H914" s="29"/>
      <c r="I914" s="29"/>
      <c r="J914" s="112"/>
      <c r="K914" s="29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W914" s="29"/>
      <c r="X914" s="29"/>
      <c r="Y914" s="29"/>
      <c r="Z914" s="29"/>
      <c r="AA914" s="29"/>
      <c r="AB914" s="29"/>
      <c r="AC914" s="29"/>
      <c r="AD914" s="29"/>
      <c r="AE914" s="29"/>
      <c r="AF914" s="29"/>
      <c r="AG914" s="29"/>
      <c r="AH914" s="29"/>
      <c r="AI914" s="29"/>
      <c r="AJ914" s="29"/>
      <c r="AK914" s="29"/>
      <c r="AL914" s="29"/>
      <c r="AM914" s="29"/>
      <c r="AN914" s="29"/>
      <c r="AO914" s="29"/>
      <c r="AP914" s="29"/>
      <c r="AQ914" s="29"/>
      <c r="AR914" s="29"/>
      <c r="AS914" s="29"/>
      <c r="AT914" s="29"/>
      <c r="AU914" s="29"/>
      <c r="AV914" s="29"/>
      <c r="AW914" s="29"/>
      <c r="AX914" s="29"/>
      <c r="AY914" s="29"/>
      <c r="AZ914" s="29"/>
      <c r="BA914" s="29"/>
      <c r="BB914" s="29"/>
      <c r="BC914" s="29"/>
      <c r="BD914" s="29"/>
      <c r="BE914" s="29"/>
      <c r="BF914" s="29"/>
      <c r="BG914" s="29"/>
      <c r="BH914" s="29"/>
      <c r="BI914" s="29"/>
      <c r="BJ914" s="29"/>
      <c r="BK914" s="29"/>
      <c r="BL914" s="29"/>
      <c r="BM914" s="29"/>
      <c r="BN914" s="29"/>
      <c r="BO914" s="29"/>
      <c r="BP914" s="29"/>
    </row>
    <row r="915" spans="1:68" ht="12.75" customHeight="1">
      <c r="A915" s="112"/>
      <c r="B915" s="112"/>
      <c r="C915" s="112"/>
      <c r="D915" s="29"/>
      <c r="E915" s="29"/>
      <c r="F915" s="150"/>
      <c r="G915" s="29"/>
      <c r="H915" s="29"/>
      <c r="I915" s="29"/>
      <c r="J915" s="112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W915" s="29"/>
      <c r="X915" s="29"/>
      <c r="Y915" s="29"/>
      <c r="Z915" s="29"/>
      <c r="AA915" s="29"/>
      <c r="AB915" s="29"/>
      <c r="AC915" s="29"/>
      <c r="AD915" s="29"/>
      <c r="AE915" s="29"/>
      <c r="AF915" s="29"/>
      <c r="AG915" s="29"/>
      <c r="AH915" s="29"/>
      <c r="AI915" s="29"/>
      <c r="AJ915" s="29"/>
      <c r="AK915" s="29"/>
      <c r="AL915" s="29"/>
      <c r="AM915" s="29"/>
      <c r="AN915" s="29"/>
      <c r="AO915" s="29"/>
      <c r="AP915" s="29"/>
      <c r="AQ915" s="29"/>
      <c r="AR915" s="29"/>
      <c r="AS915" s="29"/>
      <c r="AT915" s="29"/>
      <c r="AU915" s="29"/>
      <c r="AV915" s="29"/>
      <c r="AW915" s="29"/>
      <c r="AX915" s="29"/>
      <c r="AY915" s="29"/>
      <c r="AZ915" s="29"/>
      <c r="BA915" s="29"/>
      <c r="BB915" s="29"/>
      <c r="BC915" s="29"/>
      <c r="BD915" s="29"/>
      <c r="BE915" s="29"/>
      <c r="BF915" s="29"/>
      <c r="BG915" s="29"/>
      <c r="BH915" s="29"/>
      <c r="BI915" s="29"/>
      <c r="BJ915" s="29"/>
      <c r="BK915" s="29"/>
      <c r="BL915" s="29"/>
      <c r="BM915" s="29"/>
      <c r="BN915" s="29"/>
      <c r="BO915" s="29"/>
      <c r="BP915" s="29"/>
    </row>
    <row r="916" spans="1:68" ht="12.75" customHeight="1">
      <c r="A916" s="112"/>
      <c r="B916" s="112"/>
      <c r="C916" s="112"/>
      <c r="D916" s="29"/>
      <c r="E916" s="29"/>
      <c r="F916" s="150"/>
      <c r="G916" s="29"/>
      <c r="H916" s="29"/>
      <c r="I916" s="29"/>
      <c r="J916" s="112"/>
      <c r="K916" s="29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W916" s="29"/>
      <c r="X916" s="29"/>
      <c r="Y916" s="29"/>
      <c r="Z916" s="29"/>
      <c r="AA916" s="29"/>
      <c r="AB916" s="29"/>
      <c r="AC916" s="29"/>
      <c r="AD916" s="29"/>
      <c r="AE916" s="29"/>
      <c r="AF916" s="29"/>
      <c r="AG916" s="29"/>
      <c r="AH916" s="29"/>
      <c r="AI916" s="29"/>
      <c r="AJ916" s="29"/>
      <c r="AK916" s="29"/>
      <c r="AL916" s="29"/>
      <c r="AM916" s="29"/>
      <c r="AN916" s="29"/>
      <c r="AO916" s="29"/>
      <c r="AP916" s="29"/>
      <c r="AQ916" s="29"/>
      <c r="AR916" s="29"/>
      <c r="AS916" s="29"/>
      <c r="AT916" s="29"/>
      <c r="AU916" s="29"/>
      <c r="AV916" s="29"/>
      <c r="AW916" s="29"/>
      <c r="AX916" s="29"/>
      <c r="AY916" s="29"/>
      <c r="AZ916" s="29"/>
      <c r="BA916" s="29"/>
      <c r="BB916" s="29"/>
      <c r="BC916" s="29"/>
      <c r="BD916" s="29"/>
      <c r="BE916" s="29"/>
      <c r="BF916" s="29"/>
      <c r="BG916" s="29"/>
      <c r="BH916" s="29"/>
      <c r="BI916" s="29"/>
      <c r="BJ916" s="29"/>
      <c r="BK916" s="29"/>
      <c r="BL916" s="29"/>
      <c r="BM916" s="29"/>
      <c r="BN916" s="29"/>
      <c r="BO916" s="29"/>
      <c r="BP916" s="29"/>
    </row>
    <row r="917" spans="1:68" ht="12.75" customHeight="1">
      <c r="A917" s="112"/>
      <c r="B917" s="112"/>
      <c r="C917" s="112"/>
      <c r="D917" s="29"/>
      <c r="E917" s="29"/>
      <c r="F917" s="150"/>
      <c r="G917" s="29"/>
      <c r="H917" s="29"/>
      <c r="I917" s="29"/>
      <c r="J917" s="112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W917" s="29"/>
      <c r="X917" s="29"/>
      <c r="Y917" s="29"/>
      <c r="Z917" s="29"/>
      <c r="AA917" s="29"/>
      <c r="AB917" s="29"/>
      <c r="AC917" s="29"/>
      <c r="AD917" s="29"/>
      <c r="AE917" s="29"/>
      <c r="AF917" s="29"/>
      <c r="AG917" s="29"/>
      <c r="AH917" s="29"/>
      <c r="AI917" s="29"/>
      <c r="AJ917" s="29"/>
      <c r="AK917" s="29"/>
      <c r="AL917" s="29"/>
      <c r="AM917" s="29"/>
      <c r="AN917" s="29"/>
      <c r="AO917" s="29"/>
      <c r="AP917" s="29"/>
      <c r="AQ917" s="29"/>
      <c r="AR917" s="29"/>
      <c r="AS917" s="29"/>
      <c r="AT917" s="29"/>
      <c r="AU917" s="29"/>
      <c r="AV917" s="29"/>
      <c r="AW917" s="29"/>
      <c r="AX917" s="29"/>
      <c r="AY917" s="29"/>
      <c r="AZ917" s="29"/>
      <c r="BA917" s="29"/>
      <c r="BB917" s="29"/>
      <c r="BC917" s="29"/>
      <c r="BD917" s="29"/>
      <c r="BE917" s="29"/>
      <c r="BF917" s="29"/>
      <c r="BG917" s="29"/>
      <c r="BH917" s="29"/>
      <c r="BI917" s="29"/>
      <c r="BJ917" s="29"/>
      <c r="BK917" s="29"/>
      <c r="BL917" s="29"/>
      <c r="BM917" s="29"/>
      <c r="BN917" s="29"/>
      <c r="BO917" s="29"/>
      <c r="BP917" s="29"/>
    </row>
    <row r="918" spans="1:68" ht="12.75" customHeight="1">
      <c r="A918" s="112"/>
      <c r="B918" s="112"/>
      <c r="C918" s="112"/>
      <c r="D918" s="29"/>
      <c r="E918" s="29"/>
      <c r="F918" s="150"/>
      <c r="G918" s="29"/>
      <c r="H918" s="29"/>
      <c r="I918" s="29"/>
      <c r="J918" s="112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W918" s="29"/>
      <c r="X918" s="29"/>
      <c r="Y918" s="29"/>
      <c r="Z918" s="29"/>
      <c r="AA918" s="29"/>
      <c r="AB918" s="29"/>
      <c r="AC918" s="29"/>
      <c r="AD918" s="29"/>
      <c r="AE918" s="29"/>
      <c r="AF918" s="29"/>
      <c r="AG918" s="29"/>
      <c r="AH918" s="29"/>
      <c r="AI918" s="29"/>
      <c r="AJ918" s="29"/>
      <c r="AK918" s="29"/>
      <c r="AL918" s="29"/>
      <c r="AM918" s="29"/>
      <c r="AN918" s="29"/>
      <c r="AO918" s="29"/>
      <c r="AP918" s="29"/>
      <c r="AQ918" s="29"/>
      <c r="AR918" s="29"/>
      <c r="AS918" s="29"/>
      <c r="AT918" s="29"/>
      <c r="AU918" s="29"/>
      <c r="AV918" s="29"/>
      <c r="AW918" s="29"/>
      <c r="AX918" s="29"/>
      <c r="AY918" s="29"/>
      <c r="AZ918" s="29"/>
      <c r="BA918" s="29"/>
      <c r="BB918" s="29"/>
      <c r="BC918" s="29"/>
      <c r="BD918" s="29"/>
      <c r="BE918" s="29"/>
      <c r="BF918" s="29"/>
      <c r="BG918" s="29"/>
      <c r="BH918" s="29"/>
      <c r="BI918" s="29"/>
      <c r="BJ918" s="29"/>
      <c r="BK918" s="29"/>
      <c r="BL918" s="29"/>
      <c r="BM918" s="29"/>
      <c r="BN918" s="29"/>
      <c r="BO918" s="29"/>
      <c r="BP918" s="29"/>
    </row>
    <row r="919" spans="1:68" ht="12.75" customHeight="1">
      <c r="A919" s="112"/>
      <c r="B919" s="112"/>
      <c r="C919" s="112"/>
      <c r="D919" s="29"/>
      <c r="E919" s="29"/>
      <c r="F919" s="150"/>
      <c r="G919" s="29"/>
      <c r="H919" s="29"/>
      <c r="I919" s="29"/>
      <c r="J919" s="112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W919" s="29"/>
      <c r="X919" s="29"/>
      <c r="Y919" s="29"/>
      <c r="Z919" s="29"/>
      <c r="AA919" s="29"/>
      <c r="AB919" s="29"/>
      <c r="AC919" s="29"/>
      <c r="AD919" s="29"/>
      <c r="AE919" s="29"/>
      <c r="AF919" s="29"/>
      <c r="AG919" s="29"/>
      <c r="AH919" s="29"/>
      <c r="AI919" s="29"/>
      <c r="AJ919" s="29"/>
      <c r="AK919" s="29"/>
      <c r="AL919" s="29"/>
      <c r="AM919" s="29"/>
      <c r="AN919" s="29"/>
      <c r="AO919" s="29"/>
      <c r="AP919" s="29"/>
      <c r="AQ919" s="29"/>
      <c r="AR919" s="29"/>
      <c r="AS919" s="29"/>
      <c r="AT919" s="29"/>
      <c r="AU919" s="29"/>
      <c r="AV919" s="29"/>
      <c r="AW919" s="29"/>
      <c r="AX919" s="29"/>
      <c r="AY919" s="29"/>
      <c r="AZ919" s="29"/>
      <c r="BA919" s="29"/>
      <c r="BB919" s="29"/>
      <c r="BC919" s="29"/>
      <c r="BD919" s="29"/>
      <c r="BE919" s="29"/>
      <c r="BF919" s="29"/>
      <c r="BG919" s="29"/>
      <c r="BH919" s="29"/>
      <c r="BI919" s="29"/>
      <c r="BJ919" s="29"/>
      <c r="BK919" s="29"/>
      <c r="BL919" s="29"/>
      <c r="BM919" s="29"/>
      <c r="BN919" s="29"/>
      <c r="BO919" s="29"/>
      <c r="BP919" s="29"/>
    </row>
    <row r="920" spans="1:68" ht="12.75" customHeight="1">
      <c r="A920" s="112"/>
      <c r="B920" s="112"/>
      <c r="C920" s="112"/>
      <c r="D920" s="29"/>
      <c r="E920" s="29"/>
      <c r="F920" s="150"/>
      <c r="G920" s="29"/>
      <c r="H920" s="29"/>
      <c r="I920" s="29"/>
      <c r="J920" s="112"/>
      <c r="K920" s="29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W920" s="29"/>
      <c r="X920" s="29"/>
      <c r="Y920" s="29"/>
      <c r="Z920" s="29"/>
      <c r="AA920" s="29"/>
      <c r="AB920" s="29"/>
      <c r="AC920" s="29"/>
      <c r="AD920" s="29"/>
      <c r="AE920" s="29"/>
      <c r="AF920" s="29"/>
      <c r="AG920" s="29"/>
      <c r="AH920" s="29"/>
      <c r="AI920" s="29"/>
      <c r="AJ920" s="29"/>
      <c r="AK920" s="29"/>
      <c r="AL920" s="29"/>
      <c r="AM920" s="29"/>
      <c r="AN920" s="29"/>
      <c r="AO920" s="29"/>
      <c r="AP920" s="29"/>
      <c r="AQ920" s="29"/>
      <c r="AR920" s="29"/>
      <c r="AS920" s="29"/>
      <c r="AT920" s="29"/>
      <c r="AU920" s="29"/>
      <c r="AV920" s="29"/>
      <c r="AW920" s="29"/>
      <c r="AX920" s="29"/>
      <c r="AY920" s="29"/>
      <c r="AZ920" s="29"/>
      <c r="BA920" s="29"/>
      <c r="BB920" s="29"/>
      <c r="BC920" s="29"/>
      <c r="BD920" s="29"/>
      <c r="BE920" s="29"/>
      <c r="BF920" s="29"/>
      <c r="BG920" s="29"/>
      <c r="BH920" s="29"/>
      <c r="BI920" s="29"/>
      <c r="BJ920" s="29"/>
      <c r="BK920" s="29"/>
      <c r="BL920" s="29"/>
      <c r="BM920" s="29"/>
      <c r="BN920" s="29"/>
      <c r="BO920" s="29"/>
      <c r="BP920" s="29"/>
    </row>
    <row r="921" spans="1:68" ht="12.75" customHeight="1">
      <c r="A921" s="112"/>
      <c r="B921" s="112"/>
      <c r="C921" s="112"/>
      <c r="D921" s="29"/>
      <c r="E921" s="29"/>
      <c r="F921" s="150"/>
      <c r="G921" s="29"/>
      <c r="H921" s="29"/>
      <c r="I921" s="29"/>
      <c r="J921" s="112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W921" s="29"/>
      <c r="X921" s="29"/>
      <c r="Y921" s="29"/>
      <c r="Z921" s="29"/>
      <c r="AA921" s="29"/>
      <c r="AB921" s="29"/>
      <c r="AC921" s="29"/>
      <c r="AD921" s="29"/>
      <c r="AE921" s="29"/>
      <c r="AF921" s="29"/>
      <c r="AG921" s="29"/>
      <c r="AH921" s="29"/>
      <c r="AI921" s="29"/>
      <c r="AJ921" s="29"/>
      <c r="AK921" s="29"/>
      <c r="AL921" s="29"/>
      <c r="AM921" s="29"/>
      <c r="AN921" s="29"/>
      <c r="AO921" s="29"/>
      <c r="AP921" s="29"/>
      <c r="AQ921" s="29"/>
      <c r="AR921" s="29"/>
      <c r="AS921" s="29"/>
      <c r="AT921" s="29"/>
      <c r="AU921" s="29"/>
      <c r="AV921" s="29"/>
      <c r="AW921" s="29"/>
      <c r="AX921" s="29"/>
      <c r="AY921" s="29"/>
      <c r="AZ921" s="29"/>
      <c r="BA921" s="29"/>
      <c r="BB921" s="29"/>
      <c r="BC921" s="29"/>
      <c r="BD921" s="29"/>
      <c r="BE921" s="29"/>
      <c r="BF921" s="29"/>
      <c r="BG921" s="29"/>
      <c r="BH921" s="29"/>
      <c r="BI921" s="29"/>
      <c r="BJ921" s="29"/>
      <c r="BK921" s="29"/>
      <c r="BL921" s="29"/>
      <c r="BM921" s="29"/>
      <c r="BN921" s="29"/>
      <c r="BO921" s="29"/>
      <c r="BP921" s="29"/>
    </row>
    <row r="922" spans="1:68" ht="12.75" customHeight="1">
      <c r="A922" s="112"/>
      <c r="B922" s="112"/>
      <c r="C922" s="112"/>
      <c r="D922" s="29"/>
      <c r="E922" s="29"/>
      <c r="F922" s="150"/>
      <c r="G922" s="29"/>
      <c r="H922" s="29"/>
      <c r="I922" s="29"/>
      <c r="J922" s="112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W922" s="29"/>
      <c r="X922" s="29"/>
      <c r="Y922" s="29"/>
      <c r="Z922" s="29"/>
      <c r="AA922" s="29"/>
      <c r="AB922" s="29"/>
      <c r="AC922" s="29"/>
      <c r="AD922" s="29"/>
      <c r="AE922" s="29"/>
      <c r="AF922" s="29"/>
      <c r="AG922" s="29"/>
      <c r="AH922" s="29"/>
      <c r="AI922" s="29"/>
      <c r="AJ922" s="29"/>
      <c r="AK922" s="29"/>
      <c r="AL922" s="29"/>
      <c r="AM922" s="29"/>
      <c r="AN922" s="29"/>
      <c r="AO922" s="29"/>
      <c r="AP922" s="29"/>
      <c r="AQ922" s="29"/>
      <c r="AR922" s="29"/>
      <c r="AS922" s="29"/>
      <c r="AT922" s="29"/>
      <c r="AU922" s="29"/>
      <c r="AV922" s="29"/>
      <c r="AW922" s="29"/>
      <c r="AX922" s="29"/>
      <c r="AY922" s="29"/>
      <c r="AZ922" s="29"/>
      <c r="BA922" s="29"/>
      <c r="BB922" s="29"/>
      <c r="BC922" s="29"/>
      <c r="BD922" s="29"/>
      <c r="BE922" s="29"/>
      <c r="BF922" s="29"/>
      <c r="BG922" s="29"/>
      <c r="BH922" s="29"/>
      <c r="BI922" s="29"/>
      <c r="BJ922" s="29"/>
      <c r="BK922" s="29"/>
      <c r="BL922" s="29"/>
      <c r="BM922" s="29"/>
      <c r="BN922" s="29"/>
      <c r="BO922" s="29"/>
      <c r="BP922" s="29"/>
    </row>
    <row r="923" spans="1:68" ht="12.75" customHeight="1">
      <c r="A923" s="112"/>
      <c r="B923" s="112"/>
      <c r="C923" s="112"/>
      <c r="D923" s="29"/>
      <c r="E923" s="29"/>
      <c r="F923" s="150"/>
      <c r="G923" s="29"/>
      <c r="H923" s="29"/>
      <c r="I923" s="29"/>
      <c r="J923" s="112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W923" s="29"/>
      <c r="X923" s="29"/>
      <c r="Y923" s="29"/>
      <c r="Z923" s="29"/>
      <c r="AA923" s="29"/>
      <c r="AB923" s="29"/>
      <c r="AC923" s="29"/>
      <c r="AD923" s="29"/>
      <c r="AE923" s="29"/>
      <c r="AF923" s="29"/>
      <c r="AG923" s="29"/>
      <c r="AH923" s="29"/>
      <c r="AI923" s="29"/>
      <c r="AJ923" s="29"/>
      <c r="AK923" s="29"/>
      <c r="AL923" s="29"/>
      <c r="AM923" s="29"/>
      <c r="AN923" s="29"/>
      <c r="AO923" s="29"/>
      <c r="AP923" s="29"/>
      <c r="AQ923" s="29"/>
      <c r="AR923" s="29"/>
      <c r="AS923" s="29"/>
      <c r="AT923" s="29"/>
      <c r="AU923" s="29"/>
      <c r="AV923" s="29"/>
      <c r="AW923" s="29"/>
      <c r="AX923" s="29"/>
      <c r="AY923" s="29"/>
      <c r="AZ923" s="29"/>
      <c r="BA923" s="29"/>
      <c r="BB923" s="29"/>
      <c r="BC923" s="29"/>
      <c r="BD923" s="29"/>
      <c r="BE923" s="29"/>
      <c r="BF923" s="29"/>
      <c r="BG923" s="29"/>
      <c r="BH923" s="29"/>
      <c r="BI923" s="29"/>
      <c r="BJ923" s="29"/>
      <c r="BK923" s="29"/>
      <c r="BL923" s="29"/>
      <c r="BM923" s="29"/>
      <c r="BN923" s="29"/>
      <c r="BO923" s="29"/>
      <c r="BP923" s="29"/>
    </row>
    <row r="924" spans="1:68" ht="12.75" customHeight="1">
      <c r="A924" s="112"/>
      <c r="B924" s="112"/>
      <c r="C924" s="112"/>
      <c r="D924" s="29"/>
      <c r="E924" s="29"/>
      <c r="F924" s="150"/>
      <c r="G924" s="29"/>
      <c r="H924" s="29"/>
      <c r="I924" s="29"/>
      <c r="J924" s="112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W924" s="29"/>
      <c r="X924" s="29"/>
      <c r="Y924" s="29"/>
      <c r="Z924" s="29"/>
      <c r="AA924" s="29"/>
      <c r="AB924" s="29"/>
      <c r="AC924" s="29"/>
      <c r="AD924" s="29"/>
      <c r="AE924" s="29"/>
      <c r="AF924" s="29"/>
      <c r="AG924" s="29"/>
      <c r="AH924" s="29"/>
      <c r="AI924" s="29"/>
      <c r="AJ924" s="29"/>
      <c r="AK924" s="29"/>
      <c r="AL924" s="29"/>
      <c r="AM924" s="29"/>
      <c r="AN924" s="29"/>
      <c r="AO924" s="29"/>
      <c r="AP924" s="29"/>
      <c r="AQ924" s="29"/>
      <c r="AR924" s="29"/>
      <c r="AS924" s="29"/>
      <c r="AT924" s="29"/>
      <c r="AU924" s="29"/>
      <c r="AV924" s="29"/>
      <c r="AW924" s="29"/>
      <c r="AX924" s="29"/>
      <c r="AY924" s="29"/>
      <c r="AZ924" s="29"/>
      <c r="BA924" s="29"/>
      <c r="BB924" s="29"/>
      <c r="BC924" s="29"/>
      <c r="BD924" s="29"/>
      <c r="BE924" s="29"/>
      <c r="BF924" s="29"/>
      <c r="BG924" s="29"/>
      <c r="BH924" s="29"/>
      <c r="BI924" s="29"/>
      <c r="BJ924" s="29"/>
      <c r="BK924" s="29"/>
      <c r="BL924" s="29"/>
      <c r="BM924" s="29"/>
      <c r="BN924" s="29"/>
      <c r="BO924" s="29"/>
      <c r="BP924" s="29"/>
    </row>
    <row r="925" spans="1:68" ht="12.75" customHeight="1">
      <c r="A925" s="112"/>
      <c r="B925" s="112"/>
      <c r="C925" s="112"/>
      <c r="D925" s="29"/>
      <c r="E925" s="29"/>
      <c r="F925" s="150"/>
      <c r="G925" s="29"/>
      <c r="H925" s="29"/>
      <c r="I925" s="29"/>
      <c r="J925" s="112"/>
      <c r="K925" s="29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W925" s="29"/>
      <c r="X925" s="29"/>
      <c r="Y925" s="29"/>
      <c r="Z925" s="29"/>
      <c r="AA925" s="29"/>
      <c r="AB925" s="29"/>
      <c r="AC925" s="29"/>
      <c r="AD925" s="29"/>
      <c r="AE925" s="29"/>
      <c r="AF925" s="29"/>
      <c r="AG925" s="29"/>
      <c r="AH925" s="29"/>
      <c r="AI925" s="29"/>
      <c r="AJ925" s="29"/>
      <c r="AK925" s="29"/>
      <c r="AL925" s="29"/>
      <c r="AM925" s="29"/>
      <c r="AN925" s="29"/>
      <c r="AO925" s="29"/>
      <c r="AP925" s="29"/>
      <c r="AQ925" s="29"/>
      <c r="AR925" s="29"/>
      <c r="AS925" s="29"/>
      <c r="AT925" s="29"/>
      <c r="AU925" s="29"/>
      <c r="AV925" s="29"/>
      <c r="AW925" s="29"/>
      <c r="AX925" s="29"/>
      <c r="AY925" s="29"/>
      <c r="AZ925" s="29"/>
      <c r="BA925" s="29"/>
      <c r="BB925" s="29"/>
      <c r="BC925" s="29"/>
      <c r="BD925" s="29"/>
      <c r="BE925" s="29"/>
      <c r="BF925" s="29"/>
      <c r="BG925" s="29"/>
      <c r="BH925" s="29"/>
      <c r="BI925" s="29"/>
      <c r="BJ925" s="29"/>
      <c r="BK925" s="29"/>
      <c r="BL925" s="29"/>
      <c r="BM925" s="29"/>
      <c r="BN925" s="29"/>
      <c r="BO925" s="29"/>
      <c r="BP925" s="29"/>
    </row>
    <row r="926" spans="1:68" ht="12.75" customHeight="1">
      <c r="A926" s="112"/>
      <c r="B926" s="112"/>
      <c r="C926" s="112"/>
      <c r="D926" s="29"/>
      <c r="E926" s="29"/>
      <c r="F926" s="150"/>
      <c r="G926" s="29"/>
      <c r="H926" s="29"/>
      <c r="I926" s="29"/>
      <c r="J926" s="112"/>
      <c r="K926" s="29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W926" s="29"/>
      <c r="X926" s="29"/>
      <c r="Y926" s="29"/>
      <c r="Z926" s="29"/>
      <c r="AA926" s="29"/>
      <c r="AB926" s="29"/>
      <c r="AC926" s="29"/>
      <c r="AD926" s="29"/>
      <c r="AE926" s="29"/>
      <c r="AF926" s="29"/>
      <c r="AG926" s="29"/>
      <c r="AH926" s="29"/>
      <c r="AI926" s="29"/>
      <c r="AJ926" s="29"/>
      <c r="AK926" s="29"/>
      <c r="AL926" s="29"/>
      <c r="AM926" s="29"/>
      <c r="AN926" s="29"/>
      <c r="AO926" s="29"/>
      <c r="AP926" s="29"/>
      <c r="AQ926" s="29"/>
      <c r="AR926" s="29"/>
      <c r="AS926" s="29"/>
      <c r="AT926" s="29"/>
      <c r="AU926" s="29"/>
      <c r="AV926" s="29"/>
      <c r="AW926" s="29"/>
      <c r="AX926" s="29"/>
      <c r="AY926" s="29"/>
      <c r="AZ926" s="29"/>
      <c r="BA926" s="29"/>
      <c r="BB926" s="29"/>
      <c r="BC926" s="29"/>
      <c r="BD926" s="29"/>
      <c r="BE926" s="29"/>
      <c r="BF926" s="29"/>
      <c r="BG926" s="29"/>
      <c r="BH926" s="29"/>
      <c r="BI926" s="29"/>
      <c r="BJ926" s="29"/>
      <c r="BK926" s="29"/>
      <c r="BL926" s="29"/>
      <c r="BM926" s="29"/>
      <c r="BN926" s="29"/>
      <c r="BO926" s="29"/>
      <c r="BP926" s="29"/>
    </row>
    <row r="927" spans="1:68" ht="12.75" customHeight="1">
      <c r="A927" s="112"/>
      <c r="B927" s="112"/>
      <c r="C927" s="112"/>
      <c r="D927" s="29"/>
      <c r="E927" s="29"/>
      <c r="F927" s="150"/>
      <c r="G927" s="29"/>
      <c r="H927" s="29"/>
      <c r="I927" s="29"/>
      <c r="J927" s="112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W927" s="29"/>
      <c r="X927" s="29"/>
      <c r="Y927" s="29"/>
      <c r="Z927" s="29"/>
      <c r="AA927" s="29"/>
      <c r="AB927" s="29"/>
      <c r="AC927" s="29"/>
      <c r="AD927" s="29"/>
      <c r="AE927" s="29"/>
      <c r="AF927" s="29"/>
      <c r="AG927" s="29"/>
      <c r="AH927" s="29"/>
      <c r="AI927" s="29"/>
      <c r="AJ927" s="29"/>
      <c r="AK927" s="29"/>
      <c r="AL927" s="29"/>
      <c r="AM927" s="29"/>
      <c r="AN927" s="29"/>
      <c r="AO927" s="29"/>
      <c r="AP927" s="29"/>
      <c r="AQ927" s="29"/>
      <c r="AR927" s="29"/>
      <c r="AS927" s="29"/>
      <c r="AT927" s="29"/>
      <c r="AU927" s="29"/>
      <c r="AV927" s="29"/>
      <c r="AW927" s="29"/>
      <c r="AX927" s="29"/>
      <c r="AY927" s="29"/>
      <c r="AZ927" s="29"/>
      <c r="BA927" s="29"/>
      <c r="BB927" s="29"/>
      <c r="BC927" s="29"/>
      <c r="BD927" s="29"/>
      <c r="BE927" s="29"/>
      <c r="BF927" s="29"/>
      <c r="BG927" s="29"/>
      <c r="BH927" s="29"/>
      <c r="BI927" s="29"/>
      <c r="BJ927" s="29"/>
      <c r="BK927" s="29"/>
      <c r="BL927" s="29"/>
      <c r="BM927" s="29"/>
      <c r="BN927" s="29"/>
      <c r="BO927" s="29"/>
      <c r="BP927" s="29"/>
    </row>
    <row r="928" spans="1:68" ht="12.75" customHeight="1">
      <c r="A928" s="112"/>
      <c r="B928" s="112"/>
      <c r="C928" s="112"/>
      <c r="D928" s="29"/>
      <c r="E928" s="29"/>
      <c r="F928" s="150"/>
      <c r="G928" s="29"/>
      <c r="H928" s="29"/>
      <c r="I928" s="29"/>
      <c r="J928" s="112"/>
      <c r="K928" s="29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W928" s="29"/>
      <c r="X928" s="29"/>
      <c r="Y928" s="29"/>
      <c r="Z928" s="29"/>
      <c r="AA928" s="29"/>
      <c r="AB928" s="29"/>
      <c r="AC928" s="29"/>
      <c r="AD928" s="29"/>
      <c r="AE928" s="29"/>
      <c r="AF928" s="29"/>
      <c r="AG928" s="29"/>
      <c r="AH928" s="29"/>
      <c r="AI928" s="29"/>
      <c r="AJ928" s="29"/>
      <c r="AK928" s="29"/>
      <c r="AL928" s="29"/>
      <c r="AM928" s="29"/>
      <c r="AN928" s="29"/>
      <c r="AO928" s="29"/>
      <c r="AP928" s="29"/>
      <c r="AQ928" s="29"/>
      <c r="AR928" s="29"/>
      <c r="AS928" s="29"/>
      <c r="AT928" s="29"/>
      <c r="AU928" s="29"/>
      <c r="AV928" s="29"/>
      <c r="AW928" s="29"/>
      <c r="AX928" s="29"/>
      <c r="AY928" s="29"/>
      <c r="AZ928" s="29"/>
      <c r="BA928" s="29"/>
      <c r="BB928" s="29"/>
      <c r="BC928" s="29"/>
      <c r="BD928" s="29"/>
      <c r="BE928" s="29"/>
      <c r="BF928" s="29"/>
      <c r="BG928" s="29"/>
      <c r="BH928" s="29"/>
      <c r="BI928" s="29"/>
      <c r="BJ928" s="29"/>
      <c r="BK928" s="29"/>
      <c r="BL928" s="29"/>
      <c r="BM928" s="29"/>
      <c r="BN928" s="29"/>
      <c r="BO928" s="29"/>
      <c r="BP928" s="29"/>
    </row>
    <row r="929" spans="1:68" ht="12.75" customHeight="1">
      <c r="A929" s="112"/>
      <c r="B929" s="112"/>
      <c r="C929" s="112"/>
      <c r="D929" s="29"/>
      <c r="E929" s="29"/>
      <c r="F929" s="150"/>
      <c r="G929" s="29"/>
      <c r="H929" s="29"/>
      <c r="I929" s="29"/>
      <c r="J929" s="112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W929" s="29"/>
      <c r="X929" s="29"/>
      <c r="Y929" s="29"/>
      <c r="Z929" s="29"/>
      <c r="AA929" s="29"/>
      <c r="AB929" s="29"/>
      <c r="AC929" s="29"/>
      <c r="AD929" s="29"/>
      <c r="AE929" s="29"/>
      <c r="AF929" s="29"/>
      <c r="AG929" s="29"/>
      <c r="AH929" s="29"/>
      <c r="AI929" s="29"/>
      <c r="AJ929" s="29"/>
      <c r="AK929" s="29"/>
      <c r="AL929" s="29"/>
      <c r="AM929" s="29"/>
      <c r="AN929" s="29"/>
      <c r="AO929" s="29"/>
      <c r="AP929" s="29"/>
      <c r="AQ929" s="29"/>
      <c r="AR929" s="29"/>
      <c r="AS929" s="29"/>
      <c r="AT929" s="29"/>
      <c r="AU929" s="29"/>
      <c r="AV929" s="29"/>
      <c r="AW929" s="29"/>
      <c r="AX929" s="29"/>
      <c r="AY929" s="29"/>
      <c r="AZ929" s="29"/>
      <c r="BA929" s="29"/>
      <c r="BB929" s="29"/>
      <c r="BC929" s="29"/>
      <c r="BD929" s="29"/>
      <c r="BE929" s="29"/>
      <c r="BF929" s="29"/>
      <c r="BG929" s="29"/>
      <c r="BH929" s="29"/>
      <c r="BI929" s="29"/>
      <c r="BJ929" s="29"/>
      <c r="BK929" s="29"/>
      <c r="BL929" s="29"/>
      <c r="BM929" s="29"/>
      <c r="BN929" s="29"/>
      <c r="BO929" s="29"/>
      <c r="BP929" s="29"/>
    </row>
    <row r="930" spans="1:68" ht="12.75" customHeight="1">
      <c r="A930" s="112"/>
      <c r="B930" s="112"/>
      <c r="C930" s="112"/>
      <c r="D930" s="29"/>
      <c r="E930" s="29"/>
      <c r="F930" s="150"/>
      <c r="G930" s="29"/>
      <c r="H930" s="29"/>
      <c r="I930" s="29"/>
      <c r="J930" s="112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W930" s="29"/>
      <c r="X930" s="29"/>
      <c r="Y930" s="29"/>
      <c r="Z930" s="29"/>
      <c r="AA930" s="29"/>
      <c r="AB930" s="29"/>
      <c r="AC930" s="29"/>
      <c r="AD930" s="29"/>
      <c r="AE930" s="29"/>
      <c r="AF930" s="29"/>
      <c r="AG930" s="29"/>
      <c r="AH930" s="29"/>
      <c r="AI930" s="29"/>
      <c r="AJ930" s="29"/>
      <c r="AK930" s="29"/>
      <c r="AL930" s="29"/>
      <c r="AM930" s="29"/>
      <c r="AN930" s="29"/>
      <c r="AO930" s="29"/>
      <c r="AP930" s="29"/>
      <c r="AQ930" s="29"/>
      <c r="AR930" s="29"/>
      <c r="AS930" s="29"/>
      <c r="AT930" s="29"/>
      <c r="AU930" s="29"/>
      <c r="AV930" s="29"/>
      <c r="AW930" s="29"/>
      <c r="AX930" s="29"/>
      <c r="AY930" s="29"/>
      <c r="AZ930" s="29"/>
      <c r="BA930" s="29"/>
      <c r="BB930" s="29"/>
      <c r="BC930" s="29"/>
      <c r="BD930" s="29"/>
      <c r="BE930" s="29"/>
      <c r="BF930" s="29"/>
      <c r="BG930" s="29"/>
      <c r="BH930" s="29"/>
      <c r="BI930" s="29"/>
      <c r="BJ930" s="29"/>
      <c r="BK930" s="29"/>
      <c r="BL930" s="29"/>
      <c r="BM930" s="29"/>
      <c r="BN930" s="29"/>
      <c r="BO930" s="29"/>
      <c r="BP930" s="29"/>
    </row>
    <row r="931" spans="1:68" ht="12.75" customHeight="1">
      <c r="A931" s="112"/>
      <c r="B931" s="112"/>
      <c r="C931" s="112"/>
      <c r="D931" s="29"/>
      <c r="E931" s="29"/>
      <c r="F931" s="150"/>
      <c r="G931" s="29"/>
      <c r="H931" s="29"/>
      <c r="I931" s="29"/>
      <c r="J931" s="112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W931" s="29"/>
      <c r="X931" s="29"/>
      <c r="Y931" s="29"/>
      <c r="Z931" s="29"/>
      <c r="AA931" s="29"/>
      <c r="AB931" s="29"/>
      <c r="AC931" s="29"/>
      <c r="AD931" s="29"/>
      <c r="AE931" s="29"/>
      <c r="AF931" s="29"/>
      <c r="AG931" s="29"/>
      <c r="AH931" s="29"/>
      <c r="AI931" s="29"/>
      <c r="AJ931" s="29"/>
      <c r="AK931" s="29"/>
      <c r="AL931" s="29"/>
      <c r="AM931" s="29"/>
      <c r="AN931" s="29"/>
      <c r="AO931" s="29"/>
      <c r="AP931" s="29"/>
      <c r="AQ931" s="29"/>
      <c r="AR931" s="29"/>
      <c r="AS931" s="29"/>
      <c r="AT931" s="29"/>
      <c r="AU931" s="29"/>
      <c r="AV931" s="29"/>
      <c r="AW931" s="29"/>
      <c r="AX931" s="29"/>
      <c r="AY931" s="29"/>
      <c r="AZ931" s="29"/>
      <c r="BA931" s="29"/>
      <c r="BB931" s="29"/>
      <c r="BC931" s="29"/>
      <c r="BD931" s="29"/>
      <c r="BE931" s="29"/>
      <c r="BF931" s="29"/>
      <c r="BG931" s="29"/>
      <c r="BH931" s="29"/>
      <c r="BI931" s="29"/>
      <c r="BJ931" s="29"/>
      <c r="BK931" s="29"/>
      <c r="BL931" s="29"/>
      <c r="BM931" s="29"/>
      <c r="BN931" s="29"/>
      <c r="BO931" s="29"/>
      <c r="BP931" s="29"/>
    </row>
    <row r="932" spans="1:68" ht="12.75" customHeight="1">
      <c r="A932" s="112"/>
      <c r="B932" s="112"/>
      <c r="C932" s="112"/>
      <c r="D932" s="29"/>
      <c r="E932" s="29"/>
      <c r="F932" s="150"/>
      <c r="G932" s="29"/>
      <c r="H932" s="29"/>
      <c r="I932" s="29"/>
      <c r="J932" s="112"/>
      <c r="K932" s="29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W932" s="29"/>
      <c r="X932" s="29"/>
      <c r="Y932" s="29"/>
      <c r="Z932" s="29"/>
      <c r="AA932" s="29"/>
      <c r="AB932" s="29"/>
      <c r="AC932" s="29"/>
      <c r="AD932" s="29"/>
      <c r="AE932" s="29"/>
      <c r="AF932" s="29"/>
      <c r="AG932" s="29"/>
      <c r="AH932" s="29"/>
      <c r="AI932" s="29"/>
      <c r="AJ932" s="29"/>
      <c r="AK932" s="29"/>
      <c r="AL932" s="29"/>
      <c r="AM932" s="29"/>
      <c r="AN932" s="29"/>
      <c r="AO932" s="29"/>
      <c r="AP932" s="29"/>
      <c r="AQ932" s="29"/>
      <c r="AR932" s="29"/>
      <c r="AS932" s="29"/>
      <c r="AT932" s="29"/>
      <c r="AU932" s="29"/>
      <c r="AV932" s="29"/>
      <c r="AW932" s="29"/>
      <c r="AX932" s="29"/>
      <c r="AY932" s="29"/>
      <c r="AZ932" s="29"/>
      <c r="BA932" s="29"/>
      <c r="BB932" s="29"/>
      <c r="BC932" s="29"/>
      <c r="BD932" s="29"/>
      <c r="BE932" s="29"/>
      <c r="BF932" s="29"/>
      <c r="BG932" s="29"/>
      <c r="BH932" s="29"/>
      <c r="BI932" s="29"/>
      <c r="BJ932" s="29"/>
      <c r="BK932" s="29"/>
      <c r="BL932" s="29"/>
      <c r="BM932" s="29"/>
      <c r="BN932" s="29"/>
      <c r="BO932" s="29"/>
      <c r="BP932" s="29"/>
    </row>
    <row r="933" spans="1:68" ht="12.75" customHeight="1">
      <c r="A933" s="112"/>
      <c r="B933" s="112"/>
      <c r="C933" s="112"/>
      <c r="D933" s="29"/>
      <c r="E933" s="29"/>
      <c r="F933" s="150"/>
      <c r="G933" s="29"/>
      <c r="H933" s="29"/>
      <c r="I933" s="29"/>
      <c r="J933" s="112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W933" s="29"/>
      <c r="X933" s="29"/>
      <c r="Y933" s="29"/>
      <c r="Z933" s="29"/>
      <c r="AA933" s="29"/>
      <c r="AB933" s="29"/>
      <c r="AC933" s="29"/>
      <c r="AD933" s="29"/>
      <c r="AE933" s="29"/>
      <c r="AF933" s="29"/>
      <c r="AG933" s="29"/>
      <c r="AH933" s="29"/>
      <c r="AI933" s="29"/>
      <c r="AJ933" s="29"/>
      <c r="AK933" s="29"/>
      <c r="AL933" s="29"/>
      <c r="AM933" s="29"/>
      <c r="AN933" s="29"/>
      <c r="AO933" s="29"/>
      <c r="AP933" s="29"/>
      <c r="AQ933" s="29"/>
      <c r="AR933" s="29"/>
      <c r="AS933" s="29"/>
      <c r="AT933" s="29"/>
      <c r="AU933" s="29"/>
      <c r="AV933" s="29"/>
      <c r="AW933" s="29"/>
      <c r="AX933" s="29"/>
      <c r="AY933" s="29"/>
      <c r="AZ933" s="29"/>
      <c r="BA933" s="29"/>
      <c r="BB933" s="29"/>
      <c r="BC933" s="29"/>
      <c r="BD933" s="29"/>
      <c r="BE933" s="29"/>
      <c r="BF933" s="29"/>
      <c r="BG933" s="29"/>
      <c r="BH933" s="29"/>
      <c r="BI933" s="29"/>
      <c r="BJ933" s="29"/>
      <c r="BK933" s="29"/>
      <c r="BL933" s="29"/>
      <c r="BM933" s="29"/>
      <c r="BN933" s="29"/>
      <c r="BO933" s="29"/>
      <c r="BP933" s="29"/>
    </row>
    <row r="934" spans="1:68" ht="12.75" customHeight="1">
      <c r="A934" s="112"/>
      <c r="B934" s="112"/>
      <c r="C934" s="112"/>
      <c r="D934" s="29"/>
      <c r="E934" s="29"/>
      <c r="F934" s="150"/>
      <c r="G934" s="29"/>
      <c r="H934" s="29"/>
      <c r="I934" s="29"/>
      <c r="J934" s="112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W934" s="29"/>
      <c r="X934" s="29"/>
      <c r="Y934" s="29"/>
      <c r="Z934" s="29"/>
      <c r="AA934" s="29"/>
      <c r="AB934" s="29"/>
      <c r="AC934" s="29"/>
      <c r="AD934" s="29"/>
      <c r="AE934" s="29"/>
      <c r="AF934" s="29"/>
      <c r="AG934" s="29"/>
      <c r="AH934" s="29"/>
      <c r="AI934" s="29"/>
      <c r="AJ934" s="29"/>
      <c r="AK934" s="29"/>
      <c r="AL934" s="29"/>
      <c r="AM934" s="29"/>
      <c r="AN934" s="29"/>
      <c r="AO934" s="29"/>
      <c r="AP934" s="29"/>
      <c r="AQ934" s="29"/>
      <c r="AR934" s="29"/>
      <c r="AS934" s="29"/>
      <c r="AT934" s="29"/>
      <c r="AU934" s="29"/>
      <c r="AV934" s="29"/>
      <c r="AW934" s="29"/>
      <c r="AX934" s="29"/>
      <c r="AY934" s="29"/>
      <c r="AZ934" s="29"/>
      <c r="BA934" s="29"/>
      <c r="BB934" s="29"/>
      <c r="BC934" s="29"/>
      <c r="BD934" s="29"/>
      <c r="BE934" s="29"/>
      <c r="BF934" s="29"/>
      <c r="BG934" s="29"/>
      <c r="BH934" s="29"/>
      <c r="BI934" s="29"/>
      <c r="BJ934" s="29"/>
      <c r="BK934" s="29"/>
      <c r="BL934" s="29"/>
      <c r="BM934" s="29"/>
      <c r="BN934" s="29"/>
      <c r="BO934" s="29"/>
      <c r="BP934" s="29"/>
    </row>
    <row r="935" spans="1:68" ht="12.75" customHeight="1">
      <c r="A935" s="112"/>
      <c r="B935" s="112"/>
      <c r="C935" s="112"/>
      <c r="D935" s="29"/>
      <c r="E935" s="29"/>
      <c r="F935" s="150"/>
      <c r="G935" s="29"/>
      <c r="H935" s="29"/>
      <c r="I935" s="29"/>
      <c r="J935" s="112"/>
      <c r="K935" s="29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W935" s="29"/>
      <c r="X935" s="29"/>
      <c r="Y935" s="29"/>
      <c r="Z935" s="29"/>
      <c r="AA935" s="29"/>
      <c r="AB935" s="29"/>
      <c r="AC935" s="29"/>
      <c r="AD935" s="29"/>
      <c r="AE935" s="29"/>
      <c r="AF935" s="29"/>
      <c r="AG935" s="29"/>
      <c r="AH935" s="29"/>
      <c r="AI935" s="29"/>
      <c r="AJ935" s="29"/>
      <c r="AK935" s="29"/>
      <c r="AL935" s="29"/>
      <c r="AM935" s="29"/>
      <c r="AN935" s="29"/>
      <c r="AO935" s="29"/>
      <c r="AP935" s="29"/>
      <c r="AQ935" s="29"/>
      <c r="AR935" s="29"/>
      <c r="AS935" s="29"/>
      <c r="AT935" s="29"/>
      <c r="AU935" s="29"/>
      <c r="AV935" s="29"/>
      <c r="AW935" s="29"/>
      <c r="AX935" s="29"/>
      <c r="AY935" s="29"/>
      <c r="AZ935" s="29"/>
      <c r="BA935" s="29"/>
      <c r="BB935" s="29"/>
      <c r="BC935" s="29"/>
      <c r="BD935" s="29"/>
      <c r="BE935" s="29"/>
      <c r="BF935" s="29"/>
      <c r="BG935" s="29"/>
      <c r="BH935" s="29"/>
      <c r="BI935" s="29"/>
      <c r="BJ935" s="29"/>
      <c r="BK935" s="29"/>
      <c r="BL935" s="29"/>
      <c r="BM935" s="29"/>
      <c r="BN935" s="29"/>
      <c r="BO935" s="29"/>
      <c r="BP935" s="29"/>
    </row>
    <row r="936" spans="1:68" ht="12.75" customHeight="1">
      <c r="A936" s="112"/>
      <c r="B936" s="112"/>
      <c r="C936" s="112"/>
      <c r="D936" s="29"/>
      <c r="E936" s="29"/>
      <c r="F936" s="150"/>
      <c r="G936" s="29"/>
      <c r="H936" s="29"/>
      <c r="I936" s="29"/>
      <c r="J936" s="112"/>
      <c r="K936" s="29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W936" s="29"/>
      <c r="X936" s="29"/>
      <c r="Y936" s="29"/>
      <c r="Z936" s="29"/>
      <c r="AA936" s="29"/>
      <c r="AB936" s="29"/>
      <c r="AC936" s="29"/>
      <c r="AD936" s="29"/>
      <c r="AE936" s="29"/>
      <c r="AF936" s="29"/>
      <c r="AG936" s="29"/>
      <c r="AH936" s="29"/>
      <c r="AI936" s="29"/>
      <c r="AJ936" s="29"/>
      <c r="AK936" s="29"/>
      <c r="AL936" s="29"/>
      <c r="AM936" s="29"/>
      <c r="AN936" s="29"/>
      <c r="AO936" s="29"/>
      <c r="AP936" s="29"/>
      <c r="AQ936" s="29"/>
      <c r="AR936" s="29"/>
      <c r="AS936" s="29"/>
      <c r="AT936" s="29"/>
      <c r="AU936" s="29"/>
      <c r="AV936" s="29"/>
      <c r="AW936" s="29"/>
      <c r="AX936" s="29"/>
      <c r="AY936" s="29"/>
      <c r="AZ936" s="29"/>
      <c r="BA936" s="29"/>
      <c r="BB936" s="29"/>
      <c r="BC936" s="29"/>
      <c r="BD936" s="29"/>
      <c r="BE936" s="29"/>
      <c r="BF936" s="29"/>
      <c r="BG936" s="29"/>
      <c r="BH936" s="29"/>
      <c r="BI936" s="29"/>
      <c r="BJ936" s="29"/>
      <c r="BK936" s="29"/>
      <c r="BL936" s="29"/>
      <c r="BM936" s="29"/>
      <c r="BN936" s="29"/>
      <c r="BO936" s="29"/>
      <c r="BP936" s="29"/>
    </row>
    <row r="937" spans="1:68" ht="12.75" customHeight="1">
      <c r="A937" s="112"/>
      <c r="B937" s="112"/>
      <c r="C937" s="112"/>
      <c r="D937" s="29"/>
      <c r="E937" s="29"/>
      <c r="F937" s="150"/>
      <c r="G937" s="29"/>
      <c r="H937" s="29"/>
      <c r="I937" s="29"/>
      <c r="J937" s="112"/>
      <c r="K937" s="29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W937" s="29"/>
      <c r="X937" s="29"/>
      <c r="Y937" s="29"/>
      <c r="Z937" s="29"/>
      <c r="AA937" s="29"/>
      <c r="AB937" s="29"/>
      <c r="AC937" s="29"/>
      <c r="AD937" s="29"/>
      <c r="AE937" s="29"/>
      <c r="AF937" s="29"/>
      <c r="AG937" s="29"/>
      <c r="AH937" s="29"/>
      <c r="AI937" s="29"/>
      <c r="AJ937" s="29"/>
      <c r="AK937" s="29"/>
      <c r="AL937" s="29"/>
      <c r="AM937" s="29"/>
      <c r="AN937" s="29"/>
      <c r="AO937" s="29"/>
      <c r="AP937" s="29"/>
      <c r="AQ937" s="29"/>
      <c r="AR937" s="29"/>
      <c r="AS937" s="29"/>
      <c r="AT937" s="29"/>
      <c r="AU937" s="29"/>
      <c r="AV937" s="29"/>
      <c r="AW937" s="29"/>
      <c r="AX937" s="29"/>
      <c r="AY937" s="29"/>
      <c r="AZ937" s="29"/>
      <c r="BA937" s="29"/>
      <c r="BB937" s="29"/>
      <c r="BC937" s="29"/>
      <c r="BD937" s="29"/>
      <c r="BE937" s="29"/>
      <c r="BF937" s="29"/>
      <c r="BG937" s="29"/>
      <c r="BH937" s="29"/>
      <c r="BI937" s="29"/>
      <c r="BJ937" s="29"/>
      <c r="BK937" s="29"/>
      <c r="BL937" s="29"/>
      <c r="BM937" s="29"/>
      <c r="BN937" s="29"/>
      <c r="BO937" s="29"/>
      <c r="BP937" s="29"/>
    </row>
    <row r="938" spans="1:68" ht="12.75" customHeight="1">
      <c r="A938" s="112"/>
      <c r="B938" s="112"/>
      <c r="C938" s="112"/>
      <c r="D938" s="29"/>
      <c r="E938" s="29"/>
      <c r="F938" s="150"/>
      <c r="G938" s="29"/>
      <c r="H938" s="29"/>
      <c r="I938" s="29"/>
      <c r="J938" s="112"/>
      <c r="K938" s="29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W938" s="29"/>
      <c r="X938" s="29"/>
      <c r="Y938" s="29"/>
      <c r="Z938" s="29"/>
      <c r="AA938" s="29"/>
      <c r="AB938" s="29"/>
      <c r="AC938" s="29"/>
      <c r="AD938" s="29"/>
      <c r="AE938" s="29"/>
      <c r="AF938" s="29"/>
      <c r="AG938" s="29"/>
      <c r="AH938" s="29"/>
      <c r="AI938" s="29"/>
      <c r="AJ938" s="29"/>
      <c r="AK938" s="29"/>
      <c r="AL938" s="29"/>
      <c r="AM938" s="29"/>
      <c r="AN938" s="29"/>
      <c r="AO938" s="29"/>
      <c r="AP938" s="29"/>
      <c r="AQ938" s="29"/>
      <c r="AR938" s="29"/>
      <c r="AS938" s="29"/>
      <c r="AT938" s="29"/>
      <c r="AU938" s="29"/>
      <c r="AV938" s="29"/>
      <c r="AW938" s="29"/>
      <c r="AX938" s="29"/>
      <c r="AY938" s="29"/>
      <c r="AZ938" s="29"/>
      <c r="BA938" s="29"/>
      <c r="BB938" s="29"/>
      <c r="BC938" s="29"/>
      <c r="BD938" s="29"/>
      <c r="BE938" s="29"/>
      <c r="BF938" s="29"/>
      <c r="BG938" s="29"/>
      <c r="BH938" s="29"/>
      <c r="BI938" s="29"/>
      <c r="BJ938" s="29"/>
      <c r="BK938" s="29"/>
      <c r="BL938" s="29"/>
      <c r="BM938" s="29"/>
      <c r="BN938" s="29"/>
      <c r="BO938" s="29"/>
      <c r="BP938" s="29"/>
    </row>
    <row r="939" spans="1:68" ht="12.75" customHeight="1">
      <c r="A939" s="112"/>
      <c r="B939" s="112"/>
      <c r="C939" s="112"/>
      <c r="D939" s="29"/>
      <c r="E939" s="29"/>
      <c r="F939" s="150"/>
      <c r="G939" s="29"/>
      <c r="H939" s="29"/>
      <c r="I939" s="29"/>
      <c r="J939" s="112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W939" s="29"/>
      <c r="X939" s="29"/>
      <c r="Y939" s="29"/>
      <c r="Z939" s="29"/>
      <c r="AA939" s="29"/>
      <c r="AB939" s="29"/>
      <c r="AC939" s="29"/>
      <c r="AD939" s="29"/>
      <c r="AE939" s="29"/>
      <c r="AF939" s="29"/>
      <c r="AG939" s="29"/>
      <c r="AH939" s="29"/>
      <c r="AI939" s="29"/>
      <c r="AJ939" s="29"/>
      <c r="AK939" s="29"/>
      <c r="AL939" s="29"/>
      <c r="AM939" s="29"/>
      <c r="AN939" s="29"/>
      <c r="AO939" s="29"/>
      <c r="AP939" s="29"/>
      <c r="AQ939" s="29"/>
      <c r="AR939" s="29"/>
      <c r="AS939" s="29"/>
      <c r="AT939" s="29"/>
      <c r="AU939" s="29"/>
      <c r="AV939" s="29"/>
      <c r="AW939" s="29"/>
      <c r="AX939" s="29"/>
      <c r="AY939" s="29"/>
      <c r="AZ939" s="29"/>
      <c r="BA939" s="29"/>
      <c r="BB939" s="29"/>
      <c r="BC939" s="29"/>
      <c r="BD939" s="29"/>
      <c r="BE939" s="29"/>
      <c r="BF939" s="29"/>
      <c r="BG939" s="29"/>
      <c r="BH939" s="29"/>
      <c r="BI939" s="29"/>
      <c r="BJ939" s="29"/>
      <c r="BK939" s="29"/>
      <c r="BL939" s="29"/>
      <c r="BM939" s="29"/>
      <c r="BN939" s="29"/>
      <c r="BO939" s="29"/>
      <c r="BP939" s="29"/>
    </row>
    <row r="940" spans="1:68" ht="12.75" customHeight="1">
      <c r="A940" s="112"/>
      <c r="B940" s="112"/>
      <c r="C940" s="112"/>
      <c r="D940" s="29"/>
      <c r="E940" s="29"/>
      <c r="F940" s="150"/>
      <c r="G940" s="29"/>
      <c r="H940" s="29"/>
      <c r="I940" s="29"/>
      <c r="J940" s="112"/>
      <c r="K940" s="29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W940" s="29"/>
      <c r="X940" s="29"/>
      <c r="Y940" s="29"/>
      <c r="Z940" s="29"/>
      <c r="AA940" s="29"/>
      <c r="AB940" s="29"/>
      <c r="AC940" s="29"/>
      <c r="AD940" s="29"/>
      <c r="AE940" s="29"/>
      <c r="AF940" s="29"/>
      <c r="AG940" s="29"/>
      <c r="AH940" s="29"/>
      <c r="AI940" s="29"/>
      <c r="AJ940" s="29"/>
      <c r="AK940" s="29"/>
      <c r="AL940" s="29"/>
      <c r="AM940" s="29"/>
      <c r="AN940" s="29"/>
      <c r="AO940" s="29"/>
      <c r="AP940" s="29"/>
      <c r="AQ940" s="29"/>
      <c r="AR940" s="29"/>
      <c r="AS940" s="29"/>
      <c r="AT940" s="29"/>
      <c r="AU940" s="29"/>
      <c r="AV940" s="29"/>
      <c r="AW940" s="29"/>
      <c r="AX940" s="29"/>
      <c r="AY940" s="29"/>
      <c r="AZ940" s="29"/>
      <c r="BA940" s="29"/>
      <c r="BB940" s="29"/>
      <c r="BC940" s="29"/>
      <c r="BD940" s="29"/>
      <c r="BE940" s="29"/>
      <c r="BF940" s="29"/>
      <c r="BG940" s="29"/>
      <c r="BH940" s="29"/>
      <c r="BI940" s="29"/>
      <c r="BJ940" s="29"/>
      <c r="BK940" s="29"/>
      <c r="BL940" s="29"/>
      <c r="BM940" s="29"/>
      <c r="BN940" s="29"/>
      <c r="BO940" s="29"/>
      <c r="BP940" s="29"/>
    </row>
    <row r="941" spans="1:68" ht="12.75" customHeight="1">
      <c r="A941" s="112"/>
      <c r="B941" s="112"/>
      <c r="C941" s="112"/>
      <c r="D941" s="29"/>
      <c r="E941" s="29"/>
      <c r="F941" s="150"/>
      <c r="G941" s="29"/>
      <c r="H941" s="29"/>
      <c r="I941" s="29"/>
      <c r="J941" s="112"/>
      <c r="K941" s="29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W941" s="29"/>
      <c r="X941" s="29"/>
      <c r="Y941" s="29"/>
      <c r="Z941" s="29"/>
      <c r="AA941" s="29"/>
      <c r="AB941" s="29"/>
      <c r="AC941" s="29"/>
      <c r="AD941" s="29"/>
      <c r="AE941" s="29"/>
      <c r="AF941" s="29"/>
      <c r="AG941" s="29"/>
      <c r="AH941" s="29"/>
      <c r="AI941" s="29"/>
      <c r="AJ941" s="29"/>
      <c r="AK941" s="29"/>
      <c r="AL941" s="29"/>
      <c r="AM941" s="29"/>
      <c r="AN941" s="29"/>
      <c r="AO941" s="29"/>
      <c r="AP941" s="29"/>
      <c r="AQ941" s="29"/>
      <c r="AR941" s="29"/>
      <c r="AS941" s="29"/>
      <c r="AT941" s="29"/>
      <c r="AU941" s="29"/>
      <c r="AV941" s="29"/>
      <c r="AW941" s="29"/>
      <c r="AX941" s="29"/>
      <c r="AY941" s="29"/>
      <c r="AZ941" s="29"/>
      <c r="BA941" s="29"/>
      <c r="BB941" s="29"/>
      <c r="BC941" s="29"/>
      <c r="BD941" s="29"/>
      <c r="BE941" s="29"/>
      <c r="BF941" s="29"/>
      <c r="BG941" s="29"/>
      <c r="BH941" s="29"/>
      <c r="BI941" s="29"/>
      <c r="BJ941" s="29"/>
      <c r="BK941" s="29"/>
      <c r="BL941" s="29"/>
      <c r="BM941" s="29"/>
      <c r="BN941" s="29"/>
      <c r="BO941" s="29"/>
      <c r="BP941" s="29"/>
    </row>
    <row r="942" spans="1:68" ht="12.75" customHeight="1">
      <c r="A942" s="112"/>
      <c r="B942" s="112"/>
      <c r="C942" s="112"/>
      <c r="D942" s="29"/>
      <c r="E942" s="29"/>
      <c r="F942" s="150"/>
      <c r="G942" s="29"/>
      <c r="H942" s="29"/>
      <c r="I942" s="29"/>
      <c r="J942" s="112"/>
      <c r="K942" s="29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W942" s="29"/>
      <c r="X942" s="29"/>
      <c r="Y942" s="29"/>
      <c r="Z942" s="29"/>
      <c r="AA942" s="29"/>
      <c r="AB942" s="29"/>
      <c r="AC942" s="29"/>
      <c r="AD942" s="29"/>
      <c r="AE942" s="29"/>
      <c r="AF942" s="29"/>
      <c r="AG942" s="29"/>
      <c r="AH942" s="29"/>
      <c r="AI942" s="29"/>
      <c r="AJ942" s="29"/>
      <c r="AK942" s="29"/>
      <c r="AL942" s="29"/>
      <c r="AM942" s="29"/>
      <c r="AN942" s="29"/>
      <c r="AO942" s="29"/>
      <c r="AP942" s="29"/>
      <c r="AQ942" s="29"/>
      <c r="AR942" s="29"/>
      <c r="AS942" s="29"/>
      <c r="AT942" s="29"/>
      <c r="AU942" s="29"/>
      <c r="AV942" s="29"/>
      <c r="AW942" s="29"/>
      <c r="AX942" s="29"/>
      <c r="AY942" s="29"/>
      <c r="AZ942" s="29"/>
      <c r="BA942" s="29"/>
      <c r="BB942" s="29"/>
      <c r="BC942" s="29"/>
      <c r="BD942" s="29"/>
      <c r="BE942" s="29"/>
      <c r="BF942" s="29"/>
      <c r="BG942" s="29"/>
      <c r="BH942" s="29"/>
      <c r="BI942" s="29"/>
      <c r="BJ942" s="29"/>
      <c r="BK942" s="29"/>
      <c r="BL942" s="29"/>
      <c r="BM942" s="29"/>
      <c r="BN942" s="29"/>
      <c r="BO942" s="29"/>
      <c r="BP942" s="29"/>
    </row>
    <row r="943" spans="1:68" ht="12.75" customHeight="1">
      <c r="A943" s="112"/>
      <c r="B943" s="112"/>
      <c r="C943" s="112"/>
      <c r="D943" s="29"/>
      <c r="E943" s="29"/>
      <c r="F943" s="150"/>
      <c r="G943" s="29"/>
      <c r="H943" s="29"/>
      <c r="I943" s="29"/>
      <c r="J943" s="112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W943" s="29"/>
      <c r="X943" s="29"/>
      <c r="Y943" s="29"/>
      <c r="Z943" s="29"/>
      <c r="AA943" s="29"/>
      <c r="AB943" s="29"/>
      <c r="AC943" s="29"/>
      <c r="AD943" s="29"/>
      <c r="AE943" s="29"/>
      <c r="AF943" s="29"/>
      <c r="AG943" s="29"/>
      <c r="AH943" s="29"/>
      <c r="AI943" s="29"/>
      <c r="AJ943" s="29"/>
      <c r="AK943" s="29"/>
      <c r="AL943" s="29"/>
      <c r="AM943" s="29"/>
      <c r="AN943" s="29"/>
      <c r="AO943" s="29"/>
      <c r="AP943" s="29"/>
      <c r="AQ943" s="29"/>
      <c r="AR943" s="29"/>
      <c r="AS943" s="29"/>
      <c r="AT943" s="29"/>
      <c r="AU943" s="29"/>
      <c r="AV943" s="29"/>
      <c r="AW943" s="29"/>
      <c r="AX943" s="29"/>
      <c r="AY943" s="29"/>
      <c r="AZ943" s="29"/>
      <c r="BA943" s="29"/>
      <c r="BB943" s="29"/>
      <c r="BC943" s="29"/>
      <c r="BD943" s="29"/>
      <c r="BE943" s="29"/>
      <c r="BF943" s="29"/>
      <c r="BG943" s="29"/>
      <c r="BH943" s="29"/>
      <c r="BI943" s="29"/>
      <c r="BJ943" s="29"/>
      <c r="BK943" s="29"/>
      <c r="BL943" s="29"/>
      <c r="BM943" s="29"/>
      <c r="BN943" s="29"/>
      <c r="BO943" s="29"/>
      <c r="BP943" s="29"/>
    </row>
    <row r="944" spans="1:68" ht="12.75" customHeight="1">
      <c r="A944" s="112"/>
      <c r="B944" s="112"/>
      <c r="C944" s="112"/>
      <c r="D944" s="29"/>
      <c r="E944" s="29"/>
      <c r="F944" s="150"/>
      <c r="G944" s="29"/>
      <c r="H944" s="29"/>
      <c r="I944" s="29"/>
      <c r="J944" s="112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W944" s="29"/>
      <c r="X944" s="29"/>
      <c r="Y944" s="29"/>
      <c r="Z944" s="29"/>
      <c r="AA944" s="29"/>
      <c r="AB944" s="29"/>
      <c r="AC944" s="29"/>
      <c r="AD944" s="29"/>
      <c r="AE944" s="29"/>
      <c r="AF944" s="29"/>
      <c r="AG944" s="29"/>
      <c r="AH944" s="29"/>
      <c r="AI944" s="29"/>
      <c r="AJ944" s="29"/>
      <c r="AK944" s="29"/>
      <c r="AL944" s="29"/>
      <c r="AM944" s="29"/>
      <c r="AN944" s="29"/>
      <c r="AO944" s="29"/>
      <c r="AP944" s="29"/>
      <c r="AQ944" s="29"/>
      <c r="AR944" s="29"/>
      <c r="AS944" s="29"/>
      <c r="AT944" s="29"/>
      <c r="AU944" s="29"/>
      <c r="AV944" s="29"/>
      <c r="AW944" s="29"/>
      <c r="AX944" s="29"/>
      <c r="AY944" s="29"/>
      <c r="AZ944" s="29"/>
      <c r="BA944" s="29"/>
      <c r="BB944" s="29"/>
      <c r="BC944" s="29"/>
      <c r="BD944" s="29"/>
      <c r="BE944" s="29"/>
      <c r="BF944" s="29"/>
      <c r="BG944" s="29"/>
      <c r="BH944" s="29"/>
      <c r="BI944" s="29"/>
      <c r="BJ944" s="29"/>
      <c r="BK944" s="29"/>
      <c r="BL944" s="29"/>
      <c r="BM944" s="29"/>
      <c r="BN944" s="29"/>
      <c r="BO944" s="29"/>
      <c r="BP944" s="29"/>
    </row>
    <row r="945" spans="1:68" ht="12.75" customHeight="1">
      <c r="A945" s="112"/>
      <c r="B945" s="112"/>
      <c r="C945" s="112"/>
      <c r="D945" s="29"/>
      <c r="E945" s="29"/>
      <c r="F945" s="150"/>
      <c r="G945" s="29"/>
      <c r="H945" s="29"/>
      <c r="I945" s="29"/>
      <c r="J945" s="112"/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W945" s="29"/>
      <c r="X945" s="29"/>
      <c r="Y945" s="29"/>
      <c r="Z945" s="29"/>
      <c r="AA945" s="29"/>
      <c r="AB945" s="29"/>
      <c r="AC945" s="29"/>
      <c r="AD945" s="29"/>
      <c r="AE945" s="29"/>
      <c r="AF945" s="29"/>
      <c r="AG945" s="29"/>
      <c r="AH945" s="29"/>
      <c r="AI945" s="29"/>
      <c r="AJ945" s="29"/>
      <c r="AK945" s="29"/>
      <c r="AL945" s="29"/>
      <c r="AM945" s="29"/>
      <c r="AN945" s="29"/>
      <c r="AO945" s="29"/>
      <c r="AP945" s="29"/>
      <c r="AQ945" s="29"/>
      <c r="AR945" s="29"/>
      <c r="AS945" s="29"/>
      <c r="AT945" s="29"/>
      <c r="AU945" s="29"/>
      <c r="AV945" s="29"/>
      <c r="AW945" s="29"/>
      <c r="AX945" s="29"/>
      <c r="AY945" s="29"/>
      <c r="AZ945" s="29"/>
      <c r="BA945" s="29"/>
      <c r="BB945" s="29"/>
      <c r="BC945" s="29"/>
      <c r="BD945" s="29"/>
      <c r="BE945" s="29"/>
      <c r="BF945" s="29"/>
      <c r="BG945" s="29"/>
      <c r="BH945" s="29"/>
      <c r="BI945" s="29"/>
      <c r="BJ945" s="29"/>
      <c r="BK945" s="29"/>
      <c r="BL945" s="29"/>
      <c r="BM945" s="29"/>
      <c r="BN945" s="29"/>
      <c r="BO945" s="29"/>
      <c r="BP945" s="29"/>
    </row>
    <row r="946" spans="1:68" ht="12.75" customHeight="1">
      <c r="A946" s="112"/>
      <c r="B946" s="112"/>
      <c r="C946" s="112"/>
      <c r="D946" s="29"/>
      <c r="E946" s="29"/>
      <c r="F946" s="150"/>
      <c r="G946" s="29"/>
      <c r="H946" s="29"/>
      <c r="I946" s="29"/>
      <c r="J946" s="112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W946" s="29"/>
      <c r="X946" s="29"/>
      <c r="Y946" s="29"/>
      <c r="Z946" s="29"/>
      <c r="AA946" s="29"/>
      <c r="AB946" s="29"/>
      <c r="AC946" s="29"/>
      <c r="AD946" s="29"/>
      <c r="AE946" s="29"/>
      <c r="AF946" s="29"/>
      <c r="AG946" s="29"/>
      <c r="AH946" s="29"/>
      <c r="AI946" s="29"/>
      <c r="AJ946" s="29"/>
      <c r="AK946" s="29"/>
      <c r="AL946" s="29"/>
      <c r="AM946" s="29"/>
      <c r="AN946" s="29"/>
      <c r="AO946" s="29"/>
      <c r="AP946" s="29"/>
      <c r="AQ946" s="29"/>
      <c r="AR946" s="29"/>
      <c r="AS946" s="29"/>
      <c r="AT946" s="29"/>
      <c r="AU946" s="29"/>
      <c r="AV946" s="29"/>
      <c r="AW946" s="29"/>
      <c r="AX946" s="29"/>
      <c r="AY946" s="29"/>
      <c r="AZ946" s="29"/>
      <c r="BA946" s="29"/>
      <c r="BB946" s="29"/>
      <c r="BC946" s="29"/>
      <c r="BD946" s="29"/>
      <c r="BE946" s="29"/>
      <c r="BF946" s="29"/>
      <c r="BG946" s="29"/>
      <c r="BH946" s="29"/>
      <c r="BI946" s="29"/>
      <c r="BJ946" s="29"/>
      <c r="BK946" s="29"/>
      <c r="BL946" s="29"/>
      <c r="BM946" s="29"/>
      <c r="BN946" s="29"/>
      <c r="BO946" s="29"/>
      <c r="BP946" s="29"/>
    </row>
    <row r="947" spans="1:68" ht="12.75" customHeight="1">
      <c r="A947" s="112"/>
      <c r="B947" s="112"/>
      <c r="C947" s="112"/>
      <c r="D947" s="29"/>
      <c r="E947" s="29"/>
      <c r="F947" s="150"/>
      <c r="G947" s="29"/>
      <c r="H947" s="29"/>
      <c r="I947" s="29"/>
      <c r="J947" s="112"/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W947" s="29"/>
      <c r="X947" s="29"/>
      <c r="Y947" s="29"/>
      <c r="Z947" s="29"/>
      <c r="AA947" s="29"/>
      <c r="AB947" s="29"/>
      <c r="AC947" s="29"/>
      <c r="AD947" s="29"/>
      <c r="AE947" s="29"/>
      <c r="AF947" s="29"/>
      <c r="AG947" s="29"/>
      <c r="AH947" s="29"/>
      <c r="AI947" s="29"/>
      <c r="AJ947" s="29"/>
      <c r="AK947" s="29"/>
      <c r="AL947" s="29"/>
      <c r="AM947" s="29"/>
      <c r="AN947" s="29"/>
      <c r="AO947" s="29"/>
      <c r="AP947" s="29"/>
      <c r="AQ947" s="29"/>
      <c r="AR947" s="29"/>
      <c r="AS947" s="29"/>
      <c r="AT947" s="29"/>
      <c r="AU947" s="29"/>
      <c r="AV947" s="29"/>
      <c r="AW947" s="29"/>
      <c r="AX947" s="29"/>
      <c r="AY947" s="29"/>
      <c r="AZ947" s="29"/>
      <c r="BA947" s="29"/>
      <c r="BB947" s="29"/>
      <c r="BC947" s="29"/>
      <c r="BD947" s="29"/>
      <c r="BE947" s="29"/>
      <c r="BF947" s="29"/>
      <c r="BG947" s="29"/>
      <c r="BH947" s="29"/>
      <c r="BI947" s="29"/>
      <c r="BJ947" s="29"/>
      <c r="BK947" s="29"/>
      <c r="BL947" s="29"/>
      <c r="BM947" s="29"/>
      <c r="BN947" s="29"/>
      <c r="BO947" s="29"/>
      <c r="BP947" s="29"/>
    </row>
    <row r="948" spans="1:68" ht="12.75" customHeight="1">
      <c r="A948" s="112"/>
      <c r="B948" s="112"/>
      <c r="C948" s="112"/>
      <c r="D948" s="29"/>
      <c r="E948" s="29"/>
      <c r="F948" s="150"/>
      <c r="G948" s="29"/>
      <c r="H948" s="29"/>
      <c r="I948" s="29"/>
      <c r="J948" s="112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W948" s="29"/>
      <c r="X948" s="29"/>
      <c r="Y948" s="29"/>
      <c r="Z948" s="29"/>
      <c r="AA948" s="29"/>
      <c r="AB948" s="29"/>
      <c r="AC948" s="29"/>
      <c r="AD948" s="29"/>
      <c r="AE948" s="29"/>
      <c r="AF948" s="29"/>
      <c r="AG948" s="29"/>
      <c r="AH948" s="29"/>
      <c r="AI948" s="29"/>
      <c r="AJ948" s="29"/>
      <c r="AK948" s="29"/>
      <c r="AL948" s="29"/>
      <c r="AM948" s="29"/>
      <c r="AN948" s="29"/>
      <c r="AO948" s="29"/>
      <c r="AP948" s="29"/>
      <c r="AQ948" s="29"/>
      <c r="AR948" s="29"/>
      <c r="AS948" s="29"/>
      <c r="AT948" s="29"/>
      <c r="AU948" s="29"/>
      <c r="AV948" s="29"/>
      <c r="AW948" s="29"/>
      <c r="AX948" s="29"/>
      <c r="AY948" s="29"/>
      <c r="AZ948" s="29"/>
      <c r="BA948" s="29"/>
      <c r="BB948" s="29"/>
      <c r="BC948" s="29"/>
      <c r="BD948" s="29"/>
      <c r="BE948" s="29"/>
      <c r="BF948" s="29"/>
      <c r="BG948" s="29"/>
      <c r="BH948" s="29"/>
      <c r="BI948" s="29"/>
      <c r="BJ948" s="29"/>
      <c r="BK948" s="29"/>
      <c r="BL948" s="29"/>
      <c r="BM948" s="29"/>
      <c r="BN948" s="29"/>
      <c r="BO948" s="29"/>
      <c r="BP948" s="29"/>
    </row>
    <row r="949" spans="1:68" ht="12.75" customHeight="1">
      <c r="A949" s="112"/>
      <c r="B949" s="112"/>
      <c r="C949" s="112"/>
      <c r="D949" s="29"/>
      <c r="E949" s="29"/>
      <c r="F949" s="150"/>
      <c r="G949" s="29"/>
      <c r="H949" s="29"/>
      <c r="I949" s="29"/>
      <c r="J949" s="112"/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W949" s="29"/>
      <c r="X949" s="29"/>
      <c r="Y949" s="29"/>
      <c r="Z949" s="29"/>
      <c r="AA949" s="29"/>
      <c r="AB949" s="29"/>
      <c r="AC949" s="29"/>
      <c r="AD949" s="29"/>
      <c r="AE949" s="29"/>
      <c r="AF949" s="29"/>
      <c r="AG949" s="29"/>
      <c r="AH949" s="29"/>
      <c r="AI949" s="29"/>
      <c r="AJ949" s="29"/>
      <c r="AK949" s="29"/>
      <c r="AL949" s="29"/>
      <c r="AM949" s="29"/>
      <c r="AN949" s="29"/>
      <c r="AO949" s="29"/>
      <c r="AP949" s="29"/>
      <c r="AQ949" s="29"/>
      <c r="AR949" s="29"/>
      <c r="AS949" s="29"/>
      <c r="AT949" s="29"/>
      <c r="AU949" s="29"/>
      <c r="AV949" s="29"/>
      <c r="AW949" s="29"/>
      <c r="AX949" s="29"/>
      <c r="AY949" s="29"/>
      <c r="AZ949" s="29"/>
      <c r="BA949" s="29"/>
      <c r="BB949" s="29"/>
      <c r="BC949" s="29"/>
      <c r="BD949" s="29"/>
      <c r="BE949" s="29"/>
      <c r="BF949" s="29"/>
      <c r="BG949" s="29"/>
      <c r="BH949" s="29"/>
      <c r="BI949" s="29"/>
      <c r="BJ949" s="29"/>
      <c r="BK949" s="29"/>
      <c r="BL949" s="29"/>
      <c r="BM949" s="29"/>
      <c r="BN949" s="29"/>
      <c r="BO949" s="29"/>
      <c r="BP949" s="29"/>
    </row>
    <row r="950" spans="1:68" ht="12.75" customHeight="1">
      <c r="A950" s="112"/>
      <c r="B950" s="112"/>
      <c r="C950" s="112"/>
      <c r="D950" s="29"/>
      <c r="E950" s="29"/>
      <c r="F950" s="150"/>
      <c r="G950" s="29"/>
      <c r="H950" s="29"/>
      <c r="I950" s="29"/>
      <c r="J950" s="112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W950" s="29"/>
      <c r="X950" s="29"/>
      <c r="Y950" s="29"/>
      <c r="Z950" s="29"/>
      <c r="AA950" s="29"/>
      <c r="AB950" s="29"/>
      <c r="AC950" s="29"/>
      <c r="AD950" s="29"/>
      <c r="AE950" s="29"/>
      <c r="AF950" s="29"/>
      <c r="AG950" s="29"/>
      <c r="AH950" s="29"/>
      <c r="AI950" s="29"/>
      <c r="AJ950" s="29"/>
      <c r="AK950" s="29"/>
      <c r="AL950" s="29"/>
      <c r="AM950" s="29"/>
      <c r="AN950" s="29"/>
      <c r="AO950" s="29"/>
      <c r="AP950" s="29"/>
      <c r="AQ950" s="29"/>
      <c r="AR950" s="29"/>
      <c r="AS950" s="29"/>
      <c r="AT950" s="29"/>
      <c r="AU950" s="29"/>
      <c r="AV950" s="29"/>
      <c r="AW950" s="29"/>
      <c r="AX950" s="29"/>
      <c r="AY950" s="29"/>
      <c r="AZ950" s="29"/>
      <c r="BA950" s="29"/>
      <c r="BB950" s="29"/>
      <c r="BC950" s="29"/>
      <c r="BD950" s="29"/>
      <c r="BE950" s="29"/>
      <c r="BF950" s="29"/>
      <c r="BG950" s="29"/>
      <c r="BH950" s="29"/>
      <c r="BI950" s="29"/>
      <c r="BJ950" s="29"/>
      <c r="BK950" s="29"/>
      <c r="BL950" s="29"/>
      <c r="BM950" s="29"/>
      <c r="BN950" s="29"/>
      <c r="BO950" s="29"/>
      <c r="BP950" s="29"/>
    </row>
    <row r="951" spans="1:68" ht="12.75" customHeight="1">
      <c r="A951" s="112"/>
      <c r="B951" s="112"/>
      <c r="C951" s="112"/>
      <c r="D951" s="29"/>
      <c r="E951" s="29"/>
      <c r="F951" s="150"/>
      <c r="G951" s="29"/>
      <c r="H951" s="29"/>
      <c r="I951" s="29"/>
      <c r="J951" s="112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W951" s="29"/>
      <c r="X951" s="29"/>
      <c r="Y951" s="29"/>
      <c r="Z951" s="29"/>
      <c r="AA951" s="29"/>
      <c r="AB951" s="29"/>
      <c r="AC951" s="29"/>
      <c r="AD951" s="29"/>
      <c r="AE951" s="29"/>
      <c r="AF951" s="29"/>
      <c r="AG951" s="29"/>
      <c r="AH951" s="29"/>
      <c r="AI951" s="29"/>
      <c r="AJ951" s="29"/>
      <c r="AK951" s="29"/>
      <c r="AL951" s="29"/>
      <c r="AM951" s="29"/>
      <c r="AN951" s="29"/>
      <c r="AO951" s="29"/>
      <c r="AP951" s="29"/>
      <c r="AQ951" s="29"/>
      <c r="AR951" s="29"/>
      <c r="AS951" s="29"/>
      <c r="AT951" s="29"/>
      <c r="AU951" s="29"/>
      <c r="AV951" s="29"/>
      <c r="AW951" s="29"/>
      <c r="AX951" s="29"/>
      <c r="AY951" s="29"/>
      <c r="AZ951" s="29"/>
      <c r="BA951" s="29"/>
      <c r="BB951" s="29"/>
      <c r="BC951" s="29"/>
      <c r="BD951" s="29"/>
      <c r="BE951" s="29"/>
      <c r="BF951" s="29"/>
      <c r="BG951" s="29"/>
      <c r="BH951" s="29"/>
      <c r="BI951" s="29"/>
      <c r="BJ951" s="29"/>
      <c r="BK951" s="29"/>
      <c r="BL951" s="29"/>
      <c r="BM951" s="29"/>
      <c r="BN951" s="29"/>
      <c r="BO951" s="29"/>
      <c r="BP951" s="29"/>
    </row>
    <row r="952" spans="1:68" ht="12.75" customHeight="1">
      <c r="A952" s="112"/>
      <c r="B952" s="112"/>
      <c r="C952" s="112"/>
      <c r="D952" s="29"/>
      <c r="E952" s="29"/>
      <c r="F952" s="150"/>
      <c r="G952" s="29"/>
      <c r="H952" s="29"/>
      <c r="I952" s="29"/>
      <c r="J952" s="112"/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W952" s="29"/>
      <c r="X952" s="29"/>
      <c r="Y952" s="29"/>
      <c r="Z952" s="29"/>
      <c r="AA952" s="29"/>
      <c r="AB952" s="29"/>
      <c r="AC952" s="29"/>
      <c r="AD952" s="29"/>
      <c r="AE952" s="29"/>
      <c r="AF952" s="29"/>
      <c r="AG952" s="29"/>
      <c r="AH952" s="29"/>
      <c r="AI952" s="29"/>
      <c r="AJ952" s="29"/>
      <c r="AK952" s="29"/>
      <c r="AL952" s="29"/>
      <c r="AM952" s="29"/>
      <c r="AN952" s="29"/>
      <c r="AO952" s="29"/>
      <c r="AP952" s="29"/>
      <c r="AQ952" s="29"/>
      <c r="AR952" s="29"/>
      <c r="AS952" s="29"/>
      <c r="AT952" s="29"/>
      <c r="AU952" s="29"/>
      <c r="AV952" s="29"/>
      <c r="AW952" s="29"/>
      <c r="AX952" s="29"/>
      <c r="AY952" s="29"/>
      <c r="AZ952" s="29"/>
      <c r="BA952" s="29"/>
      <c r="BB952" s="29"/>
      <c r="BC952" s="29"/>
      <c r="BD952" s="29"/>
      <c r="BE952" s="29"/>
      <c r="BF952" s="29"/>
      <c r="BG952" s="29"/>
      <c r="BH952" s="29"/>
      <c r="BI952" s="29"/>
      <c r="BJ952" s="29"/>
      <c r="BK952" s="29"/>
      <c r="BL952" s="29"/>
      <c r="BM952" s="29"/>
      <c r="BN952" s="29"/>
      <c r="BO952" s="29"/>
      <c r="BP952" s="29"/>
    </row>
    <row r="953" spans="1:68" ht="12.75" customHeight="1">
      <c r="A953" s="112"/>
      <c r="B953" s="112"/>
      <c r="C953" s="112"/>
      <c r="D953" s="29"/>
      <c r="E953" s="29"/>
      <c r="F953" s="150"/>
      <c r="G953" s="29"/>
      <c r="H953" s="29"/>
      <c r="I953" s="29"/>
      <c r="J953" s="112"/>
      <c r="K953" s="29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W953" s="29"/>
      <c r="X953" s="29"/>
      <c r="Y953" s="29"/>
      <c r="Z953" s="29"/>
      <c r="AA953" s="29"/>
      <c r="AB953" s="29"/>
      <c r="AC953" s="29"/>
      <c r="AD953" s="29"/>
      <c r="AE953" s="29"/>
      <c r="AF953" s="29"/>
      <c r="AG953" s="29"/>
      <c r="AH953" s="29"/>
      <c r="AI953" s="29"/>
      <c r="AJ953" s="29"/>
      <c r="AK953" s="29"/>
      <c r="AL953" s="29"/>
      <c r="AM953" s="29"/>
      <c r="AN953" s="29"/>
      <c r="AO953" s="29"/>
      <c r="AP953" s="29"/>
      <c r="AQ953" s="29"/>
      <c r="AR953" s="29"/>
      <c r="AS953" s="29"/>
      <c r="AT953" s="29"/>
      <c r="AU953" s="29"/>
      <c r="AV953" s="29"/>
      <c r="AW953" s="29"/>
      <c r="AX953" s="29"/>
      <c r="AY953" s="29"/>
      <c r="AZ953" s="29"/>
      <c r="BA953" s="29"/>
      <c r="BB953" s="29"/>
      <c r="BC953" s="29"/>
      <c r="BD953" s="29"/>
      <c r="BE953" s="29"/>
      <c r="BF953" s="29"/>
      <c r="BG953" s="29"/>
      <c r="BH953" s="29"/>
      <c r="BI953" s="29"/>
      <c r="BJ953" s="29"/>
      <c r="BK953" s="29"/>
      <c r="BL953" s="29"/>
      <c r="BM953" s="29"/>
      <c r="BN953" s="29"/>
      <c r="BO953" s="29"/>
      <c r="BP953" s="29"/>
    </row>
    <row r="954" spans="1:68" ht="12.75" customHeight="1">
      <c r="A954" s="112"/>
      <c r="B954" s="112"/>
      <c r="C954" s="112"/>
      <c r="D954" s="29"/>
      <c r="E954" s="29"/>
      <c r="F954" s="150"/>
      <c r="G954" s="29"/>
      <c r="H954" s="29"/>
      <c r="I954" s="29"/>
      <c r="J954" s="112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W954" s="29"/>
      <c r="X954" s="29"/>
      <c r="Y954" s="29"/>
      <c r="Z954" s="29"/>
      <c r="AA954" s="29"/>
      <c r="AB954" s="29"/>
      <c r="AC954" s="29"/>
      <c r="AD954" s="29"/>
      <c r="AE954" s="29"/>
      <c r="AF954" s="29"/>
      <c r="AG954" s="29"/>
      <c r="AH954" s="29"/>
      <c r="AI954" s="29"/>
      <c r="AJ954" s="29"/>
      <c r="AK954" s="29"/>
      <c r="AL954" s="29"/>
      <c r="AM954" s="29"/>
      <c r="AN954" s="29"/>
      <c r="AO954" s="29"/>
      <c r="AP954" s="29"/>
      <c r="AQ954" s="29"/>
      <c r="AR954" s="29"/>
      <c r="AS954" s="29"/>
      <c r="AT954" s="29"/>
      <c r="AU954" s="29"/>
      <c r="AV954" s="29"/>
      <c r="AW954" s="29"/>
      <c r="AX954" s="29"/>
      <c r="AY954" s="29"/>
      <c r="AZ954" s="29"/>
      <c r="BA954" s="29"/>
      <c r="BB954" s="29"/>
      <c r="BC954" s="29"/>
      <c r="BD954" s="29"/>
      <c r="BE954" s="29"/>
      <c r="BF954" s="29"/>
      <c r="BG954" s="29"/>
      <c r="BH954" s="29"/>
      <c r="BI954" s="29"/>
      <c r="BJ954" s="29"/>
      <c r="BK954" s="29"/>
      <c r="BL954" s="29"/>
      <c r="BM954" s="29"/>
      <c r="BN954" s="29"/>
      <c r="BO954" s="29"/>
      <c r="BP954" s="29"/>
    </row>
    <row r="955" spans="1:68" ht="12.75" customHeight="1">
      <c r="A955" s="112"/>
      <c r="B955" s="112"/>
      <c r="C955" s="112"/>
      <c r="D955" s="29"/>
      <c r="E955" s="29"/>
      <c r="F955" s="150"/>
      <c r="G955" s="29"/>
      <c r="H955" s="29"/>
      <c r="I955" s="29"/>
      <c r="J955" s="112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W955" s="29"/>
      <c r="X955" s="29"/>
      <c r="Y955" s="29"/>
      <c r="Z955" s="29"/>
      <c r="AA955" s="29"/>
      <c r="AB955" s="29"/>
      <c r="AC955" s="29"/>
      <c r="AD955" s="29"/>
      <c r="AE955" s="29"/>
      <c r="AF955" s="29"/>
      <c r="AG955" s="29"/>
      <c r="AH955" s="29"/>
      <c r="AI955" s="29"/>
      <c r="AJ955" s="29"/>
      <c r="AK955" s="29"/>
      <c r="AL955" s="29"/>
      <c r="AM955" s="29"/>
      <c r="AN955" s="29"/>
      <c r="AO955" s="29"/>
      <c r="AP955" s="29"/>
      <c r="AQ955" s="29"/>
      <c r="AR955" s="29"/>
      <c r="AS955" s="29"/>
      <c r="AT955" s="29"/>
      <c r="AU955" s="29"/>
      <c r="AV955" s="29"/>
      <c r="AW955" s="29"/>
      <c r="AX955" s="29"/>
      <c r="AY955" s="29"/>
      <c r="AZ955" s="29"/>
      <c r="BA955" s="29"/>
      <c r="BB955" s="29"/>
      <c r="BC955" s="29"/>
      <c r="BD955" s="29"/>
      <c r="BE955" s="29"/>
      <c r="BF955" s="29"/>
      <c r="BG955" s="29"/>
      <c r="BH955" s="29"/>
      <c r="BI955" s="29"/>
      <c r="BJ955" s="29"/>
      <c r="BK955" s="29"/>
      <c r="BL955" s="29"/>
      <c r="BM955" s="29"/>
      <c r="BN955" s="29"/>
      <c r="BO955" s="29"/>
      <c r="BP955" s="29"/>
    </row>
    <row r="956" spans="1:68" ht="12.75" customHeight="1">
      <c r="A956" s="112"/>
      <c r="B956" s="112"/>
      <c r="C956" s="112"/>
      <c r="D956" s="29"/>
      <c r="E956" s="29"/>
      <c r="F956" s="150"/>
      <c r="G956" s="29"/>
      <c r="H956" s="29"/>
      <c r="I956" s="29"/>
      <c r="J956" s="112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W956" s="29"/>
      <c r="X956" s="29"/>
      <c r="Y956" s="29"/>
      <c r="Z956" s="29"/>
      <c r="AA956" s="29"/>
      <c r="AB956" s="29"/>
      <c r="AC956" s="29"/>
      <c r="AD956" s="29"/>
      <c r="AE956" s="29"/>
      <c r="AF956" s="29"/>
      <c r="AG956" s="29"/>
      <c r="AH956" s="29"/>
      <c r="AI956" s="29"/>
      <c r="AJ956" s="29"/>
      <c r="AK956" s="29"/>
      <c r="AL956" s="29"/>
      <c r="AM956" s="29"/>
      <c r="AN956" s="29"/>
      <c r="AO956" s="29"/>
      <c r="AP956" s="29"/>
      <c r="AQ956" s="29"/>
      <c r="AR956" s="29"/>
      <c r="AS956" s="29"/>
      <c r="AT956" s="29"/>
      <c r="AU956" s="29"/>
      <c r="AV956" s="29"/>
      <c r="AW956" s="29"/>
      <c r="AX956" s="29"/>
      <c r="AY956" s="29"/>
      <c r="AZ956" s="29"/>
      <c r="BA956" s="29"/>
      <c r="BB956" s="29"/>
      <c r="BC956" s="29"/>
      <c r="BD956" s="29"/>
      <c r="BE956" s="29"/>
      <c r="BF956" s="29"/>
      <c r="BG956" s="29"/>
      <c r="BH956" s="29"/>
      <c r="BI956" s="29"/>
      <c r="BJ956" s="29"/>
      <c r="BK956" s="29"/>
      <c r="BL956" s="29"/>
      <c r="BM956" s="29"/>
      <c r="BN956" s="29"/>
      <c r="BO956" s="29"/>
      <c r="BP956" s="29"/>
    </row>
    <row r="957" spans="1:68" ht="12.75" customHeight="1">
      <c r="A957" s="112"/>
      <c r="B957" s="112"/>
      <c r="C957" s="112"/>
      <c r="D957" s="29"/>
      <c r="E957" s="29"/>
      <c r="F957" s="150"/>
      <c r="G957" s="29"/>
      <c r="H957" s="29"/>
      <c r="I957" s="29"/>
      <c r="J957" s="112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W957" s="29"/>
      <c r="X957" s="29"/>
      <c r="Y957" s="29"/>
      <c r="Z957" s="29"/>
      <c r="AA957" s="29"/>
      <c r="AB957" s="29"/>
      <c r="AC957" s="29"/>
      <c r="AD957" s="29"/>
      <c r="AE957" s="29"/>
      <c r="AF957" s="29"/>
      <c r="AG957" s="29"/>
      <c r="AH957" s="29"/>
      <c r="AI957" s="29"/>
      <c r="AJ957" s="29"/>
      <c r="AK957" s="29"/>
      <c r="AL957" s="29"/>
      <c r="AM957" s="29"/>
      <c r="AN957" s="29"/>
      <c r="AO957" s="29"/>
      <c r="AP957" s="29"/>
      <c r="AQ957" s="29"/>
      <c r="AR957" s="29"/>
      <c r="AS957" s="29"/>
      <c r="AT957" s="29"/>
      <c r="AU957" s="29"/>
      <c r="AV957" s="29"/>
      <c r="AW957" s="29"/>
      <c r="AX957" s="29"/>
      <c r="AY957" s="29"/>
      <c r="AZ957" s="29"/>
      <c r="BA957" s="29"/>
      <c r="BB957" s="29"/>
      <c r="BC957" s="29"/>
      <c r="BD957" s="29"/>
      <c r="BE957" s="29"/>
      <c r="BF957" s="29"/>
      <c r="BG957" s="29"/>
      <c r="BH957" s="29"/>
      <c r="BI957" s="29"/>
      <c r="BJ957" s="29"/>
      <c r="BK957" s="29"/>
      <c r="BL957" s="29"/>
      <c r="BM957" s="29"/>
      <c r="BN957" s="29"/>
      <c r="BO957" s="29"/>
      <c r="BP957" s="29"/>
    </row>
    <row r="958" spans="1:68" ht="12.75" customHeight="1">
      <c r="A958" s="112"/>
      <c r="B958" s="112"/>
      <c r="C958" s="112"/>
      <c r="D958" s="29"/>
      <c r="E958" s="29"/>
      <c r="F958" s="150"/>
      <c r="G958" s="29"/>
      <c r="H958" s="29"/>
      <c r="I958" s="29"/>
      <c r="J958" s="112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W958" s="29"/>
      <c r="X958" s="29"/>
      <c r="Y958" s="29"/>
      <c r="Z958" s="29"/>
      <c r="AA958" s="29"/>
      <c r="AB958" s="29"/>
      <c r="AC958" s="29"/>
      <c r="AD958" s="29"/>
      <c r="AE958" s="29"/>
      <c r="AF958" s="29"/>
      <c r="AG958" s="29"/>
      <c r="AH958" s="29"/>
      <c r="AI958" s="29"/>
      <c r="AJ958" s="29"/>
      <c r="AK958" s="29"/>
      <c r="AL958" s="29"/>
      <c r="AM958" s="29"/>
      <c r="AN958" s="29"/>
      <c r="AO958" s="29"/>
      <c r="AP958" s="29"/>
      <c r="AQ958" s="29"/>
      <c r="AR958" s="29"/>
      <c r="AS958" s="29"/>
      <c r="AT958" s="29"/>
      <c r="AU958" s="29"/>
      <c r="AV958" s="29"/>
      <c r="AW958" s="29"/>
      <c r="AX958" s="29"/>
      <c r="AY958" s="29"/>
      <c r="AZ958" s="29"/>
      <c r="BA958" s="29"/>
      <c r="BB958" s="29"/>
      <c r="BC958" s="29"/>
      <c r="BD958" s="29"/>
      <c r="BE958" s="29"/>
      <c r="BF958" s="29"/>
      <c r="BG958" s="29"/>
      <c r="BH958" s="29"/>
      <c r="BI958" s="29"/>
      <c r="BJ958" s="29"/>
      <c r="BK958" s="29"/>
      <c r="BL958" s="29"/>
      <c r="BM958" s="29"/>
      <c r="BN958" s="29"/>
      <c r="BO958" s="29"/>
      <c r="BP958" s="29"/>
    </row>
    <row r="959" spans="1:68" ht="12.75" customHeight="1">
      <c r="A959" s="112"/>
      <c r="B959" s="112"/>
      <c r="C959" s="112"/>
      <c r="D959" s="29"/>
      <c r="E959" s="29"/>
      <c r="F959" s="150"/>
      <c r="G959" s="29"/>
      <c r="H959" s="29"/>
      <c r="I959" s="29"/>
      <c r="J959" s="112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W959" s="29"/>
      <c r="X959" s="29"/>
      <c r="Y959" s="29"/>
      <c r="Z959" s="29"/>
      <c r="AA959" s="29"/>
      <c r="AB959" s="29"/>
      <c r="AC959" s="29"/>
      <c r="AD959" s="29"/>
      <c r="AE959" s="29"/>
      <c r="AF959" s="29"/>
      <c r="AG959" s="29"/>
      <c r="AH959" s="29"/>
      <c r="AI959" s="29"/>
      <c r="AJ959" s="29"/>
      <c r="AK959" s="29"/>
      <c r="AL959" s="29"/>
      <c r="AM959" s="29"/>
      <c r="AN959" s="29"/>
      <c r="AO959" s="29"/>
      <c r="AP959" s="29"/>
      <c r="AQ959" s="29"/>
      <c r="AR959" s="29"/>
      <c r="AS959" s="29"/>
      <c r="AT959" s="29"/>
      <c r="AU959" s="29"/>
      <c r="AV959" s="29"/>
      <c r="AW959" s="29"/>
      <c r="AX959" s="29"/>
      <c r="AY959" s="29"/>
      <c r="AZ959" s="29"/>
      <c r="BA959" s="29"/>
      <c r="BB959" s="29"/>
      <c r="BC959" s="29"/>
      <c r="BD959" s="29"/>
      <c r="BE959" s="29"/>
      <c r="BF959" s="29"/>
      <c r="BG959" s="29"/>
      <c r="BH959" s="29"/>
      <c r="BI959" s="29"/>
      <c r="BJ959" s="29"/>
      <c r="BK959" s="29"/>
      <c r="BL959" s="29"/>
      <c r="BM959" s="29"/>
      <c r="BN959" s="29"/>
      <c r="BO959" s="29"/>
      <c r="BP959" s="29"/>
    </row>
    <row r="960" spans="1:68" ht="12.75" customHeight="1">
      <c r="A960" s="112"/>
      <c r="B960" s="112"/>
      <c r="C960" s="112"/>
      <c r="D960" s="29"/>
      <c r="E960" s="29"/>
      <c r="F960" s="150"/>
      <c r="G960" s="29"/>
      <c r="H960" s="29"/>
      <c r="I960" s="29"/>
      <c r="J960" s="112"/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W960" s="29"/>
      <c r="X960" s="29"/>
      <c r="Y960" s="29"/>
      <c r="Z960" s="29"/>
      <c r="AA960" s="29"/>
      <c r="AB960" s="29"/>
      <c r="AC960" s="29"/>
      <c r="AD960" s="29"/>
      <c r="AE960" s="29"/>
      <c r="AF960" s="29"/>
      <c r="AG960" s="29"/>
      <c r="AH960" s="29"/>
      <c r="AI960" s="29"/>
      <c r="AJ960" s="29"/>
      <c r="AK960" s="29"/>
      <c r="AL960" s="29"/>
      <c r="AM960" s="29"/>
      <c r="AN960" s="29"/>
      <c r="AO960" s="29"/>
      <c r="AP960" s="29"/>
      <c r="AQ960" s="29"/>
      <c r="AR960" s="29"/>
      <c r="AS960" s="29"/>
      <c r="AT960" s="29"/>
      <c r="AU960" s="29"/>
      <c r="AV960" s="29"/>
      <c r="AW960" s="29"/>
      <c r="AX960" s="29"/>
      <c r="AY960" s="29"/>
      <c r="AZ960" s="29"/>
      <c r="BA960" s="29"/>
      <c r="BB960" s="29"/>
      <c r="BC960" s="29"/>
      <c r="BD960" s="29"/>
      <c r="BE960" s="29"/>
      <c r="BF960" s="29"/>
      <c r="BG960" s="29"/>
      <c r="BH960" s="29"/>
      <c r="BI960" s="29"/>
      <c r="BJ960" s="29"/>
      <c r="BK960" s="29"/>
      <c r="BL960" s="29"/>
      <c r="BM960" s="29"/>
      <c r="BN960" s="29"/>
      <c r="BO960" s="29"/>
      <c r="BP960" s="29"/>
    </row>
    <row r="961" spans="1:68" ht="12.75" customHeight="1">
      <c r="A961" s="112"/>
      <c r="B961" s="112"/>
      <c r="C961" s="112"/>
      <c r="D961" s="29"/>
      <c r="E961" s="29"/>
      <c r="F961" s="150"/>
      <c r="G961" s="29"/>
      <c r="H961" s="29"/>
      <c r="I961" s="29"/>
      <c r="J961" s="112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W961" s="29"/>
      <c r="X961" s="29"/>
      <c r="Y961" s="29"/>
      <c r="Z961" s="29"/>
      <c r="AA961" s="29"/>
      <c r="AB961" s="29"/>
      <c r="AC961" s="29"/>
      <c r="AD961" s="29"/>
      <c r="AE961" s="29"/>
      <c r="AF961" s="29"/>
      <c r="AG961" s="29"/>
      <c r="AH961" s="29"/>
      <c r="AI961" s="29"/>
      <c r="AJ961" s="29"/>
      <c r="AK961" s="29"/>
      <c r="AL961" s="29"/>
      <c r="AM961" s="29"/>
      <c r="AN961" s="29"/>
      <c r="AO961" s="29"/>
      <c r="AP961" s="29"/>
      <c r="AQ961" s="29"/>
      <c r="AR961" s="29"/>
      <c r="AS961" s="29"/>
      <c r="AT961" s="29"/>
      <c r="AU961" s="29"/>
      <c r="AV961" s="29"/>
      <c r="AW961" s="29"/>
      <c r="AX961" s="29"/>
      <c r="AY961" s="29"/>
      <c r="AZ961" s="29"/>
      <c r="BA961" s="29"/>
      <c r="BB961" s="29"/>
      <c r="BC961" s="29"/>
      <c r="BD961" s="29"/>
      <c r="BE961" s="29"/>
      <c r="BF961" s="29"/>
      <c r="BG961" s="29"/>
      <c r="BH961" s="29"/>
      <c r="BI961" s="29"/>
      <c r="BJ961" s="29"/>
      <c r="BK961" s="29"/>
      <c r="BL961" s="29"/>
      <c r="BM961" s="29"/>
      <c r="BN961" s="29"/>
      <c r="BO961" s="29"/>
      <c r="BP961" s="29"/>
    </row>
    <row r="962" spans="1:68" ht="12.75" customHeight="1">
      <c r="A962" s="112"/>
      <c r="B962" s="112"/>
      <c r="C962" s="112"/>
      <c r="D962" s="29"/>
      <c r="E962" s="29"/>
      <c r="F962" s="150"/>
      <c r="G962" s="29"/>
      <c r="H962" s="29"/>
      <c r="I962" s="29"/>
      <c r="J962" s="112"/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W962" s="29"/>
      <c r="X962" s="29"/>
      <c r="Y962" s="29"/>
      <c r="Z962" s="29"/>
      <c r="AA962" s="29"/>
      <c r="AB962" s="29"/>
      <c r="AC962" s="29"/>
      <c r="AD962" s="29"/>
      <c r="AE962" s="29"/>
      <c r="AF962" s="29"/>
      <c r="AG962" s="29"/>
      <c r="AH962" s="29"/>
      <c r="AI962" s="29"/>
      <c r="AJ962" s="29"/>
      <c r="AK962" s="29"/>
      <c r="AL962" s="29"/>
      <c r="AM962" s="29"/>
      <c r="AN962" s="29"/>
      <c r="AO962" s="29"/>
      <c r="AP962" s="29"/>
      <c r="AQ962" s="29"/>
      <c r="AR962" s="29"/>
      <c r="AS962" s="29"/>
      <c r="AT962" s="29"/>
      <c r="AU962" s="29"/>
      <c r="AV962" s="29"/>
      <c r="AW962" s="29"/>
      <c r="AX962" s="29"/>
      <c r="AY962" s="29"/>
      <c r="AZ962" s="29"/>
      <c r="BA962" s="29"/>
      <c r="BB962" s="29"/>
      <c r="BC962" s="29"/>
      <c r="BD962" s="29"/>
      <c r="BE962" s="29"/>
      <c r="BF962" s="29"/>
      <c r="BG962" s="29"/>
      <c r="BH962" s="29"/>
      <c r="BI962" s="29"/>
      <c r="BJ962" s="29"/>
      <c r="BK962" s="29"/>
      <c r="BL962" s="29"/>
      <c r="BM962" s="29"/>
      <c r="BN962" s="29"/>
      <c r="BO962" s="29"/>
      <c r="BP962" s="29"/>
    </row>
    <row r="963" spans="1:68" ht="12.75" customHeight="1">
      <c r="A963" s="112"/>
      <c r="B963" s="112"/>
      <c r="C963" s="112"/>
      <c r="D963" s="29"/>
      <c r="E963" s="29"/>
      <c r="F963" s="150"/>
      <c r="G963" s="29"/>
      <c r="H963" s="29"/>
      <c r="I963" s="29"/>
      <c r="J963" s="112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W963" s="29"/>
      <c r="X963" s="29"/>
      <c r="Y963" s="29"/>
      <c r="Z963" s="29"/>
      <c r="AA963" s="29"/>
      <c r="AB963" s="29"/>
      <c r="AC963" s="29"/>
      <c r="AD963" s="29"/>
      <c r="AE963" s="29"/>
      <c r="AF963" s="29"/>
      <c r="AG963" s="29"/>
      <c r="AH963" s="29"/>
      <c r="AI963" s="29"/>
      <c r="AJ963" s="29"/>
      <c r="AK963" s="29"/>
      <c r="AL963" s="29"/>
      <c r="AM963" s="29"/>
      <c r="AN963" s="29"/>
      <c r="AO963" s="29"/>
      <c r="AP963" s="29"/>
      <c r="AQ963" s="29"/>
      <c r="AR963" s="29"/>
      <c r="AS963" s="29"/>
      <c r="AT963" s="29"/>
      <c r="AU963" s="29"/>
      <c r="AV963" s="29"/>
      <c r="AW963" s="29"/>
      <c r="AX963" s="29"/>
      <c r="AY963" s="29"/>
      <c r="AZ963" s="29"/>
      <c r="BA963" s="29"/>
      <c r="BB963" s="29"/>
      <c r="BC963" s="29"/>
      <c r="BD963" s="29"/>
      <c r="BE963" s="29"/>
      <c r="BF963" s="29"/>
      <c r="BG963" s="29"/>
      <c r="BH963" s="29"/>
      <c r="BI963" s="29"/>
      <c r="BJ963" s="29"/>
      <c r="BK963" s="29"/>
      <c r="BL963" s="29"/>
      <c r="BM963" s="29"/>
      <c r="BN963" s="29"/>
      <c r="BO963" s="29"/>
      <c r="BP963" s="29"/>
    </row>
    <row r="964" spans="1:68" ht="12.75" customHeight="1">
      <c r="A964" s="112"/>
      <c r="B964" s="112"/>
      <c r="C964" s="112"/>
      <c r="D964" s="29"/>
      <c r="E964" s="29"/>
      <c r="F964" s="150"/>
      <c r="G964" s="29"/>
      <c r="H964" s="29"/>
      <c r="I964" s="29"/>
      <c r="J964" s="112"/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W964" s="29"/>
      <c r="X964" s="29"/>
      <c r="Y964" s="29"/>
      <c r="Z964" s="29"/>
      <c r="AA964" s="29"/>
      <c r="AB964" s="29"/>
      <c r="AC964" s="29"/>
      <c r="AD964" s="29"/>
      <c r="AE964" s="29"/>
      <c r="AF964" s="29"/>
      <c r="AG964" s="29"/>
      <c r="AH964" s="29"/>
      <c r="AI964" s="29"/>
      <c r="AJ964" s="29"/>
      <c r="AK964" s="29"/>
      <c r="AL964" s="29"/>
      <c r="AM964" s="29"/>
      <c r="AN964" s="29"/>
      <c r="AO964" s="29"/>
      <c r="AP964" s="29"/>
      <c r="AQ964" s="29"/>
      <c r="AR964" s="29"/>
      <c r="AS964" s="29"/>
      <c r="AT964" s="29"/>
      <c r="AU964" s="29"/>
      <c r="AV964" s="29"/>
      <c r="AW964" s="29"/>
      <c r="AX964" s="29"/>
      <c r="AY964" s="29"/>
      <c r="AZ964" s="29"/>
      <c r="BA964" s="29"/>
      <c r="BB964" s="29"/>
      <c r="BC964" s="29"/>
      <c r="BD964" s="29"/>
      <c r="BE964" s="29"/>
      <c r="BF964" s="29"/>
      <c r="BG964" s="29"/>
      <c r="BH964" s="29"/>
      <c r="BI964" s="29"/>
      <c r="BJ964" s="29"/>
      <c r="BK964" s="29"/>
      <c r="BL964" s="29"/>
      <c r="BM964" s="29"/>
      <c r="BN964" s="29"/>
      <c r="BO964" s="29"/>
      <c r="BP964" s="29"/>
    </row>
    <row r="965" spans="1:68" ht="12.75" customHeight="1">
      <c r="A965" s="112"/>
      <c r="B965" s="112"/>
      <c r="C965" s="112"/>
      <c r="D965" s="29"/>
      <c r="E965" s="29"/>
      <c r="F965" s="150"/>
      <c r="G965" s="29"/>
      <c r="H965" s="29"/>
      <c r="I965" s="29"/>
      <c r="J965" s="112"/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W965" s="29"/>
      <c r="X965" s="29"/>
      <c r="Y965" s="29"/>
      <c r="Z965" s="29"/>
      <c r="AA965" s="29"/>
      <c r="AB965" s="29"/>
      <c r="AC965" s="29"/>
      <c r="AD965" s="29"/>
      <c r="AE965" s="29"/>
      <c r="AF965" s="29"/>
      <c r="AG965" s="29"/>
      <c r="AH965" s="29"/>
      <c r="AI965" s="29"/>
      <c r="AJ965" s="29"/>
      <c r="AK965" s="29"/>
      <c r="AL965" s="29"/>
      <c r="AM965" s="29"/>
      <c r="AN965" s="29"/>
      <c r="AO965" s="29"/>
      <c r="AP965" s="29"/>
      <c r="AQ965" s="29"/>
      <c r="AR965" s="29"/>
      <c r="AS965" s="29"/>
      <c r="AT965" s="29"/>
      <c r="AU965" s="29"/>
      <c r="AV965" s="29"/>
      <c r="AW965" s="29"/>
      <c r="AX965" s="29"/>
      <c r="AY965" s="29"/>
      <c r="AZ965" s="29"/>
      <c r="BA965" s="29"/>
      <c r="BB965" s="29"/>
      <c r="BC965" s="29"/>
      <c r="BD965" s="29"/>
      <c r="BE965" s="29"/>
      <c r="BF965" s="29"/>
      <c r="BG965" s="29"/>
      <c r="BH965" s="29"/>
      <c r="BI965" s="29"/>
      <c r="BJ965" s="29"/>
      <c r="BK965" s="29"/>
      <c r="BL965" s="29"/>
      <c r="BM965" s="29"/>
      <c r="BN965" s="29"/>
      <c r="BO965" s="29"/>
      <c r="BP965" s="29"/>
    </row>
    <row r="966" spans="1:68" ht="12.75" customHeight="1">
      <c r="A966" s="112"/>
      <c r="B966" s="112"/>
      <c r="C966" s="112"/>
      <c r="D966" s="29"/>
      <c r="E966" s="29"/>
      <c r="F966" s="150"/>
      <c r="G966" s="29"/>
      <c r="H966" s="29"/>
      <c r="I966" s="29"/>
      <c r="J966" s="112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W966" s="29"/>
      <c r="X966" s="29"/>
      <c r="Y966" s="29"/>
      <c r="Z966" s="29"/>
      <c r="AA966" s="29"/>
      <c r="AB966" s="29"/>
      <c r="AC966" s="29"/>
      <c r="AD966" s="29"/>
      <c r="AE966" s="29"/>
      <c r="AF966" s="29"/>
      <c r="AG966" s="29"/>
      <c r="AH966" s="29"/>
      <c r="AI966" s="29"/>
      <c r="AJ966" s="29"/>
      <c r="AK966" s="29"/>
      <c r="AL966" s="29"/>
      <c r="AM966" s="29"/>
      <c r="AN966" s="29"/>
      <c r="AO966" s="29"/>
      <c r="AP966" s="29"/>
      <c r="AQ966" s="29"/>
      <c r="AR966" s="29"/>
      <c r="AS966" s="29"/>
      <c r="AT966" s="29"/>
      <c r="AU966" s="29"/>
      <c r="AV966" s="29"/>
      <c r="AW966" s="29"/>
      <c r="AX966" s="29"/>
      <c r="AY966" s="29"/>
      <c r="AZ966" s="29"/>
      <c r="BA966" s="29"/>
      <c r="BB966" s="29"/>
      <c r="BC966" s="29"/>
      <c r="BD966" s="29"/>
      <c r="BE966" s="29"/>
      <c r="BF966" s="29"/>
      <c r="BG966" s="29"/>
      <c r="BH966" s="29"/>
      <c r="BI966" s="29"/>
      <c r="BJ966" s="29"/>
      <c r="BK966" s="29"/>
      <c r="BL966" s="29"/>
      <c r="BM966" s="29"/>
      <c r="BN966" s="29"/>
      <c r="BO966" s="29"/>
      <c r="BP966" s="29"/>
    </row>
    <row r="967" spans="1:68" ht="12.75" customHeight="1">
      <c r="A967" s="112"/>
      <c r="B967" s="112"/>
      <c r="C967" s="112"/>
      <c r="D967" s="29"/>
      <c r="E967" s="29"/>
      <c r="F967" s="150"/>
      <c r="G967" s="29"/>
      <c r="H967" s="29"/>
      <c r="I967" s="29"/>
      <c r="J967" s="112"/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W967" s="29"/>
      <c r="X967" s="29"/>
      <c r="Y967" s="29"/>
      <c r="Z967" s="29"/>
      <c r="AA967" s="29"/>
      <c r="AB967" s="29"/>
      <c r="AC967" s="29"/>
      <c r="AD967" s="29"/>
      <c r="AE967" s="29"/>
      <c r="AF967" s="29"/>
      <c r="AG967" s="29"/>
      <c r="AH967" s="29"/>
      <c r="AI967" s="29"/>
      <c r="AJ967" s="29"/>
      <c r="AK967" s="29"/>
      <c r="AL967" s="29"/>
      <c r="AM967" s="29"/>
      <c r="AN967" s="29"/>
      <c r="AO967" s="29"/>
      <c r="AP967" s="29"/>
      <c r="AQ967" s="29"/>
      <c r="AR967" s="29"/>
      <c r="AS967" s="29"/>
      <c r="AT967" s="29"/>
      <c r="AU967" s="29"/>
      <c r="AV967" s="29"/>
      <c r="AW967" s="29"/>
      <c r="AX967" s="29"/>
      <c r="AY967" s="29"/>
      <c r="AZ967" s="29"/>
      <c r="BA967" s="29"/>
      <c r="BB967" s="29"/>
      <c r="BC967" s="29"/>
      <c r="BD967" s="29"/>
      <c r="BE967" s="29"/>
      <c r="BF967" s="29"/>
      <c r="BG967" s="29"/>
      <c r="BH967" s="29"/>
      <c r="BI967" s="29"/>
      <c r="BJ967" s="29"/>
      <c r="BK967" s="29"/>
      <c r="BL967" s="29"/>
      <c r="BM967" s="29"/>
      <c r="BN967" s="29"/>
      <c r="BO967" s="29"/>
      <c r="BP967" s="29"/>
    </row>
    <row r="968" spans="1:68" ht="12.75" customHeight="1">
      <c r="A968" s="112"/>
      <c r="B968" s="112"/>
      <c r="C968" s="112"/>
      <c r="D968" s="29"/>
      <c r="E968" s="29"/>
      <c r="F968" s="150"/>
      <c r="G968" s="29"/>
      <c r="H968" s="29"/>
      <c r="I968" s="29"/>
      <c r="J968" s="112"/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W968" s="29"/>
      <c r="X968" s="29"/>
      <c r="Y968" s="29"/>
      <c r="Z968" s="29"/>
      <c r="AA968" s="29"/>
      <c r="AB968" s="29"/>
      <c r="AC968" s="29"/>
      <c r="AD968" s="29"/>
      <c r="AE968" s="29"/>
      <c r="AF968" s="29"/>
      <c r="AG968" s="29"/>
      <c r="AH968" s="29"/>
      <c r="AI968" s="29"/>
      <c r="AJ968" s="29"/>
      <c r="AK968" s="29"/>
      <c r="AL968" s="29"/>
      <c r="AM968" s="29"/>
      <c r="AN968" s="29"/>
      <c r="AO968" s="29"/>
      <c r="AP968" s="29"/>
      <c r="AQ968" s="29"/>
      <c r="AR968" s="29"/>
      <c r="AS968" s="29"/>
      <c r="AT968" s="29"/>
      <c r="AU968" s="29"/>
      <c r="AV968" s="29"/>
      <c r="AW968" s="29"/>
      <c r="AX968" s="29"/>
      <c r="AY968" s="29"/>
      <c r="AZ968" s="29"/>
      <c r="BA968" s="29"/>
      <c r="BB968" s="29"/>
      <c r="BC968" s="29"/>
      <c r="BD968" s="29"/>
      <c r="BE968" s="29"/>
      <c r="BF968" s="29"/>
      <c r="BG968" s="29"/>
      <c r="BH968" s="29"/>
      <c r="BI968" s="29"/>
      <c r="BJ968" s="29"/>
      <c r="BK968" s="29"/>
      <c r="BL968" s="29"/>
      <c r="BM968" s="29"/>
      <c r="BN968" s="29"/>
      <c r="BO968" s="29"/>
      <c r="BP968" s="29"/>
    </row>
    <row r="969" spans="1:68" ht="12.75" customHeight="1">
      <c r="A969" s="112"/>
      <c r="B969" s="112"/>
      <c r="C969" s="112"/>
      <c r="D969" s="29"/>
      <c r="E969" s="29"/>
      <c r="F969" s="150"/>
      <c r="G969" s="29"/>
      <c r="H969" s="29"/>
      <c r="I969" s="29"/>
      <c r="J969" s="112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W969" s="29"/>
      <c r="X969" s="29"/>
      <c r="Y969" s="29"/>
      <c r="Z969" s="29"/>
      <c r="AA969" s="29"/>
      <c r="AB969" s="29"/>
      <c r="AC969" s="29"/>
      <c r="AD969" s="29"/>
      <c r="AE969" s="29"/>
      <c r="AF969" s="29"/>
      <c r="AG969" s="29"/>
      <c r="AH969" s="29"/>
      <c r="AI969" s="29"/>
      <c r="AJ969" s="29"/>
      <c r="AK969" s="29"/>
      <c r="AL969" s="29"/>
      <c r="AM969" s="29"/>
      <c r="AN969" s="29"/>
      <c r="AO969" s="29"/>
      <c r="AP969" s="29"/>
      <c r="AQ969" s="29"/>
      <c r="AR969" s="29"/>
      <c r="AS969" s="29"/>
      <c r="AT969" s="29"/>
      <c r="AU969" s="29"/>
      <c r="AV969" s="29"/>
      <c r="AW969" s="29"/>
      <c r="AX969" s="29"/>
      <c r="AY969" s="29"/>
      <c r="AZ969" s="29"/>
      <c r="BA969" s="29"/>
      <c r="BB969" s="29"/>
      <c r="BC969" s="29"/>
      <c r="BD969" s="29"/>
      <c r="BE969" s="29"/>
      <c r="BF969" s="29"/>
      <c r="BG969" s="29"/>
      <c r="BH969" s="29"/>
      <c r="BI969" s="29"/>
      <c r="BJ969" s="29"/>
      <c r="BK969" s="29"/>
      <c r="BL969" s="29"/>
      <c r="BM969" s="29"/>
      <c r="BN969" s="29"/>
      <c r="BO969" s="29"/>
      <c r="BP969" s="29"/>
    </row>
    <row r="970" spans="1:68" ht="12.75" customHeight="1">
      <c r="A970" s="112"/>
      <c r="B970" s="112"/>
      <c r="C970" s="112"/>
      <c r="D970" s="29"/>
      <c r="E970" s="29"/>
      <c r="F970" s="150"/>
      <c r="G970" s="29"/>
      <c r="H970" s="29"/>
      <c r="I970" s="29"/>
      <c r="J970" s="112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W970" s="29"/>
      <c r="X970" s="29"/>
      <c r="Y970" s="29"/>
      <c r="Z970" s="29"/>
      <c r="AA970" s="29"/>
      <c r="AB970" s="29"/>
      <c r="AC970" s="29"/>
      <c r="AD970" s="29"/>
      <c r="AE970" s="29"/>
      <c r="AF970" s="29"/>
      <c r="AG970" s="29"/>
      <c r="AH970" s="29"/>
      <c r="AI970" s="29"/>
      <c r="AJ970" s="29"/>
      <c r="AK970" s="29"/>
      <c r="AL970" s="29"/>
      <c r="AM970" s="29"/>
      <c r="AN970" s="29"/>
      <c r="AO970" s="29"/>
      <c r="AP970" s="29"/>
      <c r="AQ970" s="29"/>
      <c r="AR970" s="29"/>
      <c r="AS970" s="29"/>
      <c r="AT970" s="29"/>
      <c r="AU970" s="29"/>
      <c r="AV970" s="29"/>
      <c r="AW970" s="29"/>
      <c r="AX970" s="29"/>
      <c r="AY970" s="29"/>
      <c r="AZ970" s="29"/>
      <c r="BA970" s="29"/>
      <c r="BB970" s="29"/>
      <c r="BC970" s="29"/>
      <c r="BD970" s="29"/>
      <c r="BE970" s="29"/>
      <c r="BF970" s="29"/>
      <c r="BG970" s="29"/>
      <c r="BH970" s="29"/>
      <c r="BI970" s="29"/>
      <c r="BJ970" s="29"/>
      <c r="BK970" s="29"/>
      <c r="BL970" s="29"/>
      <c r="BM970" s="29"/>
      <c r="BN970" s="29"/>
      <c r="BO970" s="29"/>
      <c r="BP970" s="29"/>
    </row>
    <row r="971" spans="1:68" ht="12.75" customHeight="1">
      <c r="A971" s="112"/>
      <c r="B971" s="112"/>
      <c r="C971" s="112"/>
      <c r="D971" s="29"/>
      <c r="E971" s="29"/>
      <c r="F971" s="150"/>
      <c r="G971" s="29"/>
      <c r="H971" s="29"/>
      <c r="I971" s="29"/>
      <c r="J971" s="112"/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W971" s="29"/>
      <c r="X971" s="29"/>
      <c r="Y971" s="29"/>
      <c r="Z971" s="29"/>
      <c r="AA971" s="29"/>
      <c r="AB971" s="29"/>
      <c r="AC971" s="29"/>
      <c r="AD971" s="29"/>
      <c r="AE971" s="29"/>
      <c r="AF971" s="29"/>
      <c r="AG971" s="29"/>
      <c r="AH971" s="29"/>
      <c r="AI971" s="29"/>
      <c r="AJ971" s="29"/>
      <c r="AK971" s="29"/>
      <c r="AL971" s="29"/>
      <c r="AM971" s="29"/>
      <c r="AN971" s="29"/>
      <c r="AO971" s="29"/>
      <c r="AP971" s="29"/>
      <c r="AQ971" s="29"/>
      <c r="AR971" s="29"/>
      <c r="AS971" s="29"/>
      <c r="AT971" s="29"/>
      <c r="AU971" s="29"/>
      <c r="AV971" s="29"/>
      <c r="AW971" s="29"/>
      <c r="AX971" s="29"/>
      <c r="AY971" s="29"/>
      <c r="AZ971" s="29"/>
      <c r="BA971" s="29"/>
      <c r="BB971" s="29"/>
      <c r="BC971" s="29"/>
      <c r="BD971" s="29"/>
      <c r="BE971" s="29"/>
      <c r="BF971" s="29"/>
      <c r="BG971" s="29"/>
      <c r="BH971" s="29"/>
      <c r="BI971" s="29"/>
      <c r="BJ971" s="29"/>
      <c r="BK971" s="29"/>
      <c r="BL971" s="29"/>
      <c r="BM971" s="29"/>
      <c r="BN971" s="29"/>
      <c r="BO971" s="29"/>
      <c r="BP971" s="29"/>
    </row>
    <row r="972" spans="1:68" ht="12.75" customHeight="1">
      <c r="A972" s="112"/>
      <c r="B972" s="112"/>
      <c r="C972" s="112"/>
      <c r="D972" s="29"/>
      <c r="E972" s="29"/>
      <c r="F972" s="150"/>
      <c r="G972" s="29"/>
      <c r="H972" s="29"/>
      <c r="I972" s="29"/>
      <c r="J972" s="112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W972" s="29"/>
      <c r="X972" s="29"/>
      <c r="Y972" s="29"/>
      <c r="Z972" s="29"/>
      <c r="AA972" s="29"/>
      <c r="AB972" s="29"/>
      <c r="AC972" s="29"/>
      <c r="AD972" s="29"/>
      <c r="AE972" s="29"/>
      <c r="AF972" s="29"/>
      <c r="AG972" s="29"/>
      <c r="AH972" s="29"/>
      <c r="AI972" s="29"/>
      <c r="AJ972" s="29"/>
      <c r="AK972" s="29"/>
      <c r="AL972" s="29"/>
      <c r="AM972" s="29"/>
      <c r="AN972" s="29"/>
      <c r="AO972" s="29"/>
      <c r="AP972" s="29"/>
      <c r="AQ972" s="29"/>
      <c r="AR972" s="29"/>
      <c r="AS972" s="29"/>
      <c r="AT972" s="29"/>
      <c r="AU972" s="29"/>
      <c r="AV972" s="29"/>
      <c r="AW972" s="29"/>
      <c r="AX972" s="29"/>
      <c r="AY972" s="29"/>
      <c r="AZ972" s="29"/>
      <c r="BA972" s="29"/>
      <c r="BB972" s="29"/>
      <c r="BC972" s="29"/>
      <c r="BD972" s="29"/>
      <c r="BE972" s="29"/>
      <c r="BF972" s="29"/>
      <c r="BG972" s="29"/>
      <c r="BH972" s="29"/>
      <c r="BI972" s="29"/>
      <c r="BJ972" s="29"/>
      <c r="BK972" s="29"/>
      <c r="BL972" s="29"/>
      <c r="BM972" s="29"/>
      <c r="BN972" s="29"/>
      <c r="BO972" s="29"/>
      <c r="BP972" s="29"/>
    </row>
    <row r="973" spans="1:68" ht="12.75" customHeight="1">
      <c r="A973" s="112"/>
      <c r="B973" s="112"/>
      <c r="C973" s="112"/>
      <c r="D973" s="29"/>
      <c r="E973" s="29"/>
      <c r="F973" s="150"/>
      <c r="G973" s="29"/>
      <c r="H973" s="29"/>
      <c r="I973" s="29"/>
      <c r="J973" s="112"/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W973" s="29"/>
      <c r="X973" s="29"/>
      <c r="Y973" s="29"/>
      <c r="Z973" s="29"/>
      <c r="AA973" s="29"/>
      <c r="AB973" s="29"/>
      <c r="AC973" s="29"/>
      <c r="AD973" s="29"/>
      <c r="AE973" s="29"/>
      <c r="AF973" s="29"/>
      <c r="AG973" s="29"/>
      <c r="AH973" s="29"/>
      <c r="AI973" s="29"/>
      <c r="AJ973" s="29"/>
      <c r="AK973" s="29"/>
      <c r="AL973" s="29"/>
      <c r="AM973" s="29"/>
      <c r="AN973" s="29"/>
      <c r="AO973" s="29"/>
      <c r="AP973" s="29"/>
      <c r="AQ973" s="29"/>
      <c r="AR973" s="29"/>
      <c r="AS973" s="29"/>
      <c r="AT973" s="29"/>
      <c r="AU973" s="29"/>
      <c r="AV973" s="29"/>
      <c r="AW973" s="29"/>
      <c r="AX973" s="29"/>
      <c r="AY973" s="29"/>
      <c r="AZ973" s="29"/>
      <c r="BA973" s="29"/>
      <c r="BB973" s="29"/>
      <c r="BC973" s="29"/>
      <c r="BD973" s="29"/>
      <c r="BE973" s="29"/>
      <c r="BF973" s="29"/>
      <c r="BG973" s="29"/>
      <c r="BH973" s="29"/>
      <c r="BI973" s="29"/>
      <c r="BJ973" s="29"/>
      <c r="BK973" s="29"/>
      <c r="BL973" s="29"/>
      <c r="BM973" s="29"/>
      <c r="BN973" s="29"/>
      <c r="BO973" s="29"/>
      <c r="BP973" s="29"/>
    </row>
    <row r="974" spans="1:68" ht="12.75" customHeight="1">
      <c r="A974" s="112"/>
      <c r="B974" s="112"/>
      <c r="C974" s="112"/>
      <c r="D974" s="29"/>
      <c r="E974" s="29"/>
      <c r="F974" s="150"/>
      <c r="G974" s="29"/>
      <c r="H974" s="29"/>
      <c r="I974" s="29"/>
      <c r="J974" s="112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W974" s="29"/>
      <c r="X974" s="29"/>
      <c r="Y974" s="29"/>
      <c r="Z974" s="29"/>
      <c r="AA974" s="29"/>
      <c r="AB974" s="29"/>
      <c r="AC974" s="29"/>
      <c r="AD974" s="29"/>
      <c r="AE974" s="29"/>
      <c r="AF974" s="29"/>
      <c r="AG974" s="29"/>
      <c r="AH974" s="29"/>
      <c r="AI974" s="29"/>
      <c r="AJ974" s="29"/>
      <c r="AK974" s="29"/>
      <c r="AL974" s="29"/>
      <c r="AM974" s="29"/>
      <c r="AN974" s="29"/>
      <c r="AO974" s="29"/>
      <c r="AP974" s="29"/>
      <c r="AQ974" s="29"/>
      <c r="AR974" s="29"/>
      <c r="AS974" s="29"/>
      <c r="AT974" s="29"/>
      <c r="AU974" s="29"/>
      <c r="AV974" s="29"/>
      <c r="AW974" s="29"/>
      <c r="AX974" s="29"/>
      <c r="AY974" s="29"/>
      <c r="AZ974" s="29"/>
      <c r="BA974" s="29"/>
      <c r="BB974" s="29"/>
      <c r="BC974" s="29"/>
      <c r="BD974" s="29"/>
      <c r="BE974" s="29"/>
      <c r="BF974" s="29"/>
      <c r="BG974" s="29"/>
      <c r="BH974" s="29"/>
      <c r="BI974" s="29"/>
      <c r="BJ974" s="29"/>
      <c r="BK974" s="29"/>
      <c r="BL974" s="29"/>
      <c r="BM974" s="29"/>
      <c r="BN974" s="29"/>
      <c r="BO974" s="29"/>
      <c r="BP974" s="29"/>
    </row>
    <row r="975" spans="1:68" ht="12.75" customHeight="1">
      <c r="A975" s="112"/>
      <c r="B975" s="112"/>
      <c r="C975" s="112"/>
      <c r="D975" s="29"/>
      <c r="E975" s="29"/>
      <c r="F975" s="150"/>
      <c r="G975" s="29"/>
      <c r="H975" s="29"/>
      <c r="I975" s="29"/>
      <c r="J975" s="112"/>
      <c r="K975" s="29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W975" s="29"/>
      <c r="X975" s="29"/>
      <c r="Y975" s="29"/>
      <c r="Z975" s="29"/>
      <c r="AA975" s="29"/>
      <c r="AB975" s="29"/>
      <c r="AC975" s="29"/>
      <c r="AD975" s="29"/>
      <c r="AE975" s="29"/>
      <c r="AF975" s="29"/>
      <c r="AG975" s="29"/>
      <c r="AH975" s="29"/>
      <c r="AI975" s="29"/>
      <c r="AJ975" s="29"/>
      <c r="AK975" s="29"/>
      <c r="AL975" s="29"/>
      <c r="AM975" s="29"/>
      <c r="AN975" s="29"/>
      <c r="AO975" s="29"/>
      <c r="AP975" s="29"/>
      <c r="AQ975" s="29"/>
      <c r="AR975" s="29"/>
      <c r="AS975" s="29"/>
      <c r="AT975" s="29"/>
      <c r="AU975" s="29"/>
      <c r="AV975" s="29"/>
      <c r="AW975" s="29"/>
      <c r="AX975" s="29"/>
      <c r="AY975" s="29"/>
      <c r="AZ975" s="29"/>
      <c r="BA975" s="29"/>
      <c r="BB975" s="29"/>
      <c r="BC975" s="29"/>
      <c r="BD975" s="29"/>
      <c r="BE975" s="29"/>
      <c r="BF975" s="29"/>
      <c r="BG975" s="29"/>
      <c r="BH975" s="29"/>
      <c r="BI975" s="29"/>
      <c r="BJ975" s="29"/>
      <c r="BK975" s="29"/>
      <c r="BL975" s="29"/>
      <c r="BM975" s="29"/>
      <c r="BN975" s="29"/>
      <c r="BO975" s="29"/>
      <c r="BP975" s="29"/>
    </row>
    <row r="976" spans="1:68" ht="12.75" customHeight="1">
      <c r="A976" s="112"/>
      <c r="B976" s="112"/>
      <c r="C976" s="112"/>
      <c r="D976" s="29"/>
      <c r="E976" s="29"/>
      <c r="F976" s="150"/>
      <c r="G976" s="29"/>
      <c r="H976" s="29"/>
      <c r="I976" s="29"/>
      <c r="J976" s="112"/>
      <c r="K976" s="29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W976" s="29"/>
      <c r="X976" s="29"/>
      <c r="Y976" s="29"/>
      <c r="Z976" s="29"/>
      <c r="AA976" s="29"/>
      <c r="AB976" s="29"/>
      <c r="AC976" s="29"/>
      <c r="AD976" s="29"/>
      <c r="AE976" s="29"/>
      <c r="AF976" s="29"/>
      <c r="AG976" s="29"/>
      <c r="AH976" s="29"/>
      <c r="AI976" s="29"/>
      <c r="AJ976" s="29"/>
      <c r="AK976" s="29"/>
      <c r="AL976" s="29"/>
      <c r="AM976" s="29"/>
      <c r="AN976" s="29"/>
      <c r="AO976" s="29"/>
      <c r="AP976" s="29"/>
      <c r="AQ976" s="29"/>
      <c r="AR976" s="29"/>
      <c r="AS976" s="29"/>
      <c r="AT976" s="29"/>
      <c r="AU976" s="29"/>
      <c r="AV976" s="29"/>
      <c r="AW976" s="29"/>
      <c r="AX976" s="29"/>
      <c r="AY976" s="29"/>
      <c r="AZ976" s="29"/>
      <c r="BA976" s="29"/>
      <c r="BB976" s="29"/>
      <c r="BC976" s="29"/>
      <c r="BD976" s="29"/>
      <c r="BE976" s="29"/>
      <c r="BF976" s="29"/>
      <c r="BG976" s="29"/>
      <c r="BH976" s="29"/>
      <c r="BI976" s="29"/>
      <c r="BJ976" s="29"/>
      <c r="BK976" s="29"/>
      <c r="BL976" s="29"/>
      <c r="BM976" s="29"/>
      <c r="BN976" s="29"/>
      <c r="BO976" s="29"/>
      <c r="BP976" s="29"/>
    </row>
    <row r="977" spans="1:68" ht="12.75" customHeight="1">
      <c r="A977" s="112"/>
      <c r="B977" s="112"/>
      <c r="C977" s="112"/>
      <c r="D977" s="29"/>
      <c r="E977" s="29"/>
      <c r="F977" s="150"/>
      <c r="G977" s="29"/>
      <c r="H977" s="29"/>
      <c r="I977" s="29"/>
      <c r="J977" s="112"/>
      <c r="K977" s="29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W977" s="29"/>
      <c r="X977" s="29"/>
      <c r="Y977" s="29"/>
      <c r="Z977" s="29"/>
      <c r="AA977" s="29"/>
      <c r="AB977" s="29"/>
      <c r="AC977" s="29"/>
      <c r="AD977" s="29"/>
      <c r="AE977" s="29"/>
      <c r="AF977" s="29"/>
      <c r="AG977" s="29"/>
      <c r="AH977" s="29"/>
      <c r="AI977" s="29"/>
      <c r="AJ977" s="29"/>
      <c r="AK977" s="29"/>
      <c r="AL977" s="29"/>
      <c r="AM977" s="29"/>
      <c r="AN977" s="29"/>
      <c r="AO977" s="29"/>
      <c r="AP977" s="29"/>
      <c r="AQ977" s="29"/>
      <c r="AR977" s="29"/>
      <c r="AS977" s="29"/>
      <c r="AT977" s="29"/>
      <c r="AU977" s="29"/>
      <c r="AV977" s="29"/>
      <c r="AW977" s="29"/>
      <c r="AX977" s="29"/>
      <c r="AY977" s="29"/>
      <c r="AZ977" s="29"/>
      <c r="BA977" s="29"/>
      <c r="BB977" s="29"/>
      <c r="BC977" s="29"/>
      <c r="BD977" s="29"/>
      <c r="BE977" s="29"/>
      <c r="BF977" s="29"/>
      <c r="BG977" s="29"/>
      <c r="BH977" s="29"/>
      <c r="BI977" s="29"/>
      <c r="BJ977" s="29"/>
      <c r="BK977" s="29"/>
      <c r="BL977" s="29"/>
      <c r="BM977" s="29"/>
      <c r="BN977" s="29"/>
      <c r="BO977" s="29"/>
      <c r="BP977" s="29"/>
    </row>
    <row r="978" spans="1:68" ht="12.75" customHeight="1">
      <c r="A978" s="112"/>
      <c r="B978" s="112"/>
      <c r="C978" s="112"/>
      <c r="D978" s="29"/>
      <c r="E978" s="29"/>
      <c r="F978" s="150"/>
      <c r="G978" s="29"/>
      <c r="H978" s="29"/>
      <c r="I978" s="29"/>
      <c r="J978" s="112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W978" s="29"/>
      <c r="X978" s="29"/>
      <c r="Y978" s="29"/>
      <c r="Z978" s="29"/>
      <c r="AA978" s="29"/>
      <c r="AB978" s="29"/>
      <c r="AC978" s="29"/>
      <c r="AD978" s="29"/>
      <c r="AE978" s="29"/>
      <c r="AF978" s="29"/>
      <c r="AG978" s="29"/>
      <c r="AH978" s="29"/>
      <c r="AI978" s="29"/>
      <c r="AJ978" s="29"/>
      <c r="AK978" s="29"/>
      <c r="AL978" s="29"/>
      <c r="AM978" s="29"/>
      <c r="AN978" s="29"/>
      <c r="AO978" s="29"/>
      <c r="AP978" s="29"/>
      <c r="AQ978" s="29"/>
      <c r="AR978" s="29"/>
      <c r="AS978" s="29"/>
      <c r="AT978" s="29"/>
      <c r="AU978" s="29"/>
      <c r="AV978" s="29"/>
      <c r="AW978" s="29"/>
      <c r="AX978" s="29"/>
      <c r="AY978" s="29"/>
      <c r="AZ978" s="29"/>
      <c r="BA978" s="29"/>
      <c r="BB978" s="29"/>
      <c r="BC978" s="29"/>
      <c r="BD978" s="29"/>
      <c r="BE978" s="29"/>
      <c r="BF978" s="29"/>
      <c r="BG978" s="29"/>
      <c r="BH978" s="29"/>
      <c r="BI978" s="29"/>
      <c r="BJ978" s="29"/>
      <c r="BK978" s="29"/>
      <c r="BL978" s="29"/>
      <c r="BM978" s="29"/>
      <c r="BN978" s="29"/>
      <c r="BO978" s="29"/>
      <c r="BP978" s="29"/>
    </row>
    <row r="979" spans="1:68" ht="12.75" customHeight="1">
      <c r="A979" s="112"/>
      <c r="B979" s="112"/>
      <c r="C979" s="112"/>
      <c r="D979" s="29"/>
      <c r="E979" s="29"/>
      <c r="F979" s="150"/>
      <c r="G979" s="29"/>
      <c r="H979" s="29"/>
      <c r="I979" s="29"/>
      <c r="J979" s="112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W979" s="29"/>
      <c r="X979" s="29"/>
      <c r="Y979" s="29"/>
      <c r="Z979" s="29"/>
      <c r="AA979" s="29"/>
      <c r="AB979" s="29"/>
      <c r="AC979" s="29"/>
      <c r="AD979" s="29"/>
      <c r="AE979" s="29"/>
      <c r="AF979" s="29"/>
      <c r="AG979" s="29"/>
      <c r="AH979" s="29"/>
      <c r="AI979" s="29"/>
      <c r="AJ979" s="29"/>
      <c r="AK979" s="29"/>
      <c r="AL979" s="29"/>
      <c r="AM979" s="29"/>
      <c r="AN979" s="29"/>
      <c r="AO979" s="29"/>
      <c r="AP979" s="29"/>
      <c r="AQ979" s="29"/>
      <c r="AR979" s="29"/>
      <c r="AS979" s="29"/>
      <c r="AT979" s="29"/>
      <c r="AU979" s="29"/>
      <c r="AV979" s="29"/>
      <c r="AW979" s="29"/>
      <c r="AX979" s="29"/>
      <c r="AY979" s="29"/>
      <c r="AZ979" s="29"/>
      <c r="BA979" s="29"/>
      <c r="BB979" s="29"/>
      <c r="BC979" s="29"/>
      <c r="BD979" s="29"/>
      <c r="BE979" s="29"/>
      <c r="BF979" s="29"/>
      <c r="BG979" s="29"/>
      <c r="BH979" s="29"/>
      <c r="BI979" s="29"/>
      <c r="BJ979" s="29"/>
      <c r="BK979" s="29"/>
      <c r="BL979" s="29"/>
      <c r="BM979" s="29"/>
      <c r="BN979" s="29"/>
      <c r="BO979" s="29"/>
      <c r="BP979" s="29"/>
    </row>
    <row r="980" spans="1:68" ht="12.75" customHeight="1">
      <c r="A980" s="112"/>
      <c r="B980" s="112"/>
      <c r="C980" s="112"/>
      <c r="D980" s="29"/>
      <c r="E980" s="29"/>
      <c r="F980" s="150"/>
      <c r="G980" s="29"/>
      <c r="H980" s="29"/>
      <c r="I980" s="29"/>
      <c r="J980" s="112"/>
      <c r="K980" s="29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W980" s="29"/>
      <c r="X980" s="29"/>
      <c r="Y980" s="29"/>
      <c r="Z980" s="29"/>
      <c r="AA980" s="29"/>
      <c r="AB980" s="29"/>
      <c r="AC980" s="29"/>
      <c r="AD980" s="29"/>
      <c r="AE980" s="29"/>
      <c r="AF980" s="29"/>
      <c r="AG980" s="29"/>
      <c r="AH980" s="29"/>
      <c r="AI980" s="29"/>
      <c r="AJ980" s="29"/>
      <c r="AK980" s="29"/>
      <c r="AL980" s="29"/>
      <c r="AM980" s="29"/>
      <c r="AN980" s="29"/>
      <c r="AO980" s="29"/>
      <c r="AP980" s="29"/>
      <c r="AQ980" s="29"/>
      <c r="AR980" s="29"/>
      <c r="AS980" s="29"/>
      <c r="AT980" s="29"/>
      <c r="AU980" s="29"/>
      <c r="AV980" s="29"/>
      <c r="AW980" s="29"/>
      <c r="AX980" s="29"/>
      <c r="AY980" s="29"/>
      <c r="AZ980" s="29"/>
      <c r="BA980" s="29"/>
      <c r="BB980" s="29"/>
      <c r="BC980" s="29"/>
      <c r="BD980" s="29"/>
      <c r="BE980" s="29"/>
      <c r="BF980" s="29"/>
      <c r="BG980" s="29"/>
      <c r="BH980" s="29"/>
      <c r="BI980" s="29"/>
      <c r="BJ980" s="29"/>
      <c r="BK980" s="29"/>
      <c r="BL980" s="29"/>
      <c r="BM980" s="29"/>
      <c r="BN980" s="29"/>
      <c r="BO980" s="29"/>
      <c r="BP980" s="29"/>
    </row>
    <row r="981" spans="1:68" ht="12.75" customHeight="1">
      <c r="A981" s="112"/>
      <c r="B981" s="112"/>
      <c r="C981" s="112"/>
      <c r="D981" s="29"/>
      <c r="E981" s="29"/>
      <c r="F981" s="150"/>
      <c r="G981" s="29"/>
      <c r="H981" s="29"/>
      <c r="I981" s="29"/>
      <c r="J981" s="112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W981" s="29"/>
      <c r="X981" s="29"/>
      <c r="Y981" s="29"/>
      <c r="Z981" s="29"/>
      <c r="AA981" s="29"/>
      <c r="AB981" s="29"/>
      <c r="AC981" s="29"/>
      <c r="AD981" s="29"/>
      <c r="AE981" s="29"/>
      <c r="AF981" s="29"/>
      <c r="AG981" s="29"/>
      <c r="AH981" s="29"/>
      <c r="AI981" s="29"/>
      <c r="AJ981" s="29"/>
      <c r="AK981" s="29"/>
      <c r="AL981" s="29"/>
      <c r="AM981" s="29"/>
      <c r="AN981" s="29"/>
      <c r="AO981" s="29"/>
      <c r="AP981" s="29"/>
      <c r="AQ981" s="29"/>
      <c r="AR981" s="29"/>
      <c r="AS981" s="29"/>
      <c r="AT981" s="29"/>
      <c r="AU981" s="29"/>
      <c r="AV981" s="29"/>
      <c r="AW981" s="29"/>
      <c r="AX981" s="29"/>
      <c r="AY981" s="29"/>
      <c r="AZ981" s="29"/>
      <c r="BA981" s="29"/>
      <c r="BB981" s="29"/>
      <c r="BC981" s="29"/>
      <c r="BD981" s="29"/>
      <c r="BE981" s="29"/>
      <c r="BF981" s="29"/>
      <c r="BG981" s="29"/>
      <c r="BH981" s="29"/>
      <c r="BI981" s="29"/>
      <c r="BJ981" s="29"/>
      <c r="BK981" s="29"/>
      <c r="BL981" s="29"/>
      <c r="BM981" s="29"/>
      <c r="BN981" s="29"/>
      <c r="BO981" s="29"/>
      <c r="BP981" s="29"/>
    </row>
    <row r="982" spans="1:68" ht="12.75" customHeight="1">
      <c r="A982" s="112"/>
      <c r="B982" s="112"/>
      <c r="C982" s="112"/>
      <c r="D982" s="29"/>
      <c r="E982" s="29"/>
      <c r="F982" s="150"/>
      <c r="G982" s="29"/>
      <c r="H982" s="29"/>
      <c r="I982" s="29"/>
      <c r="J982" s="112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W982" s="29"/>
      <c r="X982" s="29"/>
      <c r="Y982" s="29"/>
      <c r="Z982" s="29"/>
      <c r="AA982" s="29"/>
      <c r="AB982" s="29"/>
      <c r="AC982" s="29"/>
      <c r="AD982" s="29"/>
      <c r="AE982" s="29"/>
      <c r="AF982" s="29"/>
      <c r="AG982" s="29"/>
      <c r="AH982" s="29"/>
      <c r="AI982" s="29"/>
      <c r="AJ982" s="29"/>
      <c r="AK982" s="29"/>
      <c r="AL982" s="29"/>
      <c r="AM982" s="29"/>
      <c r="AN982" s="29"/>
      <c r="AO982" s="29"/>
      <c r="AP982" s="29"/>
      <c r="AQ982" s="29"/>
      <c r="AR982" s="29"/>
      <c r="AS982" s="29"/>
      <c r="AT982" s="29"/>
      <c r="AU982" s="29"/>
      <c r="AV982" s="29"/>
      <c r="AW982" s="29"/>
      <c r="AX982" s="29"/>
      <c r="AY982" s="29"/>
      <c r="AZ982" s="29"/>
      <c r="BA982" s="29"/>
      <c r="BB982" s="29"/>
      <c r="BC982" s="29"/>
      <c r="BD982" s="29"/>
      <c r="BE982" s="29"/>
      <c r="BF982" s="29"/>
      <c r="BG982" s="29"/>
      <c r="BH982" s="29"/>
      <c r="BI982" s="29"/>
      <c r="BJ982" s="29"/>
      <c r="BK982" s="29"/>
      <c r="BL982" s="29"/>
      <c r="BM982" s="29"/>
      <c r="BN982" s="29"/>
      <c r="BO982" s="29"/>
      <c r="BP982" s="29"/>
    </row>
    <row r="983" spans="1:68" ht="12.75" customHeight="1">
      <c r="A983" s="112"/>
      <c r="B983" s="112"/>
      <c r="C983" s="112"/>
      <c r="D983" s="29"/>
      <c r="E983" s="29"/>
      <c r="F983" s="150"/>
      <c r="G983" s="29"/>
      <c r="H983" s="29"/>
      <c r="I983" s="29"/>
      <c r="J983" s="112"/>
      <c r="K983" s="29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W983" s="29"/>
      <c r="X983" s="29"/>
      <c r="Y983" s="29"/>
      <c r="Z983" s="29"/>
      <c r="AA983" s="29"/>
      <c r="AB983" s="29"/>
      <c r="AC983" s="29"/>
      <c r="AD983" s="29"/>
      <c r="AE983" s="29"/>
      <c r="AF983" s="29"/>
      <c r="AG983" s="29"/>
      <c r="AH983" s="29"/>
      <c r="AI983" s="29"/>
      <c r="AJ983" s="29"/>
      <c r="AK983" s="29"/>
      <c r="AL983" s="29"/>
      <c r="AM983" s="29"/>
      <c r="AN983" s="29"/>
      <c r="AO983" s="29"/>
      <c r="AP983" s="29"/>
      <c r="AQ983" s="29"/>
      <c r="AR983" s="29"/>
      <c r="AS983" s="29"/>
      <c r="AT983" s="29"/>
      <c r="AU983" s="29"/>
      <c r="AV983" s="29"/>
      <c r="AW983" s="29"/>
      <c r="AX983" s="29"/>
      <c r="AY983" s="29"/>
      <c r="AZ983" s="29"/>
      <c r="BA983" s="29"/>
      <c r="BB983" s="29"/>
      <c r="BC983" s="29"/>
      <c r="BD983" s="29"/>
      <c r="BE983" s="29"/>
      <c r="BF983" s="29"/>
      <c r="BG983" s="29"/>
      <c r="BH983" s="29"/>
      <c r="BI983" s="29"/>
      <c r="BJ983" s="29"/>
      <c r="BK983" s="29"/>
      <c r="BL983" s="29"/>
      <c r="BM983" s="29"/>
      <c r="BN983" s="29"/>
      <c r="BO983" s="29"/>
      <c r="BP983" s="29"/>
    </row>
    <row r="984" spans="1:68" ht="12.75" customHeight="1">
      <c r="A984" s="112"/>
      <c r="B984" s="112"/>
      <c r="C984" s="112"/>
      <c r="D984" s="29"/>
      <c r="E984" s="29"/>
      <c r="F984" s="150"/>
      <c r="G984" s="29"/>
      <c r="H984" s="29"/>
      <c r="I984" s="29"/>
      <c r="J984" s="112"/>
      <c r="K984" s="29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W984" s="29"/>
      <c r="X984" s="29"/>
      <c r="Y984" s="29"/>
      <c r="Z984" s="29"/>
      <c r="AA984" s="29"/>
      <c r="AB984" s="29"/>
      <c r="AC984" s="29"/>
      <c r="AD984" s="29"/>
      <c r="AE984" s="29"/>
      <c r="AF984" s="29"/>
      <c r="AG984" s="29"/>
      <c r="AH984" s="29"/>
      <c r="AI984" s="29"/>
      <c r="AJ984" s="29"/>
      <c r="AK984" s="29"/>
      <c r="AL984" s="29"/>
      <c r="AM984" s="29"/>
      <c r="AN984" s="29"/>
      <c r="AO984" s="29"/>
      <c r="AP984" s="29"/>
      <c r="AQ984" s="29"/>
      <c r="AR984" s="29"/>
      <c r="AS984" s="29"/>
      <c r="AT984" s="29"/>
      <c r="AU984" s="29"/>
      <c r="AV984" s="29"/>
      <c r="AW984" s="29"/>
      <c r="AX984" s="29"/>
      <c r="AY984" s="29"/>
      <c r="AZ984" s="29"/>
      <c r="BA984" s="29"/>
      <c r="BB984" s="29"/>
      <c r="BC984" s="29"/>
      <c r="BD984" s="29"/>
      <c r="BE984" s="29"/>
      <c r="BF984" s="29"/>
      <c r="BG984" s="29"/>
      <c r="BH984" s="29"/>
      <c r="BI984" s="29"/>
      <c r="BJ984" s="29"/>
      <c r="BK984" s="29"/>
      <c r="BL984" s="29"/>
      <c r="BM984" s="29"/>
      <c r="BN984" s="29"/>
      <c r="BO984" s="29"/>
      <c r="BP984" s="29"/>
    </row>
    <row r="985" spans="1:68" ht="12.75" customHeight="1">
      <c r="A985" s="112"/>
      <c r="B985" s="112"/>
      <c r="C985" s="112"/>
      <c r="D985" s="29"/>
      <c r="E985" s="29"/>
      <c r="F985" s="150"/>
      <c r="G985" s="29"/>
      <c r="H985" s="29"/>
      <c r="I985" s="29"/>
      <c r="J985" s="112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W985" s="29"/>
      <c r="X985" s="29"/>
      <c r="Y985" s="29"/>
      <c r="Z985" s="29"/>
      <c r="AA985" s="29"/>
      <c r="AB985" s="29"/>
      <c r="AC985" s="29"/>
      <c r="AD985" s="29"/>
      <c r="AE985" s="29"/>
      <c r="AF985" s="29"/>
      <c r="AG985" s="29"/>
      <c r="AH985" s="29"/>
      <c r="AI985" s="29"/>
      <c r="AJ985" s="29"/>
      <c r="AK985" s="29"/>
      <c r="AL985" s="29"/>
      <c r="AM985" s="29"/>
      <c r="AN985" s="29"/>
      <c r="AO985" s="29"/>
      <c r="AP985" s="29"/>
      <c r="AQ985" s="29"/>
      <c r="AR985" s="29"/>
      <c r="AS985" s="29"/>
      <c r="AT985" s="29"/>
      <c r="AU985" s="29"/>
      <c r="AV985" s="29"/>
      <c r="AW985" s="29"/>
      <c r="AX985" s="29"/>
      <c r="AY985" s="29"/>
      <c r="AZ985" s="29"/>
      <c r="BA985" s="29"/>
      <c r="BB985" s="29"/>
      <c r="BC985" s="29"/>
      <c r="BD985" s="29"/>
      <c r="BE985" s="29"/>
      <c r="BF985" s="29"/>
      <c r="BG985" s="29"/>
      <c r="BH985" s="29"/>
      <c r="BI985" s="29"/>
      <c r="BJ985" s="29"/>
      <c r="BK985" s="29"/>
      <c r="BL985" s="29"/>
      <c r="BM985" s="29"/>
      <c r="BN985" s="29"/>
      <c r="BO985" s="29"/>
      <c r="BP985" s="29"/>
    </row>
    <row r="986" spans="1:68" ht="12.75" customHeight="1">
      <c r="A986" s="112"/>
      <c r="B986" s="112"/>
      <c r="C986" s="112"/>
      <c r="D986" s="29"/>
      <c r="E986" s="29"/>
      <c r="F986" s="150"/>
      <c r="G986" s="29"/>
      <c r="H986" s="29"/>
      <c r="I986" s="29"/>
      <c r="J986" s="112"/>
      <c r="K986" s="29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W986" s="29"/>
      <c r="X986" s="29"/>
      <c r="Y986" s="29"/>
      <c r="Z986" s="29"/>
      <c r="AA986" s="29"/>
      <c r="AB986" s="29"/>
      <c r="AC986" s="29"/>
      <c r="AD986" s="29"/>
      <c r="AE986" s="29"/>
      <c r="AF986" s="29"/>
      <c r="AG986" s="29"/>
      <c r="AH986" s="29"/>
      <c r="AI986" s="29"/>
      <c r="AJ986" s="29"/>
      <c r="AK986" s="29"/>
      <c r="AL986" s="29"/>
      <c r="AM986" s="29"/>
      <c r="AN986" s="29"/>
      <c r="AO986" s="29"/>
      <c r="AP986" s="29"/>
      <c r="AQ986" s="29"/>
      <c r="AR986" s="29"/>
      <c r="AS986" s="29"/>
      <c r="AT986" s="29"/>
      <c r="AU986" s="29"/>
      <c r="AV986" s="29"/>
      <c r="AW986" s="29"/>
      <c r="AX986" s="29"/>
      <c r="AY986" s="29"/>
      <c r="AZ986" s="29"/>
      <c r="BA986" s="29"/>
      <c r="BB986" s="29"/>
      <c r="BC986" s="29"/>
      <c r="BD986" s="29"/>
      <c r="BE986" s="29"/>
      <c r="BF986" s="29"/>
      <c r="BG986" s="29"/>
      <c r="BH986" s="29"/>
      <c r="BI986" s="29"/>
      <c r="BJ986" s="29"/>
      <c r="BK986" s="29"/>
      <c r="BL986" s="29"/>
      <c r="BM986" s="29"/>
      <c r="BN986" s="29"/>
      <c r="BO986" s="29"/>
      <c r="BP986" s="29"/>
    </row>
    <row r="987" spans="1:68" ht="12.75" customHeight="1">
      <c r="A987" s="112"/>
      <c r="B987" s="112"/>
      <c r="C987" s="112"/>
      <c r="D987" s="29"/>
      <c r="E987" s="29"/>
      <c r="F987" s="150"/>
      <c r="G987" s="29"/>
      <c r="H987" s="29"/>
      <c r="I987" s="29"/>
      <c r="J987" s="112"/>
      <c r="K987" s="29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W987" s="29"/>
      <c r="X987" s="29"/>
      <c r="Y987" s="29"/>
      <c r="Z987" s="29"/>
      <c r="AA987" s="29"/>
      <c r="AB987" s="29"/>
      <c r="AC987" s="29"/>
      <c r="AD987" s="29"/>
      <c r="AE987" s="29"/>
      <c r="AF987" s="29"/>
      <c r="AG987" s="29"/>
      <c r="AH987" s="29"/>
      <c r="AI987" s="29"/>
      <c r="AJ987" s="29"/>
      <c r="AK987" s="29"/>
      <c r="AL987" s="29"/>
      <c r="AM987" s="29"/>
      <c r="AN987" s="29"/>
      <c r="AO987" s="29"/>
      <c r="AP987" s="29"/>
      <c r="AQ987" s="29"/>
      <c r="AR987" s="29"/>
      <c r="AS987" s="29"/>
      <c r="AT987" s="29"/>
      <c r="AU987" s="29"/>
      <c r="AV987" s="29"/>
      <c r="AW987" s="29"/>
      <c r="AX987" s="29"/>
      <c r="AY987" s="29"/>
      <c r="AZ987" s="29"/>
      <c r="BA987" s="29"/>
      <c r="BB987" s="29"/>
      <c r="BC987" s="29"/>
      <c r="BD987" s="29"/>
      <c r="BE987" s="29"/>
      <c r="BF987" s="29"/>
      <c r="BG987" s="29"/>
      <c r="BH987" s="29"/>
      <c r="BI987" s="29"/>
      <c r="BJ987" s="29"/>
      <c r="BK987" s="29"/>
      <c r="BL987" s="29"/>
      <c r="BM987" s="29"/>
      <c r="BN987" s="29"/>
      <c r="BO987" s="29"/>
      <c r="BP987" s="29"/>
    </row>
    <row r="988" spans="1:68" ht="12.75" customHeight="1">
      <c r="A988" s="112"/>
      <c r="B988" s="112"/>
      <c r="C988" s="112"/>
      <c r="D988" s="29"/>
      <c r="E988" s="29"/>
      <c r="F988" s="150"/>
      <c r="G988" s="29"/>
      <c r="H988" s="29"/>
      <c r="I988" s="29"/>
      <c r="J988" s="112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W988" s="29"/>
      <c r="X988" s="29"/>
      <c r="Y988" s="29"/>
      <c r="Z988" s="29"/>
      <c r="AA988" s="29"/>
      <c r="AB988" s="29"/>
      <c r="AC988" s="29"/>
      <c r="AD988" s="29"/>
      <c r="AE988" s="29"/>
      <c r="AF988" s="29"/>
      <c r="AG988" s="29"/>
      <c r="AH988" s="29"/>
      <c r="AI988" s="29"/>
      <c r="AJ988" s="29"/>
      <c r="AK988" s="29"/>
      <c r="AL988" s="29"/>
      <c r="AM988" s="29"/>
      <c r="AN988" s="29"/>
      <c r="AO988" s="29"/>
      <c r="AP988" s="29"/>
      <c r="AQ988" s="29"/>
      <c r="AR988" s="29"/>
      <c r="AS988" s="29"/>
      <c r="AT988" s="29"/>
      <c r="AU988" s="29"/>
      <c r="AV988" s="29"/>
      <c r="AW988" s="29"/>
      <c r="AX988" s="29"/>
      <c r="AY988" s="29"/>
      <c r="AZ988" s="29"/>
      <c r="BA988" s="29"/>
      <c r="BB988" s="29"/>
      <c r="BC988" s="29"/>
      <c r="BD988" s="29"/>
      <c r="BE988" s="29"/>
      <c r="BF988" s="29"/>
      <c r="BG988" s="29"/>
      <c r="BH988" s="29"/>
      <c r="BI988" s="29"/>
      <c r="BJ988" s="29"/>
      <c r="BK988" s="29"/>
      <c r="BL988" s="29"/>
      <c r="BM988" s="29"/>
      <c r="BN988" s="29"/>
      <c r="BO988" s="29"/>
      <c r="BP988" s="29"/>
    </row>
    <row r="989" spans="1:68" ht="12.75" customHeight="1">
      <c r="A989" s="112"/>
      <c r="B989" s="112"/>
      <c r="C989" s="112"/>
      <c r="D989" s="29"/>
      <c r="E989" s="29"/>
      <c r="F989" s="150"/>
      <c r="G989" s="29"/>
      <c r="H989" s="29"/>
      <c r="I989" s="29"/>
      <c r="J989" s="112"/>
      <c r="K989" s="29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W989" s="29"/>
      <c r="X989" s="29"/>
      <c r="Y989" s="29"/>
      <c r="Z989" s="29"/>
      <c r="AA989" s="29"/>
      <c r="AB989" s="29"/>
      <c r="AC989" s="29"/>
      <c r="AD989" s="29"/>
      <c r="AE989" s="29"/>
      <c r="AF989" s="29"/>
      <c r="AG989" s="29"/>
      <c r="AH989" s="29"/>
      <c r="AI989" s="29"/>
      <c r="AJ989" s="29"/>
      <c r="AK989" s="29"/>
      <c r="AL989" s="29"/>
      <c r="AM989" s="29"/>
      <c r="AN989" s="29"/>
      <c r="AO989" s="29"/>
      <c r="AP989" s="29"/>
      <c r="AQ989" s="29"/>
      <c r="AR989" s="29"/>
      <c r="AS989" s="29"/>
      <c r="AT989" s="29"/>
      <c r="AU989" s="29"/>
      <c r="AV989" s="29"/>
      <c r="AW989" s="29"/>
      <c r="AX989" s="29"/>
      <c r="AY989" s="29"/>
      <c r="AZ989" s="29"/>
      <c r="BA989" s="29"/>
      <c r="BB989" s="29"/>
      <c r="BC989" s="29"/>
      <c r="BD989" s="29"/>
      <c r="BE989" s="29"/>
      <c r="BF989" s="29"/>
      <c r="BG989" s="29"/>
      <c r="BH989" s="29"/>
      <c r="BI989" s="29"/>
      <c r="BJ989" s="29"/>
      <c r="BK989" s="29"/>
      <c r="BL989" s="29"/>
      <c r="BM989" s="29"/>
      <c r="BN989" s="29"/>
      <c r="BO989" s="29"/>
      <c r="BP989" s="29"/>
    </row>
    <row r="990" spans="1:68" ht="12.75" customHeight="1">
      <c r="A990" s="112"/>
      <c r="B990" s="112"/>
      <c r="C990" s="112"/>
      <c r="D990" s="29"/>
      <c r="E990" s="29"/>
      <c r="F990" s="150"/>
      <c r="G990" s="29"/>
      <c r="H990" s="29"/>
      <c r="I990" s="29"/>
      <c r="J990" s="112"/>
      <c r="K990" s="29"/>
      <c r="L990" s="29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W990" s="29"/>
      <c r="X990" s="29"/>
      <c r="Y990" s="29"/>
      <c r="Z990" s="29"/>
      <c r="AA990" s="29"/>
      <c r="AB990" s="29"/>
      <c r="AC990" s="29"/>
      <c r="AD990" s="29"/>
      <c r="AE990" s="29"/>
      <c r="AF990" s="29"/>
      <c r="AG990" s="29"/>
      <c r="AH990" s="29"/>
      <c r="AI990" s="29"/>
      <c r="AJ990" s="29"/>
      <c r="AK990" s="29"/>
      <c r="AL990" s="29"/>
      <c r="AM990" s="29"/>
      <c r="AN990" s="29"/>
      <c r="AO990" s="29"/>
      <c r="AP990" s="29"/>
      <c r="AQ990" s="29"/>
      <c r="AR990" s="29"/>
      <c r="AS990" s="29"/>
      <c r="AT990" s="29"/>
      <c r="AU990" s="29"/>
      <c r="AV990" s="29"/>
      <c r="AW990" s="29"/>
      <c r="AX990" s="29"/>
      <c r="AY990" s="29"/>
      <c r="AZ990" s="29"/>
      <c r="BA990" s="29"/>
      <c r="BB990" s="29"/>
      <c r="BC990" s="29"/>
      <c r="BD990" s="29"/>
      <c r="BE990" s="29"/>
      <c r="BF990" s="29"/>
      <c r="BG990" s="29"/>
      <c r="BH990" s="29"/>
      <c r="BI990" s="29"/>
      <c r="BJ990" s="29"/>
      <c r="BK990" s="29"/>
      <c r="BL990" s="29"/>
      <c r="BM990" s="29"/>
      <c r="BN990" s="29"/>
      <c r="BO990" s="29"/>
      <c r="BP990" s="29"/>
    </row>
    <row r="991" spans="1:68" ht="12.75" customHeight="1">
      <c r="A991" s="112"/>
      <c r="B991" s="112"/>
      <c r="C991" s="112"/>
      <c r="D991" s="29"/>
      <c r="E991" s="29"/>
      <c r="F991" s="150"/>
      <c r="G991" s="29"/>
      <c r="H991" s="29"/>
      <c r="I991" s="29"/>
      <c r="J991" s="112"/>
      <c r="K991" s="29"/>
      <c r="L991" s="29"/>
      <c r="M991" s="29"/>
      <c r="N991" s="29"/>
      <c r="O991" s="29"/>
      <c r="P991" s="29"/>
      <c r="Q991" s="29"/>
      <c r="R991" s="29"/>
      <c r="S991" s="29"/>
      <c r="T991" s="29"/>
      <c r="U991" s="29"/>
      <c r="V991" s="29"/>
      <c r="W991" s="29"/>
      <c r="X991" s="29"/>
      <c r="Y991" s="29"/>
      <c r="Z991" s="29"/>
      <c r="AA991" s="29"/>
      <c r="AB991" s="29"/>
      <c r="AC991" s="29"/>
      <c r="AD991" s="29"/>
      <c r="AE991" s="29"/>
      <c r="AF991" s="29"/>
      <c r="AG991" s="29"/>
      <c r="AH991" s="29"/>
      <c r="AI991" s="29"/>
      <c r="AJ991" s="29"/>
      <c r="AK991" s="29"/>
      <c r="AL991" s="29"/>
      <c r="AM991" s="29"/>
      <c r="AN991" s="29"/>
      <c r="AO991" s="29"/>
      <c r="AP991" s="29"/>
      <c r="AQ991" s="29"/>
      <c r="AR991" s="29"/>
      <c r="AS991" s="29"/>
      <c r="AT991" s="29"/>
      <c r="AU991" s="29"/>
      <c r="AV991" s="29"/>
      <c r="AW991" s="29"/>
      <c r="AX991" s="29"/>
      <c r="AY991" s="29"/>
      <c r="AZ991" s="29"/>
      <c r="BA991" s="29"/>
      <c r="BB991" s="29"/>
      <c r="BC991" s="29"/>
      <c r="BD991" s="29"/>
      <c r="BE991" s="29"/>
      <c r="BF991" s="29"/>
      <c r="BG991" s="29"/>
      <c r="BH991" s="29"/>
      <c r="BI991" s="29"/>
      <c r="BJ991" s="29"/>
      <c r="BK991" s="29"/>
      <c r="BL991" s="29"/>
      <c r="BM991" s="29"/>
      <c r="BN991" s="29"/>
      <c r="BO991" s="29"/>
      <c r="BP991" s="29"/>
    </row>
    <row r="992" spans="1:68" ht="12.75" customHeight="1">
      <c r="A992" s="112"/>
      <c r="B992" s="112"/>
      <c r="C992" s="112"/>
      <c r="D992" s="29"/>
      <c r="E992" s="29"/>
      <c r="F992" s="150"/>
      <c r="G992" s="29"/>
      <c r="H992" s="29"/>
      <c r="I992" s="29"/>
      <c r="J992" s="112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W992" s="29"/>
      <c r="X992" s="29"/>
      <c r="Y992" s="29"/>
      <c r="Z992" s="29"/>
      <c r="AA992" s="29"/>
      <c r="AB992" s="29"/>
      <c r="AC992" s="29"/>
      <c r="AD992" s="29"/>
      <c r="AE992" s="29"/>
      <c r="AF992" s="29"/>
      <c r="AG992" s="29"/>
      <c r="AH992" s="29"/>
      <c r="AI992" s="29"/>
      <c r="AJ992" s="29"/>
      <c r="AK992" s="29"/>
      <c r="AL992" s="29"/>
      <c r="AM992" s="29"/>
      <c r="AN992" s="29"/>
      <c r="AO992" s="29"/>
      <c r="AP992" s="29"/>
      <c r="AQ992" s="29"/>
      <c r="AR992" s="29"/>
      <c r="AS992" s="29"/>
      <c r="AT992" s="29"/>
      <c r="AU992" s="29"/>
      <c r="AV992" s="29"/>
      <c r="AW992" s="29"/>
      <c r="AX992" s="29"/>
      <c r="AY992" s="29"/>
      <c r="AZ992" s="29"/>
      <c r="BA992" s="29"/>
      <c r="BB992" s="29"/>
      <c r="BC992" s="29"/>
      <c r="BD992" s="29"/>
      <c r="BE992" s="29"/>
      <c r="BF992" s="29"/>
      <c r="BG992" s="29"/>
      <c r="BH992" s="29"/>
      <c r="BI992" s="29"/>
      <c r="BJ992" s="29"/>
      <c r="BK992" s="29"/>
      <c r="BL992" s="29"/>
      <c r="BM992" s="29"/>
      <c r="BN992" s="29"/>
      <c r="BO992" s="29"/>
      <c r="BP992" s="29"/>
    </row>
    <row r="993" spans="1:68" ht="12.75" customHeight="1">
      <c r="A993" s="112"/>
      <c r="B993" s="112"/>
      <c r="C993" s="112"/>
      <c r="D993" s="29"/>
      <c r="E993" s="29"/>
      <c r="F993" s="150"/>
      <c r="G993" s="29"/>
      <c r="H993" s="29"/>
      <c r="I993" s="29"/>
      <c r="J993" s="112"/>
      <c r="K993" s="29"/>
      <c r="L993" s="29"/>
      <c r="M993" s="29"/>
      <c r="N993" s="29"/>
      <c r="O993" s="29"/>
      <c r="P993" s="29"/>
      <c r="Q993" s="29"/>
      <c r="R993" s="29"/>
      <c r="S993" s="29"/>
      <c r="T993" s="29"/>
      <c r="U993" s="29"/>
      <c r="V993" s="29"/>
      <c r="W993" s="29"/>
      <c r="X993" s="29"/>
      <c r="Y993" s="29"/>
      <c r="Z993" s="29"/>
      <c r="AA993" s="29"/>
      <c r="AB993" s="29"/>
      <c r="AC993" s="29"/>
      <c r="AD993" s="29"/>
      <c r="AE993" s="29"/>
      <c r="AF993" s="29"/>
      <c r="AG993" s="29"/>
      <c r="AH993" s="29"/>
      <c r="AI993" s="29"/>
      <c r="AJ993" s="29"/>
      <c r="AK993" s="29"/>
      <c r="AL993" s="29"/>
      <c r="AM993" s="29"/>
      <c r="AN993" s="29"/>
      <c r="AO993" s="29"/>
      <c r="AP993" s="29"/>
      <c r="AQ993" s="29"/>
      <c r="AR993" s="29"/>
      <c r="AS993" s="29"/>
      <c r="AT993" s="29"/>
      <c r="AU993" s="29"/>
      <c r="AV993" s="29"/>
      <c r="AW993" s="29"/>
      <c r="AX993" s="29"/>
      <c r="AY993" s="29"/>
      <c r="AZ993" s="29"/>
      <c r="BA993" s="29"/>
      <c r="BB993" s="29"/>
      <c r="BC993" s="29"/>
      <c r="BD993" s="29"/>
      <c r="BE993" s="29"/>
      <c r="BF993" s="29"/>
      <c r="BG993" s="29"/>
      <c r="BH993" s="29"/>
      <c r="BI993" s="29"/>
      <c r="BJ993" s="29"/>
      <c r="BK993" s="29"/>
      <c r="BL993" s="29"/>
      <c r="BM993" s="29"/>
      <c r="BN993" s="29"/>
      <c r="BO993" s="29"/>
      <c r="BP993" s="29"/>
    </row>
  </sheetData>
  <mergeCells count="3">
    <mergeCell ref="B5:C5"/>
    <mergeCell ref="B75:C75"/>
    <mergeCell ref="B106:C106"/>
  </mergeCells>
  <hyperlinks>
    <hyperlink ref="A2" location="'Guidance notes'!A1" display="&lt;&lt;" xr:uid="{00000000-0004-0000-0200-000000000000}"/>
  </hyperlink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BFBFBF"/>
  </sheetPr>
  <dimension ref="A1:EO258"/>
  <sheetViews>
    <sheetView showGridLines="0" workbookViewId="0">
      <pane xSplit="4" ySplit="5" topLeftCell="E39" activePane="bottomRight" state="frozen"/>
      <selection pane="topRight" activeCell="E1" sqref="E1"/>
      <selection pane="bottomLeft" activeCell="A6" sqref="A6"/>
      <selection pane="bottomRight" activeCell="R38" sqref="R38"/>
    </sheetView>
  </sheetViews>
  <sheetFormatPr baseColWidth="10" defaultColWidth="14.5" defaultRowHeight="15" customHeight="1" outlineLevelRow="1"/>
  <cols>
    <col min="1" max="1" width="2.5" customWidth="1"/>
    <col min="2" max="2" width="1.5" customWidth="1"/>
    <col min="3" max="3" width="43.5" customWidth="1"/>
    <col min="4" max="4" width="8.83203125" customWidth="1"/>
    <col min="5" max="5" width="2.1640625" customWidth="1"/>
    <col min="6" max="125" width="15.1640625" customWidth="1"/>
  </cols>
  <sheetData>
    <row r="1" spans="1:145" ht="9" customHeight="1">
      <c r="A1" s="21"/>
      <c r="B1" s="21"/>
      <c r="C1" s="21"/>
      <c r="D1" s="79"/>
      <c r="E1" s="64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  <c r="AW1" s="21"/>
      <c r="AX1" s="21"/>
      <c r="AY1" s="21"/>
      <c r="AZ1" s="21"/>
      <c r="BA1" s="21"/>
      <c r="BB1" s="21"/>
      <c r="BC1" s="21"/>
      <c r="BD1" s="21"/>
      <c r="BE1" s="21"/>
      <c r="BF1" s="21"/>
      <c r="BG1" s="21"/>
      <c r="BH1" s="21"/>
      <c r="BI1" s="21"/>
      <c r="BJ1" s="21"/>
      <c r="BK1" s="21"/>
      <c r="BL1" s="21"/>
      <c r="BM1" s="21"/>
      <c r="BN1" s="21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CX1" s="21"/>
      <c r="CY1" s="21"/>
      <c r="CZ1" s="21"/>
      <c r="DA1" s="21"/>
      <c r="DB1" s="21"/>
      <c r="DC1" s="21"/>
      <c r="DD1" s="21"/>
      <c r="DE1" s="21"/>
      <c r="DF1" s="21"/>
      <c r="DG1" s="21"/>
      <c r="DH1" s="21"/>
      <c r="DI1" s="21"/>
      <c r="DJ1" s="21"/>
      <c r="DK1" s="21"/>
      <c r="DL1" s="21"/>
      <c r="DM1" s="21"/>
      <c r="DN1" s="21"/>
      <c r="DO1" s="21"/>
      <c r="DP1" s="21"/>
      <c r="DQ1" s="21"/>
      <c r="DR1" s="21"/>
      <c r="DS1" s="21"/>
      <c r="DT1" s="21"/>
      <c r="DU1" s="21"/>
      <c r="DV1" s="21"/>
      <c r="DW1" s="21"/>
      <c r="DX1" s="21"/>
      <c r="DY1" s="21"/>
      <c r="DZ1" s="21"/>
      <c r="EA1" s="21"/>
      <c r="EB1" s="21"/>
      <c r="EC1" s="21"/>
      <c r="ED1" s="21"/>
      <c r="EE1" s="21"/>
      <c r="EF1" s="21"/>
      <c r="EG1" s="21"/>
      <c r="EH1" s="21"/>
      <c r="EI1" s="21"/>
      <c r="EJ1" s="21"/>
      <c r="EK1" s="21"/>
      <c r="EL1" s="21"/>
      <c r="EM1" s="21"/>
      <c r="EN1" s="21"/>
      <c r="EO1" s="21"/>
    </row>
    <row r="2" spans="1:145" ht="14.25" customHeight="1">
      <c r="A2" s="24" t="s">
        <v>32</v>
      </c>
      <c r="B2" s="25" t="s">
        <v>386</v>
      </c>
      <c r="C2" s="21"/>
      <c r="D2" s="79"/>
      <c r="E2" s="64"/>
      <c r="F2" s="120" t="s">
        <v>39</v>
      </c>
      <c r="G2" s="120" t="s">
        <v>39</v>
      </c>
      <c r="H2" s="120" t="s">
        <v>39</v>
      </c>
      <c r="I2" s="120" t="s">
        <v>39</v>
      </c>
      <c r="J2" s="120" t="s">
        <v>39</v>
      </c>
      <c r="K2" s="120" t="s">
        <v>39</v>
      </c>
      <c r="L2" s="120" t="s">
        <v>39</v>
      </c>
      <c r="M2" s="120" t="s">
        <v>39</v>
      </c>
      <c r="N2" s="167" t="s">
        <v>39</v>
      </c>
      <c r="O2" s="167" t="s">
        <v>39</v>
      </c>
      <c r="P2" s="167" t="s">
        <v>39</v>
      </c>
      <c r="Q2" s="167" t="s">
        <v>39</v>
      </c>
      <c r="R2" s="120" t="s">
        <v>40</v>
      </c>
      <c r="S2" s="120" t="s">
        <v>40</v>
      </c>
      <c r="T2" s="120" t="s">
        <v>40</v>
      </c>
      <c r="U2" s="120" t="s">
        <v>40</v>
      </c>
      <c r="V2" s="167" t="s">
        <v>40</v>
      </c>
      <c r="W2" s="167" t="s">
        <v>40</v>
      </c>
      <c r="X2" s="167" t="s">
        <v>40</v>
      </c>
      <c r="Y2" s="167" t="s">
        <v>40</v>
      </c>
      <c r="Z2" s="167" t="s">
        <v>40</v>
      </c>
      <c r="AA2" s="167" t="s">
        <v>40</v>
      </c>
      <c r="AB2" s="167" t="s">
        <v>40</v>
      </c>
      <c r="AC2" s="167" t="s">
        <v>40</v>
      </c>
      <c r="AD2" s="167" t="s">
        <v>41</v>
      </c>
      <c r="AE2" s="167" t="s">
        <v>41</v>
      </c>
      <c r="AF2" s="167" t="s">
        <v>41</v>
      </c>
      <c r="AG2" s="167" t="s">
        <v>41</v>
      </c>
      <c r="AH2" s="167" t="s">
        <v>41</v>
      </c>
      <c r="AI2" s="167" t="s">
        <v>41</v>
      </c>
      <c r="AJ2" s="167" t="s">
        <v>41</v>
      </c>
      <c r="AK2" s="167" t="s">
        <v>41</v>
      </c>
      <c r="AL2" s="167" t="s">
        <v>41</v>
      </c>
      <c r="AM2" s="167" t="s">
        <v>41</v>
      </c>
      <c r="AN2" s="167" t="s">
        <v>41</v>
      </c>
      <c r="AO2" s="167" t="s">
        <v>41</v>
      </c>
      <c r="AP2" s="120" t="s">
        <v>42</v>
      </c>
      <c r="AQ2" s="120" t="s">
        <v>42</v>
      </c>
      <c r="AR2" s="120" t="s">
        <v>42</v>
      </c>
      <c r="AS2" s="120" t="s">
        <v>42</v>
      </c>
      <c r="AT2" s="120" t="s">
        <v>42</v>
      </c>
      <c r="AU2" s="120" t="s">
        <v>42</v>
      </c>
      <c r="AV2" s="120" t="s">
        <v>42</v>
      </c>
      <c r="AW2" s="120" t="s">
        <v>42</v>
      </c>
      <c r="AX2" s="120" t="s">
        <v>42</v>
      </c>
      <c r="AY2" s="120" t="s">
        <v>42</v>
      </c>
      <c r="AZ2" s="120" t="s">
        <v>42</v>
      </c>
      <c r="BA2" s="120" t="s">
        <v>42</v>
      </c>
      <c r="BB2" s="120" t="s">
        <v>43</v>
      </c>
      <c r="BC2" s="120" t="s">
        <v>43</v>
      </c>
      <c r="BD2" s="120" t="s">
        <v>43</v>
      </c>
      <c r="BE2" s="120" t="s">
        <v>43</v>
      </c>
      <c r="BF2" s="120" t="s">
        <v>43</v>
      </c>
      <c r="BG2" s="120" t="s">
        <v>43</v>
      </c>
      <c r="BH2" s="120" t="s">
        <v>43</v>
      </c>
      <c r="BI2" s="120" t="s">
        <v>43</v>
      </c>
      <c r="BJ2" s="120" t="s">
        <v>43</v>
      </c>
      <c r="BK2" s="120" t="s">
        <v>43</v>
      </c>
      <c r="BL2" s="120" t="s">
        <v>43</v>
      </c>
      <c r="BM2" s="120" t="s">
        <v>43</v>
      </c>
      <c r="BN2" s="120" t="s">
        <v>44</v>
      </c>
      <c r="BO2" s="120" t="s">
        <v>44</v>
      </c>
      <c r="BP2" s="120" t="s">
        <v>44</v>
      </c>
      <c r="BQ2" s="120" t="s">
        <v>44</v>
      </c>
      <c r="BR2" s="120" t="s">
        <v>44</v>
      </c>
      <c r="BS2" s="120" t="s">
        <v>44</v>
      </c>
      <c r="BT2" s="120" t="s">
        <v>44</v>
      </c>
      <c r="BU2" s="120" t="s">
        <v>44</v>
      </c>
      <c r="BV2" s="120" t="s">
        <v>44</v>
      </c>
      <c r="BW2" s="120" t="s">
        <v>44</v>
      </c>
      <c r="BX2" s="120" t="s">
        <v>44</v>
      </c>
      <c r="BY2" s="120" t="s">
        <v>44</v>
      </c>
      <c r="BZ2" s="120" t="s">
        <v>45</v>
      </c>
      <c r="CA2" s="120" t="s">
        <v>45</v>
      </c>
      <c r="CB2" s="120" t="s">
        <v>45</v>
      </c>
      <c r="CC2" s="120" t="s">
        <v>45</v>
      </c>
      <c r="CD2" s="120" t="s">
        <v>45</v>
      </c>
      <c r="CE2" s="120" t="s">
        <v>45</v>
      </c>
      <c r="CF2" s="120" t="s">
        <v>45</v>
      </c>
      <c r="CG2" s="120" t="s">
        <v>45</v>
      </c>
      <c r="CH2" s="120" t="s">
        <v>45</v>
      </c>
      <c r="CI2" s="120" t="s">
        <v>45</v>
      </c>
      <c r="CJ2" s="120" t="s">
        <v>45</v>
      </c>
      <c r="CK2" s="120" t="s">
        <v>45</v>
      </c>
      <c r="CL2" s="120" t="s">
        <v>46</v>
      </c>
      <c r="CM2" s="120" t="s">
        <v>46</v>
      </c>
      <c r="CN2" s="120" t="s">
        <v>46</v>
      </c>
      <c r="CO2" s="120" t="s">
        <v>46</v>
      </c>
      <c r="CP2" s="120" t="s">
        <v>46</v>
      </c>
      <c r="CQ2" s="120" t="s">
        <v>46</v>
      </c>
      <c r="CR2" s="120" t="s">
        <v>46</v>
      </c>
      <c r="CS2" s="120" t="s">
        <v>46</v>
      </c>
      <c r="CT2" s="120" t="s">
        <v>46</v>
      </c>
      <c r="CU2" s="120" t="s">
        <v>46</v>
      </c>
      <c r="CV2" s="120" t="s">
        <v>46</v>
      </c>
      <c r="CW2" s="120" t="s">
        <v>46</v>
      </c>
      <c r="CX2" s="120" t="s">
        <v>47</v>
      </c>
      <c r="CY2" s="120" t="s">
        <v>47</v>
      </c>
      <c r="CZ2" s="120" t="s">
        <v>47</v>
      </c>
      <c r="DA2" s="120" t="s">
        <v>47</v>
      </c>
      <c r="DB2" s="120" t="s">
        <v>47</v>
      </c>
      <c r="DC2" s="120" t="s">
        <v>47</v>
      </c>
      <c r="DD2" s="120" t="s">
        <v>47</v>
      </c>
      <c r="DE2" s="120" t="s">
        <v>47</v>
      </c>
      <c r="DF2" s="120" t="s">
        <v>47</v>
      </c>
      <c r="DG2" s="120" t="s">
        <v>47</v>
      </c>
      <c r="DH2" s="120" t="s">
        <v>47</v>
      </c>
      <c r="DI2" s="120" t="s">
        <v>47</v>
      </c>
      <c r="DJ2" s="120" t="s">
        <v>48</v>
      </c>
      <c r="DK2" s="120" t="s">
        <v>48</v>
      </c>
      <c r="DL2" s="120" t="s">
        <v>48</v>
      </c>
      <c r="DM2" s="120" t="s">
        <v>48</v>
      </c>
      <c r="DN2" s="120" t="s">
        <v>48</v>
      </c>
      <c r="DO2" s="120" t="s">
        <v>48</v>
      </c>
      <c r="DP2" s="120" t="s">
        <v>48</v>
      </c>
      <c r="DQ2" s="120" t="s">
        <v>48</v>
      </c>
      <c r="DR2" s="120" t="s">
        <v>48</v>
      </c>
      <c r="DS2" s="120" t="s">
        <v>48</v>
      </c>
      <c r="DT2" s="120" t="s">
        <v>48</v>
      </c>
      <c r="DU2" s="120" t="s">
        <v>48</v>
      </c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</row>
    <row r="3" spans="1:145" ht="14.25" customHeight="1">
      <c r="A3" s="21"/>
      <c r="B3" s="21"/>
      <c r="C3" s="21"/>
      <c r="D3" s="79"/>
      <c r="E3" s="64"/>
      <c r="F3" s="168" t="s">
        <v>292</v>
      </c>
      <c r="G3" s="168" t="s">
        <v>293</v>
      </c>
      <c r="H3" s="168" t="s">
        <v>294</v>
      </c>
      <c r="I3" s="168" t="s">
        <v>295</v>
      </c>
      <c r="J3" s="122" t="s">
        <v>296</v>
      </c>
      <c r="K3" s="122" t="s">
        <v>297</v>
      </c>
      <c r="L3" s="122" t="s">
        <v>298</v>
      </c>
      <c r="M3" s="122" t="s">
        <v>299</v>
      </c>
      <c r="N3" s="169" t="s">
        <v>300</v>
      </c>
      <c r="O3" s="169" t="s">
        <v>301</v>
      </c>
      <c r="P3" s="169" t="s">
        <v>302</v>
      </c>
      <c r="Q3" s="169" t="s">
        <v>303</v>
      </c>
      <c r="R3" s="122" t="s">
        <v>304</v>
      </c>
      <c r="S3" s="122" t="s">
        <v>293</v>
      </c>
      <c r="T3" s="122" t="s">
        <v>294</v>
      </c>
      <c r="U3" s="122" t="s">
        <v>295</v>
      </c>
      <c r="V3" s="169" t="s">
        <v>296</v>
      </c>
      <c r="W3" s="169" t="s">
        <v>297</v>
      </c>
      <c r="X3" s="169" t="s">
        <v>298</v>
      </c>
      <c r="Y3" s="169" t="s">
        <v>299</v>
      </c>
      <c r="Z3" s="169" t="s">
        <v>300</v>
      </c>
      <c r="AA3" s="169" t="s">
        <v>301</v>
      </c>
      <c r="AB3" s="169" t="s">
        <v>302</v>
      </c>
      <c r="AC3" s="169" t="s">
        <v>303</v>
      </c>
      <c r="AD3" s="169" t="s">
        <v>304</v>
      </c>
      <c r="AE3" s="169" t="s">
        <v>293</v>
      </c>
      <c r="AF3" s="169" t="s">
        <v>294</v>
      </c>
      <c r="AG3" s="169" t="s">
        <v>295</v>
      </c>
      <c r="AH3" s="169" t="s">
        <v>296</v>
      </c>
      <c r="AI3" s="169" t="s">
        <v>297</v>
      </c>
      <c r="AJ3" s="169" t="s">
        <v>298</v>
      </c>
      <c r="AK3" s="169" t="s">
        <v>299</v>
      </c>
      <c r="AL3" s="169" t="s">
        <v>300</v>
      </c>
      <c r="AM3" s="169" t="s">
        <v>301</v>
      </c>
      <c r="AN3" s="169" t="s">
        <v>302</v>
      </c>
      <c r="AO3" s="169" t="s">
        <v>303</v>
      </c>
      <c r="AP3" s="168" t="s">
        <v>304</v>
      </c>
      <c r="AQ3" s="168" t="s">
        <v>293</v>
      </c>
      <c r="AR3" s="168" t="s">
        <v>294</v>
      </c>
      <c r="AS3" s="168" t="s">
        <v>295</v>
      </c>
      <c r="AT3" s="168" t="s">
        <v>296</v>
      </c>
      <c r="AU3" s="168" t="s">
        <v>297</v>
      </c>
      <c r="AV3" s="168" t="s">
        <v>298</v>
      </c>
      <c r="AW3" s="168" t="s">
        <v>299</v>
      </c>
      <c r="AX3" s="168" t="s">
        <v>300</v>
      </c>
      <c r="AY3" s="168" t="s">
        <v>301</v>
      </c>
      <c r="AZ3" s="168" t="s">
        <v>302</v>
      </c>
      <c r="BA3" s="168" t="s">
        <v>303</v>
      </c>
      <c r="BB3" s="168" t="s">
        <v>304</v>
      </c>
      <c r="BC3" s="168" t="s">
        <v>293</v>
      </c>
      <c r="BD3" s="168" t="s">
        <v>294</v>
      </c>
      <c r="BE3" s="168" t="s">
        <v>295</v>
      </c>
      <c r="BF3" s="168" t="s">
        <v>296</v>
      </c>
      <c r="BG3" s="168" t="s">
        <v>297</v>
      </c>
      <c r="BH3" s="168" t="s">
        <v>298</v>
      </c>
      <c r="BI3" s="168" t="s">
        <v>299</v>
      </c>
      <c r="BJ3" s="168" t="s">
        <v>300</v>
      </c>
      <c r="BK3" s="168" t="s">
        <v>301</v>
      </c>
      <c r="BL3" s="168" t="s">
        <v>302</v>
      </c>
      <c r="BM3" s="168" t="s">
        <v>303</v>
      </c>
      <c r="BN3" s="168" t="str">
        <f t="shared" ref="BN3:DU3" si="0">BB3</f>
        <v>Месяц 1</v>
      </c>
      <c r="BO3" s="168" t="str">
        <f t="shared" si="0"/>
        <v>Месяц 2</v>
      </c>
      <c r="BP3" s="168" t="str">
        <f t="shared" si="0"/>
        <v>Месяц 3</v>
      </c>
      <c r="BQ3" s="168" t="str">
        <f t="shared" si="0"/>
        <v>Месяц 4</v>
      </c>
      <c r="BR3" s="168" t="str">
        <f t="shared" si="0"/>
        <v>Месяц 5</v>
      </c>
      <c r="BS3" s="168" t="str">
        <f t="shared" si="0"/>
        <v>Месяц 6</v>
      </c>
      <c r="BT3" s="168" t="str">
        <f t="shared" si="0"/>
        <v>Месяц 7</v>
      </c>
      <c r="BU3" s="168" t="str">
        <f t="shared" si="0"/>
        <v>Месяц 8</v>
      </c>
      <c r="BV3" s="168" t="str">
        <f t="shared" si="0"/>
        <v>Месяц 9</v>
      </c>
      <c r="BW3" s="168" t="str">
        <f t="shared" si="0"/>
        <v>Месяц 10</v>
      </c>
      <c r="BX3" s="168" t="str">
        <f t="shared" si="0"/>
        <v>Месяц 11</v>
      </c>
      <c r="BY3" s="168" t="str">
        <f t="shared" si="0"/>
        <v>Месяц 12</v>
      </c>
      <c r="BZ3" s="168" t="str">
        <f t="shared" si="0"/>
        <v>Месяц 1</v>
      </c>
      <c r="CA3" s="168" t="str">
        <f t="shared" si="0"/>
        <v>Месяц 2</v>
      </c>
      <c r="CB3" s="168" t="str">
        <f t="shared" si="0"/>
        <v>Месяц 3</v>
      </c>
      <c r="CC3" s="168" t="str">
        <f t="shared" si="0"/>
        <v>Месяц 4</v>
      </c>
      <c r="CD3" s="168" t="str">
        <f t="shared" si="0"/>
        <v>Месяц 5</v>
      </c>
      <c r="CE3" s="168" t="str">
        <f t="shared" si="0"/>
        <v>Месяц 6</v>
      </c>
      <c r="CF3" s="168" t="str">
        <f t="shared" si="0"/>
        <v>Месяц 7</v>
      </c>
      <c r="CG3" s="168" t="str">
        <f t="shared" si="0"/>
        <v>Месяц 8</v>
      </c>
      <c r="CH3" s="168" t="str">
        <f t="shared" si="0"/>
        <v>Месяц 9</v>
      </c>
      <c r="CI3" s="168" t="str">
        <f t="shared" si="0"/>
        <v>Месяц 10</v>
      </c>
      <c r="CJ3" s="168" t="str">
        <f t="shared" si="0"/>
        <v>Месяц 11</v>
      </c>
      <c r="CK3" s="168" t="str">
        <f t="shared" si="0"/>
        <v>Месяц 12</v>
      </c>
      <c r="CL3" s="168" t="str">
        <f t="shared" si="0"/>
        <v>Месяц 1</v>
      </c>
      <c r="CM3" s="168" t="str">
        <f t="shared" si="0"/>
        <v>Месяц 2</v>
      </c>
      <c r="CN3" s="168" t="str">
        <f t="shared" si="0"/>
        <v>Месяц 3</v>
      </c>
      <c r="CO3" s="168" t="str">
        <f t="shared" si="0"/>
        <v>Месяц 4</v>
      </c>
      <c r="CP3" s="168" t="str">
        <f t="shared" si="0"/>
        <v>Месяц 5</v>
      </c>
      <c r="CQ3" s="168" t="str">
        <f t="shared" si="0"/>
        <v>Месяц 6</v>
      </c>
      <c r="CR3" s="168" t="str">
        <f t="shared" si="0"/>
        <v>Месяц 7</v>
      </c>
      <c r="CS3" s="168" t="str">
        <f t="shared" si="0"/>
        <v>Месяц 8</v>
      </c>
      <c r="CT3" s="168" t="str">
        <f t="shared" si="0"/>
        <v>Месяц 9</v>
      </c>
      <c r="CU3" s="168" t="str">
        <f t="shared" si="0"/>
        <v>Месяц 10</v>
      </c>
      <c r="CV3" s="168" t="str">
        <f t="shared" si="0"/>
        <v>Месяц 11</v>
      </c>
      <c r="CW3" s="168" t="str">
        <f t="shared" si="0"/>
        <v>Месяц 12</v>
      </c>
      <c r="CX3" s="168" t="str">
        <f t="shared" si="0"/>
        <v>Месяц 1</v>
      </c>
      <c r="CY3" s="168" t="str">
        <f t="shared" si="0"/>
        <v>Месяц 2</v>
      </c>
      <c r="CZ3" s="168" t="str">
        <f t="shared" si="0"/>
        <v>Месяц 3</v>
      </c>
      <c r="DA3" s="168" t="str">
        <f t="shared" si="0"/>
        <v>Месяц 4</v>
      </c>
      <c r="DB3" s="168" t="str">
        <f t="shared" si="0"/>
        <v>Месяц 5</v>
      </c>
      <c r="DC3" s="168" t="str">
        <f t="shared" si="0"/>
        <v>Месяц 6</v>
      </c>
      <c r="DD3" s="168" t="str">
        <f t="shared" si="0"/>
        <v>Месяц 7</v>
      </c>
      <c r="DE3" s="168" t="str">
        <f t="shared" si="0"/>
        <v>Месяц 8</v>
      </c>
      <c r="DF3" s="168" t="str">
        <f t="shared" si="0"/>
        <v>Месяц 9</v>
      </c>
      <c r="DG3" s="168" t="str">
        <f t="shared" si="0"/>
        <v>Месяц 10</v>
      </c>
      <c r="DH3" s="168" t="str">
        <f t="shared" si="0"/>
        <v>Месяц 11</v>
      </c>
      <c r="DI3" s="168" t="str">
        <f t="shared" si="0"/>
        <v>Месяц 12</v>
      </c>
      <c r="DJ3" s="168" t="str">
        <f t="shared" si="0"/>
        <v>Месяц 1</v>
      </c>
      <c r="DK3" s="168" t="str">
        <f t="shared" si="0"/>
        <v>Месяц 2</v>
      </c>
      <c r="DL3" s="168" t="str">
        <f t="shared" si="0"/>
        <v>Месяц 3</v>
      </c>
      <c r="DM3" s="168" t="str">
        <f t="shared" si="0"/>
        <v>Месяц 4</v>
      </c>
      <c r="DN3" s="168" t="str">
        <f t="shared" si="0"/>
        <v>Месяц 5</v>
      </c>
      <c r="DO3" s="168" t="str">
        <f t="shared" si="0"/>
        <v>Месяц 6</v>
      </c>
      <c r="DP3" s="168" t="str">
        <f t="shared" si="0"/>
        <v>Месяц 7</v>
      </c>
      <c r="DQ3" s="168" t="str">
        <f t="shared" si="0"/>
        <v>Месяц 8</v>
      </c>
      <c r="DR3" s="168" t="str">
        <f t="shared" si="0"/>
        <v>Месяц 9</v>
      </c>
      <c r="DS3" s="168" t="str">
        <f t="shared" si="0"/>
        <v>Месяц 10</v>
      </c>
      <c r="DT3" s="168" t="str">
        <f t="shared" si="0"/>
        <v>Месяц 11</v>
      </c>
      <c r="DU3" s="168" t="str">
        <f t="shared" si="0"/>
        <v>Месяц 12</v>
      </c>
      <c r="DV3" s="21"/>
      <c r="DW3" s="21"/>
      <c r="DX3" s="21"/>
      <c r="DY3" s="21"/>
      <c r="DZ3" s="21"/>
      <c r="EA3" s="21"/>
      <c r="EB3" s="21"/>
      <c r="EC3" s="21"/>
      <c r="ED3" s="21"/>
      <c r="EE3" s="21"/>
      <c r="EF3" s="21"/>
      <c r="EG3" s="21"/>
      <c r="EH3" s="21"/>
      <c r="EI3" s="21"/>
      <c r="EJ3" s="21"/>
      <c r="EK3" s="21"/>
      <c r="EL3" s="21"/>
      <c r="EM3" s="21"/>
      <c r="EN3" s="21"/>
      <c r="EO3" s="21"/>
    </row>
    <row r="4" spans="1:145" ht="14.25" customHeight="1">
      <c r="A4" s="29"/>
      <c r="B4" s="29"/>
      <c r="C4" s="170" t="s">
        <v>35</v>
      </c>
      <c r="D4" s="123"/>
      <c r="E4" s="171"/>
      <c r="F4" s="124">
        <v>1</v>
      </c>
      <c r="G4" s="124">
        <f t="shared" ref="G4:DU4" si="1">F4+1</f>
        <v>2</v>
      </c>
      <c r="H4" s="124">
        <f t="shared" si="1"/>
        <v>3</v>
      </c>
      <c r="I4" s="124">
        <f t="shared" si="1"/>
        <v>4</v>
      </c>
      <c r="J4" s="124">
        <f t="shared" si="1"/>
        <v>5</v>
      </c>
      <c r="K4" s="124">
        <f t="shared" si="1"/>
        <v>6</v>
      </c>
      <c r="L4" s="124">
        <f t="shared" si="1"/>
        <v>7</v>
      </c>
      <c r="M4" s="124">
        <f t="shared" si="1"/>
        <v>8</v>
      </c>
      <c r="N4" s="124">
        <f t="shared" si="1"/>
        <v>9</v>
      </c>
      <c r="O4" s="124">
        <f t="shared" si="1"/>
        <v>10</v>
      </c>
      <c r="P4" s="124">
        <f t="shared" si="1"/>
        <v>11</v>
      </c>
      <c r="Q4" s="124">
        <f t="shared" si="1"/>
        <v>12</v>
      </c>
      <c r="R4" s="124">
        <f t="shared" si="1"/>
        <v>13</v>
      </c>
      <c r="S4" s="124">
        <f t="shared" si="1"/>
        <v>14</v>
      </c>
      <c r="T4" s="124">
        <f t="shared" si="1"/>
        <v>15</v>
      </c>
      <c r="U4" s="124">
        <f t="shared" si="1"/>
        <v>16</v>
      </c>
      <c r="V4" s="124">
        <f t="shared" si="1"/>
        <v>17</v>
      </c>
      <c r="W4" s="124">
        <f t="shared" si="1"/>
        <v>18</v>
      </c>
      <c r="X4" s="124">
        <f t="shared" si="1"/>
        <v>19</v>
      </c>
      <c r="Y4" s="124">
        <f t="shared" si="1"/>
        <v>20</v>
      </c>
      <c r="Z4" s="124">
        <f t="shared" si="1"/>
        <v>21</v>
      </c>
      <c r="AA4" s="124">
        <f t="shared" si="1"/>
        <v>22</v>
      </c>
      <c r="AB4" s="124">
        <f t="shared" si="1"/>
        <v>23</v>
      </c>
      <c r="AC4" s="124">
        <f t="shared" si="1"/>
        <v>24</v>
      </c>
      <c r="AD4" s="124">
        <f t="shared" si="1"/>
        <v>25</v>
      </c>
      <c r="AE4" s="124">
        <f t="shared" si="1"/>
        <v>26</v>
      </c>
      <c r="AF4" s="124">
        <f t="shared" si="1"/>
        <v>27</v>
      </c>
      <c r="AG4" s="124">
        <f t="shared" si="1"/>
        <v>28</v>
      </c>
      <c r="AH4" s="124">
        <f t="shared" si="1"/>
        <v>29</v>
      </c>
      <c r="AI4" s="124">
        <f t="shared" si="1"/>
        <v>30</v>
      </c>
      <c r="AJ4" s="124">
        <f t="shared" si="1"/>
        <v>31</v>
      </c>
      <c r="AK4" s="124">
        <f t="shared" si="1"/>
        <v>32</v>
      </c>
      <c r="AL4" s="124">
        <f t="shared" si="1"/>
        <v>33</v>
      </c>
      <c r="AM4" s="124">
        <f t="shared" si="1"/>
        <v>34</v>
      </c>
      <c r="AN4" s="124">
        <f t="shared" si="1"/>
        <v>35</v>
      </c>
      <c r="AO4" s="124">
        <f t="shared" si="1"/>
        <v>36</v>
      </c>
      <c r="AP4" s="124">
        <f t="shared" si="1"/>
        <v>37</v>
      </c>
      <c r="AQ4" s="124">
        <f t="shared" si="1"/>
        <v>38</v>
      </c>
      <c r="AR4" s="124">
        <f t="shared" si="1"/>
        <v>39</v>
      </c>
      <c r="AS4" s="124">
        <f t="shared" si="1"/>
        <v>40</v>
      </c>
      <c r="AT4" s="124">
        <f t="shared" si="1"/>
        <v>41</v>
      </c>
      <c r="AU4" s="124">
        <f t="shared" si="1"/>
        <v>42</v>
      </c>
      <c r="AV4" s="124">
        <f t="shared" si="1"/>
        <v>43</v>
      </c>
      <c r="AW4" s="124">
        <f t="shared" si="1"/>
        <v>44</v>
      </c>
      <c r="AX4" s="124">
        <f t="shared" si="1"/>
        <v>45</v>
      </c>
      <c r="AY4" s="124">
        <f t="shared" si="1"/>
        <v>46</v>
      </c>
      <c r="AZ4" s="124">
        <f t="shared" si="1"/>
        <v>47</v>
      </c>
      <c r="BA4" s="124">
        <f t="shared" si="1"/>
        <v>48</v>
      </c>
      <c r="BB4" s="124">
        <f t="shared" si="1"/>
        <v>49</v>
      </c>
      <c r="BC4" s="124">
        <f t="shared" si="1"/>
        <v>50</v>
      </c>
      <c r="BD4" s="124">
        <f t="shared" si="1"/>
        <v>51</v>
      </c>
      <c r="BE4" s="124">
        <f t="shared" si="1"/>
        <v>52</v>
      </c>
      <c r="BF4" s="124">
        <f t="shared" si="1"/>
        <v>53</v>
      </c>
      <c r="BG4" s="124">
        <f t="shared" si="1"/>
        <v>54</v>
      </c>
      <c r="BH4" s="124">
        <f t="shared" si="1"/>
        <v>55</v>
      </c>
      <c r="BI4" s="124">
        <f t="shared" si="1"/>
        <v>56</v>
      </c>
      <c r="BJ4" s="124">
        <f t="shared" si="1"/>
        <v>57</v>
      </c>
      <c r="BK4" s="124">
        <f t="shared" si="1"/>
        <v>58</v>
      </c>
      <c r="BL4" s="124">
        <f t="shared" si="1"/>
        <v>59</v>
      </c>
      <c r="BM4" s="124">
        <f t="shared" si="1"/>
        <v>60</v>
      </c>
      <c r="BN4" s="124">
        <f t="shared" si="1"/>
        <v>61</v>
      </c>
      <c r="BO4" s="124">
        <f t="shared" si="1"/>
        <v>62</v>
      </c>
      <c r="BP4" s="124">
        <f t="shared" si="1"/>
        <v>63</v>
      </c>
      <c r="BQ4" s="124">
        <f t="shared" si="1"/>
        <v>64</v>
      </c>
      <c r="BR4" s="124">
        <f t="shared" si="1"/>
        <v>65</v>
      </c>
      <c r="BS4" s="124">
        <f t="shared" si="1"/>
        <v>66</v>
      </c>
      <c r="BT4" s="124">
        <f t="shared" si="1"/>
        <v>67</v>
      </c>
      <c r="BU4" s="124">
        <f t="shared" si="1"/>
        <v>68</v>
      </c>
      <c r="BV4" s="124">
        <f t="shared" si="1"/>
        <v>69</v>
      </c>
      <c r="BW4" s="124">
        <f t="shared" si="1"/>
        <v>70</v>
      </c>
      <c r="BX4" s="124">
        <f t="shared" si="1"/>
        <v>71</v>
      </c>
      <c r="BY4" s="124">
        <f t="shared" si="1"/>
        <v>72</v>
      </c>
      <c r="BZ4" s="124">
        <f t="shared" si="1"/>
        <v>73</v>
      </c>
      <c r="CA4" s="124">
        <f t="shared" si="1"/>
        <v>74</v>
      </c>
      <c r="CB4" s="124">
        <f t="shared" si="1"/>
        <v>75</v>
      </c>
      <c r="CC4" s="124">
        <f t="shared" si="1"/>
        <v>76</v>
      </c>
      <c r="CD4" s="124">
        <f t="shared" si="1"/>
        <v>77</v>
      </c>
      <c r="CE4" s="124">
        <f t="shared" si="1"/>
        <v>78</v>
      </c>
      <c r="CF4" s="124">
        <f t="shared" si="1"/>
        <v>79</v>
      </c>
      <c r="CG4" s="124">
        <f t="shared" si="1"/>
        <v>80</v>
      </c>
      <c r="CH4" s="124">
        <f t="shared" si="1"/>
        <v>81</v>
      </c>
      <c r="CI4" s="124">
        <f t="shared" si="1"/>
        <v>82</v>
      </c>
      <c r="CJ4" s="124">
        <f t="shared" si="1"/>
        <v>83</v>
      </c>
      <c r="CK4" s="124">
        <f t="shared" si="1"/>
        <v>84</v>
      </c>
      <c r="CL4" s="124">
        <f t="shared" si="1"/>
        <v>85</v>
      </c>
      <c r="CM4" s="124">
        <f t="shared" si="1"/>
        <v>86</v>
      </c>
      <c r="CN4" s="124">
        <f t="shared" si="1"/>
        <v>87</v>
      </c>
      <c r="CO4" s="124">
        <f t="shared" si="1"/>
        <v>88</v>
      </c>
      <c r="CP4" s="124">
        <f t="shared" si="1"/>
        <v>89</v>
      </c>
      <c r="CQ4" s="124">
        <f t="shared" si="1"/>
        <v>90</v>
      </c>
      <c r="CR4" s="124">
        <f t="shared" si="1"/>
        <v>91</v>
      </c>
      <c r="CS4" s="124">
        <f t="shared" si="1"/>
        <v>92</v>
      </c>
      <c r="CT4" s="124">
        <f t="shared" si="1"/>
        <v>93</v>
      </c>
      <c r="CU4" s="124">
        <f t="shared" si="1"/>
        <v>94</v>
      </c>
      <c r="CV4" s="124">
        <f t="shared" si="1"/>
        <v>95</v>
      </c>
      <c r="CW4" s="124">
        <f t="shared" si="1"/>
        <v>96</v>
      </c>
      <c r="CX4" s="124">
        <f t="shared" si="1"/>
        <v>97</v>
      </c>
      <c r="CY4" s="124">
        <f t="shared" si="1"/>
        <v>98</v>
      </c>
      <c r="CZ4" s="124">
        <f t="shared" si="1"/>
        <v>99</v>
      </c>
      <c r="DA4" s="124">
        <f t="shared" si="1"/>
        <v>100</v>
      </c>
      <c r="DB4" s="124">
        <f t="shared" si="1"/>
        <v>101</v>
      </c>
      <c r="DC4" s="124">
        <f t="shared" si="1"/>
        <v>102</v>
      </c>
      <c r="DD4" s="124">
        <f t="shared" si="1"/>
        <v>103</v>
      </c>
      <c r="DE4" s="124">
        <f t="shared" si="1"/>
        <v>104</v>
      </c>
      <c r="DF4" s="124">
        <f t="shared" si="1"/>
        <v>105</v>
      </c>
      <c r="DG4" s="124">
        <f t="shared" si="1"/>
        <v>106</v>
      </c>
      <c r="DH4" s="124">
        <f t="shared" si="1"/>
        <v>107</v>
      </c>
      <c r="DI4" s="124">
        <f t="shared" si="1"/>
        <v>108</v>
      </c>
      <c r="DJ4" s="124">
        <f t="shared" si="1"/>
        <v>109</v>
      </c>
      <c r="DK4" s="124">
        <f t="shared" si="1"/>
        <v>110</v>
      </c>
      <c r="DL4" s="124">
        <f t="shared" si="1"/>
        <v>111</v>
      </c>
      <c r="DM4" s="124">
        <f t="shared" si="1"/>
        <v>112</v>
      </c>
      <c r="DN4" s="124">
        <f t="shared" si="1"/>
        <v>113</v>
      </c>
      <c r="DO4" s="124">
        <f t="shared" si="1"/>
        <v>114</v>
      </c>
      <c r="DP4" s="124">
        <f t="shared" si="1"/>
        <v>115</v>
      </c>
      <c r="DQ4" s="124">
        <f t="shared" si="1"/>
        <v>116</v>
      </c>
      <c r="DR4" s="124">
        <f t="shared" si="1"/>
        <v>117</v>
      </c>
      <c r="DS4" s="124">
        <f t="shared" si="1"/>
        <v>118</v>
      </c>
      <c r="DT4" s="124">
        <f t="shared" si="1"/>
        <v>119</v>
      </c>
      <c r="DU4" s="124">
        <f t="shared" si="1"/>
        <v>120</v>
      </c>
      <c r="DV4" s="21"/>
      <c r="DW4" s="21"/>
      <c r="DX4" s="21"/>
      <c r="DY4" s="21"/>
      <c r="DZ4" s="21"/>
      <c r="EA4" s="21"/>
      <c r="EB4" s="21"/>
      <c r="EC4" s="21"/>
      <c r="ED4" s="21"/>
      <c r="EE4" s="21"/>
      <c r="EF4" s="21"/>
      <c r="EG4" s="21"/>
      <c r="EH4" s="21"/>
      <c r="EI4" s="21"/>
      <c r="EJ4" s="21"/>
      <c r="EK4" s="21"/>
      <c r="EL4" s="21"/>
      <c r="EM4" s="21"/>
      <c r="EN4" s="21"/>
      <c r="EO4" s="21"/>
    </row>
    <row r="5" spans="1:145" ht="16.5" customHeight="1">
      <c r="A5" s="33"/>
      <c r="B5" s="388"/>
      <c r="C5" s="389"/>
      <c r="D5" s="172" t="s">
        <v>36</v>
      </c>
      <c r="E5" s="64"/>
      <c r="F5" s="128">
        <f>Inputs!G13</f>
        <v>45028</v>
      </c>
      <c r="G5" s="128">
        <f t="shared" ref="G5:DU5" si="2">EDATE(F5,1)</f>
        <v>45058</v>
      </c>
      <c r="H5" s="128">
        <f t="shared" si="2"/>
        <v>45089</v>
      </c>
      <c r="I5" s="128">
        <f t="shared" si="2"/>
        <v>45119</v>
      </c>
      <c r="J5" s="128">
        <f t="shared" si="2"/>
        <v>45150</v>
      </c>
      <c r="K5" s="128">
        <f t="shared" si="2"/>
        <v>45181</v>
      </c>
      <c r="L5" s="128">
        <f t="shared" si="2"/>
        <v>45211</v>
      </c>
      <c r="M5" s="128">
        <f t="shared" si="2"/>
        <v>45242</v>
      </c>
      <c r="N5" s="128">
        <f t="shared" si="2"/>
        <v>45272</v>
      </c>
      <c r="O5" s="128">
        <f t="shared" si="2"/>
        <v>45303</v>
      </c>
      <c r="P5" s="128">
        <f t="shared" si="2"/>
        <v>45334</v>
      </c>
      <c r="Q5" s="128">
        <f t="shared" si="2"/>
        <v>45363</v>
      </c>
      <c r="R5" s="128">
        <f t="shared" si="2"/>
        <v>45394</v>
      </c>
      <c r="S5" s="128">
        <f t="shared" si="2"/>
        <v>45424</v>
      </c>
      <c r="T5" s="128">
        <f t="shared" si="2"/>
        <v>45455</v>
      </c>
      <c r="U5" s="128">
        <f t="shared" si="2"/>
        <v>45485</v>
      </c>
      <c r="V5" s="128">
        <f t="shared" si="2"/>
        <v>45516</v>
      </c>
      <c r="W5" s="128">
        <f t="shared" si="2"/>
        <v>45547</v>
      </c>
      <c r="X5" s="128">
        <f t="shared" si="2"/>
        <v>45577</v>
      </c>
      <c r="Y5" s="128">
        <f t="shared" si="2"/>
        <v>45608</v>
      </c>
      <c r="Z5" s="128">
        <f t="shared" si="2"/>
        <v>45638</v>
      </c>
      <c r="AA5" s="128">
        <f t="shared" si="2"/>
        <v>45669</v>
      </c>
      <c r="AB5" s="128">
        <f t="shared" si="2"/>
        <v>45700</v>
      </c>
      <c r="AC5" s="128">
        <f t="shared" si="2"/>
        <v>45728</v>
      </c>
      <c r="AD5" s="128">
        <f t="shared" si="2"/>
        <v>45759</v>
      </c>
      <c r="AE5" s="128">
        <f t="shared" si="2"/>
        <v>45789</v>
      </c>
      <c r="AF5" s="128">
        <f t="shared" si="2"/>
        <v>45820</v>
      </c>
      <c r="AG5" s="128">
        <f t="shared" si="2"/>
        <v>45850</v>
      </c>
      <c r="AH5" s="128">
        <f t="shared" si="2"/>
        <v>45881</v>
      </c>
      <c r="AI5" s="128">
        <f t="shared" si="2"/>
        <v>45912</v>
      </c>
      <c r="AJ5" s="128">
        <f t="shared" si="2"/>
        <v>45942</v>
      </c>
      <c r="AK5" s="128">
        <f t="shared" si="2"/>
        <v>45973</v>
      </c>
      <c r="AL5" s="128">
        <f t="shared" si="2"/>
        <v>46003</v>
      </c>
      <c r="AM5" s="128">
        <f t="shared" si="2"/>
        <v>46034</v>
      </c>
      <c r="AN5" s="128">
        <f t="shared" si="2"/>
        <v>46065</v>
      </c>
      <c r="AO5" s="128">
        <f t="shared" si="2"/>
        <v>46093</v>
      </c>
      <c r="AP5" s="128">
        <f t="shared" si="2"/>
        <v>46124</v>
      </c>
      <c r="AQ5" s="128">
        <f t="shared" si="2"/>
        <v>46154</v>
      </c>
      <c r="AR5" s="128">
        <f t="shared" si="2"/>
        <v>46185</v>
      </c>
      <c r="AS5" s="128">
        <f t="shared" si="2"/>
        <v>46215</v>
      </c>
      <c r="AT5" s="128">
        <f t="shared" si="2"/>
        <v>46246</v>
      </c>
      <c r="AU5" s="128">
        <f t="shared" si="2"/>
        <v>46277</v>
      </c>
      <c r="AV5" s="128">
        <f t="shared" si="2"/>
        <v>46307</v>
      </c>
      <c r="AW5" s="128">
        <f t="shared" si="2"/>
        <v>46338</v>
      </c>
      <c r="AX5" s="128">
        <f t="shared" si="2"/>
        <v>46368</v>
      </c>
      <c r="AY5" s="128">
        <f t="shared" si="2"/>
        <v>46399</v>
      </c>
      <c r="AZ5" s="128">
        <f t="shared" si="2"/>
        <v>46430</v>
      </c>
      <c r="BA5" s="128">
        <f t="shared" si="2"/>
        <v>46458</v>
      </c>
      <c r="BB5" s="128">
        <f t="shared" si="2"/>
        <v>46489</v>
      </c>
      <c r="BC5" s="128">
        <f t="shared" si="2"/>
        <v>46519</v>
      </c>
      <c r="BD5" s="128">
        <f t="shared" si="2"/>
        <v>46550</v>
      </c>
      <c r="BE5" s="128">
        <f t="shared" si="2"/>
        <v>46580</v>
      </c>
      <c r="BF5" s="128">
        <f t="shared" si="2"/>
        <v>46611</v>
      </c>
      <c r="BG5" s="128">
        <f t="shared" si="2"/>
        <v>46642</v>
      </c>
      <c r="BH5" s="128">
        <f t="shared" si="2"/>
        <v>46672</v>
      </c>
      <c r="BI5" s="128">
        <f t="shared" si="2"/>
        <v>46703</v>
      </c>
      <c r="BJ5" s="128">
        <f t="shared" si="2"/>
        <v>46733</v>
      </c>
      <c r="BK5" s="128">
        <f t="shared" si="2"/>
        <v>46764</v>
      </c>
      <c r="BL5" s="128">
        <f t="shared" si="2"/>
        <v>46795</v>
      </c>
      <c r="BM5" s="128">
        <f t="shared" si="2"/>
        <v>46824</v>
      </c>
      <c r="BN5" s="128">
        <f t="shared" si="2"/>
        <v>46855</v>
      </c>
      <c r="BO5" s="128">
        <f t="shared" si="2"/>
        <v>46885</v>
      </c>
      <c r="BP5" s="128">
        <f t="shared" si="2"/>
        <v>46916</v>
      </c>
      <c r="BQ5" s="128">
        <f t="shared" si="2"/>
        <v>46946</v>
      </c>
      <c r="BR5" s="128">
        <f t="shared" si="2"/>
        <v>46977</v>
      </c>
      <c r="BS5" s="128">
        <f t="shared" si="2"/>
        <v>47008</v>
      </c>
      <c r="BT5" s="128">
        <f t="shared" si="2"/>
        <v>47038</v>
      </c>
      <c r="BU5" s="128">
        <f t="shared" si="2"/>
        <v>47069</v>
      </c>
      <c r="BV5" s="128">
        <f t="shared" si="2"/>
        <v>47099</v>
      </c>
      <c r="BW5" s="128">
        <f t="shared" si="2"/>
        <v>47130</v>
      </c>
      <c r="BX5" s="128">
        <f t="shared" si="2"/>
        <v>47161</v>
      </c>
      <c r="BY5" s="128">
        <f t="shared" si="2"/>
        <v>47189</v>
      </c>
      <c r="BZ5" s="128">
        <f t="shared" si="2"/>
        <v>47220</v>
      </c>
      <c r="CA5" s="128">
        <f t="shared" si="2"/>
        <v>47250</v>
      </c>
      <c r="CB5" s="128">
        <f t="shared" si="2"/>
        <v>47281</v>
      </c>
      <c r="CC5" s="128">
        <f t="shared" si="2"/>
        <v>47311</v>
      </c>
      <c r="CD5" s="128">
        <f t="shared" si="2"/>
        <v>47342</v>
      </c>
      <c r="CE5" s="128">
        <f t="shared" si="2"/>
        <v>47373</v>
      </c>
      <c r="CF5" s="128">
        <f t="shared" si="2"/>
        <v>47403</v>
      </c>
      <c r="CG5" s="128">
        <f t="shared" si="2"/>
        <v>47434</v>
      </c>
      <c r="CH5" s="128">
        <f t="shared" si="2"/>
        <v>47464</v>
      </c>
      <c r="CI5" s="128">
        <f t="shared" si="2"/>
        <v>47495</v>
      </c>
      <c r="CJ5" s="128">
        <f t="shared" si="2"/>
        <v>47526</v>
      </c>
      <c r="CK5" s="128">
        <f t="shared" si="2"/>
        <v>47554</v>
      </c>
      <c r="CL5" s="128">
        <f t="shared" si="2"/>
        <v>47585</v>
      </c>
      <c r="CM5" s="128">
        <f t="shared" si="2"/>
        <v>47615</v>
      </c>
      <c r="CN5" s="128">
        <f t="shared" si="2"/>
        <v>47646</v>
      </c>
      <c r="CO5" s="128">
        <f t="shared" si="2"/>
        <v>47676</v>
      </c>
      <c r="CP5" s="128">
        <f t="shared" si="2"/>
        <v>47707</v>
      </c>
      <c r="CQ5" s="128">
        <f t="shared" si="2"/>
        <v>47738</v>
      </c>
      <c r="CR5" s="128">
        <f t="shared" si="2"/>
        <v>47768</v>
      </c>
      <c r="CS5" s="128">
        <f t="shared" si="2"/>
        <v>47799</v>
      </c>
      <c r="CT5" s="128">
        <f t="shared" si="2"/>
        <v>47829</v>
      </c>
      <c r="CU5" s="128">
        <f t="shared" si="2"/>
        <v>47860</v>
      </c>
      <c r="CV5" s="128">
        <f t="shared" si="2"/>
        <v>47891</v>
      </c>
      <c r="CW5" s="128">
        <f t="shared" si="2"/>
        <v>47919</v>
      </c>
      <c r="CX5" s="128">
        <f t="shared" si="2"/>
        <v>47950</v>
      </c>
      <c r="CY5" s="128">
        <f t="shared" si="2"/>
        <v>47980</v>
      </c>
      <c r="CZ5" s="128">
        <f t="shared" si="2"/>
        <v>48011</v>
      </c>
      <c r="DA5" s="128">
        <f t="shared" si="2"/>
        <v>48041</v>
      </c>
      <c r="DB5" s="128">
        <f t="shared" si="2"/>
        <v>48072</v>
      </c>
      <c r="DC5" s="128">
        <f t="shared" si="2"/>
        <v>48103</v>
      </c>
      <c r="DD5" s="128">
        <f t="shared" si="2"/>
        <v>48133</v>
      </c>
      <c r="DE5" s="128">
        <f t="shared" si="2"/>
        <v>48164</v>
      </c>
      <c r="DF5" s="128">
        <f t="shared" si="2"/>
        <v>48194</v>
      </c>
      <c r="DG5" s="128">
        <f t="shared" si="2"/>
        <v>48225</v>
      </c>
      <c r="DH5" s="128">
        <f t="shared" si="2"/>
        <v>48256</v>
      </c>
      <c r="DI5" s="128">
        <f t="shared" si="2"/>
        <v>48285</v>
      </c>
      <c r="DJ5" s="128">
        <f t="shared" si="2"/>
        <v>48316</v>
      </c>
      <c r="DK5" s="128">
        <f t="shared" si="2"/>
        <v>48346</v>
      </c>
      <c r="DL5" s="128">
        <f t="shared" si="2"/>
        <v>48377</v>
      </c>
      <c r="DM5" s="128">
        <f t="shared" si="2"/>
        <v>48407</v>
      </c>
      <c r="DN5" s="128">
        <f t="shared" si="2"/>
        <v>48438</v>
      </c>
      <c r="DO5" s="128">
        <f t="shared" si="2"/>
        <v>48469</v>
      </c>
      <c r="DP5" s="128">
        <f t="shared" si="2"/>
        <v>48499</v>
      </c>
      <c r="DQ5" s="128">
        <f t="shared" si="2"/>
        <v>48530</v>
      </c>
      <c r="DR5" s="128">
        <f t="shared" si="2"/>
        <v>48560</v>
      </c>
      <c r="DS5" s="128">
        <f t="shared" si="2"/>
        <v>48591</v>
      </c>
      <c r="DT5" s="128">
        <f t="shared" si="2"/>
        <v>48622</v>
      </c>
      <c r="DU5" s="128">
        <f t="shared" si="2"/>
        <v>48650</v>
      </c>
      <c r="DV5" s="37"/>
      <c r="DW5" s="37"/>
      <c r="DX5" s="37"/>
      <c r="DY5" s="37"/>
      <c r="DZ5" s="37"/>
      <c r="EA5" s="37"/>
      <c r="EB5" s="37"/>
      <c r="EC5" s="37"/>
      <c r="ED5" s="37"/>
      <c r="EE5" s="37"/>
      <c r="EF5" s="37"/>
      <c r="EG5" s="37"/>
      <c r="EH5" s="37"/>
      <c r="EI5" s="37"/>
      <c r="EJ5" s="37"/>
      <c r="EK5" s="37"/>
      <c r="EL5" s="37"/>
      <c r="EM5" s="37"/>
      <c r="EN5" s="37"/>
      <c r="EO5" s="37"/>
    </row>
    <row r="6" spans="1:145" ht="8.25" customHeight="1">
      <c r="A6" s="38"/>
      <c r="B6" s="39"/>
      <c r="C6" s="40"/>
      <c r="D6" s="161"/>
      <c r="E6" s="173"/>
      <c r="F6" s="174">
        <v>1</v>
      </c>
      <c r="G6" s="174">
        <v>1</v>
      </c>
      <c r="H6" s="174">
        <v>1</v>
      </c>
      <c r="I6" s="174">
        <v>1</v>
      </c>
      <c r="J6" s="174">
        <v>1</v>
      </c>
      <c r="K6" s="174">
        <v>1</v>
      </c>
      <c r="L6" s="174">
        <v>1</v>
      </c>
      <c r="M6" s="174">
        <v>1</v>
      </c>
      <c r="N6" s="174">
        <v>1</v>
      </c>
      <c r="O6" s="174">
        <v>1</v>
      </c>
      <c r="P6" s="174">
        <v>1</v>
      </c>
      <c r="Q6" s="174">
        <v>1</v>
      </c>
      <c r="R6" s="174">
        <f t="shared" ref="R6:DU6" si="3">F6+1</f>
        <v>2</v>
      </c>
      <c r="S6" s="174">
        <f t="shared" si="3"/>
        <v>2</v>
      </c>
      <c r="T6" s="174">
        <f t="shared" si="3"/>
        <v>2</v>
      </c>
      <c r="U6" s="174">
        <f t="shared" si="3"/>
        <v>2</v>
      </c>
      <c r="V6" s="174">
        <f t="shared" si="3"/>
        <v>2</v>
      </c>
      <c r="W6" s="174">
        <f t="shared" si="3"/>
        <v>2</v>
      </c>
      <c r="X6" s="174">
        <f t="shared" si="3"/>
        <v>2</v>
      </c>
      <c r="Y6" s="174">
        <f t="shared" si="3"/>
        <v>2</v>
      </c>
      <c r="Z6" s="174">
        <f t="shared" si="3"/>
        <v>2</v>
      </c>
      <c r="AA6" s="174">
        <f t="shared" si="3"/>
        <v>2</v>
      </c>
      <c r="AB6" s="174">
        <f t="shared" si="3"/>
        <v>2</v>
      </c>
      <c r="AC6" s="174">
        <f t="shared" si="3"/>
        <v>2</v>
      </c>
      <c r="AD6" s="174">
        <f t="shared" si="3"/>
        <v>3</v>
      </c>
      <c r="AE6" s="174">
        <f t="shared" si="3"/>
        <v>3</v>
      </c>
      <c r="AF6" s="174">
        <f t="shared" si="3"/>
        <v>3</v>
      </c>
      <c r="AG6" s="174">
        <f t="shared" si="3"/>
        <v>3</v>
      </c>
      <c r="AH6" s="174">
        <f t="shared" si="3"/>
        <v>3</v>
      </c>
      <c r="AI6" s="174">
        <f t="shared" si="3"/>
        <v>3</v>
      </c>
      <c r="AJ6" s="174">
        <f t="shared" si="3"/>
        <v>3</v>
      </c>
      <c r="AK6" s="174">
        <f t="shared" si="3"/>
        <v>3</v>
      </c>
      <c r="AL6" s="174">
        <f t="shared" si="3"/>
        <v>3</v>
      </c>
      <c r="AM6" s="174">
        <f t="shared" si="3"/>
        <v>3</v>
      </c>
      <c r="AN6" s="174">
        <f t="shared" si="3"/>
        <v>3</v>
      </c>
      <c r="AO6" s="174">
        <f t="shared" si="3"/>
        <v>3</v>
      </c>
      <c r="AP6" s="174">
        <f t="shared" si="3"/>
        <v>4</v>
      </c>
      <c r="AQ6" s="174">
        <f t="shared" si="3"/>
        <v>4</v>
      </c>
      <c r="AR6" s="174">
        <f t="shared" si="3"/>
        <v>4</v>
      </c>
      <c r="AS6" s="174">
        <f t="shared" si="3"/>
        <v>4</v>
      </c>
      <c r="AT6" s="174">
        <f t="shared" si="3"/>
        <v>4</v>
      </c>
      <c r="AU6" s="174">
        <f t="shared" si="3"/>
        <v>4</v>
      </c>
      <c r="AV6" s="174">
        <f t="shared" si="3"/>
        <v>4</v>
      </c>
      <c r="AW6" s="174">
        <f t="shared" si="3"/>
        <v>4</v>
      </c>
      <c r="AX6" s="174">
        <f t="shared" si="3"/>
        <v>4</v>
      </c>
      <c r="AY6" s="174">
        <f t="shared" si="3"/>
        <v>4</v>
      </c>
      <c r="AZ6" s="174">
        <f t="shared" si="3"/>
        <v>4</v>
      </c>
      <c r="BA6" s="174">
        <f t="shared" si="3"/>
        <v>4</v>
      </c>
      <c r="BB6" s="174">
        <f t="shared" si="3"/>
        <v>5</v>
      </c>
      <c r="BC6" s="174">
        <f t="shared" si="3"/>
        <v>5</v>
      </c>
      <c r="BD6" s="174">
        <f t="shared" si="3"/>
        <v>5</v>
      </c>
      <c r="BE6" s="174">
        <f t="shared" si="3"/>
        <v>5</v>
      </c>
      <c r="BF6" s="174">
        <f t="shared" si="3"/>
        <v>5</v>
      </c>
      <c r="BG6" s="174">
        <f t="shared" si="3"/>
        <v>5</v>
      </c>
      <c r="BH6" s="174">
        <f t="shared" si="3"/>
        <v>5</v>
      </c>
      <c r="BI6" s="174">
        <f t="shared" si="3"/>
        <v>5</v>
      </c>
      <c r="BJ6" s="174">
        <f t="shared" si="3"/>
        <v>5</v>
      </c>
      <c r="BK6" s="174">
        <f t="shared" si="3"/>
        <v>5</v>
      </c>
      <c r="BL6" s="174">
        <f t="shared" si="3"/>
        <v>5</v>
      </c>
      <c r="BM6" s="174">
        <f t="shared" si="3"/>
        <v>5</v>
      </c>
      <c r="BN6" s="174">
        <f t="shared" si="3"/>
        <v>6</v>
      </c>
      <c r="BO6" s="174">
        <f t="shared" si="3"/>
        <v>6</v>
      </c>
      <c r="BP6" s="174">
        <f t="shared" si="3"/>
        <v>6</v>
      </c>
      <c r="BQ6" s="174">
        <f t="shared" si="3"/>
        <v>6</v>
      </c>
      <c r="BR6" s="174">
        <f t="shared" si="3"/>
        <v>6</v>
      </c>
      <c r="BS6" s="174">
        <f t="shared" si="3"/>
        <v>6</v>
      </c>
      <c r="BT6" s="174">
        <f t="shared" si="3"/>
        <v>6</v>
      </c>
      <c r="BU6" s="174">
        <f t="shared" si="3"/>
        <v>6</v>
      </c>
      <c r="BV6" s="174">
        <f t="shared" si="3"/>
        <v>6</v>
      </c>
      <c r="BW6" s="174">
        <f t="shared" si="3"/>
        <v>6</v>
      </c>
      <c r="BX6" s="174">
        <f t="shared" si="3"/>
        <v>6</v>
      </c>
      <c r="BY6" s="174">
        <f t="shared" si="3"/>
        <v>6</v>
      </c>
      <c r="BZ6" s="174">
        <f t="shared" si="3"/>
        <v>7</v>
      </c>
      <c r="CA6" s="174">
        <f t="shared" si="3"/>
        <v>7</v>
      </c>
      <c r="CB6" s="174">
        <f t="shared" si="3"/>
        <v>7</v>
      </c>
      <c r="CC6" s="174">
        <f t="shared" si="3"/>
        <v>7</v>
      </c>
      <c r="CD6" s="174">
        <f t="shared" si="3"/>
        <v>7</v>
      </c>
      <c r="CE6" s="174">
        <f t="shared" si="3"/>
        <v>7</v>
      </c>
      <c r="CF6" s="174">
        <f t="shared" si="3"/>
        <v>7</v>
      </c>
      <c r="CG6" s="174">
        <f t="shared" si="3"/>
        <v>7</v>
      </c>
      <c r="CH6" s="174">
        <f t="shared" si="3"/>
        <v>7</v>
      </c>
      <c r="CI6" s="174">
        <f t="shared" si="3"/>
        <v>7</v>
      </c>
      <c r="CJ6" s="174">
        <f t="shared" si="3"/>
        <v>7</v>
      </c>
      <c r="CK6" s="174">
        <f t="shared" si="3"/>
        <v>7</v>
      </c>
      <c r="CL6" s="174">
        <f t="shared" si="3"/>
        <v>8</v>
      </c>
      <c r="CM6" s="174">
        <f t="shared" si="3"/>
        <v>8</v>
      </c>
      <c r="CN6" s="174">
        <f t="shared" si="3"/>
        <v>8</v>
      </c>
      <c r="CO6" s="174">
        <f t="shared" si="3"/>
        <v>8</v>
      </c>
      <c r="CP6" s="174">
        <f t="shared" si="3"/>
        <v>8</v>
      </c>
      <c r="CQ6" s="174">
        <f t="shared" si="3"/>
        <v>8</v>
      </c>
      <c r="CR6" s="174">
        <f t="shared" si="3"/>
        <v>8</v>
      </c>
      <c r="CS6" s="174">
        <f t="shared" si="3"/>
        <v>8</v>
      </c>
      <c r="CT6" s="174">
        <f t="shared" si="3"/>
        <v>8</v>
      </c>
      <c r="CU6" s="174">
        <f t="shared" si="3"/>
        <v>8</v>
      </c>
      <c r="CV6" s="174">
        <f t="shared" si="3"/>
        <v>8</v>
      </c>
      <c r="CW6" s="174">
        <f t="shared" si="3"/>
        <v>8</v>
      </c>
      <c r="CX6" s="174">
        <f t="shared" si="3"/>
        <v>9</v>
      </c>
      <c r="CY6" s="174">
        <f t="shared" si="3"/>
        <v>9</v>
      </c>
      <c r="CZ6" s="174">
        <f t="shared" si="3"/>
        <v>9</v>
      </c>
      <c r="DA6" s="174">
        <f t="shared" si="3"/>
        <v>9</v>
      </c>
      <c r="DB6" s="174">
        <f t="shared" si="3"/>
        <v>9</v>
      </c>
      <c r="DC6" s="174">
        <f t="shared" si="3"/>
        <v>9</v>
      </c>
      <c r="DD6" s="174">
        <f t="shared" si="3"/>
        <v>9</v>
      </c>
      <c r="DE6" s="174">
        <f t="shared" si="3"/>
        <v>9</v>
      </c>
      <c r="DF6" s="174">
        <f t="shared" si="3"/>
        <v>9</v>
      </c>
      <c r="DG6" s="174">
        <f t="shared" si="3"/>
        <v>9</v>
      </c>
      <c r="DH6" s="174">
        <f t="shared" si="3"/>
        <v>9</v>
      </c>
      <c r="DI6" s="174">
        <f t="shared" si="3"/>
        <v>9</v>
      </c>
      <c r="DJ6" s="174">
        <f t="shared" si="3"/>
        <v>10</v>
      </c>
      <c r="DK6" s="174">
        <f t="shared" si="3"/>
        <v>10</v>
      </c>
      <c r="DL6" s="174">
        <f t="shared" si="3"/>
        <v>10</v>
      </c>
      <c r="DM6" s="174">
        <f t="shared" si="3"/>
        <v>10</v>
      </c>
      <c r="DN6" s="174">
        <f t="shared" si="3"/>
        <v>10</v>
      </c>
      <c r="DO6" s="174">
        <f t="shared" si="3"/>
        <v>10</v>
      </c>
      <c r="DP6" s="174">
        <f t="shared" si="3"/>
        <v>10</v>
      </c>
      <c r="DQ6" s="174">
        <f t="shared" si="3"/>
        <v>10</v>
      </c>
      <c r="DR6" s="174">
        <f t="shared" si="3"/>
        <v>10</v>
      </c>
      <c r="DS6" s="174">
        <f t="shared" si="3"/>
        <v>10</v>
      </c>
      <c r="DT6" s="174">
        <f t="shared" si="3"/>
        <v>10</v>
      </c>
      <c r="DU6" s="174">
        <f t="shared" si="3"/>
        <v>10</v>
      </c>
      <c r="DV6" s="21"/>
      <c r="DW6" s="21"/>
      <c r="DX6" s="21"/>
      <c r="DY6" s="21"/>
      <c r="DZ6" s="21"/>
      <c r="EA6" s="21"/>
      <c r="EB6" s="21"/>
      <c r="EC6" s="21"/>
      <c r="ED6" s="21"/>
      <c r="EE6" s="21"/>
      <c r="EF6" s="21"/>
      <c r="EG6" s="21"/>
      <c r="EH6" s="21"/>
      <c r="EI6" s="21"/>
      <c r="EJ6" s="21"/>
      <c r="EK6" s="21"/>
      <c r="EL6" s="21"/>
      <c r="EM6" s="21"/>
      <c r="EN6" s="21"/>
      <c r="EO6" s="21"/>
    </row>
    <row r="7" spans="1:145" ht="13.5" customHeight="1">
      <c r="A7" s="38"/>
      <c r="B7" s="39"/>
      <c r="C7" s="67" t="s">
        <v>387</v>
      </c>
      <c r="D7" s="161"/>
      <c r="E7" s="173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  <c r="Y7" s="174"/>
      <c r="Z7" s="174"/>
      <c r="AA7" s="174"/>
      <c r="AB7" s="174"/>
      <c r="AC7" s="174"/>
      <c r="AD7" s="174"/>
      <c r="AE7" s="174"/>
      <c r="AF7" s="174"/>
      <c r="AG7" s="174"/>
      <c r="AH7" s="174"/>
      <c r="AI7" s="174"/>
      <c r="AJ7" s="174"/>
      <c r="AK7" s="174"/>
      <c r="AL7" s="174"/>
      <c r="AM7" s="174"/>
      <c r="AN7" s="174"/>
      <c r="AO7" s="174"/>
      <c r="AP7" s="174"/>
      <c r="AQ7" s="174"/>
      <c r="AR7" s="174"/>
      <c r="AS7" s="174"/>
      <c r="AT7" s="174"/>
      <c r="AU7" s="174"/>
      <c r="AV7" s="174"/>
      <c r="AW7" s="174"/>
      <c r="AX7" s="174"/>
      <c r="AY7" s="174"/>
      <c r="AZ7" s="174"/>
      <c r="BA7" s="174"/>
      <c r="BB7" s="174"/>
      <c r="BC7" s="174"/>
      <c r="BD7" s="174"/>
      <c r="BE7" s="174"/>
      <c r="BF7" s="174"/>
      <c r="BG7" s="174"/>
      <c r="BH7" s="174"/>
      <c r="BI7" s="174"/>
      <c r="BJ7" s="174"/>
      <c r="BK7" s="174"/>
      <c r="BL7" s="174"/>
      <c r="BM7" s="174"/>
      <c r="BN7" s="174"/>
      <c r="BO7" s="174"/>
      <c r="BP7" s="174"/>
      <c r="BQ7" s="174"/>
      <c r="BR7" s="174"/>
      <c r="BS7" s="174"/>
      <c r="BT7" s="174"/>
      <c r="BU7" s="174"/>
      <c r="BV7" s="174"/>
      <c r="BW7" s="174"/>
      <c r="BX7" s="174"/>
      <c r="BY7" s="174"/>
      <c r="BZ7" s="174"/>
      <c r="CA7" s="174"/>
      <c r="CB7" s="174"/>
      <c r="CC7" s="174"/>
      <c r="CD7" s="174"/>
      <c r="CE7" s="174"/>
      <c r="CF7" s="174"/>
      <c r="CG7" s="174"/>
      <c r="CH7" s="174"/>
      <c r="CI7" s="174"/>
      <c r="CJ7" s="174"/>
      <c r="CK7" s="174"/>
      <c r="CL7" s="174"/>
      <c r="CM7" s="174"/>
      <c r="CN7" s="174"/>
      <c r="CO7" s="174"/>
      <c r="CP7" s="174"/>
      <c r="CQ7" s="174"/>
      <c r="CR7" s="174"/>
      <c r="CS7" s="174"/>
      <c r="CT7" s="174"/>
      <c r="CU7" s="174"/>
      <c r="CV7" s="174"/>
      <c r="CW7" s="174"/>
      <c r="CX7" s="174"/>
      <c r="CY7" s="174"/>
      <c r="CZ7" s="174"/>
      <c r="DA7" s="174"/>
      <c r="DB7" s="174"/>
      <c r="DC7" s="174"/>
      <c r="DD7" s="174"/>
      <c r="DE7" s="174"/>
      <c r="DF7" s="174"/>
      <c r="DG7" s="174"/>
      <c r="DH7" s="174"/>
      <c r="DI7" s="174"/>
      <c r="DJ7" s="174"/>
      <c r="DK7" s="174"/>
      <c r="DL7" s="174"/>
      <c r="DM7" s="174"/>
      <c r="DN7" s="174"/>
      <c r="DO7" s="174"/>
      <c r="DP7" s="174"/>
      <c r="DQ7" s="174"/>
      <c r="DR7" s="174"/>
      <c r="DS7" s="174"/>
      <c r="DT7" s="174"/>
      <c r="DU7" s="174"/>
      <c r="DV7" s="21"/>
      <c r="DW7" s="21"/>
      <c r="DX7" s="21"/>
      <c r="DY7" s="21"/>
      <c r="DZ7" s="21"/>
      <c r="EA7" s="21"/>
      <c r="EB7" s="21"/>
      <c r="EC7" s="21"/>
      <c r="ED7" s="21"/>
      <c r="EE7" s="21"/>
      <c r="EF7" s="21"/>
      <c r="EG7" s="21"/>
      <c r="EH7" s="21"/>
      <c r="EI7" s="21"/>
      <c r="EJ7" s="21"/>
      <c r="EK7" s="21"/>
      <c r="EL7" s="21"/>
      <c r="EM7" s="21"/>
      <c r="EN7" s="21"/>
      <c r="EO7" s="21"/>
    </row>
    <row r="8" spans="1:145" ht="13.5" customHeight="1">
      <c r="A8" s="38"/>
      <c r="B8" s="39"/>
      <c r="C8" s="30" t="s">
        <v>388</v>
      </c>
      <c r="D8" s="161"/>
      <c r="E8" s="173"/>
      <c r="F8" s="29">
        <v>1</v>
      </c>
      <c r="G8" s="29">
        <v>1</v>
      </c>
      <c r="H8" s="29">
        <v>1</v>
      </c>
      <c r="I8" s="29">
        <v>1</v>
      </c>
      <c r="J8" s="29">
        <v>1</v>
      </c>
      <c r="K8" s="29">
        <v>1</v>
      </c>
      <c r="L8" s="29">
        <v>1</v>
      </c>
      <c r="M8" s="29">
        <v>1</v>
      </c>
      <c r="N8" s="29">
        <v>1</v>
      </c>
      <c r="O8" s="29">
        <v>1</v>
      </c>
      <c r="P8" s="29">
        <v>1</v>
      </c>
      <c r="Q8" s="29">
        <v>1</v>
      </c>
      <c r="R8" s="29">
        <f t="shared" ref="R8:DU8" si="4">F8+1</f>
        <v>2</v>
      </c>
      <c r="S8" s="29">
        <f t="shared" si="4"/>
        <v>2</v>
      </c>
      <c r="T8" s="29">
        <f t="shared" si="4"/>
        <v>2</v>
      </c>
      <c r="U8" s="29">
        <f t="shared" si="4"/>
        <v>2</v>
      </c>
      <c r="V8" s="29">
        <f t="shared" si="4"/>
        <v>2</v>
      </c>
      <c r="W8" s="29">
        <f t="shared" si="4"/>
        <v>2</v>
      </c>
      <c r="X8" s="29">
        <f t="shared" si="4"/>
        <v>2</v>
      </c>
      <c r="Y8" s="29">
        <f t="shared" si="4"/>
        <v>2</v>
      </c>
      <c r="Z8" s="29">
        <f t="shared" si="4"/>
        <v>2</v>
      </c>
      <c r="AA8" s="29">
        <f t="shared" si="4"/>
        <v>2</v>
      </c>
      <c r="AB8" s="29">
        <f t="shared" si="4"/>
        <v>2</v>
      </c>
      <c r="AC8" s="29">
        <f t="shared" si="4"/>
        <v>2</v>
      </c>
      <c r="AD8" s="29">
        <f t="shared" si="4"/>
        <v>3</v>
      </c>
      <c r="AE8" s="29">
        <f t="shared" si="4"/>
        <v>3</v>
      </c>
      <c r="AF8" s="29">
        <f t="shared" si="4"/>
        <v>3</v>
      </c>
      <c r="AG8" s="29">
        <f t="shared" si="4"/>
        <v>3</v>
      </c>
      <c r="AH8" s="29">
        <f t="shared" si="4"/>
        <v>3</v>
      </c>
      <c r="AI8" s="29">
        <f t="shared" si="4"/>
        <v>3</v>
      </c>
      <c r="AJ8" s="29">
        <f t="shared" si="4"/>
        <v>3</v>
      </c>
      <c r="AK8" s="29">
        <f t="shared" si="4"/>
        <v>3</v>
      </c>
      <c r="AL8" s="29">
        <f t="shared" si="4"/>
        <v>3</v>
      </c>
      <c r="AM8" s="29">
        <f t="shared" si="4"/>
        <v>3</v>
      </c>
      <c r="AN8" s="29">
        <f t="shared" si="4"/>
        <v>3</v>
      </c>
      <c r="AO8" s="29">
        <f t="shared" si="4"/>
        <v>3</v>
      </c>
      <c r="AP8" s="29">
        <f t="shared" si="4"/>
        <v>4</v>
      </c>
      <c r="AQ8" s="29">
        <f t="shared" si="4"/>
        <v>4</v>
      </c>
      <c r="AR8" s="29">
        <f t="shared" si="4"/>
        <v>4</v>
      </c>
      <c r="AS8" s="29">
        <f t="shared" si="4"/>
        <v>4</v>
      </c>
      <c r="AT8" s="29">
        <f t="shared" si="4"/>
        <v>4</v>
      </c>
      <c r="AU8" s="29">
        <f t="shared" si="4"/>
        <v>4</v>
      </c>
      <c r="AV8" s="29">
        <f t="shared" si="4"/>
        <v>4</v>
      </c>
      <c r="AW8" s="29">
        <f t="shared" si="4"/>
        <v>4</v>
      </c>
      <c r="AX8" s="29">
        <f t="shared" si="4"/>
        <v>4</v>
      </c>
      <c r="AY8" s="29">
        <f t="shared" si="4"/>
        <v>4</v>
      </c>
      <c r="AZ8" s="29">
        <f t="shared" si="4"/>
        <v>4</v>
      </c>
      <c r="BA8" s="29">
        <f t="shared" si="4"/>
        <v>4</v>
      </c>
      <c r="BB8" s="29">
        <f t="shared" si="4"/>
        <v>5</v>
      </c>
      <c r="BC8" s="29">
        <f t="shared" si="4"/>
        <v>5</v>
      </c>
      <c r="BD8" s="29">
        <f t="shared" si="4"/>
        <v>5</v>
      </c>
      <c r="BE8" s="29">
        <f t="shared" si="4"/>
        <v>5</v>
      </c>
      <c r="BF8" s="29">
        <f t="shared" si="4"/>
        <v>5</v>
      </c>
      <c r="BG8" s="29">
        <f t="shared" si="4"/>
        <v>5</v>
      </c>
      <c r="BH8" s="29">
        <f t="shared" si="4"/>
        <v>5</v>
      </c>
      <c r="BI8" s="29">
        <f t="shared" si="4"/>
        <v>5</v>
      </c>
      <c r="BJ8" s="29">
        <f t="shared" si="4"/>
        <v>5</v>
      </c>
      <c r="BK8" s="29">
        <f t="shared" si="4"/>
        <v>5</v>
      </c>
      <c r="BL8" s="29">
        <f t="shared" si="4"/>
        <v>5</v>
      </c>
      <c r="BM8" s="29">
        <f t="shared" si="4"/>
        <v>5</v>
      </c>
      <c r="BN8" s="29">
        <f t="shared" si="4"/>
        <v>6</v>
      </c>
      <c r="BO8" s="29">
        <f t="shared" si="4"/>
        <v>6</v>
      </c>
      <c r="BP8" s="29">
        <f t="shared" si="4"/>
        <v>6</v>
      </c>
      <c r="BQ8" s="29">
        <f t="shared" si="4"/>
        <v>6</v>
      </c>
      <c r="BR8" s="29">
        <f t="shared" si="4"/>
        <v>6</v>
      </c>
      <c r="BS8" s="29">
        <f t="shared" si="4"/>
        <v>6</v>
      </c>
      <c r="BT8" s="29">
        <f t="shared" si="4"/>
        <v>6</v>
      </c>
      <c r="BU8" s="29">
        <f t="shared" si="4"/>
        <v>6</v>
      </c>
      <c r="BV8" s="29">
        <f t="shared" si="4"/>
        <v>6</v>
      </c>
      <c r="BW8" s="29">
        <f t="shared" si="4"/>
        <v>6</v>
      </c>
      <c r="BX8" s="29">
        <f t="shared" si="4"/>
        <v>6</v>
      </c>
      <c r="BY8" s="29">
        <f t="shared" si="4"/>
        <v>6</v>
      </c>
      <c r="BZ8" s="29">
        <f t="shared" si="4"/>
        <v>7</v>
      </c>
      <c r="CA8" s="29">
        <f t="shared" si="4"/>
        <v>7</v>
      </c>
      <c r="CB8" s="29">
        <f t="shared" si="4"/>
        <v>7</v>
      </c>
      <c r="CC8" s="29">
        <f t="shared" si="4"/>
        <v>7</v>
      </c>
      <c r="CD8" s="29">
        <f t="shared" si="4"/>
        <v>7</v>
      </c>
      <c r="CE8" s="29">
        <f t="shared" si="4"/>
        <v>7</v>
      </c>
      <c r="CF8" s="29">
        <f t="shared" si="4"/>
        <v>7</v>
      </c>
      <c r="CG8" s="29">
        <f t="shared" si="4"/>
        <v>7</v>
      </c>
      <c r="CH8" s="29">
        <f t="shared" si="4"/>
        <v>7</v>
      </c>
      <c r="CI8" s="29">
        <f t="shared" si="4"/>
        <v>7</v>
      </c>
      <c r="CJ8" s="29">
        <f t="shared" si="4"/>
        <v>7</v>
      </c>
      <c r="CK8" s="29">
        <f t="shared" si="4"/>
        <v>7</v>
      </c>
      <c r="CL8" s="29">
        <f t="shared" si="4"/>
        <v>8</v>
      </c>
      <c r="CM8" s="29">
        <f t="shared" si="4"/>
        <v>8</v>
      </c>
      <c r="CN8" s="29">
        <f t="shared" si="4"/>
        <v>8</v>
      </c>
      <c r="CO8" s="29">
        <f t="shared" si="4"/>
        <v>8</v>
      </c>
      <c r="CP8" s="29">
        <f t="shared" si="4"/>
        <v>8</v>
      </c>
      <c r="CQ8" s="29">
        <f t="shared" si="4"/>
        <v>8</v>
      </c>
      <c r="CR8" s="29">
        <f t="shared" si="4"/>
        <v>8</v>
      </c>
      <c r="CS8" s="29">
        <f t="shared" si="4"/>
        <v>8</v>
      </c>
      <c r="CT8" s="29">
        <f t="shared" si="4"/>
        <v>8</v>
      </c>
      <c r="CU8" s="29">
        <f t="shared" si="4"/>
        <v>8</v>
      </c>
      <c r="CV8" s="29">
        <f t="shared" si="4"/>
        <v>8</v>
      </c>
      <c r="CW8" s="29">
        <f t="shared" si="4"/>
        <v>8</v>
      </c>
      <c r="CX8" s="29">
        <f t="shared" si="4"/>
        <v>9</v>
      </c>
      <c r="CY8" s="29">
        <f t="shared" si="4"/>
        <v>9</v>
      </c>
      <c r="CZ8" s="29">
        <f t="shared" si="4"/>
        <v>9</v>
      </c>
      <c r="DA8" s="29">
        <f t="shared" si="4"/>
        <v>9</v>
      </c>
      <c r="DB8" s="29">
        <f t="shared" si="4"/>
        <v>9</v>
      </c>
      <c r="DC8" s="29">
        <f t="shared" si="4"/>
        <v>9</v>
      </c>
      <c r="DD8" s="29">
        <f t="shared" si="4"/>
        <v>9</v>
      </c>
      <c r="DE8" s="29">
        <f t="shared" si="4"/>
        <v>9</v>
      </c>
      <c r="DF8" s="29">
        <f t="shared" si="4"/>
        <v>9</v>
      </c>
      <c r="DG8" s="29">
        <f t="shared" si="4"/>
        <v>9</v>
      </c>
      <c r="DH8" s="29">
        <f t="shared" si="4"/>
        <v>9</v>
      </c>
      <c r="DI8" s="29">
        <f t="shared" si="4"/>
        <v>9</v>
      </c>
      <c r="DJ8" s="29">
        <f t="shared" si="4"/>
        <v>10</v>
      </c>
      <c r="DK8" s="29">
        <f t="shared" si="4"/>
        <v>10</v>
      </c>
      <c r="DL8" s="29">
        <f t="shared" si="4"/>
        <v>10</v>
      </c>
      <c r="DM8" s="29">
        <f t="shared" si="4"/>
        <v>10</v>
      </c>
      <c r="DN8" s="29">
        <f t="shared" si="4"/>
        <v>10</v>
      </c>
      <c r="DO8" s="29">
        <f t="shared" si="4"/>
        <v>10</v>
      </c>
      <c r="DP8" s="29">
        <f t="shared" si="4"/>
        <v>10</v>
      </c>
      <c r="DQ8" s="29">
        <f t="shared" si="4"/>
        <v>10</v>
      </c>
      <c r="DR8" s="29">
        <f t="shared" si="4"/>
        <v>10</v>
      </c>
      <c r="DS8" s="29">
        <f t="shared" si="4"/>
        <v>10</v>
      </c>
      <c r="DT8" s="29">
        <f t="shared" si="4"/>
        <v>10</v>
      </c>
      <c r="DU8" s="29">
        <f t="shared" si="4"/>
        <v>10</v>
      </c>
      <c r="DV8" s="21"/>
      <c r="DW8" s="21"/>
      <c r="DX8" s="21"/>
      <c r="DY8" s="21"/>
      <c r="DZ8" s="21"/>
      <c r="EA8" s="21"/>
      <c r="EB8" s="21"/>
      <c r="EC8" s="21"/>
      <c r="ED8" s="21"/>
      <c r="EE8" s="21"/>
      <c r="EF8" s="21"/>
      <c r="EG8" s="21"/>
      <c r="EH8" s="21"/>
      <c r="EI8" s="21"/>
      <c r="EJ8" s="21"/>
      <c r="EK8" s="21"/>
      <c r="EL8" s="21"/>
      <c r="EM8" s="21"/>
      <c r="EN8" s="21"/>
      <c r="EO8" s="21"/>
    </row>
    <row r="9" spans="1:145" ht="13.5" customHeight="1">
      <c r="A9" s="38"/>
      <c r="B9" s="39"/>
      <c r="C9" s="30" t="s">
        <v>389</v>
      </c>
      <c r="D9" s="161"/>
      <c r="E9" s="173"/>
      <c r="F9" s="29">
        <v>1</v>
      </c>
      <c r="G9" s="29">
        <v>2</v>
      </c>
      <c r="H9" s="29">
        <v>3</v>
      </c>
      <c r="I9" s="29">
        <v>4</v>
      </c>
      <c r="J9" s="29">
        <v>5</v>
      </c>
      <c r="K9" s="29">
        <v>6</v>
      </c>
      <c r="L9" s="29">
        <v>7</v>
      </c>
      <c r="M9" s="29">
        <v>8</v>
      </c>
      <c r="N9" s="29">
        <v>9</v>
      </c>
      <c r="O9" s="29">
        <v>10</v>
      </c>
      <c r="P9" s="29">
        <v>11</v>
      </c>
      <c r="Q9" s="29">
        <v>12</v>
      </c>
      <c r="R9" s="29">
        <f t="shared" ref="R9:DU9" si="5">F9</f>
        <v>1</v>
      </c>
      <c r="S9" s="29">
        <f t="shared" si="5"/>
        <v>2</v>
      </c>
      <c r="T9" s="29">
        <f t="shared" si="5"/>
        <v>3</v>
      </c>
      <c r="U9" s="29">
        <f t="shared" si="5"/>
        <v>4</v>
      </c>
      <c r="V9" s="29">
        <f t="shared" si="5"/>
        <v>5</v>
      </c>
      <c r="W9" s="29">
        <f t="shared" si="5"/>
        <v>6</v>
      </c>
      <c r="X9" s="29">
        <f t="shared" si="5"/>
        <v>7</v>
      </c>
      <c r="Y9" s="29">
        <f t="shared" si="5"/>
        <v>8</v>
      </c>
      <c r="Z9" s="29">
        <f t="shared" si="5"/>
        <v>9</v>
      </c>
      <c r="AA9" s="29">
        <f t="shared" si="5"/>
        <v>10</v>
      </c>
      <c r="AB9" s="29">
        <f t="shared" si="5"/>
        <v>11</v>
      </c>
      <c r="AC9" s="29">
        <f t="shared" si="5"/>
        <v>12</v>
      </c>
      <c r="AD9" s="29">
        <f t="shared" si="5"/>
        <v>1</v>
      </c>
      <c r="AE9" s="29">
        <f t="shared" si="5"/>
        <v>2</v>
      </c>
      <c r="AF9" s="29">
        <f t="shared" si="5"/>
        <v>3</v>
      </c>
      <c r="AG9" s="29">
        <f t="shared" si="5"/>
        <v>4</v>
      </c>
      <c r="AH9" s="29">
        <f t="shared" si="5"/>
        <v>5</v>
      </c>
      <c r="AI9" s="29">
        <f t="shared" si="5"/>
        <v>6</v>
      </c>
      <c r="AJ9" s="29">
        <f t="shared" si="5"/>
        <v>7</v>
      </c>
      <c r="AK9" s="29">
        <f t="shared" si="5"/>
        <v>8</v>
      </c>
      <c r="AL9" s="29">
        <f t="shared" si="5"/>
        <v>9</v>
      </c>
      <c r="AM9" s="29">
        <f t="shared" si="5"/>
        <v>10</v>
      </c>
      <c r="AN9" s="29">
        <f t="shared" si="5"/>
        <v>11</v>
      </c>
      <c r="AO9" s="29">
        <f t="shared" si="5"/>
        <v>12</v>
      </c>
      <c r="AP9" s="29">
        <f t="shared" si="5"/>
        <v>1</v>
      </c>
      <c r="AQ9" s="29">
        <f t="shared" si="5"/>
        <v>2</v>
      </c>
      <c r="AR9" s="29">
        <f t="shared" si="5"/>
        <v>3</v>
      </c>
      <c r="AS9" s="29">
        <f t="shared" si="5"/>
        <v>4</v>
      </c>
      <c r="AT9" s="29">
        <f t="shared" si="5"/>
        <v>5</v>
      </c>
      <c r="AU9" s="29">
        <f t="shared" si="5"/>
        <v>6</v>
      </c>
      <c r="AV9" s="29">
        <f t="shared" si="5"/>
        <v>7</v>
      </c>
      <c r="AW9" s="29">
        <f t="shared" si="5"/>
        <v>8</v>
      </c>
      <c r="AX9" s="29">
        <f t="shared" si="5"/>
        <v>9</v>
      </c>
      <c r="AY9" s="29">
        <f t="shared" si="5"/>
        <v>10</v>
      </c>
      <c r="AZ9" s="29">
        <f t="shared" si="5"/>
        <v>11</v>
      </c>
      <c r="BA9" s="29">
        <f t="shared" si="5"/>
        <v>12</v>
      </c>
      <c r="BB9" s="29">
        <f t="shared" si="5"/>
        <v>1</v>
      </c>
      <c r="BC9" s="29">
        <f t="shared" si="5"/>
        <v>2</v>
      </c>
      <c r="BD9" s="29">
        <f t="shared" si="5"/>
        <v>3</v>
      </c>
      <c r="BE9" s="29">
        <f t="shared" si="5"/>
        <v>4</v>
      </c>
      <c r="BF9" s="29">
        <f t="shared" si="5"/>
        <v>5</v>
      </c>
      <c r="BG9" s="29">
        <f t="shared" si="5"/>
        <v>6</v>
      </c>
      <c r="BH9" s="29">
        <f t="shared" si="5"/>
        <v>7</v>
      </c>
      <c r="BI9" s="29">
        <f t="shared" si="5"/>
        <v>8</v>
      </c>
      <c r="BJ9" s="29">
        <f t="shared" si="5"/>
        <v>9</v>
      </c>
      <c r="BK9" s="29">
        <f t="shared" si="5"/>
        <v>10</v>
      </c>
      <c r="BL9" s="29">
        <f t="shared" si="5"/>
        <v>11</v>
      </c>
      <c r="BM9" s="29">
        <f t="shared" si="5"/>
        <v>12</v>
      </c>
      <c r="BN9" s="29">
        <f t="shared" si="5"/>
        <v>1</v>
      </c>
      <c r="BO9" s="29">
        <f t="shared" si="5"/>
        <v>2</v>
      </c>
      <c r="BP9" s="29">
        <f t="shared" si="5"/>
        <v>3</v>
      </c>
      <c r="BQ9" s="29">
        <f t="shared" si="5"/>
        <v>4</v>
      </c>
      <c r="BR9" s="29">
        <f t="shared" si="5"/>
        <v>5</v>
      </c>
      <c r="BS9" s="29">
        <f t="shared" si="5"/>
        <v>6</v>
      </c>
      <c r="BT9" s="29">
        <f t="shared" si="5"/>
        <v>7</v>
      </c>
      <c r="BU9" s="29">
        <f t="shared" si="5"/>
        <v>8</v>
      </c>
      <c r="BV9" s="29">
        <f t="shared" si="5"/>
        <v>9</v>
      </c>
      <c r="BW9" s="29">
        <f t="shared" si="5"/>
        <v>10</v>
      </c>
      <c r="BX9" s="29">
        <f t="shared" si="5"/>
        <v>11</v>
      </c>
      <c r="BY9" s="29">
        <f t="shared" si="5"/>
        <v>12</v>
      </c>
      <c r="BZ9" s="29">
        <f t="shared" si="5"/>
        <v>1</v>
      </c>
      <c r="CA9" s="29">
        <f t="shared" si="5"/>
        <v>2</v>
      </c>
      <c r="CB9" s="29">
        <f t="shared" si="5"/>
        <v>3</v>
      </c>
      <c r="CC9" s="29">
        <f t="shared" si="5"/>
        <v>4</v>
      </c>
      <c r="CD9" s="29">
        <f t="shared" si="5"/>
        <v>5</v>
      </c>
      <c r="CE9" s="29">
        <f t="shared" si="5"/>
        <v>6</v>
      </c>
      <c r="CF9" s="29">
        <f t="shared" si="5"/>
        <v>7</v>
      </c>
      <c r="CG9" s="29">
        <f t="shared" si="5"/>
        <v>8</v>
      </c>
      <c r="CH9" s="29">
        <f t="shared" si="5"/>
        <v>9</v>
      </c>
      <c r="CI9" s="29">
        <f t="shared" si="5"/>
        <v>10</v>
      </c>
      <c r="CJ9" s="29">
        <f t="shared" si="5"/>
        <v>11</v>
      </c>
      <c r="CK9" s="29">
        <f t="shared" si="5"/>
        <v>12</v>
      </c>
      <c r="CL9" s="29">
        <f t="shared" si="5"/>
        <v>1</v>
      </c>
      <c r="CM9" s="29">
        <f t="shared" si="5"/>
        <v>2</v>
      </c>
      <c r="CN9" s="29">
        <f t="shared" si="5"/>
        <v>3</v>
      </c>
      <c r="CO9" s="29">
        <f t="shared" si="5"/>
        <v>4</v>
      </c>
      <c r="CP9" s="29">
        <f t="shared" si="5"/>
        <v>5</v>
      </c>
      <c r="CQ9" s="29">
        <f t="shared" si="5"/>
        <v>6</v>
      </c>
      <c r="CR9" s="29">
        <f t="shared" si="5"/>
        <v>7</v>
      </c>
      <c r="CS9" s="29">
        <f t="shared" si="5"/>
        <v>8</v>
      </c>
      <c r="CT9" s="29">
        <f t="shared" si="5"/>
        <v>9</v>
      </c>
      <c r="CU9" s="29">
        <f t="shared" si="5"/>
        <v>10</v>
      </c>
      <c r="CV9" s="29">
        <f t="shared" si="5"/>
        <v>11</v>
      </c>
      <c r="CW9" s="29">
        <f t="shared" si="5"/>
        <v>12</v>
      </c>
      <c r="CX9" s="29">
        <f t="shared" si="5"/>
        <v>1</v>
      </c>
      <c r="CY9" s="29">
        <f t="shared" si="5"/>
        <v>2</v>
      </c>
      <c r="CZ9" s="29">
        <f t="shared" si="5"/>
        <v>3</v>
      </c>
      <c r="DA9" s="29">
        <f t="shared" si="5"/>
        <v>4</v>
      </c>
      <c r="DB9" s="29">
        <f t="shared" si="5"/>
        <v>5</v>
      </c>
      <c r="DC9" s="29">
        <f t="shared" si="5"/>
        <v>6</v>
      </c>
      <c r="DD9" s="29">
        <f t="shared" si="5"/>
        <v>7</v>
      </c>
      <c r="DE9" s="29">
        <f t="shared" si="5"/>
        <v>8</v>
      </c>
      <c r="DF9" s="29">
        <f t="shared" si="5"/>
        <v>9</v>
      </c>
      <c r="DG9" s="29">
        <f t="shared" si="5"/>
        <v>10</v>
      </c>
      <c r="DH9" s="29">
        <f t="shared" si="5"/>
        <v>11</v>
      </c>
      <c r="DI9" s="29">
        <f t="shared" si="5"/>
        <v>12</v>
      </c>
      <c r="DJ9" s="29">
        <f t="shared" si="5"/>
        <v>1</v>
      </c>
      <c r="DK9" s="29">
        <f t="shared" si="5"/>
        <v>2</v>
      </c>
      <c r="DL9" s="29">
        <f t="shared" si="5"/>
        <v>3</v>
      </c>
      <c r="DM9" s="29">
        <f t="shared" si="5"/>
        <v>4</v>
      </c>
      <c r="DN9" s="29">
        <f t="shared" si="5"/>
        <v>5</v>
      </c>
      <c r="DO9" s="29">
        <f t="shared" si="5"/>
        <v>6</v>
      </c>
      <c r="DP9" s="29">
        <f t="shared" si="5"/>
        <v>7</v>
      </c>
      <c r="DQ9" s="29">
        <f t="shared" si="5"/>
        <v>8</v>
      </c>
      <c r="DR9" s="29">
        <f t="shared" si="5"/>
        <v>9</v>
      </c>
      <c r="DS9" s="29">
        <f t="shared" si="5"/>
        <v>10</v>
      </c>
      <c r="DT9" s="29">
        <f t="shared" si="5"/>
        <v>11</v>
      </c>
      <c r="DU9" s="29">
        <f t="shared" si="5"/>
        <v>12</v>
      </c>
      <c r="DV9" s="21"/>
      <c r="DW9" s="21"/>
      <c r="DX9" s="21"/>
      <c r="DY9" s="21"/>
      <c r="DZ9" s="21"/>
      <c r="EA9" s="21"/>
      <c r="EB9" s="21"/>
      <c r="EC9" s="21"/>
      <c r="ED9" s="21"/>
      <c r="EE9" s="21"/>
      <c r="EF9" s="21"/>
      <c r="EG9" s="21"/>
      <c r="EH9" s="21"/>
      <c r="EI9" s="21"/>
      <c r="EJ9" s="21"/>
      <c r="EK9" s="21"/>
      <c r="EL9" s="21"/>
      <c r="EM9" s="21"/>
      <c r="EN9" s="21"/>
      <c r="EO9" s="21"/>
    </row>
    <row r="10" spans="1:145" ht="13.5" customHeight="1">
      <c r="A10" s="38"/>
      <c r="B10" s="39"/>
      <c r="C10" s="40"/>
      <c r="D10" s="161"/>
      <c r="E10" s="173"/>
      <c r="F10" s="174"/>
      <c r="G10" s="174"/>
      <c r="H10" s="174"/>
      <c r="I10" s="174"/>
      <c r="J10" s="174"/>
      <c r="K10" s="174"/>
      <c r="L10" s="174"/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4"/>
      <c r="AF10" s="174"/>
      <c r="AG10" s="174"/>
      <c r="AH10" s="174"/>
      <c r="AI10" s="174"/>
      <c r="AJ10" s="174"/>
      <c r="AK10" s="174"/>
      <c r="AL10" s="174"/>
      <c r="AM10" s="174"/>
      <c r="AN10" s="174"/>
      <c r="AO10" s="174"/>
      <c r="AP10" s="174"/>
      <c r="AQ10" s="174"/>
      <c r="AR10" s="174"/>
      <c r="AS10" s="174"/>
      <c r="AT10" s="174"/>
      <c r="AU10" s="174"/>
      <c r="AV10" s="174"/>
      <c r="AW10" s="174"/>
      <c r="AX10" s="174"/>
      <c r="AY10" s="174"/>
      <c r="AZ10" s="174"/>
      <c r="BA10" s="174"/>
      <c r="BB10" s="174"/>
      <c r="BC10" s="174"/>
      <c r="BD10" s="174"/>
      <c r="BE10" s="174"/>
      <c r="BF10" s="174"/>
      <c r="BG10" s="174"/>
      <c r="BH10" s="174"/>
      <c r="BI10" s="174"/>
      <c r="BJ10" s="174"/>
      <c r="BK10" s="174"/>
      <c r="BL10" s="174"/>
      <c r="BM10" s="174"/>
      <c r="BN10" s="174"/>
      <c r="BO10" s="174"/>
      <c r="BP10" s="174"/>
      <c r="BQ10" s="174"/>
      <c r="BR10" s="174"/>
      <c r="BS10" s="174"/>
      <c r="BT10" s="174"/>
      <c r="BU10" s="174"/>
      <c r="BV10" s="174"/>
      <c r="BW10" s="174"/>
      <c r="BX10" s="174"/>
      <c r="BY10" s="174"/>
      <c r="BZ10" s="174"/>
      <c r="CA10" s="174"/>
      <c r="CB10" s="174"/>
      <c r="CC10" s="174"/>
      <c r="CD10" s="174"/>
      <c r="CE10" s="174"/>
      <c r="CF10" s="174"/>
      <c r="CG10" s="174"/>
      <c r="CH10" s="174"/>
      <c r="CI10" s="174"/>
      <c r="CJ10" s="174"/>
      <c r="CK10" s="174"/>
      <c r="CL10" s="174"/>
      <c r="CM10" s="174"/>
      <c r="CN10" s="174"/>
      <c r="CO10" s="174"/>
      <c r="CP10" s="174"/>
      <c r="CQ10" s="174"/>
      <c r="CR10" s="174"/>
      <c r="CS10" s="174"/>
      <c r="CT10" s="174"/>
      <c r="CU10" s="174"/>
      <c r="CV10" s="174"/>
      <c r="CW10" s="174"/>
      <c r="CX10" s="174"/>
      <c r="CY10" s="174"/>
      <c r="CZ10" s="174"/>
      <c r="DA10" s="174"/>
      <c r="DB10" s="174"/>
      <c r="DC10" s="174"/>
      <c r="DD10" s="174"/>
      <c r="DE10" s="174"/>
      <c r="DF10" s="174"/>
      <c r="DG10" s="174"/>
      <c r="DH10" s="174"/>
      <c r="DI10" s="174"/>
      <c r="DJ10" s="174"/>
      <c r="DK10" s="174"/>
      <c r="DL10" s="174"/>
      <c r="DM10" s="174"/>
      <c r="DN10" s="174"/>
      <c r="DO10" s="174"/>
      <c r="DP10" s="174"/>
      <c r="DQ10" s="174"/>
      <c r="DR10" s="174"/>
      <c r="DS10" s="174"/>
      <c r="DT10" s="174"/>
      <c r="DU10" s="174"/>
      <c r="DV10" s="21"/>
      <c r="DW10" s="21"/>
      <c r="DX10" s="21"/>
      <c r="DY10" s="21"/>
      <c r="DZ10" s="21"/>
      <c r="EA10" s="21"/>
      <c r="EB10" s="21"/>
      <c r="EC10" s="21"/>
      <c r="ED10" s="21"/>
      <c r="EE10" s="21"/>
      <c r="EF10" s="21"/>
      <c r="EG10" s="21"/>
      <c r="EH10" s="21"/>
      <c r="EI10" s="21"/>
      <c r="EJ10" s="21"/>
      <c r="EK10" s="21"/>
      <c r="EL10" s="21"/>
      <c r="EM10" s="21"/>
      <c r="EN10" s="21"/>
      <c r="EO10" s="21"/>
    </row>
    <row r="11" spans="1:145" ht="12" customHeight="1">
      <c r="A11" s="21"/>
      <c r="B11" s="43" t="s">
        <v>390</v>
      </c>
      <c r="C11" s="44"/>
      <c r="D11" s="175"/>
      <c r="E11" s="176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  <c r="DR11" s="44"/>
      <c r="DS11" s="44"/>
      <c r="DT11" s="44"/>
      <c r="DU11" s="44"/>
      <c r="DV11" s="21"/>
      <c r="DW11" s="21"/>
      <c r="DX11" s="21"/>
      <c r="DY11" s="21"/>
      <c r="DZ11" s="21"/>
      <c r="EA11" s="21"/>
      <c r="EB11" s="21"/>
      <c r="EC11" s="21"/>
      <c r="ED11" s="21"/>
      <c r="EE11" s="21"/>
      <c r="EF11" s="21"/>
      <c r="EG11" s="21"/>
      <c r="EH11" s="21"/>
      <c r="EI11" s="21"/>
      <c r="EJ11" s="21"/>
      <c r="EK11" s="21"/>
      <c r="EL11" s="21"/>
      <c r="EM11" s="21"/>
      <c r="EN11" s="21"/>
      <c r="EO11" s="21"/>
    </row>
    <row r="12" spans="1:145" ht="14.25" customHeight="1">
      <c r="A12" s="21"/>
      <c r="B12" s="21"/>
      <c r="C12" s="177"/>
      <c r="D12" s="79"/>
      <c r="E12" s="21"/>
      <c r="F12" s="21"/>
      <c r="G12" s="76"/>
      <c r="H12" s="76"/>
      <c r="I12" s="76"/>
      <c r="J12" s="76"/>
      <c r="K12" s="76"/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  <c r="W12" s="76"/>
      <c r="X12" s="76"/>
      <c r="Y12" s="76"/>
      <c r="Z12" s="76"/>
      <c r="AA12" s="76"/>
      <c r="AB12" s="76"/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  <c r="BU12" s="76"/>
      <c r="BV12" s="76"/>
      <c r="BW12" s="76"/>
      <c r="BX12" s="76"/>
      <c r="BY12" s="76"/>
      <c r="BZ12" s="76"/>
      <c r="CA12" s="76"/>
      <c r="CB12" s="76"/>
      <c r="CC12" s="76"/>
      <c r="CD12" s="76"/>
      <c r="CE12" s="76"/>
      <c r="CF12" s="76"/>
      <c r="CG12" s="76"/>
      <c r="CH12" s="76"/>
      <c r="CI12" s="76"/>
      <c r="CJ12" s="76"/>
      <c r="CK12" s="76"/>
      <c r="CL12" s="76"/>
      <c r="CM12" s="76"/>
      <c r="CN12" s="76"/>
      <c r="CO12" s="76"/>
      <c r="CP12" s="76"/>
      <c r="CQ12" s="76"/>
      <c r="CR12" s="76"/>
      <c r="CS12" s="76"/>
      <c r="CT12" s="76"/>
      <c r="CU12" s="76"/>
      <c r="CV12" s="76"/>
      <c r="CW12" s="76"/>
      <c r="CX12" s="76"/>
      <c r="CY12" s="76"/>
      <c r="CZ12" s="76"/>
      <c r="DA12" s="76"/>
      <c r="DB12" s="76"/>
      <c r="DC12" s="76"/>
      <c r="DD12" s="76"/>
      <c r="DE12" s="76"/>
      <c r="DF12" s="76"/>
      <c r="DG12" s="76"/>
      <c r="DH12" s="76"/>
      <c r="DI12" s="76"/>
      <c r="DJ12" s="76"/>
      <c r="DK12" s="76"/>
      <c r="DL12" s="76"/>
      <c r="DM12" s="76"/>
      <c r="DN12" s="76"/>
      <c r="DO12" s="76"/>
      <c r="DP12" s="76"/>
      <c r="DQ12" s="76"/>
      <c r="DR12" s="76"/>
      <c r="DS12" s="76"/>
      <c r="DT12" s="76"/>
      <c r="DU12" s="76"/>
      <c r="DV12" s="21"/>
      <c r="DW12" s="21"/>
      <c r="DX12" s="21"/>
      <c r="DY12" s="21"/>
      <c r="DZ12" s="21"/>
      <c r="EA12" s="21"/>
      <c r="EB12" s="21"/>
      <c r="EC12" s="21"/>
      <c r="ED12" s="21"/>
      <c r="EE12" s="21"/>
      <c r="EF12" s="21"/>
      <c r="EG12" s="21"/>
      <c r="EH12" s="21"/>
      <c r="EI12" s="21"/>
      <c r="EJ12" s="21"/>
      <c r="EK12" s="21"/>
      <c r="EL12" s="21"/>
      <c r="EM12" s="21"/>
      <c r="EN12" s="21"/>
      <c r="EO12" s="21"/>
    </row>
    <row r="13" spans="1:145" ht="14.25" customHeight="1">
      <c r="A13" s="21"/>
      <c r="B13" s="21"/>
      <c r="C13" s="67" t="s">
        <v>116</v>
      </c>
      <c r="D13" s="95"/>
      <c r="E13" s="21"/>
      <c r="F13" s="178"/>
      <c r="G13" s="178"/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/>
      <c r="W13" s="178"/>
      <c r="X13" s="178"/>
      <c r="Y13" s="178"/>
      <c r="Z13" s="178"/>
      <c r="AA13" s="178"/>
      <c r="AB13" s="178"/>
      <c r="AC13" s="178"/>
      <c r="AD13" s="178"/>
      <c r="AE13" s="178"/>
      <c r="AF13" s="178"/>
      <c r="AG13" s="178"/>
      <c r="AH13" s="178"/>
      <c r="AI13" s="178"/>
      <c r="AJ13" s="178"/>
      <c r="AK13" s="178"/>
      <c r="AL13" s="178"/>
      <c r="AM13" s="178"/>
      <c r="AN13" s="178"/>
      <c r="AO13" s="178"/>
      <c r="AP13" s="178"/>
      <c r="AQ13" s="178"/>
      <c r="AR13" s="178"/>
      <c r="AS13" s="178"/>
      <c r="AT13" s="178"/>
      <c r="AU13" s="178"/>
      <c r="AV13" s="178"/>
      <c r="AW13" s="178"/>
      <c r="AX13" s="178"/>
      <c r="AY13" s="178"/>
      <c r="AZ13" s="178"/>
      <c r="BA13" s="178"/>
      <c r="BB13" s="178"/>
      <c r="BC13" s="178"/>
      <c r="BD13" s="178"/>
      <c r="BE13" s="178"/>
      <c r="BF13" s="178"/>
      <c r="BG13" s="178"/>
      <c r="BH13" s="178"/>
      <c r="BI13" s="178"/>
      <c r="BJ13" s="178"/>
      <c r="BK13" s="178"/>
      <c r="BL13" s="178"/>
      <c r="BM13" s="178"/>
      <c r="BN13" s="178"/>
      <c r="BO13" s="178"/>
      <c r="BP13" s="178"/>
      <c r="BQ13" s="178"/>
      <c r="BR13" s="178"/>
      <c r="BS13" s="178"/>
      <c r="BT13" s="178"/>
      <c r="BU13" s="178"/>
      <c r="BV13" s="178"/>
      <c r="BW13" s="178"/>
      <c r="BX13" s="178"/>
      <c r="BY13" s="178"/>
      <c r="BZ13" s="178"/>
      <c r="CA13" s="178"/>
      <c r="CB13" s="178"/>
      <c r="CC13" s="178"/>
      <c r="CD13" s="178"/>
      <c r="CE13" s="178"/>
      <c r="CF13" s="178"/>
      <c r="CG13" s="178"/>
      <c r="CH13" s="178"/>
      <c r="CI13" s="178"/>
      <c r="CJ13" s="178"/>
      <c r="CK13" s="178"/>
      <c r="CL13" s="178"/>
      <c r="CM13" s="178"/>
      <c r="CN13" s="178"/>
      <c r="CO13" s="178"/>
      <c r="CP13" s="178"/>
      <c r="CQ13" s="178"/>
      <c r="CR13" s="178"/>
      <c r="CS13" s="178"/>
      <c r="CT13" s="178"/>
      <c r="CU13" s="178"/>
      <c r="CV13" s="178"/>
      <c r="CW13" s="178"/>
      <c r="CX13" s="178"/>
      <c r="CY13" s="178"/>
      <c r="CZ13" s="178"/>
      <c r="DA13" s="178"/>
      <c r="DB13" s="178"/>
      <c r="DC13" s="178"/>
      <c r="DD13" s="178"/>
      <c r="DE13" s="178"/>
      <c r="DF13" s="178"/>
      <c r="DG13" s="178"/>
      <c r="DH13" s="178"/>
      <c r="DI13" s="178"/>
      <c r="DJ13" s="178"/>
      <c r="DK13" s="178"/>
      <c r="DL13" s="178"/>
      <c r="DM13" s="178"/>
      <c r="DN13" s="178"/>
      <c r="DO13" s="178"/>
      <c r="DP13" s="178"/>
      <c r="DQ13" s="178"/>
      <c r="DR13" s="178"/>
      <c r="DS13" s="178"/>
      <c r="DT13" s="178"/>
      <c r="DU13" s="178"/>
      <c r="DV13" s="21"/>
      <c r="DW13" s="21"/>
      <c r="DX13" s="21"/>
      <c r="DY13" s="21"/>
      <c r="DZ13" s="21"/>
      <c r="EA13" s="21"/>
      <c r="EB13" s="21"/>
      <c r="EC13" s="21"/>
      <c r="ED13" s="21"/>
      <c r="EE13" s="21"/>
      <c r="EF13" s="21"/>
      <c r="EG13" s="21"/>
      <c r="EH13" s="21"/>
      <c r="EI13" s="21"/>
      <c r="EJ13" s="21"/>
      <c r="EK13" s="21"/>
      <c r="EL13" s="21"/>
      <c r="EM13" s="21"/>
      <c r="EN13" s="21"/>
      <c r="EO13" s="21"/>
    </row>
    <row r="14" spans="1:145" ht="14.25" customHeight="1">
      <c r="A14" s="21"/>
      <c r="B14" s="21"/>
      <c r="C14" s="30" t="str">
        <f>Inputs!C84</f>
        <v>Основной продукт</v>
      </c>
      <c r="D14" s="79" t="s">
        <v>391</v>
      </c>
      <c r="E14" s="21"/>
      <c r="F14" s="76">
        <f>SUM(F16:F17)</f>
        <v>0</v>
      </c>
      <c r="G14" s="76">
        <f t="shared" ref="G14:DU14" si="6">SUM(G16:G17)</f>
        <v>0</v>
      </c>
      <c r="H14" s="76">
        <f t="shared" si="6"/>
        <v>0</v>
      </c>
      <c r="I14" s="76">
        <f t="shared" si="6"/>
        <v>0</v>
      </c>
      <c r="J14" s="76">
        <f t="shared" si="6"/>
        <v>0</v>
      </c>
      <c r="K14" s="76">
        <f t="shared" si="6"/>
        <v>0</v>
      </c>
      <c r="L14" s="76">
        <f t="shared" si="6"/>
        <v>0</v>
      </c>
      <c r="M14" s="76">
        <f t="shared" si="6"/>
        <v>0</v>
      </c>
      <c r="N14" s="76">
        <f t="shared" si="6"/>
        <v>0</v>
      </c>
      <c r="O14" s="76">
        <f t="shared" si="6"/>
        <v>0</v>
      </c>
      <c r="P14" s="76">
        <f t="shared" si="6"/>
        <v>0</v>
      </c>
      <c r="Q14" s="76">
        <f t="shared" si="6"/>
        <v>0</v>
      </c>
      <c r="R14" s="76">
        <f t="shared" si="6"/>
        <v>0</v>
      </c>
      <c r="S14" s="76">
        <f t="shared" si="6"/>
        <v>0</v>
      </c>
      <c r="T14" s="76">
        <f t="shared" si="6"/>
        <v>0</v>
      </c>
      <c r="U14" s="76">
        <f t="shared" si="6"/>
        <v>0</v>
      </c>
      <c r="V14" s="76">
        <f t="shared" si="6"/>
        <v>0</v>
      </c>
      <c r="W14" s="76">
        <f t="shared" si="6"/>
        <v>0</v>
      </c>
      <c r="X14" s="76">
        <f t="shared" si="6"/>
        <v>0</v>
      </c>
      <c r="Y14" s="76">
        <f t="shared" si="6"/>
        <v>0</v>
      </c>
      <c r="Z14" s="76">
        <f t="shared" si="6"/>
        <v>0</v>
      </c>
      <c r="AA14" s="76">
        <f t="shared" si="6"/>
        <v>0</v>
      </c>
      <c r="AB14" s="76">
        <f t="shared" si="6"/>
        <v>0</v>
      </c>
      <c r="AC14" s="76">
        <f t="shared" si="6"/>
        <v>0</v>
      </c>
      <c r="AD14" s="76">
        <f t="shared" si="6"/>
        <v>0</v>
      </c>
      <c r="AE14" s="76">
        <f t="shared" si="6"/>
        <v>0</v>
      </c>
      <c r="AF14" s="76">
        <f t="shared" si="6"/>
        <v>0</v>
      </c>
      <c r="AG14" s="76">
        <f t="shared" si="6"/>
        <v>0</v>
      </c>
      <c r="AH14" s="76">
        <f t="shared" si="6"/>
        <v>0</v>
      </c>
      <c r="AI14" s="76">
        <f t="shared" si="6"/>
        <v>0</v>
      </c>
      <c r="AJ14" s="76">
        <f t="shared" si="6"/>
        <v>0</v>
      </c>
      <c r="AK14" s="76">
        <f t="shared" si="6"/>
        <v>0</v>
      </c>
      <c r="AL14" s="76">
        <f t="shared" si="6"/>
        <v>0</v>
      </c>
      <c r="AM14" s="76">
        <f t="shared" si="6"/>
        <v>0</v>
      </c>
      <c r="AN14" s="76">
        <f t="shared" si="6"/>
        <v>0</v>
      </c>
      <c r="AO14" s="76">
        <f t="shared" si="6"/>
        <v>0</v>
      </c>
      <c r="AP14" s="76">
        <f t="shared" si="6"/>
        <v>0</v>
      </c>
      <c r="AQ14" s="76">
        <f t="shared" si="6"/>
        <v>0</v>
      </c>
      <c r="AR14" s="76">
        <f t="shared" si="6"/>
        <v>0</v>
      </c>
      <c r="AS14" s="76">
        <f t="shared" si="6"/>
        <v>0</v>
      </c>
      <c r="AT14" s="76">
        <f t="shared" si="6"/>
        <v>0</v>
      </c>
      <c r="AU14" s="76">
        <f t="shared" si="6"/>
        <v>0</v>
      </c>
      <c r="AV14" s="76">
        <f t="shared" si="6"/>
        <v>0</v>
      </c>
      <c r="AW14" s="76">
        <f t="shared" si="6"/>
        <v>0</v>
      </c>
      <c r="AX14" s="76">
        <f t="shared" si="6"/>
        <v>0</v>
      </c>
      <c r="AY14" s="76">
        <f t="shared" si="6"/>
        <v>0</v>
      </c>
      <c r="AZ14" s="76">
        <f t="shared" si="6"/>
        <v>0</v>
      </c>
      <c r="BA14" s="76">
        <f t="shared" si="6"/>
        <v>0</v>
      </c>
      <c r="BB14" s="76">
        <f t="shared" si="6"/>
        <v>0</v>
      </c>
      <c r="BC14" s="76">
        <f t="shared" si="6"/>
        <v>0</v>
      </c>
      <c r="BD14" s="76">
        <f t="shared" si="6"/>
        <v>0</v>
      </c>
      <c r="BE14" s="76">
        <f t="shared" si="6"/>
        <v>0</v>
      </c>
      <c r="BF14" s="76">
        <f t="shared" si="6"/>
        <v>0</v>
      </c>
      <c r="BG14" s="76">
        <f t="shared" si="6"/>
        <v>0</v>
      </c>
      <c r="BH14" s="76">
        <f t="shared" si="6"/>
        <v>0</v>
      </c>
      <c r="BI14" s="76">
        <f t="shared" si="6"/>
        <v>0</v>
      </c>
      <c r="BJ14" s="76">
        <f t="shared" si="6"/>
        <v>0</v>
      </c>
      <c r="BK14" s="76">
        <f t="shared" si="6"/>
        <v>0</v>
      </c>
      <c r="BL14" s="76">
        <f t="shared" si="6"/>
        <v>0</v>
      </c>
      <c r="BM14" s="76">
        <f t="shared" si="6"/>
        <v>0</v>
      </c>
      <c r="BN14" s="76">
        <f t="shared" si="6"/>
        <v>0</v>
      </c>
      <c r="BO14" s="76">
        <f t="shared" si="6"/>
        <v>0</v>
      </c>
      <c r="BP14" s="76">
        <f t="shared" si="6"/>
        <v>0</v>
      </c>
      <c r="BQ14" s="76">
        <f t="shared" si="6"/>
        <v>0</v>
      </c>
      <c r="BR14" s="76">
        <f t="shared" si="6"/>
        <v>0</v>
      </c>
      <c r="BS14" s="76">
        <f t="shared" si="6"/>
        <v>0</v>
      </c>
      <c r="BT14" s="76">
        <f t="shared" si="6"/>
        <v>0</v>
      </c>
      <c r="BU14" s="76">
        <f t="shared" si="6"/>
        <v>0</v>
      </c>
      <c r="BV14" s="76">
        <f t="shared" si="6"/>
        <v>0</v>
      </c>
      <c r="BW14" s="76">
        <f t="shared" si="6"/>
        <v>0</v>
      </c>
      <c r="BX14" s="76">
        <f t="shared" si="6"/>
        <v>0</v>
      </c>
      <c r="BY14" s="76">
        <f t="shared" si="6"/>
        <v>0</v>
      </c>
      <c r="BZ14" s="76">
        <f t="shared" si="6"/>
        <v>0</v>
      </c>
      <c r="CA14" s="76">
        <f t="shared" si="6"/>
        <v>0</v>
      </c>
      <c r="CB14" s="76">
        <f t="shared" si="6"/>
        <v>0</v>
      </c>
      <c r="CC14" s="76">
        <f t="shared" si="6"/>
        <v>0</v>
      </c>
      <c r="CD14" s="76">
        <f t="shared" si="6"/>
        <v>0</v>
      </c>
      <c r="CE14" s="76">
        <f t="shared" si="6"/>
        <v>0</v>
      </c>
      <c r="CF14" s="76">
        <f t="shared" si="6"/>
        <v>0</v>
      </c>
      <c r="CG14" s="76">
        <f t="shared" si="6"/>
        <v>0</v>
      </c>
      <c r="CH14" s="76">
        <f t="shared" si="6"/>
        <v>0</v>
      </c>
      <c r="CI14" s="76">
        <f t="shared" si="6"/>
        <v>0</v>
      </c>
      <c r="CJ14" s="76">
        <f t="shared" si="6"/>
        <v>0</v>
      </c>
      <c r="CK14" s="76">
        <f t="shared" si="6"/>
        <v>0</v>
      </c>
      <c r="CL14" s="76">
        <f t="shared" si="6"/>
        <v>0</v>
      </c>
      <c r="CM14" s="76">
        <f t="shared" si="6"/>
        <v>0</v>
      </c>
      <c r="CN14" s="76">
        <f t="shared" si="6"/>
        <v>0</v>
      </c>
      <c r="CO14" s="76">
        <f t="shared" si="6"/>
        <v>0</v>
      </c>
      <c r="CP14" s="76">
        <f t="shared" si="6"/>
        <v>0</v>
      </c>
      <c r="CQ14" s="76">
        <f t="shared" si="6"/>
        <v>0</v>
      </c>
      <c r="CR14" s="76">
        <f t="shared" si="6"/>
        <v>0</v>
      </c>
      <c r="CS14" s="76">
        <f t="shared" si="6"/>
        <v>0</v>
      </c>
      <c r="CT14" s="76">
        <f t="shared" si="6"/>
        <v>0</v>
      </c>
      <c r="CU14" s="76">
        <f t="shared" si="6"/>
        <v>0</v>
      </c>
      <c r="CV14" s="76">
        <f t="shared" si="6"/>
        <v>0</v>
      </c>
      <c r="CW14" s="76">
        <f t="shared" si="6"/>
        <v>0</v>
      </c>
      <c r="CX14" s="76">
        <f t="shared" si="6"/>
        <v>0</v>
      </c>
      <c r="CY14" s="76">
        <f t="shared" si="6"/>
        <v>0</v>
      </c>
      <c r="CZ14" s="76">
        <f t="shared" si="6"/>
        <v>0</v>
      </c>
      <c r="DA14" s="76">
        <f t="shared" si="6"/>
        <v>0</v>
      </c>
      <c r="DB14" s="76">
        <f t="shared" si="6"/>
        <v>0</v>
      </c>
      <c r="DC14" s="76">
        <f t="shared" si="6"/>
        <v>0</v>
      </c>
      <c r="DD14" s="76">
        <f t="shared" si="6"/>
        <v>0</v>
      </c>
      <c r="DE14" s="76">
        <f t="shared" si="6"/>
        <v>0</v>
      </c>
      <c r="DF14" s="76">
        <f t="shared" si="6"/>
        <v>0</v>
      </c>
      <c r="DG14" s="76">
        <f t="shared" si="6"/>
        <v>0</v>
      </c>
      <c r="DH14" s="76">
        <f t="shared" si="6"/>
        <v>0</v>
      </c>
      <c r="DI14" s="76">
        <f t="shared" si="6"/>
        <v>0</v>
      </c>
      <c r="DJ14" s="76">
        <f t="shared" si="6"/>
        <v>0</v>
      </c>
      <c r="DK14" s="76">
        <f t="shared" si="6"/>
        <v>0</v>
      </c>
      <c r="DL14" s="76">
        <f t="shared" si="6"/>
        <v>0</v>
      </c>
      <c r="DM14" s="76">
        <f t="shared" si="6"/>
        <v>0</v>
      </c>
      <c r="DN14" s="76">
        <f t="shared" si="6"/>
        <v>0</v>
      </c>
      <c r="DO14" s="76">
        <f t="shared" si="6"/>
        <v>0</v>
      </c>
      <c r="DP14" s="76">
        <f t="shared" si="6"/>
        <v>0</v>
      </c>
      <c r="DQ14" s="76">
        <f t="shared" si="6"/>
        <v>0</v>
      </c>
      <c r="DR14" s="76">
        <f t="shared" si="6"/>
        <v>0</v>
      </c>
      <c r="DS14" s="76">
        <f t="shared" si="6"/>
        <v>0</v>
      </c>
      <c r="DT14" s="76">
        <f t="shared" si="6"/>
        <v>0</v>
      </c>
      <c r="DU14" s="76">
        <f t="shared" si="6"/>
        <v>0</v>
      </c>
      <c r="DV14" s="21"/>
      <c r="DW14" s="21"/>
      <c r="DX14" s="21"/>
      <c r="DY14" s="21"/>
      <c r="DZ14" s="21"/>
      <c r="EA14" s="21"/>
      <c r="EB14" s="21"/>
      <c r="EC14" s="21"/>
      <c r="ED14" s="21"/>
      <c r="EE14" s="21"/>
      <c r="EF14" s="21"/>
      <c r="EG14" s="21"/>
      <c r="EH14" s="21"/>
      <c r="EI14" s="21"/>
      <c r="EJ14" s="21"/>
      <c r="EK14" s="21"/>
      <c r="EL14" s="21"/>
      <c r="EM14" s="21"/>
      <c r="EN14" s="21"/>
      <c r="EO14" s="21"/>
    </row>
    <row r="15" spans="1:145" ht="14.25" customHeight="1" outlineLevel="1">
      <c r="A15" s="21"/>
      <c r="B15" s="21"/>
      <c r="C15" s="179" t="s">
        <v>234</v>
      </c>
      <c r="D15" s="79"/>
      <c r="E15" s="21"/>
      <c r="F15" s="76"/>
      <c r="G15" s="76"/>
      <c r="H15" s="76"/>
      <c r="I15" s="76"/>
      <c r="J15" s="76"/>
      <c r="K15" s="76"/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76"/>
      <c r="AA15" s="76"/>
      <c r="AB15" s="76"/>
      <c r="AC15" s="76"/>
      <c r="AD15" s="76"/>
      <c r="AE15" s="76"/>
      <c r="AF15" s="76"/>
      <c r="AG15" s="76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  <c r="AY15" s="76"/>
      <c r="AZ15" s="76"/>
      <c r="BA15" s="76"/>
      <c r="BB15" s="76"/>
      <c r="BC15" s="76"/>
      <c r="BD15" s="76"/>
      <c r="BE15" s="76"/>
      <c r="BF15" s="76"/>
      <c r="BG15" s="76"/>
      <c r="BH15" s="76"/>
      <c r="BI15" s="76"/>
      <c r="BJ15" s="76"/>
      <c r="BK15" s="76"/>
      <c r="BL15" s="76"/>
      <c r="BM15" s="76"/>
      <c r="BN15" s="76"/>
      <c r="BO15" s="76"/>
      <c r="BP15" s="76"/>
      <c r="BQ15" s="76"/>
      <c r="BR15" s="76"/>
      <c r="BS15" s="76"/>
      <c r="BT15" s="76"/>
      <c r="BU15" s="76"/>
      <c r="BV15" s="76"/>
      <c r="BW15" s="76"/>
      <c r="BX15" s="76"/>
      <c r="BY15" s="76"/>
      <c r="BZ15" s="76"/>
      <c r="CA15" s="76"/>
      <c r="CB15" s="76"/>
      <c r="CC15" s="76"/>
      <c r="CD15" s="76"/>
      <c r="CE15" s="76"/>
      <c r="CF15" s="76"/>
      <c r="CG15" s="76"/>
      <c r="CH15" s="76"/>
      <c r="CI15" s="76"/>
      <c r="CJ15" s="76"/>
      <c r="CK15" s="76"/>
      <c r="CL15" s="76"/>
      <c r="CM15" s="76"/>
      <c r="CN15" s="76"/>
      <c r="CO15" s="76"/>
      <c r="CP15" s="76"/>
      <c r="CQ15" s="76"/>
      <c r="CR15" s="76"/>
      <c r="CS15" s="76"/>
      <c r="CT15" s="76"/>
      <c r="CU15" s="76"/>
      <c r="CV15" s="76"/>
      <c r="CW15" s="76"/>
      <c r="CX15" s="76"/>
      <c r="CY15" s="76"/>
      <c r="CZ15" s="76"/>
      <c r="DA15" s="76"/>
      <c r="DB15" s="76"/>
      <c r="DC15" s="76"/>
      <c r="DD15" s="76"/>
      <c r="DE15" s="76"/>
      <c r="DF15" s="76"/>
      <c r="DG15" s="76"/>
      <c r="DH15" s="76"/>
      <c r="DI15" s="76"/>
      <c r="DJ15" s="76"/>
      <c r="DK15" s="76"/>
      <c r="DL15" s="76"/>
      <c r="DM15" s="76"/>
      <c r="DN15" s="76"/>
      <c r="DO15" s="76"/>
      <c r="DP15" s="76"/>
      <c r="DQ15" s="76"/>
      <c r="DR15" s="76"/>
      <c r="DS15" s="76"/>
      <c r="DT15" s="76"/>
      <c r="DU15" s="76"/>
      <c r="DV15" s="21"/>
      <c r="DW15" s="21"/>
      <c r="DX15" s="21"/>
      <c r="DY15" s="21"/>
      <c r="DZ15" s="21"/>
      <c r="EA15" s="21"/>
      <c r="EB15" s="21"/>
      <c r="EC15" s="21"/>
      <c r="ED15" s="21"/>
      <c r="EE15" s="21"/>
      <c r="EF15" s="21"/>
      <c r="EG15" s="21"/>
      <c r="EH15" s="21"/>
      <c r="EI15" s="21"/>
      <c r="EJ15" s="21"/>
      <c r="EK15" s="21"/>
      <c r="EL15" s="21"/>
      <c r="EM15" s="21"/>
      <c r="EN15" s="21"/>
      <c r="EO15" s="21"/>
    </row>
    <row r="16" spans="1:145" ht="14.25" customHeight="1" outlineLevel="1">
      <c r="A16" s="21"/>
      <c r="B16" s="21"/>
      <c r="C16" s="179" t="s">
        <v>392</v>
      </c>
      <c r="D16" s="180" t="s">
        <v>391</v>
      </c>
      <c r="E16" s="21"/>
      <c r="F16" s="181">
        <f>ROUND(SUMIF(Inputs!$I$4:$R$4,Revenue!F$8,Inputs!$I$81:$R$81)*SUMIF(Inputs!$I$4:$R$4,Revenue!F$8,Inputs!$I84:$R84)*SUMIF(Inputs!$B$91:$B$102,Revenue!F$9,Inputs!$G$91:$G$102)*(100%-Inputs!$G$113),0)</f>
        <v>0</v>
      </c>
      <c r="G16" s="181">
        <f>ROUND(SUMIF(Inputs!$I$4:$R$4,Revenue!G$8,Inputs!$I$81:$R$81)*SUMIF(Inputs!$I$4:$R$4,Revenue!G$8,Inputs!$I84:$R84)*SUMIF(Inputs!$B$91:$B$102,Revenue!G$9,Inputs!$G$91:$G$102)*(100%-Inputs!$G$113),0)</f>
        <v>0</v>
      </c>
      <c r="H16" s="181">
        <f>ROUND(SUMIF(Inputs!$I$4:$R$4,Revenue!H$8,Inputs!$I$81:$R$81)*SUMIF(Inputs!$I$4:$R$4,Revenue!H$8,Inputs!$I84:$R84)*SUMIF(Inputs!$B$91:$B$102,Revenue!H$9,Inputs!$G$91:$G$102)*(100%-Inputs!$G$113),0)</f>
        <v>0</v>
      </c>
      <c r="I16" s="181">
        <f>ROUND(SUMIF(Inputs!$I$4:$R$4,Revenue!I$8,Inputs!$I$81:$R$81)*SUMIF(Inputs!$I$4:$R$4,Revenue!I$8,Inputs!$I84:$R84)*SUMIF(Inputs!$B$91:$B$102,Revenue!I$9,Inputs!$G$91:$G$102)*(100%-Inputs!$G$113),0)</f>
        <v>0</v>
      </c>
      <c r="J16" s="181">
        <f>ROUND(SUMIF(Inputs!$I$4:$R$4,Revenue!J$8,Inputs!$I$81:$R$81)*SUMIF(Inputs!$I$4:$R$4,Revenue!J$8,Inputs!$I84:$R84)*SUMIF(Inputs!$B$91:$B$102,Revenue!J$9,Inputs!$G$91:$G$102)*(100%-Inputs!$G$113),0)</f>
        <v>0</v>
      </c>
      <c r="K16" s="181">
        <f>ROUND(SUMIF(Inputs!$I$4:$R$4,Revenue!K$8,Inputs!$I$81:$R$81)*SUMIF(Inputs!$I$4:$R$4,Revenue!K$8,Inputs!$I84:$R84)*SUMIF(Inputs!$B$91:$B$102,Revenue!K$9,Inputs!$G$91:$G$102)*(100%-Inputs!$G$113),0)</f>
        <v>0</v>
      </c>
      <c r="L16" s="181">
        <f>ROUND(SUMIF(Inputs!$I$4:$R$4,Revenue!L$8,Inputs!$I$81:$R$81)*SUMIF(Inputs!$I$4:$R$4,Revenue!L$8,Inputs!$I84:$R84)*SUMIF(Inputs!$B$91:$B$102,Revenue!L$9,Inputs!$G$91:$G$102)*(100%-Inputs!$G$113),0)</f>
        <v>0</v>
      </c>
      <c r="M16" s="181">
        <f>ROUND(SUMIF(Inputs!$I$4:$R$4,Revenue!M$8,Inputs!$I$81:$R$81)*SUMIF(Inputs!$I$4:$R$4,Revenue!M$8,Inputs!$I84:$R84)*SUMIF(Inputs!$B$91:$B$102,Revenue!M$9,Inputs!$G$91:$G$102)*(100%-Inputs!$G$113),0)</f>
        <v>0</v>
      </c>
      <c r="N16" s="181">
        <f>ROUND(SUMIF(Inputs!$I$4:$R$4,Revenue!N$8,Inputs!$I$81:$R$81)*SUMIF(Inputs!$I$4:$R$4,Revenue!N$8,Inputs!$I84:$R84)*SUMIF(Inputs!$B$91:$B$102,Revenue!N$9,Inputs!$G$91:$G$102)*(100%-Inputs!$G$113),0)</f>
        <v>0</v>
      </c>
      <c r="O16" s="181">
        <f>ROUND(SUMIF(Inputs!$I$4:$R$4,Revenue!O$8,Inputs!$I$81:$R$81)*SUMIF(Inputs!$I$4:$R$4,Revenue!O$8,Inputs!$I84:$R84)*SUMIF(Inputs!$B$91:$B$102,Revenue!O$9,Inputs!$G$91:$G$102)*(100%-Inputs!$G$113),0)</f>
        <v>0</v>
      </c>
      <c r="P16" s="181">
        <f>ROUND(SUMIF(Inputs!$I$4:$R$4,Revenue!P$8,Inputs!$I$81:$R$81)*SUMIF(Inputs!$I$4:$R$4,Revenue!P$8,Inputs!$I84:$R84)*SUMIF(Inputs!$B$91:$B$102,Revenue!P$9,Inputs!$G$91:$G$102)*(100%-Inputs!$G$113),0)</f>
        <v>0</v>
      </c>
      <c r="Q16" s="181">
        <f>ROUND(SUMIF(Inputs!$I$4:$R$4,Revenue!Q$8,Inputs!$I$81:$R$81)*SUMIF(Inputs!$I$4:$R$4,Revenue!Q$8,Inputs!$I84:$R84)*SUMIF(Inputs!$B$91:$B$102,Revenue!Q$9,Inputs!$G$91:$G$102)*(100%-Inputs!$G$113),0)</f>
        <v>0</v>
      </c>
      <c r="R16" s="181">
        <f>ROUND(SUMIF(Inputs!$I$4:$R$4,Revenue!R$8,Inputs!$I$81:$R$81)*SUMIF(Inputs!$I$4:$R$4,Revenue!R$8,Inputs!$I84:$R84)*SUMIF(Inputs!$B$91:$B$102,Revenue!R$9,Inputs!$G$91:$G$102)*(100%-Inputs!$G$113),0)</f>
        <v>0</v>
      </c>
      <c r="S16" s="181">
        <f>ROUND(SUMIF(Inputs!$I$4:$R$4,Revenue!S$8,Inputs!$I$81:$R$81)*SUMIF(Inputs!$I$4:$R$4,Revenue!S$8,Inputs!$I84:$R84)*SUMIF(Inputs!$B$91:$B$102,Revenue!S$9,Inputs!$G$91:$G$102)*(100%-Inputs!$G$113),0)</f>
        <v>0</v>
      </c>
      <c r="T16" s="181">
        <f>ROUND(SUMIF(Inputs!$I$4:$R$4,Revenue!T$8,Inputs!$I$81:$R$81)*SUMIF(Inputs!$I$4:$R$4,Revenue!T$8,Inputs!$I84:$R84)*SUMIF(Inputs!$B$91:$B$102,Revenue!T$9,Inputs!$G$91:$G$102)*(100%-Inputs!$G$113),0)</f>
        <v>0</v>
      </c>
      <c r="U16" s="181">
        <f>ROUND(SUMIF(Inputs!$I$4:$R$4,Revenue!U$8,Inputs!$I$81:$R$81)*SUMIF(Inputs!$I$4:$R$4,Revenue!U$8,Inputs!$I84:$R84)*SUMIF(Inputs!$B$91:$B$102,Revenue!U$9,Inputs!$G$91:$G$102)*(100%-Inputs!$G$113),0)</f>
        <v>0</v>
      </c>
      <c r="V16" s="181">
        <f>ROUND(SUMIF(Inputs!$I$4:$R$4,Revenue!V$8,Inputs!$I$81:$R$81)*SUMIF(Inputs!$I$4:$R$4,Revenue!V$8,Inputs!$I84:$R84)*SUMIF(Inputs!$B$91:$B$102,Revenue!V$9,Inputs!$G$91:$G$102)*(100%-Inputs!$G$113),0)</f>
        <v>0</v>
      </c>
      <c r="W16" s="181">
        <f>ROUND(SUMIF(Inputs!$I$4:$R$4,Revenue!W$8,Inputs!$I$81:$R$81)*SUMIF(Inputs!$I$4:$R$4,Revenue!W$8,Inputs!$I84:$R84)*SUMIF(Inputs!$B$91:$B$102,Revenue!W$9,Inputs!$G$91:$G$102)*(100%-Inputs!$G$113),0)</f>
        <v>0</v>
      </c>
      <c r="X16" s="181">
        <f>ROUND(SUMIF(Inputs!$I$4:$R$4,Revenue!X$8,Inputs!$I$81:$R$81)*SUMIF(Inputs!$I$4:$R$4,Revenue!X$8,Inputs!$I84:$R84)*SUMIF(Inputs!$B$91:$B$102,Revenue!X$9,Inputs!$G$91:$G$102)*(100%-Inputs!$G$113),0)</f>
        <v>0</v>
      </c>
      <c r="Y16" s="181">
        <f>ROUND(SUMIF(Inputs!$I$4:$R$4,Revenue!Y$8,Inputs!$I$81:$R$81)*SUMIF(Inputs!$I$4:$R$4,Revenue!Y$8,Inputs!$I84:$R84)*SUMIF(Inputs!$B$91:$B$102,Revenue!Y$9,Inputs!$G$91:$G$102)*(100%-Inputs!$G$113),0)</f>
        <v>0</v>
      </c>
      <c r="Z16" s="181">
        <f>ROUND(SUMIF(Inputs!$I$4:$R$4,Revenue!Z$8,Inputs!$I$81:$R$81)*SUMIF(Inputs!$I$4:$R$4,Revenue!Z$8,Inputs!$I84:$R84)*SUMIF(Inputs!$B$91:$B$102,Revenue!Z$9,Inputs!$G$91:$G$102)*(100%-Inputs!$G$113),0)</f>
        <v>0</v>
      </c>
      <c r="AA16" s="181">
        <f>ROUND(SUMIF(Inputs!$I$4:$R$4,Revenue!AA$8,Inputs!$I$81:$R$81)*SUMIF(Inputs!$I$4:$R$4,Revenue!AA$8,Inputs!$I84:$R84)*SUMIF(Inputs!$B$91:$B$102,Revenue!AA$9,Inputs!$G$91:$G$102)*(100%-Inputs!$G$113),0)</f>
        <v>0</v>
      </c>
      <c r="AB16" s="181">
        <f>ROUND(SUMIF(Inputs!$I$4:$R$4,Revenue!AB$8,Inputs!$I$81:$R$81)*SUMIF(Inputs!$I$4:$R$4,Revenue!AB$8,Inputs!$I84:$R84)*SUMIF(Inputs!$B$91:$B$102,Revenue!AB$9,Inputs!$G$91:$G$102)*(100%-Inputs!$G$113),0)</f>
        <v>0</v>
      </c>
      <c r="AC16" s="181">
        <f>ROUND(SUMIF(Inputs!$I$4:$R$4,Revenue!AC$8,Inputs!$I$81:$R$81)*SUMIF(Inputs!$I$4:$R$4,Revenue!AC$8,Inputs!$I84:$R84)*SUMIF(Inputs!$B$91:$B$102,Revenue!AC$9,Inputs!$G$91:$G$102)*(100%-Inputs!$G$113),0)</f>
        <v>0</v>
      </c>
      <c r="AD16" s="181">
        <f>ROUND(SUMIF(Inputs!$I$4:$R$4,Revenue!AD$8,Inputs!$I$81:$R$81)*SUMIF(Inputs!$I$4:$R$4,Revenue!AD$8,Inputs!$I84:$R84)*SUMIF(Inputs!$B$91:$B$102,Revenue!AD$9,Inputs!$G$91:$G$102)*(100%-Inputs!$G$113),0)</f>
        <v>0</v>
      </c>
      <c r="AE16" s="181">
        <f>ROUND(SUMIF(Inputs!$I$4:$R$4,Revenue!AE$8,Inputs!$I$81:$R$81)*SUMIF(Inputs!$I$4:$R$4,Revenue!AE$8,Inputs!$I84:$R84)*SUMIF(Inputs!$B$91:$B$102,Revenue!AE$9,Inputs!$G$91:$G$102)*(100%-Inputs!$G$113),0)</f>
        <v>0</v>
      </c>
      <c r="AF16" s="181">
        <f>ROUND(SUMIF(Inputs!$I$4:$R$4,Revenue!AF$8,Inputs!$I$81:$R$81)*SUMIF(Inputs!$I$4:$R$4,Revenue!AF$8,Inputs!$I84:$R84)*SUMIF(Inputs!$B$91:$B$102,Revenue!AF$9,Inputs!$G$91:$G$102)*(100%-Inputs!$G$113),0)</f>
        <v>0</v>
      </c>
      <c r="AG16" s="181">
        <f>ROUND(SUMIF(Inputs!$I$4:$R$4,Revenue!AG$8,Inputs!$I$81:$R$81)*SUMIF(Inputs!$I$4:$R$4,Revenue!AG$8,Inputs!$I84:$R84)*SUMIF(Inputs!$B$91:$B$102,Revenue!AG$9,Inputs!$G$91:$G$102)*(100%-Inputs!$G$113),0)</f>
        <v>0</v>
      </c>
      <c r="AH16" s="181">
        <f>ROUND(SUMIF(Inputs!$I$4:$R$4,Revenue!AH$8,Inputs!$I$81:$R$81)*SUMIF(Inputs!$I$4:$R$4,Revenue!AH$8,Inputs!$I84:$R84)*SUMIF(Inputs!$B$91:$B$102,Revenue!AH$9,Inputs!$G$91:$G$102)*(100%-Inputs!$G$113),0)</f>
        <v>0</v>
      </c>
      <c r="AI16" s="181">
        <f>ROUND(SUMIF(Inputs!$I$4:$R$4,Revenue!AI$8,Inputs!$I$81:$R$81)*SUMIF(Inputs!$I$4:$R$4,Revenue!AI$8,Inputs!$I84:$R84)*SUMIF(Inputs!$B$91:$B$102,Revenue!AI$9,Inputs!$G$91:$G$102)*(100%-Inputs!$G$113),0)</f>
        <v>0</v>
      </c>
      <c r="AJ16" s="181">
        <f>ROUND(SUMIF(Inputs!$I$4:$R$4,Revenue!AJ$8,Inputs!$I$81:$R$81)*SUMIF(Inputs!$I$4:$R$4,Revenue!AJ$8,Inputs!$I84:$R84)*SUMIF(Inputs!$B$91:$B$102,Revenue!AJ$9,Inputs!$G$91:$G$102)*(100%-Inputs!$G$113),0)</f>
        <v>0</v>
      </c>
      <c r="AK16" s="181">
        <f>ROUND(SUMIF(Inputs!$I$4:$R$4,Revenue!AK$8,Inputs!$I$81:$R$81)*SUMIF(Inputs!$I$4:$R$4,Revenue!AK$8,Inputs!$I84:$R84)*SUMIF(Inputs!$B$91:$B$102,Revenue!AK$9,Inputs!$G$91:$G$102)*(100%-Inputs!$G$113),0)</f>
        <v>0</v>
      </c>
      <c r="AL16" s="181">
        <f>ROUND(SUMIF(Inputs!$I$4:$R$4,Revenue!AL$8,Inputs!$I$81:$R$81)*SUMIF(Inputs!$I$4:$R$4,Revenue!AL$8,Inputs!$I84:$R84)*SUMIF(Inputs!$B$91:$B$102,Revenue!AL$9,Inputs!$G$91:$G$102)*(100%-Inputs!$G$113),0)</f>
        <v>0</v>
      </c>
      <c r="AM16" s="181">
        <f>ROUND(SUMIF(Inputs!$I$4:$R$4,Revenue!AM$8,Inputs!$I$81:$R$81)*SUMIF(Inputs!$I$4:$R$4,Revenue!AM$8,Inputs!$I84:$R84)*SUMIF(Inputs!$B$91:$B$102,Revenue!AM$9,Inputs!$G$91:$G$102)*(100%-Inputs!$G$113),0)</f>
        <v>0</v>
      </c>
      <c r="AN16" s="181">
        <f>ROUND(SUMIF(Inputs!$I$4:$R$4,Revenue!AN$8,Inputs!$I$81:$R$81)*SUMIF(Inputs!$I$4:$R$4,Revenue!AN$8,Inputs!$I84:$R84)*SUMIF(Inputs!$B$91:$B$102,Revenue!AN$9,Inputs!$G$91:$G$102)*(100%-Inputs!$G$113),0)</f>
        <v>0</v>
      </c>
      <c r="AO16" s="181">
        <f>ROUND(SUMIF(Inputs!$I$4:$R$4,Revenue!AO$8,Inputs!$I$81:$R$81)*SUMIF(Inputs!$I$4:$R$4,Revenue!AO$8,Inputs!$I84:$R84)*SUMIF(Inputs!$B$91:$B$102,Revenue!AO$9,Inputs!$G$91:$G$102)*(100%-Inputs!$G$113),0)</f>
        <v>0</v>
      </c>
      <c r="AP16" s="181">
        <f>ROUND(SUMIF(Inputs!$I$4:$R$4,Revenue!AP$8,Inputs!$I$81:$R$81)*SUMIF(Inputs!$I$4:$R$4,Revenue!AP$8,Inputs!$I84:$R84)*SUMIF(Inputs!$B$91:$B$102,Revenue!AP$9,Inputs!$G$91:$G$102)*(100%-Inputs!$G$113),0)</f>
        <v>0</v>
      </c>
      <c r="AQ16" s="181">
        <f>ROUND(SUMIF(Inputs!$I$4:$R$4,Revenue!AQ$8,Inputs!$I$81:$R$81)*SUMIF(Inputs!$I$4:$R$4,Revenue!AQ$8,Inputs!$I84:$R84)*SUMIF(Inputs!$B$91:$B$102,Revenue!AQ$9,Inputs!$G$91:$G$102)*(100%-Inputs!$G$113),0)</f>
        <v>0</v>
      </c>
      <c r="AR16" s="181">
        <f>ROUND(SUMIF(Inputs!$I$4:$R$4,Revenue!AR$8,Inputs!$I$81:$R$81)*SUMIF(Inputs!$I$4:$R$4,Revenue!AR$8,Inputs!$I84:$R84)*SUMIF(Inputs!$B$91:$B$102,Revenue!AR$9,Inputs!$G$91:$G$102)*(100%-Inputs!$G$113),0)</f>
        <v>0</v>
      </c>
      <c r="AS16" s="181">
        <f>ROUND(SUMIF(Inputs!$I$4:$R$4,Revenue!AS$8,Inputs!$I$81:$R$81)*SUMIF(Inputs!$I$4:$R$4,Revenue!AS$8,Inputs!$I84:$R84)*SUMIF(Inputs!$B$91:$B$102,Revenue!AS$9,Inputs!$G$91:$G$102)*(100%-Inputs!$G$113),0)</f>
        <v>0</v>
      </c>
      <c r="AT16" s="181">
        <f>ROUND(SUMIF(Inputs!$I$4:$R$4,Revenue!AT$8,Inputs!$I$81:$R$81)*SUMIF(Inputs!$I$4:$R$4,Revenue!AT$8,Inputs!$I84:$R84)*SUMIF(Inputs!$B$91:$B$102,Revenue!AT$9,Inputs!$G$91:$G$102)*(100%-Inputs!$G$113),0)</f>
        <v>0</v>
      </c>
      <c r="AU16" s="181">
        <f>ROUND(SUMIF(Inputs!$I$4:$R$4,Revenue!AU$8,Inputs!$I$81:$R$81)*SUMIF(Inputs!$I$4:$R$4,Revenue!AU$8,Inputs!$I84:$R84)*SUMIF(Inputs!$B$91:$B$102,Revenue!AU$9,Inputs!$G$91:$G$102)*(100%-Inputs!$G$113),0)</f>
        <v>0</v>
      </c>
      <c r="AV16" s="181">
        <f>ROUND(SUMIF(Inputs!$I$4:$R$4,Revenue!AV$8,Inputs!$I$81:$R$81)*SUMIF(Inputs!$I$4:$R$4,Revenue!AV$8,Inputs!$I84:$R84)*SUMIF(Inputs!$B$91:$B$102,Revenue!AV$9,Inputs!$G$91:$G$102)*(100%-Inputs!$G$113),0)</f>
        <v>0</v>
      </c>
      <c r="AW16" s="181">
        <f>ROUND(SUMIF(Inputs!$I$4:$R$4,Revenue!AW$8,Inputs!$I$81:$R$81)*SUMIF(Inputs!$I$4:$R$4,Revenue!AW$8,Inputs!$I84:$R84)*SUMIF(Inputs!$B$91:$B$102,Revenue!AW$9,Inputs!$G$91:$G$102)*(100%-Inputs!$G$113),0)</f>
        <v>0</v>
      </c>
      <c r="AX16" s="181">
        <f>ROUND(SUMIF(Inputs!$I$4:$R$4,Revenue!AX$8,Inputs!$I$81:$R$81)*SUMIF(Inputs!$I$4:$R$4,Revenue!AX$8,Inputs!$I84:$R84)*SUMIF(Inputs!$B$91:$B$102,Revenue!AX$9,Inputs!$G$91:$G$102)*(100%-Inputs!$G$113),0)</f>
        <v>0</v>
      </c>
      <c r="AY16" s="181">
        <f>ROUND(SUMIF(Inputs!$I$4:$R$4,Revenue!AY$8,Inputs!$I$81:$R$81)*SUMIF(Inputs!$I$4:$R$4,Revenue!AY$8,Inputs!$I84:$R84)*SUMIF(Inputs!$B$91:$B$102,Revenue!AY$9,Inputs!$G$91:$G$102)*(100%-Inputs!$G$113),0)</f>
        <v>0</v>
      </c>
      <c r="AZ16" s="181">
        <f>ROUND(SUMIF(Inputs!$I$4:$R$4,Revenue!AZ$8,Inputs!$I$81:$R$81)*SUMIF(Inputs!$I$4:$R$4,Revenue!AZ$8,Inputs!$I84:$R84)*SUMIF(Inputs!$B$91:$B$102,Revenue!AZ$9,Inputs!$G$91:$G$102)*(100%-Inputs!$G$113),0)</f>
        <v>0</v>
      </c>
      <c r="BA16" s="181">
        <f>ROUND(SUMIF(Inputs!$I$4:$R$4,Revenue!BA$8,Inputs!$I$81:$R$81)*SUMIF(Inputs!$I$4:$R$4,Revenue!BA$8,Inputs!$I84:$R84)*SUMIF(Inputs!$B$91:$B$102,Revenue!BA$9,Inputs!$G$91:$G$102)*(100%-Inputs!$G$113),0)</f>
        <v>0</v>
      </c>
      <c r="BB16" s="181">
        <f>ROUND(SUMIF(Inputs!$I$4:$R$4,Revenue!BB$8,Inputs!$I$81:$R$81)*SUMIF(Inputs!$I$4:$R$4,Revenue!BB$8,Inputs!$I84:$R84)*SUMIF(Inputs!$B$91:$B$102,Revenue!BB$9,Inputs!$G$91:$G$102)*(100%-Inputs!$G$113),0)</f>
        <v>0</v>
      </c>
      <c r="BC16" s="181">
        <f>ROUND(SUMIF(Inputs!$I$4:$R$4,Revenue!BC$8,Inputs!$I$81:$R$81)*SUMIF(Inputs!$I$4:$R$4,Revenue!BC$8,Inputs!$I84:$R84)*SUMIF(Inputs!$B$91:$B$102,Revenue!BC$9,Inputs!$G$91:$G$102)*(100%-Inputs!$G$113),0)</f>
        <v>0</v>
      </c>
      <c r="BD16" s="181">
        <f>ROUND(SUMIF(Inputs!$I$4:$R$4,Revenue!BD$8,Inputs!$I$81:$R$81)*SUMIF(Inputs!$I$4:$R$4,Revenue!BD$8,Inputs!$I84:$R84)*SUMIF(Inputs!$B$91:$B$102,Revenue!BD$9,Inputs!$G$91:$G$102)*(100%-Inputs!$G$113),0)</f>
        <v>0</v>
      </c>
      <c r="BE16" s="181">
        <f>ROUND(SUMIF(Inputs!$I$4:$R$4,Revenue!BE$8,Inputs!$I$81:$R$81)*SUMIF(Inputs!$I$4:$R$4,Revenue!BE$8,Inputs!$I84:$R84)*SUMIF(Inputs!$B$91:$B$102,Revenue!BE$9,Inputs!$G$91:$G$102)*(100%-Inputs!$G$113),0)</f>
        <v>0</v>
      </c>
      <c r="BF16" s="181">
        <f>ROUND(SUMIF(Inputs!$I$4:$R$4,Revenue!BF$8,Inputs!$I$81:$R$81)*SUMIF(Inputs!$I$4:$R$4,Revenue!BF$8,Inputs!$I84:$R84)*SUMIF(Inputs!$B$91:$B$102,Revenue!BF$9,Inputs!$G$91:$G$102)*(100%-Inputs!$G$113),0)</f>
        <v>0</v>
      </c>
      <c r="BG16" s="181">
        <f>ROUND(SUMIF(Inputs!$I$4:$R$4,Revenue!BG$8,Inputs!$I$81:$R$81)*SUMIF(Inputs!$I$4:$R$4,Revenue!BG$8,Inputs!$I84:$R84)*SUMIF(Inputs!$B$91:$B$102,Revenue!BG$9,Inputs!$G$91:$G$102)*(100%-Inputs!$G$113),0)</f>
        <v>0</v>
      </c>
      <c r="BH16" s="181">
        <f>ROUND(SUMIF(Inputs!$I$4:$R$4,Revenue!BH$8,Inputs!$I$81:$R$81)*SUMIF(Inputs!$I$4:$R$4,Revenue!BH$8,Inputs!$I84:$R84)*SUMIF(Inputs!$B$91:$B$102,Revenue!BH$9,Inputs!$G$91:$G$102)*(100%-Inputs!$G$113),0)</f>
        <v>0</v>
      </c>
      <c r="BI16" s="181">
        <f>ROUND(SUMIF(Inputs!$I$4:$R$4,Revenue!BI$8,Inputs!$I$81:$R$81)*SUMIF(Inputs!$I$4:$R$4,Revenue!BI$8,Inputs!$I84:$R84)*SUMIF(Inputs!$B$91:$B$102,Revenue!BI$9,Inputs!$G$91:$G$102)*(100%-Inputs!$G$113),0)</f>
        <v>0</v>
      </c>
      <c r="BJ16" s="181">
        <f>ROUND(SUMIF(Inputs!$I$4:$R$4,Revenue!BJ$8,Inputs!$I$81:$R$81)*SUMIF(Inputs!$I$4:$R$4,Revenue!BJ$8,Inputs!$I84:$R84)*SUMIF(Inputs!$B$91:$B$102,Revenue!BJ$9,Inputs!$G$91:$G$102)*(100%-Inputs!$G$113),0)</f>
        <v>0</v>
      </c>
      <c r="BK16" s="181">
        <f>ROUND(SUMIF(Inputs!$I$4:$R$4,Revenue!BK$8,Inputs!$I$81:$R$81)*SUMIF(Inputs!$I$4:$R$4,Revenue!BK$8,Inputs!$I84:$R84)*SUMIF(Inputs!$B$91:$B$102,Revenue!BK$9,Inputs!$G$91:$G$102)*(100%-Inputs!$G$113),0)</f>
        <v>0</v>
      </c>
      <c r="BL16" s="181">
        <f>ROUND(SUMIF(Inputs!$I$4:$R$4,Revenue!BL$8,Inputs!$I$81:$R$81)*SUMIF(Inputs!$I$4:$R$4,Revenue!BL$8,Inputs!$I84:$R84)*SUMIF(Inputs!$B$91:$B$102,Revenue!BL$9,Inputs!$G$91:$G$102)*(100%-Inputs!$G$113),0)</f>
        <v>0</v>
      </c>
      <c r="BM16" s="181">
        <f>ROUND(SUMIF(Inputs!$I$4:$R$4,Revenue!BM$8,Inputs!$I$81:$R$81)*SUMIF(Inputs!$I$4:$R$4,Revenue!BM$8,Inputs!$I84:$R84)*SUMIF(Inputs!$B$91:$B$102,Revenue!BM$9,Inputs!$G$91:$G$102)*(100%-Inputs!$G$113),0)</f>
        <v>0</v>
      </c>
      <c r="BN16" s="181">
        <f>ROUND(SUMIF(Inputs!$I$4:$R$4,Revenue!BN$8,Inputs!$I$81:$R$81)*SUMIF(Inputs!$I$4:$R$4,Revenue!BN$8,Inputs!$I84:$R84)*SUMIF(Inputs!$B$91:$B$102,Revenue!BN$9,Inputs!$G$91:$G$102)*(100%-Inputs!$G$113),0)</f>
        <v>0</v>
      </c>
      <c r="BO16" s="181">
        <f>ROUND(SUMIF(Inputs!$I$4:$R$4,Revenue!BO$8,Inputs!$I$81:$R$81)*SUMIF(Inputs!$I$4:$R$4,Revenue!BO$8,Inputs!$I84:$R84)*SUMIF(Inputs!$B$91:$B$102,Revenue!BO$9,Inputs!$G$91:$G$102)*(100%-Inputs!$G$113),0)</f>
        <v>0</v>
      </c>
      <c r="BP16" s="181">
        <f>ROUND(SUMIF(Inputs!$I$4:$R$4,Revenue!BP$8,Inputs!$I$81:$R$81)*SUMIF(Inputs!$I$4:$R$4,Revenue!BP$8,Inputs!$I84:$R84)*SUMIF(Inputs!$B$91:$B$102,Revenue!BP$9,Inputs!$G$91:$G$102)*(100%-Inputs!$G$113),0)</f>
        <v>0</v>
      </c>
      <c r="BQ16" s="181">
        <f>ROUND(SUMIF(Inputs!$I$4:$R$4,Revenue!BQ$8,Inputs!$I$81:$R$81)*SUMIF(Inputs!$I$4:$R$4,Revenue!BQ$8,Inputs!$I84:$R84)*SUMIF(Inputs!$B$91:$B$102,Revenue!BQ$9,Inputs!$G$91:$G$102)*(100%-Inputs!$G$113),0)</f>
        <v>0</v>
      </c>
      <c r="BR16" s="181">
        <f>ROUND(SUMIF(Inputs!$I$4:$R$4,Revenue!BR$8,Inputs!$I$81:$R$81)*SUMIF(Inputs!$I$4:$R$4,Revenue!BR$8,Inputs!$I84:$R84)*SUMIF(Inputs!$B$91:$B$102,Revenue!BR$9,Inputs!$G$91:$G$102)*(100%-Inputs!$G$113),0)</f>
        <v>0</v>
      </c>
      <c r="BS16" s="181">
        <f>ROUND(SUMIF(Inputs!$I$4:$R$4,Revenue!BS$8,Inputs!$I$81:$R$81)*SUMIF(Inputs!$I$4:$R$4,Revenue!BS$8,Inputs!$I84:$R84)*SUMIF(Inputs!$B$91:$B$102,Revenue!BS$9,Inputs!$G$91:$G$102)*(100%-Inputs!$G$113),0)</f>
        <v>0</v>
      </c>
      <c r="BT16" s="181">
        <f>ROUND(SUMIF(Inputs!$I$4:$R$4,Revenue!BT$8,Inputs!$I$81:$R$81)*SUMIF(Inputs!$I$4:$R$4,Revenue!BT$8,Inputs!$I84:$R84)*SUMIF(Inputs!$B$91:$B$102,Revenue!BT$9,Inputs!$G$91:$G$102)*(100%-Inputs!$G$113),0)</f>
        <v>0</v>
      </c>
      <c r="BU16" s="181">
        <f>ROUND(SUMIF(Inputs!$I$4:$R$4,Revenue!BU$8,Inputs!$I$81:$R$81)*SUMIF(Inputs!$I$4:$R$4,Revenue!BU$8,Inputs!$I84:$R84)*SUMIF(Inputs!$B$91:$B$102,Revenue!BU$9,Inputs!$G$91:$G$102)*(100%-Inputs!$G$113),0)</f>
        <v>0</v>
      </c>
      <c r="BV16" s="181">
        <f>ROUND(SUMIF(Inputs!$I$4:$R$4,Revenue!BV$8,Inputs!$I$81:$R$81)*SUMIF(Inputs!$I$4:$R$4,Revenue!BV$8,Inputs!$I84:$R84)*SUMIF(Inputs!$B$91:$B$102,Revenue!BV$9,Inputs!$G$91:$G$102)*(100%-Inputs!$G$113),0)</f>
        <v>0</v>
      </c>
      <c r="BW16" s="181">
        <f>ROUND(SUMIF(Inputs!$I$4:$R$4,Revenue!BW$8,Inputs!$I$81:$R$81)*SUMIF(Inputs!$I$4:$R$4,Revenue!BW$8,Inputs!$I84:$R84)*SUMIF(Inputs!$B$91:$B$102,Revenue!BW$9,Inputs!$G$91:$G$102)*(100%-Inputs!$G$113),0)</f>
        <v>0</v>
      </c>
      <c r="BX16" s="181">
        <f>ROUND(SUMIF(Inputs!$I$4:$R$4,Revenue!BX$8,Inputs!$I$81:$R$81)*SUMIF(Inputs!$I$4:$R$4,Revenue!BX$8,Inputs!$I84:$R84)*SUMIF(Inputs!$B$91:$B$102,Revenue!BX$9,Inputs!$G$91:$G$102)*(100%-Inputs!$G$113),0)</f>
        <v>0</v>
      </c>
      <c r="BY16" s="181">
        <f>ROUND(SUMIF(Inputs!$I$4:$R$4,Revenue!BY$8,Inputs!$I$81:$R$81)*SUMIF(Inputs!$I$4:$R$4,Revenue!BY$8,Inputs!$I84:$R84)*SUMIF(Inputs!$B$91:$B$102,Revenue!BY$9,Inputs!$G$91:$G$102)*(100%-Inputs!$G$113),0)</f>
        <v>0</v>
      </c>
      <c r="BZ16" s="181">
        <f>ROUND(SUMIF(Inputs!$I$4:$R$4,Revenue!BZ$8,Inputs!$I$81:$R$81)*SUMIF(Inputs!$I$4:$R$4,Revenue!BZ$8,Inputs!$I84:$R84)*SUMIF(Inputs!$B$91:$B$102,Revenue!BZ$9,Inputs!$G$91:$G$102)*(100%-Inputs!$G$113),0)</f>
        <v>0</v>
      </c>
      <c r="CA16" s="181">
        <f>ROUND(SUMIF(Inputs!$I$4:$R$4,Revenue!CA$8,Inputs!$I$81:$R$81)*SUMIF(Inputs!$I$4:$R$4,Revenue!CA$8,Inputs!$I84:$R84)*SUMIF(Inputs!$B$91:$B$102,Revenue!CA$9,Inputs!$G$91:$G$102)*(100%-Inputs!$G$113),0)</f>
        <v>0</v>
      </c>
      <c r="CB16" s="181">
        <f>ROUND(SUMIF(Inputs!$I$4:$R$4,Revenue!CB$8,Inputs!$I$81:$R$81)*SUMIF(Inputs!$I$4:$R$4,Revenue!CB$8,Inputs!$I84:$R84)*SUMIF(Inputs!$B$91:$B$102,Revenue!CB$9,Inputs!$G$91:$G$102)*(100%-Inputs!$G$113),0)</f>
        <v>0</v>
      </c>
      <c r="CC16" s="181">
        <f>ROUND(SUMIF(Inputs!$I$4:$R$4,Revenue!CC$8,Inputs!$I$81:$R$81)*SUMIF(Inputs!$I$4:$R$4,Revenue!CC$8,Inputs!$I84:$R84)*SUMIF(Inputs!$B$91:$B$102,Revenue!CC$9,Inputs!$G$91:$G$102)*(100%-Inputs!$G$113),0)</f>
        <v>0</v>
      </c>
      <c r="CD16" s="181">
        <f>ROUND(SUMIF(Inputs!$I$4:$R$4,Revenue!CD$8,Inputs!$I$81:$R$81)*SUMIF(Inputs!$I$4:$R$4,Revenue!CD$8,Inputs!$I84:$R84)*SUMIF(Inputs!$B$91:$B$102,Revenue!CD$9,Inputs!$G$91:$G$102)*(100%-Inputs!$G$113),0)</f>
        <v>0</v>
      </c>
      <c r="CE16" s="181">
        <f>ROUND(SUMIF(Inputs!$I$4:$R$4,Revenue!CE$8,Inputs!$I$81:$R$81)*SUMIF(Inputs!$I$4:$R$4,Revenue!CE$8,Inputs!$I84:$R84)*SUMIF(Inputs!$B$91:$B$102,Revenue!CE$9,Inputs!$G$91:$G$102)*(100%-Inputs!$G$113),0)</f>
        <v>0</v>
      </c>
      <c r="CF16" s="181">
        <f>ROUND(SUMIF(Inputs!$I$4:$R$4,Revenue!CF$8,Inputs!$I$81:$R$81)*SUMIF(Inputs!$I$4:$R$4,Revenue!CF$8,Inputs!$I84:$R84)*SUMIF(Inputs!$B$91:$B$102,Revenue!CF$9,Inputs!$G$91:$G$102)*(100%-Inputs!$G$113),0)</f>
        <v>0</v>
      </c>
      <c r="CG16" s="181">
        <f>ROUND(SUMIF(Inputs!$I$4:$R$4,Revenue!CG$8,Inputs!$I$81:$R$81)*SUMIF(Inputs!$I$4:$R$4,Revenue!CG$8,Inputs!$I84:$R84)*SUMIF(Inputs!$B$91:$B$102,Revenue!CG$9,Inputs!$G$91:$G$102)*(100%-Inputs!$G$113),0)</f>
        <v>0</v>
      </c>
      <c r="CH16" s="181">
        <f>ROUND(SUMIF(Inputs!$I$4:$R$4,Revenue!CH$8,Inputs!$I$81:$R$81)*SUMIF(Inputs!$I$4:$R$4,Revenue!CH$8,Inputs!$I84:$R84)*SUMIF(Inputs!$B$91:$B$102,Revenue!CH$9,Inputs!$G$91:$G$102)*(100%-Inputs!$G$113),0)</f>
        <v>0</v>
      </c>
      <c r="CI16" s="181">
        <f>ROUND(SUMIF(Inputs!$I$4:$R$4,Revenue!CI$8,Inputs!$I$81:$R$81)*SUMIF(Inputs!$I$4:$R$4,Revenue!CI$8,Inputs!$I84:$R84)*SUMIF(Inputs!$B$91:$B$102,Revenue!CI$9,Inputs!$G$91:$G$102)*(100%-Inputs!$G$113),0)</f>
        <v>0</v>
      </c>
      <c r="CJ16" s="181">
        <f>ROUND(SUMIF(Inputs!$I$4:$R$4,Revenue!CJ$8,Inputs!$I$81:$R$81)*SUMIF(Inputs!$I$4:$R$4,Revenue!CJ$8,Inputs!$I84:$R84)*SUMIF(Inputs!$B$91:$B$102,Revenue!CJ$9,Inputs!$G$91:$G$102)*(100%-Inputs!$G$113),0)</f>
        <v>0</v>
      </c>
      <c r="CK16" s="181">
        <f>ROUND(SUMIF(Inputs!$I$4:$R$4,Revenue!CK$8,Inputs!$I$81:$R$81)*SUMIF(Inputs!$I$4:$R$4,Revenue!CK$8,Inputs!$I84:$R84)*SUMIF(Inputs!$B$91:$B$102,Revenue!CK$9,Inputs!$G$91:$G$102)*(100%-Inputs!$G$113),0)</f>
        <v>0</v>
      </c>
      <c r="CL16" s="181">
        <f>ROUND(SUMIF(Inputs!$I$4:$R$4,Revenue!CL$8,Inputs!$I$81:$R$81)*SUMIF(Inputs!$I$4:$R$4,Revenue!CL$8,Inputs!$I84:$R84)*SUMIF(Inputs!$B$91:$B$102,Revenue!CL$9,Inputs!$G$91:$G$102)*(100%-Inputs!$G$113),0)</f>
        <v>0</v>
      </c>
      <c r="CM16" s="181">
        <f>ROUND(SUMIF(Inputs!$I$4:$R$4,Revenue!CM$8,Inputs!$I$81:$R$81)*SUMIF(Inputs!$I$4:$R$4,Revenue!CM$8,Inputs!$I84:$R84)*SUMIF(Inputs!$B$91:$B$102,Revenue!CM$9,Inputs!$G$91:$G$102)*(100%-Inputs!$G$113),0)</f>
        <v>0</v>
      </c>
      <c r="CN16" s="181">
        <f>ROUND(SUMIF(Inputs!$I$4:$R$4,Revenue!CN$8,Inputs!$I$81:$R$81)*SUMIF(Inputs!$I$4:$R$4,Revenue!CN$8,Inputs!$I84:$R84)*SUMIF(Inputs!$B$91:$B$102,Revenue!CN$9,Inputs!$G$91:$G$102)*(100%-Inputs!$G$113),0)</f>
        <v>0</v>
      </c>
      <c r="CO16" s="181">
        <f>ROUND(SUMIF(Inputs!$I$4:$R$4,Revenue!CO$8,Inputs!$I$81:$R$81)*SUMIF(Inputs!$I$4:$R$4,Revenue!CO$8,Inputs!$I84:$R84)*SUMIF(Inputs!$B$91:$B$102,Revenue!CO$9,Inputs!$G$91:$G$102)*(100%-Inputs!$G$113),0)</f>
        <v>0</v>
      </c>
      <c r="CP16" s="181">
        <f>ROUND(SUMIF(Inputs!$I$4:$R$4,Revenue!CP$8,Inputs!$I$81:$R$81)*SUMIF(Inputs!$I$4:$R$4,Revenue!CP$8,Inputs!$I84:$R84)*SUMIF(Inputs!$B$91:$B$102,Revenue!CP$9,Inputs!$G$91:$G$102)*(100%-Inputs!$G$113),0)</f>
        <v>0</v>
      </c>
      <c r="CQ16" s="181">
        <f>ROUND(SUMIF(Inputs!$I$4:$R$4,Revenue!CQ$8,Inputs!$I$81:$R$81)*SUMIF(Inputs!$I$4:$R$4,Revenue!CQ$8,Inputs!$I84:$R84)*SUMIF(Inputs!$B$91:$B$102,Revenue!CQ$9,Inputs!$G$91:$G$102)*(100%-Inputs!$G$113),0)</f>
        <v>0</v>
      </c>
      <c r="CR16" s="181">
        <f>ROUND(SUMIF(Inputs!$I$4:$R$4,Revenue!CR$8,Inputs!$I$81:$R$81)*SUMIF(Inputs!$I$4:$R$4,Revenue!CR$8,Inputs!$I84:$R84)*SUMIF(Inputs!$B$91:$B$102,Revenue!CR$9,Inputs!$G$91:$G$102)*(100%-Inputs!$G$113),0)</f>
        <v>0</v>
      </c>
      <c r="CS16" s="181">
        <f>ROUND(SUMIF(Inputs!$I$4:$R$4,Revenue!CS$8,Inputs!$I$81:$R$81)*SUMIF(Inputs!$I$4:$R$4,Revenue!CS$8,Inputs!$I84:$R84)*SUMIF(Inputs!$B$91:$B$102,Revenue!CS$9,Inputs!$G$91:$G$102)*(100%-Inputs!$G$113),0)</f>
        <v>0</v>
      </c>
      <c r="CT16" s="181">
        <f>ROUND(SUMIF(Inputs!$I$4:$R$4,Revenue!CT$8,Inputs!$I$81:$R$81)*SUMIF(Inputs!$I$4:$R$4,Revenue!CT$8,Inputs!$I84:$R84)*SUMIF(Inputs!$B$91:$B$102,Revenue!CT$9,Inputs!$G$91:$G$102)*(100%-Inputs!$G$113),0)</f>
        <v>0</v>
      </c>
      <c r="CU16" s="181">
        <f>ROUND(SUMIF(Inputs!$I$4:$R$4,Revenue!CU$8,Inputs!$I$81:$R$81)*SUMIF(Inputs!$I$4:$R$4,Revenue!CU$8,Inputs!$I84:$R84)*SUMIF(Inputs!$B$91:$B$102,Revenue!CU$9,Inputs!$G$91:$G$102)*(100%-Inputs!$G$113),0)</f>
        <v>0</v>
      </c>
      <c r="CV16" s="181">
        <f>ROUND(SUMIF(Inputs!$I$4:$R$4,Revenue!CV$8,Inputs!$I$81:$R$81)*SUMIF(Inputs!$I$4:$R$4,Revenue!CV$8,Inputs!$I84:$R84)*SUMIF(Inputs!$B$91:$B$102,Revenue!CV$9,Inputs!$G$91:$G$102)*(100%-Inputs!$G$113),0)</f>
        <v>0</v>
      </c>
      <c r="CW16" s="181">
        <f>ROUND(SUMIF(Inputs!$I$4:$R$4,Revenue!CW$8,Inputs!$I$81:$R$81)*SUMIF(Inputs!$I$4:$R$4,Revenue!CW$8,Inputs!$I84:$R84)*SUMIF(Inputs!$B$91:$B$102,Revenue!CW$9,Inputs!$G$91:$G$102)*(100%-Inputs!$G$113),0)</f>
        <v>0</v>
      </c>
      <c r="CX16" s="181">
        <f>ROUND(SUMIF(Inputs!$I$4:$R$4,Revenue!CX$8,Inputs!$I$81:$R$81)*SUMIF(Inputs!$I$4:$R$4,Revenue!CX$8,Inputs!$I84:$R84)*SUMIF(Inputs!$B$91:$B$102,Revenue!CX$9,Inputs!$G$91:$G$102)*(100%-Inputs!$G$113),0)</f>
        <v>0</v>
      </c>
      <c r="CY16" s="181">
        <f>ROUND(SUMIF(Inputs!$I$4:$R$4,Revenue!CY$8,Inputs!$I$81:$R$81)*SUMIF(Inputs!$I$4:$R$4,Revenue!CY$8,Inputs!$I84:$R84)*SUMIF(Inputs!$B$91:$B$102,Revenue!CY$9,Inputs!$G$91:$G$102)*(100%-Inputs!$G$113),0)</f>
        <v>0</v>
      </c>
      <c r="CZ16" s="181">
        <f>ROUND(SUMIF(Inputs!$I$4:$R$4,Revenue!CZ$8,Inputs!$I$81:$R$81)*SUMIF(Inputs!$I$4:$R$4,Revenue!CZ$8,Inputs!$I84:$R84)*SUMIF(Inputs!$B$91:$B$102,Revenue!CZ$9,Inputs!$G$91:$G$102)*(100%-Inputs!$G$113),0)</f>
        <v>0</v>
      </c>
      <c r="DA16" s="181">
        <f>ROUND(SUMIF(Inputs!$I$4:$R$4,Revenue!DA$8,Inputs!$I$81:$R$81)*SUMIF(Inputs!$I$4:$R$4,Revenue!DA$8,Inputs!$I84:$R84)*SUMIF(Inputs!$B$91:$B$102,Revenue!DA$9,Inputs!$G$91:$G$102)*(100%-Inputs!$G$113),0)</f>
        <v>0</v>
      </c>
      <c r="DB16" s="181">
        <f>ROUND(SUMIF(Inputs!$I$4:$R$4,Revenue!DB$8,Inputs!$I$81:$R$81)*SUMIF(Inputs!$I$4:$R$4,Revenue!DB$8,Inputs!$I84:$R84)*SUMIF(Inputs!$B$91:$B$102,Revenue!DB$9,Inputs!$G$91:$G$102)*(100%-Inputs!$G$113),0)</f>
        <v>0</v>
      </c>
      <c r="DC16" s="181">
        <f>ROUND(SUMIF(Inputs!$I$4:$R$4,Revenue!DC$8,Inputs!$I$81:$R$81)*SUMIF(Inputs!$I$4:$R$4,Revenue!DC$8,Inputs!$I84:$R84)*SUMIF(Inputs!$B$91:$B$102,Revenue!DC$9,Inputs!$G$91:$G$102)*(100%-Inputs!$G$113),0)</f>
        <v>0</v>
      </c>
      <c r="DD16" s="181">
        <f>ROUND(SUMIF(Inputs!$I$4:$R$4,Revenue!DD$8,Inputs!$I$81:$R$81)*SUMIF(Inputs!$I$4:$R$4,Revenue!DD$8,Inputs!$I84:$R84)*SUMIF(Inputs!$B$91:$B$102,Revenue!DD$9,Inputs!$G$91:$G$102)*(100%-Inputs!$G$113),0)</f>
        <v>0</v>
      </c>
      <c r="DE16" s="181">
        <f>ROUND(SUMIF(Inputs!$I$4:$R$4,Revenue!DE$8,Inputs!$I$81:$R$81)*SUMIF(Inputs!$I$4:$R$4,Revenue!DE$8,Inputs!$I84:$R84)*SUMIF(Inputs!$B$91:$B$102,Revenue!DE$9,Inputs!$G$91:$G$102)*(100%-Inputs!$G$113),0)</f>
        <v>0</v>
      </c>
      <c r="DF16" s="181">
        <f>ROUND(SUMIF(Inputs!$I$4:$R$4,Revenue!DF$8,Inputs!$I$81:$R$81)*SUMIF(Inputs!$I$4:$R$4,Revenue!DF$8,Inputs!$I84:$R84)*SUMIF(Inputs!$B$91:$B$102,Revenue!DF$9,Inputs!$G$91:$G$102)*(100%-Inputs!$G$113),0)</f>
        <v>0</v>
      </c>
      <c r="DG16" s="181">
        <f>ROUND(SUMIF(Inputs!$I$4:$R$4,Revenue!DG$8,Inputs!$I$81:$R$81)*SUMIF(Inputs!$I$4:$R$4,Revenue!DG$8,Inputs!$I84:$R84)*SUMIF(Inputs!$B$91:$B$102,Revenue!DG$9,Inputs!$G$91:$G$102)*(100%-Inputs!$G$113),0)</f>
        <v>0</v>
      </c>
      <c r="DH16" s="181">
        <f>ROUND(SUMIF(Inputs!$I$4:$R$4,Revenue!DH$8,Inputs!$I$81:$R$81)*SUMIF(Inputs!$I$4:$R$4,Revenue!DH$8,Inputs!$I84:$R84)*SUMIF(Inputs!$B$91:$B$102,Revenue!DH$9,Inputs!$G$91:$G$102)*(100%-Inputs!$G$113),0)</f>
        <v>0</v>
      </c>
      <c r="DI16" s="181">
        <f>ROUND(SUMIF(Inputs!$I$4:$R$4,Revenue!DI$8,Inputs!$I$81:$R$81)*SUMIF(Inputs!$I$4:$R$4,Revenue!DI$8,Inputs!$I84:$R84)*SUMIF(Inputs!$B$91:$B$102,Revenue!DI$9,Inputs!$G$91:$G$102)*(100%-Inputs!$G$113),0)</f>
        <v>0</v>
      </c>
      <c r="DJ16" s="181">
        <f>ROUND(SUMIF(Inputs!$I$4:$R$4,Revenue!DJ$8,Inputs!$I$81:$R$81)*SUMIF(Inputs!$I$4:$R$4,Revenue!DJ$8,Inputs!$I84:$R84)*SUMIF(Inputs!$B$91:$B$102,Revenue!DJ$9,Inputs!$G$91:$G$102)*(100%-Inputs!$G$113),0)</f>
        <v>0</v>
      </c>
      <c r="DK16" s="181">
        <f>ROUND(SUMIF(Inputs!$I$4:$R$4,Revenue!DK$8,Inputs!$I$81:$R$81)*SUMIF(Inputs!$I$4:$R$4,Revenue!DK$8,Inputs!$I84:$R84)*SUMIF(Inputs!$B$91:$B$102,Revenue!DK$9,Inputs!$G$91:$G$102)*(100%-Inputs!$G$113),0)</f>
        <v>0</v>
      </c>
      <c r="DL16" s="181">
        <f>ROUND(SUMIF(Inputs!$I$4:$R$4,Revenue!DL$8,Inputs!$I$81:$R$81)*SUMIF(Inputs!$I$4:$R$4,Revenue!DL$8,Inputs!$I84:$R84)*SUMIF(Inputs!$B$91:$B$102,Revenue!DL$9,Inputs!$G$91:$G$102)*(100%-Inputs!$G$113),0)</f>
        <v>0</v>
      </c>
      <c r="DM16" s="181">
        <f>ROUND(SUMIF(Inputs!$I$4:$R$4,Revenue!DM$8,Inputs!$I$81:$R$81)*SUMIF(Inputs!$I$4:$R$4,Revenue!DM$8,Inputs!$I84:$R84)*SUMIF(Inputs!$B$91:$B$102,Revenue!DM$9,Inputs!$G$91:$G$102)*(100%-Inputs!$G$113),0)</f>
        <v>0</v>
      </c>
      <c r="DN16" s="181">
        <f>ROUND(SUMIF(Inputs!$I$4:$R$4,Revenue!DN$8,Inputs!$I$81:$R$81)*SUMIF(Inputs!$I$4:$R$4,Revenue!DN$8,Inputs!$I84:$R84)*SUMIF(Inputs!$B$91:$B$102,Revenue!DN$9,Inputs!$G$91:$G$102)*(100%-Inputs!$G$113),0)</f>
        <v>0</v>
      </c>
      <c r="DO16" s="181">
        <f>ROUND(SUMIF(Inputs!$I$4:$R$4,Revenue!DO$8,Inputs!$I$81:$R$81)*SUMIF(Inputs!$I$4:$R$4,Revenue!DO$8,Inputs!$I84:$R84)*SUMIF(Inputs!$B$91:$B$102,Revenue!DO$9,Inputs!$G$91:$G$102)*(100%-Inputs!$G$113),0)</f>
        <v>0</v>
      </c>
      <c r="DP16" s="181">
        <f>ROUND(SUMIF(Inputs!$I$4:$R$4,Revenue!DP$8,Inputs!$I$81:$R$81)*SUMIF(Inputs!$I$4:$R$4,Revenue!DP$8,Inputs!$I84:$R84)*SUMIF(Inputs!$B$91:$B$102,Revenue!DP$9,Inputs!$G$91:$G$102)*(100%-Inputs!$G$113),0)</f>
        <v>0</v>
      </c>
      <c r="DQ16" s="181">
        <f>ROUND(SUMIF(Inputs!$I$4:$R$4,Revenue!DQ$8,Inputs!$I$81:$R$81)*SUMIF(Inputs!$I$4:$R$4,Revenue!DQ$8,Inputs!$I84:$R84)*SUMIF(Inputs!$B$91:$B$102,Revenue!DQ$9,Inputs!$G$91:$G$102)*(100%-Inputs!$G$113),0)</f>
        <v>0</v>
      </c>
      <c r="DR16" s="181">
        <f>ROUND(SUMIF(Inputs!$I$4:$R$4,Revenue!DR$8,Inputs!$I$81:$R$81)*SUMIF(Inputs!$I$4:$R$4,Revenue!DR$8,Inputs!$I84:$R84)*SUMIF(Inputs!$B$91:$B$102,Revenue!DR$9,Inputs!$G$91:$G$102)*(100%-Inputs!$G$113),0)</f>
        <v>0</v>
      </c>
      <c r="DS16" s="181">
        <f>ROUND(SUMIF(Inputs!$I$4:$R$4,Revenue!DS$8,Inputs!$I$81:$R$81)*SUMIF(Inputs!$I$4:$R$4,Revenue!DS$8,Inputs!$I84:$R84)*SUMIF(Inputs!$B$91:$B$102,Revenue!DS$9,Inputs!$G$91:$G$102)*(100%-Inputs!$G$113),0)</f>
        <v>0</v>
      </c>
      <c r="DT16" s="181">
        <f>ROUND(SUMIF(Inputs!$I$4:$R$4,Revenue!DT$8,Inputs!$I$81:$R$81)*SUMIF(Inputs!$I$4:$R$4,Revenue!DT$8,Inputs!$I84:$R84)*SUMIF(Inputs!$B$91:$B$102,Revenue!DT$9,Inputs!$G$91:$G$102)*(100%-Inputs!$G$113),0)</f>
        <v>0</v>
      </c>
      <c r="DU16" s="181">
        <f>ROUND(SUMIF(Inputs!$I$4:$R$4,Revenue!DU$8,Inputs!$I$81:$R$81)*SUMIF(Inputs!$I$4:$R$4,Revenue!DU$8,Inputs!$I84:$R84)*SUMIF(Inputs!$B$91:$B$102,Revenue!DU$9,Inputs!$G$91:$G$102)*(100%-Inputs!$G$113),0)</f>
        <v>0</v>
      </c>
      <c r="DV16" s="21"/>
      <c r="DW16" s="21"/>
      <c r="DX16" s="21"/>
      <c r="DY16" s="21"/>
      <c r="DZ16" s="21"/>
      <c r="EA16" s="21"/>
      <c r="EB16" s="21"/>
      <c r="EC16" s="21"/>
      <c r="ED16" s="21"/>
      <c r="EE16" s="21"/>
      <c r="EF16" s="21"/>
      <c r="EG16" s="21"/>
      <c r="EH16" s="21"/>
      <c r="EI16" s="21"/>
      <c r="EJ16" s="21"/>
      <c r="EK16" s="21"/>
      <c r="EL16" s="21"/>
      <c r="EM16" s="21"/>
      <c r="EN16" s="21"/>
      <c r="EO16" s="21"/>
    </row>
    <row r="17" spans="1:145" ht="14.25" customHeight="1" outlineLevel="1">
      <c r="A17" s="21"/>
      <c r="B17" s="21"/>
      <c r="C17" s="179" t="s">
        <v>393</v>
      </c>
      <c r="D17" s="180" t="s">
        <v>391</v>
      </c>
      <c r="E17" s="21"/>
      <c r="F17" s="181">
        <f>ROUND(SUMIF(Inputs!$I$4:$R$4,Revenue!F$8,Inputs!$I$81:$R$81)*SUMIF(Inputs!$I$4:$R$4,Revenue!F$8,Inputs!$I84:$R84)*SUMIF(Inputs!$B$91:$B$102,Revenue!F$9,Inputs!$G$91:$G$102),0)-F16</f>
        <v>0</v>
      </c>
      <c r="G17" s="181">
        <f>ROUND(SUMIF(Inputs!$I$4:$R$4,Revenue!G$8,Inputs!$I$81:$R$81)*SUMIF(Inputs!$I$4:$R$4,Revenue!G$8,Inputs!$I84:$R84)*SUMIF(Inputs!$B$91:$B$102,Revenue!G$9,Inputs!$G$91:$G$102),0)-G16</f>
        <v>0</v>
      </c>
      <c r="H17" s="181">
        <f>ROUND(SUMIF(Inputs!$I$4:$R$4,Revenue!H$8,Inputs!$I$81:$R$81)*SUMIF(Inputs!$I$4:$R$4,Revenue!H$8,Inputs!$I84:$R84)*SUMIF(Inputs!$B$91:$B$102,Revenue!H$9,Inputs!$G$91:$G$102),0)-H16</f>
        <v>0</v>
      </c>
      <c r="I17" s="181">
        <f>ROUND(SUMIF(Inputs!$I$4:$R$4,Revenue!I$8,Inputs!$I$81:$R$81)*SUMIF(Inputs!$I$4:$R$4,Revenue!I$8,Inputs!$I84:$R84)*SUMIF(Inputs!$B$91:$B$102,Revenue!I$9,Inputs!$G$91:$G$102),0)-I16</f>
        <v>0</v>
      </c>
      <c r="J17" s="181">
        <f>ROUND(SUMIF(Inputs!$I$4:$R$4,Revenue!J$8,Inputs!$I$81:$R$81)*SUMIF(Inputs!$I$4:$R$4,Revenue!J$8,Inputs!$I84:$R84)*SUMIF(Inputs!$B$91:$B$102,Revenue!J$9,Inputs!$G$91:$G$102),0)-J16</f>
        <v>0</v>
      </c>
      <c r="K17" s="181">
        <f>ROUND(SUMIF(Inputs!$I$4:$R$4,Revenue!K$8,Inputs!$I$81:$R$81)*SUMIF(Inputs!$I$4:$R$4,Revenue!K$8,Inputs!$I84:$R84)*SUMIF(Inputs!$B$91:$B$102,Revenue!K$9,Inputs!$G$91:$G$102),0)-K16</f>
        <v>0</v>
      </c>
      <c r="L17" s="181">
        <f>ROUND(SUMIF(Inputs!$I$4:$R$4,Revenue!L$8,Inputs!$I$81:$R$81)*SUMIF(Inputs!$I$4:$R$4,Revenue!L$8,Inputs!$I84:$R84)*SUMIF(Inputs!$B$91:$B$102,Revenue!L$9,Inputs!$G$91:$G$102),0)-L16</f>
        <v>0</v>
      </c>
      <c r="M17" s="181">
        <f>ROUND(SUMIF(Inputs!$I$4:$R$4,Revenue!M$8,Inputs!$I$81:$R$81)*SUMIF(Inputs!$I$4:$R$4,Revenue!M$8,Inputs!$I84:$R84)*SUMIF(Inputs!$B$91:$B$102,Revenue!M$9,Inputs!$G$91:$G$102),0)-M16</f>
        <v>0</v>
      </c>
      <c r="N17" s="181">
        <f>ROUND(SUMIF(Inputs!$I$4:$R$4,Revenue!N$8,Inputs!$I$81:$R$81)*SUMIF(Inputs!$I$4:$R$4,Revenue!N$8,Inputs!$I84:$R84)*SUMIF(Inputs!$B$91:$B$102,Revenue!N$9,Inputs!$G$91:$G$102),0)-N16</f>
        <v>0</v>
      </c>
      <c r="O17" s="181">
        <f>ROUND(SUMIF(Inputs!$I$4:$R$4,Revenue!O$8,Inputs!$I$81:$R$81)*SUMIF(Inputs!$I$4:$R$4,Revenue!O$8,Inputs!$I84:$R84)*SUMIF(Inputs!$B$91:$B$102,Revenue!O$9,Inputs!$G$91:$G$102),0)-O16</f>
        <v>0</v>
      </c>
      <c r="P17" s="181">
        <f>ROUND(SUMIF(Inputs!$I$4:$R$4,Revenue!P$8,Inputs!$I$81:$R$81)*SUMIF(Inputs!$I$4:$R$4,Revenue!P$8,Inputs!$I84:$R84)*SUMIF(Inputs!$B$91:$B$102,Revenue!P$9,Inputs!$G$91:$G$102),0)-P16</f>
        <v>0</v>
      </c>
      <c r="Q17" s="181">
        <f>ROUND(SUMIF(Inputs!$I$4:$R$4,Revenue!Q$8,Inputs!$I$81:$R$81)*SUMIF(Inputs!$I$4:$R$4,Revenue!Q$8,Inputs!$I84:$R84)*SUMIF(Inputs!$B$91:$B$102,Revenue!Q$9,Inputs!$G$91:$G$102),0)-Q16</f>
        <v>0</v>
      </c>
      <c r="R17" s="181">
        <f>ROUND(SUMIF(Inputs!$I$4:$R$4,Revenue!R$8,Inputs!$I$81:$R$81)*SUMIF(Inputs!$I$4:$R$4,Revenue!R$8,Inputs!$I84:$R84)*SUMIF(Inputs!$B$91:$B$102,Revenue!R$9,Inputs!$G$91:$G$102),0)-R16</f>
        <v>0</v>
      </c>
      <c r="S17" s="181">
        <f>ROUND(SUMIF(Inputs!$I$4:$R$4,Revenue!S$8,Inputs!$I$81:$R$81)*SUMIF(Inputs!$I$4:$R$4,Revenue!S$8,Inputs!$I84:$R84)*SUMIF(Inputs!$B$91:$B$102,Revenue!S$9,Inputs!$G$91:$G$102),0)-S16</f>
        <v>0</v>
      </c>
      <c r="T17" s="181">
        <f>ROUND(SUMIF(Inputs!$I$4:$R$4,Revenue!T$8,Inputs!$I$81:$R$81)*SUMIF(Inputs!$I$4:$R$4,Revenue!T$8,Inputs!$I84:$R84)*SUMIF(Inputs!$B$91:$B$102,Revenue!T$9,Inputs!$G$91:$G$102),0)-T16</f>
        <v>0</v>
      </c>
      <c r="U17" s="181">
        <f>ROUND(SUMIF(Inputs!$I$4:$R$4,Revenue!U$8,Inputs!$I$81:$R$81)*SUMIF(Inputs!$I$4:$R$4,Revenue!U$8,Inputs!$I84:$R84)*SUMIF(Inputs!$B$91:$B$102,Revenue!U$9,Inputs!$G$91:$G$102),0)-U16</f>
        <v>0</v>
      </c>
      <c r="V17" s="181">
        <f>ROUND(SUMIF(Inputs!$I$4:$R$4,Revenue!V$8,Inputs!$I$81:$R$81)*SUMIF(Inputs!$I$4:$R$4,Revenue!V$8,Inputs!$I84:$R84)*SUMIF(Inputs!$B$91:$B$102,Revenue!V$9,Inputs!$G$91:$G$102),0)-V16</f>
        <v>0</v>
      </c>
      <c r="W17" s="181">
        <f>ROUND(SUMIF(Inputs!$I$4:$R$4,Revenue!W$8,Inputs!$I$81:$R$81)*SUMIF(Inputs!$I$4:$R$4,Revenue!W$8,Inputs!$I84:$R84)*SUMIF(Inputs!$B$91:$B$102,Revenue!W$9,Inputs!$G$91:$G$102),0)-W16</f>
        <v>0</v>
      </c>
      <c r="X17" s="181">
        <f>ROUND(SUMIF(Inputs!$I$4:$R$4,Revenue!X$8,Inputs!$I$81:$R$81)*SUMIF(Inputs!$I$4:$R$4,Revenue!X$8,Inputs!$I84:$R84)*SUMIF(Inputs!$B$91:$B$102,Revenue!X$9,Inputs!$G$91:$G$102),0)-X16</f>
        <v>0</v>
      </c>
      <c r="Y17" s="181">
        <f>ROUND(SUMIF(Inputs!$I$4:$R$4,Revenue!Y$8,Inputs!$I$81:$R$81)*SUMIF(Inputs!$I$4:$R$4,Revenue!Y$8,Inputs!$I84:$R84)*SUMIF(Inputs!$B$91:$B$102,Revenue!Y$9,Inputs!$G$91:$G$102),0)-Y16</f>
        <v>0</v>
      </c>
      <c r="Z17" s="181">
        <f>ROUND(SUMIF(Inputs!$I$4:$R$4,Revenue!Z$8,Inputs!$I$81:$R$81)*SUMIF(Inputs!$I$4:$R$4,Revenue!Z$8,Inputs!$I84:$R84)*SUMIF(Inputs!$B$91:$B$102,Revenue!Z$9,Inputs!$G$91:$G$102),0)-Z16</f>
        <v>0</v>
      </c>
      <c r="AA17" s="181">
        <f>ROUND(SUMIF(Inputs!$I$4:$R$4,Revenue!AA$8,Inputs!$I$81:$R$81)*SUMIF(Inputs!$I$4:$R$4,Revenue!AA$8,Inputs!$I84:$R84)*SUMIF(Inputs!$B$91:$B$102,Revenue!AA$9,Inputs!$G$91:$G$102),0)-AA16</f>
        <v>0</v>
      </c>
      <c r="AB17" s="181">
        <f>ROUND(SUMIF(Inputs!$I$4:$R$4,Revenue!AB$8,Inputs!$I$81:$R$81)*SUMIF(Inputs!$I$4:$R$4,Revenue!AB$8,Inputs!$I84:$R84)*SUMIF(Inputs!$B$91:$B$102,Revenue!AB$9,Inputs!$G$91:$G$102),0)-AB16</f>
        <v>0</v>
      </c>
      <c r="AC17" s="181">
        <f>ROUND(SUMIF(Inputs!$I$4:$R$4,Revenue!AC$8,Inputs!$I$81:$R$81)*SUMIF(Inputs!$I$4:$R$4,Revenue!AC$8,Inputs!$I84:$R84)*SUMIF(Inputs!$B$91:$B$102,Revenue!AC$9,Inputs!$G$91:$G$102),0)-AC16</f>
        <v>0</v>
      </c>
      <c r="AD17" s="181">
        <f>ROUND(SUMIF(Inputs!$I$4:$R$4,Revenue!AD$8,Inputs!$I$81:$R$81)*SUMIF(Inputs!$I$4:$R$4,Revenue!AD$8,Inputs!$I84:$R84)*SUMIF(Inputs!$B$91:$B$102,Revenue!AD$9,Inputs!$G$91:$G$102),0)-AD16</f>
        <v>0</v>
      </c>
      <c r="AE17" s="181">
        <f>ROUND(SUMIF(Inputs!$I$4:$R$4,Revenue!AE$8,Inputs!$I$81:$R$81)*SUMIF(Inputs!$I$4:$R$4,Revenue!AE$8,Inputs!$I84:$R84)*SUMIF(Inputs!$B$91:$B$102,Revenue!AE$9,Inputs!$G$91:$G$102),0)-AE16</f>
        <v>0</v>
      </c>
      <c r="AF17" s="181">
        <f>ROUND(SUMIF(Inputs!$I$4:$R$4,Revenue!AF$8,Inputs!$I$81:$R$81)*SUMIF(Inputs!$I$4:$R$4,Revenue!AF$8,Inputs!$I84:$R84)*SUMIF(Inputs!$B$91:$B$102,Revenue!AF$9,Inputs!$G$91:$G$102),0)-AF16</f>
        <v>0</v>
      </c>
      <c r="AG17" s="181">
        <f>ROUND(SUMIF(Inputs!$I$4:$R$4,Revenue!AG$8,Inputs!$I$81:$R$81)*SUMIF(Inputs!$I$4:$R$4,Revenue!AG$8,Inputs!$I84:$R84)*SUMIF(Inputs!$B$91:$B$102,Revenue!AG$9,Inputs!$G$91:$G$102),0)-AG16</f>
        <v>0</v>
      </c>
      <c r="AH17" s="181">
        <f>ROUND(SUMIF(Inputs!$I$4:$R$4,Revenue!AH$8,Inputs!$I$81:$R$81)*SUMIF(Inputs!$I$4:$R$4,Revenue!AH$8,Inputs!$I84:$R84)*SUMIF(Inputs!$B$91:$B$102,Revenue!AH$9,Inputs!$G$91:$G$102),0)-AH16</f>
        <v>0</v>
      </c>
      <c r="AI17" s="181">
        <f>ROUND(SUMIF(Inputs!$I$4:$R$4,Revenue!AI$8,Inputs!$I$81:$R$81)*SUMIF(Inputs!$I$4:$R$4,Revenue!AI$8,Inputs!$I84:$R84)*SUMIF(Inputs!$B$91:$B$102,Revenue!AI$9,Inputs!$G$91:$G$102),0)-AI16</f>
        <v>0</v>
      </c>
      <c r="AJ17" s="181">
        <f>ROUND(SUMIF(Inputs!$I$4:$R$4,Revenue!AJ$8,Inputs!$I$81:$R$81)*SUMIF(Inputs!$I$4:$R$4,Revenue!AJ$8,Inputs!$I84:$R84)*SUMIF(Inputs!$B$91:$B$102,Revenue!AJ$9,Inputs!$G$91:$G$102),0)-AJ16</f>
        <v>0</v>
      </c>
      <c r="AK17" s="181">
        <f>ROUND(SUMIF(Inputs!$I$4:$R$4,Revenue!AK$8,Inputs!$I$81:$R$81)*SUMIF(Inputs!$I$4:$R$4,Revenue!AK$8,Inputs!$I84:$R84)*SUMIF(Inputs!$B$91:$B$102,Revenue!AK$9,Inputs!$G$91:$G$102),0)-AK16</f>
        <v>0</v>
      </c>
      <c r="AL17" s="181">
        <f>ROUND(SUMIF(Inputs!$I$4:$R$4,Revenue!AL$8,Inputs!$I$81:$R$81)*SUMIF(Inputs!$I$4:$R$4,Revenue!AL$8,Inputs!$I84:$R84)*SUMIF(Inputs!$B$91:$B$102,Revenue!AL$9,Inputs!$G$91:$G$102),0)-AL16</f>
        <v>0</v>
      </c>
      <c r="AM17" s="181">
        <f>ROUND(SUMIF(Inputs!$I$4:$R$4,Revenue!AM$8,Inputs!$I$81:$R$81)*SUMIF(Inputs!$I$4:$R$4,Revenue!AM$8,Inputs!$I84:$R84)*SUMIF(Inputs!$B$91:$B$102,Revenue!AM$9,Inputs!$G$91:$G$102),0)-AM16</f>
        <v>0</v>
      </c>
      <c r="AN17" s="181">
        <f>ROUND(SUMIF(Inputs!$I$4:$R$4,Revenue!AN$8,Inputs!$I$81:$R$81)*SUMIF(Inputs!$I$4:$R$4,Revenue!AN$8,Inputs!$I84:$R84)*SUMIF(Inputs!$B$91:$B$102,Revenue!AN$9,Inputs!$G$91:$G$102),0)-AN16</f>
        <v>0</v>
      </c>
      <c r="AO17" s="181">
        <f>ROUND(SUMIF(Inputs!$I$4:$R$4,Revenue!AO$8,Inputs!$I$81:$R$81)*SUMIF(Inputs!$I$4:$R$4,Revenue!AO$8,Inputs!$I84:$R84)*SUMIF(Inputs!$B$91:$B$102,Revenue!AO$9,Inputs!$G$91:$G$102),0)-AO16</f>
        <v>0</v>
      </c>
      <c r="AP17" s="181">
        <f>ROUND(SUMIF(Inputs!$I$4:$R$4,Revenue!AP$8,Inputs!$I$81:$R$81)*SUMIF(Inputs!$I$4:$R$4,Revenue!AP$8,Inputs!$I84:$R84)*SUMIF(Inputs!$B$91:$B$102,Revenue!AP$9,Inputs!$G$91:$G$102),0)-AP16</f>
        <v>0</v>
      </c>
      <c r="AQ17" s="181">
        <f>ROUND(SUMIF(Inputs!$I$4:$R$4,Revenue!AQ$8,Inputs!$I$81:$R$81)*SUMIF(Inputs!$I$4:$R$4,Revenue!AQ$8,Inputs!$I84:$R84)*SUMIF(Inputs!$B$91:$B$102,Revenue!AQ$9,Inputs!$G$91:$G$102),0)-AQ16</f>
        <v>0</v>
      </c>
      <c r="AR17" s="181">
        <f>ROUND(SUMIF(Inputs!$I$4:$R$4,Revenue!AR$8,Inputs!$I$81:$R$81)*SUMIF(Inputs!$I$4:$R$4,Revenue!AR$8,Inputs!$I84:$R84)*SUMIF(Inputs!$B$91:$B$102,Revenue!AR$9,Inputs!$G$91:$G$102),0)-AR16</f>
        <v>0</v>
      </c>
      <c r="AS17" s="181">
        <f>ROUND(SUMIF(Inputs!$I$4:$R$4,Revenue!AS$8,Inputs!$I$81:$R$81)*SUMIF(Inputs!$I$4:$R$4,Revenue!AS$8,Inputs!$I84:$R84)*SUMIF(Inputs!$B$91:$B$102,Revenue!AS$9,Inputs!$G$91:$G$102),0)-AS16</f>
        <v>0</v>
      </c>
      <c r="AT17" s="181">
        <f>ROUND(SUMIF(Inputs!$I$4:$R$4,Revenue!AT$8,Inputs!$I$81:$R$81)*SUMIF(Inputs!$I$4:$R$4,Revenue!AT$8,Inputs!$I84:$R84)*SUMIF(Inputs!$B$91:$B$102,Revenue!AT$9,Inputs!$G$91:$G$102),0)-AT16</f>
        <v>0</v>
      </c>
      <c r="AU17" s="181">
        <f>ROUND(SUMIF(Inputs!$I$4:$R$4,Revenue!AU$8,Inputs!$I$81:$R$81)*SUMIF(Inputs!$I$4:$R$4,Revenue!AU$8,Inputs!$I84:$R84)*SUMIF(Inputs!$B$91:$B$102,Revenue!AU$9,Inputs!$G$91:$G$102),0)-AU16</f>
        <v>0</v>
      </c>
      <c r="AV17" s="181">
        <f>ROUND(SUMIF(Inputs!$I$4:$R$4,Revenue!AV$8,Inputs!$I$81:$R$81)*SUMIF(Inputs!$I$4:$R$4,Revenue!AV$8,Inputs!$I84:$R84)*SUMIF(Inputs!$B$91:$B$102,Revenue!AV$9,Inputs!$G$91:$G$102),0)-AV16</f>
        <v>0</v>
      </c>
      <c r="AW17" s="181">
        <f>ROUND(SUMIF(Inputs!$I$4:$R$4,Revenue!AW$8,Inputs!$I$81:$R$81)*SUMIF(Inputs!$I$4:$R$4,Revenue!AW$8,Inputs!$I84:$R84)*SUMIF(Inputs!$B$91:$B$102,Revenue!AW$9,Inputs!$G$91:$G$102),0)-AW16</f>
        <v>0</v>
      </c>
      <c r="AX17" s="181">
        <f>ROUND(SUMIF(Inputs!$I$4:$R$4,Revenue!AX$8,Inputs!$I$81:$R$81)*SUMIF(Inputs!$I$4:$R$4,Revenue!AX$8,Inputs!$I84:$R84)*SUMIF(Inputs!$B$91:$B$102,Revenue!AX$9,Inputs!$G$91:$G$102),0)-AX16</f>
        <v>0</v>
      </c>
      <c r="AY17" s="181">
        <f>ROUND(SUMIF(Inputs!$I$4:$R$4,Revenue!AY$8,Inputs!$I$81:$R$81)*SUMIF(Inputs!$I$4:$R$4,Revenue!AY$8,Inputs!$I84:$R84)*SUMIF(Inputs!$B$91:$B$102,Revenue!AY$9,Inputs!$G$91:$G$102),0)-AY16</f>
        <v>0</v>
      </c>
      <c r="AZ17" s="181">
        <f>ROUND(SUMIF(Inputs!$I$4:$R$4,Revenue!AZ$8,Inputs!$I$81:$R$81)*SUMIF(Inputs!$I$4:$R$4,Revenue!AZ$8,Inputs!$I84:$R84)*SUMIF(Inputs!$B$91:$B$102,Revenue!AZ$9,Inputs!$G$91:$G$102),0)-AZ16</f>
        <v>0</v>
      </c>
      <c r="BA17" s="181">
        <f>ROUND(SUMIF(Inputs!$I$4:$R$4,Revenue!BA$8,Inputs!$I$81:$R$81)*SUMIF(Inputs!$I$4:$R$4,Revenue!BA$8,Inputs!$I84:$R84)*SUMIF(Inputs!$B$91:$B$102,Revenue!BA$9,Inputs!$G$91:$G$102),0)-BA16</f>
        <v>0</v>
      </c>
      <c r="BB17" s="181">
        <f>ROUND(SUMIF(Inputs!$I$4:$R$4,Revenue!BB$8,Inputs!$I$81:$R$81)*SUMIF(Inputs!$I$4:$R$4,Revenue!BB$8,Inputs!$I84:$R84)*SUMIF(Inputs!$B$91:$B$102,Revenue!BB$9,Inputs!$G$91:$G$102),0)-BB16</f>
        <v>0</v>
      </c>
      <c r="BC17" s="181">
        <f>ROUND(SUMIF(Inputs!$I$4:$R$4,Revenue!BC$8,Inputs!$I$81:$R$81)*SUMIF(Inputs!$I$4:$R$4,Revenue!BC$8,Inputs!$I84:$R84)*SUMIF(Inputs!$B$91:$B$102,Revenue!BC$9,Inputs!$G$91:$G$102),0)-BC16</f>
        <v>0</v>
      </c>
      <c r="BD17" s="181">
        <f>ROUND(SUMIF(Inputs!$I$4:$R$4,Revenue!BD$8,Inputs!$I$81:$R$81)*SUMIF(Inputs!$I$4:$R$4,Revenue!BD$8,Inputs!$I84:$R84)*SUMIF(Inputs!$B$91:$B$102,Revenue!BD$9,Inputs!$G$91:$G$102),0)-BD16</f>
        <v>0</v>
      </c>
      <c r="BE17" s="181">
        <f>ROUND(SUMIF(Inputs!$I$4:$R$4,Revenue!BE$8,Inputs!$I$81:$R$81)*SUMIF(Inputs!$I$4:$R$4,Revenue!BE$8,Inputs!$I84:$R84)*SUMIF(Inputs!$B$91:$B$102,Revenue!BE$9,Inputs!$G$91:$G$102),0)-BE16</f>
        <v>0</v>
      </c>
      <c r="BF17" s="181">
        <f>ROUND(SUMIF(Inputs!$I$4:$R$4,Revenue!BF$8,Inputs!$I$81:$R$81)*SUMIF(Inputs!$I$4:$R$4,Revenue!BF$8,Inputs!$I84:$R84)*SUMIF(Inputs!$B$91:$B$102,Revenue!BF$9,Inputs!$G$91:$G$102),0)-BF16</f>
        <v>0</v>
      </c>
      <c r="BG17" s="181">
        <f>ROUND(SUMIF(Inputs!$I$4:$R$4,Revenue!BG$8,Inputs!$I$81:$R$81)*SUMIF(Inputs!$I$4:$R$4,Revenue!BG$8,Inputs!$I84:$R84)*SUMIF(Inputs!$B$91:$B$102,Revenue!BG$9,Inputs!$G$91:$G$102),0)-BG16</f>
        <v>0</v>
      </c>
      <c r="BH17" s="181">
        <f>ROUND(SUMIF(Inputs!$I$4:$R$4,Revenue!BH$8,Inputs!$I$81:$R$81)*SUMIF(Inputs!$I$4:$R$4,Revenue!BH$8,Inputs!$I84:$R84)*SUMIF(Inputs!$B$91:$B$102,Revenue!BH$9,Inputs!$G$91:$G$102),0)-BH16</f>
        <v>0</v>
      </c>
      <c r="BI17" s="181">
        <f>ROUND(SUMIF(Inputs!$I$4:$R$4,Revenue!BI$8,Inputs!$I$81:$R$81)*SUMIF(Inputs!$I$4:$R$4,Revenue!BI$8,Inputs!$I84:$R84)*SUMIF(Inputs!$B$91:$B$102,Revenue!BI$9,Inputs!$G$91:$G$102),0)-BI16</f>
        <v>0</v>
      </c>
      <c r="BJ17" s="181">
        <f>ROUND(SUMIF(Inputs!$I$4:$R$4,Revenue!BJ$8,Inputs!$I$81:$R$81)*SUMIF(Inputs!$I$4:$R$4,Revenue!BJ$8,Inputs!$I84:$R84)*SUMIF(Inputs!$B$91:$B$102,Revenue!BJ$9,Inputs!$G$91:$G$102),0)-BJ16</f>
        <v>0</v>
      </c>
      <c r="BK17" s="181">
        <f>ROUND(SUMIF(Inputs!$I$4:$R$4,Revenue!BK$8,Inputs!$I$81:$R$81)*SUMIF(Inputs!$I$4:$R$4,Revenue!BK$8,Inputs!$I84:$R84)*SUMIF(Inputs!$B$91:$B$102,Revenue!BK$9,Inputs!$G$91:$G$102),0)-BK16</f>
        <v>0</v>
      </c>
      <c r="BL17" s="181">
        <f>ROUND(SUMIF(Inputs!$I$4:$R$4,Revenue!BL$8,Inputs!$I$81:$R$81)*SUMIF(Inputs!$I$4:$R$4,Revenue!BL$8,Inputs!$I84:$R84)*SUMIF(Inputs!$B$91:$B$102,Revenue!BL$9,Inputs!$G$91:$G$102),0)-BL16</f>
        <v>0</v>
      </c>
      <c r="BM17" s="181">
        <f>ROUND(SUMIF(Inputs!$I$4:$R$4,Revenue!BM$8,Inputs!$I$81:$R$81)*SUMIF(Inputs!$I$4:$R$4,Revenue!BM$8,Inputs!$I84:$R84)*SUMIF(Inputs!$B$91:$B$102,Revenue!BM$9,Inputs!$G$91:$G$102),0)-BM16</f>
        <v>0</v>
      </c>
      <c r="BN17" s="181">
        <f>ROUND(SUMIF(Inputs!$I$4:$R$4,Revenue!BN$8,Inputs!$I$81:$R$81)*SUMIF(Inputs!$I$4:$R$4,Revenue!BN$8,Inputs!$I84:$R84)*SUMIF(Inputs!$B$91:$B$102,Revenue!BN$9,Inputs!$G$91:$G$102),0)-BN16</f>
        <v>0</v>
      </c>
      <c r="BO17" s="181">
        <f>ROUND(SUMIF(Inputs!$I$4:$R$4,Revenue!BO$8,Inputs!$I$81:$R$81)*SUMIF(Inputs!$I$4:$R$4,Revenue!BO$8,Inputs!$I84:$R84)*SUMIF(Inputs!$B$91:$B$102,Revenue!BO$9,Inputs!$G$91:$G$102),0)-BO16</f>
        <v>0</v>
      </c>
      <c r="BP17" s="181">
        <f>ROUND(SUMIF(Inputs!$I$4:$R$4,Revenue!BP$8,Inputs!$I$81:$R$81)*SUMIF(Inputs!$I$4:$R$4,Revenue!BP$8,Inputs!$I84:$R84)*SUMIF(Inputs!$B$91:$B$102,Revenue!BP$9,Inputs!$G$91:$G$102),0)-BP16</f>
        <v>0</v>
      </c>
      <c r="BQ17" s="181">
        <f>ROUND(SUMIF(Inputs!$I$4:$R$4,Revenue!BQ$8,Inputs!$I$81:$R$81)*SUMIF(Inputs!$I$4:$R$4,Revenue!BQ$8,Inputs!$I84:$R84)*SUMIF(Inputs!$B$91:$B$102,Revenue!BQ$9,Inputs!$G$91:$G$102),0)-BQ16</f>
        <v>0</v>
      </c>
      <c r="BR17" s="181">
        <f>ROUND(SUMIF(Inputs!$I$4:$R$4,Revenue!BR$8,Inputs!$I$81:$R$81)*SUMIF(Inputs!$I$4:$R$4,Revenue!BR$8,Inputs!$I84:$R84)*SUMIF(Inputs!$B$91:$B$102,Revenue!BR$9,Inputs!$G$91:$G$102),0)-BR16</f>
        <v>0</v>
      </c>
      <c r="BS17" s="181">
        <f>ROUND(SUMIF(Inputs!$I$4:$R$4,Revenue!BS$8,Inputs!$I$81:$R$81)*SUMIF(Inputs!$I$4:$R$4,Revenue!BS$8,Inputs!$I84:$R84)*SUMIF(Inputs!$B$91:$B$102,Revenue!BS$9,Inputs!$G$91:$G$102),0)-BS16</f>
        <v>0</v>
      </c>
      <c r="BT17" s="181">
        <f>ROUND(SUMIF(Inputs!$I$4:$R$4,Revenue!BT$8,Inputs!$I$81:$R$81)*SUMIF(Inputs!$I$4:$R$4,Revenue!BT$8,Inputs!$I84:$R84)*SUMIF(Inputs!$B$91:$B$102,Revenue!BT$9,Inputs!$G$91:$G$102),0)-BT16</f>
        <v>0</v>
      </c>
      <c r="BU17" s="181">
        <f>ROUND(SUMIF(Inputs!$I$4:$R$4,Revenue!BU$8,Inputs!$I$81:$R$81)*SUMIF(Inputs!$I$4:$R$4,Revenue!BU$8,Inputs!$I84:$R84)*SUMIF(Inputs!$B$91:$B$102,Revenue!BU$9,Inputs!$G$91:$G$102),0)-BU16</f>
        <v>0</v>
      </c>
      <c r="BV17" s="181">
        <f>ROUND(SUMIF(Inputs!$I$4:$R$4,Revenue!BV$8,Inputs!$I$81:$R$81)*SUMIF(Inputs!$I$4:$R$4,Revenue!BV$8,Inputs!$I84:$R84)*SUMIF(Inputs!$B$91:$B$102,Revenue!BV$9,Inputs!$G$91:$G$102),0)-BV16</f>
        <v>0</v>
      </c>
      <c r="BW17" s="181">
        <f>ROUND(SUMIF(Inputs!$I$4:$R$4,Revenue!BW$8,Inputs!$I$81:$R$81)*SUMIF(Inputs!$I$4:$R$4,Revenue!BW$8,Inputs!$I84:$R84)*SUMIF(Inputs!$B$91:$B$102,Revenue!BW$9,Inputs!$G$91:$G$102),0)-BW16</f>
        <v>0</v>
      </c>
      <c r="BX17" s="181">
        <f>ROUND(SUMIF(Inputs!$I$4:$R$4,Revenue!BX$8,Inputs!$I$81:$R$81)*SUMIF(Inputs!$I$4:$R$4,Revenue!BX$8,Inputs!$I84:$R84)*SUMIF(Inputs!$B$91:$B$102,Revenue!BX$9,Inputs!$G$91:$G$102),0)-BX16</f>
        <v>0</v>
      </c>
      <c r="BY17" s="181">
        <f>ROUND(SUMIF(Inputs!$I$4:$R$4,Revenue!BY$8,Inputs!$I$81:$R$81)*SUMIF(Inputs!$I$4:$R$4,Revenue!BY$8,Inputs!$I84:$R84)*SUMIF(Inputs!$B$91:$B$102,Revenue!BY$9,Inputs!$G$91:$G$102),0)-BY16</f>
        <v>0</v>
      </c>
      <c r="BZ17" s="181">
        <f>ROUND(SUMIF(Inputs!$I$4:$R$4,Revenue!BZ$8,Inputs!$I$81:$R$81)*SUMIF(Inputs!$I$4:$R$4,Revenue!BZ$8,Inputs!$I84:$R84)*SUMIF(Inputs!$B$91:$B$102,Revenue!BZ$9,Inputs!$G$91:$G$102),0)-BZ16</f>
        <v>0</v>
      </c>
      <c r="CA17" s="181">
        <f>ROUND(SUMIF(Inputs!$I$4:$R$4,Revenue!CA$8,Inputs!$I$81:$R$81)*SUMIF(Inputs!$I$4:$R$4,Revenue!CA$8,Inputs!$I84:$R84)*SUMIF(Inputs!$B$91:$B$102,Revenue!CA$9,Inputs!$G$91:$G$102),0)-CA16</f>
        <v>0</v>
      </c>
      <c r="CB17" s="181">
        <f>ROUND(SUMIF(Inputs!$I$4:$R$4,Revenue!CB$8,Inputs!$I$81:$R$81)*SUMIF(Inputs!$I$4:$R$4,Revenue!CB$8,Inputs!$I84:$R84)*SUMIF(Inputs!$B$91:$B$102,Revenue!CB$9,Inputs!$G$91:$G$102),0)-CB16</f>
        <v>0</v>
      </c>
      <c r="CC17" s="181">
        <f>ROUND(SUMIF(Inputs!$I$4:$R$4,Revenue!CC$8,Inputs!$I$81:$R$81)*SUMIF(Inputs!$I$4:$R$4,Revenue!CC$8,Inputs!$I84:$R84)*SUMIF(Inputs!$B$91:$B$102,Revenue!CC$9,Inputs!$G$91:$G$102),0)-CC16</f>
        <v>0</v>
      </c>
      <c r="CD17" s="181">
        <f>ROUND(SUMIF(Inputs!$I$4:$R$4,Revenue!CD$8,Inputs!$I$81:$R$81)*SUMIF(Inputs!$I$4:$R$4,Revenue!CD$8,Inputs!$I84:$R84)*SUMIF(Inputs!$B$91:$B$102,Revenue!CD$9,Inputs!$G$91:$G$102),0)-CD16</f>
        <v>0</v>
      </c>
      <c r="CE17" s="181">
        <f>ROUND(SUMIF(Inputs!$I$4:$R$4,Revenue!CE$8,Inputs!$I$81:$R$81)*SUMIF(Inputs!$I$4:$R$4,Revenue!CE$8,Inputs!$I84:$R84)*SUMIF(Inputs!$B$91:$B$102,Revenue!CE$9,Inputs!$G$91:$G$102),0)-CE16</f>
        <v>0</v>
      </c>
      <c r="CF17" s="181">
        <f>ROUND(SUMIF(Inputs!$I$4:$R$4,Revenue!CF$8,Inputs!$I$81:$R$81)*SUMIF(Inputs!$I$4:$R$4,Revenue!CF$8,Inputs!$I84:$R84)*SUMIF(Inputs!$B$91:$B$102,Revenue!CF$9,Inputs!$G$91:$G$102),0)-CF16</f>
        <v>0</v>
      </c>
      <c r="CG17" s="181">
        <f>ROUND(SUMIF(Inputs!$I$4:$R$4,Revenue!CG$8,Inputs!$I$81:$R$81)*SUMIF(Inputs!$I$4:$R$4,Revenue!CG$8,Inputs!$I84:$R84)*SUMIF(Inputs!$B$91:$B$102,Revenue!CG$9,Inputs!$G$91:$G$102),0)-CG16</f>
        <v>0</v>
      </c>
      <c r="CH17" s="181">
        <f>ROUND(SUMIF(Inputs!$I$4:$R$4,Revenue!CH$8,Inputs!$I$81:$R$81)*SUMIF(Inputs!$I$4:$R$4,Revenue!CH$8,Inputs!$I84:$R84)*SUMIF(Inputs!$B$91:$B$102,Revenue!CH$9,Inputs!$G$91:$G$102),0)-CH16</f>
        <v>0</v>
      </c>
      <c r="CI17" s="181">
        <f>ROUND(SUMIF(Inputs!$I$4:$R$4,Revenue!CI$8,Inputs!$I$81:$R$81)*SUMIF(Inputs!$I$4:$R$4,Revenue!CI$8,Inputs!$I84:$R84)*SUMIF(Inputs!$B$91:$B$102,Revenue!CI$9,Inputs!$G$91:$G$102),0)-CI16</f>
        <v>0</v>
      </c>
      <c r="CJ17" s="181">
        <f>ROUND(SUMIF(Inputs!$I$4:$R$4,Revenue!CJ$8,Inputs!$I$81:$R$81)*SUMIF(Inputs!$I$4:$R$4,Revenue!CJ$8,Inputs!$I84:$R84)*SUMIF(Inputs!$B$91:$B$102,Revenue!CJ$9,Inputs!$G$91:$G$102),0)-CJ16</f>
        <v>0</v>
      </c>
      <c r="CK17" s="181">
        <f>ROUND(SUMIF(Inputs!$I$4:$R$4,Revenue!CK$8,Inputs!$I$81:$R$81)*SUMIF(Inputs!$I$4:$R$4,Revenue!CK$8,Inputs!$I84:$R84)*SUMIF(Inputs!$B$91:$B$102,Revenue!CK$9,Inputs!$G$91:$G$102),0)-CK16</f>
        <v>0</v>
      </c>
      <c r="CL17" s="181">
        <f>ROUND(SUMIF(Inputs!$I$4:$R$4,Revenue!CL$8,Inputs!$I$81:$R$81)*SUMIF(Inputs!$I$4:$R$4,Revenue!CL$8,Inputs!$I84:$R84)*SUMIF(Inputs!$B$91:$B$102,Revenue!CL$9,Inputs!$G$91:$G$102),0)-CL16</f>
        <v>0</v>
      </c>
      <c r="CM17" s="181">
        <f>ROUND(SUMIF(Inputs!$I$4:$R$4,Revenue!CM$8,Inputs!$I$81:$R$81)*SUMIF(Inputs!$I$4:$R$4,Revenue!CM$8,Inputs!$I84:$R84)*SUMIF(Inputs!$B$91:$B$102,Revenue!CM$9,Inputs!$G$91:$G$102),0)-CM16</f>
        <v>0</v>
      </c>
      <c r="CN17" s="181">
        <f>ROUND(SUMIF(Inputs!$I$4:$R$4,Revenue!CN$8,Inputs!$I$81:$R$81)*SUMIF(Inputs!$I$4:$R$4,Revenue!CN$8,Inputs!$I84:$R84)*SUMIF(Inputs!$B$91:$B$102,Revenue!CN$9,Inputs!$G$91:$G$102),0)-CN16</f>
        <v>0</v>
      </c>
      <c r="CO17" s="181">
        <f>ROUND(SUMIF(Inputs!$I$4:$R$4,Revenue!CO$8,Inputs!$I$81:$R$81)*SUMIF(Inputs!$I$4:$R$4,Revenue!CO$8,Inputs!$I84:$R84)*SUMIF(Inputs!$B$91:$B$102,Revenue!CO$9,Inputs!$G$91:$G$102),0)-CO16</f>
        <v>0</v>
      </c>
      <c r="CP17" s="181">
        <f>ROUND(SUMIF(Inputs!$I$4:$R$4,Revenue!CP$8,Inputs!$I$81:$R$81)*SUMIF(Inputs!$I$4:$R$4,Revenue!CP$8,Inputs!$I84:$R84)*SUMIF(Inputs!$B$91:$B$102,Revenue!CP$9,Inputs!$G$91:$G$102),0)-CP16</f>
        <v>0</v>
      </c>
      <c r="CQ17" s="181">
        <f>ROUND(SUMIF(Inputs!$I$4:$R$4,Revenue!CQ$8,Inputs!$I$81:$R$81)*SUMIF(Inputs!$I$4:$R$4,Revenue!CQ$8,Inputs!$I84:$R84)*SUMIF(Inputs!$B$91:$B$102,Revenue!CQ$9,Inputs!$G$91:$G$102),0)-CQ16</f>
        <v>0</v>
      </c>
      <c r="CR17" s="181">
        <f>ROUND(SUMIF(Inputs!$I$4:$R$4,Revenue!CR$8,Inputs!$I$81:$R$81)*SUMIF(Inputs!$I$4:$R$4,Revenue!CR$8,Inputs!$I84:$R84)*SUMIF(Inputs!$B$91:$B$102,Revenue!CR$9,Inputs!$G$91:$G$102),0)-CR16</f>
        <v>0</v>
      </c>
      <c r="CS17" s="181">
        <f>ROUND(SUMIF(Inputs!$I$4:$R$4,Revenue!CS$8,Inputs!$I$81:$R$81)*SUMIF(Inputs!$I$4:$R$4,Revenue!CS$8,Inputs!$I84:$R84)*SUMIF(Inputs!$B$91:$B$102,Revenue!CS$9,Inputs!$G$91:$G$102),0)-CS16</f>
        <v>0</v>
      </c>
      <c r="CT17" s="181">
        <f>ROUND(SUMIF(Inputs!$I$4:$R$4,Revenue!CT$8,Inputs!$I$81:$R$81)*SUMIF(Inputs!$I$4:$R$4,Revenue!CT$8,Inputs!$I84:$R84)*SUMIF(Inputs!$B$91:$B$102,Revenue!CT$9,Inputs!$G$91:$G$102),0)-CT16</f>
        <v>0</v>
      </c>
      <c r="CU17" s="181">
        <f>ROUND(SUMIF(Inputs!$I$4:$R$4,Revenue!CU$8,Inputs!$I$81:$R$81)*SUMIF(Inputs!$I$4:$R$4,Revenue!CU$8,Inputs!$I84:$R84)*SUMIF(Inputs!$B$91:$B$102,Revenue!CU$9,Inputs!$G$91:$G$102),0)-CU16</f>
        <v>0</v>
      </c>
      <c r="CV17" s="181">
        <f>ROUND(SUMIF(Inputs!$I$4:$R$4,Revenue!CV$8,Inputs!$I$81:$R$81)*SUMIF(Inputs!$I$4:$R$4,Revenue!CV$8,Inputs!$I84:$R84)*SUMIF(Inputs!$B$91:$B$102,Revenue!CV$9,Inputs!$G$91:$G$102),0)-CV16</f>
        <v>0</v>
      </c>
      <c r="CW17" s="181">
        <f>ROUND(SUMIF(Inputs!$I$4:$R$4,Revenue!CW$8,Inputs!$I$81:$R$81)*SUMIF(Inputs!$I$4:$R$4,Revenue!CW$8,Inputs!$I84:$R84)*SUMIF(Inputs!$B$91:$B$102,Revenue!CW$9,Inputs!$G$91:$G$102),0)-CW16</f>
        <v>0</v>
      </c>
      <c r="CX17" s="181">
        <f>ROUND(SUMIF(Inputs!$I$4:$R$4,Revenue!CX$8,Inputs!$I$81:$R$81)*SUMIF(Inputs!$I$4:$R$4,Revenue!CX$8,Inputs!$I84:$R84)*SUMIF(Inputs!$B$91:$B$102,Revenue!CX$9,Inputs!$G$91:$G$102),0)-CX16</f>
        <v>0</v>
      </c>
      <c r="CY17" s="181">
        <f>ROUND(SUMIF(Inputs!$I$4:$R$4,Revenue!CY$8,Inputs!$I$81:$R$81)*SUMIF(Inputs!$I$4:$R$4,Revenue!CY$8,Inputs!$I84:$R84)*SUMIF(Inputs!$B$91:$B$102,Revenue!CY$9,Inputs!$G$91:$G$102),0)-CY16</f>
        <v>0</v>
      </c>
      <c r="CZ17" s="181">
        <f>ROUND(SUMIF(Inputs!$I$4:$R$4,Revenue!CZ$8,Inputs!$I$81:$R$81)*SUMIF(Inputs!$I$4:$R$4,Revenue!CZ$8,Inputs!$I84:$R84)*SUMIF(Inputs!$B$91:$B$102,Revenue!CZ$9,Inputs!$G$91:$G$102),0)-CZ16</f>
        <v>0</v>
      </c>
      <c r="DA17" s="181">
        <f>ROUND(SUMIF(Inputs!$I$4:$R$4,Revenue!DA$8,Inputs!$I$81:$R$81)*SUMIF(Inputs!$I$4:$R$4,Revenue!DA$8,Inputs!$I84:$R84)*SUMIF(Inputs!$B$91:$B$102,Revenue!DA$9,Inputs!$G$91:$G$102),0)-DA16</f>
        <v>0</v>
      </c>
      <c r="DB17" s="181">
        <f>ROUND(SUMIF(Inputs!$I$4:$R$4,Revenue!DB$8,Inputs!$I$81:$R$81)*SUMIF(Inputs!$I$4:$R$4,Revenue!DB$8,Inputs!$I84:$R84)*SUMIF(Inputs!$B$91:$B$102,Revenue!DB$9,Inputs!$G$91:$G$102),0)-DB16</f>
        <v>0</v>
      </c>
      <c r="DC17" s="181">
        <f>ROUND(SUMIF(Inputs!$I$4:$R$4,Revenue!DC$8,Inputs!$I$81:$R$81)*SUMIF(Inputs!$I$4:$R$4,Revenue!DC$8,Inputs!$I84:$R84)*SUMIF(Inputs!$B$91:$B$102,Revenue!DC$9,Inputs!$G$91:$G$102),0)-DC16</f>
        <v>0</v>
      </c>
      <c r="DD17" s="181">
        <f>ROUND(SUMIF(Inputs!$I$4:$R$4,Revenue!DD$8,Inputs!$I$81:$R$81)*SUMIF(Inputs!$I$4:$R$4,Revenue!DD$8,Inputs!$I84:$R84)*SUMIF(Inputs!$B$91:$B$102,Revenue!DD$9,Inputs!$G$91:$G$102),0)-DD16</f>
        <v>0</v>
      </c>
      <c r="DE17" s="181">
        <f>ROUND(SUMIF(Inputs!$I$4:$R$4,Revenue!DE$8,Inputs!$I$81:$R$81)*SUMIF(Inputs!$I$4:$R$4,Revenue!DE$8,Inputs!$I84:$R84)*SUMIF(Inputs!$B$91:$B$102,Revenue!DE$9,Inputs!$G$91:$G$102),0)-DE16</f>
        <v>0</v>
      </c>
      <c r="DF17" s="181">
        <f>ROUND(SUMIF(Inputs!$I$4:$R$4,Revenue!DF$8,Inputs!$I$81:$R$81)*SUMIF(Inputs!$I$4:$R$4,Revenue!DF$8,Inputs!$I84:$R84)*SUMIF(Inputs!$B$91:$B$102,Revenue!DF$9,Inputs!$G$91:$G$102),0)-DF16</f>
        <v>0</v>
      </c>
      <c r="DG17" s="181">
        <f>ROUND(SUMIF(Inputs!$I$4:$R$4,Revenue!DG$8,Inputs!$I$81:$R$81)*SUMIF(Inputs!$I$4:$R$4,Revenue!DG$8,Inputs!$I84:$R84)*SUMIF(Inputs!$B$91:$B$102,Revenue!DG$9,Inputs!$G$91:$G$102),0)-DG16</f>
        <v>0</v>
      </c>
      <c r="DH17" s="181">
        <f>ROUND(SUMIF(Inputs!$I$4:$R$4,Revenue!DH$8,Inputs!$I$81:$R$81)*SUMIF(Inputs!$I$4:$R$4,Revenue!DH$8,Inputs!$I84:$R84)*SUMIF(Inputs!$B$91:$B$102,Revenue!DH$9,Inputs!$G$91:$G$102),0)-DH16</f>
        <v>0</v>
      </c>
      <c r="DI17" s="181">
        <f>ROUND(SUMIF(Inputs!$I$4:$R$4,Revenue!DI$8,Inputs!$I$81:$R$81)*SUMIF(Inputs!$I$4:$R$4,Revenue!DI$8,Inputs!$I84:$R84)*SUMIF(Inputs!$B$91:$B$102,Revenue!DI$9,Inputs!$G$91:$G$102),0)-DI16</f>
        <v>0</v>
      </c>
      <c r="DJ17" s="181">
        <f>ROUND(SUMIF(Inputs!$I$4:$R$4,Revenue!DJ$8,Inputs!$I$81:$R$81)*SUMIF(Inputs!$I$4:$R$4,Revenue!DJ$8,Inputs!$I84:$R84)*SUMIF(Inputs!$B$91:$B$102,Revenue!DJ$9,Inputs!$G$91:$G$102),0)-DJ16</f>
        <v>0</v>
      </c>
      <c r="DK17" s="181">
        <f>ROUND(SUMIF(Inputs!$I$4:$R$4,Revenue!DK$8,Inputs!$I$81:$R$81)*SUMIF(Inputs!$I$4:$R$4,Revenue!DK$8,Inputs!$I84:$R84)*SUMIF(Inputs!$B$91:$B$102,Revenue!DK$9,Inputs!$G$91:$G$102),0)-DK16</f>
        <v>0</v>
      </c>
      <c r="DL17" s="181">
        <f>ROUND(SUMIF(Inputs!$I$4:$R$4,Revenue!DL$8,Inputs!$I$81:$R$81)*SUMIF(Inputs!$I$4:$R$4,Revenue!DL$8,Inputs!$I84:$R84)*SUMIF(Inputs!$B$91:$B$102,Revenue!DL$9,Inputs!$G$91:$G$102),0)-DL16</f>
        <v>0</v>
      </c>
      <c r="DM17" s="181">
        <f>ROUND(SUMIF(Inputs!$I$4:$R$4,Revenue!DM$8,Inputs!$I$81:$R$81)*SUMIF(Inputs!$I$4:$R$4,Revenue!DM$8,Inputs!$I84:$R84)*SUMIF(Inputs!$B$91:$B$102,Revenue!DM$9,Inputs!$G$91:$G$102),0)-DM16</f>
        <v>0</v>
      </c>
      <c r="DN17" s="181">
        <f>ROUND(SUMIF(Inputs!$I$4:$R$4,Revenue!DN$8,Inputs!$I$81:$R$81)*SUMIF(Inputs!$I$4:$R$4,Revenue!DN$8,Inputs!$I84:$R84)*SUMIF(Inputs!$B$91:$B$102,Revenue!DN$9,Inputs!$G$91:$G$102),0)-DN16</f>
        <v>0</v>
      </c>
      <c r="DO17" s="181">
        <f>ROUND(SUMIF(Inputs!$I$4:$R$4,Revenue!DO$8,Inputs!$I$81:$R$81)*SUMIF(Inputs!$I$4:$R$4,Revenue!DO$8,Inputs!$I84:$R84)*SUMIF(Inputs!$B$91:$B$102,Revenue!DO$9,Inputs!$G$91:$G$102),0)-DO16</f>
        <v>0</v>
      </c>
      <c r="DP17" s="181">
        <f>ROUND(SUMIF(Inputs!$I$4:$R$4,Revenue!DP$8,Inputs!$I$81:$R$81)*SUMIF(Inputs!$I$4:$R$4,Revenue!DP$8,Inputs!$I84:$R84)*SUMIF(Inputs!$B$91:$B$102,Revenue!DP$9,Inputs!$G$91:$G$102),0)-DP16</f>
        <v>0</v>
      </c>
      <c r="DQ17" s="181">
        <f>ROUND(SUMIF(Inputs!$I$4:$R$4,Revenue!DQ$8,Inputs!$I$81:$R$81)*SUMIF(Inputs!$I$4:$R$4,Revenue!DQ$8,Inputs!$I84:$R84)*SUMIF(Inputs!$B$91:$B$102,Revenue!DQ$9,Inputs!$G$91:$G$102),0)-DQ16</f>
        <v>0</v>
      </c>
      <c r="DR17" s="181">
        <f>ROUND(SUMIF(Inputs!$I$4:$R$4,Revenue!DR$8,Inputs!$I$81:$R$81)*SUMIF(Inputs!$I$4:$R$4,Revenue!DR$8,Inputs!$I84:$R84)*SUMIF(Inputs!$B$91:$B$102,Revenue!DR$9,Inputs!$G$91:$G$102),0)-DR16</f>
        <v>0</v>
      </c>
      <c r="DS17" s="181">
        <f>ROUND(SUMIF(Inputs!$I$4:$R$4,Revenue!DS$8,Inputs!$I$81:$R$81)*SUMIF(Inputs!$I$4:$R$4,Revenue!DS$8,Inputs!$I84:$R84)*SUMIF(Inputs!$B$91:$B$102,Revenue!DS$9,Inputs!$G$91:$G$102),0)-DS16</f>
        <v>0</v>
      </c>
      <c r="DT17" s="181">
        <f>ROUND(SUMIF(Inputs!$I$4:$R$4,Revenue!DT$8,Inputs!$I$81:$R$81)*SUMIF(Inputs!$I$4:$R$4,Revenue!DT$8,Inputs!$I84:$R84)*SUMIF(Inputs!$B$91:$B$102,Revenue!DT$9,Inputs!$G$91:$G$102),0)-DT16</f>
        <v>0</v>
      </c>
      <c r="DU17" s="181">
        <f>ROUND(SUMIF(Inputs!$I$4:$R$4,Revenue!DU$8,Inputs!$I$81:$R$81)*SUMIF(Inputs!$I$4:$R$4,Revenue!DU$8,Inputs!$I84:$R84)*SUMIF(Inputs!$B$91:$B$102,Revenue!DU$9,Inputs!$G$91:$G$102),0)-DU16</f>
        <v>0</v>
      </c>
      <c r="DV17" s="21"/>
      <c r="DW17" s="21"/>
      <c r="DX17" s="21"/>
      <c r="DY17" s="21"/>
      <c r="DZ17" s="21"/>
      <c r="EA17" s="21"/>
      <c r="EB17" s="21"/>
      <c r="EC17" s="21"/>
      <c r="ED17" s="21"/>
      <c r="EE17" s="21"/>
      <c r="EF17" s="21"/>
      <c r="EG17" s="21"/>
      <c r="EH17" s="21"/>
      <c r="EI17" s="21"/>
      <c r="EJ17" s="21"/>
      <c r="EK17" s="21"/>
      <c r="EL17" s="21"/>
      <c r="EM17" s="21"/>
      <c r="EN17" s="21"/>
      <c r="EO17" s="21"/>
    </row>
    <row r="18" spans="1:145" ht="14.25" customHeight="1" outlineLevel="1">
      <c r="A18" s="21"/>
      <c r="B18" s="21"/>
      <c r="C18" s="179"/>
      <c r="D18" s="180"/>
      <c r="E18" s="21"/>
      <c r="F18" s="181"/>
      <c r="G18" s="181"/>
      <c r="H18" s="181"/>
      <c r="I18" s="181"/>
      <c r="J18" s="181"/>
      <c r="K18" s="181"/>
      <c r="L18" s="181"/>
      <c r="M18" s="181"/>
      <c r="N18" s="181"/>
      <c r="O18" s="181"/>
      <c r="P18" s="181"/>
      <c r="Q18" s="181"/>
      <c r="R18" s="181"/>
      <c r="S18" s="181"/>
      <c r="T18" s="181"/>
      <c r="U18" s="181"/>
      <c r="V18" s="181"/>
      <c r="W18" s="181"/>
      <c r="X18" s="181"/>
      <c r="Y18" s="181"/>
      <c r="Z18" s="181"/>
      <c r="AA18" s="181"/>
      <c r="AB18" s="181"/>
      <c r="AC18" s="181"/>
      <c r="AD18" s="181"/>
      <c r="AE18" s="181"/>
      <c r="AF18" s="181"/>
      <c r="AG18" s="181"/>
      <c r="AH18" s="181"/>
      <c r="AI18" s="181"/>
      <c r="AJ18" s="181"/>
      <c r="AK18" s="181"/>
      <c r="AL18" s="181"/>
      <c r="AM18" s="181"/>
      <c r="AN18" s="181"/>
      <c r="AO18" s="181"/>
      <c r="AP18" s="181"/>
      <c r="AQ18" s="181"/>
      <c r="AR18" s="181"/>
      <c r="AS18" s="181"/>
      <c r="AT18" s="181"/>
      <c r="AU18" s="181"/>
      <c r="AV18" s="181"/>
      <c r="AW18" s="181"/>
      <c r="AX18" s="181"/>
      <c r="AY18" s="181"/>
      <c r="AZ18" s="181"/>
      <c r="BA18" s="181"/>
      <c r="BB18" s="181"/>
      <c r="BC18" s="181"/>
      <c r="BD18" s="181"/>
      <c r="BE18" s="181"/>
      <c r="BF18" s="181"/>
      <c r="BG18" s="181"/>
      <c r="BH18" s="181"/>
      <c r="BI18" s="181"/>
      <c r="BJ18" s="181"/>
      <c r="BK18" s="181"/>
      <c r="BL18" s="181"/>
      <c r="BM18" s="181"/>
      <c r="BN18" s="181"/>
      <c r="BO18" s="181"/>
      <c r="BP18" s="181"/>
      <c r="BQ18" s="181"/>
      <c r="BR18" s="181"/>
      <c r="BS18" s="181"/>
      <c r="BT18" s="181"/>
      <c r="BU18" s="181"/>
      <c r="BV18" s="181"/>
      <c r="BW18" s="181"/>
      <c r="BX18" s="181"/>
      <c r="BY18" s="181"/>
      <c r="BZ18" s="181"/>
      <c r="CA18" s="181"/>
      <c r="CB18" s="181"/>
      <c r="CC18" s="181"/>
      <c r="CD18" s="181"/>
      <c r="CE18" s="181"/>
      <c r="CF18" s="181"/>
      <c r="CG18" s="181"/>
      <c r="CH18" s="181"/>
      <c r="CI18" s="181"/>
      <c r="CJ18" s="181"/>
      <c r="CK18" s="181"/>
      <c r="CL18" s="181"/>
      <c r="CM18" s="181"/>
      <c r="CN18" s="181"/>
      <c r="CO18" s="181"/>
      <c r="CP18" s="181"/>
      <c r="CQ18" s="181"/>
      <c r="CR18" s="181"/>
      <c r="CS18" s="181"/>
      <c r="CT18" s="181"/>
      <c r="CU18" s="181"/>
      <c r="CV18" s="181"/>
      <c r="CW18" s="181"/>
      <c r="CX18" s="181"/>
      <c r="CY18" s="181"/>
      <c r="CZ18" s="181"/>
      <c r="DA18" s="181"/>
      <c r="DB18" s="181"/>
      <c r="DC18" s="181"/>
      <c r="DD18" s="181"/>
      <c r="DE18" s="181"/>
      <c r="DF18" s="181"/>
      <c r="DG18" s="181"/>
      <c r="DH18" s="181"/>
      <c r="DI18" s="181"/>
      <c r="DJ18" s="181"/>
      <c r="DK18" s="181"/>
      <c r="DL18" s="181"/>
      <c r="DM18" s="181"/>
      <c r="DN18" s="181"/>
      <c r="DO18" s="181"/>
      <c r="DP18" s="181"/>
      <c r="DQ18" s="181"/>
      <c r="DR18" s="181"/>
      <c r="DS18" s="181"/>
      <c r="DT18" s="181"/>
      <c r="DU18" s="18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  <c r="EN18" s="21"/>
      <c r="EO18" s="21"/>
    </row>
    <row r="19" spans="1:145" ht="14.25" customHeight="1">
      <c r="A19" s="21"/>
      <c r="B19" s="21"/>
      <c r="C19" s="30" t="str">
        <f>Inputs!C85</f>
        <v>Комплектующие  (сопутствущие услуги, доп. продукты)</v>
      </c>
      <c r="D19" s="79" t="s">
        <v>391</v>
      </c>
      <c r="E19" s="21"/>
      <c r="F19" s="76">
        <f t="shared" ref="F19:DU19" si="7">SUM(F21:F22)</f>
        <v>0</v>
      </c>
      <c r="G19" s="76">
        <f t="shared" si="7"/>
        <v>0</v>
      </c>
      <c r="H19" s="76">
        <f t="shared" si="7"/>
        <v>0</v>
      </c>
      <c r="I19" s="76">
        <f t="shared" si="7"/>
        <v>0</v>
      </c>
      <c r="J19" s="76">
        <f t="shared" si="7"/>
        <v>0</v>
      </c>
      <c r="K19" s="76">
        <f t="shared" si="7"/>
        <v>0</v>
      </c>
      <c r="L19" s="76">
        <f t="shared" si="7"/>
        <v>0</v>
      </c>
      <c r="M19" s="76">
        <f t="shared" si="7"/>
        <v>0</v>
      </c>
      <c r="N19" s="76">
        <f t="shared" si="7"/>
        <v>0</v>
      </c>
      <c r="O19" s="76">
        <f t="shared" si="7"/>
        <v>0</v>
      </c>
      <c r="P19" s="76">
        <f t="shared" si="7"/>
        <v>0</v>
      </c>
      <c r="Q19" s="76">
        <f t="shared" si="7"/>
        <v>0</v>
      </c>
      <c r="R19" s="76">
        <f t="shared" ca="1" si="7"/>
        <v>0</v>
      </c>
      <c r="S19" s="76">
        <f t="shared" ca="1" si="7"/>
        <v>0</v>
      </c>
      <c r="T19" s="76">
        <f t="shared" ca="1" si="7"/>
        <v>0</v>
      </c>
      <c r="U19" s="76">
        <f t="shared" ca="1" si="7"/>
        <v>0</v>
      </c>
      <c r="V19" s="76">
        <f t="shared" ca="1" si="7"/>
        <v>0</v>
      </c>
      <c r="W19" s="76">
        <f t="shared" ca="1" si="7"/>
        <v>0</v>
      </c>
      <c r="X19" s="76">
        <f t="shared" ca="1" si="7"/>
        <v>0</v>
      </c>
      <c r="Y19" s="76">
        <f t="shared" ca="1" si="7"/>
        <v>0</v>
      </c>
      <c r="Z19" s="76">
        <f t="shared" ca="1" si="7"/>
        <v>0</v>
      </c>
      <c r="AA19" s="76">
        <f t="shared" ca="1" si="7"/>
        <v>0</v>
      </c>
      <c r="AB19" s="76">
        <f t="shared" ca="1" si="7"/>
        <v>0</v>
      </c>
      <c r="AC19" s="76">
        <f t="shared" ca="1" si="7"/>
        <v>0</v>
      </c>
      <c r="AD19" s="76">
        <f t="shared" ca="1" si="7"/>
        <v>0</v>
      </c>
      <c r="AE19" s="76">
        <f t="shared" ca="1" si="7"/>
        <v>0</v>
      </c>
      <c r="AF19" s="76">
        <f t="shared" ca="1" si="7"/>
        <v>0</v>
      </c>
      <c r="AG19" s="76">
        <f t="shared" ca="1" si="7"/>
        <v>0</v>
      </c>
      <c r="AH19" s="76">
        <f t="shared" ca="1" si="7"/>
        <v>0</v>
      </c>
      <c r="AI19" s="76">
        <f t="shared" ca="1" si="7"/>
        <v>0</v>
      </c>
      <c r="AJ19" s="76">
        <f t="shared" ca="1" si="7"/>
        <v>0</v>
      </c>
      <c r="AK19" s="76">
        <f t="shared" ca="1" si="7"/>
        <v>0</v>
      </c>
      <c r="AL19" s="76">
        <f t="shared" ca="1" si="7"/>
        <v>0</v>
      </c>
      <c r="AM19" s="76">
        <f t="shared" ca="1" si="7"/>
        <v>0</v>
      </c>
      <c r="AN19" s="76">
        <f t="shared" ca="1" si="7"/>
        <v>0</v>
      </c>
      <c r="AO19" s="76">
        <f t="shared" ca="1" si="7"/>
        <v>0</v>
      </c>
      <c r="AP19" s="76">
        <f t="shared" ca="1" si="7"/>
        <v>0</v>
      </c>
      <c r="AQ19" s="76">
        <f t="shared" ca="1" si="7"/>
        <v>0</v>
      </c>
      <c r="AR19" s="76">
        <f t="shared" ca="1" si="7"/>
        <v>0</v>
      </c>
      <c r="AS19" s="76">
        <f t="shared" ca="1" si="7"/>
        <v>0</v>
      </c>
      <c r="AT19" s="76">
        <f t="shared" ca="1" si="7"/>
        <v>0</v>
      </c>
      <c r="AU19" s="76">
        <f t="shared" ca="1" si="7"/>
        <v>0</v>
      </c>
      <c r="AV19" s="76">
        <f t="shared" ca="1" si="7"/>
        <v>0</v>
      </c>
      <c r="AW19" s="76">
        <f t="shared" ca="1" si="7"/>
        <v>0</v>
      </c>
      <c r="AX19" s="76">
        <f t="shared" ca="1" si="7"/>
        <v>0</v>
      </c>
      <c r="AY19" s="76">
        <f t="shared" ca="1" si="7"/>
        <v>0</v>
      </c>
      <c r="AZ19" s="76">
        <f t="shared" ca="1" si="7"/>
        <v>0</v>
      </c>
      <c r="BA19" s="76">
        <f t="shared" ca="1" si="7"/>
        <v>0</v>
      </c>
      <c r="BB19" s="76">
        <f t="shared" ca="1" si="7"/>
        <v>0</v>
      </c>
      <c r="BC19" s="76">
        <f t="shared" ca="1" si="7"/>
        <v>0</v>
      </c>
      <c r="BD19" s="76">
        <f t="shared" ca="1" si="7"/>
        <v>0</v>
      </c>
      <c r="BE19" s="76">
        <f t="shared" ca="1" si="7"/>
        <v>0</v>
      </c>
      <c r="BF19" s="76">
        <f t="shared" ca="1" si="7"/>
        <v>0</v>
      </c>
      <c r="BG19" s="76">
        <f t="shared" ca="1" si="7"/>
        <v>0</v>
      </c>
      <c r="BH19" s="76">
        <f t="shared" ca="1" si="7"/>
        <v>0</v>
      </c>
      <c r="BI19" s="76">
        <f t="shared" ca="1" si="7"/>
        <v>0</v>
      </c>
      <c r="BJ19" s="76">
        <f t="shared" ca="1" si="7"/>
        <v>0</v>
      </c>
      <c r="BK19" s="76">
        <f t="shared" ca="1" si="7"/>
        <v>0</v>
      </c>
      <c r="BL19" s="76">
        <f t="shared" ca="1" si="7"/>
        <v>0</v>
      </c>
      <c r="BM19" s="76">
        <f t="shared" ca="1" si="7"/>
        <v>0</v>
      </c>
      <c r="BN19" s="76">
        <f t="shared" ca="1" si="7"/>
        <v>0</v>
      </c>
      <c r="BO19" s="76">
        <f t="shared" ca="1" si="7"/>
        <v>0</v>
      </c>
      <c r="BP19" s="76">
        <f t="shared" ca="1" si="7"/>
        <v>0</v>
      </c>
      <c r="BQ19" s="76">
        <f t="shared" ca="1" si="7"/>
        <v>0</v>
      </c>
      <c r="BR19" s="76">
        <f t="shared" ca="1" si="7"/>
        <v>0</v>
      </c>
      <c r="BS19" s="76">
        <f t="shared" ca="1" si="7"/>
        <v>0</v>
      </c>
      <c r="BT19" s="76">
        <f t="shared" ca="1" si="7"/>
        <v>0</v>
      </c>
      <c r="BU19" s="76">
        <f t="shared" ca="1" si="7"/>
        <v>0</v>
      </c>
      <c r="BV19" s="76">
        <f t="shared" ca="1" si="7"/>
        <v>0</v>
      </c>
      <c r="BW19" s="76">
        <f t="shared" ca="1" si="7"/>
        <v>0</v>
      </c>
      <c r="BX19" s="76">
        <f t="shared" ca="1" si="7"/>
        <v>0</v>
      </c>
      <c r="BY19" s="76">
        <f t="shared" ca="1" si="7"/>
        <v>0</v>
      </c>
      <c r="BZ19" s="76">
        <f t="shared" ca="1" si="7"/>
        <v>0</v>
      </c>
      <c r="CA19" s="76">
        <f t="shared" ca="1" si="7"/>
        <v>0</v>
      </c>
      <c r="CB19" s="76">
        <f t="shared" ca="1" si="7"/>
        <v>0</v>
      </c>
      <c r="CC19" s="76">
        <f t="shared" ca="1" si="7"/>
        <v>0</v>
      </c>
      <c r="CD19" s="76">
        <f t="shared" ca="1" si="7"/>
        <v>0</v>
      </c>
      <c r="CE19" s="76">
        <f t="shared" ca="1" si="7"/>
        <v>0</v>
      </c>
      <c r="CF19" s="76">
        <f t="shared" ca="1" si="7"/>
        <v>0</v>
      </c>
      <c r="CG19" s="76">
        <f t="shared" ca="1" si="7"/>
        <v>0</v>
      </c>
      <c r="CH19" s="76">
        <f t="shared" ca="1" si="7"/>
        <v>0</v>
      </c>
      <c r="CI19" s="76">
        <f t="shared" ca="1" si="7"/>
        <v>0</v>
      </c>
      <c r="CJ19" s="76">
        <f t="shared" ca="1" si="7"/>
        <v>0</v>
      </c>
      <c r="CK19" s="76">
        <f t="shared" ca="1" si="7"/>
        <v>0</v>
      </c>
      <c r="CL19" s="76">
        <f t="shared" ca="1" si="7"/>
        <v>0</v>
      </c>
      <c r="CM19" s="76">
        <f t="shared" ca="1" si="7"/>
        <v>0</v>
      </c>
      <c r="CN19" s="76">
        <f t="shared" ca="1" si="7"/>
        <v>0</v>
      </c>
      <c r="CO19" s="76">
        <f t="shared" ca="1" si="7"/>
        <v>0</v>
      </c>
      <c r="CP19" s="76">
        <f t="shared" ca="1" si="7"/>
        <v>0</v>
      </c>
      <c r="CQ19" s="76">
        <f t="shared" ca="1" si="7"/>
        <v>0</v>
      </c>
      <c r="CR19" s="76">
        <f t="shared" ca="1" si="7"/>
        <v>0</v>
      </c>
      <c r="CS19" s="76">
        <f t="shared" ca="1" si="7"/>
        <v>0</v>
      </c>
      <c r="CT19" s="76">
        <f t="shared" ca="1" si="7"/>
        <v>0</v>
      </c>
      <c r="CU19" s="76">
        <f t="shared" ca="1" si="7"/>
        <v>0</v>
      </c>
      <c r="CV19" s="76">
        <f t="shared" ca="1" si="7"/>
        <v>0</v>
      </c>
      <c r="CW19" s="76">
        <f t="shared" ca="1" si="7"/>
        <v>0</v>
      </c>
      <c r="CX19" s="76">
        <f t="shared" ca="1" si="7"/>
        <v>0</v>
      </c>
      <c r="CY19" s="76">
        <f t="shared" ca="1" si="7"/>
        <v>0</v>
      </c>
      <c r="CZ19" s="76">
        <f t="shared" ca="1" si="7"/>
        <v>0</v>
      </c>
      <c r="DA19" s="76">
        <f t="shared" ca="1" si="7"/>
        <v>0</v>
      </c>
      <c r="DB19" s="76">
        <f t="shared" ca="1" si="7"/>
        <v>0</v>
      </c>
      <c r="DC19" s="76">
        <f t="shared" ca="1" si="7"/>
        <v>0</v>
      </c>
      <c r="DD19" s="76">
        <f t="shared" ca="1" si="7"/>
        <v>0</v>
      </c>
      <c r="DE19" s="76">
        <f t="shared" ca="1" si="7"/>
        <v>0</v>
      </c>
      <c r="DF19" s="76">
        <f t="shared" ca="1" si="7"/>
        <v>0</v>
      </c>
      <c r="DG19" s="76">
        <f t="shared" ca="1" si="7"/>
        <v>0</v>
      </c>
      <c r="DH19" s="76">
        <f t="shared" ca="1" si="7"/>
        <v>0</v>
      </c>
      <c r="DI19" s="76">
        <f t="shared" ca="1" si="7"/>
        <v>0</v>
      </c>
      <c r="DJ19" s="76">
        <f t="shared" ca="1" si="7"/>
        <v>0</v>
      </c>
      <c r="DK19" s="76">
        <f t="shared" ca="1" si="7"/>
        <v>0</v>
      </c>
      <c r="DL19" s="76">
        <f t="shared" ca="1" si="7"/>
        <v>0</v>
      </c>
      <c r="DM19" s="76">
        <f t="shared" ca="1" si="7"/>
        <v>0</v>
      </c>
      <c r="DN19" s="76">
        <f t="shared" ca="1" si="7"/>
        <v>0</v>
      </c>
      <c r="DO19" s="76">
        <f t="shared" ca="1" si="7"/>
        <v>0</v>
      </c>
      <c r="DP19" s="76">
        <f t="shared" ca="1" si="7"/>
        <v>0</v>
      </c>
      <c r="DQ19" s="76">
        <f t="shared" ca="1" si="7"/>
        <v>0</v>
      </c>
      <c r="DR19" s="76">
        <f t="shared" ca="1" si="7"/>
        <v>0</v>
      </c>
      <c r="DS19" s="76">
        <f t="shared" ca="1" si="7"/>
        <v>0</v>
      </c>
      <c r="DT19" s="76">
        <f t="shared" ca="1" si="7"/>
        <v>0</v>
      </c>
      <c r="DU19" s="76">
        <f t="shared" ca="1" si="7"/>
        <v>0</v>
      </c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  <c r="EN19" s="21"/>
      <c r="EO19" s="21"/>
    </row>
    <row r="20" spans="1:145" ht="14.25" customHeight="1" outlineLevel="1">
      <c r="A20" s="182"/>
      <c r="B20" s="182"/>
      <c r="C20" s="179" t="s">
        <v>234</v>
      </c>
      <c r="D20" s="180"/>
      <c r="E20" s="182"/>
      <c r="F20" s="181"/>
      <c r="G20" s="181"/>
      <c r="H20" s="181"/>
      <c r="I20" s="181"/>
      <c r="J20" s="181"/>
      <c r="K20" s="181"/>
      <c r="L20" s="181"/>
      <c r="M20" s="181"/>
      <c r="N20" s="181"/>
      <c r="O20" s="181"/>
      <c r="P20" s="181"/>
      <c r="Q20" s="181"/>
      <c r="R20" s="181"/>
      <c r="S20" s="181"/>
      <c r="T20" s="181"/>
      <c r="U20" s="181"/>
      <c r="V20" s="181"/>
      <c r="W20" s="181"/>
      <c r="X20" s="181"/>
      <c r="Y20" s="181"/>
      <c r="Z20" s="181"/>
      <c r="AA20" s="181"/>
      <c r="AB20" s="181"/>
      <c r="AC20" s="181"/>
      <c r="AD20" s="181"/>
      <c r="AE20" s="181"/>
      <c r="AF20" s="181"/>
      <c r="AG20" s="181"/>
      <c r="AH20" s="181"/>
      <c r="AI20" s="181"/>
      <c r="AJ20" s="181"/>
      <c r="AK20" s="181"/>
      <c r="AL20" s="181"/>
      <c r="AM20" s="181"/>
      <c r="AN20" s="181"/>
      <c r="AO20" s="181"/>
      <c r="AP20" s="181"/>
      <c r="AQ20" s="181"/>
      <c r="AR20" s="181"/>
      <c r="AS20" s="181"/>
      <c r="AT20" s="181"/>
      <c r="AU20" s="181"/>
      <c r="AV20" s="181"/>
      <c r="AW20" s="181"/>
      <c r="AX20" s="181"/>
      <c r="AY20" s="181"/>
      <c r="AZ20" s="181"/>
      <c r="BA20" s="181"/>
      <c r="BB20" s="181"/>
      <c r="BC20" s="181"/>
      <c r="BD20" s="181"/>
      <c r="BE20" s="181"/>
      <c r="BF20" s="181"/>
      <c r="BG20" s="181"/>
      <c r="BH20" s="181"/>
      <c r="BI20" s="181"/>
      <c r="BJ20" s="181"/>
      <c r="BK20" s="181"/>
      <c r="BL20" s="181"/>
      <c r="BM20" s="181"/>
      <c r="BN20" s="181"/>
      <c r="BO20" s="181"/>
      <c r="BP20" s="181"/>
      <c r="BQ20" s="181"/>
      <c r="BR20" s="181"/>
      <c r="BS20" s="181"/>
      <c r="BT20" s="181"/>
      <c r="BU20" s="181"/>
      <c r="BV20" s="181"/>
      <c r="BW20" s="181"/>
      <c r="BX20" s="181"/>
      <c r="BY20" s="181"/>
      <c r="BZ20" s="181"/>
      <c r="CA20" s="181"/>
      <c r="CB20" s="181"/>
      <c r="CC20" s="181"/>
      <c r="CD20" s="181"/>
      <c r="CE20" s="181"/>
      <c r="CF20" s="181"/>
      <c r="CG20" s="181"/>
      <c r="CH20" s="181"/>
      <c r="CI20" s="181"/>
      <c r="CJ20" s="181"/>
      <c r="CK20" s="181"/>
      <c r="CL20" s="181"/>
      <c r="CM20" s="181"/>
      <c r="CN20" s="181"/>
      <c r="CO20" s="181"/>
      <c r="CP20" s="181"/>
      <c r="CQ20" s="181"/>
      <c r="CR20" s="181"/>
      <c r="CS20" s="181"/>
      <c r="CT20" s="181"/>
      <c r="CU20" s="181"/>
      <c r="CV20" s="181"/>
      <c r="CW20" s="181"/>
      <c r="CX20" s="181"/>
      <c r="CY20" s="181"/>
      <c r="CZ20" s="181"/>
      <c r="DA20" s="181"/>
      <c r="DB20" s="181"/>
      <c r="DC20" s="181"/>
      <c r="DD20" s="181"/>
      <c r="DE20" s="181"/>
      <c r="DF20" s="181"/>
      <c r="DG20" s="181"/>
      <c r="DH20" s="181"/>
      <c r="DI20" s="181"/>
      <c r="DJ20" s="181"/>
      <c r="DK20" s="181"/>
      <c r="DL20" s="181"/>
      <c r="DM20" s="181"/>
      <c r="DN20" s="181"/>
      <c r="DO20" s="181"/>
      <c r="DP20" s="181"/>
      <c r="DQ20" s="181"/>
      <c r="DR20" s="181"/>
      <c r="DS20" s="181"/>
      <c r="DT20" s="181"/>
      <c r="DU20" s="181"/>
      <c r="DV20" s="182"/>
      <c r="DW20" s="182"/>
      <c r="DX20" s="182"/>
      <c r="DY20" s="182"/>
      <c r="DZ20" s="182"/>
      <c r="EA20" s="182"/>
      <c r="EB20" s="182"/>
      <c r="EC20" s="182"/>
      <c r="ED20" s="182"/>
      <c r="EE20" s="182"/>
      <c r="EF20" s="182"/>
      <c r="EG20" s="182"/>
      <c r="EH20" s="182"/>
      <c r="EI20" s="182"/>
      <c r="EJ20" s="182"/>
      <c r="EK20" s="182"/>
      <c r="EL20" s="182"/>
      <c r="EM20" s="182"/>
      <c r="EN20" s="182"/>
      <c r="EO20" s="182"/>
    </row>
    <row r="21" spans="1:145" ht="14.25" customHeight="1" outlineLevel="1">
      <c r="A21" s="182"/>
      <c r="B21" s="182"/>
      <c r="C21" s="179" t="s">
        <v>394</v>
      </c>
      <c r="D21" s="180" t="s">
        <v>391</v>
      </c>
      <c r="E21" s="182"/>
      <c r="F21" s="181">
        <f>F14*Inputs!$G$87</f>
        <v>0</v>
      </c>
      <c r="G21" s="181">
        <f>G14*Inputs!$G$87</f>
        <v>0</v>
      </c>
      <c r="H21" s="181">
        <f>H14*Inputs!$G$87</f>
        <v>0</v>
      </c>
      <c r="I21" s="181">
        <f>I14*Inputs!$G$87</f>
        <v>0</v>
      </c>
      <c r="J21" s="181">
        <f>J14*Inputs!$G$87</f>
        <v>0</v>
      </c>
      <c r="K21" s="181">
        <f>K14*Inputs!$G$87</f>
        <v>0</v>
      </c>
      <c r="L21" s="181">
        <f>L14*Inputs!$G$87</f>
        <v>0</v>
      </c>
      <c r="M21" s="181">
        <f>M14*Inputs!$G$87</f>
        <v>0</v>
      </c>
      <c r="N21" s="181">
        <f>N14*Inputs!$G$87</f>
        <v>0</v>
      </c>
      <c r="O21" s="181">
        <f>O14*Inputs!$G$87</f>
        <v>0</v>
      </c>
      <c r="P21" s="181">
        <f>P14*Inputs!$G$87</f>
        <v>0</v>
      </c>
      <c r="Q21" s="181">
        <f>Q14*Inputs!$G$87</f>
        <v>0</v>
      </c>
      <c r="R21" s="181">
        <f>R14*Inputs!$G$87</f>
        <v>0</v>
      </c>
      <c r="S21" s="181">
        <f>S14*Inputs!$G$87</f>
        <v>0</v>
      </c>
      <c r="T21" s="181">
        <f>T14*Inputs!$G$87</f>
        <v>0</v>
      </c>
      <c r="U21" s="181">
        <f>U14*Inputs!$G$87</f>
        <v>0</v>
      </c>
      <c r="V21" s="181">
        <f>V14*Inputs!$G$87</f>
        <v>0</v>
      </c>
      <c r="W21" s="181">
        <f>W14*Inputs!$G$87</f>
        <v>0</v>
      </c>
      <c r="X21" s="181">
        <f>X14*Inputs!$G$87</f>
        <v>0</v>
      </c>
      <c r="Y21" s="181">
        <f>Y14*Inputs!$G$87</f>
        <v>0</v>
      </c>
      <c r="Z21" s="181">
        <f>Z14*Inputs!$G$87</f>
        <v>0</v>
      </c>
      <c r="AA21" s="181">
        <f>AA14*Inputs!$G$87</f>
        <v>0</v>
      </c>
      <c r="AB21" s="181">
        <f>AB14*Inputs!$G$87</f>
        <v>0</v>
      </c>
      <c r="AC21" s="181">
        <f>AC14*Inputs!$G$87</f>
        <v>0</v>
      </c>
      <c r="AD21" s="181">
        <f>AD14*Inputs!$G$87</f>
        <v>0</v>
      </c>
      <c r="AE21" s="181">
        <f>AE14*Inputs!$G$87</f>
        <v>0</v>
      </c>
      <c r="AF21" s="181">
        <f>AF14*Inputs!$G$87</f>
        <v>0</v>
      </c>
      <c r="AG21" s="181">
        <f>AG14*Inputs!$G$87</f>
        <v>0</v>
      </c>
      <c r="AH21" s="181">
        <f>AH14*Inputs!$G$87</f>
        <v>0</v>
      </c>
      <c r="AI21" s="181">
        <f>AI14*Inputs!$G$87</f>
        <v>0</v>
      </c>
      <c r="AJ21" s="181">
        <f>AJ14*Inputs!$G$87</f>
        <v>0</v>
      </c>
      <c r="AK21" s="181">
        <f>AK14*Inputs!$G$87</f>
        <v>0</v>
      </c>
      <c r="AL21" s="181">
        <f>AL14*Inputs!$G$87</f>
        <v>0</v>
      </c>
      <c r="AM21" s="181">
        <f>AM14*Inputs!$G$87</f>
        <v>0</v>
      </c>
      <c r="AN21" s="181">
        <f>AN14*Inputs!$G$87</f>
        <v>0</v>
      </c>
      <c r="AO21" s="181">
        <f>AO14*Inputs!$G$87</f>
        <v>0</v>
      </c>
      <c r="AP21" s="181">
        <f>AP14*Inputs!$G$87</f>
        <v>0</v>
      </c>
      <c r="AQ21" s="181">
        <f>AQ14*Inputs!$G$87</f>
        <v>0</v>
      </c>
      <c r="AR21" s="181">
        <f>AR14*Inputs!$G$87</f>
        <v>0</v>
      </c>
      <c r="AS21" s="181">
        <f>AS14*Inputs!$G$87</f>
        <v>0</v>
      </c>
      <c r="AT21" s="181">
        <f>AT14*Inputs!$G$87</f>
        <v>0</v>
      </c>
      <c r="AU21" s="181">
        <f>AU14*Inputs!$G$87</f>
        <v>0</v>
      </c>
      <c r="AV21" s="181">
        <f>AV14*Inputs!$G$87</f>
        <v>0</v>
      </c>
      <c r="AW21" s="181">
        <f>AW14*Inputs!$G$87</f>
        <v>0</v>
      </c>
      <c r="AX21" s="181">
        <f>AX14*Inputs!$G$87</f>
        <v>0</v>
      </c>
      <c r="AY21" s="181">
        <f>AY14*Inputs!$G$87</f>
        <v>0</v>
      </c>
      <c r="AZ21" s="181">
        <f>AZ14*Inputs!$G$87</f>
        <v>0</v>
      </c>
      <c r="BA21" s="181">
        <f>BA14*Inputs!$G$87</f>
        <v>0</v>
      </c>
      <c r="BB21" s="181">
        <f>BB14*Inputs!$G$87</f>
        <v>0</v>
      </c>
      <c r="BC21" s="181">
        <f>BC14*Inputs!$G$87</f>
        <v>0</v>
      </c>
      <c r="BD21" s="181">
        <f>BD14*Inputs!$G$87</f>
        <v>0</v>
      </c>
      <c r="BE21" s="181">
        <f>BE14*Inputs!$G$87</f>
        <v>0</v>
      </c>
      <c r="BF21" s="181">
        <f>BF14*Inputs!$G$87</f>
        <v>0</v>
      </c>
      <c r="BG21" s="181">
        <f>BG14*Inputs!$G$87</f>
        <v>0</v>
      </c>
      <c r="BH21" s="181">
        <f>BH14*Inputs!$G$87</f>
        <v>0</v>
      </c>
      <c r="BI21" s="181">
        <f>BI14*Inputs!$G$87</f>
        <v>0</v>
      </c>
      <c r="BJ21" s="181">
        <f>BJ14*Inputs!$G$87</f>
        <v>0</v>
      </c>
      <c r="BK21" s="181">
        <f>BK14*Inputs!$G$87</f>
        <v>0</v>
      </c>
      <c r="BL21" s="181">
        <f>BL14*Inputs!$G$87</f>
        <v>0</v>
      </c>
      <c r="BM21" s="181">
        <f>BM14*Inputs!$G$87</f>
        <v>0</v>
      </c>
      <c r="BN21" s="181">
        <f>BN14*Inputs!$G$87</f>
        <v>0</v>
      </c>
      <c r="BO21" s="181">
        <f>BO14*Inputs!$G$87</f>
        <v>0</v>
      </c>
      <c r="BP21" s="181">
        <f>BP14*Inputs!$G$87</f>
        <v>0</v>
      </c>
      <c r="BQ21" s="181">
        <f>BQ14*Inputs!$G$87</f>
        <v>0</v>
      </c>
      <c r="BR21" s="181">
        <f>BR14*Inputs!$G$87</f>
        <v>0</v>
      </c>
      <c r="BS21" s="181">
        <f>BS14*Inputs!$G$87</f>
        <v>0</v>
      </c>
      <c r="BT21" s="181">
        <f>BT14*Inputs!$G$87</f>
        <v>0</v>
      </c>
      <c r="BU21" s="181">
        <f>BU14*Inputs!$G$87</f>
        <v>0</v>
      </c>
      <c r="BV21" s="181">
        <f>BV14*Inputs!$G$87</f>
        <v>0</v>
      </c>
      <c r="BW21" s="181">
        <f>BW14*Inputs!$G$87</f>
        <v>0</v>
      </c>
      <c r="BX21" s="181">
        <f>BX14*Inputs!$G$87</f>
        <v>0</v>
      </c>
      <c r="BY21" s="181">
        <f>BY14*Inputs!$G$87</f>
        <v>0</v>
      </c>
      <c r="BZ21" s="181">
        <f>BZ14*Inputs!$G$87</f>
        <v>0</v>
      </c>
      <c r="CA21" s="181">
        <f>CA14*Inputs!$G$87</f>
        <v>0</v>
      </c>
      <c r="CB21" s="181">
        <f>CB14*Inputs!$G$87</f>
        <v>0</v>
      </c>
      <c r="CC21" s="181">
        <f>CC14*Inputs!$G$87</f>
        <v>0</v>
      </c>
      <c r="CD21" s="181">
        <f>CD14*Inputs!$G$87</f>
        <v>0</v>
      </c>
      <c r="CE21" s="181">
        <f>CE14*Inputs!$G$87</f>
        <v>0</v>
      </c>
      <c r="CF21" s="181">
        <f>CF14*Inputs!$G$87</f>
        <v>0</v>
      </c>
      <c r="CG21" s="181">
        <f>CG14*Inputs!$G$87</f>
        <v>0</v>
      </c>
      <c r="CH21" s="181">
        <f>CH14*Inputs!$G$87</f>
        <v>0</v>
      </c>
      <c r="CI21" s="181">
        <f>CI14*Inputs!$G$87</f>
        <v>0</v>
      </c>
      <c r="CJ21" s="181">
        <f>CJ14*Inputs!$G$87</f>
        <v>0</v>
      </c>
      <c r="CK21" s="181">
        <f>CK14*Inputs!$G$87</f>
        <v>0</v>
      </c>
      <c r="CL21" s="181">
        <f>CL14*Inputs!$G$87</f>
        <v>0</v>
      </c>
      <c r="CM21" s="181">
        <f>CM14*Inputs!$G$87</f>
        <v>0</v>
      </c>
      <c r="CN21" s="181">
        <f>CN14*Inputs!$G$87</f>
        <v>0</v>
      </c>
      <c r="CO21" s="181">
        <f>CO14*Inputs!$G$87</f>
        <v>0</v>
      </c>
      <c r="CP21" s="181">
        <f>CP14*Inputs!$G$87</f>
        <v>0</v>
      </c>
      <c r="CQ21" s="181">
        <f>CQ14*Inputs!$G$87</f>
        <v>0</v>
      </c>
      <c r="CR21" s="181">
        <f>CR14*Inputs!$G$87</f>
        <v>0</v>
      </c>
      <c r="CS21" s="181">
        <f>CS14*Inputs!$G$87</f>
        <v>0</v>
      </c>
      <c r="CT21" s="181">
        <f>CT14*Inputs!$G$87</f>
        <v>0</v>
      </c>
      <c r="CU21" s="181">
        <f>CU14*Inputs!$G$87</f>
        <v>0</v>
      </c>
      <c r="CV21" s="181">
        <f>CV14*Inputs!$G$87</f>
        <v>0</v>
      </c>
      <c r="CW21" s="181">
        <f>CW14*Inputs!$G$87</f>
        <v>0</v>
      </c>
      <c r="CX21" s="181">
        <f>CX14*Inputs!$G$87</f>
        <v>0</v>
      </c>
      <c r="CY21" s="181">
        <f>CY14*Inputs!$G$87</f>
        <v>0</v>
      </c>
      <c r="CZ21" s="181">
        <f>CZ14*Inputs!$G$87</f>
        <v>0</v>
      </c>
      <c r="DA21" s="181">
        <f>DA14*Inputs!$G$87</f>
        <v>0</v>
      </c>
      <c r="DB21" s="181">
        <f>DB14*Inputs!$G$87</f>
        <v>0</v>
      </c>
      <c r="DC21" s="181">
        <f>DC14*Inputs!$G$87</f>
        <v>0</v>
      </c>
      <c r="DD21" s="181">
        <f>DD14*Inputs!$G$87</f>
        <v>0</v>
      </c>
      <c r="DE21" s="181">
        <f>DE14*Inputs!$G$87</f>
        <v>0</v>
      </c>
      <c r="DF21" s="181">
        <f>DF14*Inputs!$G$87</f>
        <v>0</v>
      </c>
      <c r="DG21" s="181">
        <f>DG14*Inputs!$G$87</f>
        <v>0</v>
      </c>
      <c r="DH21" s="181">
        <f>DH14*Inputs!$G$87</f>
        <v>0</v>
      </c>
      <c r="DI21" s="181">
        <f>DI14*Inputs!$G$87</f>
        <v>0</v>
      </c>
      <c r="DJ21" s="181">
        <f>DJ14*Inputs!$G$87</f>
        <v>0</v>
      </c>
      <c r="DK21" s="181">
        <f>DK14*Inputs!$G$87</f>
        <v>0</v>
      </c>
      <c r="DL21" s="181">
        <f>DL14*Inputs!$G$87</f>
        <v>0</v>
      </c>
      <c r="DM21" s="181">
        <f>DM14*Inputs!$G$87</f>
        <v>0</v>
      </c>
      <c r="DN21" s="181">
        <f>DN14*Inputs!$G$87</f>
        <v>0</v>
      </c>
      <c r="DO21" s="181">
        <f>DO14*Inputs!$G$87</f>
        <v>0</v>
      </c>
      <c r="DP21" s="181">
        <f>DP14*Inputs!$G$87</f>
        <v>0</v>
      </c>
      <c r="DQ21" s="181">
        <f>DQ14*Inputs!$G$87</f>
        <v>0</v>
      </c>
      <c r="DR21" s="181">
        <f>DR14*Inputs!$G$87</f>
        <v>0</v>
      </c>
      <c r="DS21" s="181">
        <f>DS14*Inputs!$G$87</f>
        <v>0</v>
      </c>
      <c r="DT21" s="181">
        <f>DT14*Inputs!$G$87</f>
        <v>0</v>
      </c>
      <c r="DU21" s="181">
        <f>DU14*Inputs!$G$87</f>
        <v>0</v>
      </c>
      <c r="DV21" s="182"/>
      <c r="DW21" s="182"/>
      <c r="DX21" s="182"/>
      <c r="DY21" s="182"/>
      <c r="DZ21" s="182"/>
      <c r="EA21" s="182"/>
      <c r="EB21" s="182"/>
      <c r="EC21" s="182"/>
      <c r="ED21" s="182"/>
      <c r="EE21" s="182"/>
      <c r="EF21" s="182"/>
      <c r="EG21" s="182"/>
      <c r="EH21" s="182"/>
      <c r="EI21" s="182"/>
      <c r="EJ21" s="182"/>
      <c r="EK21" s="182"/>
      <c r="EL21" s="182"/>
      <c r="EM21" s="182"/>
      <c r="EN21" s="182"/>
      <c r="EO21" s="182"/>
    </row>
    <row r="22" spans="1:145" ht="14.25" customHeight="1" outlineLevel="1">
      <c r="A22" s="182"/>
      <c r="B22" s="182"/>
      <c r="C22" s="179" t="s">
        <v>395</v>
      </c>
      <c r="D22" s="180" t="s">
        <v>391</v>
      </c>
      <c r="E22" s="182"/>
      <c r="F22" s="181">
        <v>0</v>
      </c>
      <c r="G22" s="181">
        <v>0</v>
      </c>
      <c r="H22" s="181">
        <v>0</v>
      </c>
      <c r="I22" s="181">
        <v>0</v>
      </c>
      <c r="J22" s="181">
        <v>0</v>
      </c>
      <c r="K22" s="181">
        <v>0</v>
      </c>
      <c r="L22" s="181">
        <v>0</v>
      </c>
      <c r="M22" s="181">
        <v>0</v>
      </c>
      <c r="N22" s="181">
        <v>0</v>
      </c>
      <c r="O22" s="181">
        <v>0</v>
      </c>
      <c r="P22" s="181">
        <v>0</v>
      </c>
      <c r="Q22" s="181">
        <v>0</v>
      </c>
      <c r="R22" s="181">
        <f ca="1">OFFSET(R21,,-Inputs!$G$88)+F22</f>
        <v>0</v>
      </c>
      <c r="S22" s="181">
        <f ca="1">OFFSET(S21,,-Inputs!$G$88)+G22</f>
        <v>0</v>
      </c>
      <c r="T22" s="181">
        <f ca="1">OFFSET(T21,,-Inputs!$G$88)+H22</f>
        <v>0</v>
      </c>
      <c r="U22" s="181">
        <f ca="1">OFFSET(U21,,-Inputs!$G$88)+I22</f>
        <v>0</v>
      </c>
      <c r="V22" s="181">
        <f ca="1">OFFSET(V21,,-Inputs!$G$88)+J22</f>
        <v>0</v>
      </c>
      <c r="W22" s="181">
        <f ca="1">OFFSET(W21,,-Inputs!$G$88)+K22</f>
        <v>0</v>
      </c>
      <c r="X22" s="181">
        <f ca="1">OFFSET(X21,,-Inputs!$G$88)+L22</f>
        <v>0</v>
      </c>
      <c r="Y22" s="181">
        <f ca="1">OFFSET(Y21,,-Inputs!$G$88)+M22</f>
        <v>0</v>
      </c>
      <c r="Z22" s="181">
        <f ca="1">OFFSET(Z21,,-Inputs!$G$88)+N22</f>
        <v>0</v>
      </c>
      <c r="AA22" s="181">
        <f ca="1">OFFSET(AA21,,-Inputs!$G$88)+O22</f>
        <v>0</v>
      </c>
      <c r="AB22" s="181">
        <f ca="1">OFFSET(AB21,,-Inputs!$G$88)+P22</f>
        <v>0</v>
      </c>
      <c r="AC22" s="181">
        <f ca="1">OFFSET(AC21,,-Inputs!$G$88)+Q22</f>
        <v>0</v>
      </c>
      <c r="AD22" s="181">
        <f ca="1">OFFSET(AD21,,-Inputs!$G$88)+R22</f>
        <v>0</v>
      </c>
      <c r="AE22" s="181">
        <f ca="1">OFFSET(AE21,,-Inputs!$G$88)+S22</f>
        <v>0</v>
      </c>
      <c r="AF22" s="181">
        <f ca="1">OFFSET(AF21,,-Inputs!$G$88)+T22</f>
        <v>0</v>
      </c>
      <c r="AG22" s="181">
        <f ca="1">OFFSET(AG21,,-Inputs!$G$88)+U22</f>
        <v>0</v>
      </c>
      <c r="AH22" s="181">
        <f ca="1">OFFSET(AH21,,-Inputs!$G$88)+V22</f>
        <v>0</v>
      </c>
      <c r="AI22" s="181">
        <f ca="1">OFFSET(AI21,,-Inputs!$G$88)+W22</f>
        <v>0</v>
      </c>
      <c r="AJ22" s="181">
        <f ca="1">OFFSET(AJ21,,-Inputs!$G$88)+X22</f>
        <v>0</v>
      </c>
      <c r="AK22" s="181">
        <f ca="1">OFFSET(AK21,,-Inputs!$G$88)+Y22</f>
        <v>0</v>
      </c>
      <c r="AL22" s="181">
        <f ca="1">OFFSET(AL21,,-Inputs!$G$88)+Z22</f>
        <v>0</v>
      </c>
      <c r="AM22" s="181">
        <f ca="1">OFFSET(AM21,,-Inputs!$G$88)+AA22</f>
        <v>0</v>
      </c>
      <c r="AN22" s="181">
        <f ca="1">OFFSET(AN21,,-Inputs!$G$88)+AB22</f>
        <v>0</v>
      </c>
      <c r="AO22" s="181">
        <f ca="1">OFFSET(AO21,,-Inputs!$G$88)+AC22</f>
        <v>0</v>
      </c>
      <c r="AP22" s="181">
        <f ca="1">OFFSET(AP21,,-Inputs!$G$88)+AD22</f>
        <v>0</v>
      </c>
      <c r="AQ22" s="181">
        <f ca="1">OFFSET(AQ21,,-Inputs!$G$88)+AE22</f>
        <v>0</v>
      </c>
      <c r="AR22" s="181">
        <f ca="1">OFFSET(AR21,,-Inputs!$G$88)+AF22</f>
        <v>0</v>
      </c>
      <c r="AS22" s="181">
        <f ca="1">OFFSET(AS21,,-Inputs!$G$88)+AG22</f>
        <v>0</v>
      </c>
      <c r="AT22" s="181">
        <f ca="1">OFFSET(AT21,,-Inputs!$G$88)+AH22</f>
        <v>0</v>
      </c>
      <c r="AU22" s="181">
        <f ca="1">OFFSET(AU21,,-Inputs!$G$88)+AI22</f>
        <v>0</v>
      </c>
      <c r="AV22" s="181">
        <f ca="1">OFFSET(AV21,,-Inputs!$G$88)+AJ22</f>
        <v>0</v>
      </c>
      <c r="AW22" s="181">
        <f ca="1">OFFSET(AW21,,-Inputs!$G$88)+AK22</f>
        <v>0</v>
      </c>
      <c r="AX22" s="181">
        <f ca="1">OFFSET(AX21,,-Inputs!$G$88)+AL22</f>
        <v>0</v>
      </c>
      <c r="AY22" s="181">
        <f ca="1">OFFSET(AY21,,-Inputs!$G$88)+AM22</f>
        <v>0</v>
      </c>
      <c r="AZ22" s="181">
        <f ca="1">OFFSET(AZ21,,-Inputs!$G$88)+AN22</f>
        <v>0</v>
      </c>
      <c r="BA22" s="181">
        <f ca="1">OFFSET(BA21,,-Inputs!$G$88)+AO22</f>
        <v>0</v>
      </c>
      <c r="BB22" s="181">
        <f ca="1">OFFSET(BB21,,-Inputs!$G$88)+AP22</f>
        <v>0</v>
      </c>
      <c r="BC22" s="181">
        <f ca="1">OFFSET(BC21,,-Inputs!$G$88)+AQ22</f>
        <v>0</v>
      </c>
      <c r="BD22" s="181">
        <f ca="1">OFFSET(BD21,,-Inputs!$G$88)+AR22</f>
        <v>0</v>
      </c>
      <c r="BE22" s="181">
        <f ca="1">OFFSET(BE21,,-Inputs!$G$88)+AS22</f>
        <v>0</v>
      </c>
      <c r="BF22" s="181">
        <f ca="1">OFFSET(BF21,,-Inputs!$G$88)+AT22</f>
        <v>0</v>
      </c>
      <c r="BG22" s="181">
        <f ca="1">OFFSET(BG21,,-Inputs!$G$88)+AU22</f>
        <v>0</v>
      </c>
      <c r="BH22" s="181">
        <f ca="1">OFFSET(BH21,,-Inputs!$G$88)+AV22</f>
        <v>0</v>
      </c>
      <c r="BI22" s="181">
        <f ca="1">OFFSET(BI21,,-Inputs!$G$88)+AW22</f>
        <v>0</v>
      </c>
      <c r="BJ22" s="181">
        <f ca="1">OFFSET(BJ21,,-Inputs!$G$88)+AX22</f>
        <v>0</v>
      </c>
      <c r="BK22" s="181">
        <f ca="1">OFFSET(BK21,,-Inputs!$G$88)+AY22</f>
        <v>0</v>
      </c>
      <c r="BL22" s="181">
        <f ca="1">OFFSET(BL21,,-Inputs!$G$88)+AZ22</f>
        <v>0</v>
      </c>
      <c r="BM22" s="181">
        <f ca="1">OFFSET(BM21,,-Inputs!$G$88)+BA22</f>
        <v>0</v>
      </c>
      <c r="BN22" s="181">
        <f ca="1">OFFSET(BN21,,-Inputs!$G$88)+BB22</f>
        <v>0</v>
      </c>
      <c r="BO22" s="181">
        <f ca="1">OFFSET(BO21,,-Inputs!$G$88)+BC22</f>
        <v>0</v>
      </c>
      <c r="BP22" s="181">
        <f ca="1">OFFSET(BP21,,-Inputs!$G$88)+BD22</f>
        <v>0</v>
      </c>
      <c r="BQ22" s="181">
        <f ca="1">OFFSET(BQ21,,-Inputs!$G$88)+BE22</f>
        <v>0</v>
      </c>
      <c r="BR22" s="181">
        <f ca="1">OFFSET(BR21,,-Inputs!$G$88)+BF22</f>
        <v>0</v>
      </c>
      <c r="BS22" s="181">
        <f ca="1">OFFSET(BS21,,-Inputs!$G$88)+BG22</f>
        <v>0</v>
      </c>
      <c r="BT22" s="181">
        <f ca="1">OFFSET(BT21,,-Inputs!$G$88)+BH22</f>
        <v>0</v>
      </c>
      <c r="BU22" s="181">
        <f ca="1">OFFSET(BU21,,-Inputs!$G$88)+BI22</f>
        <v>0</v>
      </c>
      <c r="BV22" s="181">
        <f ca="1">OFFSET(BV21,,-Inputs!$G$88)+BJ22</f>
        <v>0</v>
      </c>
      <c r="BW22" s="181">
        <f ca="1">OFFSET(BW21,,-Inputs!$G$88)+BK22</f>
        <v>0</v>
      </c>
      <c r="BX22" s="181">
        <f ca="1">OFFSET(BX21,,-Inputs!$G$88)+BL22</f>
        <v>0</v>
      </c>
      <c r="BY22" s="181">
        <f ca="1">OFFSET(BY21,,-Inputs!$G$88)+BM22</f>
        <v>0</v>
      </c>
      <c r="BZ22" s="181">
        <f ca="1">OFFSET(BZ21,,-Inputs!$G$88)+BN22</f>
        <v>0</v>
      </c>
      <c r="CA22" s="181">
        <f ca="1">OFFSET(CA21,,-Inputs!$G$88)+BO22</f>
        <v>0</v>
      </c>
      <c r="CB22" s="181">
        <f ca="1">OFFSET(CB21,,-Inputs!$G$88)+BP22</f>
        <v>0</v>
      </c>
      <c r="CC22" s="181">
        <f ca="1">OFFSET(CC21,,-Inputs!$G$88)+BQ22</f>
        <v>0</v>
      </c>
      <c r="CD22" s="181">
        <f ca="1">OFFSET(CD21,,-Inputs!$G$88)+BR22</f>
        <v>0</v>
      </c>
      <c r="CE22" s="181">
        <f ca="1">OFFSET(CE21,,-Inputs!$G$88)+BS22</f>
        <v>0</v>
      </c>
      <c r="CF22" s="181">
        <f ca="1">OFFSET(CF21,,-Inputs!$G$88)+BT22</f>
        <v>0</v>
      </c>
      <c r="CG22" s="181">
        <f ca="1">OFFSET(CG21,,-Inputs!$G$88)+BU22</f>
        <v>0</v>
      </c>
      <c r="CH22" s="181">
        <f ca="1">OFFSET(CH21,,-Inputs!$G$88)+BV22</f>
        <v>0</v>
      </c>
      <c r="CI22" s="181">
        <f ca="1">OFFSET(CI21,,-Inputs!$G$88)+BW22</f>
        <v>0</v>
      </c>
      <c r="CJ22" s="181">
        <f ca="1">OFFSET(CJ21,,-Inputs!$G$88)+BX22</f>
        <v>0</v>
      </c>
      <c r="CK22" s="181">
        <f ca="1">OFFSET(CK21,,-Inputs!$G$88)+BY22</f>
        <v>0</v>
      </c>
      <c r="CL22" s="181">
        <f ca="1">OFFSET(CL21,,-Inputs!$G$88)+BZ22</f>
        <v>0</v>
      </c>
      <c r="CM22" s="181">
        <f ca="1">OFFSET(CM21,,-Inputs!$G$88)+CA22</f>
        <v>0</v>
      </c>
      <c r="CN22" s="181">
        <f ca="1">OFFSET(CN21,,-Inputs!$G$88)+CB22</f>
        <v>0</v>
      </c>
      <c r="CO22" s="181">
        <f ca="1">OFFSET(CO21,,-Inputs!$G$88)+CC22</f>
        <v>0</v>
      </c>
      <c r="CP22" s="181">
        <f ca="1">OFFSET(CP21,,-Inputs!$G$88)+CD22</f>
        <v>0</v>
      </c>
      <c r="CQ22" s="181">
        <f ca="1">OFFSET(CQ21,,-Inputs!$G$88)+CE22</f>
        <v>0</v>
      </c>
      <c r="CR22" s="181">
        <f ca="1">OFFSET(CR21,,-Inputs!$G$88)+CF22</f>
        <v>0</v>
      </c>
      <c r="CS22" s="181">
        <f ca="1">OFFSET(CS21,,-Inputs!$G$88)+CG22</f>
        <v>0</v>
      </c>
      <c r="CT22" s="181">
        <f ca="1">OFFSET(CT21,,-Inputs!$G$88)+CH22</f>
        <v>0</v>
      </c>
      <c r="CU22" s="181">
        <f ca="1">OFFSET(CU21,,-Inputs!$G$88)+CI22</f>
        <v>0</v>
      </c>
      <c r="CV22" s="181">
        <f ca="1">OFFSET(CV21,,-Inputs!$G$88)+CJ22</f>
        <v>0</v>
      </c>
      <c r="CW22" s="181">
        <f ca="1">OFFSET(CW21,,-Inputs!$G$88)+CK22</f>
        <v>0</v>
      </c>
      <c r="CX22" s="181">
        <f ca="1">OFFSET(CX21,,-Inputs!$G$88)+CL22</f>
        <v>0</v>
      </c>
      <c r="CY22" s="181">
        <f ca="1">OFFSET(CY21,,-Inputs!$G$88)+CM22</f>
        <v>0</v>
      </c>
      <c r="CZ22" s="181">
        <f ca="1">OFFSET(CZ21,,-Inputs!$G$88)+CN22</f>
        <v>0</v>
      </c>
      <c r="DA22" s="181">
        <f ca="1">OFFSET(DA21,,-Inputs!$G$88)+CO22</f>
        <v>0</v>
      </c>
      <c r="DB22" s="181">
        <f ca="1">OFFSET(DB21,,-Inputs!$G$88)+CP22</f>
        <v>0</v>
      </c>
      <c r="DC22" s="181">
        <f ca="1">OFFSET(DC21,,-Inputs!$G$88)+CQ22</f>
        <v>0</v>
      </c>
      <c r="DD22" s="181">
        <f ca="1">OFFSET(DD21,,-Inputs!$G$88)+CR22</f>
        <v>0</v>
      </c>
      <c r="DE22" s="181">
        <f ca="1">OFFSET(DE21,,-Inputs!$G$88)+CS22</f>
        <v>0</v>
      </c>
      <c r="DF22" s="181">
        <f ca="1">OFFSET(DF21,,-Inputs!$G$88)+CT22</f>
        <v>0</v>
      </c>
      <c r="DG22" s="181">
        <f ca="1">OFFSET(DG21,,-Inputs!$G$88)+CU22</f>
        <v>0</v>
      </c>
      <c r="DH22" s="181">
        <f ca="1">OFFSET(DH21,,-Inputs!$G$88)+CV22</f>
        <v>0</v>
      </c>
      <c r="DI22" s="181">
        <f ca="1">OFFSET(DI21,,-Inputs!$G$88)+CW22</f>
        <v>0</v>
      </c>
      <c r="DJ22" s="181">
        <f ca="1">OFFSET(DJ21,,-Inputs!$G$88)+CX22</f>
        <v>0</v>
      </c>
      <c r="DK22" s="181">
        <f ca="1">OFFSET(DK21,,-Inputs!$G$88)+CY22</f>
        <v>0</v>
      </c>
      <c r="DL22" s="181">
        <f ca="1">OFFSET(DL21,,-Inputs!$G$88)+CZ22</f>
        <v>0</v>
      </c>
      <c r="DM22" s="181">
        <f ca="1">OFFSET(DM21,,-Inputs!$G$88)+DA22</f>
        <v>0</v>
      </c>
      <c r="DN22" s="181">
        <f ca="1">OFFSET(DN21,,-Inputs!$G$88)+DB22</f>
        <v>0</v>
      </c>
      <c r="DO22" s="181">
        <f ca="1">OFFSET(DO21,,-Inputs!$G$88)+DC22</f>
        <v>0</v>
      </c>
      <c r="DP22" s="181">
        <f ca="1">OFFSET(DP21,,-Inputs!$G$88)+DD22</f>
        <v>0</v>
      </c>
      <c r="DQ22" s="181">
        <f ca="1">OFFSET(DQ21,,-Inputs!$G$88)+DE22</f>
        <v>0</v>
      </c>
      <c r="DR22" s="181">
        <f ca="1">OFFSET(DR21,,-Inputs!$G$88)+DF22</f>
        <v>0</v>
      </c>
      <c r="DS22" s="181">
        <f ca="1">OFFSET(DS21,,-Inputs!$G$88)+DG22</f>
        <v>0</v>
      </c>
      <c r="DT22" s="181">
        <f ca="1">OFFSET(DT21,,-Inputs!$G$88)+DH22</f>
        <v>0</v>
      </c>
      <c r="DU22" s="181">
        <f ca="1">OFFSET(DU21,,-Inputs!$G$88)+DI22</f>
        <v>0</v>
      </c>
      <c r="DV22" s="182"/>
      <c r="DW22" s="182"/>
      <c r="DX22" s="182"/>
      <c r="DY22" s="182"/>
      <c r="DZ22" s="182"/>
      <c r="EA22" s="182"/>
      <c r="EB22" s="182"/>
      <c r="EC22" s="182"/>
      <c r="ED22" s="182"/>
      <c r="EE22" s="182"/>
      <c r="EF22" s="182"/>
      <c r="EG22" s="182"/>
      <c r="EH22" s="182"/>
      <c r="EI22" s="182"/>
      <c r="EJ22" s="182"/>
      <c r="EK22" s="182"/>
      <c r="EL22" s="182"/>
      <c r="EM22" s="182"/>
      <c r="EN22" s="182"/>
      <c r="EO22" s="182"/>
    </row>
    <row r="23" spans="1:145" ht="14.25" customHeight="1">
      <c r="A23" s="21"/>
      <c r="B23" s="21"/>
      <c r="C23" s="177"/>
      <c r="D23" s="79"/>
      <c r="E23" s="21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  <c r="AZ23" s="76"/>
      <c r="BA23" s="76"/>
      <c r="BB23" s="76"/>
      <c r="BC23" s="76"/>
      <c r="BD23" s="76"/>
      <c r="BE23" s="76"/>
      <c r="BF23" s="76"/>
      <c r="BG23" s="76"/>
      <c r="BH23" s="76"/>
      <c r="BI23" s="76"/>
      <c r="BJ23" s="76"/>
      <c r="BK23" s="76"/>
      <c r="BL23" s="76"/>
      <c r="BM23" s="76"/>
      <c r="BN23" s="76"/>
      <c r="BO23" s="76"/>
      <c r="BP23" s="76"/>
      <c r="BQ23" s="76"/>
      <c r="BR23" s="76"/>
      <c r="BS23" s="76"/>
      <c r="BT23" s="76"/>
      <c r="BU23" s="76"/>
      <c r="BV23" s="76"/>
      <c r="BW23" s="76"/>
      <c r="BX23" s="76"/>
      <c r="BY23" s="76"/>
      <c r="BZ23" s="76"/>
      <c r="CA23" s="76"/>
      <c r="CB23" s="76"/>
      <c r="CC23" s="76"/>
      <c r="CD23" s="76"/>
      <c r="CE23" s="76"/>
      <c r="CF23" s="76"/>
      <c r="CG23" s="76"/>
      <c r="CH23" s="76"/>
      <c r="CI23" s="76"/>
      <c r="CJ23" s="76"/>
      <c r="CK23" s="76"/>
      <c r="CL23" s="76"/>
      <c r="CM23" s="76"/>
      <c r="CN23" s="76"/>
      <c r="CO23" s="76"/>
      <c r="CP23" s="76"/>
      <c r="CQ23" s="76"/>
      <c r="CR23" s="76"/>
      <c r="CS23" s="76"/>
      <c r="CT23" s="76"/>
      <c r="CU23" s="76"/>
      <c r="CV23" s="76"/>
      <c r="CW23" s="76"/>
      <c r="CX23" s="76"/>
      <c r="CY23" s="76"/>
      <c r="CZ23" s="76"/>
      <c r="DA23" s="76"/>
      <c r="DB23" s="76"/>
      <c r="DC23" s="76"/>
      <c r="DD23" s="76"/>
      <c r="DE23" s="76"/>
      <c r="DF23" s="76"/>
      <c r="DG23" s="76"/>
      <c r="DH23" s="76"/>
      <c r="DI23" s="76"/>
      <c r="DJ23" s="76"/>
      <c r="DK23" s="76"/>
      <c r="DL23" s="76"/>
      <c r="DM23" s="76"/>
      <c r="DN23" s="76"/>
      <c r="DO23" s="76"/>
      <c r="DP23" s="76"/>
      <c r="DQ23" s="76"/>
      <c r="DR23" s="76"/>
      <c r="DS23" s="76"/>
      <c r="DT23" s="76"/>
      <c r="DU23" s="76"/>
      <c r="DV23" s="21"/>
      <c r="DW23" s="21"/>
      <c r="DX23" s="21"/>
      <c r="DY23" s="21"/>
      <c r="DZ23" s="21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21"/>
      <c r="EO23" s="21"/>
    </row>
    <row r="24" spans="1:145" ht="12" customHeight="1">
      <c r="A24" s="21"/>
      <c r="B24" s="43" t="s">
        <v>396</v>
      </c>
      <c r="C24" s="44"/>
      <c r="D24" s="175"/>
      <c r="E24" s="176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  <c r="BJ24" s="44"/>
      <c r="BK24" s="44"/>
      <c r="BL24" s="44"/>
      <c r="BM24" s="44"/>
      <c r="BN24" s="44"/>
      <c r="BO24" s="44"/>
      <c r="BP24" s="44"/>
      <c r="BQ24" s="44"/>
      <c r="BR24" s="44"/>
      <c r="BS24" s="44"/>
      <c r="BT24" s="44"/>
      <c r="BU24" s="44"/>
      <c r="BV24" s="44"/>
      <c r="BW24" s="44"/>
      <c r="BX24" s="44"/>
      <c r="BY24" s="44"/>
      <c r="BZ24" s="44"/>
      <c r="CA24" s="44"/>
      <c r="CB24" s="44"/>
      <c r="CC24" s="44"/>
      <c r="CD24" s="44"/>
      <c r="CE24" s="44"/>
      <c r="CF24" s="44"/>
      <c r="CG24" s="44"/>
      <c r="CH24" s="44"/>
      <c r="CI24" s="44"/>
      <c r="CJ24" s="44"/>
      <c r="CK24" s="44"/>
      <c r="CL24" s="44"/>
      <c r="CM24" s="44"/>
      <c r="CN24" s="44"/>
      <c r="CO24" s="44"/>
      <c r="CP24" s="44"/>
      <c r="CQ24" s="44"/>
      <c r="CR24" s="44"/>
      <c r="CS24" s="44"/>
      <c r="CT24" s="44"/>
      <c r="CU24" s="44"/>
      <c r="CV24" s="44"/>
      <c r="CW24" s="44"/>
      <c r="CX24" s="44"/>
      <c r="CY24" s="44"/>
      <c r="CZ24" s="44"/>
      <c r="DA24" s="44"/>
      <c r="DB24" s="44"/>
      <c r="DC24" s="44"/>
      <c r="DD24" s="44"/>
      <c r="DE24" s="44"/>
      <c r="DF24" s="44"/>
      <c r="DG24" s="44"/>
      <c r="DH24" s="44"/>
      <c r="DI24" s="44"/>
      <c r="DJ24" s="44"/>
      <c r="DK24" s="44"/>
      <c r="DL24" s="44"/>
      <c r="DM24" s="44"/>
      <c r="DN24" s="44"/>
      <c r="DO24" s="44"/>
      <c r="DP24" s="44"/>
      <c r="DQ24" s="44"/>
      <c r="DR24" s="44"/>
      <c r="DS24" s="44"/>
      <c r="DT24" s="44"/>
      <c r="DU24" s="44"/>
      <c r="DV24" s="21"/>
      <c r="DW24" s="21"/>
      <c r="DX24" s="21"/>
      <c r="DY24" s="21"/>
      <c r="DZ24" s="21"/>
      <c r="EA24" s="21"/>
      <c r="EB24" s="21"/>
      <c r="EC24" s="21"/>
      <c r="ED24" s="21"/>
      <c r="EE24" s="21"/>
      <c r="EF24" s="21"/>
      <c r="EG24" s="21"/>
      <c r="EH24" s="21"/>
      <c r="EI24" s="21"/>
      <c r="EJ24" s="21"/>
      <c r="EK24" s="21"/>
      <c r="EL24" s="21"/>
      <c r="EM24" s="21"/>
      <c r="EN24" s="21"/>
      <c r="EO24" s="21"/>
    </row>
    <row r="25" spans="1:145" ht="14.25" customHeight="1">
      <c r="A25" s="21"/>
      <c r="B25" s="21"/>
      <c r="C25" s="21"/>
      <c r="D25" s="79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  <c r="DC25" s="21"/>
      <c r="DD25" s="21"/>
      <c r="DE25" s="21"/>
      <c r="DF25" s="21"/>
      <c r="DG25" s="21"/>
      <c r="DH25" s="21"/>
      <c r="DI25" s="21"/>
      <c r="DJ25" s="21"/>
      <c r="DK25" s="21"/>
      <c r="DL25" s="21"/>
      <c r="DM25" s="21"/>
      <c r="DN25" s="21"/>
      <c r="DO25" s="21"/>
      <c r="DP25" s="21"/>
      <c r="DQ25" s="21"/>
      <c r="DR25" s="21"/>
      <c r="DS25" s="21"/>
      <c r="DT25" s="21"/>
      <c r="DU25" s="21"/>
      <c r="DV25" s="21"/>
      <c r="DW25" s="21"/>
      <c r="DX25" s="21"/>
      <c r="DY25" s="21"/>
      <c r="DZ25" s="21"/>
      <c r="EA25" s="21"/>
      <c r="EB25" s="21"/>
      <c r="EC25" s="21"/>
      <c r="ED25" s="21"/>
      <c r="EE25" s="21"/>
      <c r="EF25" s="21"/>
      <c r="EG25" s="21"/>
      <c r="EH25" s="21"/>
      <c r="EI25" s="21"/>
      <c r="EJ25" s="21"/>
      <c r="EK25" s="21"/>
      <c r="EL25" s="21"/>
      <c r="EM25" s="21"/>
      <c r="EN25" s="21"/>
      <c r="EO25" s="21"/>
    </row>
    <row r="26" spans="1:145" ht="14.25" customHeight="1">
      <c r="A26" s="62"/>
      <c r="B26" s="62"/>
      <c r="C26" s="67" t="s">
        <v>116</v>
      </c>
      <c r="D26" s="95"/>
      <c r="E26" s="62"/>
      <c r="F26" s="178"/>
      <c r="G26" s="178"/>
      <c r="H26" s="178"/>
      <c r="I26" s="178"/>
      <c r="J26" s="178"/>
      <c r="K26" s="178"/>
      <c r="L26" s="178"/>
      <c r="M26" s="178"/>
      <c r="N26" s="178"/>
      <c r="O26" s="178"/>
      <c r="P26" s="178"/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A26" s="178"/>
      <c r="AB26" s="178"/>
      <c r="AC26" s="178"/>
      <c r="AD26" s="178"/>
      <c r="AE26" s="178"/>
      <c r="AF26" s="178"/>
      <c r="AG26" s="178"/>
      <c r="AH26" s="178"/>
      <c r="AI26" s="178"/>
      <c r="AJ26" s="178"/>
      <c r="AK26" s="178"/>
      <c r="AL26" s="178"/>
      <c r="AM26" s="178"/>
      <c r="AN26" s="178"/>
      <c r="AO26" s="178"/>
      <c r="AP26" s="178"/>
      <c r="AQ26" s="178"/>
      <c r="AR26" s="178"/>
      <c r="AS26" s="178"/>
      <c r="AT26" s="178"/>
      <c r="AU26" s="178"/>
      <c r="AV26" s="178"/>
      <c r="AW26" s="178"/>
      <c r="AX26" s="178"/>
      <c r="AY26" s="178"/>
      <c r="AZ26" s="178"/>
      <c r="BA26" s="178"/>
      <c r="BB26" s="178"/>
      <c r="BC26" s="178"/>
      <c r="BD26" s="178"/>
      <c r="BE26" s="178"/>
      <c r="BF26" s="178"/>
      <c r="BG26" s="178"/>
      <c r="BH26" s="178"/>
      <c r="BI26" s="178"/>
      <c r="BJ26" s="178"/>
      <c r="BK26" s="178"/>
      <c r="BL26" s="178"/>
      <c r="BM26" s="178"/>
      <c r="BN26" s="178"/>
      <c r="BO26" s="178"/>
      <c r="BP26" s="178"/>
      <c r="BQ26" s="178"/>
      <c r="BR26" s="178"/>
      <c r="BS26" s="178"/>
      <c r="BT26" s="178"/>
      <c r="BU26" s="178"/>
      <c r="BV26" s="178"/>
      <c r="BW26" s="178"/>
      <c r="BX26" s="178"/>
      <c r="BY26" s="178"/>
      <c r="BZ26" s="178"/>
      <c r="CA26" s="178"/>
      <c r="CB26" s="178"/>
      <c r="CC26" s="178"/>
      <c r="CD26" s="178"/>
      <c r="CE26" s="178"/>
      <c r="CF26" s="178"/>
      <c r="CG26" s="178"/>
      <c r="CH26" s="178"/>
      <c r="CI26" s="178"/>
      <c r="CJ26" s="178"/>
      <c r="CK26" s="178"/>
      <c r="CL26" s="178"/>
      <c r="CM26" s="178"/>
      <c r="CN26" s="178"/>
      <c r="CO26" s="178"/>
      <c r="CP26" s="178"/>
      <c r="CQ26" s="178"/>
      <c r="CR26" s="178"/>
      <c r="CS26" s="178"/>
      <c r="CT26" s="178"/>
      <c r="CU26" s="178"/>
      <c r="CV26" s="178"/>
      <c r="CW26" s="178"/>
      <c r="CX26" s="178"/>
      <c r="CY26" s="178"/>
      <c r="CZ26" s="178"/>
      <c r="DA26" s="178"/>
      <c r="DB26" s="178"/>
      <c r="DC26" s="178"/>
      <c r="DD26" s="178"/>
      <c r="DE26" s="178"/>
      <c r="DF26" s="178"/>
      <c r="DG26" s="178"/>
      <c r="DH26" s="178"/>
      <c r="DI26" s="178"/>
      <c r="DJ26" s="178"/>
      <c r="DK26" s="178"/>
      <c r="DL26" s="178"/>
      <c r="DM26" s="178"/>
      <c r="DN26" s="178"/>
      <c r="DO26" s="178"/>
      <c r="DP26" s="178"/>
      <c r="DQ26" s="178"/>
      <c r="DR26" s="178"/>
      <c r="DS26" s="178"/>
      <c r="DT26" s="178"/>
      <c r="DU26" s="178"/>
      <c r="DV26" s="21"/>
      <c r="DW26" s="21"/>
      <c r="DX26" s="21"/>
      <c r="DY26" s="21"/>
      <c r="DZ26" s="21"/>
      <c r="EA26" s="21"/>
      <c r="EB26" s="21"/>
      <c r="EC26" s="21"/>
      <c r="ED26" s="21"/>
      <c r="EE26" s="21"/>
      <c r="EF26" s="21"/>
      <c r="EG26" s="21"/>
      <c r="EH26" s="21"/>
      <c r="EI26" s="21"/>
      <c r="EJ26" s="21"/>
      <c r="EK26" s="21"/>
      <c r="EL26" s="21"/>
      <c r="EM26" s="21"/>
      <c r="EN26" s="21"/>
      <c r="EO26" s="21"/>
    </row>
    <row r="27" spans="1:145" ht="14.25" customHeight="1">
      <c r="A27" s="62"/>
      <c r="B27" s="62"/>
      <c r="C27" s="30" t="str">
        <f>C14</f>
        <v>Основной продукт</v>
      </c>
      <c r="D27" s="79" t="s">
        <v>77</v>
      </c>
      <c r="E27" s="62"/>
      <c r="F27" s="76">
        <f ca="1">SUM(F29:F30)</f>
        <v>0</v>
      </c>
      <c r="G27" s="76">
        <f t="shared" ref="G27:DU27" ca="1" si="8">SUM(G29:G30)</f>
        <v>0</v>
      </c>
      <c r="H27" s="76">
        <f t="shared" ca="1" si="8"/>
        <v>0</v>
      </c>
      <c r="I27" s="76">
        <f t="shared" ca="1" si="8"/>
        <v>0</v>
      </c>
      <c r="J27" s="76">
        <f t="shared" ca="1" si="8"/>
        <v>0</v>
      </c>
      <c r="K27" s="76">
        <f t="shared" ca="1" si="8"/>
        <v>0</v>
      </c>
      <c r="L27" s="76">
        <f t="shared" ca="1" si="8"/>
        <v>0</v>
      </c>
      <c r="M27" s="76">
        <f t="shared" ca="1" si="8"/>
        <v>0</v>
      </c>
      <c r="N27" s="76">
        <f t="shared" ca="1" si="8"/>
        <v>0</v>
      </c>
      <c r="O27" s="76">
        <f t="shared" ca="1" si="8"/>
        <v>0</v>
      </c>
      <c r="P27" s="76">
        <f t="shared" ca="1" si="8"/>
        <v>0</v>
      </c>
      <c r="Q27" s="76">
        <f t="shared" ca="1" si="8"/>
        <v>0</v>
      </c>
      <c r="R27" s="76">
        <f t="shared" ca="1" si="8"/>
        <v>0</v>
      </c>
      <c r="S27" s="76">
        <f t="shared" ca="1" si="8"/>
        <v>0</v>
      </c>
      <c r="T27" s="76">
        <f t="shared" ca="1" si="8"/>
        <v>0</v>
      </c>
      <c r="U27" s="76">
        <f t="shared" ca="1" si="8"/>
        <v>0</v>
      </c>
      <c r="V27" s="76">
        <f t="shared" ca="1" si="8"/>
        <v>0</v>
      </c>
      <c r="W27" s="76">
        <f t="shared" ca="1" si="8"/>
        <v>0</v>
      </c>
      <c r="X27" s="76">
        <f t="shared" ca="1" si="8"/>
        <v>0</v>
      </c>
      <c r="Y27" s="76">
        <f t="shared" ca="1" si="8"/>
        <v>0</v>
      </c>
      <c r="Z27" s="76">
        <f t="shared" ca="1" si="8"/>
        <v>0</v>
      </c>
      <c r="AA27" s="76">
        <f t="shared" ca="1" si="8"/>
        <v>0</v>
      </c>
      <c r="AB27" s="76">
        <f t="shared" ca="1" si="8"/>
        <v>0</v>
      </c>
      <c r="AC27" s="76">
        <f t="shared" ca="1" si="8"/>
        <v>0</v>
      </c>
      <c r="AD27" s="76">
        <f t="shared" ca="1" si="8"/>
        <v>0</v>
      </c>
      <c r="AE27" s="76">
        <f t="shared" ca="1" si="8"/>
        <v>0</v>
      </c>
      <c r="AF27" s="76">
        <f t="shared" ca="1" si="8"/>
        <v>0</v>
      </c>
      <c r="AG27" s="76">
        <f t="shared" ca="1" si="8"/>
        <v>0</v>
      </c>
      <c r="AH27" s="76">
        <f t="shared" ca="1" si="8"/>
        <v>0</v>
      </c>
      <c r="AI27" s="76">
        <f t="shared" ca="1" si="8"/>
        <v>0</v>
      </c>
      <c r="AJ27" s="76">
        <f t="shared" ca="1" si="8"/>
        <v>0</v>
      </c>
      <c r="AK27" s="76">
        <f t="shared" ca="1" si="8"/>
        <v>0</v>
      </c>
      <c r="AL27" s="76">
        <f t="shared" ca="1" si="8"/>
        <v>0</v>
      </c>
      <c r="AM27" s="76">
        <f t="shared" ca="1" si="8"/>
        <v>0</v>
      </c>
      <c r="AN27" s="76">
        <f t="shared" ca="1" si="8"/>
        <v>0</v>
      </c>
      <c r="AO27" s="76">
        <f t="shared" ca="1" si="8"/>
        <v>0</v>
      </c>
      <c r="AP27" s="76">
        <f t="shared" ca="1" si="8"/>
        <v>0</v>
      </c>
      <c r="AQ27" s="76">
        <f t="shared" ca="1" si="8"/>
        <v>0</v>
      </c>
      <c r="AR27" s="76">
        <f t="shared" ca="1" si="8"/>
        <v>0</v>
      </c>
      <c r="AS27" s="76">
        <f t="shared" ca="1" si="8"/>
        <v>0</v>
      </c>
      <c r="AT27" s="76">
        <f t="shared" ca="1" si="8"/>
        <v>0</v>
      </c>
      <c r="AU27" s="76">
        <f t="shared" ca="1" si="8"/>
        <v>0</v>
      </c>
      <c r="AV27" s="76">
        <f t="shared" ca="1" si="8"/>
        <v>0</v>
      </c>
      <c r="AW27" s="76">
        <f t="shared" ca="1" si="8"/>
        <v>0</v>
      </c>
      <c r="AX27" s="76">
        <f t="shared" ca="1" si="8"/>
        <v>0</v>
      </c>
      <c r="AY27" s="76">
        <f t="shared" ca="1" si="8"/>
        <v>0</v>
      </c>
      <c r="AZ27" s="76">
        <f t="shared" ca="1" si="8"/>
        <v>0</v>
      </c>
      <c r="BA27" s="76">
        <f t="shared" ca="1" si="8"/>
        <v>0</v>
      </c>
      <c r="BB27" s="76">
        <f t="shared" ca="1" si="8"/>
        <v>0</v>
      </c>
      <c r="BC27" s="76">
        <f t="shared" ca="1" si="8"/>
        <v>0</v>
      </c>
      <c r="BD27" s="76">
        <f t="shared" ca="1" si="8"/>
        <v>0</v>
      </c>
      <c r="BE27" s="76">
        <f t="shared" ca="1" si="8"/>
        <v>0</v>
      </c>
      <c r="BF27" s="76">
        <f t="shared" ca="1" si="8"/>
        <v>0</v>
      </c>
      <c r="BG27" s="76">
        <f t="shared" ca="1" si="8"/>
        <v>0</v>
      </c>
      <c r="BH27" s="76">
        <f t="shared" ca="1" si="8"/>
        <v>0</v>
      </c>
      <c r="BI27" s="76">
        <f t="shared" ca="1" si="8"/>
        <v>0</v>
      </c>
      <c r="BJ27" s="76">
        <f t="shared" ca="1" si="8"/>
        <v>0</v>
      </c>
      <c r="BK27" s="76">
        <f t="shared" ca="1" si="8"/>
        <v>0</v>
      </c>
      <c r="BL27" s="76">
        <f t="shared" ca="1" si="8"/>
        <v>0</v>
      </c>
      <c r="BM27" s="76">
        <f t="shared" ca="1" si="8"/>
        <v>0</v>
      </c>
      <c r="BN27" s="76">
        <f t="shared" ca="1" si="8"/>
        <v>0</v>
      </c>
      <c r="BO27" s="76">
        <f t="shared" ca="1" si="8"/>
        <v>0</v>
      </c>
      <c r="BP27" s="76">
        <f t="shared" ca="1" si="8"/>
        <v>0</v>
      </c>
      <c r="BQ27" s="76">
        <f t="shared" ca="1" si="8"/>
        <v>0</v>
      </c>
      <c r="BR27" s="76">
        <f t="shared" ca="1" si="8"/>
        <v>0</v>
      </c>
      <c r="BS27" s="76">
        <f t="shared" ca="1" si="8"/>
        <v>0</v>
      </c>
      <c r="BT27" s="76">
        <f t="shared" ca="1" si="8"/>
        <v>0</v>
      </c>
      <c r="BU27" s="76">
        <f t="shared" ca="1" si="8"/>
        <v>0</v>
      </c>
      <c r="BV27" s="76">
        <f t="shared" ca="1" si="8"/>
        <v>0</v>
      </c>
      <c r="BW27" s="76">
        <f t="shared" ca="1" si="8"/>
        <v>0</v>
      </c>
      <c r="BX27" s="76">
        <f t="shared" ca="1" si="8"/>
        <v>0</v>
      </c>
      <c r="BY27" s="76">
        <f t="shared" ca="1" si="8"/>
        <v>0</v>
      </c>
      <c r="BZ27" s="76">
        <f t="shared" ca="1" si="8"/>
        <v>0</v>
      </c>
      <c r="CA27" s="76">
        <f t="shared" ca="1" si="8"/>
        <v>0</v>
      </c>
      <c r="CB27" s="76">
        <f t="shared" ca="1" si="8"/>
        <v>0</v>
      </c>
      <c r="CC27" s="76">
        <f t="shared" ca="1" si="8"/>
        <v>0</v>
      </c>
      <c r="CD27" s="76">
        <f t="shared" ca="1" si="8"/>
        <v>0</v>
      </c>
      <c r="CE27" s="76">
        <f t="shared" ca="1" si="8"/>
        <v>0</v>
      </c>
      <c r="CF27" s="76">
        <f t="shared" ca="1" si="8"/>
        <v>0</v>
      </c>
      <c r="CG27" s="76">
        <f t="shared" ca="1" si="8"/>
        <v>0</v>
      </c>
      <c r="CH27" s="76">
        <f t="shared" ca="1" si="8"/>
        <v>0</v>
      </c>
      <c r="CI27" s="76">
        <f t="shared" ca="1" si="8"/>
        <v>0</v>
      </c>
      <c r="CJ27" s="76">
        <f t="shared" ca="1" si="8"/>
        <v>0</v>
      </c>
      <c r="CK27" s="76">
        <f t="shared" ca="1" si="8"/>
        <v>0</v>
      </c>
      <c r="CL27" s="76">
        <f t="shared" ca="1" si="8"/>
        <v>0</v>
      </c>
      <c r="CM27" s="76">
        <f t="shared" ca="1" si="8"/>
        <v>0</v>
      </c>
      <c r="CN27" s="76">
        <f t="shared" ca="1" si="8"/>
        <v>0</v>
      </c>
      <c r="CO27" s="76">
        <f t="shared" ca="1" si="8"/>
        <v>0</v>
      </c>
      <c r="CP27" s="76">
        <f t="shared" ca="1" si="8"/>
        <v>0</v>
      </c>
      <c r="CQ27" s="76">
        <f t="shared" ca="1" si="8"/>
        <v>0</v>
      </c>
      <c r="CR27" s="76">
        <f t="shared" ca="1" si="8"/>
        <v>0</v>
      </c>
      <c r="CS27" s="76">
        <f t="shared" ca="1" si="8"/>
        <v>0</v>
      </c>
      <c r="CT27" s="76">
        <f t="shared" ca="1" si="8"/>
        <v>0</v>
      </c>
      <c r="CU27" s="76">
        <f t="shared" ca="1" si="8"/>
        <v>0</v>
      </c>
      <c r="CV27" s="76">
        <f t="shared" ca="1" si="8"/>
        <v>0</v>
      </c>
      <c r="CW27" s="76">
        <f t="shared" ca="1" si="8"/>
        <v>0</v>
      </c>
      <c r="CX27" s="76">
        <f t="shared" ca="1" si="8"/>
        <v>0</v>
      </c>
      <c r="CY27" s="76">
        <f t="shared" ca="1" si="8"/>
        <v>0</v>
      </c>
      <c r="CZ27" s="76">
        <f t="shared" ca="1" si="8"/>
        <v>0</v>
      </c>
      <c r="DA27" s="76">
        <f t="shared" ca="1" si="8"/>
        <v>0</v>
      </c>
      <c r="DB27" s="76">
        <f t="shared" ca="1" si="8"/>
        <v>0</v>
      </c>
      <c r="DC27" s="76">
        <f t="shared" ca="1" si="8"/>
        <v>0</v>
      </c>
      <c r="DD27" s="76">
        <f t="shared" ca="1" si="8"/>
        <v>0</v>
      </c>
      <c r="DE27" s="76">
        <f t="shared" ca="1" si="8"/>
        <v>0</v>
      </c>
      <c r="DF27" s="76">
        <f t="shared" ca="1" si="8"/>
        <v>0</v>
      </c>
      <c r="DG27" s="76">
        <f t="shared" ca="1" si="8"/>
        <v>0</v>
      </c>
      <c r="DH27" s="76">
        <f t="shared" ca="1" si="8"/>
        <v>0</v>
      </c>
      <c r="DI27" s="76">
        <f t="shared" ca="1" si="8"/>
        <v>0</v>
      </c>
      <c r="DJ27" s="76">
        <f t="shared" ca="1" si="8"/>
        <v>0</v>
      </c>
      <c r="DK27" s="76">
        <f t="shared" ca="1" si="8"/>
        <v>0</v>
      </c>
      <c r="DL27" s="76">
        <f t="shared" ca="1" si="8"/>
        <v>0</v>
      </c>
      <c r="DM27" s="76">
        <f t="shared" ca="1" si="8"/>
        <v>0</v>
      </c>
      <c r="DN27" s="76">
        <f t="shared" ca="1" si="8"/>
        <v>0</v>
      </c>
      <c r="DO27" s="76">
        <f t="shared" ca="1" si="8"/>
        <v>0</v>
      </c>
      <c r="DP27" s="76">
        <f t="shared" ca="1" si="8"/>
        <v>0</v>
      </c>
      <c r="DQ27" s="76">
        <f t="shared" ca="1" si="8"/>
        <v>0</v>
      </c>
      <c r="DR27" s="76">
        <f t="shared" ca="1" si="8"/>
        <v>0</v>
      </c>
      <c r="DS27" s="76">
        <f t="shared" ca="1" si="8"/>
        <v>0</v>
      </c>
      <c r="DT27" s="76">
        <f t="shared" ca="1" si="8"/>
        <v>0</v>
      </c>
      <c r="DU27" s="76">
        <f t="shared" ca="1" si="8"/>
        <v>0</v>
      </c>
      <c r="DV27" s="21"/>
      <c r="DW27" s="21"/>
      <c r="DX27" s="21"/>
      <c r="DY27" s="21"/>
      <c r="DZ27" s="21"/>
      <c r="EA27" s="21"/>
      <c r="EB27" s="21"/>
      <c r="EC27" s="21"/>
      <c r="ED27" s="21"/>
      <c r="EE27" s="21"/>
      <c r="EF27" s="21"/>
      <c r="EG27" s="21"/>
      <c r="EH27" s="21"/>
      <c r="EI27" s="21"/>
      <c r="EJ27" s="21"/>
      <c r="EK27" s="21"/>
      <c r="EL27" s="21"/>
      <c r="EM27" s="21"/>
      <c r="EN27" s="21"/>
      <c r="EO27" s="21"/>
    </row>
    <row r="28" spans="1:145" ht="14.25" customHeight="1">
      <c r="A28" s="62"/>
      <c r="B28" s="62"/>
      <c r="C28" s="179" t="s">
        <v>234</v>
      </c>
      <c r="D28" s="79"/>
      <c r="E28" s="62"/>
      <c r="F28" s="76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6"/>
      <c r="AJ28" s="76"/>
      <c r="AK28" s="76"/>
      <c r="AL28" s="76"/>
      <c r="AM28" s="76"/>
      <c r="AN28" s="76"/>
      <c r="AO28" s="76"/>
      <c r="AP28" s="76"/>
      <c r="AQ28" s="76"/>
      <c r="AR28" s="76"/>
      <c r="AS28" s="76"/>
      <c r="AT28" s="76"/>
      <c r="AU28" s="76"/>
      <c r="AV28" s="76"/>
      <c r="AW28" s="76"/>
      <c r="AX28" s="76"/>
      <c r="AY28" s="76"/>
      <c r="AZ28" s="76"/>
      <c r="BA28" s="76"/>
      <c r="BB28" s="76"/>
      <c r="BC28" s="76"/>
      <c r="BD28" s="76"/>
      <c r="BE28" s="76"/>
      <c r="BF28" s="76"/>
      <c r="BG28" s="76"/>
      <c r="BH28" s="76"/>
      <c r="BI28" s="76"/>
      <c r="BJ28" s="76"/>
      <c r="BK28" s="76"/>
      <c r="BL28" s="76"/>
      <c r="BM28" s="76"/>
      <c r="BN28" s="76"/>
      <c r="BO28" s="76"/>
      <c r="BP28" s="76"/>
      <c r="BQ28" s="76"/>
      <c r="BR28" s="76"/>
      <c r="BS28" s="76"/>
      <c r="BT28" s="76"/>
      <c r="BU28" s="76"/>
      <c r="BV28" s="76"/>
      <c r="BW28" s="76"/>
      <c r="BX28" s="76"/>
      <c r="BY28" s="76"/>
      <c r="BZ28" s="76"/>
      <c r="CA28" s="76"/>
      <c r="CB28" s="76"/>
      <c r="CC28" s="76"/>
      <c r="CD28" s="76"/>
      <c r="CE28" s="76"/>
      <c r="CF28" s="76"/>
      <c r="CG28" s="76"/>
      <c r="CH28" s="76"/>
      <c r="CI28" s="76"/>
      <c r="CJ28" s="76"/>
      <c r="CK28" s="76"/>
      <c r="CL28" s="76"/>
      <c r="CM28" s="76"/>
      <c r="CN28" s="76"/>
      <c r="CO28" s="76"/>
      <c r="CP28" s="76"/>
      <c r="CQ28" s="76"/>
      <c r="CR28" s="76"/>
      <c r="CS28" s="76"/>
      <c r="CT28" s="76"/>
      <c r="CU28" s="76"/>
      <c r="CV28" s="76"/>
      <c r="CW28" s="76"/>
      <c r="CX28" s="76"/>
      <c r="CY28" s="76"/>
      <c r="CZ28" s="76"/>
      <c r="DA28" s="76"/>
      <c r="DB28" s="76"/>
      <c r="DC28" s="76"/>
      <c r="DD28" s="76"/>
      <c r="DE28" s="76"/>
      <c r="DF28" s="76"/>
      <c r="DG28" s="76"/>
      <c r="DH28" s="76"/>
      <c r="DI28" s="76"/>
      <c r="DJ28" s="76"/>
      <c r="DK28" s="76"/>
      <c r="DL28" s="76"/>
      <c r="DM28" s="76"/>
      <c r="DN28" s="76"/>
      <c r="DO28" s="76"/>
      <c r="DP28" s="76"/>
      <c r="DQ28" s="76"/>
      <c r="DR28" s="76"/>
      <c r="DS28" s="76"/>
      <c r="DT28" s="76"/>
      <c r="DU28" s="76"/>
      <c r="DV28" s="21"/>
      <c r="DW28" s="21"/>
      <c r="DX28" s="21"/>
      <c r="DY28" s="21"/>
      <c r="DZ28" s="21"/>
      <c r="EA28" s="21"/>
      <c r="EB28" s="21"/>
      <c r="EC28" s="21"/>
      <c r="ED28" s="21"/>
      <c r="EE28" s="21"/>
      <c r="EF28" s="21"/>
      <c r="EG28" s="21"/>
      <c r="EH28" s="21"/>
      <c r="EI28" s="21"/>
      <c r="EJ28" s="21"/>
      <c r="EK28" s="21"/>
      <c r="EL28" s="21"/>
      <c r="EM28" s="21"/>
      <c r="EN28" s="21"/>
      <c r="EO28" s="21"/>
    </row>
    <row r="29" spans="1:145" ht="14.25" customHeight="1">
      <c r="A29" s="62"/>
      <c r="B29" s="62"/>
      <c r="C29" s="179" t="s">
        <v>392</v>
      </c>
      <c r="D29" s="180" t="s">
        <v>77</v>
      </c>
      <c r="E29" s="62"/>
      <c r="F29" s="76">
        <f>F16*SUMIF(Inputs!$I$4:$R$4,Revenue!F$8,Inputs!$I107:$R107)*SUMIF(Inputs!$I$4:$R$4,Revenue!F$8,Inputs!$I$16:$R$16)*Summary!$D$60</f>
        <v>0</v>
      </c>
      <c r="G29" s="76">
        <f>G16*SUMIF(Inputs!$I$4:$R$4,Revenue!G$8,Inputs!$I107:$R107)*SUMIF(Inputs!$I$4:$R$4,Revenue!G$8,Inputs!$I$16:$R$16)*Summary!$D$60</f>
        <v>0</v>
      </c>
      <c r="H29" s="76">
        <f>H16*SUMIF(Inputs!$I$4:$R$4,Revenue!H$8,Inputs!$I107:$R107)*SUMIF(Inputs!$I$4:$R$4,Revenue!H$8,Inputs!$I$16:$R$16)*Summary!$D$60</f>
        <v>0</v>
      </c>
      <c r="I29" s="76">
        <f>I16*SUMIF(Inputs!$I$4:$R$4,Revenue!I$8,Inputs!$I107:$R107)*SUMIF(Inputs!$I$4:$R$4,Revenue!I$8,Inputs!$I$16:$R$16)*Summary!$D$60</f>
        <v>0</v>
      </c>
      <c r="J29" s="76">
        <f>J16*SUMIF(Inputs!$I$4:$R$4,Revenue!J$8,Inputs!$I107:$R107)*SUMIF(Inputs!$I$4:$R$4,Revenue!J$8,Inputs!$I$16:$R$16)*Summary!$D$60</f>
        <v>0</v>
      </c>
      <c r="K29" s="76">
        <f>K16*SUMIF(Inputs!$I$4:$R$4,Revenue!K$8,Inputs!$I107:$R107)*SUMIF(Inputs!$I$4:$R$4,Revenue!K$8,Inputs!$I$16:$R$16)*Summary!$D$60</f>
        <v>0</v>
      </c>
      <c r="L29" s="76">
        <f>L16*SUMIF(Inputs!$I$4:$R$4,Revenue!L$8,Inputs!$I107:$R107)*SUMIF(Inputs!$I$4:$R$4,Revenue!L$8,Inputs!$I$16:$R$16)*Summary!$D$60</f>
        <v>0</v>
      </c>
      <c r="M29" s="76">
        <f>M16*SUMIF(Inputs!$I$4:$R$4,Revenue!M$8,Inputs!$I107:$R107)*SUMIF(Inputs!$I$4:$R$4,Revenue!M$8,Inputs!$I$16:$R$16)*Summary!$D$60</f>
        <v>0</v>
      </c>
      <c r="N29" s="76">
        <f>N16*SUMIF(Inputs!$I$4:$R$4,Revenue!N$8,Inputs!$I107:$R107)*SUMIF(Inputs!$I$4:$R$4,Revenue!N$8,Inputs!$I$16:$R$16)*Summary!$D$60</f>
        <v>0</v>
      </c>
      <c r="O29" s="76">
        <f>O16*SUMIF(Inputs!$I$4:$R$4,Revenue!O$8,Inputs!$I107:$R107)*SUMIF(Inputs!$I$4:$R$4,Revenue!O$8,Inputs!$I$16:$R$16)*Summary!$D$60</f>
        <v>0</v>
      </c>
      <c r="P29" s="76">
        <f>P16*SUMIF(Inputs!$I$4:$R$4,Revenue!P$8,Inputs!$I107:$R107)*SUMIF(Inputs!$I$4:$R$4,Revenue!P$8,Inputs!$I$16:$R$16)*Summary!$D$60</f>
        <v>0</v>
      </c>
      <c r="Q29" s="76">
        <f>Q16*SUMIF(Inputs!$I$4:$R$4,Revenue!Q$8,Inputs!$I107:$R107)*SUMIF(Inputs!$I$4:$R$4,Revenue!Q$8,Inputs!$I$16:$R$16)*Summary!$D$60</f>
        <v>0</v>
      </c>
      <c r="R29" s="76">
        <f>R16*SUMIF(Inputs!$I$4:$R$4,Revenue!R$8,Inputs!$I107:$R107)*SUMIF(Inputs!$I$4:$R$4,Revenue!R$8,Inputs!$I$16:$R$16)*Summary!$D$60</f>
        <v>0</v>
      </c>
      <c r="S29" s="76">
        <f>S16*SUMIF(Inputs!$I$4:$R$4,Revenue!S$8,Inputs!$I107:$R107)*SUMIF(Inputs!$I$4:$R$4,Revenue!S$8,Inputs!$I$16:$R$16)*Summary!$D$60</f>
        <v>0</v>
      </c>
      <c r="T29" s="76">
        <f>T16*SUMIF(Inputs!$I$4:$R$4,Revenue!T$8,Inputs!$I107:$R107)*SUMIF(Inputs!$I$4:$R$4,Revenue!T$8,Inputs!$I$16:$R$16)*Summary!$D$60</f>
        <v>0</v>
      </c>
      <c r="U29" s="76">
        <f>U16*SUMIF(Inputs!$I$4:$R$4,Revenue!U$8,Inputs!$I107:$R107)*SUMIF(Inputs!$I$4:$R$4,Revenue!U$8,Inputs!$I$16:$R$16)*Summary!$D$60</f>
        <v>0</v>
      </c>
      <c r="V29" s="76">
        <f>V16*SUMIF(Inputs!$I$4:$R$4,Revenue!V$8,Inputs!$I107:$R107)*SUMIF(Inputs!$I$4:$R$4,Revenue!V$8,Inputs!$I$16:$R$16)*Summary!$D$60</f>
        <v>0</v>
      </c>
      <c r="W29" s="76">
        <f>W16*SUMIF(Inputs!$I$4:$R$4,Revenue!W$8,Inputs!$I107:$R107)*SUMIF(Inputs!$I$4:$R$4,Revenue!W$8,Inputs!$I$16:$R$16)*Summary!$D$60</f>
        <v>0</v>
      </c>
      <c r="X29" s="76">
        <f>X16*SUMIF(Inputs!$I$4:$R$4,Revenue!X$8,Inputs!$I107:$R107)*SUMIF(Inputs!$I$4:$R$4,Revenue!X$8,Inputs!$I$16:$R$16)*Summary!$D$60</f>
        <v>0</v>
      </c>
      <c r="Y29" s="76">
        <f>Y16*SUMIF(Inputs!$I$4:$R$4,Revenue!Y$8,Inputs!$I107:$R107)*SUMIF(Inputs!$I$4:$R$4,Revenue!Y$8,Inputs!$I$16:$R$16)*Summary!$D$60</f>
        <v>0</v>
      </c>
      <c r="Z29" s="76">
        <f>Z16*SUMIF(Inputs!$I$4:$R$4,Revenue!Z$8,Inputs!$I107:$R107)*SUMIF(Inputs!$I$4:$R$4,Revenue!Z$8,Inputs!$I$16:$R$16)*Summary!$D$60</f>
        <v>0</v>
      </c>
      <c r="AA29" s="76">
        <f>AA16*SUMIF(Inputs!$I$4:$R$4,Revenue!AA$8,Inputs!$I107:$R107)*SUMIF(Inputs!$I$4:$R$4,Revenue!AA$8,Inputs!$I$16:$R$16)*Summary!$D$60</f>
        <v>0</v>
      </c>
      <c r="AB29" s="76">
        <f>AB16*SUMIF(Inputs!$I$4:$R$4,Revenue!AB$8,Inputs!$I107:$R107)*SUMIF(Inputs!$I$4:$R$4,Revenue!AB$8,Inputs!$I$16:$R$16)*Summary!$D$60</f>
        <v>0</v>
      </c>
      <c r="AC29" s="76">
        <f>AC16*SUMIF(Inputs!$I$4:$R$4,Revenue!AC$8,Inputs!$I107:$R107)*SUMIF(Inputs!$I$4:$R$4,Revenue!AC$8,Inputs!$I$16:$R$16)*Summary!$D$60</f>
        <v>0</v>
      </c>
      <c r="AD29" s="76">
        <f>AD16*SUMIF(Inputs!$I$4:$R$4,Revenue!AD$8,Inputs!$I107:$R107)*SUMIF(Inputs!$I$4:$R$4,Revenue!AD$8,Inputs!$I$16:$R$16)*Summary!$D$60</f>
        <v>0</v>
      </c>
      <c r="AE29" s="76">
        <f>AE16*SUMIF(Inputs!$I$4:$R$4,Revenue!AE$8,Inputs!$I107:$R107)*SUMIF(Inputs!$I$4:$R$4,Revenue!AE$8,Inputs!$I$16:$R$16)*Summary!$D$60</f>
        <v>0</v>
      </c>
      <c r="AF29" s="76">
        <f>AF16*SUMIF(Inputs!$I$4:$R$4,Revenue!AF$8,Inputs!$I107:$R107)*SUMIF(Inputs!$I$4:$R$4,Revenue!AF$8,Inputs!$I$16:$R$16)*Summary!$D$60</f>
        <v>0</v>
      </c>
      <c r="AG29" s="76">
        <f>AG16*SUMIF(Inputs!$I$4:$R$4,Revenue!AG$8,Inputs!$I107:$R107)*SUMIF(Inputs!$I$4:$R$4,Revenue!AG$8,Inputs!$I$16:$R$16)*Summary!$D$60</f>
        <v>0</v>
      </c>
      <c r="AH29" s="76">
        <f>AH16*SUMIF(Inputs!$I$4:$R$4,Revenue!AH$8,Inputs!$I107:$R107)*SUMIF(Inputs!$I$4:$R$4,Revenue!AH$8,Inputs!$I$16:$R$16)*Summary!$D$60</f>
        <v>0</v>
      </c>
      <c r="AI29" s="76">
        <f>AI16*SUMIF(Inputs!$I$4:$R$4,Revenue!AI$8,Inputs!$I107:$R107)*SUMIF(Inputs!$I$4:$R$4,Revenue!AI$8,Inputs!$I$16:$R$16)*Summary!$D$60</f>
        <v>0</v>
      </c>
      <c r="AJ29" s="76">
        <f>AJ16*SUMIF(Inputs!$I$4:$R$4,Revenue!AJ$8,Inputs!$I107:$R107)*SUMIF(Inputs!$I$4:$R$4,Revenue!AJ$8,Inputs!$I$16:$R$16)*Summary!$D$60</f>
        <v>0</v>
      </c>
      <c r="AK29" s="76">
        <f>AK16*SUMIF(Inputs!$I$4:$R$4,Revenue!AK$8,Inputs!$I107:$R107)*SUMIF(Inputs!$I$4:$R$4,Revenue!AK$8,Inputs!$I$16:$R$16)*Summary!$D$60</f>
        <v>0</v>
      </c>
      <c r="AL29" s="76">
        <f>AL16*SUMIF(Inputs!$I$4:$R$4,Revenue!AL$8,Inputs!$I107:$R107)*SUMIF(Inputs!$I$4:$R$4,Revenue!AL$8,Inputs!$I$16:$R$16)*Summary!$D$60</f>
        <v>0</v>
      </c>
      <c r="AM29" s="76">
        <f>AM16*SUMIF(Inputs!$I$4:$R$4,Revenue!AM$8,Inputs!$I107:$R107)*SUMIF(Inputs!$I$4:$R$4,Revenue!AM$8,Inputs!$I$16:$R$16)*Summary!$D$60</f>
        <v>0</v>
      </c>
      <c r="AN29" s="76">
        <f>AN16*SUMIF(Inputs!$I$4:$R$4,Revenue!AN$8,Inputs!$I107:$R107)*SUMIF(Inputs!$I$4:$R$4,Revenue!AN$8,Inputs!$I$16:$R$16)*Summary!$D$60</f>
        <v>0</v>
      </c>
      <c r="AO29" s="76">
        <f>AO16*SUMIF(Inputs!$I$4:$R$4,Revenue!AO$8,Inputs!$I107:$R107)*SUMIF(Inputs!$I$4:$R$4,Revenue!AO$8,Inputs!$I$16:$R$16)*Summary!$D$60</f>
        <v>0</v>
      </c>
      <c r="AP29" s="76">
        <f>AP16*SUMIF(Inputs!$I$4:$R$4,Revenue!AP$8,Inputs!$I107:$R107)*SUMIF(Inputs!$I$4:$R$4,Revenue!AP$8,Inputs!$I$16:$R$16)*Summary!$D$60</f>
        <v>0</v>
      </c>
      <c r="AQ29" s="76">
        <f>AQ16*SUMIF(Inputs!$I$4:$R$4,Revenue!AQ$8,Inputs!$I107:$R107)*SUMIF(Inputs!$I$4:$R$4,Revenue!AQ$8,Inputs!$I$16:$R$16)*Summary!$D$60</f>
        <v>0</v>
      </c>
      <c r="AR29" s="76">
        <f>AR16*SUMIF(Inputs!$I$4:$R$4,Revenue!AR$8,Inputs!$I107:$R107)*SUMIF(Inputs!$I$4:$R$4,Revenue!AR$8,Inputs!$I$16:$R$16)*Summary!$D$60</f>
        <v>0</v>
      </c>
      <c r="AS29" s="76">
        <f>AS16*SUMIF(Inputs!$I$4:$R$4,Revenue!AS$8,Inputs!$I107:$R107)*SUMIF(Inputs!$I$4:$R$4,Revenue!AS$8,Inputs!$I$16:$R$16)*Summary!$D$60</f>
        <v>0</v>
      </c>
      <c r="AT29" s="76">
        <f>AT16*SUMIF(Inputs!$I$4:$R$4,Revenue!AT$8,Inputs!$I107:$R107)*SUMIF(Inputs!$I$4:$R$4,Revenue!AT$8,Inputs!$I$16:$R$16)*Summary!$D$60</f>
        <v>0</v>
      </c>
      <c r="AU29" s="76">
        <f>AU16*SUMIF(Inputs!$I$4:$R$4,Revenue!AU$8,Inputs!$I107:$R107)*SUMIF(Inputs!$I$4:$R$4,Revenue!AU$8,Inputs!$I$16:$R$16)*Summary!$D$60</f>
        <v>0</v>
      </c>
      <c r="AV29" s="76">
        <f>AV16*SUMIF(Inputs!$I$4:$R$4,Revenue!AV$8,Inputs!$I107:$R107)*SUMIF(Inputs!$I$4:$R$4,Revenue!AV$8,Inputs!$I$16:$R$16)*Summary!$D$60</f>
        <v>0</v>
      </c>
      <c r="AW29" s="76">
        <f>AW16*SUMIF(Inputs!$I$4:$R$4,Revenue!AW$8,Inputs!$I107:$R107)*SUMIF(Inputs!$I$4:$R$4,Revenue!AW$8,Inputs!$I$16:$R$16)*Summary!$D$60</f>
        <v>0</v>
      </c>
      <c r="AX29" s="76">
        <f>AX16*SUMIF(Inputs!$I$4:$R$4,Revenue!AX$8,Inputs!$I107:$R107)*SUMIF(Inputs!$I$4:$R$4,Revenue!AX$8,Inputs!$I$16:$R$16)*Summary!$D$60</f>
        <v>0</v>
      </c>
      <c r="AY29" s="76">
        <f>AY16*SUMIF(Inputs!$I$4:$R$4,Revenue!AY$8,Inputs!$I107:$R107)*SUMIF(Inputs!$I$4:$R$4,Revenue!AY$8,Inputs!$I$16:$R$16)*Summary!$D$60</f>
        <v>0</v>
      </c>
      <c r="AZ29" s="76">
        <f>AZ16*SUMIF(Inputs!$I$4:$R$4,Revenue!AZ$8,Inputs!$I107:$R107)*SUMIF(Inputs!$I$4:$R$4,Revenue!AZ$8,Inputs!$I$16:$R$16)*Summary!$D$60</f>
        <v>0</v>
      </c>
      <c r="BA29" s="76">
        <f>BA16*SUMIF(Inputs!$I$4:$R$4,Revenue!BA$8,Inputs!$I107:$R107)*SUMIF(Inputs!$I$4:$R$4,Revenue!BA$8,Inputs!$I$16:$R$16)*Summary!$D$60</f>
        <v>0</v>
      </c>
      <c r="BB29" s="76">
        <f>BB16*SUMIF(Inputs!$I$4:$R$4,Revenue!BB$8,Inputs!$I107:$R107)*SUMIF(Inputs!$I$4:$R$4,Revenue!BB$8,Inputs!$I$16:$R$16)*Summary!$D$60</f>
        <v>0</v>
      </c>
      <c r="BC29" s="76">
        <f>BC16*SUMIF(Inputs!$I$4:$R$4,Revenue!BC$8,Inputs!$I107:$R107)*SUMIF(Inputs!$I$4:$R$4,Revenue!BC$8,Inputs!$I$16:$R$16)*Summary!$D$60</f>
        <v>0</v>
      </c>
      <c r="BD29" s="76">
        <f>BD16*SUMIF(Inputs!$I$4:$R$4,Revenue!BD$8,Inputs!$I107:$R107)*SUMIF(Inputs!$I$4:$R$4,Revenue!BD$8,Inputs!$I$16:$R$16)*Summary!$D$60</f>
        <v>0</v>
      </c>
      <c r="BE29" s="76">
        <f>BE16*SUMIF(Inputs!$I$4:$R$4,Revenue!BE$8,Inputs!$I107:$R107)*SUMIF(Inputs!$I$4:$R$4,Revenue!BE$8,Inputs!$I$16:$R$16)*Summary!$D$60</f>
        <v>0</v>
      </c>
      <c r="BF29" s="76">
        <f>BF16*SUMIF(Inputs!$I$4:$R$4,Revenue!BF$8,Inputs!$I107:$R107)*SUMIF(Inputs!$I$4:$R$4,Revenue!BF$8,Inputs!$I$16:$R$16)*Summary!$D$60</f>
        <v>0</v>
      </c>
      <c r="BG29" s="76">
        <f>BG16*SUMIF(Inputs!$I$4:$R$4,Revenue!BG$8,Inputs!$I107:$R107)*SUMIF(Inputs!$I$4:$R$4,Revenue!BG$8,Inputs!$I$16:$R$16)*Summary!$D$60</f>
        <v>0</v>
      </c>
      <c r="BH29" s="76">
        <f>BH16*SUMIF(Inputs!$I$4:$R$4,Revenue!BH$8,Inputs!$I107:$R107)*SUMIF(Inputs!$I$4:$R$4,Revenue!BH$8,Inputs!$I$16:$R$16)*Summary!$D$60</f>
        <v>0</v>
      </c>
      <c r="BI29" s="76">
        <f>BI16*SUMIF(Inputs!$I$4:$R$4,Revenue!BI$8,Inputs!$I107:$R107)*SUMIF(Inputs!$I$4:$R$4,Revenue!BI$8,Inputs!$I$16:$R$16)*Summary!$D$60</f>
        <v>0</v>
      </c>
      <c r="BJ29" s="76">
        <f>BJ16*SUMIF(Inputs!$I$4:$R$4,Revenue!BJ$8,Inputs!$I107:$R107)*SUMIF(Inputs!$I$4:$R$4,Revenue!BJ$8,Inputs!$I$16:$R$16)*Summary!$D$60</f>
        <v>0</v>
      </c>
      <c r="BK29" s="76">
        <f>BK16*SUMIF(Inputs!$I$4:$R$4,Revenue!BK$8,Inputs!$I107:$R107)*SUMIF(Inputs!$I$4:$R$4,Revenue!BK$8,Inputs!$I$16:$R$16)*Summary!$D$60</f>
        <v>0</v>
      </c>
      <c r="BL29" s="76">
        <f>BL16*SUMIF(Inputs!$I$4:$R$4,Revenue!BL$8,Inputs!$I107:$R107)*SUMIF(Inputs!$I$4:$R$4,Revenue!BL$8,Inputs!$I$16:$R$16)*Summary!$D$60</f>
        <v>0</v>
      </c>
      <c r="BM29" s="76">
        <f>BM16*SUMIF(Inputs!$I$4:$R$4,Revenue!BM$8,Inputs!$I107:$R107)*SUMIF(Inputs!$I$4:$R$4,Revenue!BM$8,Inputs!$I$16:$R$16)*Summary!$D$60</f>
        <v>0</v>
      </c>
      <c r="BN29" s="76">
        <f>BN16*SUMIF(Inputs!$I$4:$R$4,Revenue!BN$8,Inputs!$I107:$R107)*SUMIF(Inputs!$I$4:$R$4,Revenue!BN$8,Inputs!$I$16:$R$16)*Summary!$D$60</f>
        <v>0</v>
      </c>
      <c r="BO29" s="76">
        <f>BO16*SUMIF(Inputs!$I$4:$R$4,Revenue!BO$8,Inputs!$I107:$R107)*SUMIF(Inputs!$I$4:$R$4,Revenue!BO$8,Inputs!$I$16:$R$16)*Summary!$D$60</f>
        <v>0</v>
      </c>
      <c r="BP29" s="76">
        <f>BP16*SUMIF(Inputs!$I$4:$R$4,Revenue!BP$8,Inputs!$I107:$R107)*SUMIF(Inputs!$I$4:$R$4,Revenue!BP$8,Inputs!$I$16:$R$16)*Summary!$D$60</f>
        <v>0</v>
      </c>
      <c r="BQ29" s="76">
        <f>BQ16*SUMIF(Inputs!$I$4:$R$4,Revenue!BQ$8,Inputs!$I107:$R107)*SUMIF(Inputs!$I$4:$R$4,Revenue!BQ$8,Inputs!$I$16:$R$16)*Summary!$D$60</f>
        <v>0</v>
      </c>
      <c r="BR29" s="76">
        <f>BR16*SUMIF(Inputs!$I$4:$R$4,Revenue!BR$8,Inputs!$I107:$R107)*SUMIF(Inputs!$I$4:$R$4,Revenue!BR$8,Inputs!$I$16:$R$16)*Summary!$D$60</f>
        <v>0</v>
      </c>
      <c r="BS29" s="76">
        <f>BS16*SUMIF(Inputs!$I$4:$R$4,Revenue!BS$8,Inputs!$I107:$R107)*SUMIF(Inputs!$I$4:$R$4,Revenue!BS$8,Inputs!$I$16:$R$16)*Summary!$D$60</f>
        <v>0</v>
      </c>
      <c r="BT29" s="76">
        <f>BT16*SUMIF(Inputs!$I$4:$R$4,Revenue!BT$8,Inputs!$I107:$R107)*SUMIF(Inputs!$I$4:$R$4,Revenue!BT$8,Inputs!$I$16:$R$16)*Summary!$D$60</f>
        <v>0</v>
      </c>
      <c r="BU29" s="76">
        <f>BU16*SUMIF(Inputs!$I$4:$R$4,Revenue!BU$8,Inputs!$I107:$R107)*SUMIF(Inputs!$I$4:$R$4,Revenue!BU$8,Inputs!$I$16:$R$16)*Summary!$D$60</f>
        <v>0</v>
      </c>
      <c r="BV29" s="76">
        <f>BV16*SUMIF(Inputs!$I$4:$R$4,Revenue!BV$8,Inputs!$I107:$R107)*SUMIF(Inputs!$I$4:$R$4,Revenue!BV$8,Inputs!$I$16:$R$16)*Summary!$D$60</f>
        <v>0</v>
      </c>
      <c r="BW29" s="76">
        <f>BW16*SUMIF(Inputs!$I$4:$R$4,Revenue!BW$8,Inputs!$I107:$R107)*SUMIF(Inputs!$I$4:$R$4,Revenue!BW$8,Inputs!$I$16:$R$16)*Summary!$D$60</f>
        <v>0</v>
      </c>
      <c r="BX29" s="76">
        <f>BX16*SUMIF(Inputs!$I$4:$R$4,Revenue!BX$8,Inputs!$I107:$R107)*SUMIF(Inputs!$I$4:$R$4,Revenue!BX$8,Inputs!$I$16:$R$16)*Summary!$D$60</f>
        <v>0</v>
      </c>
      <c r="BY29" s="76">
        <f>BY16*SUMIF(Inputs!$I$4:$R$4,Revenue!BY$8,Inputs!$I107:$R107)*SUMIF(Inputs!$I$4:$R$4,Revenue!BY$8,Inputs!$I$16:$R$16)*Summary!$D$60</f>
        <v>0</v>
      </c>
      <c r="BZ29" s="76">
        <f>BZ16*SUMIF(Inputs!$I$4:$R$4,Revenue!BZ$8,Inputs!$I107:$R107)*SUMIF(Inputs!$I$4:$R$4,Revenue!BZ$8,Inputs!$I$16:$R$16)*Summary!$D$60</f>
        <v>0</v>
      </c>
      <c r="CA29" s="76">
        <f>CA16*SUMIF(Inputs!$I$4:$R$4,Revenue!CA$8,Inputs!$I107:$R107)*SUMIF(Inputs!$I$4:$R$4,Revenue!CA$8,Inputs!$I$16:$R$16)*Summary!$D$60</f>
        <v>0</v>
      </c>
      <c r="CB29" s="76">
        <f>CB16*SUMIF(Inputs!$I$4:$R$4,Revenue!CB$8,Inputs!$I107:$R107)*SUMIF(Inputs!$I$4:$R$4,Revenue!CB$8,Inputs!$I$16:$R$16)*Summary!$D$60</f>
        <v>0</v>
      </c>
      <c r="CC29" s="76">
        <f>CC16*SUMIF(Inputs!$I$4:$R$4,Revenue!CC$8,Inputs!$I107:$R107)*SUMIF(Inputs!$I$4:$R$4,Revenue!CC$8,Inputs!$I$16:$R$16)*Summary!$D$60</f>
        <v>0</v>
      </c>
      <c r="CD29" s="76">
        <f>CD16*SUMIF(Inputs!$I$4:$R$4,Revenue!CD$8,Inputs!$I107:$R107)*SUMIF(Inputs!$I$4:$R$4,Revenue!CD$8,Inputs!$I$16:$R$16)*Summary!$D$60</f>
        <v>0</v>
      </c>
      <c r="CE29" s="76">
        <f>CE16*SUMIF(Inputs!$I$4:$R$4,Revenue!CE$8,Inputs!$I107:$R107)*SUMIF(Inputs!$I$4:$R$4,Revenue!CE$8,Inputs!$I$16:$R$16)*Summary!$D$60</f>
        <v>0</v>
      </c>
      <c r="CF29" s="76">
        <f>CF16*SUMIF(Inputs!$I$4:$R$4,Revenue!CF$8,Inputs!$I107:$R107)*SUMIF(Inputs!$I$4:$R$4,Revenue!CF$8,Inputs!$I$16:$R$16)*Summary!$D$60</f>
        <v>0</v>
      </c>
      <c r="CG29" s="76">
        <f>CG16*SUMIF(Inputs!$I$4:$R$4,Revenue!CG$8,Inputs!$I107:$R107)*SUMIF(Inputs!$I$4:$R$4,Revenue!CG$8,Inputs!$I$16:$R$16)*Summary!$D$60</f>
        <v>0</v>
      </c>
      <c r="CH29" s="76">
        <f>CH16*SUMIF(Inputs!$I$4:$R$4,Revenue!CH$8,Inputs!$I107:$R107)*SUMIF(Inputs!$I$4:$R$4,Revenue!CH$8,Inputs!$I$16:$R$16)*Summary!$D$60</f>
        <v>0</v>
      </c>
      <c r="CI29" s="76">
        <f>CI16*SUMIF(Inputs!$I$4:$R$4,Revenue!CI$8,Inputs!$I107:$R107)*SUMIF(Inputs!$I$4:$R$4,Revenue!CI$8,Inputs!$I$16:$R$16)*Summary!$D$60</f>
        <v>0</v>
      </c>
      <c r="CJ29" s="76">
        <f>CJ16*SUMIF(Inputs!$I$4:$R$4,Revenue!CJ$8,Inputs!$I107:$R107)*SUMIF(Inputs!$I$4:$R$4,Revenue!CJ$8,Inputs!$I$16:$R$16)*Summary!$D$60</f>
        <v>0</v>
      </c>
      <c r="CK29" s="76">
        <f>CK16*SUMIF(Inputs!$I$4:$R$4,Revenue!CK$8,Inputs!$I107:$R107)*SUMIF(Inputs!$I$4:$R$4,Revenue!CK$8,Inputs!$I$16:$R$16)*Summary!$D$60</f>
        <v>0</v>
      </c>
      <c r="CL29" s="76">
        <f>CL16*SUMIF(Inputs!$I$4:$R$4,Revenue!CL$8,Inputs!$I107:$R107)*SUMIF(Inputs!$I$4:$R$4,Revenue!CL$8,Inputs!$I$16:$R$16)*Summary!$D$60</f>
        <v>0</v>
      </c>
      <c r="CM29" s="76">
        <f>CM16*SUMIF(Inputs!$I$4:$R$4,Revenue!CM$8,Inputs!$I107:$R107)*SUMIF(Inputs!$I$4:$R$4,Revenue!CM$8,Inputs!$I$16:$R$16)*Summary!$D$60</f>
        <v>0</v>
      </c>
      <c r="CN29" s="76">
        <f>CN16*SUMIF(Inputs!$I$4:$R$4,Revenue!CN$8,Inputs!$I107:$R107)*SUMIF(Inputs!$I$4:$R$4,Revenue!CN$8,Inputs!$I$16:$R$16)*Summary!$D$60</f>
        <v>0</v>
      </c>
      <c r="CO29" s="76">
        <f>CO16*SUMIF(Inputs!$I$4:$R$4,Revenue!CO$8,Inputs!$I107:$R107)*SUMIF(Inputs!$I$4:$R$4,Revenue!CO$8,Inputs!$I$16:$R$16)*Summary!$D$60</f>
        <v>0</v>
      </c>
      <c r="CP29" s="76">
        <f>CP16*SUMIF(Inputs!$I$4:$R$4,Revenue!CP$8,Inputs!$I107:$R107)*SUMIF(Inputs!$I$4:$R$4,Revenue!CP$8,Inputs!$I$16:$R$16)*Summary!$D$60</f>
        <v>0</v>
      </c>
      <c r="CQ29" s="76">
        <f>CQ16*SUMIF(Inputs!$I$4:$R$4,Revenue!CQ$8,Inputs!$I107:$R107)*SUMIF(Inputs!$I$4:$R$4,Revenue!CQ$8,Inputs!$I$16:$R$16)*Summary!$D$60</f>
        <v>0</v>
      </c>
      <c r="CR29" s="76">
        <f>CR16*SUMIF(Inputs!$I$4:$R$4,Revenue!CR$8,Inputs!$I107:$R107)*SUMIF(Inputs!$I$4:$R$4,Revenue!CR$8,Inputs!$I$16:$R$16)*Summary!$D$60</f>
        <v>0</v>
      </c>
      <c r="CS29" s="76">
        <f>CS16*SUMIF(Inputs!$I$4:$R$4,Revenue!CS$8,Inputs!$I107:$R107)*SUMIF(Inputs!$I$4:$R$4,Revenue!CS$8,Inputs!$I$16:$R$16)*Summary!$D$60</f>
        <v>0</v>
      </c>
      <c r="CT29" s="76">
        <f>CT16*SUMIF(Inputs!$I$4:$R$4,Revenue!CT$8,Inputs!$I107:$R107)*SUMIF(Inputs!$I$4:$R$4,Revenue!CT$8,Inputs!$I$16:$R$16)*Summary!$D$60</f>
        <v>0</v>
      </c>
      <c r="CU29" s="76">
        <f>CU16*SUMIF(Inputs!$I$4:$R$4,Revenue!CU$8,Inputs!$I107:$R107)*SUMIF(Inputs!$I$4:$R$4,Revenue!CU$8,Inputs!$I$16:$R$16)*Summary!$D$60</f>
        <v>0</v>
      </c>
      <c r="CV29" s="76">
        <f>CV16*SUMIF(Inputs!$I$4:$R$4,Revenue!CV$8,Inputs!$I107:$R107)*SUMIF(Inputs!$I$4:$R$4,Revenue!CV$8,Inputs!$I$16:$R$16)*Summary!$D$60</f>
        <v>0</v>
      </c>
      <c r="CW29" s="76">
        <f>CW16*SUMIF(Inputs!$I$4:$R$4,Revenue!CW$8,Inputs!$I107:$R107)*SUMIF(Inputs!$I$4:$R$4,Revenue!CW$8,Inputs!$I$16:$R$16)*Summary!$D$60</f>
        <v>0</v>
      </c>
      <c r="CX29" s="76">
        <f>CX16*SUMIF(Inputs!$I$4:$R$4,Revenue!CX$8,Inputs!$I107:$R107)*SUMIF(Inputs!$I$4:$R$4,Revenue!CX$8,Inputs!$I$16:$R$16)*Summary!$D$60</f>
        <v>0</v>
      </c>
      <c r="CY29" s="76">
        <f>CY16*SUMIF(Inputs!$I$4:$R$4,Revenue!CY$8,Inputs!$I107:$R107)*SUMIF(Inputs!$I$4:$R$4,Revenue!CY$8,Inputs!$I$16:$R$16)*Summary!$D$60</f>
        <v>0</v>
      </c>
      <c r="CZ29" s="76">
        <f>CZ16*SUMIF(Inputs!$I$4:$R$4,Revenue!CZ$8,Inputs!$I107:$R107)*SUMIF(Inputs!$I$4:$R$4,Revenue!CZ$8,Inputs!$I$16:$R$16)*Summary!$D$60</f>
        <v>0</v>
      </c>
      <c r="DA29" s="76">
        <f>DA16*SUMIF(Inputs!$I$4:$R$4,Revenue!DA$8,Inputs!$I107:$R107)*SUMIF(Inputs!$I$4:$R$4,Revenue!DA$8,Inputs!$I$16:$R$16)*Summary!$D$60</f>
        <v>0</v>
      </c>
      <c r="DB29" s="76">
        <f>DB16*SUMIF(Inputs!$I$4:$R$4,Revenue!DB$8,Inputs!$I107:$R107)*SUMIF(Inputs!$I$4:$R$4,Revenue!DB$8,Inputs!$I$16:$R$16)*Summary!$D$60</f>
        <v>0</v>
      </c>
      <c r="DC29" s="76">
        <f>DC16*SUMIF(Inputs!$I$4:$R$4,Revenue!DC$8,Inputs!$I107:$R107)*SUMIF(Inputs!$I$4:$R$4,Revenue!DC$8,Inputs!$I$16:$R$16)*Summary!$D$60</f>
        <v>0</v>
      </c>
      <c r="DD29" s="76">
        <f>DD16*SUMIF(Inputs!$I$4:$R$4,Revenue!DD$8,Inputs!$I107:$R107)*SUMIF(Inputs!$I$4:$R$4,Revenue!DD$8,Inputs!$I$16:$R$16)*Summary!$D$60</f>
        <v>0</v>
      </c>
      <c r="DE29" s="76">
        <f>DE16*SUMIF(Inputs!$I$4:$R$4,Revenue!DE$8,Inputs!$I107:$R107)*SUMIF(Inputs!$I$4:$R$4,Revenue!DE$8,Inputs!$I$16:$R$16)*Summary!$D$60</f>
        <v>0</v>
      </c>
      <c r="DF29" s="76">
        <f>DF16*SUMIF(Inputs!$I$4:$R$4,Revenue!DF$8,Inputs!$I107:$R107)*SUMIF(Inputs!$I$4:$R$4,Revenue!DF$8,Inputs!$I$16:$R$16)*Summary!$D$60</f>
        <v>0</v>
      </c>
      <c r="DG29" s="76">
        <f>DG16*SUMIF(Inputs!$I$4:$R$4,Revenue!DG$8,Inputs!$I107:$R107)*SUMIF(Inputs!$I$4:$R$4,Revenue!DG$8,Inputs!$I$16:$R$16)*Summary!$D$60</f>
        <v>0</v>
      </c>
      <c r="DH29" s="76">
        <f>DH16*SUMIF(Inputs!$I$4:$R$4,Revenue!DH$8,Inputs!$I107:$R107)*SUMIF(Inputs!$I$4:$R$4,Revenue!DH$8,Inputs!$I$16:$R$16)*Summary!$D$60</f>
        <v>0</v>
      </c>
      <c r="DI29" s="76">
        <f>DI16*SUMIF(Inputs!$I$4:$R$4,Revenue!DI$8,Inputs!$I107:$R107)*SUMIF(Inputs!$I$4:$R$4,Revenue!DI$8,Inputs!$I$16:$R$16)*Summary!$D$60</f>
        <v>0</v>
      </c>
      <c r="DJ29" s="76">
        <f>DJ16*SUMIF(Inputs!$I$4:$R$4,Revenue!DJ$8,Inputs!$I107:$R107)*SUMIF(Inputs!$I$4:$R$4,Revenue!DJ$8,Inputs!$I$16:$R$16)*Summary!$D$60</f>
        <v>0</v>
      </c>
      <c r="DK29" s="76">
        <f>DK16*SUMIF(Inputs!$I$4:$R$4,Revenue!DK$8,Inputs!$I107:$R107)*SUMIF(Inputs!$I$4:$R$4,Revenue!DK$8,Inputs!$I$16:$R$16)*Summary!$D$60</f>
        <v>0</v>
      </c>
      <c r="DL29" s="76">
        <f>DL16*SUMIF(Inputs!$I$4:$R$4,Revenue!DL$8,Inputs!$I107:$R107)*SUMIF(Inputs!$I$4:$R$4,Revenue!DL$8,Inputs!$I$16:$R$16)*Summary!$D$60</f>
        <v>0</v>
      </c>
      <c r="DM29" s="76">
        <f>DM16*SUMIF(Inputs!$I$4:$R$4,Revenue!DM$8,Inputs!$I107:$R107)*SUMIF(Inputs!$I$4:$R$4,Revenue!DM$8,Inputs!$I$16:$R$16)*Summary!$D$60</f>
        <v>0</v>
      </c>
      <c r="DN29" s="76">
        <f>DN16*SUMIF(Inputs!$I$4:$R$4,Revenue!DN$8,Inputs!$I107:$R107)*SUMIF(Inputs!$I$4:$R$4,Revenue!DN$8,Inputs!$I$16:$R$16)*Summary!$D$60</f>
        <v>0</v>
      </c>
      <c r="DO29" s="76">
        <f>DO16*SUMIF(Inputs!$I$4:$R$4,Revenue!DO$8,Inputs!$I107:$R107)*SUMIF(Inputs!$I$4:$R$4,Revenue!DO$8,Inputs!$I$16:$R$16)*Summary!$D$60</f>
        <v>0</v>
      </c>
      <c r="DP29" s="76">
        <f>DP16*SUMIF(Inputs!$I$4:$R$4,Revenue!DP$8,Inputs!$I107:$R107)*SUMIF(Inputs!$I$4:$R$4,Revenue!DP$8,Inputs!$I$16:$R$16)*Summary!$D$60</f>
        <v>0</v>
      </c>
      <c r="DQ29" s="76">
        <f>DQ16*SUMIF(Inputs!$I$4:$R$4,Revenue!DQ$8,Inputs!$I107:$R107)*SUMIF(Inputs!$I$4:$R$4,Revenue!DQ$8,Inputs!$I$16:$R$16)*Summary!$D$60</f>
        <v>0</v>
      </c>
      <c r="DR29" s="76">
        <f>DR16*SUMIF(Inputs!$I$4:$R$4,Revenue!DR$8,Inputs!$I107:$R107)*SUMIF(Inputs!$I$4:$R$4,Revenue!DR$8,Inputs!$I$16:$R$16)*Summary!$D$60</f>
        <v>0</v>
      </c>
      <c r="DS29" s="76">
        <f>DS16*SUMIF(Inputs!$I$4:$R$4,Revenue!DS$8,Inputs!$I107:$R107)*SUMIF(Inputs!$I$4:$R$4,Revenue!DS$8,Inputs!$I$16:$R$16)*Summary!$D$60</f>
        <v>0</v>
      </c>
      <c r="DT29" s="76">
        <f>DT16*SUMIF(Inputs!$I$4:$R$4,Revenue!DT$8,Inputs!$I107:$R107)*SUMIF(Inputs!$I$4:$R$4,Revenue!DT$8,Inputs!$I$16:$R$16)*Summary!$D$60</f>
        <v>0</v>
      </c>
      <c r="DU29" s="76">
        <f>DU16*SUMIF(Inputs!$I$4:$R$4,Revenue!DU$8,Inputs!$I107:$R107)*SUMIF(Inputs!$I$4:$R$4,Revenue!DU$8,Inputs!$I$16:$R$16)*Summary!$D$60</f>
        <v>0</v>
      </c>
      <c r="DV29" s="21"/>
      <c r="DW29" s="21"/>
      <c r="DX29" s="21"/>
      <c r="DY29" s="21"/>
      <c r="DZ29" s="21"/>
      <c r="EA29" s="21"/>
      <c r="EB29" s="21"/>
      <c r="EC29" s="21"/>
      <c r="ED29" s="21"/>
      <c r="EE29" s="21"/>
      <c r="EF29" s="21"/>
      <c r="EG29" s="21"/>
      <c r="EH29" s="21"/>
      <c r="EI29" s="21"/>
      <c r="EJ29" s="21"/>
      <c r="EK29" s="21"/>
      <c r="EL29" s="21"/>
      <c r="EM29" s="21"/>
      <c r="EN29" s="21"/>
      <c r="EO29" s="21"/>
    </row>
    <row r="30" spans="1:145" ht="14.25" customHeight="1">
      <c r="A30" s="62"/>
      <c r="B30" s="62"/>
      <c r="C30" s="179" t="s">
        <v>393</v>
      </c>
      <c r="D30" s="180" t="s">
        <v>77</v>
      </c>
      <c r="E30" s="62"/>
      <c r="F30" s="76">
        <f ca="1">F40*SUMIF(Inputs!$I$4:$R$4,Revenue!F$8,Inputs!$I107:$R107)*Summary!$D$60*(Inputs!$G$115+100%)/12</f>
        <v>0</v>
      </c>
      <c r="G30" s="76">
        <f ca="1">G40*SUMIF(Inputs!$I$4:$R$4,Revenue!G$8,Inputs!$I107:$R107)*Summary!$D$60*(Inputs!$G$115+100%)/12</f>
        <v>0</v>
      </c>
      <c r="H30" s="76">
        <f ca="1">H40*SUMIF(Inputs!$I$4:$R$4,Revenue!H$8,Inputs!$I107:$R107)*Summary!$D$60*(Inputs!$G$115+100%)/12</f>
        <v>0</v>
      </c>
      <c r="I30" s="76">
        <f ca="1">I40*SUMIF(Inputs!$I$4:$R$4,Revenue!I$8,Inputs!$I107:$R107)*Summary!$D$60*(Inputs!$G$115+100%)/12</f>
        <v>0</v>
      </c>
      <c r="J30" s="76">
        <f ca="1">J40*SUMIF(Inputs!$I$4:$R$4,Revenue!J$8,Inputs!$I107:$R107)*Summary!$D$60*(Inputs!$G$115+100%)/12</f>
        <v>0</v>
      </c>
      <c r="K30" s="76">
        <f ca="1">K40*SUMIF(Inputs!$I$4:$R$4,Revenue!K$8,Inputs!$I107:$R107)*Summary!$D$60*(Inputs!$G$115+100%)/12</f>
        <v>0</v>
      </c>
      <c r="L30" s="76">
        <f ca="1">L40*SUMIF(Inputs!$I$4:$R$4,Revenue!L$8,Inputs!$I107:$R107)*Summary!$D$60*(Inputs!$G$115+100%)/12</f>
        <v>0</v>
      </c>
      <c r="M30" s="76">
        <f ca="1">M40*SUMIF(Inputs!$I$4:$R$4,Revenue!M$8,Inputs!$I107:$R107)*Summary!$D$60*(Inputs!$G$115+100%)/12</f>
        <v>0</v>
      </c>
      <c r="N30" s="76">
        <f ca="1">N40*SUMIF(Inputs!$I$4:$R$4,Revenue!N$8,Inputs!$I107:$R107)*Summary!$D$60*(Inputs!$G$115+100%)/12</f>
        <v>0</v>
      </c>
      <c r="O30" s="76">
        <f ca="1">O40*SUMIF(Inputs!$I$4:$R$4,Revenue!O$8,Inputs!$I107:$R107)*Summary!$D$60*(Inputs!$G$115+100%)/12</f>
        <v>0</v>
      </c>
      <c r="P30" s="76">
        <f ca="1">P40*SUMIF(Inputs!$I$4:$R$4,Revenue!P$8,Inputs!$I107:$R107)*Summary!$D$60*(Inputs!$G$115+100%)/12</f>
        <v>0</v>
      </c>
      <c r="Q30" s="76">
        <f ca="1">Q40*SUMIF(Inputs!$I$4:$R$4,Revenue!Q$8,Inputs!$I107:$R107)*Summary!$D$60*(Inputs!$G$115+100%)/12</f>
        <v>0</v>
      </c>
      <c r="R30" s="76">
        <f ca="1">R40*SUMIF(Inputs!$I$4:$R$4,Revenue!R$8,Inputs!$I107:$R107)*Summary!$D$60*(Inputs!$G$115+100%)/12</f>
        <v>0</v>
      </c>
      <c r="S30" s="76">
        <f ca="1">S40*SUMIF(Inputs!$I$4:$R$4,Revenue!S$8,Inputs!$I107:$R107)*Summary!$D$60*(Inputs!$G$115+100%)/12</f>
        <v>0</v>
      </c>
      <c r="T30" s="76">
        <f ca="1">T40*SUMIF(Inputs!$I$4:$R$4,Revenue!T$8,Inputs!$I107:$R107)*Summary!$D$60*(Inputs!$G$115+100%)/12</f>
        <v>0</v>
      </c>
      <c r="U30" s="76">
        <f ca="1">U40*SUMIF(Inputs!$I$4:$R$4,Revenue!U$8,Inputs!$I107:$R107)*Summary!$D$60*(Inputs!$G$115+100%)/12</f>
        <v>0</v>
      </c>
      <c r="V30" s="76">
        <f ca="1">V40*SUMIF(Inputs!$I$4:$R$4,Revenue!V$8,Inputs!$I107:$R107)*Summary!$D$60*(Inputs!$G$115+100%)/12</f>
        <v>0</v>
      </c>
      <c r="W30" s="76">
        <f ca="1">W40*SUMIF(Inputs!$I$4:$R$4,Revenue!W$8,Inputs!$I107:$R107)*Summary!$D$60*(Inputs!$G$115+100%)/12</f>
        <v>0</v>
      </c>
      <c r="X30" s="76">
        <f ca="1">X40*SUMIF(Inputs!$I$4:$R$4,Revenue!X$8,Inputs!$I107:$R107)*Summary!$D$60*(Inputs!$G$115+100%)/12</f>
        <v>0</v>
      </c>
      <c r="Y30" s="76">
        <f ca="1">Y40*SUMIF(Inputs!$I$4:$R$4,Revenue!Y$8,Inputs!$I107:$R107)*Summary!$D$60*(Inputs!$G$115+100%)/12</f>
        <v>0</v>
      </c>
      <c r="Z30" s="76">
        <f ca="1">Z40*SUMIF(Inputs!$I$4:$R$4,Revenue!Z$8,Inputs!$I107:$R107)*Summary!$D$60*(Inputs!$G$115+100%)/12</f>
        <v>0</v>
      </c>
      <c r="AA30" s="76">
        <f ca="1">AA40*SUMIF(Inputs!$I$4:$R$4,Revenue!AA$8,Inputs!$I107:$R107)*Summary!$D$60*(Inputs!$G$115+100%)/12</f>
        <v>0</v>
      </c>
      <c r="AB30" s="76">
        <f ca="1">AB40*SUMIF(Inputs!$I$4:$R$4,Revenue!AB$8,Inputs!$I107:$R107)*Summary!$D$60*(Inputs!$G$115+100%)/12</f>
        <v>0</v>
      </c>
      <c r="AC30" s="76">
        <f ca="1">AC40*SUMIF(Inputs!$I$4:$R$4,Revenue!AC$8,Inputs!$I107:$R107)*Summary!$D$60*(Inputs!$G$115+100%)/12</f>
        <v>0</v>
      </c>
      <c r="AD30" s="76">
        <f ca="1">AD40*SUMIF(Inputs!$I$4:$R$4,Revenue!AD$8,Inputs!$I107:$R107)*Summary!$D$60*(Inputs!$G$115+100%)/12</f>
        <v>0</v>
      </c>
      <c r="AE30" s="76">
        <f ca="1">AE40*SUMIF(Inputs!$I$4:$R$4,Revenue!AE$8,Inputs!$I107:$R107)*Summary!$D$60*(Inputs!$G$115+100%)/12</f>
        <v>0</v>
      </c>
      <c r="AF30" s="76">
        <f ca="1">AF40*SUMIF(Inputs!$I$4:$R$4,Revenue!AF$8,Inputs!$I107:$R107)*Summary!$D$60*(Inputs!$G$115+100%)/12</f>
        <v>0</v>
      </c>
      <c r="AG30" s="76">
        <f ca="1">AG40*SUMIF(Inputs!$I$4:$R$4,Revenue!AG$8,Inputs!$I107:$R107)*Summary!$D$60*(Inputs!$G$115+100%)/12</f>
        <v>0</v>
      </c>
      <c r="AH30" s="76">
        <f ca="1">AH40*SUMIF(Inputs!$I$4:$R$4,Revenue!AH$8,Inputs!$I107:$R107)*Summary!$D$60*(Inputs!$G$115+100%)/12</f>
        <v>0</v>
      </c>
      <c r="AI30" s="76">
        <f ca="1">AI40*SUMIF(Inputs!$I$4:$R$4,Revenue!AI$8,Inputs!$I107:$R107)*Summary!$D$60*(Inputs!$G$115+100%)/12</f>
        <v>0</v>
      </c>
      <c r="AJ30" s="76">
        <f ca="1">AJ40*SUMIF(Inputs!$I$4:$R$4,Revenue!AJ$8,Inputs!$I107:$R107)*Summary!$D$60*(Inputs!$G$115+100%)/12</f>
        <v>0</v>
      </c>
      <c r="AK30" s="76">
        <f ca="1">AK40*SUMIF(Inputs!$I$4:$R$4,Revenue!AK$8,Inputs!$I107:$R107)*Summary!$D$60*(Inputs!$G$115+100%)/12</f>
        <v>0</v>
      </c>
      <c r="AL30" s="76">
        <f ca="1">AL40*SUMIF(Inputs!$I$4:$R$4,Revenue!AL$8,Inputs!$I107:$R107)*Summary!$D$60*(Inputs!$G$115+100%)/12</f>
        <v>0</v>
      </c>
      <c r="AM30" s="76">
        <f ca="1">AM40*SUMIF(Inputs!$I$4:$R$4,Revenue!AM$8,Inputs!$I107:$R107)*Summary!$D$60*(Inputs!$G$115+100%)/12</f>
        <v>0</v>
      </c>
      <c r="AN30" s="76">
        <f ca="1">AN40*SUMIF(Inputs!$I$4:$R$4,Revenue!AN$8,Inputs!$I107:$R107)*Summary!$D$60*(Inputs!$G$115+100%)/12</f>
        <v>0</v>
      </c>
      <c r="AO30" s="76">
        <f ca="1">AO40*SUMIF(Inputs!$I$4:$R$4,Revenue!AO$8,Inputs!$I107:$R107)*Summary!$D$60*(Inputs!$G$115+100%)/12</f>
        <v>0</v>
      </c>
      <c r="AP30" s="76">
        <f ca="1">AP40*SUMIF(Inputs!$I$4:$R$4,Revenue!AP$8,Inputs!$I107:$R107)*Summary!$D$60*(Inputs!$G$115+100%)/12</f>
        <v>0</v>
      </c>
      <c r="AQ30" s="76">
        <f ca="1">AQ40*SUMIF(Inputs!$I$4:$R$4,Revenue!AQ$8,Inputs!$I107:$R107)*Summary!$D$60*(Inputs!$G$115+100%)/12</f>
        <v>0</v>
      </c>
      <c r="AR30" s="76">
        <f ca="1">AR40*SUMIF(Inputs!$I$4:$R$4,Revenue!AR$8,Inputs!$I107:$R107)*Summary!$D$60*(Inputs!$G$115+100%)/12</f>
        <v>0</v>
      </c>
      <c r="AS30" s="76">
        <f ca="1">AS40*SUMIF(Inputs!$I$4:$R$4,Revenue!AS$8,Inputs!$I107:$R107)*Summary!$D$60*(Inputs!$G$115+100%)/12</f>
        <v>0</v>
      </c>
      <c r="AT30" s="76">
        <f ca="1">AT40*SUMIF(Inputs!$I$4:$R$4,Revenue!AT$8,Inputs!$I107:$R107)*Summary!$D$60*(Inputs!$G$115+100%)/12</f>
        <v>0</v>
      </c>
      <c r="AU30" s="76">
        <f ca="1">AU40*SUMIF(Inputs!$I$4:$R$4,Revenue!AU$8,Inputs!$I107:$R107)*Summary!$D$60*(Inputs!$G$115+100%)/12</f>
        <v>0</v>
      </c>
      <c r="AV30" s="76">
        <f ca="1">AV40*SUMIF(Inputs!$I$4:$R$4,Revenue!AV$8,Inputs!$I107:$R107)*Summary!$D$60*(Inputs!$G$115+100%)/12</f>
        <v>0</v>
      </c>
      <c r="AW30" s="76">
        <f ca="1">AW40*SUMIF(Inputs!$I$4:$R$4,Revenue!AW$8,Inputs!$I107:$R107)*Summary!$D$60*(Inputs!$G$115+100%)/12</f>
        <v>0</v>
      </c>
      <c r="AX30" s="76">
        <f ca="1">AX40*SUMIF(Inputs!$I$4:$R$4,Revenue!AX$8,Inputs!$I107:$R107)*Summary!$D$60*(Inputs!$G$115+100%)/12</f>
        <v>0</v>
      </c>
      <c r="AY30" s="76">
        <f ca="1">AY40*SUMIF(Inputs!$I$4:$R$4,Revenue!AY$8,Inputs!$I107:$R107)*Summary!$D$60*(Inputs!$G$115+100%)/12</f>
        <v>0</v>
      </c>
      <c r="AZ30" s="76">
        <f ca="1">AZ40*SUMIF(Inputs!$I$4:$R$4,Revenue!AZ$8,Inputs!$I107:$R107)*Summary!$D$60*(Inputs!$G$115+100%)/12</f>
        <v>0</v>
      </c>
      <c r="BA30" s="76">
        <f ca="1">BA40*SUMIF(Inputs!$I$4:$R$4,Revenue!BA$8,Inputs!$I107:$R107)*Summary!$D$60*(Inputs!$G$115+100%)/12</f>
        <v>0</v>
      </c>
      <c r="BB30" s="76">
        <f ca="1">BB40*SUMIF(Inputs!$I$4:$R$4,Revenue!BB$8,Inputs!$I107:$R107)*Summary!$D$60*(Inputs!$G$115+100%)/12</f>
        <v>0</v>
      </c>
      <c r="BC30" s="76">
        <f ca="1">BC40*SUMIF(Inputs!$I$4:$R$4,Revenue!BC$8,Inputs!$I107:$R107)*Summary!$D$60*(Inputs!$G$115+100%)/12</f>
        <v>0</v>
      </c>
      <c r="BD30" s="76">
        <f ca="1">BD40*SUMIF(Inputs!$I$4:$R$4,Revenue!BD$8,Inputs!$I107:$R107)*Summary!$D$60*(Inputs!$G$115+100%)/12</f>
        <v>0</v>
      </c>
      <c r="BE30" s="76">
        <f ca="1">BE40*SUMIF(Inputs!$I$4:$R$4,Revenue!BE$8,Inputs!$I107:$R107)*Summary!$D$60*(Inputs!$G$115+100%)/12</f>
        <v>0</v>
      </c>
      <c r="BF30" s="76">
        <f ca="1">BF40*SUMIF(Inputs!$I$4:$R$4,Revenue!BF$8,Inputs!$I107:$R107)*Summary!$D$60*(Inputs!$G$115+100%)/12</f>
        <v>0</v>
      </c>
      <c r="BG30" s="76">
        <f ca="1">BG40*SUMIF(Inputs!$I$4:$R$4,Revenue!BG$8,Inputs!$I107:$R107)*Summary!$D$60*(Inputs!$G$115+100%)/12</f>
        <v>0</v>
      </c>
      <c r="BH30" s="76">
        <f ca="1">BH40*SUMIF(Inputs!$I$4:$R$4,Revenue!BH$8,Inputs!$I107:$R107)*Summary!$D$60*(Inputs!$G$115+100%)/12</f>
        <v>0</v>
      </c>
      <c r="BI30" s="76">
        <f ca="1">BI40*SUMIF(Inputs!$I$4:$R$4,Revenue!BI$8,Inputs!$I107:$R107)*Summary!$D$60*(Inputs!$G$115+100%)/12</f>
        <v>0</v>
      </c>
      <c r="BJ30" s="76">
        <f ca="1">BJ40*SUMIF(Inputs!$I$4:$R$4,Revenue!BJ$8,Inputs!$I107:$R107)*Summary!$D$60*(Inputs!$G$115+100%)/12</f>
        <v>0</v>
      </c>
      <c r="BK30" s="76">
        <f ca="1">BK40*SUMIF(Inputs!$I$4:$R$4,Revenue!BK$8,Inputs!$I107:$R107)*Summary!$D$60*(Inputs!$G$115+100%)/12</f>
        <v>0</v>
      </c>
      <c r="BL30" s="76">
        <f ca="1">BL40*SUMIF(Inputs!$I$4:$R$4,Revenue!BL$8,Inputs!$I107:$R107)*Summary!$D$60*(Inputs!$G$115+100%)/12</f>
        <v>0</v>
      </c>
      <c r="BM30" s="76">
        <f ca="1">BM40*SUMIF(Inputs!$I$4:$R$4,Revenue!BM$8,Inputs!$I107:$R107)*Summary!$D$60*(Inputs!$G$115+100%)/12</f>
        <v>0</v>
      </c>
      <c r="BN30" s="76">
        <f ca="1">BN40*SUMIF(Inputs!$I$4:$R$4,Revenue!BN$8,Inputs!$I107:$R107)*Summary!$D$60*(Inputs!$G$115+100%)/12</f>
        <v>0</v>
      </c>
      <c r="BO30" s="76">
        <f ca="1">BO40*SUMIF(Inputs!$I$4:$R$4,Revenue!BO$8,Inputs!$I107:$R107)*Summary!$D$60*(Inputs!$G$115+100%)/12</f>
        <v>0</v>
      </c>
      <c r="BP30" s="76">
        <f ca="1">BP40*SUMIF(Inputs!$I$4:$R$4,Revenue!BP$8,Inputs!$I107:$R107)*Summary!$D$60*(Inputs!$G$115+100%)/12</f>
        <v>0</v>
      </c>
      <c r="BQ30" s="76">
        <f ca="1">BQ40*SUMIF(Inputs!$I$4:$R$4,Revenue!BQ$8,Inputs!$I107:$R107)*Summary!$D$60*(Inputs!$G$115+100%)/12</f>
        <v>0</v>
      </c>
      <c r="BR30" s="76">
        <f ca="1">BR40*SUMIF(Inputs!$I$4:$R$4,Revenue!BR$8,Inputs!$I107:$R107)*Summary!$D$60*(Inputs!$G$115+100%)/12</f>
        <v>0</v>
      </c>
      <c r="BS30" s="76">
        <f ca="1">BS40*SUMIF(Inputs!$I$4:$R$4,Revenue!BS$8,Inputs!$I107:$R107)*Summary!$D$60*(Inputs!$G$115+100%)/12</f>
        <v>0</v>
      </c>
      <c r="BT30" s="76">
        <f ca="1">BT40*SUMIF(Inputs!$I$4:$R$4,Revenue!BT$8,Inputs!$I107:$R107)*Summary!$D$60*(Inputs!$G$115+100%)/12</f>
        <v>0</v>
      </c>
      <c r="BU30" s="76">
        <f ca="1">BU40*SUMIF(Inputs!$I$4:$R$4,Revenue!BU$8,Inputs!$I107:$R107)*Summary!$D$60*(Inputs!$G$115+100%)/12</f>
        <v>0</v>
      </c>
      <c r="BV30" s="76">
        <f ca="1">BV40*SUMIF(Inputs!$I$4:$R$4,Revenue!BV$8,Inputs!$I107:$R107)*Summary!$D$60*(Inputs!$G$115+100%)/12</f>
        <v>0</v>
      </c>
      <c r="BW30" s="76">
        <f ca="1">BW40*SUMIF(Inputs!$I$4:$R$4,Revenue!BW$8,Inputs!$I107:$R107)*Summary!$D$60*(Inputs!$G$115+100%)/12</f>
        <v>0</v>
      </c>
      <c r="BX30" s="76">
        <f ca="1">BX40*SUMIF(Inputs!$I$4:$R$4,Revenue!BX$8,Inputs!$I107:$R107)*Summary!$D$60*(Inputs!$G$115+100%)/12</f>
        <v>0</v>
      </c>
      <c r="BY30" s="76">
        <f ca="1">BY40*SUMIF(Inputs!$I$4:$R$4,Revenue!BY$8,Inputs!$I107:$R107)*Summary!$D$60*(Inputs!$G$115+100%)/12</f>
        <v>0</v>
      </c>
      <c r="BZ30" s="76">
        <f ca="1">BZ40*SUMIF(Inputs!$I$4:$R$4,Revenue!BZ$8,Inputs!$I107:$R107)*Summary!$D$60*(Inputs!$G$115+100%)/12</f>
        <v>0</v>
      </c>
      <c r="CA30" s="76">
        <f ca="1">CA40*SUMIF(Inputs!$I$4:$R$4,Revenue!CA$8,Inputs!$I107:$R107)*Summary!$D$60*(Inputs!$G$115+100%)/12</f>
        <v>0</v>
      </c>
      <c r="CB30" s="76">
        <f ca="1">CB40*SUMIF(Inputs!$I$4:$R$4,Revenue!CB$8,Inputs!$I107:$R107)*Summary!$D$60*(Inputs!$G$115+100%)/12</f>
        <v>0</v>
      </c>
      <c r="CC30" s="76">
        <f ca="1">CC40*SUMIF(Inputs!$I$4:$R$4,Revenue!CC$8,Inputs!$I107:$R107)*Summary!$D$60*(Inputs!$G$115+100%)/12</f>
        <v>0</v>
      </c>
      <c r="CD30" s="76">
        <f ca="1">CD40*SUMIF(Inputs!$I$4:$R$4,Revenue!CD$8,Inputs!$I107:$R107)*Summary!$D$60*(Inputs!$G$115+100%)/12</f>
        <v>0</v>
      </c>
      <c r="CE30" s="76">
        <f ca="1">CE40*SUMIF(Inputs!$I$4:$R$4,Revenue!CE$8,Inputs!$I107:$R107)*Summary!$D$60*(Inputs!$G$115+100%)/12</f>
        <v>0</v>
      </c>
      <c r="CF30" s="76">
        <f ca="1">CF40*SUMIF(Inputs!$I$4:$R$4,Revenue!CF$8,Inputs!$I107:$R107)*Summary!$D$60*(Inputs!$G$115+100%)/12</f>
        <v>0</v>
      </c>
      <c r="CG30" s="76">
        <f ca="1">CG40*SUMIF(Inputs!$I$4:$R$4,Revenue!CG$8,Inputs!$I107:$R107)*Summary!$D$60*(Inputs!$G$115+100%)/12</f>
        <v>0</v>
      </c>
      <c r="CH30" s="76">
        <f ca="1">CH40*SUMIF(Inputs!$I$4:$R$4,Revenue!CH$8,Inputs!$I107:$R107)*Summary!$D$60*(Inputs!$G$115+100%)/12</f>
        <v>0</v>
      </c>
      <c r="CI30" s="76">
        <f ca="1">CI40*SUMIF(Inputs!$I$4:$R$4,Revenue!CI$8,Inputs!$I107:$R107)*Summary!$D$60*(Inputs!$G$115+100%)/12</f>
        <v>0</v>
      </c>
      <c r="CJ30" s="76">
        <f ca="1">CJ40*SUMIF(Inputs!$I$4:$R$4,Revenue!CJ$8,Inputs!$I107:$R107)*Summary!$D$60*(Inputs!$G$115+100%)/12</f>
        <v>0</v>
      </c>
      <c r="CK30" s="76">
        <f ca="1">CK40*SUMIF(Inputs!$I$4:$R$4,Revenue!CK$8,Inputs!$I107:$R107)*Summary!$D$60*(Inputs!$G$115+100%)/12</f>
        <v>0</v>
      </c>
      <c r="CL30" s="76">
        <f ca="1">CL40*SUMIF(Inputs!$I$4:$R$4,Revenue!CL$8,Inputs!$I107:$R107)*Summary!$D$60*(Inputs!$G$115+100%)/12</f>
        <v>0</v>
      </c>
      <c r="CM30" s="76">
        <f ca="1">CM40*SUMIF(Inputs!$I$4:$R$4,Revenue!CM$8,Inputs!$I107:$R107)*Summary!$D$60*(Inputs!$G$115+100%)/12</f>
        <v>0</v>
      </c>
      <c r="CN30" s="76">
        <f ca="1">CN40*SUMIF(Inputs!$I$4:$R$4,Revenue!CN$8,Inputs!$I107:$R107)*Summary!$D$60*(Inputs!$G$115+100%)/12</f>
        <v>0</v>
      </c>
      <c r="CO30" s="76">
        <f ca="1">CO40*SUMIF(Inputs!$I$4:$R$4,Revenue!CO$8,Inputs!$I107:$R107)*Summary!$D$60*(Inputs!$G$115+100%)/12</f>
        <v>0</v>
      </c>
      <c r="CP30" s="76">
        <f ca="1">CP40*SUMIF(Inputs!$I$4:$R$4,Revenue!CP$8,Inputs!$I107:$R107)*Summary!$D$60*(Inputs!$G$115+100%)/12</f>
        <v>0</v>
      </c>
      <c r="CQ30" s="76">
        <f ca="1">CQ40*SUMIF(Inputs!$I$4:$R$4,Revenue!CQ$8,Inputs!$I107:$R107)*Summary!$D$60*(Inputs!$G$115+100%)/12</f>
        <v>0</v>
      </c>
      <c r="CR30" s="76">
        <f ca="1">CR40*SUMIF(Inputs!$I$4:$R$4,Revenue!CR$8,Inputs!$I107:$R107)*Summary!$D$60*(Inputs!$G$115+100%)/12</f>
        <v>0</v>
      </c>
      <c r="CS30" s="76">
        <f ca="1">CS40*SUMIF(Inputs!$I$4:$R$4,Revenue!CS$8,Inputs!$I107:$R107)*Summary!$D$60*(Inputs!$G$115+100%)/12</f>
        <v>0</v>
      </c>
      <c r="CT30" s="76">
        <f ca="1">CT40*SUMIF(Inputs!$I$4:$R$4,Revenue!CT$8,Inputs!$I107:$R107)*Summary!$D$60*(Inputs!$G$115+100%)/12</f>
        <v>0</v>
      </c>
      <c r="CU30" s="76">
        <f ca="1">CU40*SUMIF(Inputs!$I$4:$R$4,Revenue!CU$8,Inputs!$I107:$R107)*Summary!$D$60*(Inputs!$G$115+100%)/12</f>
        <v>0</v>
      </c>
      <c r="CV30" s="76">
        <f ca="1">CV40*SUMIF(Inputs!$I$4:$R$4,Revenue!CV$8,Inputs!$I107:$R107)*Summary!$D$60*(Inputs!$G$115+100%)/12</f>
        <v>0</v>
      </c>
      <c r="CW30" s="76">
        <f ca="1">CW40*SUMIF(Inputs!$I$4:$R$4,Revenue!CW$8,Inputs!$I107:$R107)*Summary!$D$60*(Inputs!$G$115+100%)/12</f>
        <v>0</v>
      </c>
      <c r="CX30" s="76">
        <f ca="1">CX40*SUMIF(Inputs!$I$4:$R$4,Revenue!CX$8,Inputs!$I107:$R107)*Summary!$D$60*(Inputs!$G$115+100%)/12</f>
        <v>0</v>
      </c>
      <c r="CY30" s="76">
        <f ca="1">CY40*SUMIF(Inputs!$I$4:$R$4,Revenue!CY$8,Inputs!$I107:$R107)*Summary!$D$60*(Inputs!$G$115+100%)/12</f>
        <v>0</v>
      </c>
      <c r="CZ30" s="76">
        <f ca="1">CZ40*SUMIF(Inputs!$I$4:$R$4,Revenue!CZ$8,Inputs!$I107:$R107)*Summary!$D$60*(Inputs!$G$115+100%)/12</f>
        <v>0</v>
      </c>
      <c r="DA30" s="76">
        <f ca="1">DA40*SUMIF(Inputs!$I$4:$R$4,Revenue!DA$8,Inputs!$I107:$R107)*Summary!$D$60*(Inputs!$G$115+100%)/12</f>
        <v>0</v>
      </c>
      <c r="DB30" s="76">
        <f ca="1">DB40*SUMIF(Inputs!$I$4:$R$4,Revenue!DB$8,Inputs!$I107:$R107)*Summary!$D$60*(Inputs!$G$115+100%)/12</f>
        <v>0</v>
      </c>
      <c r="DC30" s="76">
        <f ca="1">DC40*SUMIF(Inputs!$I$4:$R$4,Revenue!DC$8,Inputs!$I107:$R107)*Summary!$D$60*(Inputs!$G$115+100%)/12</f>
        <v>0</v>
      </c>
      <c r="DD30" s="76">
        <f ca="1">DD40*SUMIF(Inputs!$I$4:$R$4,Revenue!DD$8,Inputs!$I107:$R107)*Summary!$D$60*(Inputs!$G$115+100%)/12</f>
        <v>0</v>
      </c>
      <c r="DE30" s="76">
        <f ca="1">DE40*SUMIF(Inputs!$I$4:$R$4,Revenue!DE$8,Inputs!$I107:$R107)*Summary!$D$60*(Inputs!$G$115+100%)/12</f>
        <v>0</v>
      </c>
      <c r="DF30" s="76">
        <f ca="1">DF40*SUMIF(Inputs!$I$4:$R$4,Revenue!DF$8,Inputs!$I107:$R107)*Summary!$D$60*(Inputs!$G$115+100%)/12</f>
        <v>0</v>
      </c>
      <c r="DG30" s="76">
        <f ca="1">DG40*SUMIF(Inputs!$I$4:$R$4,Revenue!DG$8,Inputs!$I107:$R107)*Summary!$D$60*(Inputs!$G$115+100%)/12</f>
        <v>0</v>
      </c>
      <c r="DH30" s="76">
        <f ca="1">DH40*SUMIF(Inputs!$I$4:$R$4,Revenue!DH$8,Inputs!$I107:$R107)*Summary!$D$60*(Inputs!$G$115+100%)/12</f>
        <v>0</v>
      </c>
      <c r="DI30" s="76">
        <f ca="1">DI40*SUMIF(Inputs!$I$4:$R$4,Revenue!DI$8,Inputs!$I107:$R107)*Summary!$D$60*(Inputs!$G$115+100%)/12</f>
        <v>0</v>
      </c>
      <c r="DJ30" s="76">
        <f ca="1">DJ40*SUMIF(Inputs!$I$4:$R$4,Revenue!DJ$8,Inputs!$I107:$R107)*Summary!$D$60*(Inputs!$G$115+100%)/12</f>
        <v>0</v>
      </c>
      <c r="DK30" s="76">
        <f ca="1">DK40*SUMIF(Inputs!$I$4:$R$4,Revenue!DK$8,Inputs!$I107:$R107)*Summary!$D$60*(Inputs!$G$115+100%)/12</f>
        <v>0</v>
      </c>
      <c r="DL30" s="76">
        <f ca="1">DL40*SUMIF(Inputs!$I$4:$R$4,Revenue!DL$8,Inputs!$I107:$R107)*Summary!$D$60*(Inputs!$G$115+100%)/12</f>
        <v>0</v>
      </c>
      <c r="DM30" s="76">
        <f ca="1">DM40*SUMIF(Inputs!$I$4:$R$4,Revenue!DM$8,Inputs!$I107:$R107)*Summary!$D$60*(Inputs!$G$115+100%)/12</f>
        <v>0</v>
      </c>
      <c r="DN30" s="76">
        <f ca="1">DN40*SUMIF(Inputs!$I$4:$R$4,Revenue!DN$8,Inputs!$I107:$R107)*Summary!$D$60*(Inputs!$G$115+100%)/12</f>
        <v>0</v>
      </c>
      <c r="DO30" s="76">
        <f ca="1">DO40*SUMIF(Inputs!$I$4:$R$4,Revenue!DO$8,Inputs!$I107:$R107)*Summary!$D$60*(Inputs!$G$115+100%)/12</f>
        <v>0</v>
      </c>
      <c r="DP30" s="76">
        <f ca="1">DP40*SUMIF(Inputs!$I$4:$R$4,Revenue!DP$8,Inputs!$I107:$R107)*Summary!$D$60*(Inputs!$G$115+100%)/12</f>
        <v>0</v>
      </c>
      <c r="DQ30" s="76">
        <f ca="1">DQ40*SUMIF(Inputs!$I$4:$R$4,Revenue!DQ$8,Inputs!$I107:$R107)*Summary!$D$60*(Inputs!$G$115+100%)/12</f>
        <v>0</v>
      </c>
      <c r="DR30" s="76">
        <f ca="1">DR40*SUMIF(Inputs!$I$4:$R$4,Revenue!DR$8,Inputs!$I107:$R107)*Summary!$D$60*(Inputs!$G$115+100%)/12</f>
        <v>0</v>
      </c>
      <c r="DS30" s="76">
        <f ca="1">DS40*SUMIF(Inputs!$I$4:$R$4,Revenue!DS$8,Inputs!$I107:$R107)*Summary!$D$60*(Inputs!$G$115+100%)/12</f>
        <v>0</v>
      </c>
      <c r="DT30" s="76">
        <f ca="1">DT40*SUMIF(Inputs!$I$4:$R$4,Revenue!DT$8,Inputs!$I107:$R107)*Summary!$D$60*(Inputs!$G$115+100%)/12</f>
        <v>0</v>
      </c>
      <c r="DU30" s="76">
        <f ca="1">DU40*SUMIF(Inputs!$I$4:$R$4,Revenue!DU$8,Inputs!$I107:$R107)*Summary!$D$60*(Inputs!$G$115+100%)/12</f>
        <v>0</v>
      </c>
      <c r="DV30" s="21"/>
      <c r="DW30" s="21"/>
      <c r="DX30" s="21"/>
      <c r="DY30" s="21"/>
      <c r="DZ30" s="21"/>
      <c r="EA30" s="21"/>
      <c r="EB30" s="21"/>
      <c r="EC30" s="21"/>
      <c r="ED30" s="21"/>
      <c r="EE30" s="21"/>
      <c r="EF30" s="21"/>
      <c r="EG30" s="21"/>
      <c r="EH30" s="21"/>
      <c r="EI30" s="21"/>
      <c r="EJ30" s="21"/>
      <c r="EK30" s="21"/>
      <c r="EL30" s="21"/>
      <c r="EM30" s="21"/>
      <c r="EN30" s="21"/>
      <c r="EO30" s="21"/>
    </row>
    <row r="31" spans="1:145" ht="14.25" customHeight="1">
      <c r="A31" s="62"/>
      <c r="B31" s="62"/>
      <c r="C31" s="179"/>
      <c r="D31" s="180"/>
      <c r="E31" s="62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6"/>
      <c r="AI31" s="76"/>
      <c r="AJ31" s="76"/>
      <c r="AK31" s="76"/>
      <c r="AL31" s="76"/>
      <c r="AM31" s="76"/>
      <c r="AN31" s="76"/>
      <c r="AO31" s="76"/>
      <c r="AP31" s="76"/>
      <c r="AQ31" s="76"/>
      <c r="AR31" s="76"/>
      <c r="AS31" s="76"/>
      <c r="AT31" s="76"/>
      <c r="AU31" s="76"/>
      <c r="AV31" s="76"/>
      <c r="AW31" s="76"/>
      <c r="AX31" s="76"/>
      <c r="AY31" s="76"/>
      <c r="AZ31" s="76"/>
      <c r="BA31" s="76"/>
      <c r="BB31" s="76"/>
      <c r="BC31" s="76"/>
      <c r="BD31" s="76"/>
      <c r="BE31" s="76"/>
      <c r="BF31" s="76"/>
      <c r="BG31" s="76"/>
      <c r="BH31" s="76"/>
      <c r="BI31" s="76"/>
      <c r="BJ31" s="76"/>
      <c r="BK31" s="76"/>
      <c r="BL31" s="76"/>
      <c r="BM31" s="76"/>
      <c r="BN31" s="76"/>
      <c r="BO31" s="76"/>
      <c r="BP31" s="76"/>
      <c r="BQ31" s="76"/>
      <c r="BR31" s="76"/>
      <c r="BS31" s="76"/>
      <c r="BT31" s="76"/>
      <c r="BU31" s="76"/>
      <c r="BV31" s="76"/>
      <c r="BW31" s="76"/>
      <c r="BX31" s="76"/>
      <c r="BY31" s="76"/>
      <c r="BZ31" s="76"/>
      <c r="CA31" s="76"/>
      <c r="CB31" s="76"/>
      <c r="CC31" s="76"/>
      <c r="CD31" s="76"/>
      <c r="CE31" s="76"/>
      <c r="CF31" s="76"/>
      <c r="CG31" s="76"/>
      <c r="CH31" s="76"/>
      <c r="CI31" s="76"/>
      <c r="CJ31" s="76"/>
      <c r="CK31" s="76"/>
      <c r="CL31" s="76"/>
      <c r="CM31" s="76"/>
      <c r="CN31" s="76"/>
      <c r="CO31" s="76"/>
      <c r="CP31" s="76"/>
      <c r="CQ31" s="76"/>
      <c r="CR31" s="76"/>
      <c r="CS31" s="76"/>
      <c r="CT31" s="76"/>
      <c r="CU31" s="76"/>
      <c r="CV31" s="76"/>
      <c r="CW31" s="76"/>
      <c r="CX31" s="76"/>
      <c r="CY31" s="76"/>
      <c r="CZ31" s="76"/>
      <c r="DA31" s="76"/>
      <c r="DB31" s="76"/>
      <c r="DC31" s="76"/>
      <c r="DD31" s="76"/>
      <c r="DE31" s="76"/>
      <c r="DF31" s="76"/>
      <c r="DG31" s="76"/>
      <c r="DH31" s="76"/>
      <c r="DI31" s="76"/>
      <c r="DJ31" s="76"/>
      <c r="DK31" s="76"/>
      <c r="DL31" s="76"/>
      <c r="DM31" s="76"/>
      <c r="DN31" s="76"/>
      <c r="DO31" s="76"/>
      <c r="DP31" s="76"/>
      <c r="DQ31" s="76"/>
      <c r="DR31" s="76"/>
      <c r="DS31" s="76"/>
      <c r="DT31" s="76"/>
      <c r="DU31" s="76"/>
      <c r="DV31" s="21"/>
      <c r="DW31" s="21"/>
      <c r="DX31" s="21"/>
      <c r="DY31" s="21"/>
      <c r="DZ31" s="21"/>
      <c r="EA31" s="21"/>
      <c r="EB31" s="21"/>
      <c r="EC31" s="21"/>
      <c r="ED31" s="21"/>
      <c r="EE31" s="21"/>
      <c r="EF31" s="21"/>
      <c r="EG31" s="21"/>
      <c r="EH31" s="21"/>
      <c r="EI31" s="21"/>
      <c r="EJ31" s="21"/>
      <c r="EK31" s="21"/>
      <c r="EL31" s="21"/>
      <c r="EM31" s="21"/>
      <c r="EN31" s="21"/>
      <c r="EO31" s="21"/>
    </row>
    <row r="32" spans="1:145" ht="14.25" customHeight="1">
      <c r="A32" s="62"/>
      <c r="B32" s="62"/>
      <c r="C32" s="30" t="str">
        <f>C19</f>
        <v>Комплектующие  (сопутствущие услуги, доп. продукты)</v>
      </c>
      <c r="D32" s="79" t="s">
        <v>77</v>
      </c>
      <c r="E32" s="62"/>
      <c r="F32" s="76">
        <f t="shared" ref="F32:DU32" si="9">SUM(F34:F35)</f>
        <v>0</v>
      </c>
      <c r="G32" s="76">
        <f t="shared" si="9"/>
        <v>0</v>
      </c>
      <c r="H32" s="76">
        <f t="shared" si="9"/>
        <v>0</v>
      </c>
      <c r="I32" s="76">
        <f t="shared" si="9"/>
        <v>0</v>
      </c>
      <c r="J32" s="76">
        <f t="shared" si="9"/>
        <v>0</v>
      </c>
      <c r="K32" s="76">
        <f t="shared" si="9"/>
        <v>0</v>
      </c>
      <c r="L32" s="76">
        <f t="shared" si="9"/>
        <v>0</v>
      </c>
      <c r="M32" s="76">
        <f t="shared" si="9"/>
        <v>0</v>
      </c>
      <c r="N32" s="76">
        <f t="shared" si="9"/>
        <v>0</v>
      </c>
      <c r="O32" s="76">
        <f t="shared" si="9"/>
        <v>0</v>
      </c>
      <c r="P32" s="76">
        <f t="shared" si="9"/>
        <v>0</v>
      </c>
      <c r="Q32" s="76">
        <f t="shared" si="9"/>
        <v>0</v>
      </c>
      <c r="R32" s="76">
        <f t="shared" ca="1" si="9"/>
        <v>0</v>
      </c>
      <c r="S32" s="76">
        <f t="shared" ca="1" si="9"/>
        <v>0</v>
      </c>
      <c r="T32" s="76">
        <f t="shared" ca="1" si="9"/>
        <v>0</v>
      </c>
      <c r="U32" s="76">
        <f t="shared" ca="1" si="9"/>
        <v>0</v>
      </c>
      <c r="V32" s="76">
        <f t="shared" ca="1" si="9"/>
        <v>0</v>
      </c>
      <c r="W32" s="76">
        <f t="shared" ca="1" si="9"/>
        <v>0</v>
      </c>
      <c r="X32" s="76">
        <f t="shared" ca="1" si="9"/>
        <v>0</v>
      </c>
      <c r="Y32" s="76">
        <f t="shared" ca="1" si="9"/>
        <v>0</v>
      </c>
      <c r="Z32" s="76">
        <f t="shared" ca="1" si="9"/>
        <v>0</v>
      </c>
      <c r="AA32" s="76">
        <f t="shared" ca="1" si="9"/>
        <v>0</v>
      </c>
      <c r="AB32" s="76">
        <f t="shared" ca="1" si="9"/>
        <v>0</v>
      </c>
      <c r="AC32" s="76">
        <f t="shared" ca="1" si="9"/>
        <v>0</v>
      </c>
      <c r="AD32" s="76">
        <f t="shared" ca="1" si="9"/>
        <v>0</v>
      </c>
      <c r="AE32" s="76">
        <f t="shared" ca="1" si="9"/>
        <v>0</v>
      </c>
      <c r="AF32" s="76">
        <f t="shared" ca="1" si="9"/>
        <v>0</v>
      </c>
      <c r="AG32" s="76">
        <f t="shared" ca="1" si="9"/>
        <v>0</v>
      </c>
      <c r="AH32" s="76">
        <f t="shared" ca="1" si="9"/>
        <v>0</v>
      </c>
      <c r="AI32" s="76">
        <f t="shared" ca="1" si="9"/>
        <v>0</v>
      </c>
      <c r="AJ32" s="76">
        <f t="shared" ca="1" si="9"/>
        <v>0</v>
      </c>
      <c r="AK32" s="76">
        <f t="shared" ca="1" si="9"/>
        <v>0</v>
      </c>
      <c r="AL32" s="76">
        <f t="shared" ca="1" si="9"/>
        <v>0</v>
      </c>
      <c r="AM32" s="76">
        <f t="shared" ca="1" si="9"/>
        <v>0</v>
      </c>
      <c r="AN32" s="76">
        <f t="shared" ca="1" si="9"/>
        <v>0</v>
      </c>
      <c r="AO32" s="76">
        <f t="shared" ca="1" si="9"/>
        <v>0</v>
      </c>
      <c r="AP32" s="76">
        <f t="shared" ca="1" si="9"/>
        <v>0</v>
      </c>
      <c r="AQ32" s="76">
        <f t="shared" ca="1" si="9"/>
        <v>0</v>
      </c>
      <c r="AR32" s="76">
        <f t="shared" ca="1" si="9"/>
        <v>0</v>
      </c>
      <c r="AS32" s="76">
        <f t="shared" ca="1" si="9"/>
        <v>0</v>
      </c>
      <c r="AT32" s="76">
        <f t="shared" ca="1" si="9"/>
        <v>0</v>
      </c>
      <c r="AU32" s="76">
        <f t="shared" ca="1" si="9"/>
        <v>0</v>
      </c>
      <c r="AV32" s="76">
        <f t="shared" ca="1" si="9"/>
        <v>0</v>
      </c>
      <c r="AW32" s="76">
        <f t="shared" ca="1" si="9"/>
        <v>0</v>
      </c>
      <c r="AX32" s="76">
        <f t="shared" ca="1" si="9"/>
        <v>0</v>
      </c>
      <c r="AY32" s="76">
        <f t="shared" ca="1" si="9"/>
        <v>0</v>
      </c>
      <c r="AZ32" s="76">
        <f t="shared" ca="1" si="9"/>
        <v>0</v>
      </c>
      <c r="BA32" s="76">
        <f t="shared" ca="1" si="9"/>
        <v>0</v>
      </c>
      <c r="BB32" s="76">
        <f t="shared" ca="1" si="9"/>
        <v>0</v>
      </c>
      <c r="BC32" s="76">
        <f t="shared" ca="1" si="9"/>
        <v>0</v>
      </c>
      <c r="BD32" s="76">
        <f t="shared" ca="1" si="9"/>
        <v>0</v>
      </c>
      <c r="BE32" s="76">
        <f t="shared" ca="1" si="9"/>
        <v>0</v>
      </c>
      <c r="BF32" s="76">
        <f t="shared" ca="1" si="9"/>
        <v>0</v>
      </c>
      <c r="BG32" s="76">
        <f t="shared" ca="1" si="9"/>
        <v>0</v>
      </c>
      <c r="BH32" s="76">
        <f t="shared" ca="1" si="9"/>
        <v>0</v>
      </c>
      <c r="BI32" s="76">
        <f t="shared" ca="1" si="9"/>
        <v>0</v>
      </c>
      <c r="BJ32" s="76">
        <f t="shared" ca="1" si="9"/>
        <v>0</v>
      </c>
      <c r="BK32" s="76">
        <f t="shared" ca="1" si="9"/>
        <v>0</v>
      </c>
      <c r="BL32" s="76">
        <f t="shared" ca="1" si="9"/>
        <v>0</v>
      </c>
      <c r="BM32" s="76">
        <f t="shared" ca="1" si="9"/>
        <v>0</v>
      </c>
      <c r="BN32" s="76">
        <f t="shared" ca="1" si="9"/>
        <v>0</v>
      </c>
      <c r="BO32" s="76">
        <f t="shared" ca="1" si="9"/>
        <v>0</v>
      </c>
      <c r="BP32" s="76">
        <f t="shared" ca="1" si="9"/>
        <v>0</v>
      </c>
      <c r="BQ32" s="76">
        <f t="shared" ca="1" si="9"/>
        <v>0</v>
      </c>
      <c r="BR32" s="76">
        <f t="shared" ca="1" si="9"/>
        <v>0</v>
      </c>
      <c r="BS32" s="76">
        <f t="shared" ca="1" si="9"/>
        <v>0</v>
      </c>
      <c r="BT32" s="76">
        <f t="shared" ca="1" si="9"/>
        <v>0</v>
      </c>
      <c r="BU32" s="76">
        <f t="shared" ca="1" si="9"/>
        <v>0</v>
      </c>
      <c r="BV32" s="76">
        <f t="shared" ca="1" si="9"/>
        <v>0</v>
      </c>
      <c r="BW32" s="76">
        <f t="shared" ca="1" si="9"/>
        <v>0</v>
      </c>
      <c r="BX32" s="76">
        <f t="shared" ca="1" si="9"/>
        <v>0</v>
      </c>
      <c r="BY32" s="76">
        <f t="shared" ca="1" si="9"/>
        <v>0</v>
      </c>
      <c r="BZ32" s="76">
        <f t="shared" ca="1" si="9"/>
        <v>0</v>
      </c>
      <c r="CA32" s="76">
        <f t="shared" ca="1" si="9"/>
        <v>0</v>
      </c>
      <c r="CB32" s="76">
        <f t="shared" ca="1" si="9"/>
        <v>0</v>
      </c>
      <c r="CC32" s="76">
        <f t="shared" ca="1" si="9"/>
        <v>0</v>
      </c>
      <c r="CD32" s="76">
        <f t="shared" ca="1" si="9"/>
        <v>0</v>
      </c>
      <c r="CE32" s="76">
        <f t="shared" ca="1" si="9"/>
        <v>0</v>
      </c>
      <c r="CF32" s="76">
        <f t="shared" ca="1" si="9"/>
        <v>0</v>
      </c>
      <c r="CG32" s="76">
        <f t="shared" ca="1" si="9"/>
        <v>0</v>
      </c>
      <c r="CH32" s="76">
        <f t="shared" ca="1" si="9"/>
        <v>0</v>
      </c>
      <c r="CI32" s="76">
        <f t="shared" ca="1" si="9"/>
        <v>0</v>
      </c>
      <c r="CJ32" s="76">
        <f t="shared" ca="1" si="9"/>
        <v>0</v>
      </c>
      <c r="CK32" s="76">
        <f t="shared" ca="1" si="9"/>
        <v>0</v>
      </c>
      <c r="CL32" s="76">
        <f t="shared" ca="1" si="9"/>
        <v>0</v>
      </c>
      <c r="CM32" s="76">
        <f t="shared" ca="1" si="9"/>
        <v>0</v>
      </c>
      <c r="CN32" s="76">
        <f t="shared" ca="1" si="9"/>
        <v>0</v>
      </c>
      <c r="CO32" s="76">
        <f t="shared" ca="1" si="9"/>
        <v>0</v>
      </c>
      <c r="CP32" s="76">
        <f t="shared" ca="1" si="9"/>
        <v>0</v>
      </c>
      <c r="CQ32" s="76">
        <f t="shared" ca="1" si="9"/>
        <v>0</v>
      </c>
      <c r="CR32" s="76">
        <f t="shared" ca="1" si="9"/>
        <v>0</v>
      </c>
      <c r="CS32" s="76">
        <f t="shared" ca="1" si="9"/>
        <v>0</v>
      </c>
      <c r="CT32" s="76">
        <f t="shared" ca="1" si="9"/>
        <v>0</v>
      </c>
      <c r="CU32" s="76">
        <f t="shared" ca="1" si="9"/>
        <v>0</v>
      </c>
      <c r="CV32" s="76">
        <f t="shared" ca="1" si="9"/>
        <v>0</v>
      </c>
      <c r="CW32" s="76">
        <f t="shared" ca="1" si="9"/>
        <v>0</v>
      </c>
      <c r="CX32" s="76">
        <f t="shared" ca="1" si="9"/>
        <v>0</v>
      </c>
      <c r="CY32" s="76">
        <f t="shared" ca="1" si="9"/>
        <v>0</v>
      </c>
      <c r="CZ32" s="76">
        <f t="shared" ca="1" si="9"/>
        <v>0</v>
      </c>
      <c r="DA32" s="76">
        <f t="shared" ca="1" si="9"/>
        <v>0</v>
      </c>
      <c r="DB32" s="76">
        <f t="shared" ca="1" si="9"/>
        <v>0</v>
      </c>
      <c r="DC32" s="76">
        <f t="shared" ca="1" si="9"/>
        <v>0</v>
      </c>
      <c r="DD32" s="76">
        <f t="shared" ca="1" si="9"/>
        <v>0</v>
      </c>
      <c r="DE32" s="76">
        <f t="shared" ca="1" si="9"/>
        <v>0</v>
      </c>
      <c r="DF32" s="76">
        <f t="shared" ca="1" si="9"/>
        <v>0</v>
      </c>
      <c r="DG32" s="76">
        <f t="shared" ca="1" si="9"/>
        <v>0</v>
      </c>
      <c r="DH32" s="76">
        <f t="shared" ca="1" si="9"/>
        <v>0</v>
      </c>
      <c r="DI32" s="76">
        <f t="shared" ca="1" si="9"/>
        <v>0</v>
      </c>
      <c r="DJ32" s="76">
        <f t="shared" ca="1" si="9"/>
        <v>0</v>
      </c>
      <c r="DK32" s="76">
        <f t="shared" ca="1" si="9"/>
        <v>0</v>
      </c>
      <c r="DL32" s="76">
        <f t="shared" ca="1" si="9"/>
        <v>0</v>
      </c>
      <c r="DM32" s="76">
        <f t="shared" ca="1" si="9"/>
        <v>0</v>
      </c>
      <c r="DN32" s="76">
        <f t="shared" ca="1" si="9"/>
        <v>0</v>
      </c>
      <c r="DO32" s="76">
        <f t="shared" ca="1" si="9"/>
        <v>0</v>
      </c>
      <c r="DP32" s="76">
        <f t="shared" ca="1" si="9"/>
        <v>0</v>
      </c>
      <c r="DQ32" s="76">
        <f t="shared" ca="1" si="9"/>
        <v>0</v>
      </c>
      <c r="DR32" s="76">
        <f t="shared" ca="1" si="9"/>
        <v>0</v>
      </c>
      <c r="DS32" s="76">
        <f t="shared" ca="1" si="9"/>
        <v>0</v>
      </c>
      <c r="DT32" s="76">
        <f t="shared" ca="1" si="9"/>
        <v>0</v>
      </c>
      <c r="DU32" s="76">
        <f t="shared" ca="1" si="9"/>
        <v>0</v>
      </c>
      <c r="DV32" s="21"/>
      <c r="DW32" s="21"/>
      <c r="DX32" s="21"/>
      <c r="DY32" s="21"/>
      <c r="DZ32" s="21"/>
      <c r="EA32" s="21"/>
      <c r="EB32" s="21"/>
      <c r="EC32" s="21"/>
      <c r="ED32" s="21"/>
      <c r="EE32" s="21"/>
      <c r="EF32" s="21"/>
      <c r="EG32" s="21"/>
      <c r="EH32" s="21"/>
      <c r="EI32" s="21"/>
      <c r="EJ32" s="21"/>
      <c r="EK32" s="21"/>
      <c r="EL32" s="21"/>
      <c r="EM32" s="21"/>
      <c r="EN32" s="21"/>
      <c r="EO32" s="21"/>
    </row>
    <row r="33" spans="1:145" ht="14.25" customHeight="1">
      <c r="A33" s="62"/>
      <c r="B33" s="62"/>
      <c r="C33" s="179" t="s">
        <v>234</v>
      </c>
      <c r="D33" s="79"/>
      <c r="E33" s="62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76"/>
      <c r="AM33" s="76"/>
      <c r="AN33" s="76"/>
      <c r="AO33" s="76"/>
      <c r="AP33" s="76"/>
      <c r="AQ33" s="76"/>
      <c r="AR33" s="76"/>
      <c r="AS33" s="76"/>
      <c r="AT33" s="76"/>
      <c r="AU33" s="76"/>
      <c r="AV33" s="76"/>
      <c r="AW33" s="76"/>
      <c r="AX33" s="76"/>
      <c r="AY33" s="76"/>
      <c r="AZ33" s="76"/>
      <c r="BA33" s="76"/>
      <c r="BB33" s="76"/>
      <c r="BC33" s="76"/>
      <c r="BD33" s="76"/>
      <c r="BE33" s="76"/>
      <c r="BF33" s="76"/>
      <c r="BG33" s="76"/>
      <c r="BH33" s="76"/>
      <c r="BI33" s="76"/>
      <c r="BJ33" s="76"/>
      <c r="BK33" s="76"/>
      <c r="BL33" s="76"/>
      <c r="BM33" s="76"/>
      <c r="BN33" s="76"/>
      <c r="BO33" s="76"/>
      <c r="BP33" s="76"/>
      <c r="BQ33" s="76"/>
      <c r="BR33" s="76"/>
      <c r="BS33" s="76"/>
      <c r="BT33" s="76"/>
      <c r="BU33" s="76"/>
      <c r="BV33" s="76"/>
      <c r="BW33" s="76"/>
      <c r="BX33" s="76"/>
      <c r="BY33" s="76"/>
      <c r="BZ33" s="76"/>
      <c r="CA33" s="76"/>
      <c r="CB33" s="76"/>
      <c r="CC33" s="76"/>
      <c r="CD33" s="76"/>
      <c r="CE33" s="76"/>
      <c r="CF33" s="76"/>
      <c r="CG33" s="76"/>
      <c r="CH33" s="76"/>
      <c r="CI33" s="76"/>
      <c r="CJ33" s="76"/>
      <c r="CK33" s="76"/>
      <c r="CL33" s="76"/>
      <c r="CM33" s="76"/>
      <c r="CN33" s="76"/>
      <c r="CO33" s="76"/>
      <c r="CP33" s="76"/>
      <c r="CQ33" s="76"/>
      <c r="CR33" s="76"/>
      <c r="CS33" s="76"/>
      <c r="CT33" s="76"/>
      <c r="CU33" s="76"/>
      <c r="CV33" s="76"/>
      <c r="CW33" s="76"/>
      <c r="CX33" s="76"/>
      <c r="CY33" s="76"/>
      <c r="CZ33" s="76"/>
      <c r="DA33" s="76"/>
      <c r="DB33" s="76"/>
      <c r="DC33" s="76"/>
      <c r="DD33" s="76"/>
      <c r="DE33" s="76"/>
      <c r="DF33" s="76"/>
      <c r="DG33" s="76"/>
      <c r="DH33" s="76"/>
      <c r="DI33" s="76"/>
      <c r="DJ33" s="76"/>
      <c r="DK33" s="76"/>
      <c r="DL33" s="76"/>
      <c r="DM33" s="76"/>
      <c r="DN33" s="76"/>
      <c r="DO33" s="76"/>
      <c r="DP33" s="76"/>
      <c r="DQ33" s="76"/>
      <c r="DR33" s="76"/>
      <c r="DS33" s="76"/>
      <c r="DT33" s="76"/>
      <c r="DU33" s="76"/>
      <c r="DV33" s="21"/>
      <c r="DW33" s="21"/>
      <c r="DX33" s="21"/>
      <c r="DY33" s="21"/>
      <c r="DZ33" s="21"/>
      <c r="EA33" s="21"/>
      <c r="EB33" s="21"/>
      <c r="EC33" s="21"/>
      <c r="ED33" s="21"/>
      <c r="EE33" s="21"/>
      <c r="EF33" s="21"/>
      <c r="EG33" s="21"/>
      <c r="EH33" s="21"/>
      <c r="EI33" s="21"/>
      <c r="EJ33" s="21"/>
      <c r="EK33" s="21"/>
      <c r="EL33" s="21"/>
      <c r="EM33" s="21"/>
      <c r="EN33" s="21"/>
      <c r="EO33" s="21"/>
    </row>
    <row r="34" spans="1:145" ht="14.25" customHeight="1">
      <c r="A34" s="62"/>
      <c r="B34" s="62"/>
      <c r="C34" s="179" t="s">
        <v>397</v>
      </c>
      <c r="D34" s="180" t="s">
        <v>77</v>
      </c>
      <c r="E34" s="62"/>
      <c r="F34" s="76">
        <f>F21*SUMIF(Inputs!$I$4:$R$4,Revenue!F$8,Inputs!$I108:$R108)*SUMIF(Inputs!$I$4:$R$4,Revenue!F$8,Inputs!$I$16:$R$16)*Summary!$D$60</f>
        <v>0</v>
      </c>
      <c r="G34" s="76">
        <f>G21*SUMIF(Inputs!$I$4:$R$4,Revenue!G$8,Inputs!$I108:$R108)*SUMIF(Inputs!$I$4:$R$4,Revenue!G$8,Inputs!$I$16:$R$16)*Summary!$D$60</f>
        <v>0</v>
      </c>
      <c r="H34" s="76">
        <f>H21*SUMIF(Inputs!$I$4:$R$4,Revenue!H$8,Inputs!$I108:$R108)*SUMIF(Inputs!$I$4:$R$4,Revenue!H$8,Inputs!$I$16:$R$16)*Summary!$D$60</f>
        <v>0</v>
      </c>
      <c r="I34" s="76">
        <f>I21*SUMIF(Inputs!$I$4:$R$4,Revenue!I$8,Inputs!$I108:$R108)*SUMIF(Inputs!$I$4:$R$4,Revenue!I$8,Inputs!$I$16:$R$16)*Summary!$D$60</f>
        <v>0</v>
      </c>
      <c r="J34" s="76">
        <f>J21*SUMIF(Inputs!$I$4:$R$4,Revenue!J$8,Inputs!$I108:$R108)*SUMIF(Inputs!$I$4:$R$4,Revenue!J$8,Inputs!$I$16:$R$16)*Summary!$D$60</f>
        <v>0</v>
      </c>
      <c r="K34" s="76">
        <f>K21*SUMIF(Inputs!$I$4:$R$4,Revenue!K$8,Inputs!$I108:$R108)*SUMIF(Inputs!$I$4:$R$4,Revenue!K$8,Inputs!$I$16:$R$16)*Summary!$D$60</f>
        <v>0</v>
      </c>
      <c r="L34" s="76">
        <f>L21*SUMIF(Inputs!$I$4:$R$4,Revenue!L$8,Inputs!$I108:$R108)*SUMIF(Inputs!$I$4:$R$4,Revenue!L$8,Inputs!$I$16:$R$16)*Summary!$D$60</f>
        <v>0</v>
      </c>
      <c r="M34" s="76">
        <f>M21*SUMIF(Inputs!$I$4:$R$4,Revenue!M$8,Inputs!$I108:$R108)*SUMIF(Inputs!$I$4:$R$4,Revenue!M$8,Inputs!$I$16:$R$16)*Summary!$D$60</f>
        <v>0</v>
      </c>
      <c r="N34" s="76">
        <f>N21*SUMIF(Inputs!$I$4:$R$4,Revenue!N$8,Inputs!$I108:$R108)*SUMIF(Inputs!$I$4:$R$4,Revenue!N$8,Inputs!$I$16:$R$16)*Summary!$D$60</f>
        <v>0</v>
      </c>
      <c r="O34" s="76">
        <f>O21*SUMIF(Inputs!$I$4:$R$4,Revenue!O$8,Inputs!$I108:$R108)*SUMIF(Inputs!$I$4:$R$4,Revenue!O$8,Inputs!$I$16:$R$16)*Summary!$D$60</f>
        <v>0</v>
      </c>
      <c r="P34" s="76">
        <f>P21*SUMIF(Inputs!$I$4:$R$4,Revenue!P$8,Inputs!$I108:$R108)*SUMIF(Inputs!$I$4:$R$4,Revenue!P$8,Inputs!$I$16:$R$16)*Summary!$D$60</f>
        <v>0</v>
      </c>
      <c r="Q34" s="76">
        <f>Q21*SUMIF(Inputs!$I$4:$R$4,Revenue!Q$8,Inputs!$I108:$R108)*SUMIF(Inputs!$I$4:$R$4,Revenue!Q$8,Inputs!$I$16:$R$16)*Summary!$D$60</f>
        <v>0</v>
      </c>
      <c r="R34" s="76">
        <f>R21*SUMIF(Inputs!$I$4:$R$4,Revenue!R$8,Inputs!$I108:$R108)*SUMIF(Inputs!$I$4:$R$4,Revenue!R$8,Inputs!$I$16:$R$16)*Summary!$D$60</f>
        <v>0</v>
      </c>
      <c r="S34" s="76">
        <f>S21*SUMIF(Inputs!$I$4:$R$4,Revenue!S$8,Inputs!$I108:$R108)*SUMIF(Inputs!$I$4:$R$4,Revenue!S$8,Inputs!$I$16:$R$16)*Summary!$D$60</f>
        <v>0</v>
      </c>
      <c r="T34" s="76">
        <f>T21*SUMIF(Inputs!$I$4:$R$4,Revenue!T$8,Inputs!$I108:$R108)*SUMIF(Inputs!$I$4:$R$4,Revenue!T$8,Inputs!$I$16:$R$16)*Summary!$D$60</f>
        <v>0</v>
      </c>
      <c r="U34" s="76">
        <f>U21*SUMIF(Inputs!$I$4:$R$4,Revenue!U$8,Inputs!$I108:$R108)*SUMIF(Inputs!$I$4:$R$4,Revenue!U$8,Inputs!$I$16:$R$16)*Summary!$D$60</f>
        <v>0</v>
      </c>
      <c r="V34" s="76">
        <f>V21*SUMIF(Inputs!$I$4:$R$4,Revenue!V$8,Inputs!$I108:$R108)*SUMIF(Inputs!$I$4:$R$4,Revenue!V$8,Inputs!$I$16:$R$16)*Summary!$D$60</f>
        <v>0</v>
      </c>
      <c r="W34" s="76">
        <f>W21*SUMIF(Inputs!$I$4:$R$4,Revenue!W$8,Inputs!$I108:$R108)*SUMIF(Inputs!$I$4:$R$4,Revenue!W$8,Inputs!$I$16:$R$16)*Summary!$D$60</f>
        <v>0</v>
      </c>
      <c r="X34" s="76">
        <f>X21*SUMIF(Inputs!$I$4:$R$4,Revenue!X$8,Inputs!$I108:$R108)*SUMIF(Inputs!$I$4:$R$4,Revenue!X$8,Inputs!$I$16:$R$16)*Summary!$D$60</f>
        <v>0</v>
      </c>
      <c r="Y34" s="76">
        <f>Y21*SUMIF(Inputs!$I$4:$R$4,Revenue!Y$8,Inputs!$I108:$R108)*SUMIF(Inputs!$I$4:$R$4,Revenue!Y$8,Inputs!$I$16:$R$16)*Summary!$D$60</f>
        <v>0</v>
      </c>
      <c r="Z34" s="76">
        <f>Z21*SUMIF(Inputs!$I$4:$R$4,Revenue!Z$8,Inputs!$I108:$R108)*SUMIF(Inputs!$I$4:$R$4,Revenue!Z$8,Inputs!$I$16:$R$16)*Summary!$D$60</f>
        <v>0</v>
      </c>
      <c r="AA34" s="76">
        <f>AA21*SUMIF(Inputs!$I$4:$R$4,Revenue!AA$8,Inputs!$I108:$R108)*SUMIF(Inputs!$I$4:$R$4,Revenue!AA$8,Inputs!$I$16:$R$16)*Summary!$D$60</f>
        <v>0</v>
      </c>
      <c r="AB34" s="76">
        <f>AB21*SUMIF(Inputs!$I$4:$R$4,Revenue!AB$8,Inputs!$I108:$R108)*SUMIF(Inputs!$I$4:$R$4,Revenue!AB$8,Inputs!$I$16:$R$16)*Summary!$D$60</f>
        <v>0</v>
      </c>
      <c r="AC34" s="76">
        <f>AC21*SUMIF(Inputs!$I$4:$R$4,Revenue!AC$8,Inputs!$I108:$R108)*SUMIF(Inputs!$I$4:$R$4,Revenue!AC$8,Inputs!$I$16:$R$16)*Summary!$D$60</f>
        <v>0</v>
      </c>
      <c r="AD34" s="76">
        <f>AD21*SUMIF(Inputs!$I$4:$R$4,Revenue!AD$8,Inputs!$I108:$R108)*SUMIF(Inputs!$I$4:$R$4,Revenue!AD$8,Inputs!$I$16:$R$16)*Summary!$D$60</f>
        <v>0</v>
      </c>
      <c r="AE34" s="76">
        <f>AE21*SUMIF(Inputs!$I$4:$R$4,Revenue!AE$8,Inputs!$I108:$R108)*SUMIF(Inputs!$I$4:$R$4,Revenue!AE$8,Inputs!$I$16:$R$16)*Summary!$D$60</f>
        <v>0</v>
      </c>
      <c r="AF34" s="76">
        <f>AF21*SUMIF(Inputs!$I$4:$R$4,Revenue!AF$8,Inputs!$I108:$R108)*SUMIF(Inputs!$I$4:$R$4,Revenue!AF$8,Inputs!$I$16:$R$16)*Summary!$D$60</f>
        <v>0</v>
      </c>
      <c r="AG34" s="76">
        <f>AG21*SUMIF(Inputs!$I$4:$R$4,Revenue!AG$8,Inputs!$I108:$R108)*SUMIF(Inputs!$I$4:$R$4,Revenue!AG$8,Inputs!$I$16:$R$16)*Summary!$D$60</f>
        <v>0</v>
      </c>
      <c r="AH34" s="76">
        <f>AH21*SUMIF(Inputs!$I$4:$R$4,Revenue!AH$8,Inputs!$I108:$R108)*SUMIF(Inputs!$I$4:$R$4,Revenue!AH$8,Inputs!$I$16:$R$16)*Summary!$D$60</f>
        <v>0</v>
      </c>
      <c r="AI34" s="76">
        <f>AI21*SUMIF(Inputs!$I$4:$R$4,Revenue!AI$8,Inputs!$I108:$R108)*SUMIF(Inputs!$I$4:$R$4,Revenue!AI$8,Inputs!$I$16:$R$16)*Summary!$D$60</f>
        <v>0</v>
      </c>
      <c r="AJ34" s="76">
        <f>AJ21*SUMIF(Inputs!$I$4:$R$4,Revenue!AJ$8,Inputs!$I108:$R108)*SUMIF(Inputs!$I$4:$R$4,Revenue!AJ$8,Inputs!$I$16:$R$16)*Summary!$D$60</f>
        <v>0</v>
      </c>
      <c r="AK34" s="76">
        <f>AK21*SUMIF(Inputs!$I$4:$R$4,Revenue!AK$8,Inputs!$I108:$R108)*SUMIF(Inputs!$I$4:$R$4,Revenue!AK$8,Inputs!$I$16:$R$16)*Summary!$D$60</f>
        <v>0</v>
      </c>
      <c r="AL34" s="76">
        <f>AL21*SUMIF(Inputs!$I$4:$R$4,Revenue!AL$8,Inputs!$I108:$R108)*SUMIF(Inputs!$I$4:$R$4,Revenue!AL$8,Inputs!$I$16:$R$16)*Summary!$D$60</f>
        <v>0</v>
      </c>
      <c r="AM34" s="76">
        <f>AM21*SUMIF(Inputs!$I$4:$R$4,Revenue!AM$8,Inputs!$I108:$R108)*SUMIF(Inputs!$I$4:$R$4,Revenue!AM$8,Inputs!$I$16:$R$16)*Summary!$D$60</f>
        <v>0</v>
      </c>
      <c r="AN34" s="76">
        <f>AN21*SUMIF(Inputs!$I$4:$R$4,Revenue!AN$8,Inputs!$I108:$R108)*SUMIF(Inputs!$I$4:$R$4,Revenue!AN$8,Inputs!$I$16:$R$16)*Summary!$D$60</f>
        <v>0</v>
      </c>
      <c r="AO34" s="76">
        <f>AO21*SUMIF(Inputs!$I$4:$R$4,Revenue!AO$8,Inputs!$I108:$R108)*SUMIF(Inputs!$I$4:$R$4,Revenue!AO$8,Inputs!$I$16:$R$16)*Summary!$D$60</f>
        <v>0</v>
      </c>
      <c r="AP34" s="76">
        <f>AP21*SUMIF(Inputs!$I$4:$R$4,Revenue!AP$8,Inputs!$I108:$R108)*SUMIF(Inputs!$I$4:$R$4,Revenue!AP$8,Inputs!$I$16:$R$16)*Summary!$D$60</f>
        <v>0</v>
      </c>
      <c r="AQ34" s="76">
        <f>AQ21*SUMIF(Inputs!$I$4:$R$4,Revenue!AQ$8,Inputs!$I108:$R108)*SUMIF(Inputs!$I$4:$R$4,Revenue!AQ$8,Inputs!$I$16:$R$16)*Summary!$D$60</f>
        <v>0</v>
      </c>
      <c r="AR34" s="76">
        <f>AR21*SUMIF(Inputs!$I$4:$R$4,Revenue!AR$8,Inputs!$I108:$R108)*SUMIF(Inputs!$I$4:$R$4,Revenue!AR$8,Inputs!$I$16:$R$16)*Summary!$D$60</f>
        <v>0</v>
      </c>
      <c r="AS34" s="76">
        <f>AS21*SUMIF(Inputs!$I$4:$R$4,Revenue!AS$8,Inputs!$I108:$R108)*SUMIF(Inputs!$I$4:$R$4,Revenue!AS$8,Inputs!$I$16:$R$16)*Summary!$D$60</f>
        <v>0</v>
      </c>
      <c r="AT34" s="76">
        <f>AT21*SUMIF(Inputs!$I$4:$R$4,Revenue!AT$8,Inputs!$I108:$R108)*SUMIF(Inputs!$I$4:$R$4,Revenue!AT$8,Inputs!$I$16:$R$16)*Summary!$D$60</f>
        <v>0</v>
      </c>
      <c r="AU34" s="76">
        <f>AU21*SUMIF(Inputs!$I$4:$R$4,Revenue!AU$8,Inputs!$I108:$R108)*SUMIF(Inputs!$I$4:$R$4,Revenue!AU$8,Inputs!$I$16:$R$16)*Summary!$D$60</f>
        <v>0</v>
      </c>
      <c r="AV34" s="76">
        <f>AV21*SUMIF(Inputs!$I$4:$R$4,Revenue!AV$8,Inputs!$I108:$R108)*SUMIF(Inputs!$I$4:$R$4,Revenue!AV$8,Inputs!$I$16:$R$16)*Summary!$D$60</f>
        <v>0</v>
      </c>
      <c r="AW34" s="76">
        <f>AW21*SUMIF(Inputs!$I$4:$R$4,Revenue!AW$8,Inputs!$I108:$R108)*SUMIF(Inputs!$I$4:$R$4,Revenue!AW$8,Inputs!$I$16:$R$16)*Summary!$D$60</f>
        <v>0</v>
      </c>
      <c r="AX34" s="76">
        <f>AX21*SUMIF(Inputs!$I$4:$R$4,Revenue!AX$8,Inputs!$I108:$R108)*SUMIF(Inputs!$I$4:$R$4,Revenue!AX$8,Inputs!$I$16:$R$16)*Summary!$D$60</f>
        <v>0</v>
      </c>
      <c r="AY34" s="76">
        <f>AY21*SUMIF(Inputs!$I$4:$R$4,Revenue!AY$8,Inputs!$I108:$R108)*SUMIF(Inputs!$I$4:$R$4,Revenue!AY$8,Inputs!$I$16:$R$16)*Summary!$D$60</f>
        <v>0</v>
      </c>
      <c r="AZ34" s="76">
        <f>AZ21*SUMIF(Inputs!$I$4:$R$4,Revenue!AZ$8,Inputs!$I108:$R108)*SUMIF(Inputs!$I$4:$R$4,Revenue!AZ$8,Inputs!$I$16:$R$16)*Summary!$D$60</f>
        <v>0</v>
      </c>
      <c r="BA34" s="76">
        <f>BA21*SUMIF(Inputs!$I$4:$R$4,Revenue!BA$8,Inputs!$I108:$R108)*SUMIF(Inputs!$I$4:$R$4,Revenue!BA$8,Inputs!$I$16:$R$16)*Summary!$D$60</f>
        <v>0</v>
      </c>
      <c r="BB34" s="76">
        <f>BB21*SUMIF(Inputs!$I$4:$R$4,Revenue!BB$8,Inputs!$I108:$R108)*SUMIF(Inputs!$I$4:$R$4,Revenue!BB$8,Inputs!$I$16:$R$16)*Summary!$D$60</f>
        <v>0</v>
      </c>
      <c r="BC34" s="76">
        <f>BC21*SUMIF(Inputs!$I$4:$R$4,Revenue!BC$8,Inputs!$I108:$R108)*SUMIF(Inputs!$I$4:$R$4,Revenue!BC$8,Inputs!$I$16:$R$16)*Summary!$D$60</f>
        <v>0</v>
      </c>
      <c r="BD34" s="76">
        <f>BD21*SUMIF(Inputs!$I$4:$R$4,Revenue!BD$8,Inputs!$I108:$R108)*SUMIF(Inputs!$I$4:$R$4,Revenue!BD$8,Inputs!$I$16:$R$16)*Summary!$D$60</f>
        <v>0</v>
      </c>
      <c r="BE34" s="76">
        <f>BE21*SUMIF(Inputs!$I$4:$R$4,Revenue!BE$8,Inputs!$I108:$R108)*SUMIF(Inputs!$I$4:$R$4,Revenue!BE$8,Inputs!$I$16:$R$16)*Summary!$D$60</f>
        <v>0</v>
      </c>
      <c r="BF34" s="76">
        <f>BF21*SUMIF(Inputs!$I$4:$R$4,Revenue!BF$8,Inputs!$I108:$R108)*SUMIF(Inputs!$I$4:$R$4,Revenue!BF$8,Inputs!$I$16:$R$16)*Summary!$D$60</f>
        <v>0</v>
      </c>
      <c r="BG34" s="76">
        <f>BG21*SUMIF(Inputs!$I$4:$R$4,Revenue!BG$8,Inputs!$I108:$R108)*SUMIF(Inputs!$I$4:$R$4,Revenue!BG$8,Inputs!$I$16:$R$16)*Summary!$D$60</f>
        <v>0</v>
      </c>
      <c r="BH34" s="76">
        <f>BH21*SUMIF(Inputs!$I$4:$R$4,Revenue!BH$8,Inputs!$I108:$R108)*SUMIF(Inputs!$I$4:$R$4,Revenue!BH$8,Inputs!$I$16:$R$16)*Summary!$D$60</f>
        <v>0</v>
      </c>
      <c r="BI34" s="76">
        <f>BI21*SUMIF(Inputs!$I$4:$R$4,Revenue!BI$8,Inputs!$I108:$R108)*SUMIF(Inputs!$I$4:$R$4,Revenue!BI$8,Inputs!$I$16:$R$16)*Summary!$D$60</f>
        <v>0</v>
      </c>
      <c r="BJ34" s="76">
        <f>BJ21*SUMIF(Inputs!$I$4:$R$4,Revenue!BJ$8,Inputs!$I108:$R108)*SUMIF(Inputs!$I$4:$R$4,Revenue!BJ$8,Inputs!$I$16:$R$16)*Summary!$D$60</f>
        <v>0</v>
      </c>
      <c r="BK34" s="76">
        <f>BK21*SUMIF(Inputs!$I$4:$R$4,Revenue!BK$8,Inputs!$I108:$R108)*SUMIF(Inputs!$I$4:$R$4,Revenue!BK$8,Inputs!$I$16:$R$16)*Summary!$D$60</f>
        <v>0</v>
      </c>
      <c r="BL34" s="76">
        <f>BL21*SUMIF(Inputs!$I$4:$R$4,Revenue!BL$8,Inputs!$I108:$R108)*SUMIF(Inputs!$I$4:$R$4,Revenue!BL$8,Inputs!$I$16:$R$16)*Summary!$D$60</f>
        <v>0</v>
      </c>
      <c r="BM34" s="76">
        <f>BM21*SUMIF(Inputs!$I$4:$R$4,Revenue!BM$8,Inputs!$I108:$R108)*SUMIF(Inputs!$I$4:$R$4,Revenue!BM$8,Inputs!$I$16:$R$16)*Summary!$D$60</f>
        <v>0</v>
      </c>
      <c r="BN34" s="76">
        <f>BN21*SUMIF(Inputs!$I$4:$R$4,Revenue!BN$8,Inputs!$I108:$R108)*SUMIF(Inputs!$I$4:$R$4,Revenue!BN$8,Inputs!$I$16:$R$16)*Summary!$D$60</f>
        <v>0</v>
      </c>
      <c r="BO34" s="76">
        <f>BO21*SUMIF(Inputs!$I$4:$R$4,Revenue!BO$8,Inputs!$I108:$R108)*SUMIF(Inputs!$I$4:$R$4,Revenue!BO$8,Inputs!$I$16:$R$16)*Summary!$D$60</f>
        <v>0</v>
      </c>
      <c r="BP34" s="76">
        <f>BP21*SUMIF(Inputs!$I$4:$R$4,Revenue!BP$8,Inputs!$I108:$R108)*SUMIF(Inputs!$I$4:$R$4,Revenue!BP$8,Inputs!$I$16:$R$16)*Summary!$D$60</f>
        <v>0</v>
      </c>
      <c r="BQ34" s="76">
        <f>BQ21*SUMIF(Inputs!$I$4:$R$4,Revenue!BQ$8,Inputs!$I108:$R108)*SUMIF(Inputs!$I$4:$R$4,Revenue!BQ$8,Inputs!$I$16:$R$16)*Summary!$D$60</f>
        <v>0</v>
      </c>
      <c r="BR34" s="76">
        <f>BR21*SUMIF(Inputs!$I$4:$R$4,Revenue!BR$8,Inputs!$I108:$R108)*SUMIF(Inputs!$I$4:$R$4,Revenue!BR$8,Inputs!$I$16:$R$16)*Summary!$D$60</f>
        <v>0</v>
      </c>
      <c r="BS34" s="76">
        <f>BS21*SUMIF(Inputs!$I$4:$R$4,Revenue!BS$8,Inputs!$I108:$R108)*SUMIF(Inputs!$I$4:$R$4,Revenue!BS$8,Inputs!$I$16:$R$16)*Summary!$D$60</f>
        <v>0</v>
      </c>
      <c r="BT34" s="76">
        <f>BT21*SUMIF(Inputs!$I$4:$R$4,Revenue!BT$8,Inputs!$I108:$R108)*SUMIF(Inputs!$I$4:$R$4,Revenue!BT$8,Inputs!$I$16:$R$16)*Summary!$D$60</f>
        <v>0</v>
      </c>
      <c r="BU34" s="76">
        <f>BU21*SUMIF(Inputs!$I$4:$R$4,Revenue!BU$8,Inputs!$I108:$R108)*SUMIF(Inputs!$I$4:$R$4,Revenue!BU$8,Inputs!$I$16:$R$16)*Summary!$D$60</f>
        <v>0</v>
      </c>
      <c r="BV34" s="76">
        <f>BV21*SUMIF(Inputs!$I$4:$R$4,Revenue!BV$8,Inputs!$I108:$R108)*SUMIF(Inputs!$I$4:$R$4,Revenue!BV$8,Inputs!$I$16:$R$16)*Summary!$D$60</f>
        <v>0</v>
      </c>
      <c r="BW34" s="76">
        <f>BW21*SUMIF(Inputs!$I$4:$R$4,Revenue!BW$8,Inputs!$I108:$R108)*SUMIF(Inputs!$I$4:$R$4,Revenue!BW$8,Inputs!$I$16:$R$16)*Summary!$D$60</f>
        <v>0</v>
      </c>
      <c r="BX34" s="76">
        <f>BX21*SUMIF(Inputs!$I$4:$R$4,Revenue!BX$8,Inputs!$I108:$R108)*SUMIF(Inputs!$I$4:$R$4,Revenue!BX$8,Inputs!$I$16:$R$16)*Summary!$D$60</f>
        <v>0</v>
      </c>
      <c r="BY34" s="76">
        <f>BY21*SUMIF(Inputs!$I$4:$R$4,Revenue!BY$8,Inputs!$I108:$R108)*SUMIF(Inputs!$I$4:$R$4,Revenue!BY$8,Inputs!$I$16:$R$16)*Summary!$D$60</f>
        <v>0</v>
      </c>
      <c r="BZ34" s="76">
        <f>BZ21*SUMIF(Inputs!$I$4:$R$4,Revenue!BZ$8,Inputs!$I108:$R108)*SUMIF(Inputs!$I$4:$R$4,Revenue!BZ$8,Inputs!$I$16:$R$16)*Summary!$D$60</f>
        <v>0</v>
      </c>
      <c r="CA34" s="76">
        <f>CA21*SUMIF(Inputs!$I$4:$R$4,Revenue!CA$8,Inputs!$I108:$R108)*SUMIF(Inputs!$I$4:$R$4,Revenue!CA$8,Inputs!$I$16:$R$16)*Summary!$D$60</f>
        <v>0</v>
      </c>
      <c r="CB34" s="76">
        <f>CB21*SUMIF(Inputs!$I$4:$R$4,Revenue!CB$8,Inputs!$I108:$R108)*SUMIF(Inputs!$I$4:$R$4,Revenue!CB$8,Inputs!$I$16:$R$16)*Summary!$D$60</f>
        <v>0</v>
      </c>
      <c r="CC34" s="76">
        <f>CC21*SUMIF(Inputs!$I$4:$R$4,Revenue!CC$8,Inputs!$I108:$R108)*SUMIF(Inputs!$I$4:$R$4,Revenue!CC$8,Inputs!$I$16:$R$16)*Summary!$D$60</f>
        <v>0</v>
      </c>
      <c r="CD34" s="76">
        <f>CD21*SUMIF(Inputs!$I$4:$R$4,Revenue!CD$8,Inputs!$I108:$R108)*SUMIF(Inputs!$I$4:$R$4,Revenue!CD$8,Inputs!$I$16:$R$16)*Summary!$D$60</f>
        <v>0</v>
      </c>
      <c r="CE34" s="76">
        <f>CE21*SUMIF(Inputs!$I$4:$R$4,Revenue!CE$8,Inputs!$I108:$R108)*SUMIF(Inputs!$I$4:$R$4,Revenue!CE$8,Inputs!$I$16:$R$16)*Summary!$D$60</f>
        <v>0</v>
      </c>
      <c r="CF34" s="76">
        <f>CF21*SUMIF(Inputs!$I$4:$R$4,Revenue!CF$8,Inputs!$I108:$R108)*SUMIF(Inputs!$I$4:$R$4,Revenue!CF$8,Inputs!$I$16:$R$16)*Summary!$D$60</f>
        <v>0</v>
      </c>
      <c r="CG34" s="76">
        <f>CG21*SUMIF(Inputs!$I$4:$R$4,Revenue!CG$8,Inputs!$I108:$R108)*SUMIF(Inputs!$I$4:$R$4,Revenue!CG$8,Inputs!$I$16:$R$16)*Summary!$D$60</f>
        <v>0</v>
      </c>
      <c r="CH34" s="76">
        <f>CH21*SUMIF(Inputs!$I$4:$R$4,Revenue!CH$8,Inputs!$I108:$R108)*SUMIF(Inputs!$I$4:$R$4,Revenue!CH$8,Inputs!$I$16:$R$16)*Summary!$D$60</f>
        <v>0</v>
      </c>
      <c r="CI34" s="76">
        <f>CI21*SUMIF(Inputs!$I$4:$R$4,Revenue!CI$8,Inputs!$I108:$R108)*SUMIF(Inputs!$I$4:$R$4,Revenue!CI$8,Inputs!$I$16:$R$16)*Summary!$D$60</f>
        <v>0</v>
      </c>
      <c r="CJ34" s="76">
        <f>CJ21*SUMIF(Inputs!$I$4:$R$4,Revenue!CJ$8,Inputs!$I108:$R108)*SUMIF(Inputs!$I$4:$R$4,Revenue!CJ$8,Inputs!$I$16:$R$16)*Summary!$D$60</f>
        <v>0</v>
      </c>
      <c r="CK34" s="76">
        <f>CK21*SUMIF(Inputs!$I$4:$R$4,Revenue!CK$8,Inputs!$I108:$R108)*SUMIF(Inputs!$I$4:$R$4,Revenue!CK$8,Inputs!$I$16:$R$16)*Summary!$D$60</f>
        <v>0</v>
      </c>
      <c r="CL34" s="76">
        <f>CL21*SUMIF(Inputs!$I$4:$R$4,Revenue!CL$8,Inputs!$I108:$R108)*SUMIF(Inputs!$I$4:$R$4,Revenue!CL$8,Inputs!$I$16:$R$16)*Summary!$D$60</f>
        <v>0</v>
      </c>
      <c r="CM34" s="76">
        <f>CM21*SUMIF(Inputs!$I$4:$R$4,Revenue!CM$8,Inputs!$I108:$R108)*SUMIF(Inputs!$I$4:$R$4,Revenue!CM$8,Inputs!$I$16:$R$16)*Summary!$D$60</f>
        <v>0</v>
      </c>
      <c r="CN34" s="76">
        <f>CN21*SUMIF(Inputs!$I$4:$R$4,Revenue!CN$8,Inputs!$I108:$R108)*SUMIF(Inputs!$I$4:$R$4,Revenue!CN$8,Inputs!$I$16:$R$16)*Summary!$D$60</f>
        <v>0</v>
      </c>
      <c r="CO34" s="76">
        <f>CO21*SUMIF(Inputs!$I$4:$R$4,Revenue!CO$8,Inputs!$I108:$R108)*SUMIF(Inputs!$I$4:$R$4,Revenue!CO$8,Inputs!$I$16:$R$16)*Summary!$D$60</f>
        <v>0</v>
      </c>
      <c r="CP34" s="76">
        <f>CP21*SUMIF(Inputs!$I$4:$R$4,Revenue!CP$8,Inputs!$I108:$R108)*SUMIF(Inputs!$I$4:$R$4,Revenue!CP$8,Inputs!$I$16:$R$16)*Summary!$D$60</f>
        <v>0</v>
      </c>
      <c r="CQ34" s="76">
        <f>CQ21*SUMIF(Inputs!$I$4:$R$4,Revenue!CQ$8,Inputs!$I108:$R108)*SUMIF(Inputs!$I$4:$R$4,Revenue!CQ$8,Inputs!$I$16:$R$16)*Summary!$D$60</f>
        <v>0</v>
      </c>
      <c r="CR34" s="76">
        <f>CR21*SUMIF(Inputs!$I$4:$R$4,Revenue!CR$8,Inputs!$I108:$R108)*SUMIF(Inputs!$I$4:$R$4,Revenue!CR$8,Inputs!$I$16:$R$16)*Summary!$D$60</f>
        <v>0</v>
      </c>
      <c r="CS34" s="76">
        <f>CS21*SUMIF(Inputs!$I$4:$R$4,Revenue!CS$8,Inputs!$I108:$R108)*SUMIF(Inputs!$I$4:$R$4,Revenue!CS$8,Inputs!$I$16:$R$16)*Summary!$D$60</f>
        <v>0</v>
      </c>
      <c r="CT34" s="76">
        <f>CT21*SUMIF(Inputs!$I$4:$R$4,Revenue!CT$8,Inputs!$I108:$R108)*SUMIF(Inputs!$I$4:$R$4,Revenue!CT$8,Inputs!$I$16:$R$16)*Summary!$D$60</f>
        <v>0</v>
      </c>
      <c r="CU34" s="76">
        <f>CU21*SUMIF(Inputs!$I$4:$R$4,Revenue!CU$8,Inputs!$I108:$R108)*SUMIF(Inputs!$I$4:$R$4,Revenue!CU$8,Inputs!$I$16:$R$16)*Summary!$D$60</f>
        <v>0</v>
      </c>
      <c r="CV34" s="76">
        <f>CV21*SUMIF(Inputs!$I$4:$R$4,Revenue!CV$8,Inputs!$I108:$R108)*SUMIF(Inputs!$I$4:$R$4,Revenue!CV$8,Inputs!$I$16:$R$16)*Summary!$D$60</f>
        <v>0</v>
      </c>
      <c r="CW34" s="76">
        <f>CW21*SUMIF(Inputs!$I$4:$R$4,Revenue!CW$8,Inputs!$I108:$R108)*SUMIF(Inputs!$I$4:$R$4,Revenue!CW$8,Inputs!$I$16:$R$16)*Summary!$D$60</f>
        <v>0</v>
      </c>
      <c r="CX34" s="76">
        <f>CX21*SUMIF(Inputs!$I$4:$R$4,Revenue!CX$8,Inputs!$I108:$R108)*SUMIF(Inputs!$I$4:$R$4,Revenue!CX$8,Inputs!$I$16:$R$16)*Summary!$D$60</f>
        <v>0</v>
      </c>
      <c r="CY34" s="76">
        <f>CY21*SUMIF(Inputs!$I$4:$R$4,Revenue!CY$8,Inputs!$I108:$R108)*SUMIF(Inputs!$I$4:$R$4,Revenue!CY$8,Inputs!$I$16:$R$16)*Summary!$D$60</f>
        <v>0</v>
      </c>
      <c r="CZ34" s="76">
        <f>CZ21*SUMIF(Inputs!$I$4:$R$4,Revenue!CZ$8,Inputs!$I108:$R108)*SUMIF(Inputs!$I$4:$R$4,Revenue!CZ$8,Inputs!$I$16:$R$16)*Summary!$D$60</f>
        <v>0</v>
      </c>
      <c r="DA34" s="76">
        <f>DA21*SUMIF(Inputs!$I$4:$R$4,Revenue!DA$8,Inputs!$I108:$R108)*SUMIF(Inputs!$I$4:$R$4,Revenue!DA$8,Inputs!$I$16:$R$16)*Summary!$D$60</f>
        <v>0</v>
      </c>
      <c r="DB34" s="76">
        <f>DB21*SUMIF(Inputs!$I$4:$R$4,Revenue!DB$8,Inputs!$I108:$R108)*SUMIF(Inputs!$I$4:$R$4,Revenue!DB$8,Inputs!$I$16:$R$16)*Summary!$D$60</f>
        <v>0</v>
      </c>
      <c r="DC34" s="76">
        <f>DC21*SUMIF(Inputs!$I$4:$R$4,Revenue!DC$8,Inputs!$I108:$R108)*SUMIF(Inputs!$I$4:$R$4,Revenue!DC$8,Inputs!$I$16:$R$16)*Summary!$D$60</f>
        <v>0</v>
      </c>
      <c r="DD34" s="76">
        <f>DD21*SUMIF(Inputs!$I$4:$R$4,Revenue!DD$8,Inputs!$I108:$R108)*SUMIF(Inputs!$I$4:$R$4,Revenue!DD$8,Inputs!$I$16:$R$16)*Summary!$D$60</f>
        <v>0</v>
      </c>
      <c r="DE34" s="76">
        <f>DE21*SUMIF(Inputs!$I$4:$R$4,Revenue!DE$8,Inputs!$I108:$R108)*SUMIF(Inputs!$I$4:$R$4,Revenue!DE$8,Inputs!$I$16:$R$16)*Summary!$D$60</f>
        <v>0</v>
      </c>
      <c r="DF34" s="76">
        <f>DF21*SUMIF(Inputs!$I$4:$R$4,Revenue!DF$8,Inputs!$I108:$R108)*SUMIF(Inputs!$I$4:$R$4,Revenue!DF$8,Inputs!$I$16:$R$16)*Summary!$D$60</f>
        <v>0</v>
      </c>
      <c r="DG34" s="76">
        <f>DG21*SUMIF(Inputs!$I$4:$R$4,Revenue!DG$8,Inputs!$I108:$R108)*SUMIF(Inputs!$I$4:$R$4,Revenue!DG$8,Inputs!$I$16:$R$16)*Summary!$D$60</f>
        <v>0</v>
      </c>
      <c r="DH34" s="76">
        <f>DH21*SUMIF(Inputs!$I$4:$R$4,Revenue!DH$8,Inputs!$I108:$R108)*SUMIF(Inputs!$I$4:$R$4,Revenue!DH$8,Inputs!$I$16:$R$16)*Summary!$D$60</f>
        <v>0</v>
      </c>
      <c r="DI34" s="76">
        <f>DI21*SUMIF(Inputs!$I$4:$R$4,Revenue!DI$8,Inputs!$I108:$R108)*SUMIF(Inputs!$I$4:$R$4,Revenue!DI$8,Inputs!$I$16:$R$16)*Summary!$D$60</f>
        <v>0</v>
      </c>
      <c r="DJ34" s="76">
        <f>DJ21*SUMIF(Inputs!$I$4:$R$4,Revenue!DJ$8,Inputs!$I108:$R108)*SUMIF(Inputs!$I$4:$R$4,Revenue!DJ$8,Inputs!$I$16:$R$16)*Summary!$D$60</f>
        <v>0</v>
      </c>
      <c r="DK34" s="76">
        <f>DK21*SUMIF(Inputs!$I$4:$R$4,Revenue!DK$8,Inputs!$I108:$R108)*SUMIF(Inputs!$I$4:$R$4,Revenue!DK$8,Inputs!$I$16:$R$16)*Summary!$D$60</f>
        <v>0</v>
      </c>
      <c r="DL34" s="76">
        <f>DL21*SUMIF(Inputs!$I$4:$R$4,Revenue!DL$8,Inputs!$I108:$R108)*SUMIF(Inputs!$I$4:$R$4,Revenue!DL$8,Inputs!$I$16:$R$16)*Summary!$D$60</f>
        <v>0</v>
      </c>
      <c r="DM34" s="76">
        <f>DM21*SUMIF(Inputs!$I$4:$R$4,Revenue!DM$8,Inputs!$I108:$R108)*SUMIF(Inputs!$I$4:$R$4,Revenue!DM$8,Inputs!$I$16:$R$16)*Summary!$D$60</f>
        <v>0</v>
      </c>
      <c r="DN34" s="76">
        <f>DN21*SUMIF(Inputs!$I$4:$R$4,Revenue!DN$8,Inputs!$I108:$R108)*SUMIF(Inputs!$I$4:$R$4,Revenue!DN$8,Inputs!$I$16:$R$16)*Summary!$D$60</f>
        <v>0</v>
      </c>
      <c r="DO34" s="76">
        <f>DO21*SUMIF(Inputs!$I$4:$R$4,Revenue!DO$8,Inputs!$I108:$R108)*SUMIF(Inputs!$I$4:$R$4,Revenue!DO$8,Inputs!$I$16:$R$16)*Summary!$D$60</f>
        <v>0</v>
      </c>
      <c r="DP34" s="76">
        <f>DP21*SUMIF(Inputs!$I$4:$R$4,Revenue!DP$8,Inputs!$I108:$R108)*SUMIF(Inputs!$I$4:$R$4,Revenue!DP$8,Inputs!$I$16:$R$16)*Summary!$D$60</f>
        <v>0</v>
      </c>
      <c r="DQ34" s="76">
        <f>DQ21*SUMIF(Inputs!$I$4:$R$4,Revenue!DQ$8,Inputs!$I108:$R108)*SUMIF(Inputs!$I$4:$R$4,Revenue!DQ$8,Inputs!$I$16:$R$16)*Summary!$D$60</f>
        <v>0</v>
      </c>
      <c r="DR34" s="76">
        <f>DR21*SUMIF(Inputs!$I$4:$R$4,Revenue!DR$8,Inputs!$I108:$R108)*SUMIF(Inputs!$I$4:$R$4,Revenue!DR$8,Inputs!$I$16:$R$16)*Summary!$D$60</f>
        <v>0</v>
      </c>
      <c r="DS34" s="76">
        <f>DS21*SUMIF(Inputs!$I$4:$R$4,Revenue!DS$8,Inputs!$I108:$R108)*SUMIF(Inputs!$I$4:$R$4,Revenue!DS$8,Inputs!$I$16:$R$16)*Summary!$D$60</f>
        <v>0</v>
      </c>
      <c r="DT34" s="76">
        <f>DT21*SUMIF(Inputs!$I$4:$R$4,Revenue!DT$8,Inputs!$I108:$R108)*SUMIF(Inputs!$I$4:$R$4,Revenue!DT$8,Inputs!$I$16:$R$16)*Summary!$D$60</f>
        <v>0</v>
      </c>
      <c r="DU34" s="76">
        <f>DU21*SUMIF(Inputs!$I$4:$R$4,Revenue!DU$8,Inputs!$I108:$R108)*SUMIF(Inputs!$I$4:$R$4,Revenue!DU$8,Inputs!$I$16:$R$16)*Summary!$D$60</f>
        <v>0</v>
      </c>
      <c r="DV34" s="21"/>
      <c r="DW34" s="21"/>
      <c r="DX34" s="21"/>
      <c r="DY34" s="21"/>
      <c r="DZ34" s="21"/>
      <c r="EA34" s="21"/>
      <c r="EB34" s="21"/>
      <c r="EC34" s="21"/>
      <c r="ED34" s="21"/>
      <c r="EE34" s="21"/>
      <c r="EF34" s="21"/>
      <c r="EG34" s="21"/>
      <c r="EH34" s="21"/>
      <c r="EI34" s="21"/>
      <c r="EJ34" s="21"/>
      <c r="EK34" s="21"/>
      <c r="EL34" s="21"/>
      <c r="EM34" s="21"/>
      <c r="EN34" s="21"/>
      <c r="EO34" s="21"/>
    </row>
    <row r="35" spans="1:145" ht="14.25" customHeight="1">
      <c r="A35" s="62"/>
      <c r="B35" s="62"/>
      <c r="C35" s="179" t="s">
        <v>395</v>
      </c>
      <c r="D35" s="180" t="s">
        <v>77</v>
      </c>
      <c r="E35" s="62"/>
      <c r="F35" s="76">
        <f>F22*SUMIF(Inputs!$I$4:$R$4,Revenue!F$8,Inputs!$I109:$R109)*SUMIF(Inputs!$I$4:$R$4,Revenue!F$8,Inputs!$I$16:$R$16)*Summary!$D$60</f>
        <v>0</v>
      </c>
      <c r="G35" s="76">
        <f>G22*SUMIF(Inputs!$I$4:$R$4,Revenue!G$8,Inputs!$I109:$R109)*SUMIF(Inputs!$I$4:$R$4,Revenue!G$8,Inputs!$I$16:$R$16)*Summary!$D$60</f>
        <v>0</v>
      </c>
      <c r="H35" s="76">
        <f>H22*SUMIF(Inputs!$I$4:$R$4,Revenue!H$8,Inputs!$I109:$R109)*SUMIF(Inputs!$I$4:$R$4,Revenue!H$8,Inputs!$I$16:$R$16)*Summary!$D$60</f>
        <v>0</v>
      </c>
      <c r="I35" s="76">
        <f>I22*SUMIF(Inputs!$I$4:$R$4,Revenue!I$8,Inputs!$I109:$R109)*SUMIF(Inputs!$I$4:$R$4,Revenue!I$8,Inputs!$I$16:$R$16)*Summary!$D$60</f>
        <v>0</v>
      </c>
      <c r="J35" s="76">
        <f>J22*SUMIF(Inputs!$I$4:$R$4,Revenue!J$8,Inputs!$I109:$R109)*SUMIF(Inputs!$I$4:$R$4,Revenue!J$8,Inputs!$I$16:$R$16)*Summary!$D$60</f>
        <v>0</v>
      </c>
      <c r="K35" s="76">
        <f>K22*SUMIF(Inputs!$I$4:$R$4,Revenue!K$8,Inputs!$I109:$R109)*SUMIF(Inputs!$I$4:$R$4,Revenue!K$8,Inputs!$I$16:$R$16)*Summary!$D$60</f>
        <v>0</v>
      </c>
      <c r="L35" s="76">
        <f>L22*SUMIF(Inputs!$I$4:$R$4,Revenue!L$8,Inputs!$I109:$R109)*SUMIF(Inputs!$I$4:$R$4,Revenue!L$8,Inputs!$I$16:$R$16)*Summary!$D$60</f>
        <v>0</v>
      </c>
      <c r="M35" s="76">
        <f>M22*SUMIF(Inputs!$I$4:$R$4,Revenue!M$8,Inputs!$I109:$R109)*SUMIF(Inputs!$I$4:$R$4,Revenue!M$8,Inputs!$I$16:$R$16)*Summary!$D$60</f>
        <v>0</v>
      </c>
      <c r="N35" s="76">
        <f>N22*SUMIF(Inputs!$I$4:$R$4,Revenue!N$8,Inputs!$I109:$R109)*SUMIF(Inputs!$I$4:$R$4,Revenue!N$8,Inputs!$I$16:$R$16)*Summary!$D$60</f>
        <v>0</v>
      </c>
      <c r="O35" s="76">
        <f>O22*SUMIF(Inputs!$I$4:$R$4,Revenue!O$8,Inputs!$I109:$R109)*SUMIF(Inputs!$I$4:$R$4,Revenue!O$8,Inputs!$I$16:$R$16)*Summary!$D$60</f>
        <v>0</v>
      </c>
      <c r="P35" s="76">
        <f>P22*SUMIF(Inputs!$I$4:$R$4,Revenue!P$8,Inputs!$I109:$R109)*SUMIF(Inputs!$I$4:$R$4,Revenue!P$8,Inputs!$I$16:$R$16)*Summary!$D$60</f>
        <v>0</v>
      </c>
      <c r="Q35" s="76">
        <f>Q22*SUMIF(Inputs!$I$4:$R$4,Revenue!Q$8,Inputs!$I109:$R109)*SUMIF(Inputs!$I$4:$R$4,Revenue!Q$8,Inputs!$I$16:$R$16)*Summary!$D$60</f>
        <v>0</v>
      </c>
      <c r="R35" s="76">
        <f ca="1">R22*SUMIF(Inputs!$I$4:$R$4,Revenue!R$8,Inputs!$I108:$R108)*SUMIF(Inputs!$I$4:$R$4,Revenue!R$8,Inputs!$I$16:$R$16)*Summary!$D$60</f>
        <v>0</v>
      </c>
      <c r="S35" s="76">
        <f ca="1">S22*SUMIF(Inputs!$I$4:$R$4,Revenue!S$8,Inputs!$I108:$R108)*SUMIF(Inputs!$I$4:$R$4,Revenue!S$8,Inputs!$I$16:$R$16)*Summary!$D$60</f>
        <v>0</v>
      </c>
      <c r="T35" s="76">
        <f ca="1">T22*SUMIF(Inputs!$I$4:$R$4,Revenue!T$8,Inputs!$I108:$R108)*SUMIF(Inputs!$I$4:$R$4,Revenue!T$8,Inputs!$I$16:$R$16)*Summary!$D$60</f>
        <v>0</v>
      </c>
      <c r="U35" s="76">
        <f ca="1">U22*SUMIF(Inputs!$I$4:$R$4,Revenue!U$8,Inputs!$I108:$R108)*SUMIF(Inputs!$I$4:$R$4,Revenue!U$8,Inputs!$I$16:$R$16)*Summary!$D$60</f>
        <v>0</v>
      </c>
      <c r="V35" s="76">
        <f ca="1">V22*SUMIF(Inputs!$I$4:$R$4,Revenue!V$8,Inputs!$I108:$R108)*SUMIF(Inputs!$I$4:$R$4,Revenue!V$8,Inputs!$I$16:$R$16)*Summary!$D$60</f>
        <v>0</v>
      </c>
      <c r="W35" s="76">
        <f ca="1">W22*SUMIF(Inputs!$I$4:$R$4,Revenue!W$8,Inputs!$I108:$R108)*SUMIF(Inputs!$I$4:$R$4,Revenue!W$8,Inputs!$I$16:$R$16)*Summary!$D$60</f>
        <v>0</v>
      </c>
      <c r="X35" s="76">
        <f ca="1">X22*SUMIF(Inputs!$I$4:$R$4,Revenue!X$8,Inputs!$I108:$R108)*SUMIF(Inputs!$I$4:$R$4,Revenue!X$8,Inputs!$I$16:$R$16)*Summary!$D$60</f>
        <v>0</v>
      </c>
      <c r="Y35" s="76">
        <f ca="1">Y22*SUMIF(Inputs!$I$4:$R$4,Revenue!Y$8,Inputs!$I108:$R108)*SUMIF(Inputs!$I$4:$R$4,Revenue!Y$8,Inputs!$I$16:$R$16)*Summary!$D$60</f>
        <v>0</v>
      </c>
      <c r="Z35" s="76">
        <f ca="1">Z22*SUMIF(Inputs!$I$4:$R$4,Revenue!Z$8,Inputs!$I108:$R108)*SUMIF(Inputs!$I$4:$R$4,Revenue!Z$8,Inputs!$I$16:$R$16)*Summary!$D$60</f>
        <v>0</v>
      </c>
      <c r="AA35" s="76">
        <f ca="1">AA22*SUMIF(Inputs!$I$4:$R$4,Revenue!AA$8,Inputs!$I108:$R108)*SUMIF(Inputs!$I$4:$R$4,Revenue!AA$8,Inputs!$I$16:$R$16)*Summary!$D$60</f>
        <v>0</v>
      </c>
      <c r="AB35" s="76">
        <f ca="1">AB22*SUMIF(Inputs!$I$4:$R$4,Revenue!AB$8,Inputs!$I108:$R108)*SUMIF(Inputs!$I$4:$R$4,Revenue!AB$8,Inputs!$I$16:$R$16)*Summary!$D$60</f>
        <v>0</v>
      </c>
      <c r="AC35" s="76">
        <f ca="1">AC22*SUMIF(Inputs!$I$4:$R$4,Revenue!AC$8,Inputs!$I108:$R108)*SUMIF(Inputs!$I$4:$R$4,Revenue!AC$8,Inputs!$I$16:$R$16)*Summary!$D$60</f>
        <v>0</v>
      </c>
      <c r="AD35" s="76">
        <f ca="1">AD22*SUMIF(Inputs!$I$4:$R$4,Revenue!AD$8,Inputs!$I108:$R108)*SUMIF(Inputs!$I$4:$R$4,Revenue!AD$8,Inputs!$I$16:$R$16)*Summary!$D$60</f>
        <v>0</v>
      </c>
      <c r="AE35" s="76">
        <f ca="1">AE22*SUMIF(Inputs!$I$4:$R$4,Revenue!AE$8,Inputs!$I108:$R108)*SUMIF(Inputs!$I$4:$R$4,Revenue!AE$8,Inputs!$I$16:$R$16)*Summary!$D$60</f>
        <v>0</v>
      </c>
      <c r="AF35" s="76">
        <f ca="1">AF22*SUMIF(Inputs!$I$4:$R$4,Revenue!AF$8,Inputs!$I108:$R108)*SUMIF(Inputs!$I$4:$R$4,Revenue!AF$8,Inputs!$I$16:$R$16)*Summary!$D$60</f>
        <v>0</v>
      </c>
      <c r="AG35" s="76">
        <f ca="1">AG22*SUMIF(Inputs!$I$4:$R$4,Revenue!AG$8,Inputs!$I108:$R108)*SUMIF(Inputs!$I$4:$R$4,Revenue!AG$8,Inputs!$I$16:$R$16)*Summary!$D$60</f>
        <v>0</v>
      </c>
      <c r="AH35" s="76">
        <f ca="1">AH22*SUMIF(Inputs!$I$4:$R$4,Revenue!AH$8,Inputs!$I108:$R108)*SUMIF(Inputs!$I$4:$R$4,Revenue!AH$8,Inputs!$I$16:$R$16)*Summary!$D$60</f>
        <v>0</v>
      </c>
      <c r="AI35" s="76">
        <f ca="1">AI22*SUMIF(Inputs!$I$4:$R$4,Revenue!AI$8,Inputs!$I108:$R108)*SUMIF(Inputs!$I$4:$R$4,Revenue!AI$8,Inputs!$I$16:$R$16)*Summary!$D$60</f>
        <v>0</v>
      </c>
      <c r="AJ35" s="76">
        <f ca="1">AJ22*SUMIF(Inputs!$I$4:$R$4,Revenue!AJ$8,Inputs!$I108:$R108)*SUMIF(Inputs!$I$4:$R$4,Revenue!AJ$8,Inputs!$I$16:$R$16)*Summary!$D$60</f>
        <v>0</v>
      </c>
      <c r="AK35" s="76">
        <f ca="1">AK22*SUMIF(Inputs!$I$4:$R$4,Revenue!AK$8,Inputs!$I108:$R108)*SUMIF(Inputs!$I$4:$R$4,Revenue!AK$8,Inputs!$I$16:$R$16)*Summary!$D$60</f>
        <v>0</v>
      </c>
      <c r="AL35" s="76">
        <f ca="1">AL22*SUMIF(Inputs!$I$4:$R$4,Revenue!AL$8,Inputs!$I108:$R108)*SUMIF(Inputs!$I$4:$R$4,Revenue!AL$8,Inputs!$I$16:$R$16)*Summary!$D$60</f>
        <v>0</v>
      </c>
      <c r="AM35" s="76">
        <f ca="1">AM22*SUMIF(Inputs!$I$4:$R$4,Revenue!AM$8,Inputs!$I108:$R108)*SUMIF(Inputs!$I$4:$R$4,Revenue!AM$8,Inputs!$I$16:$R$16)*Summary!$D$60</f>
        <v>0</v>
      </c>
      <c r="AN35" s="76">
        <f ca="1">AN22*SUMIF(Inputs!$I$4:$R$4,Revenue!AN$8,Inputs!$I108:$R108)*SUMIF(Inputs!$I$4:$R$4,Revenue!AN$8,Inputs!$I$16:$R$16)*Summary!$D$60</f>
        <v>0</v>
      </c>
      <c r="AO35" s="76">
        <f ca="1">AO22*SUMIF(Inputs!$I$4:$R$4,Revenue!AO$8,Inputs!$I108:$R108)*SUMIF(Inputs!$I$4:$R$4,Revenue!AO$8,Inputs!$I$16:$R$16)*Summary!$D$60</f>
        <v>0</v>
      </c>
      <c r="AP35" s="76">
        <f ca="1">AP22*SUMIF(Inputs!$I$4:$R$4,Revenue!AP$8,Inputs!$I108:$R108)*SUMIF(Inputs!$I$4:$R$4,Revenue!AP$8,Inputs!$I$16:$R$16)*Summary!$D$60</f>
        <v>0</v>
      </c>
      <c r="AQ35" s="76">
        <f ca="1">AQ22*SUMIF(Inputs!$I$4:$R$4,Revenue!AQ$8,Inputs!$I108:$R108)*SUMIF(Inputs!$I$4:$R$4,Revenue!AQ$8,Inputs!$I$16:$R$16)*Summary!$D$60</f>
        <v>0</v>
      </c>
      <c r="AR35" s="76">
        <f ca="1">AR22*SUMIF(Inputs!$I$4:$R$4,Revenue!AR$8,Inputs!$I108:$R108)*SUMIF(Inputs!$I$4:$R$4,Revenue!AR$8,Inputs!$I$16:$R$16)*Summary!$D$60</f>
        <v>0</v>
      </c>
      <c r="AS35" s="76">
        <f ca="1">AS22*SUMIF(Inputs!$I$4:$R$4,Revenue!AS$8,Inputs!$I108:$R108)*SUMIF(Inputs!$I$4:$R$4,Revenue!AS$8,Inputs!$I$16:$R$16)*Summary!$D$60</f>
        <v>0</v>
      </c>
      <c r="AT35" s="76">
        <f ca="1">AT22*SUMIF(Inputs!$I$4:$R$4,Revenue!AT$8,Inputs!$I108:$R108)*SUMIF(Inputs!$I$4:$R$4,Revenue!AT$8,Inputs!$I$16:$R$16)*Summary!$D$60</f>
        <v>0</v>
      </c>
      <c r="AU35" s="76">
        <f ca="1">AU22*SUMIF(Inputs!$I$4:$R$4,Revenue!AU$8,Inputs!$I108:$R108)*SUMIF(Inputs!$I$4:$R$4,Revenue!AU$8,Inputs!$I$16:$R$16)*Summary!$D$60</f>
        <v>0</v>
      </c>
      <c r="AV35" s="76">
        <f ca="1">AV22*SUMIF(Inputs!$I$4:$R$4,Revenue!AV$8,Inputs!$I108:$R108)*SUMIF(Inputs!$I$4:$R$4,Revenue!AV$8,Inputs!$I$16:$R$16)*Summary!$D$60</f>
        <v>0</v>
      </c>
      <c r="AW35" s="76">
        <f ca="1">AW22*SUMIF(Inputs!$I$4:$R$4,Revenue!AW$8,Inputs!$I108:$R108)*SUMIF(Inputs!$I$4:$R$4,Revenue!AW$8,Inputs!$I$16:$R$16)*Summary!$D$60</f>
        <v>0</v>
      </c>
      <c r="AX35" s="76">
        <f ca="1">AX22*SUMIF(Inputs!$I$4:$R$4,Revenue!AX$8,Inputs!$I108:$R108)*SUMIF(Inputs!$I$4:$R$4,Revenue!AX$8,Inputs!$I$16:$R$16)*Summary!$D$60</f>
        <v>0</v>
      </c>
      <c r="AY35" s="76">
        <f ca="1">AY22*SUMIF(Inputs!$I$4:$R$4,Revenue!AY$8,Inputs!$I108:$R108)*SUMIF(Inputs!$I$4:$R$4,Revenue!AY$8,Inputs!$I$16:$R$16)*Summary!$D$60</f>
        <v>0</v>
      </c>
      <c r="AZ35" s="76">
        <f ca="1">AZ22*SUMIF(Inputs!$I$4:$R$4,Revenue!AZ$8,Inputs!$I108:$R108)*SUMIF(Inputs!$I$4:$R$4,Revenue!AZ$8,Inputs!$I$16:$R$16)*Summary!$D$60</f>
        <v>0</v>
      </c>
      <c r="BA35" s="76">
        <f ca="1">BA22*SUMIF(Inputs!$I$4:$R$4,Revenue!BA$8,Inputs!$I108:$R108)*SUMIF(Inputs!$I$4:$R$4,Revenue!BA$8,Inputs!$I$16:$R$16)*Summary!$D$60</f>
        <v>0</v>
      </c>
      <c r="BB35" s="76">
        <f ca="1">BB22*SUMIF(Inputs!$I$4:$R$4,Revenue!BB$8,Inputs!$I108:$R108)*SUMIF(Inputs!$I$4:$R$4,Revenue!BB$8,Inputs!$I$16:$R$16)*Summary!$D$60</f>
        <v>0</v>
      </c>
      <c r="BC35" s="76">
        <f ca="1">BC22*SUMIF(Inputs!$I$4:$R$4,Revenue!BC$8,Inputs!$I108:$R108)*SUMIF(Inputs!$I$4:$R$4,Revenue!BC$8,Inputs!$I$16:$R$16)*Summary!$D$60</f>
        <v>0</v>
      </c>
      <c r="BD35" s="76">
        <f ca="1">BD22*SUMIF(Inputs!$I$4:$R$4,Revenue!BD$8,Inputs!$I108:$R108)*SUMIF(Inputs!$I$4:$R$4,Revenue!BD$8,Inputs!$I$16:$R$16)*Summary!$D$60</f>
        <v>0</v>
      </c>
      <c r="BE35" s="76">
        <f ca="1">BE22*SUMIF(Inputs!$I$4:$R$4,Revenue!BE$8,Inputs!$I108:$R108)*SUMIF(Inputs!$I$4:$R$4,Revenue!BE$8,Inputs!$I$16:$R$16)*Summary!$D$60</f>
        <v>0</v>
      </c>
      <c r="BF35" s="76">
        <f ca="1">BF22*SUMIF(Inputs!$I$4:$R$4,Revenue!BF$8,Inputs!$I108:$R108)*SUMIF(Inputs!$I$4:$R$4,Revenue!BF$8,Inputs!$I$16:$R$16)*Summary!$D$60</f>
        <v>0</v>
      </c>
      <c r="BG35" s="76">
        <f ca="1">BG22*SUMIF(Inputs!$I$4:$R$4,Revenue!BG$8,Inputs!$I108:$R108)*SUMIF(Inputs!$I$4:$R$4,Revenue!BG$8,Inputs!$I$16:$R$16)*Summary!$D$60</f>
        <v>0</v>
      </c>
      <c r="BH35" s="76">
        <f ca="1">BH22*SUMIF(Inputs!$I$4:$R$4,Revenue!BH$8,Inputs!$I108:$R108)*SUMIF(Inputs!$I$4:$R$4,Revenue!BH$8,Inputs!$I$16:$R$16)*Summary!$D$60</f>
        <v>0</v>
      </c>
      <c r="BI35" s="76">
        <f ca="1">BI22*SUMIF(Inputs!$I$4:$R$4,Revenue!BI$8,Inputs!$I108:$R108)*SUMIF(Inputs!$I$4:$R$4,Revenue!BI$8,Inputs!$I$16:$R$16)*Summary!$D$60</f>
        <v>0</v>
      </c>
      <c r="BJ35" s="76">
        <f ca="1">BJ22*SUMIF(Inputs!$I$4:$R$4,Revenue!BJ$8,Inputs!$I108:$R108)*SUMIF(Inputs!$I$4:$R$4,Revenue!BJ$8,Inputs!$I$16:$R$16)*Summary!$D$60</f>
        <v>0</v>
      </c>
      <c r="BK35" s="76">
        <f ca="1">BK22*SUMIF(Inputs!$I$4:$R$4,Revenue!BK$8,Inputs!$I108:$R108)*SUMIF(Inputs!$I$4:$R$4,Revenue!BK$8,Inputs!$I$16:$R$16)*Summary!$D$60</f>
        <v>0</v>
      </c>
      <c r="BL35" s="76">
        <f ca="1">BL22*SUMIF(Inputs!$I$4:$R$4,Revenue!BL$8,Inputs!$I108:$R108)*SUMIF(Inputs!$I$4:$R$4,Revenue!BL$8,Inputs!$I$16:$R$16)*Summary!$D$60</f>
        <v>0</v>
      </c>
      <c r="BM35" s="76">
        <f ca="1">BM22*SUMIF(Inputs!$I$4:$R$4,Revenue!BM$8,Inputs!$I108:$R108)*SUMIF(Inputs!$I$4:$R$4,Revenue!BM$8,Inputs!$I$16:$R$16)*Summary!$D$60</f>
        <v>0</v>
      </c>
      <c r="BN35" s="76">
        <f ca="1">BN22*SUMIF(Inputs!$I$4:$R$4,Revenue!BN$8,Inputs!$I108:$R108)*SUMIF(Inputs!$I$4:$R$4,Revenue!BN$8,Inputs!$I$16:$R$16)*Summary!$D$60</f>
        <v>0</v>
      </c>
      <c r="BO35" s="76">
        <f ca="1">BO22*SUMIF(Inputs!$I$4:$R$4,Revenue!BO$8,Inputs!$I108:$R108)*SUMIF(Inputs!$I$4:$R$4,Revenue!BO$8,Inputs!$I$16:$R$16)*Summary!$D$60</f>
        <v>0</v>
      </c>
      <c r="BP35" s="76">
        <f ca="1">BP22*SUMIF(Inputs!$I$4:$R$4,Revenue!BP$8,Inputs!$I108:$R108)*SUMIF(Inputs!$I$4:$R$4,Revenue!BP$8,Inputs!$I$16:$R$16)*Summary!$D$60</f>
        <v>0</v>
      </c>
      <c r="BQ35" s="76">
        <f ca="1">BQ22*SUMIF(Inputs!$I$4:$R$4,Revenue!BQ$8,Inputs!$I108:$R108)*SUMIF(Inputs!$I$4:$R$4,Revenue!BQ$8,Inputs!$I$16:$R$16)*Summary!$D$60</f>
        <v>0</v>
      </c>
      <c r="BR35" s="76">
        <f ca="1">BR22*SUMIF(Inputs!$I$4:$R$4,Revenue!BR$8,Inputs!$I108:$R108)*SUMIF(Inputs!$I$4:$R$4,Revenue!BR$8,Inputs!$I$16:$R$16)*Summary!$D$60</f>
        <v>0</v>
      </c>
      <c r="BS35" s="76">
        <f ca="1">BS22*SUMIF(Inputs!$I$4:$R$4,Revenue!BS$8,Inputs!$I108:$R108)*SUMIF(Inputs!$I$4:$R$4,Revenue!BS$8,Inputs!$I$16:$R$16)*Summary!$D$60</f>
        <v>0</v>
      </c>
      <c r="BT35" s="76">
        <f ca="1">BT22*SUMIF(Inputs!$I$4:$R$4,Revenue!BT$8,Inputs!$I108:$R108)*SUMIF(Inputs!$I$4:$R$4,Revenue!BT$8,Inputs!$I$16:$R$16)*Summary!$D$60</f>
        <v>0</v>
      </c>
      <c r="BU35" s="76">
        <f ca="1">BU22*SUMIF(Inputs!$I$4:$R$4,Revenue!BU$8,Inputs!$I108:$R108)*SUMIF(Inputs!$I$4:$R$4,Revenue!BU$8,Inputs!$I$16:$R$16)*Summary!$D$60</f>
        <v>0</v>
      </c>
      <c r="BV35" s="76">
        <f ca="1">BV22*SUMIF(Inputs!$I$4:$R$4,Revenue!BV$8,Inputs!$I108:$R108)*SUMIF(Inputs!$I$4:$R$4,Revenue!BV$8,Inputs!$I$16:$R$16)*Summary!$D$60</f>
        <v>0</v>
      </c>
      <c r="BW35" s="76">
        <f ca="1">BW22*SUMIF(Inputs!$I$4:$R$4,Revenue!BW$8,Inputs!$I108:$R108)*SUMIF(Inputs!$I$4:$R$4,Revenue!BW$8,Inputs!$I$16:$R$16)*Summary!$D$60</f>
        <v>0</v>
      </c>
      <c r="BX35" s="76">
        <f ca="1">BX22*SUMIF(Inputs!$I$4:$R$4,Revenue!BX$8,Inputs!$I108:$R108)*SUMIF(Inputs!$I$4:$R$4,Revenue!BX$8,Inputs!$I$16:$R$16)*Summary!$D$60</f>
        <v>0</v>
      </c>
      <c r="BY35" s="76">
        <f ca="1">BY22*SUMIF(Inputs!$I$4:$R$4,Revenue!BY$8,Inputs!$I108:$R108)*SUMIF(Inputs!$I$4:$R$4,Revenue!BY$8,Inputs!$I$16:$R$16)*Summary!$D$60</f>
        <v>0</v>
      </c>
      <c r="BZ35" s="76">
        <f ca="1">BZ22*SUMIF(Inputs!$I$4:$R$4,Revenue!BZ$8,Inputs!$I108:$R108)*SUMIF(Inputs!$I$4:$R$4,Revenue!BZ$8,Inputs!$I$16:$R$16)*Summary!$D$60</f>
        <v>0</v>
      </c>
      <c r="CA35" s="76">
        <f ca="1">CA22*SUMIF(Inputs!$I$4:$R$4,Revenue!CA$8,Inputs!$I108:$R108)*SUMIF(Inputs!$I$4:$R$4,Revenue!CA$8,Inputs!$I$16:$R$16)*Summary!$D$60</f>
        <v>0</v>
      </c>
      <c r="CB35" s="76">
        <f ca="1">CB22*SUMIF(Inputs!$I$4:$R$4,Revenue!CB$8,Inputs!$I108:$R108)*SUMIF(Inputs!$I$4:$R$4,Revenue!CB$8,Inputs!$I$16:$R$16)*Summary!$D$60</f>
        <v>0</v>
      </c>
      <c r="CC35" s="76">
        <f ca="1">CC22*SUMIF(Inputs!$I$4:$R$4,Revenue!CC$8,Inputs!$I108:$R108)*SUMIF(Inputs!$I$4:$R$4,Revenue!CC$8,Inputs!$I$16:$R$16)*Summary!$D$60</f>
        <v>0</v>
      </c>
      <c r="CD35" s="76">
        <f ca="1">CD22*SUMIF(Inputs!$I$4:$R$4,Revenue!CD$8,Inputs!$I108:$R108)*SUMIF(Inputs!$I$4:$R$4,Revenue!CD$8,Inputs!$I$16:$R$16)*Summary!$D$60</f>
        <v>0</v>
      </c>
      <c r="CE35" s="76">
        <f ca="1">CE22*SUMIF(Inputs!$I$4:$R$4,Revenue!CE$8,Inputs!$I108:$R108)*SUMIF(Inputs!$I$4:$R$4,Revenue!CE$8,Inputs!$I$16:$R$16)*Summary!$D$60</f>
        <v>0</v>
      </c>
      <c r="CF35" s="76">
        <f ca="1">CF22*SUMIF(Inputs!$I$4:$R$4,Revenue!CF$8,Inputs!$I108:$R108)*SUMIF(Inputs!$I$4:$R$4,Revenue!CF$8,Inputs!$I$16:$R$16)*Summary!$D$60</f>
        <v>0</v>
      </c>
      <c r="CG35" s="76">
        <f ca="1">CG22*SUMIF(Inputs!$I$4:$R$4,Revenue!CG$8,Inputs!$I108:$R108)*SUMIF(Inputs!$I$4:$R$4,Revenue!CG$8,Inputs!$I$16:$R$16)*Summary!$D$60</f>
        <v>0</v>
      </c>
      <c r="CH35" s="76">
        <f ca="1">CH22*SUMIF(Inputs!$I$4:$R$4,Revenue!CH$8,Inputs!$I108:$R108)*SUMIF(Inputs!$I$4:$R$4,Revenue!CH$8,Inputs!$I$16:$R$16)*Summary!$D$60</f>
        <v>0</v>
      </c>
      <c r="CI35" s="76">
        <f ca="1">CI22*SUMIF(Inputs!$I$4:$R$4,Revenue!CI$8,Inputs!$I108:$R108)*SUMIF(Inputs!$I$4:$R$4,Revenue!CI$8,Inputs!$I$16:$R$16)*Summary!$D$60</f>
        <v>0</v>
      </c>
      <c r="CJ35" s="76">
        <f ca="1">CJ22*SUMIF(Inputs!$I$4:$R$4,Revenue!CJ$8,Inputs!$I108:$R108)*SUMIF(Inputs!$I$4:$R$4,Revenue!CJ$8,Inputs!$I$16:$R$16)*Summary!$D$60</f>
        <v>0</v>
      </c>
      <c r="CK35" s="76">
        <f ca="1">CK22*SUMIF(Inputs!$I$4:$R$4,Revenue!CK$8,Inputs!$I108:$R108)*SUMIF(Inputs!$I$4:$R$4,Revenue!CK$8,Inputs!$I$16:$R$16)*Summary!$D$60</f>
        <v>0</v>
      </c>
      <c r="CL35" s="76">
        <f ca="1">CL22*SUMIF(Inputs!$I$4:$R$4,Revenue!CL$8,Inputs!$I108:$R108)*SUMIF(Inputs!$I$4:$R$4,Revenue!CL$8,Inputs!$I$16:$R$16)*Summary!$D$60</f>
        <v>0</v>
      </c>
      <c r="CM35" s="76">
        <f ca="1">CM22*SUMIF(Inputs!$I$4:$R$4,Revenue!CM$8,Inputs!$I108:$R108)*SUMIF(Inputs!$I$4:$R$4,Revenue!CM$8,Inputs!$I$16:$R$16)*Summary!$D$60</f>
        <v>0</v>
      </c>
      <c r="CN35" s="76">
        <f ca="1">CN22*SUMIF(Inputs!$I$4:$R$4,Revenue!CN$8,Inputs!$I108:$R108)*SUMIF(Inputs!$I$4:$R$4,Revenue!CN$8,Inputs!$I$16:$R$16)*Summary!$D$60</f>
        <v>0</v>
      </c>
      <c r="CO35" s="76">
        <f ca="1">CO22*SUMIF(Inputs!$I$4:$R$4,Revenue!CO$8,Inputs!$I108:$R108)*SUMIF(Inputs!$I$4:$R$4,Revenue!CO$8,Inputs!$I$16:$R$16)*Summary!$D$60</f>
        <v>0</v>
      </c>
      <c r="CP35" s="76">
        <f ca="1">CP22*SUMIF(Inputs!$I$4:$R$4,Revenue!CP$8,Inputs!$I108:$R108)*SUMIF(Inputs!$I$4:$R$4,Revenue!CP$8,Inputs!$I$16:$R$16)*Summary!$D$60</f>
        <v>0</v>
      </c>
      <c r="CQ35" s="76">
        <f ca="1">CQ22*SUMIF(Inputs!$I$4:$R$4,Revenue!CQ$8,Inputs!$I108:$R108)*SUMIF(Inputs!$I$4:$R$4,Revenue!CQ$8,Inputs!$I$16:$R$16)*Summary!$D$60</f>
        <v>0</v>
      </c>
      <c r="CR35" s="76">
        <f ca="1">CR22*SUMIF(Inputs!$I$4:$R$4,Revenue!CR$8,Inputs!$I108:$R108)*SUMIF(Inputs!$I$4:$R$4,Revenue!CR$8,Inputs!$I$16:$R$16)*Summary!$D$60</f>
        <v>0</v>
      </c>
      <c r="CS35" s="76">
        <f ca="1">CS22*SUMIF(Inputs!$I$4:$R$4,Revenue!CS$8,Inputs!$I108:$R108)*SUMIF(Inputs!$I$4:$R$4,Revenue!CS$8,Inputs!$I$16:$R$16)*Summary!$D$60</f>
        <v>0</v>
      </c>
      <c r="CT35" s="76">
        <f ca="1">CT22*SUMIF(Inputs!$I$4:$R$4,Revenue!CT$8,Inputs!$I108:$R108)*SUMIF(Inputs!$I$4:$R$4,Revenue!CT$8,Inputs!$I$16:$R$16)*Summary!$D$60</f>
        <v>0</v>
      </c>
      <c r="CU35" s="76">
        <f ca="1">CU22*SUMIF(Inputs!$I$4:$R$4,Revenue!CU$8,Inputs!$I108:$R108)*SUMIF(Inputs!$I$4:$R$4,Revenue!CU$8,Inputs!$I$16:$R$16)*Summary!$D$60</f>
        <v>0</v>
      </c>
      <c r="CV35" s="76">
        <f ca="1">CV22*SUMIF(Inputs!$I$4:$R$4,Revenue!CV$8,Inputs!$I108:$R108)*SUMIF(Inputs!$I$4:$R$4,Revenue!CV$8,Inputs!$I$16:$R$16)*Summary!$D$60</f>
        <v>0</v>
      </c>
      <c r="CW35" s="76">
        <f ca="1">CW22*SUMIF(Inputs!$I$4:$R$4,Revenue!CW$8,Inputs!$I108:$R108)*SUMIF(Inputs!$I$4:$R$4,Revenue!CW$8,Inputs!$I$16:$R$16)*Summary!$D$60</f>
        <v>0</v>
      </c>
      <c r="CX35" s="76">
        <f ca="1">CX22*SUMIF(Inputs!$I$4:$R$4,Revenue!CX$8,Inputs!$I108:$R108)*SUMIF(Inputs!$I$4:$R$4,Revenue!CX$8,Inputs!$I$16:$R$16)*Summary!$D$60</f>
        <v>0</v>
      </c>
      <c r="CY35" s="76">
        <f ca="1">CY22*SUMIF(Inputs!$I$4:$R$4,Revenue!CY$8,Inputs!$I108:$R108)*SUMIF(Inputs!$I$4:$R$4,Revenue!CY$8,Inputs!$I$16:$R$16)*Summary!$D$60</f>
        <v>0</v>
      </c>
      <c r="CZ35" s="76">
        <f ca="1">CZ22*SUMIF(Inputs!$I$4:$R$4,Revenue!CZ$8,Inputs!$I108:$R108)*SUMIF(Inputs!$I$4:$R$4,Revenue!CZ$8,Inputs!$I$16:$R$16)*Summary!$D$60</f>
        <v>0</v>
      </c>
      <c r="DA35" s="76">
        <f ca="1">DA22*SUMIF(Inputs!$I$4:$R$4,Revenue!DA$8,Inputs!$I108:$R108)*SUMIF(Inputs!$I$4:$R$4,Revenue!DA$8,Inputs!$I$16:$R$16)*Summary!$D$60</f>
        <v>0</v>
      </c>
      <c r="DB35" s="76">
        <f ca="1">DB22*SUMIF(Inputs!$I$4:$R$4,Revenue!DB$8,Inputs!$I108:$R108)*SUMIF(Inputs!$I$4:$R$4,Revenue!DB$8,Inputs!$I$16:$R$16)*Summary!$D$60</f>
        <v>0</v>
      </c>
      <c r="DC35" s="76">
        <f ca="1">DC22*SUMIF(Inputs!$I$4:$R$4,Revenue!DC$8,Inputs!$I108:$R108)*SUMIF(Inputs!$I$4:$R$4,Revenue!DC$8,Inputs!$I$16:$R$16)*Summary!$D$60</f>
        <v>0</v>
      </c>
      <c r="DD35" s="76">
        <f ca="1">DD22*SUMIF(Inputs!$I$4:$R$4,Revenue!DD$8,Inputs!$I108:$R108)*SUMIF(Inputs!$I$4:$R$4,Revenue!DD$8,Inputs!$I$16:$R$16)*Summary!$D$60</f>
        <v>0</v>
      </c>
      <c r="DE35" s="76">
        <f ca="1">DE22*SUMIF(Inputs!$I$4:$R$4,Revenue!DE$8,Inputs!$I108:$R108)*SUMIF(Inputs!$I$4:$R$4,Revenue!DE$8,Inputs!$I$16:$R$16)*Summary!$D$60</f>
        <v>0</v>
      </c>
      <c r="DF35" s="76">
        <f ca="1">DF22*SUMIF(Inputs!$I$4:$R$4,Revenue!DF$8,Inputs!$I108:$R108)*SUMIF(Inputs!$I$4:$R$4,Revenue!DF$8,Inputs!$I$16:$R$16)*Summary!$D$60</f>
        <v>0</v>
      </c>
      <c r="DG35" s="76">
        <f ca="1">DG22*SUMIF(Inputs!$I$4:$R$4,Revenue!DG$8,Inputs!$I108:$R108)*SUMIF(Inputs!$I$4:$R$4,Revenue!DG$8,Inputs!$I$16:$R$16)*Summary!$D$60</f>
        <v>0</v>
      </c>
      <c r="DH35" s="76">
        <f ca="1">DH22*SUMIF(Inputs!$I$4:$R$4,Revenue!DH$8,Inputs!$I108:$R108)*SUMIF(Inputs!$I$4:$R$4,Revenue!DH$8,Inputs!$I$16:$R$16)*Summary!$D$60</f>
        <v>0</v>
      </c>
      <c r="DI35" s="76">
        <f ca="1">DI22*SUMIF(Inputs!$I$4:$R$4,Revenue!DI$8,Inputs!$I108:$R108)*SUMIF(Inputs!$I$4:$R$4,Revenue!DI$8,Inputs!$I$16:$R$16)*Summary!$D$60</f>
        <v>0</v>
      </c>
      <c r="DJ35" s="76">
        <f ca="1">DJ22*SUMIF(Inputs!$I$4:$R$4,Revenue!DJ$8,Inputs!$I108:$R108)*SUMIF(Inputs!$I$4:$R$4,Revenue!DJ$8,Inputs!$I$16:$R$16)*Summary!$D$60</f>
        <v>0</v>
      </c>
      <c r="DK35" s="76">
        <f ca="1">DK22*SUMIF(Inputs!$I$4:$R$4,Revenue!DK$8,Inputs!$I108:$R108)*SUMIF(Inputs!$I$4:$R$4,Revenue!DK$8,Inputs!$I$16:$R$16)*Summary!$D$60</f>
        <v>0</v>
      </c>
      <c r="DL35" s="76">
        <f ca="1">DL22*SUMIF(Inputs!$I$4:$R$4,Revenue!DL$8,Inputs!$I108:$R108)*SUMIF(Inputs!$I$4:$R$4,Revenue!DL$8,Inputs!$I$16:$R$16)*Summary!$D$60</f>
        <v>0</v>
      </c>
      <c r="DM35" s="76">
        <f ca="1">DM22*SUMIF(Inputs!$I$4:$R$4,Revenue!DM$8,Inputs!$I108:$R108)*SUMIF(Inputs!$I$4:$R$4,Revenue!DM$8,Inputs!$I$16:$R$16)*Summary!$D$60</f>
        <v>0</v>
      </c>
      <c r="DN35" s="76">
        <f ca="1">DN22*SUMIF(Inputs!$I$4:$R$4,Revenue!DN$8,Inputs!$I108:$R108)*SUMIF(Inputs!$I$4:$R$4,Revenue!DN$8,Inputs!$I$16:$R$16)*Summary!$D$60</f>
        <v>0</v>
      </c>
      <c r="DO35" s="76">
        <f ca="1">DO22*SUMIF(Inputs!$I$4:$R$4,Revenue!DO$8,Inputs!$I108:$R108)*SUMIF(Inputs!$I$4:$R$4,Revenue!DO$8,Inputs!$I$16:$R$16)*Summary!$D$60</f>
        <v>0</v>
      </c>
      <c r="DP35" s="76">
        <f ca="1">DP22*SUMIF(Inputs!$I$4:$R$4,Revenue!DP$8,Inputs!$I108:$R108)*SUMIF(Inputs!$I$4:$R$4,Revenue!DP$8,Inputs!$I$16:$R$16)*Summary!$D$60</f>
        <v>0</v>
      </c>
      <c r="DQ35" s="76">
        <f ca="1">DQ22*SUMIF(Inputs!$I$4:$R$4,Revenue!DQ$8,Inputs!$I108:$R108)*SUMIF(Inputs!$I$4:$R$4,Revenue!DQ$8,Inputs!$I$16:$R$16)*Summary!$D$60</f>
        <v>0</v>
      </c>
      <c r="DR35" s="76">
        <f ca="1">DR22*SUMIF(Inputs!$I$4:$R$4,Revenue!DR$8,Inputs!$I108:$R108)*SUMIF(Inputs!$I$4:$R$4,Revenue!DR$8,Inputs!$I$16:$R$16)*Summary!$D$60</f>
        <v>0</v>
      </c>
      <c r="DS35" s="76">
        <f ca="1">DS22*SUMIF(Inputs!$I$4:$R$4,Revenue!DS$8,Inputs!$I108:$R108)*SUMIF(Inputs!$I$4:$R$4,Revenue!DS$8,Inputs!$I$16:$R$16)*Summary!$D$60</f>
        <v>0</v>
      </c>
      <c r="DT35" s="76">
        <f ca="1">DT22*SUMIF(Inputs!$I$4:$R$4,Revenue!DT$8,Inputs!$I108:$R108)*SUMIF(Inputs!$I$4:$R$4,Revenue!DT$8,Inputs!$I$16:$R$16)*Summary!$D$60</f>
        <v>0</v>
      </c>
      <c r="DU35" s="76">
        <f ca="1">DU22*SUMIF(Inputs!$I$4:$R$4,Revenue!DU$8,Inputs!$I108:$R108)*SUMIF(Inputs!$I$4:$R$4,Revenue!DU$8,Inputs!$I$16:$R$16)*Summary!$D$60</f>
        <v>0</v>
      </c>
      <c r="DV35" s="21"/>
      <c r="DW35" s="21"/>
      <c r="DX35" s="21"/>
      <c r="DY35" s="21"/>
      <c r="DZ35" s="21"/>
      <c r="EA35" s="21"/>
      <c r="EB35" s="21"/>
      <c r="EC35" s="21"/>
      <c r="ED35" s="21"/>
      <c r="EE35" s="21"/>
      <c r="EF35" s="21"/>
      <c r="EG35" s="21"/>
      <c r="EH35" s="21"/>
      <c r="EI35" s="21"/>
      <c r="EJ35" s="21"/>
      <c r="EK35" s="21"/>
      <c r="EL35" s="21"/>
      <c r="EM35" s="21"/>
      <c r="EN35" s="21"/>
      <c r="EO35" s="21"/>
    </row>
    <row r="36" spans="1:145" ht="14.25" customHeight="1">
      <c r="A36" s="21"/>
      <c r="B36" s="21"/>
      <c r="C36" s="21"/>
      <c r="D36" s="79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  <c r="DC36" s="21"/>
      <c r="DD36" s="21"/>
      <c r="DE36" s="21"/>
      <c r="DF36" s="21"/>
      <c r="DG36" s="21"/>
      <c r="DH36" s="21"/>
      <c r="DI36" s="21"/>
      <c r="DJ36" s="21"/>
      <c r="DK36" s="21"/>
      <c r="DL36" s="21"/>
      <c r="DM36" s="21"/>
      <c r="DN36" s="21"/>
      <c r="DO36" s="21"/>
      <c r="DP36" s="21"/>
      <c r="DQ36" s="21"/>
      <c r="DR36" s="21"/>
      <c r="DS36" s="21"/>
      <c r="DT36" s="21"/>
      <c r="DU36" s="21"/>
      <c r="DV36" s="21"/>
      <c r="DW36" s="21"/>
      <c r="DX36" s="21"/>
      <c r="DY36" s="21"/>
      <c r="DZ36" s="21"/>
      <c r="EA36" s="21"/>
      <c r="EB36" s="21"/>
      <c r="EC36" s="21"/>
      <c r="ED36" s="21"/>
      <c r="EE36" s="21"/>
      <c r="EF36" s="21"/>
      <c r="EG36" s="21"/>
      <c r="EH36" s="21"/>
      <c r="EI36" s="21"/>
      <c r="EJ36" s="21"/>
      <c r="EK36" s="21"/>
      <c r="EL36" s="21"/>
      <c r="EM36" s="21"/>
      <c r="EN36" s="21"/>
      <c r="EO36" s="21"/>
    </row>
    <row r="37" spans="1:145" ht="14.25" customHeight="1">
      <c r="A37" s="21"/>
      <c r="B37" s="21"/>
      <c r="C37" s="62" t="s">
        <v>398</v>
      </c>
      <c r="D37" s="95" t="s">
        <v>77</v>
      </c>
      <c r="E37" s="21"/>
      <c r="F37" s="178">
        <f t="shared" ref="F37:DU37" ca="1" si="10">F27+F32</f>
        <v>0</v>
      </c>
      <c r="G37" s="178">
        <f t="shared" ca="1" si="10"/>
        <v>0</v>
      </c>
      <c r="H37" s="178">
        <f t="shared" ca="1" si="10"/>
        <v>0</v>
      </c>
      <c r="I37" s="178">
        <f t="shared" ca="1" si="10"/>
        <v>0</v>
      </c>
      <c r="J37" s="178">
        <f t="shared" ca="1" si="10"/>
        <v>0</v>
      </c>
      <c r="K37" s="178">
        <f t="shared" ca="1" si="10"/>
        <v>0</v>
      </c>
      <c r="L37" s="178">
        <f t="shared" ca="1" si="10"/>
        <v>0</v>
      </c>
      <c r="M37" s="178">
        <f t="shared" ca="1" si="10"/>
        <v>0</v>
      </c>
      <c r="N37" s="178">
        <f t="shared" ca="1" si="10"/>
        <v>0</v>
      </c>
      <c r="O37" s="178">
        <f t="shared" ca="1" si="10"/>
        <v>0</v>
      </c>
      <c r="P37" s="178">
        <f t="shared" ca="1" si="10"/>
        <v>0</v>
      </c>
      <c r="Q37" s="178">
        <f t="shared" ca="1" si="10"/>
        <v>0</v>
      </c>
      <c r="R37" s="178">
        <f ca="1">R27+R32</f>
        <v>0</v>
      </c>
      <c r="S37" s="178">
        <f t="shared" ca="1" si="10"/>
        <v>0</v>
      </c>
      <c r="T37" s="178">
        <f t="shared" ca="1" si="10"/>
        <v>0</v>
      </c>
      <c r="U37" s="178">
        <f t="shared" ca="1" si="10"/>
        <v>0</v>
      </c>
      <c r="V37" s="178">
        <f t="shared" ca="1" si="10"/>
        <v>0</v>
      </c>
      <c r="W37" s="178">
        <f t="shared" ca="1" si="10"/>
        <v>0</v>
      </c>
      <c r="X37" s="178">
        <f t="shared" ca="1" si="10"/>
        <v>0</v>
      </c>
      <c r="Y37" s="178">
        <f t="shared" ca="1" si="10"/>
        <v>0</v>
      </c>
      <c r="Z37" s="178">
        <f t="shared" ca="1" si="10"/>
        <v>0</v>
      </c>
      <c r="AA37" s="178">
        <f t="shared" ca="1" si="10"/>
        <v>0</v>
      </c>
      <c r="AB37" s="178">
        <f t="shared" ca="1" si="10"/>
        <v>0</v>
      </c>
      <c r="AC37" s="178">
        <f t="shared" ca="1" si="10"/>
        <v>0</v>
      </c>
      <c r="AD37" s="178">
        <f t="shared" ca="1" si="10"/>
        <v>0</v>
      </c>
      <c r="AE37" s="178">
        <f t="shared" ca="1" si="10"/>
        <v>0</v>
      </c>
      <c r="AF37" s="178">
        <f t="shared" ca="1" si="10"/>
        <v>0</v>
      </c>
      <c r="AG37" s="178">
        <f t="shared" ca="1" si="10"/>
        <v>0</v>
      </c>
      <c r="AH37" s="178">
        <f t="shared" ca="1" si="10"/>
        <v>0</v>
      </c>
      <c r="AI37" s="178">
        <f t="shared" ca="1" si="10"/>
        <v>0</v>
      </c>
      <c r="AJ37" s="178">
        <f t="shared" ca="1" si="10"/>
        <v>0</v>
      </c>
      <c r="AK37" s="178">
        <f t="shared" ca="1" si="10"/>
        <v>0</v>
      </c>
      <c r="AL37" s="178">
        <f t="shared" ca="1" si="10"/>
        <v>0</v>
      </c>
      <c r="AM37" s="178">
        <f t="shared" ca="1" si="10"/>
        <v>0</v>
      </c>
      <c r="AN37" s="178">
        <f t="shared" ca="1" si="10"/>
        <v>0</v>
      </c>
      <c r="AO37" s="178">
        <f t="shared" ca="1" si="10"/>
        <v>0</v>
      </c>
      <c r="AP37" s="178">
        <f t="shared" ca="1" si="10"/>
        <v>0</v>
      </c>
      <c r="AQ37" s="178">
        <f t="shared" ca="1" si="10"/>
        <v>0</v>
      </c>
      <c r="AR37" s="178">
        <f t="shared" ca="1" si="10"/>
        <v>0</v>
      </c>
      <c r="AS37" s="178">
        <f t="shared" ca="1" si="10"/>
        <v>0</v>
      </c>
      <c r="AT37" s="178">
        <f t="shared" ca="1" si="10"/>
        <v>0</v>
      </c>
      <c r="AU37" s="178">
        <f t="shared" ca="1" si="10"/>
        <v>0</v>
      </c>
      <c r="AV37" s="178">
        <f t="shared" ca="1" si="10"/>
        <v>0</v>
      </c>
      <c r="AW37" s="178">
        <f t="shared" ca="1" si="10"/>
        <v>0</v>
      </c>
      <c r="AX37" s="178">
        <f t="shared" ca="1" si="10"/>
        <v>0</v>
      </c>
      <c r="AY37" s="178">
        <f t="shared" ca="1" si="10"/>
        <v>0</v>
      </c>
      <c r="AZ37" s="178">
        <f t="shared" ca="1" si="10"/>
        <v>0</v>
      </c>
      <c r="BA37" s="178">
        <f t="shared" ca="1" si="10"/>
        <v>0</v>
      </c>
      <c r="BB37" s="178">
        <f t="shared" ca="1" si="10"/>
        <v>0</v>
      </c>
      <c r="BC37" s="178">
        <f t="shared" ca="1" si="10"/>
        <v>0</v>
      </c>
      <c r="BD37" s="178">
        <f t="shared" ca="1" si="10"/>
        <v>0</v>
      </c>
      <c r="BE37" s="178">
        <f t="shared" ca="1" si="10"/>
        <v>0</v>
      </c>
      <c r="BF37" s="178">
        <f t="shared" ca="1" si="10"/>
        <v>0</v>
      </c>
      <c r="BG37" s="178">
        <f t="shared" ca="1" si="10"/>
        <v>0</v>
      </c>
      <c r="BH37" s="178">
        <f t="shared" ca="1" si="10"/>
        <v>0</v>
      </c>
      <c r="BI37" s="178">
        <f t="shared" ca="1" si="10"/>
        <v>0</v>
      </c>
      <c r="BJ37" s="178">
        <f t="shared" ca="1" si="10"/>
        <v>0</v>
      </c>
      <c r="BK37" s="178">
        <f t="shared" ca="1" si="10"/>
        <v>0</v>
      </c>
      <c r="BL37" s="178">
        <f t="shared" ca="1" si="10"/>
        <v>0</v>
      </c>
      <c r="BM37" s="178">
        <f t="shared" ca="1" si="10"/>
        <v>0</v>
      </c>
      <c r="BN37" s="178">
        <f t="shared" ca="1" si="10"/>
        <v>0</v>
      </c>
      <c r="BO37" s="178">
        <f t="shared" ca="1" si="10"/>
        <v>0</v>
      </c>
      <c r="BP37" s="178">
        <f t="shared" ca="1" si="10"/>
        <v>0</v>
      </c>
      <c r="BQ37" s="178">
        <f t="shared" ca="1" si="10"/>
        <v>0</v>
      </c>
      <c r="BR37" s="178">
        <f t="shared" ca="1" si="10"/>
        <v>0</v>
      </c>
      <c r="BS37" s="178">
        <f t="shared" ca="1" si="10"/>
        <v>0</v>
      </c>
      <c r="BT37" s="178">
        <f t="shared" ca="1" si="10"/>
        <v>0</v>
      </c>
      <c r="BU37" s="178">
        <f t="shared" ca="1" si="10"/>
        <v>0</v>
      </c>
      <c r="BV37" s="178">
        <f t="shared" ca="1" si="10"/>
        <v>0</v>
      </c>
      <c r="BW37" s="178">
        <f t="shared" ca="1" si="10"/>
        <v>0</v>
      </c>
      <c r="BX37" s="178">
        <f t="shared" ca="1" si="10"/>
        <v>0</v>
      </c>
      <c r="BY37" s="178">
        <f t="shared" ca="1" si="10"/>
        <v>0</v>
      </c>
      <c r="BZ37" s="178">
        <f t="shared" ca="1" si="10"/>
        <v>0</v>
      </c>
      <c r="CA37" s="178">
        <f t="shared" ca="1" si="10"/>
        <v>0</v>
      </c>
      <c r="CB37" s="178">
        <f t="shared" ca="1" si="10"/>
        <v>0</v>
      </c>
      <c r="CC37" s="178">
        <f t="shared" ca="1" si="10"/>
        <v>0</v>
      </c>
      <c r="CD37" s="178">
        <f t="shared" ca="1" si="10"/>
        <v>0</v>
      </c>
      <c r="CE37" s="178">
        <f t="shared" ca="1" si="10"/>
        <v>0</v>
      </c>
      <c r="CF37" s="178">
        <f t="shared" ca="1" si="10"/>
        <v>0</v>
      </c>
      <c r="CG37" s="178">
        <f t="shared" ca="1" si="10"/>
        <v>0</v>
      </c>
      <c r="CH37" s="178">
        <f t="shared" ca="1" si="10"/>
        <v>0</v>
      </c>
      <c r="CI37" s="178">
        <f t="shared" ca="1" si="10"/>
        <v>0</v>
      </c>
      <c r="CJ37" s="178">
        <f t="shared" ca="1" si="10"/>
        <v>0</v>
      </c>
      <c r="CK37" s="178">
        <f t="shared" ca="1" si="10"/>
        <v>0</v>
      </c>
      <c r="CL37" s="178">
        <f t="shared" ca="1" si="10"/>
        <v>0</v>
      </c>
      <c r="CM37" s="178">
        <f t="shared" ca="1" si="10"/>
        <v>0</v>
      </c>
      <c r="CN37" s="178">
        <f t="shared" ca="1" si="10"/>
        <v>0</v>
      </c>
      <c r="CO37" s="178">
        <f t="shared" ca="1" si="10"/>
        <v>0</v>
      </c>
      <c r="CP37" s="178">
        <f t="shared" ca="1" si="10"/>
        <v>0</v>
      </c>
      <c r="CQ37" s="178">
        <f t="shared" ca="1" si="10"/>
        <v>0</v>
      </c>
      <c r="CR37" s="178">
        <f t="shared" ca="1" si="10"/>
        <v>0</v>
      </c>
      <c r="CS37" s="178">
        <f t="shared" ca="1" si="10"/>
        <v>0</v>
      </c>
      <c r="CT37" s="178">
        <f t="shared" ca="1" si="10"/>
        <v>0</v>
      </c>
      <c r="CU37" s="178">
        <f t="shared" ca="1" si="10"/>
        <v>0</v>
      </c>
      <c r="CV37" s="178">
        <f t="shared" ca="1" si="10"/>
        <v>0</v>
      </c>
      <c r="CW37" s="178">
        <f t="shared" ca="1" si="10"/>
        <v>0</v>
      </c>
      <c r="CX37" s="178">
        <f t="shared" ca="1" si="10"/>
        <v>0</v>
      </c>
      <c r="CY37" s="178">
        <f t="shared" ca="1" si="10"/>
        <v>0</v>
      </c>
      <c r="CZ37" s="178">
        <f t="shared" ca="1" si="10"/>
        <v>0</v>
      </c>
      <c r="DA37" s="178">
        <f t="shared" ca="1" si="10"/>
        <v>0</v>
      </c>
      <c r="DB37" s="178">
        <f t="shared" ca="1" si="10"/>
        <v>0</v>
      </c>
      <c r="DC37" s="178">
        <f t="shared" ca="1" si="10"/>
        <v>0</v>
      </c>
      <c r="DD37" s="178">
        <f t="shared" ca="1" si="10"/>
        <v>0</v>
      </c>
      <c r="DE37" s="178">
        <f t="shared" ca="1" si="10"/>
        <v>0</v>
      </c>
      <c r="DF37" s="178">
        <f t="shared" ca="1" si="10"/>
        <v>0</v>
      </c>
      <c r="DG37" s="178">
        <f t="shared" ca="1" si="10"/>
        <v>0</v>
      </c>
      <c r="DH37" s="178">
        <f t="shared" ca="1" si="10"/>
        <v>0</v>
      </c>
      <c r="DI37" s="178">
        <f t="shared" ca="1" si="10"/>
        <v>0</v>
      </c>
      <c r="DJ37" s="178">
        <f t="shared" ca="1" si="10"/>
        <v>0</v>
      </c>
      <c r="DK37" s="178">
        <f t="shared" ca="1" si="10"/>
        <v>0</v>
      </c>
      <c r="DL37" s="178">
        <f t="shared" ca="1" si="10"/>
        <v>0</v>
      </c>
      <c r="DM37" s="178">
        <f t="shared" ca="1" si="10"/>
        <v>0</v>
      </c>
      <c r="DN37" s="178">
        <f t="shared" ca="1" si="10"/>
        <v>0</v>
      </c>
      <c r="DO37" s="178">
        <f t="shared" ca="1" si="10"/>
        <v>0</v>
      </c>
      <c r="DP37" s="178">
        <f t="shared" ca="1" si="10"/>
        <v>0</v>
      </c>
      <c r="DQ37" s="178">
        <f t="shared" ca="1" si="10"/>
        <v>0</v>
      </c>
      <c r="DR37" s="178">
        <f t="shared" ca="1" si="10"/>
        <v>0</v>
      </c>
      <c r="DS37" s="178">
        <f t="shared" ca="1" si="10"/>
        <v>0</v>
      </c>
      <c r="DT37" s="178">
        <f t="shared" ca="1" si="10"/>
        <v>0</v>
      </c>
      <c r="DU37" s="178">
        <f t="shared" ca="1" si="10"/>
        <v>0</v>
      </c>
      <c r="DV37" s="21"/>
      <c r="DW37" s="21"/>
      <c r="DX37" s="21"/>
      <c r="DY37" s="21"/>
      <c r="DZ37" s="21"/>
      <c r="EA37" s="21"/>
      <c r="EB37" s="21"/>
      <c r="EC37" s="21"/>
      <c r="ED37" s="21"/>
      <c r="EE37" s="21"/>
      <c r="EF37" s="21"/>
      <c r="EG37" s="21"/>
      <c r="EH37" s="21"/>
      <c r="EI37" s="21"/>
      <c r="EJ37" s="21"/>
      <c r="EK37" s="21"/>
      <c r="EL37" s="21"/>
      <c r="EM37" s="21"/>
      <c r="EN37" s="21"/>
      <c r="EO37" s="21"/>
    </row>
    <row r="38" spans="1:145" ht="14.25" customHeight="1">
      <c r="A38" s="21"/>
      <c r="B38" s="21"/>
      <c r="C38" s="21"/>
      <c r="D38" s="79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  <c r="DC38" s="21"/>
      <c r="DD38" s="21"/>
      <c r="DE38" s="21"/>
      <c r="DF38" s="21"/>
      <c r="DG38" s="21"/>
      <c r="DH38" s="21"/>
      <c r="DI38" s="21"/>
      <c r="DJ38" s="21"/>
      <c r="DK38" s="21"/>
      <c r="DL38" s="21"/>
      <c r="DM38" s="21"/>
      <c r="DN38" s="21"/>
      <c r="DO38" s="21"/>
      <c r="DP38" s="21"/>
      <c r="DQ38" s="21"/>
      <c r="DR38" s="21"/>
      <c r="DS38" s="21"/>
      <c r="DT38" s="21"/>
      <c r="DU38" s="21"/>
      <c r="DV38" s="21"/>
      <c r="DW38" s="21"/>
      <c r="DX38" s="21"/>
      <c r="DY38" s="21"/>
      <c r="DZ38" s="21"/>
      <c r="EA38" s="21"/>
      <c r="EB38" s="21"/>
      <c r="EC38" s="21"/>
      <c r="ED38" s="21"/>
      <c r="EE38" s="21"/>
      <c r="EF38" s="21"/>
      <c r="EG38" s="21"/>
      <c r="EH38" s="21"/>
      <c r="EI38" s="21"/>
      <c r="EJ38" s="21"/>
      <c r="EK38" s="21"/>
      <c r="EL38" s="21"/>
      <c r="EM38" s="21"/>
      <c r="EN38" s="21"/>
      <c r="EO38" s="21"/>
    </row>
    <row r="39" spans="1:145" ht="14.25" customHeight="1">
      <c r="A39" s="21"/>
      <c r="B39" s="21"/>
      <c r="C39" s="21" t="s">
        <v>399</v>
      </c>
      <c r="D39" s="79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  <c r="DC39" s="21"/>
      <c r="DD39" s="21"/>
      <c r="DE39" s="21"/>
      <c r="DF39" s="21"/>
      <c r="DG39" s="21"/>
      <c r="DH39" s="21"/>
      <c r="DI39" s="21"/>
      <c r="DJ39" s="21"/>
      <c r="DK39" s="21"/>
      <c r="DL39" s="21"/>
      <c r="DM39" s="21"/>
      <c r="DN39" s="21"/>
      <c r="DO39" s="21"/>
      <c r="DP39" s="21"/>
      <c r="DQ39" s="21"/>
      <c r="DR39" s="21"/>
      <c r="DS39" s="21"/>
      <c r="DT39" s="21"/>
      <c r="DU39" s="21"/>
      <c r="DV39" s="21"/>
      <c r="DW39" s="21"/>
      <c r="DX39" s="21"/>
      <c r="DY39" s="21"/>
      <c r="DZ39" s="21"/>
      <c r="EA39" s="21"/>
      <c r="EB39" s="21"/>
      <c r="EC39" s="21"/>
      <c r="ED39" s="21"/>
      <c r="EE39" s="21"/>
      <c r="EF39" s="21"/>
      <c r="EG39" s="21"/>
      <c r="EH39" s="21"/>
      <c r="EI39" s="21"/>
      <c r="EJ39" s="21"/>
      <c r="EK39" s="21"/>
      <c r="EL39" s="21"/>
      <c r="EM39" s="21"/>
      <c r="EN39" s="21"/>
      <c r="EO39" s="21"/>
    </row>
    <row r="40" spans="1:145" ht="14.25" customHeight="1">
      <c r="A40" s="21"/>
      <c r="B40" s="21"/>
      <c r="C40" s="21" t="s">
        <v>400</v>
      </c>
      <c r="D40" s="95" t="s">
        <v>401</v>
      </c>
      <c r="E40" s="21"/>
      <c r="F40" s="178">
        <f t="shared" ref="F40:DU40" ca="1" si="11">SUM(F41:F58)</f>
        <v>0</v>
      </c>
      <c r="G40" s="178">
        <f t="shared" ca="1" si="11"/>
        <v>0</v>
      </c>
      <c r="H40" s="178">
        <f t="shared" ca="1" si="11"/>
        <v>0</v>
      </c>
      <c r="I40" s="178">
        <f t="shared" ca="1" si="11"/>
        <v>0</v>
      </c>
      <c r="J40" s="178">
        <f t="shared" ca="1" si="11"/>
        <v>0</v>
      </c>
      <c r="K40" s="178">
        <f t="shared" ca="1" si="11"/>
        <v>0</v>
      </c>
      <c r="L40" s="178">
        <f t="shared" ca="1" si="11"/>
        <v>0</v>
      </c>
      <c r="M40" s="178">
        <f t="shared" ca="1" si="11"/>
        <v>0</v>
      </c>
      <c r="N40" s="178">
        <f t="shared" ca="1" si="11"/>
        <v>0</v>
      </c>
      <c r="O40" s="178">
        <f t="shared" ca="1" si="11"/>
        <v>0</v>
      </c>
      <c r="P40" s="178">
        <f t="shared" ca="1" si="11"/>
        <v>0</v>
      </c>
      <c r="Q40" s="178">
        <f t="shared" ca="1" si="11"/>
        <v>0</v>
      </c>
      <c r="R40" s="178">
        <f t="shared" ca="1" si="11"/>
        <v>0</v>
      </c>
      <c r="S40" s="178">
        <f t="shared" ca="1" si="11"/>
        <v>0</v>
      </c>
      <c r="T40" s="178">
        <f t="shared" ca="1" si="11"/>
        <v>0</v>
      </c>
      <c r="U40" s="178">
        <f t="shared" ca="1" si="11"/>
        <v>0</v>
      </c>
      <c r="V40" s="178">
        <f t="shared" ca="1" si="11"/>
        <v>0</v>
      </c>
      <c r="W40" s="178">
        <f t="shared" ca="1" si="11"/>
        <v>0</v>
      </c>
      <c r="X40" s="178">
        <f t="shared" ca="1" si="11"/>
        <v>0</v>
      </c>
      <c r="Y40" s="178">
        <f t="shared" ca="1" si="11"/>
        <v>0</v>
      </c>
      <c r="Z40" s="178">
        <f t="shared" ca="1" si="11"/>
        <v>0</v>
      </c>
      <c r="AA40" s="178">
        <f t="shared" ca="1" si="11"/>
        <v>0</v>
      </c>
      <c r="AB40" s="178">
        <f t="shared" ca="1" si="11"/>
        <v>0</v>
      </c>
      <c r="AC40" s="178">
        <f t="shared" ca="1" si="11"/>
        <v>0</v>
      </c>
      <c r="AD40" s="178">
        <f t="shared" ca="1" si="11"/>
        <v>0</v>
      </c>
      <c r="AE40" s="178">
        <f t="shared" ca="1" si="11"/>
        <v>0</v>
      </c>
      <c r="AF40" s="178">
        <f t="shared" ca="1" si="11"/>
        <v>0</v>
      </c>
      <c r="AG40" s="178">
        <f t="shared" ca="1" si="11"/>
        <v>0</v>
      </c>
      <c r="AH40" s="178">
        <f t="shared" ca="1" si="11"/>
        <v>0</v>
      </c>
      <c r="AI40" s="178">
        <f t="shared" ca="1" si="11"/>
        <v>0</v>
      </c>
      <c r="AJ40" s="178">
        <f t="shared" ca="1" si="11"/>
        <v>0</v>
      </c>
      <c r="AK40" s="178">
        <f t="shared" ca="1" si="11"/>
        <v>0</v>
      </c>
      <c r="AL40" s="178">
        <f t="shared" ca="1" si="11"/>
        <v>0</v>
      </c>
      <c r="AM40" s="178">
        <f t="shared" ca="1" si="11"/>
        <v>0</v>
      </c>
      <c r="AN40" s="178">
        <f t="shared" ca="1" si="11"/>
        <v>0</v>
      </c>
      <c r="AO40" s="178">
        <f t="shared" ca="1" si="11"/>
        <v>0</v>
      </c>
      <c r="AP40" s="178">
        <f t="shared" ca="1" si="11"/>
        <v>0</v>
      </c>
      <c r="AQ40" s="178">
        <f t="shared" ca="1" si="11"/>
        <v>0</v>
      </c>
      <c r="AR40" s="178">
        <f t="shared" ca="1" si="11"/>
        <v>0</v>
      </c>
      <c r="AS40" s="178">
        <f t="shared" ca="1" si="11"/>
        <v>0</v>
      </c>
      <c r="AT40" s="178">
        <f t="shared" ca="1" si="11"/>
        <v>0</v>
      </c>
      <c r="AU40" s="178">
        <f t="shared" ca="1" si="11"/>
        <v>0</v>
      </c>
      <c r="AV40" s="178">
        <f t="shared" ca="1" si="11"/>
        <v>0</v>
      </c>
      <c r="AW40" s="178">
        <f t="shared" ca="1" si="11"/>
        <v>0</v>
      </c>
      <c r="AX40" s="178">
        <f t="shared" ca="1" si="11"/>
        <v>0</v>
      </c>
      <c r="AY40" s="178">
        <f t="shared" ca="1" si="11"/>
        <v>0</v>
      </c>
      <c r="AZ40" s="178">
        <f t="shared" ca="1" si="11"/>
        <v>0</v>
      </c>
      <c r="BA40" s="178">
        <f t="shared" ca="1" si="11"/>
        <v>0</v>
      </c>
      <c r="BB40" s="178">
        <f t="shared" ca="1" si="11"/>
        <v>0</v>
      </c>
      <c r="BC40" s="178">
        <f t="shared" ca="1" si="11"/>
        <v>0</v>
      </c>
      <c r="BD40" s="178">
        <f t="shared" ca="1" si="11"/>
        <v>0</v>
      </c>
      <c r="BE40" s="178">
        <f t="shared" ca="1" si="11"/>
        <v>0</v>
      </c>
      <c r="BF40" s="178">
        <f t="shared" ca="1" si="11"/>
        <v>0</v>
      </c>
      <c r="BG40" s="178">
        <f t="shared" ca="1" si="11"/>
        <v>0</v>
      </c>
      <c r="BH40" s="178">
        <f t="shared" ca="1" si="11"/>
        <v>0</v>
      </c>
      <c r="BI40" s="178">
        <f t="shared" ca="1" si="11"/>
        <v>0</v>
      </c>
      <c r="BJ40" s="178">
        <f t="shared" ca="1" si="11"/>
        <v>0</v>
      </c>
      <c r="BK40" s="178">
        <f t="shared" ca="1" si="11"/>
        <v>0</v>
      </c>
      <c r="BL40" s="178">
        <f t="shared" ca="1" si="11"/>
        <v>0</v>
      </c>
      <c r="BM40" s="178">
        <f t="shared" ca="1" si="11"/>
        <v>0</v>
      </c>
      <c r="BN40" s="178">
        <f t="shared" ca="1" si="11"/>
        <v>0</v>
      </c>
      <c r="BO40" s="178">
        <f t="shared" ca="1" si="11"/>
        <v>0</v>
      </c>
      <c r="BP40" s="178">
        <f t="shared" ca="1" si="11"/>
        <v>0</v>
      </c>
      <c r="BQ40" s="178">
        <f t="shared" ca="1" si="11"/>
        <v>0</v>
      </c>
      <c r="BR40" s="178">
        <f t="shared" ca="1" si="11"/>
        <v>0</v>
      </c>
      <c r="BS40" s="178">
        <f t="shared" ca="1" si="11"/>
        <v>0</v>
      </c>
      <c r="BT40" s="178">
        <f t="shared" ca="1" si="11"/>
        <v>0</v>
      </c>
      <c r="BU40" s="178">
        <f t="shared" ca="1" si="11"/>
        <v>0</v>
      </c>
      <c r="BV40" s="178">
        <f t="shared" ca="1" si="11"/>
        <v>0</v>
      </c>
      <c r="BW40" s="178">
        <f t="shared" ca="1" si="11"/>
        <v>0</v>
      </c>
      <c r="BX40" s="178">
        <f t="shared" ca="1" si="11"/>
        <v>0</v>
      </c>
      <c r="BY40" s="178">
        <f t="shared" ca="1" si="11"/>
        <v>0</v>
      </c>
      <c r="BZ40" s="178">
        <f t="shared" ca="1" si="11"/>
        <v>0</v>
      </c>
      <c r="CA40" s="178">
        <f t="shared" ca="1" si="11"/>
        <v>0</v>
      </c>
      <c r="CB40" s="178">
        <f t="shared" ca="1" si="11"/>
        <v>0</v>
      </c>
      <c r="CC40" s="178">
        <f t="shared" ca="1" si="11"/>
        <v>0</v>
      </c>
      <c r="CD40" s="178">
        <f t="shared" ca="1" si="11"/>
        <v>0</v>
      </c>
      <c r="CE40" s="178">
        <f t="shared" ca="1" si="11"/>
        <v>0</v>
      </c>
      <c r="CF40" s="178">
        <f t="shared" ca="1" si="11"/>
        <v>0</v>
      </c>
      <c r="CG40" s="178">
        <f t="shared" ca="1" si="11"/>
        <v>0</v>
      </c>
      <c r="CH40" s="178">
        <f t="shared" ca="1" si="11"/>
        <v>0</v>
      </c>
      <c r="CI40" s="178">
        <f t="shared" ca="1" si="11"/>
        <v>0</v>
      </c>
      <c r="CJ40" s="178">
        <f t="shared" ca="1" si="11"/>
        <v>0</v>
      </c>
      <c r="CK40" s="178">
        <f t="shared" ca="1" si="11"/>
        <v>0</v>
      </c>
      <c r="CL40" s="178">
        <f t="shared" ca="1" si="11"/>
        <v>0</v>
      </c>
      <c r="CM40" s="178">
        <f t="shared" ca="1" si="11"/>
        <v>0</v>
      </c>
      <c r="CN40" s="178">
        <f t="shared" ca="1" si="11"/>
        <v>0</v>
      </c>
      <c r="CO40" s="178">
        <f t="shared" ca="1" si="11"/>
        <v>0</v>
      </c>
      <c r="CP40" s="178">
        <f t="shared" ca="1" si="11"/>
        <v>0</v>
      </c>
      <c r="CQ40" s="178">
        <f t="shared" ca="1" si="11"/>
        <v>0</v>
      </c>
      <c r="CR40" s="178">
        <f t="shared" ca="1" si="11"/>
        <v>0</v>
      </c>
      <c r="CS40" s="178">
        <f t="shared" ca="1" si="11"/>
        <v>0</v>
      </c>
      <c r="CT40" s="178">
        <f t="shared" ca="1" si="11"/>
        <v>0</v>
      </c>
      <c r="CU40" s="178">
        <f t="shared" ca="1" si="11"/>
        <v>0</v>
      </c>
      <c r="CV40" s="178">
        <f t="shared" ca="1" si="11"/>
        <v>0</v>
      </c>
      <c r="CW40" s="178">
        <f t="shared" ca="1" si="11"/>
        <v>0</v>
      </c>
      <c r="CX40" s="178">
        <f t="shared" ca="1" si="11"/>
        <v>0</v>
      </c>
      <c r="CY40" s="178">
        <f t="shared" ca="1" si="11"/>
        <v>0</v>
      </c>
      <c r="CZ40" s="178">
        <f t="shared" ca="1" si="11"/>
        <v>0</v>
      </c>
      <c r="DA40" s="178">
        <f t="shared" ca="1" si="11"/>
        <v>0</v>
      </c>
      <c r="DB40" s="178">
        <f t="shared" ca="1" si="11"/>
        <v>0</v>
      </c>
      <c r="DC40" s="178">
        <f t="shared" ca="1" si="11"/>
        <v>0</v>
      </c>
      <c r="DD40" s="178">
        <f t="shared" ca="1" si="11"/>
        <v>0</v>
      </c>
      <c r="DE40" s="178">
        <f t="shared" ca="1" si="11"/>
        <v>0</v>
      </c>
      <c r="DF40" s="178">
        <f t="shared" ca="1" si="11"/>
        <v>0</v>
      </c>
      <c r="DG40" s="178">
        <f t="shared" ca="1" si="11"/>
        <v>0</v>
      </c>
      <c r="DH40" s="178">
        <f t="shared" ca="1" si="11"/>
        <v>0</v>
      </c>
      <c r="DI40" s="178">
        <f t="shared" ca="1" si="11"/>
        <v>0</v>
      </c>
      <c r="DJ40" s="178">
        <f t="shared" ca="1" si="11"/>
        <v>0</v>
      </c>
      <c r="DK40" s="178">
        <f t="shared" ca="1" si="11"/>
        <v>0</v>
      </c>
      <c r="DL40" s="178">
        <f t="shared" ca="1" si="11"/>
        <v>0</v>
      </c>
      <c r="DM40" s="178">
        <f t="shared" ca="1" si="11"/>
        <v>0</v>
      </c>
      <c r="DN40" s="178">
        <f t="shared" ca="1" si="11"/>
        <v>0</v>
      </c>
      <c r="DO40" s="178">
        <f t="shared" ca="1" si="11"/>
        <v>0</v>
      </c>
      <c r="DP40" s="178">
        <f t="shared" ca="1" si="11"/>
        <v>0</v>
      </c>
      <c r="DQ40" s="178">
        <f t="shared" ca="1" si="11"/>
        <v>0</v>
      </c>
      <c r="DR40" s="178">
        <f t="shared" ca="1" si="11"/>
        <v>0</v>
      </c>
      <c r="DS40" s="178">
        <f t="shared" ca="1" si="11"/>
        <v>0</v>
      </c>
      <c r="DT40" s="178">
        <f t="shared" ca="1" si="11"/>
        <v>0</v>
      </c>
      <c r="DU40" s="178">
        <f t="shared" ca="1" si="11"/>
        <v>0</v>
      </c>
      <c r="DV40" s="21"/>
      <c r="DW40" s="21"/>
      <c r="DX40" s="21"/>
      <c r="DY40" s="21"/>
      <c r="DZ40" s="21"/>
      <c r="EA40" s="21"/>
      <c r="EB40" s="21"/>
      <c r="EC40" s="21"/>
      <c r="ED40" s="21"/>
      <c r="EE40" s="21"/>
      <c r="EF40" s="21"/>
      <c r="EG40" s="21"/>
      <c r="EH40" s="21"/>
      <c r="EI40" s="21"/>
      <c r="EJ40" s="21"/>
      <c r="EK40" s="21"/>
      <c r="EL40" s="21"/>
      <c r="EM40" s="21"/>
      <c r="EN40" s="21"/>
      <c r="EO40" s="21"/>
    </row>
    <row r="41" spans="1:145" ht="14.25" customHeight="1" outlineLevel="1">
      <c r="A41" s="21"/>
      <c r="B41" s="21"/>
      <c r="C41" s="21">
        <v>1</v>
      </c>
      <c r="D41" s="79" t="s">
        <v>402</v>
      </c>
      <c r="E41" s="21"/>
      <c r="F41" s="76">
        <f t="shared" ref="F41:DU41" si="12">F17</f>
        <v>0</v>
      </c>
      <c r="G41" s="76">
        <f t="shared" si="12"/>
        <v>0</v>
      </c>
      <c r="H41" s="76">
        <f t="shared" si="12"/>
        <v>0</v>
      </c>
      <c r="I41" s="76">
        <f t="shared" si="12"/>
        <v>0</v>
      </c>
      <c r="J41" s="76">
        <f t="shared" si="12"/>
        <v>0</v>
      </c>
      <c r="K41" s="76">
        <f t="shared" si="12"/>
        <v>0</v>
      </c>
      <c r="L41" s="76">
        <f t="shared" si="12"/>
        <v>0</v>
      </c>
      <c r="M41" s="76">
        <f t="shared" si="12"/>
        <v>0</v>
      </c>
      <c r="N41" s="76">
        <f t="shared" si="12"/>
        <v>0</v>
      </c>
      <c r="O41" s="76">
        <f t="shared" si="12"/>
        <v>0</v>
      </c>
      <c r="P41" s="76">
        <f t="shared" si="12"/>
        <v>0</v>
      </c>
      <c r="Q41" s="76">
        <f t="shared" si="12"/>
        <v>0</v>
      </c>
      <c r="R41" s="76">
        <f t="shared" si="12"/>
        <v>0</v>
      </c>
      <c r="S41" s="76">
        <f t="shared" si="12"/>
        <v>0</v>
      </c>
      <c r="T41" s="76">
        <f t="shared" si="12"/>
        <v>0</v>
      </c>
      <c r="U41" s="76">
        <f t="shared" si="12"/>
        <v>0</v>
      </c>
      <c r="V41" s="76">
        <f t="shared" si="12"/>
        <v>0</v>
      </c>
      <c r="W41" s="76">
        <f t="shared" si="12"/>
        <v>0</v>
      </c>
      <c r="X41" s="76">
        <f t="shared" si="12"/>
        <v>0</v>
      </c>
      <c r="Y41" s="76">
        <f t="shared" si="12"/>
        <v>0</v>
      </c>
      <c r="Z41" s="76">
        <f t="shared" si="12"/>
        <v>0</v>
      </c>
      <c r="AA41" s="76">
        <f t="shared" si="12"/>
        <v>0</v>
      </c>
      <c r="AB41" s="76">
        <f t="shared" si="12"/>
        <v>0</v>
      </c>
      <c r="AC41" s="76">
        <f t="shared" si="12"/>
        <v>0</v>
      </c>
      <c r="AD41" s="76">
        <f t="shared" si="12"/>
        <v>0</v>
      </c>
      <c r="AE41" s="76">
        <f t="shared" si="12"/>
        <v>0</v>
      </c>
      <c r="AF41" s="76">
        <f t="shared" si="12"/>
        <v>0</v>
      </c>
      <c r="AG41" s="76">
        <f t="shared" si="12"/>
        <v>0</v>
      </c>
      <c r="AH41" s="76">
        <f t="shared" si="12"/>
        <v>0</v>
      </c>
      <c r="AI41" s="76">
        <f t="shared" si="12"/>
        <v>0</v>
      </c>
      <c r="AJ41" s="76">
        <f t="shared" si="12"/>
        <v>0</v>
      </c>
      <c r="AK41" s="76">
        <f t="shared" si="12"/>
        <v>0</v>
      </c>
      <c r="AL41" s="76">
        <f t="shared" si="12"/>
        <v>0</v>
      </c>
      <c r="AM41" s="76">
        <f t="shared" si="12"/>
        <v>0</v>
      </c>
      <c r="AN41" s="76">
        <f t="shared" si="12"/>
        <v>0</v>
      </c>
      <c r="AO41" s="76">
        <f t="shared" si="12"/>
        <v>0</v>
      </c>
      <c r="AP41" s="76">
        <f t="shared" si="12"/>
        <v>0</v>
      </c>
      <c r="AQ41" s="76">
        <f t="shared" si="12"/>
        <v>0</v>
      </c>
      <c r="AR41" s="76">
        <f t="shared" si="12"/>
        <v>0</v>
      </c>
      <c r="AS41" s="76">
        <f t="shared" si="12"/>
        <v>0</v>
      </c>
      <c r="AT41" s="76">
        <f t="shared" si="12"/>
        <v>0</v>
      </c>
      <c r="AU41" s="76">
        <f t="shared" si="12"/>
        <v>0</v>
      </c>
      <c r="AV41" s="76">
        <f t="shared" si="12"/>
        <v>0</v>
      </c>
      <c r="AW41" s="76">
        <f t="shared" si="12"/>
        <v>0</v>
      </c>
      <c r="AX41" s="76">
        <f t="shared" si="12"/>
        <v>0</v>
      </c>
      <c r="AY41" s="76">
        <f t="shared" si="12"/>
        <v>0</v>
      </c>
      <c r="AZ41" s="76">
        <f t="shared" si="12"/>
        <v>0</v>
      </c>
      <c r="BA41" s="76">
        <f t="shared" si="12"/>
        <v>0</v>
      </c>
      <c r="BB41" s="76">
        <f t="shared" si="12"/>
        <v>0</v>
      </c>
      <c r="BC41" s="76">
        <f t="shared" si="12"/>
        <v>0</v>
      </c>
      <c r="BD41" s="76">
        <f t="shared" si="12"/>
        <v>0</v>
      </c>
      <c r="BE41" s="76">
        <f t="shared" si="12"/>
        <v>0</v>
      </c>
      <c r="BF41" s="76">
        <f t="shared" si="12"/>
        <v>0</v>
      </c>
      <c r="BG41" s="76">
        <f t="shared" si="12"/>
        <v>0</v>
      </c>
      <c r="BH41" s="76">
        <f t="shared" si="12"/>
        <v>0</v>
      </c>
      <c r="BI41" s="76">
        <f t="shared" si="12"/>
        <v>0</v>
      </c>
      <c r="BJ41" s="76">
        <f t="shared" si="12"/>
        <v>0</v>
      </c>
      <c r="BK41" s="76">
        <f t="shared" si="12"/>
        <v>0</v>
      </c>
      <c r="BL41" s="76">
        <f t="shared" si="12"/>
        <v>0</v>
      </c>
      <c r="BM41" s="76">
        <f t="shared" si="12"/>
        <v>0</v>
      </c>
      <c r="BN41" s="76">
        <f t="shared" si="12"/>
        <v>0</v>
      </c>
      <c r="BO41" s="76">
        <f t="shared" si="12"/>
        <v>0</v>
      </c>
      <c r="BP41" s="76">
        <f t="shared" si="12"/>
        <v>0</v>
      </c>
      <c r="BQ41" s="76">
        <f t="shared" si="12"/>
        <v>0</v>
      </c>
      <c r="BR41" s="76">
        <f t="shared" si="12"/>
        <v>0</v>
      </c>
      <c r="BS41" s="76">
        <f t="shared" si="12"/>
        <v>0</v>
      </c>
      <c r="BT41" s="76">
        <f t="shared" si="12"/>
        <v>0</v>
      </c>
      <c r="BU41" s="76">
        <f t="shared" si="12"/>
        <v>0</v>
      </c>
      <c r="BV41" s="76">
        <f t="shared" si="12"/>
        <v>0</v>
      </c>
      <c r="BW41" s="76">
        <f t="shared" si="12"/>
        <v>0</v>
      </c>
      <c r="BX41" s="76">
        <f t="shared" si="12"/>
        <v>0</v>
      </c>
      <c r="BY41" s="76">
        <f t="shared" si="12"/>
        <v>0</v>
      </c>
      <c r="BZ41" s="76">
        <f t="shared" si="12"/>
        <v>0</v>
      </c>
      <c r="CA41" s="76">
        <f t="shared" si="12"/>
        <v>0</v>
      </c>
      <c r="CB41" s="76">
        <f t="shared" si="12"/>
        <v>0</v>
      </c>
      <c r="CC41" s="76">
        <f t="shared" si="12"/>
        <v>0</v>
      </c>
      <c r="CD41" s="76">
        <f t="shared" si="12"/>
        <v>0</v>
      </c>
      <c r="CE41" s="76">
        <f t="shared" si="12"/>
        <v>0</v>
      </c>
      <c r="CF41" s="76">
        <f t="shared" si="12"/>
        <v>0</v>
      </c>
      <c r="CG41" s="76">
        <f t="shared" si="12"/>
        <v>0</v>
      </c>
      <c r="CH41" s="76">
        <f t="shared" si="12"/>
        <v>0</v>
      </c>
      <c r="CI41" s="76">
        <f t="shared" si="12"/>
        <v>0</v>
      </c>
      <c r="CJ41" s="76">
        <f t="shared" si="12"/>
        <v>0</v>
      </c>
      <c r="CK41" s="76">
        <f t="shared" si="12"/>
        <v>0</v>
      </c>
      <c r="CL41" s="76">
        <f t="shared" si="12"/>
        <v>0</v>
      </c>
      <c r="CM41" s="76">
        <f t="shared" si="12"/>
        <v>0</v>
      </c>
      <c r="CN41" s="76">
        <f t="shared" si="12"/>
        <v>0</v>
      </c>
      <c r="CO41" s="76">
        <f t="shared" si="12"/>
        <v>0</v>
      </c>
      <c r="CP41" s="76">
        <f t="shared" si="12"/>
        <v>0</v>
      </c>
      <c r="CQ41" s="76">
        <f t="shared" si="12"/>
        <v>0</v>
      </c>
      <c r="CR41" s="76">
        <f t="shared" si="12"/>
        <v>0</v>
      </c>
      <c r="CS41" s="76">
        <f t="shared" si="12"/>
        <v>0</v>
      </c>
      <c r="CT41" s="76">
        <f t="shared" si="12"/>
        <v>0</v>
      </c>
      <c r="CU41" s="76">
        <f t="shared" si="12"/>
        <v>0</v>
      </c>
      <c r="CV41" s="76">
        <f t="shared" si="12"/>
        <v>0</v>
      </c>
      <c r="CW41" s="76">
        <f t="shared" si="12"/>
        <v>0</v>
      </c>
      <c r="CX41" s="76">
        <f t="shared" si="12"/>
        <v>0</v>
      </c>
      <c r="CY41" s="76">
        <f t="shared" si="12"/>
        <v>0</v>
      </c>
      <c r="CZ41" s="76">
        <f t="shared" si="12"/>
        <v>0</v>
      </c>
      <c r="DA41" s="76">
        <f t="shared" si="12"/>
        <v>0</v>
      </c>
      <c r="DB41" s="76">
        <f t="shared" si="12"/>
        <v>0</v>
      </c>
      <c r="DC41" s="76">
        <f t="shared" si="12"/>
        <v>0</v>
      </c>
      <c r="DD41" s="76">
        <f t="shared" si="12"/>
        <v>0</v>
      </c>
      <c r="DE41" s="76">
        <f t="shared" si="12"/>
        <v>0</v>
      </c>
      <c r="DF41" s="76">
        <f t="shared" si="12"/>
        <v>0</v>
      </c>
      <c r="DG41" s="76">
        <f t="shared" si="12"/>
        <v>0</v>
      </c>
      <c r="DH41" s="76">
        <f t="shared" si="12"/>
        <v>0</v>
      </c>
      <c r="DI41" s="76">
        <f t="shared" si="12"/>
        <v>0</v>
      </c>
      <c r="DJ41" s="76">
        <f t="shared" si="12"/>
        <v>0</v>
      </c>
      <c r="DK41" s="76">
        <f t="shared" si="12"/>
        <v>0</v>
      </c>
      <c r="DL41" s="76">
        <f t="shared" si="12"/>
        <v>0</v>
      </c>
      <c r="DM41" s="76">
        <f t="shared" si="12"/>
        <v>0</v>
      </c>
      <c r="DN41" s="76">
        <f t="shared" si="12"/>
        <v>0</v>
      </c>
      <c r="DO41" s="76">
        <f t="shared" si="12"/>
        <v>0</v>
      </c>
      <c r="DP41" s="76">
        <f t="shared" si="12"/>
        <v>0</v>
      </c>
      <c r="DQ41" s="76">
        <f t="shared" si="12"/>
        <v>0</v>
      </c>
      <c r="DR41" s="76">
        <f t="shared" si="12"/>
        <v>0</v>
      </c>
      <c r="DS41" s="76">
        <f t="shared" si="12"/>
        <v>0</v>
      </c>
      <c r="DT41" s="76">
        <f t="shared" si="12"/>
        <v>0</v>
      </c>
      <c r="DU41" s="76">
        <f t="shared" si="12"/>
        <v>0</v>
      </c>
      <c r="DV41" s="21"/>
      <c r="DW41" s="21"/>
      <c r="DX41" s="21"/>
      <c r="DY41" s="21"/>
      <c r="DZ41" s="21"/>
      <c r="EA41" s="21"/>
      <c r="EB41" s="21"/>
      <c r="EC41" s="21"/>
      <c r="ED41" s="21"/>
      <c r="EE41" s="21"/>
      <c r="EF41" s="21"/>
      <c r="EG41" s="21"/>
      <c r="EH41" s="21"/>
      <c r="EI41" s="21"/>
      <c r="EJ41" s="21"/>
      <c r="EK41" s="21"/>
      <c r="EL41" s="21"/>
      <c r="EM41" s="21"/>
      <c r="EN41" s="21"/>
      <c r="EO41" s="21"/>
    </row>
    <row r="42" spans="1:145" ht="14.25" customHeight="1" outlineLevel="1">
      <c r="A42" s="21"/>
      <c r="B42" s="21"/>
      <c r="C42" s="21">
        <v>2</v>
      </c>
      <c r="D42" s="79" t="s">
        <v>402</v>
      </c>
      <c r="E42" s="21"/>
      <c r="F42" s="76">
        <f ca="1">IF($C42&lt;=Inputs!$G$114,OFFSET(F41,,-1),0)</f>
        <v>0</v>
      </c>
      <c r="G42" s="76">
        <f ca="1">IF($C42&lt;=Inputs!$G$114,OFFSET(G41,,-1),0)</f>
        <v>0</v>
      </c>
      <c r="H42" s="76">
        <f ca="1">IF($C42&lt;=Inputs!$G$114,OFFSET(H41,,-1),0)</f>
        <v>0</v>
      </c>
      <c r="I42" s="76">
        <f ca="1">IF($C42&lt;=Inputs!$G$114,OFFSET(I41,,-1),0)</f>
        <v>0</v>
      </c>
      <c r="J42" s="76">
        <f ca="1">IF($C42&lt;=Inputs!$G$114,OFFSET(J41,,-1),0)</f>
        <v>0</v>
      </c>
      <c r="K42" s="76">
        <f ca="1">IF($C42&lt;=Inputs!$G$114,OFFSET(K41,,-1),0)</f>
        <v>0</v>
      </c>
      <c r="L42" s="76">
        <f ca="1">IF($C42&lt;=Inputs!$G$114,OFFSET(L41,,-1),0)</f>
        <v>0</v>
      </c>
      <c r="M42" s="76">
        <f ca="1">IF($C42&lt;=Inputs!$G$114,OFFSET(M41,,-1),0)</f>
        <v>0</v>
      </c>
      <c r="N42" s="76">
        <f ca="1">IF($C42&lt;=Inputs!$G$114,OFFSET(N41,,-1),0)</f>
        <v>0</v>
      </c>
      <c r="O42" s="76">
        <f ca="1">IF($C42&lt;=Inputs!$G$114,OFFSET(O41,,-1),0)</f>
        <v>0</v>
      </c>
      <c r="P42" s="76">
        <f ca="1">IF($C42&lt;=Inputs!$G$114,OFFSET(P41,,-1),0)</f>
        <v>0</v>
      </c>
      <c r="Q42" s="76">
        <f ca="1">IF($C42&lt;=Inputs!$G$114,OFFSET(Q41,,-1),0)</f>
        <v>0</v>
      </c>
      <c r="R42" s="76">
        <f ca="1">IF($C42&lt;=Inputs!$G$114,OFFSET(R41,,-1),0)</f>
        <v>0</v>
      </c>
      <c r="S42" s="76">
        <f ca="1">IF($C42&lt;=Inputs!$G$114,OFFSET(S41,,-1),0)</f>
        <v>0</v>
      </c>
      <c r="T42" s="76">
        <f ca="1">IF($C42&lt;=Inputs!$G$114,OFFSET(T41,,-1),0)</f>
        <v>0</v>
      </c>
      <c r="U42" s="76">
        <f ca="1">IF($C42&lt;=Inputs!$G$114,OFFSET(U41,,-1),0)</f>
        <v>0</v>
      </c>
      <c r="V42" s="76">
        <f ca="1">IF($C42&lt;=Inputs!$G$114,OFFSET(V41,,-1),0)</f>
        <v>0</v>
      </c>
      <c r="W42" s="76">
        <f ca="1">IF($C42&lt;=Inputs!$G$114,OFFSET(W41,,-1),0)</f>
        <v>0</v>
      </c>
      <c r="X42" s="76">
        <f ca="1">IF($C42&lt;=Inputs!$G$114,OFFSET(X41,,-1),0)</f>
        <v>0</v>
      </c>
      <c r="Y42" s="76">
        <f ca="1">IF($C42&lt;=Inputs!$G$114,OFFSET(Y41,,-1),0)</f>
        <v>0</v>
      </c>
      <c r="Z42" s="76">
        <f ca="1">IF($C42&lt;=Inputs!$G$114,OFFSET(Z41,,-1),0)</f>
        <v>0</v>
      </c>
      <c r="AA42" s="76">
        <f ca="1">IF($C42&lt;=Inputs!$G$114,OFFSET(AA41,,-1),0)</f>
        <v>0</v>
      </c>
      <c r="AB42" s="76">
        <f ca="1">IF($C42&lt;=Inputs!$G$114,OFFSET(AB41,,-1),0)</f>
        <v>0</v>
      </c>
      <c r="AC42" s="76">
        <f ca="1">IF($C42&lt;=Inputs!$G$114,OFFSET(AC41,,-1),0)</f>
        <v>0</v>
      </c>
      <c r="AD42" s="76">
        <f ca="1">IF($C42&lt;=Inputs!$G$114,OFFSET(AD41,,-1),0)</f>
        <v>0</v>
      </c>
      <c r="AE42" s="76">
        <f ca="1">IF($C42&lt;=Inputs!$G$114,OFFSET(AE41,,-1),0)</f>
        <v>0</v>
      </c>
      <c r="AF42" s="76">
        <f ca="1">IF($C42&lt;=Inputs!$G$114,OFFSET(AF41,,-1),0)</f>
        <v>0</v>
      </c>
      <c r="AG42" s="76">
        <f ca="1">IF($C42&lt;=Inputs!$G$114,OFFSET(AG41,,-1),0)</f>
        <v>0</v>
      </c>
      <c r="AH42" s="76">
        <f ca="1">IF($C42&lt;=Inputs!$G$114,OFFSET(AH41,,-1),0)</f>
        <v>0</v>
      </c>
      <c r="AI42" s="76">
        <f ca="1">IF($C42&lt;=Inputs!$G$114,OFFSET(AI41,,-1),0)</f>
        <v>0</v>
      </c>
      <c r="AJ42" s="76">
        <f ca="1">IF($C42&lt;=Inputs!$G$114,OFFSET(AJ41,,-1),0)</f>
        <v>0</v>
      </c>
      <c r="AK42" s="76">
        <f ca="1">IF($C42&lt;=Inputs!$G$114,OFFSET(AK41,,-1),0)</f>
        <v>0</v>
      </c>
      <c r="AL42" s="76">
        <f ca="1">IF($C42&lt;=Inputs!$G$114,OFFSET(AL41,,-1),0)</f>
        <v>0</v>
      </c>
      <c r="AM42" s="76">
        <f ca="1">IF($C42&lt;=Inputs!$G$114,OFFSET(AM41,,-1),0)</f>
        <v>0</v>
      </c>
      <c r="AN42" s="76">
        <f ca="1">IF($C42&lt;=Inputs!$G$114,OFFSET(AN41,,-1),0)</f>
        <v>0</v>
      </c>
      <c r="AO42" s="76">
        <f ca="1">IF($C42&lt;=Inputs!$G$114,OFFSET(AO41,,-1),0)</f>
        <v>0</v>
      </c>
      <c r="AP42" s="76">
        <f ca="1">IF($C42&lt;=Inputs!$G$114,OFFSET(AP41,,-1),0)</f>
        <v>0</v>
      </c>
      <c r="AQ42" s="76">
        <f ca="1">IF($C42&lt;=Inputs!$G$114,OFFSET(AQ41,,-1),0)</f>
        <v>0</v>
      </c>
      <c r="AR42" s="76">
        <f ca="1">IF($C42&lt;=Inputs!$G$114,OFFSET(AR41,,-1),0)</f>
        <v>0</v>
      </c>
      <c r="AS42" s="76">
        <f ca="1">IF($C42&lt;=Inputs!$G$114,OFFSET(AS41,,-1),0)</f>
        <v>0</v>
      </c>
      <c r="AT42" s="76">
        <f ca="1">IF($C42&lt;=Inputs!$G$114,OFFSET(AT41,,-1),0)</f>
        <v>0</v>
      </c>
      <c r="AU42" s="76">
        <f ca="1">IF($C42&lt;=Inputs!$G$114,OFFSET(AU41,,-1),0)</f>
        <v>0</v>
      </c>
      <c r="AV42" s="76">
        <f ca="1">IF($C42&lt;=Inputs!$G$114,OFFSET(AV41,,-1),0)</f>
        <v>0</v>
      </c>
      <c r="AW42" s="76">
        <f ca="1">IF($C42&lt;=Inputs!$G$114,OFFSET(AW41,,-1),0)</f>
        <v>0</v>
      </c>
      <c r="AX42" s="76">
        <f ca="1">IF($C42&lt;=Inputs!$G$114,OFFSET(AX41,,-1),0)</f>
        <v>0</v>
      </c>
      <c r="AY42" s="76">
        <f ca="1">IF($C42&lt;=Inputs!$G$114,OFFSET(AY41,,-1),0)</f>
        <v>0</v>
      </c>
      <c r="AZ42" s="76">
        <f ca="1">IF($C42&lt;=Inputs!$G$114,OFFSET(AZ41,,-1),0)</f>
        <v>0</v>
      </c>
      <c r="BA42" s="76">
        <f ca="1">IF($C42&lt;=Inputs!$G$114,OFFSET(BA41,,-1),0)</f>
        <v>0</v>
      </c>
      <c r="BB42" s="76">
        <f ca="1">IF($C42&lt;=Inputs!$G$114,OFFSET(BB41,,-1),0)</f>
        <v>0</v>
      </c>
      <c r="BC42" s="76">
        <f ca="1">IF($C42&lt;=Inputs!$G$114,OFFSET(BC41,,-1),0)</f>
        <v>0</v>
      </c>
      <c r="BD42" s="76">
        <f ca="1">IF($C42&lt;=Inputs!$G$114,OFFSET(BD41,,-1),0)</f>
        <v>0</v>
      </c>
      <c r="BE42" s="76">
        <f ca="1">IF($C42&lt;=Inputs!$G$114,OFFSET(BE41,,-1),0)</f>
        <v>0</v>
      </c>
      <c r="BF42" s="76">
        <f ca="1">IF($C42&lt;=Inputs!$G$114,OFFSET(BF41,,-1),0)</f>
        <v>0</v>
      </c>
      <c r="BG42" s="76">
        <f ca="1">IF($C42&lt;=Inputs!$G$114,OFFSET(BG41,,-1),0)</f>
        <v>0</v>
      </c>
      <c r="BH42" s="76">
        <f ca="1">IF($C42&lt;=Inputs!$G$114,OFFSET(BH41,,-1),0)</f>
        <v>0</v>
      </c>
      <c r="BI42" s="76">
        <f ca="1">IF($C42&lt;=Inputs!$G$114,OFFSET(BI41,,-1),0)</f>
        <v>0</v>
      </c>
      <c r="BJ42" s="76">
        <f ca="1">IF($C42&lt;=Inputs!$G$114,OFFSET(BJ41,,-1),0)</f>
        <v>0</v>
      </c>
      <c r="BK42" s="76">
        <f ca="1">IF($C42&lt;=Inputs!$G$114,OFFSET(BK41,,-1),0)</f>
        <v>0</v>
      </c>
      <c r="BL42" s="76">
        <f ca="1">IF($C42&lt;=Inputs!$G$114,OFFSET(BL41,,-1),0)</f>
        <v>0</v>
      </c>
      <c r="BM42" s="76">
        <f ca="1">IF($C42&lt;=Inputs!$G$114,OFFSET(BM41,,-1),0)</f>
        <v>0</v>
      </c>
      <c r="BN42" s="76">
        <f ca="1">IF($C42&lt;=Inputs!$G$114,OFFSET(BN41,,-1),0)</f>
        <v>0</v>
      </c>
      <c r="BO42" s="76">
        <f ca="1">IF($C42&lt;=Inputs!$G$114,OFFSET(BO41,,-1),0)</f>
        <v>0</v>
      </c>
      <c r="BP42" s="76">
        <f ca="1">IF($C42&lt;=Inputs!$G$114,OFFSET(BP41,,-1),0)</f>
        <v>0</v>
      </c>
      <c r="BQ42" s="76">
        <f ca="1">IF($C42&lt;=Inputs!$G$114,OFFSET(BQ41,,-1),0)</f>
        <v>0</v>
      </c>
      <c r="BR42" s="76">
        <f ca="1">IF($C42&lt;=Inputs!$G$114,OFFSET(BR41,,-1),0)</f>
        <v>0</v>
      </c>
      <c r="BS42" s="76">
        <f ca="1">IF($C42&lt;=Inputs!$G$114,OFFSET(BS41,,-1),0)</f>
        <v>0</v>
      </c>
      <c r="BT42" s="76">
        <f ca="1">IF($C42&lt;=Inputs!$G$114,OFFSET(BT41,,-1),0)</f>
        <v>0</v>
      </c>
      <c r="BU42" s="76">
        <f ca="1">IF($C42&lt;=Inputs!$G$114,OFFSET(BU41,,-1),0)</f>
        <v>0</v>
      </c>
      <c r="BV42" s="76">
        <f ca="1">IF($C42&lt;=Inputs!$G$114,OFFSET(BV41,,-1),0)</f>
        <v>0</v>
      </c>
      <c r="BW42" s="76">
        <f ca="1">IF($C42&lt;=Inputs!$G$114,OFFSET(BW41,,-1),0)</f>
        <v>0</v>
      </c>
      <c r="BX42" s="76">
        <f ca="1">IF($C42&lt;=Inputs!$G$114,OFFSET(BX41,,-1),0)</f>
        <v>0</v>
      </c>
      <c r="BY42" s="76">
        <f ca="1">IF($C42&lt;=Inputs!$G$114,OFFSET(BY41,,-1),0)</f>
        <v>0</v>
      </c>
      <c r="BZ42" s="76">
        <f ca="1">IF($C42&lt;=Inputs!$G$114,OFFSET(BZ41,,-1),0)</f>
        <v>0</v>
      </c>
      <c r="CA42" s="76">
        <f ca="1">IF($C42&lt;=Inputs!$G$114,OFFSET(CA41,,-1),0)</f>
        <v>0</v>
      </c>
      <c r="CB42" s="76">
        <f ca="1">IF($C42&lt;=Inputs!$G$114,OFFSET(CB41,,-1),0)</f>
        <v>0</v>
      </c>
      <c r="CC42" s="76">
        <f ca="1">IF($C42&lt;=Inputs!$G$114,OFFSET(CC41,,-1),0)</f>
        <v>0</v>
      </c>
      <c r="CD42" s="76">
        <f ca="1">IF($C42&lt;=Inputs!$G$114,OFFSET(CD41,,-1),0)</f>
        <v>0</v>
      </c>
      <c r="CE42" s="76">
        <f ca="1">IF($C42&lt;=Inputs!$G$114,OFFSET(CE41,,-1),0)</f>
        <v>0</v>
      </c>
      <c r="CF42" s="76">
        <f ca="1">IF($C42&lt;=Inputs!$G$114,OFFSET(CF41,,-1),0)</f>
        <v>0</v>
      </c>
      <c r="CG42" s="76">
        <f ca="1">IF($C42&lt;=Inputs!$G$114,OFFSET(CG41,,-1),0)</f>
        <v>0</v>
      </c>
      <c r="CH42" s="76">
        <f ca="1">IF($C42&lt;=Inputs!$G$114,OFFSET(CH41,,-1),0)</f>
        <v>0</v>
      </c>
      <c r="CI42" s="76">
        <f ca="1">IF($C42&lt;=Inputs!$G$114,OFFSET(CI41,,-1),0)</f>
        <v>0</v>
      </c>
      <c r="CJ42" s="76">
        <f ca="1">IF($C42&lt;=Inputs!$G$114,OFFSET(CJ41,,-1),0)</f>
        <v>0</v>
      </c>
      <c r="CK42" s="76">
        <f ca="1">IF($C42&lt;=Inputs!$G$114,OFFSET(CK41,,-1),0)</f>
        <v>0</v>
      </c>
      <c r="CL42" s="76">
        <f ca="1">IF($C42&lt;=Inputs!$G$114,OFFSET(CL41,,-1),0)</f>
        <v>0</v>
      </c>
      <c r="CM42" s="76">
        <f ca="1">IF($C42&lt;=Inputs!$G$114,OFFSET(CM41,,-1),0)</f>
        <v>0</v>
      </c>
      <c r="CN42" s="76">
        <f ca="1">IF($C42&lt;=Inputs!$G$114,OFFSET(CN41,,-1),0)</f>
        <v>0</v>
      </c>
      <c r="CO42" s="76">
        <f ca="1">IF($C42&lt;=Inputs!$G$114,OFFSET(CO41,,-1),0)</f>
        <v>0</v>
      </c>
      <c r="CP42" s="76">
        <f ca="1">IF($C42&lt;=Inputs!$G$114,OFFSET(CP41,,-1),0)</f>
        <v>0</v>
      </c>
      <c r="CQ42" s="76">
        <f ca="1">IF($C42&lt;=Inputs!$G$114,OFFSET(CQ41,,-1),0)</f>
        <v>0</v>
      </c>
      <c r="CR42" s="76">
        <f ca="1">IF($C42&lt;=Inputs!$G$114,OFFSET(CR41,,-1),0)</f>
        <v>0</v>
      </c>
      <c r="CS42" s="76">
        <f ca="1">IF($C42&lt;=Inputs!$G$114,OFFSET(CS41,,-1),0)</f>
        <v>0</v>
      </c>
      <c r="CT42" s="76">
        <f ca="1">IF($C42&lt;=Inputs!$G$114,OFFSET(CT41,,-1),0)</f>
        <v>0</v>
      </c>
      <c r="CU42" s="76">
        <f ca="1">IF($C42&lt;=Inputs!$G$114,OFFSET(CU41,,-1),0)</f>
        <v>0</v>
      </c>
      <c r="CV42" s="76">
        <f ca="1">IF($C42&lt;=Inputs!$G$114,OFFSET(CV41,,-1),0)</f>
        <v>0</v>
      </c>
      <c r="CW42" s="76">
        <f ca="1">IF($C42&lt;=Inputs!$G$114,OFFSET(CW41,,-1),0)</f>
        <v>0</v>
      </c>
      <c r="CX42" s="76">
        <f ca="1">IF($C42&lt;=Inputs!$G$114,OFFSET(CX41,,-1),0)</f>
        <v>0</v>
      </c>
      <c r="CY42" s="76">
        <f ca="1">IF($C42&lt;=Inputs!$G$114,OFFSET(CY41,,-1),0)</f>
        <v>0</v>
      </c>
      <c r="CZ42" s="76">
        <f ca="1">IF($C42&lt;=Inputs!$G$114,OFFSET(CZ41,,-1),0)</f>
        <v>0</v>
      </c>
      <c r="DA42" s="76">
        <f ca="1">IF($C42&lt;=Inputs!$G$114,OFFSET(DA41,,-1),0)</f>
        <v>0</v>
      </c>
      <c r="DB42" s="76">
        <f ca="1">IF($C42&lt;=Inputs!$G$114,OFFSET(DB41,,-1),0)</f>
        <v>0</v>
      </c>
      <c r="DC42" s="76">
        <f ca="1">IF($C42&lt;=Inputs!$G$114,OFFSET(DC41,,-1),0)</f>
        <v>0</v>
      </c>
      <c r="DD42" s="76">
        <f ca="1">IF($C42&lt;=Inputs!$G$114,OFFSET(DD41,,-1),0)</f>
        <v>0</v>
      </c>
      <c r="DE42" s="76">
        <f ca="1">IF($C42&lt;=Inputs!$G$114,OFFSET(DE41,,-1),0)</f>
        <v>0</v>
      </c>
      <c r="DF42" s="76">
        <f ca="1">IF($C42&lt;=Inputs!$G$114,OFFSET(DF41,,-1),0)</f>
        <v>0</v>
      </c>
      <c r="DG42" s="76">
        <f ca="1">IF($C42&lt;=Inputs!$G$114,OFFSET(DG41,,-1),0)</f>
        <v>0</v>
      </c>
      <c r="DH42" s="76">
        <f ca="1">IF($C42&lt;=Inputs!$G$114,OFFSET(DH41,,-1),0)</f>
        <v>0</v>
      </c>
      <c r="DI42" s="76">
        <f ca="1">IF($C42&lt;=Inputs!$G$114,OFFSET(DI41,,-1),0)</f>
        <v>0</v>
      </c>
      <c r="DJ42" s="76">
        <f ca="1">IF($C42&lt;=Inputs!$G$114,OFFSET(DJ41,,-1),0)</f>
        <v>0</v>
      </c>
      <c r="DK42" s="76">
        <f ca="1">IF($C42&lt;=Inputs!$G$114,OFFSET(DK41,,-1),0)</f>
        <v>0</v>
      </c>
      <c r="DL42" s="76">
        <f ca="1">IF($C42&lt;=Inputs!$G$114,OFFSET(DL41,,-1),0)</f>
        <v>0</v>
      </c>
      <c r="DM42" s="76">
        <f ca="1">IF($C42&lt;=Inputs!$G$114,OFFSET(DM41,,-1),0)</f>
        <v>0</v>
      </c>
      <c r="DN42" s="76">
        <f ca="1">IF($C42&lt;=Inputs!$G$114,OFFSET(DN41,,-1),0)</f>
        <v>0</v>
      </c>
      <c r="DO42" s="76">
        <f ca="1">IF($C42&lt;=Inputs!$G$114,OFFSET(DO41,,-1),0)</f>
        <v>0</v>
      </c>
      <c r="DP42" s="76">
        <f ca="1">IF($C42&lt;=Inputs!$G$114,OFFSET(DP41,,-1),0)</f>
        <v>0</v>
      </c>
      <c r="DQ42" s="76">
        <f ca="1">IF($C42&lt;=Inputs!$G$114,OFFSET(DQ41,,-1),0)</f>
        <v>0</v>
      </c>
      <c r="DR42" s="76">
        <f ca="1">IF($C42&lt;=Inputs!$G$114,OFFSET(DR41,,-1),0)</f>
        <v>0</v>
      </c>
      <c r="DS42" s="76">
        <f ca="1">IF($C42&lt;=Inputs!$G$114,OFFSET(DS41,,-1),0)</f>
        <v>0</v>
      </c>
      <c r="DT42" s="76">
        <f ca="1">IF($C42&lt;=Inputs!$G$114,OFFSET(DT41,,-1),0)</f>
        <v>0</v>
      </c>
      <c r="DU42" s="76">
        <f ca="1">IF($C42&lt;=Inputs!$G$114,OFFSET(DU41,,-1),0)</f>
        <v>0</v>
      </c>
      <c r="DV42" s="21"/>
      <c r="DW42" s="21"/>
      <c r="DX42" s="21"/>
      <c r="DY42" s="21"/>
      <c r="DZ42" s="21"/>
      <c r="EA42" s="21"/>
      <c r="EB42" s="21"/>
      <c r="EC42" s="21"/>
      <c r="ED42" s="21"/>
      <c r="EE42" s="21"/>
      <c r="EF42" s="21"/>
      <c r="EG42" s="21"/>
      <c r="EH42" s="21"/>
      <c r="EI42" s="21"/>
      <c r="EJ42" s="21"/>
      <c r="EK42" s="21"/>
      <c r="EL42" s="21"/>
      <c r="EM42" s="21"/>
      <c r="EN42" s="21"/>
      <c r="EO42" s="21"/>
    </row>
    <row r="43" spans="1:145" ht="14.25" customHeight="1" outlineLevel="1">
      <c r="A43" s="21"/>
      <c r="B43" s="21"/>
      <c r="C43" s="21">
        <v>3</v>
      </c>
      <c r="D43" s="79" t="s">
        <v>402</v>
      </c>
      <c r="E43" s="21"/>
      <c r="F43" s="76">
        <f ca="1">IF($C43&lt;=Inputs!$G$114,OFFSET(F42,,-1),0)</f>
        <v>0</v>
      </c>
      <c r="G43" s="76">
        <f ca="1">IF($C43&lt;=Inputs!$G$114,OFFSET(G42,,-1),0)</f>
        <v>0</v>
      </c>
      <c r="H43" s="76">
        <f ca="1">IF($C43&lt;=Inputs!$G$114,OFFSET(H42,,-1),0)</f>
        <v>0</v>
      </c>
      <c r="I43" s="76">
        <f ca="1">IF($C43&lt;=Inputs!$G$114,OFFSET(I42,,-1),0)</f>
        <v>0</v>
      </c>
      <c r="J43" s="76">
        <f ca="1">IF($C43&lt;=Inputs!$G$114,OFFSET(J42,,-1),0)</f>
        <v>0</v>
      </c>
      <c r="K43" s="76">
        <f ca="1">IF($C43&lt;=Inputs!$G$114,OFFSET(K42,,-1),0)</f>
        <v>0</v>
      </c>
      <c r="L43" s="76">
        <f ca="1">IF($C43&lt;=Inputs!$G$114,OFFSET(L42,,-1),0)</f>
        <v>0</v>
      </c>
      <c r="M43" s="76">
        <f ca="1">IF($C43&lt;=Inputs!$G$114,OFFSET(M42,,-1),0)</f>
        <v>0</v>
      </c>
      <c r="N43" s="76">
        <f ca="1">IF($C43&lt;=Inputs!$G$114,OFFSET(N42,,-1),0)</f>
        <v>0</v>
      </c>
      <c r="O43" s="76">
        <f ca="1">IF($C43&lt;=Inputs!$G$114,OFFSET(O42,,-1),0)</f>
        <v>0</v>
      </c>
      <c r="P43" s="76">
        <f ca="1">IF($C43&lt;=Inputs!$G$114,OFFSET(P42,,-1),0)</f>
        <v>0</v>
      </c>
      <c r="Q43" s="76">
        <f ca="1">IF($C43&lt;=Inputs!$G$114,OFFSET(Q42,,-1),0)</f>
        <v>0</v>
      </c>
      <c r="R43" s="76">
        <f ca="1">IF($C43&lt;=Inputs!$G$114,OFFSET(R42,,-1),0)</f>
        <v>0</v>
      </c>
      <c r="S43" s="76">
        <f ca="1">IF($C43&lt;=Inputs!$G$114,OFFSET(S42,,-1),0)</f>
        <v>0</v>
      </c>
      <c r="T43" s="76">
        <f ca="1">IF($C43&lt;=Inputs!$G$114,OFFSET(T42,,-1),0)</f>
        <v>0</v>
      </c>
      <c r="U43" s="76">
        <f ca="1">IF($C43&lt;=Inputs!$G$114,OFFSET(U42,,-1),0)</f>
        <v>0</v>
      </c>
      <c r="V43" s="76">
        <f ca="1">IF($C43&lt;=Inputs!$G$114,OFFSET(V42,,-1),0)</f>
        <v>0</v>
      </c>
      <c r="W43" s="76">
        <f ca="1">IF($C43&lt;=Inputs!$G$114,OFFSET(W42,,-1),0)</f>
        <v>0</v>
      </c>
      <c r="X43" s="76">
        <f ca="1">IF($C43&lt;=Inputs!$G$114,OFFSET(X42,,-1),0)</f>
        <v>0</v>
      </c>
      <c r="Y43" s="76">
        <f ca="1">IF($C43&lt;=Inputs!$G$114,OFFSET(Y42,,-1),0)</f>
        <v>0</v>
      </c>
      <c r="Z43" s="76">
        <f ca="1">IF($C43&lt;=Inputs!$G$114,OFFSET(Z42,,-1),0)</f>
        <v>0</v>
      </c>
      <c r="AA43" s="76">
        <f ca="1">IF($C43&lt;=Inputs!$G$114,OFFSET(AA42,,-1),0)</f>
        <v>0</v>
      </c>
      <c r="AB43" s="76">
        <f ca="1">IF($C43&lt;=Inputs!$G$114,OFFSET(AB42,,-1),0)</f>
        <v>0</v>
      </c>
      <c r="AC43" s="76">
        <f ca="1">IF($C43&lt;=Inputs!$G$114,OFFSET(AC42,,-1),0)</f>
        <v>0</v>
      </c>
      <c r="AD43" s="76">
        <f ca="1">IF($C43&lt;=Inputs!$G$114,OFFSET(AD42,,-1),0)</f>
        <v>0</v>
      </c>
      <c r="AE43" s="76">
        <f ca="1">IF($C43&lt;=Inputs!$G$114,OFFSET(AE42,,-1),0)</f>
        <v>0</v>
      </c>
      <c r="AF43" s="76">
        <f ca="1">IF($C43&lt;=Inputs!$G$114,OFFSET(AF42,,-1),0)</f>
        <v>0</v>
      </c>
      <c r="AG43" s="76">
        <f ca="1">IF($C43&lt;=Inputs!$G$114,OFFSET(AG42,,-1),0)</f>
        <v>0</v>
      </c>
      <c r="AH43" s="76">
        <f ca="1">IF($C43&lt;=Inputs!$G$114,OFFSET(AH42,,-1),0)</f>
        <v>0</v>
      </c>
      <c r="AI43" s="76">
        <f ca="1">IF($C43&lt;=Inputs!$G$114,OFFSET(AI42,,-1),0)</f>
        <v>0</v>
      </c>
      <c r="AJ43" s="76">
        <f ca="1">IF($C43&lt;=Inputs!$G$114,OFFSET(AJ42,,-1),0)</f>
        <v>0</v>
      </c>
      <c r="AK43" s="76">
        <f ca="1">IF($C43&lt;=Inputs!$G$114,OFFSET(AK42,,-1),0)</f>
        <v>0</v>
      </c>
      <c r="AL43" s="76">
        <f ca="1">IF($C43&lt;=Inputs!$G$114,OFFSET(AL42,,-1),0)</f>
        <v>0</v>
      </c>
      <c r="AM43" s="76">
        <f ca="1">IF($C43&lt;=Inputs!$G$114,OFFSET(AM42,,-1),0)</f>
        <v>0</v>
      </c>
      <c r="AN43" s="76">
        <f ca="1">IF($C43&lt;=Inputs!$G$114,OFFSET(AN42,,-1),0)</f>
        <v>0</v>
      </c>
      <c r="AO43" s="76">
        <f ca="1">IF($C43&lt;=Inputs!$G$114,OFFSET(AO42,,-1),0)</f>
        <v>0</v>
      </c>
      <c r="AP43" s="76">
        <f ca="1">IF($C43&lt;=Inputs!$G$114,OFFSET(AP42,,-1),0)</f>
        <v>0</v>
      </c>
      <c r="AQ43" s="76">
        <f ca="1">IF($C43&lt;=Inputs!$G$114,OFFSET(AQ42,,-1),0)</f>
        <v>0</v>
      </c>
      <c r="AR43" s="76">
        <f ca="1">IF($C43&lt;=Inputs!$G$114,OFFSET(AR42,,-1),0)</f>
        <v>0</v>
      </c>
      <c r="AS43" s="76">
        <f ca="1">IF($C43&lt;=Inputs!$G$114,OFFSET(AS42,,-1),0)</f>
        <v>0</v>
      </c>
      <c r="AT43" s="76">
        <f ca="1">IF($C43&lt;=Inputs!$G$114,OFFSET(AT42,,-1),0)</f>
        <v>0</v>
      </c>
      <c r="AU43" s="76">
        <f ca="1">IF($C43&lt;=Inputs!$G$114,OFFSET(AU42,,-1),0)</f>
        <v>0</v>
      </c>
      <c r="AV43" s="76">
        <f ca="1">IF($C43&lt;=Inputs!$G$114,OFFSET(AV42,,-1),0)</f>
        <v>0</v>
      </c>
      <c r="AW43" s="76">
        <f ca="1">IF($C43&lt;=Inputs!$G$114,OFFSET(AW42,,-1),0)</f>
        <v>0</v>
      </c>
      <c r="AX43" s="76">
        <f ca="1">IF($C43&lt;=Inputs!$G$114,OFFSET(AX42,,-1),0)</f>
        <v>0</v>
      </c>
      <c r="AY43" s="76">
        <f ca="1">IF($C43&lt;=Inputs!$G$114,OFFSET(AY42,,-1),0)</f>
        <v>0</v>
      </c>
      <c r="AZ43" s="76">
        <f ca="1">IF($C43&lt;=Inputs!$G$114,OFFSET(AZ42,,-1),0)</f>
        <v>0</v>
      </c>
      <c r="BA43" s="76">
        <f ca="1">IF($C43&lt;=Inputs!$G$114,OFFSET(BA42,,-1),0)</f>
        <v>0</v>
      </c>
      <c r="BB43" s="76">
        <f ca="1">IF($C43&lt;=Inputs!$G$114,OFFSET(BB42,,-1),0)</f>
        <v>0</v>
      </c>
      <c r="BC43" s="76">
        <f ca="1">IF($C43&lt;=Inputs!$G$114,OFFSET(BC42,,-1),0)</f>
        <v>0</v>
      </c>
      <c r="BD43" s="76">
        <f ca="1">IF($C43&lt;=Inputs!$G$114,OFFSET(BD42,,-1),0)</f>
        <v>0</v>
      </c>
      <c r="BE43" s="76">
        <f ca="1">IF($C43&lt;=Inputs!$G$114,OFFSET(BE42,,-1),0)</f>
        <v>0</v>
      </c>
      <c r="BF43" s="76">
        <f ca="1">IF($C43&lt;=Inputs!$G$114,OFFSET(BF42,,-1),0)</f>
        <v>0</v>
      </c>
      <c r="BG43" s="76">
        <f ca="1">IF($C43&lt;=Inputs!$G$114,OFFSET(BG42,,-1),0)</f>
        <v>0</v>
      </c>
      <c r="BH43" s="76">
        <f ca="1">IF($C43&lt;=Inputs!$G$114,OFFSET(BH42,,-1),0)</f>
        <v>0</v>
      </c>
      <c r="BI43" s="76">
        <f ca="1">IF($C43&lt;=Inputs!$G$114,OFFSET(BI42,,-1),0)</f>
        <v>0</v>
      </c>
      <c r="BJ43" s="76">
        <f ca="1">IF($C43&lt;=Inputs!$G$114,OFFSET(BJ42,,-1),0)</f>
        <v>0</v>
      </c>
      <c r="BK43" s="76">
        <f ca="1">IF($C43&lt;=Inputs!$G$114,OFFSET(BK42,,-1),0)</f>
        <v>0</v>
      </c>
      <c r="BL43" s="76">
        <f ca="1">IF($C43&lt;=Inputs!$G$114,OFFSET(BL42,,-1),0)</f>
        <v>0</v>
      </c>
      <c r="BM43" s="76">
        <f ca="1">IF($C43&lt;=Inputs!$G$114,OFFSET(BM42,,-1),0)</f>
        <v>0</v>
      </c>
      <c r="BN43" s="76">
        <f ca="1">IF($C43&lt;=Inputs!$G$114,OFFSET(BN42,,-1),0)</f>
        <v>0</v>
      </c>
      <c r="BO43" s="76">
        <f ca="1">IF($C43&lt;=Inputs!$G$114,OFFSET(BO42,,-1),0)</f>
        <v>0</v>
      </c>
      <c r="BP43" s="76">
        <f ca="1">IF($C43&lt;=Inputs!$G$114,OFFSET(BP42,,-1),0)</f>
        <v>0</v>
      </c>
      <c r="BQ43" s="76">
        <f ca="1">IF($C43&lt;=Inputs!$G$114,OFFSET(BQ42,,-1),0)</f>
        <v>0</v>
      </c>
      <c r="BR43" s="76">
        <f ca="1">IF($C43&lt;=Inputs!$G$114,OFFSET(BR42,,-1),0)</f>
        <v>0</v>
      </c>
      <c r="BS43" s="76">
        <f ca="1">IF($C43&lt;=Inputs!$G$114,OFFSET(BS42,,-1),0)</f>
        <v>0</v>
      </c>
      <c r="BT43" s="76">
        <f ca="1">IF($C43&lt;=Inputs!$G$114,OFFSET(BT42,,-1),0)</f>
        <v>0</v>
      </c>
      <c r="BU43" s="76">
        <f ca="1">IF($C43&lt;=Inputs!$G$114,OFFSET(BU42,,-1),0)</f>
        <v>0</v>
      </c>
      <c r="BV43" s="76">
        <f ca="1">IF($C43&lt;=Inputs!$G$114,OFFSET(BV42,,-1),0)</f>
        <v>0</v>
      </c>
      <c r="BW43" s="76">
        <f ca="1">IF($C43&lt;=Inputs!$G$114,OFFSET(BW42,,-1),0)</f>
        <v>0</v>
      </c>
      <c r="BX43" s="76">
        <f ca="1">IF($C43&lt;=Inputs!$G$114,OFFSET(BX42,,-1),0)</f>
        <v>0</v>
      </c>
      <c r="BY43" s="76">
        <f ca="1">IF($C43&lt;=Inputs!$G$114,OFFSET(BY42,,-1),0)</f>
        <v>0</v>
      </c>
      <c r="BZ43" s="76">
        <f ca="1">IF($C43&lt;=Inputs!$G$114,OFFSET(BZ42,,-1),0)</f>
        <v>0</v>
      </c>
      <c r="CA43" s="76">
        <f ca="1">IF($C43&lt;=Inputs!$G$114,OFFSET(CA42,,-1),0)</f>
        <v>0</v>
      </c>
      <c r="CB43" s="76">
        <f ca="1">IF($C43&lt;=Inputs!$G$114,OFFSET(CB42,,-1),0)</f>
        <v>0</v>
      </c>
      <c r="CC43" s="76">
        <f ca="1">IF($C43&lt;=Inputs!$G$114,OFFSET(CC42,,-1),0)</f>
        <v>0</v>
      </c>
      <c r="CD43" s="76">
        <f ca="1">IF($C43&lt;=Inputs!$G$114,OFFSET(CD42,,-1),0)</f>
        <v>0</v>
      </c>
      <c r="CE43" s="76">
        <f ca="1">IF($C43&lt;=Inputs!$G$114,OFFSET(CE42,,-1),0)</f>
        <v>0</v>
      </c>
      <c r="CF43" s="76">
        <f ca="1">IF($C43&lt;=Inputs!$G$114,OFFSET(CF42,,-1),0)</f>
        <v>0</v>
      </c>
      <c r="CG43" s="76">
        <f ca="1">IF($C43&lt;=Inputs!$G$114,OFFSET(CG42,,-1),0)</f>
        <v>0</v>
      </c>
      <c r="CH43" s="76">
        <f ca="1">IF($C43&lt;=Inputs!$G$114,OFFSET(CH42,,-1),0)</f>
        <v>0</v>
      </c>
      <c r="CI43" s="76">
        <f ca="1">IF($C43&lt;=Inputs!$G$114,OFFSET(CI42,,-1),0)</f>
        <v>0</v>
      </c>
      <c r="CJ43" s="76">
        <f ca="1">IF($C43&lt;=Inputs!$G$114,OFFSET(CJ42,,-1),0)</f>
        <v>0</v>
      </c>
      <c r="CK43" s="76">
        <f ca="1">IF($C43&lt;=Inputs!$G$114,OFFSET(CK42,,-1),0)</f>
        <v>0</v>
      </c>
      <c r="CL43" s="76">
        <f ca="1">IF($C43&lt;=Inputs!$G$114,OFFSET(CL42,,-1),0)</f>
        <v>0</v>
      </c>
      <c r="CM43" s="76">
        <f ca="1">IF($C43&lt;=Inputs!$G$114,OFFSET(CM42,,-1),0)</f>
        <v>0</v>
      </c>
      <c r="CN43" s="76">
        <f ca="1">IF($C43&lt;=Inputs!$G$114,OFFSET(CN42,,-1),0)</f>
        <v>0</v>
      </c>
      <c r="CO43" s="76">
        <f ca="1">IF($C43&lt;=Inputs!$G$114,OFFSET(CO42,,-1),0)</f>
        <v>0</v>
      </c>
      <c r="CP43" s="76">
        <f ca="1">IF($C43&lt;=Inputs!$G$114,OFFSET(CP42,,-1),0)</f>
        <v>0</v>
      </c>
      <c r="CQ43" s="76">
        <f ca="1">IF($C43&lt;=Inputs!$G$114,OFFSET(CQ42,,-1),0)</f>
        <v>0</v>
      </c>
      <c r="CR43" s="76">
        <f ca="1">IF($C43&lt;=Inputs!$G$114,OFFSET(CR42,,-1),0)</f>
        <v>0</v>
      </c>
      <c r="CS43" s="76">
        <f ca="1">IF($C43&lt;=Inputs!$G$114,OFFSET(CS42,,-1),0)</f>
        <v>0</v>
      </c>
      <c r="CT43" s="76">
        <f ca="1">IF($C43&lt;=Inputs!$G$114,OFFSET(CT42,,-1),0)</f>
        <v>0</v>
      </c>
      <c r="CU43" s="76">
        <f ca="1">IF($C43&lt;=Inputs!$G$114,OFFSET(CU42,,-1),0)</f>
        <v>0</v>
      </c>
      <c r="CV43" s="76">
        <f ca="1">IF($C43&lt;=Inputs!$G$114,OFFSET(CV42,,-1),0)</f>
        <v>0</v>
      </c>
      <c r="CW43" s="76">
        <f ca="1">IF($C43&lt;=Inputs!$G$114,OFFSET(CW42,,-1),0)</f>
        <v>0</v>
      </c>
      <c r="CX43" s="76">
        <f ca="1">IF($C43&lt;=Inputs!$G$114,OFFSET(CX42,,-1),0)</f>
        <v>0</v>
      </c>
      <c r="CY43" s="76">
        <f ca="1">IF($C43&lt;=Inputs!$G$114,OFFSET(CY42,,-1),0)</f>
        <v>0</v>
      </c>
      <c r="CZ43" s="76">
        <f ca="1">IF($C43&lt;=Inputs!$G$114,OFFSET(CZ42,,-1),0)</f>
        <v>0</v>
      </c>
      <c r="DA43" s="76">
        <f ca="1">IF($C43&lt;=Inputs!$G$114,OFFSET(DA42,,-1),0)</f>
        <v>0</v>
      </c>
      <c r="DB43" s="76">
        <f ca="1">IF($C43&lt;=Inputs!$G$114,OFFSET(DB42,,-1),0)</f>
        <v>0</v>
      </c>
      <c r="DC43" s="76">
        <f ca="1">IF($C43&lt;=Inputs!$G$114,OFFSET(DC42,,-1),0)</f>
        <v>0</v>
      </c>
      <c r="DD43" s="76">
        <f ca="1">IF($C43&lt;=Inputs!$G$114,OFFSET(DD42,,-1),0)</f>
        <v>0</v>
      </c>
      <c r="DE43" s="76">
        <f ca="1">IF($C43&lt;=Inputs!$G$114,OFFSET(DE42,,-1),0)</f>
        <v>0</v>
      </c>
      <c r="DF43" s="76">
        <f ca="1">IF($C43&lt;=Inputs!$G$114,OFFSET(DF42,,-1),0)</f>
        <v>0</v>
      </c>
      <c r="DG43" s="76">
        <f ca="1">IF($C43&lt;=Inputs!$G$114,OFFSET(DG42,,-1),0)</f>
        <v>0</v>
      </c>
      <c r="DH43" s="76">
        <f ca="1">IF($C43&lt;=Inputs!$G$114,OFFSET(DH42,,-1),0)</f>
        <v>0</v>
      </c>
      <c r="DI43" s="76">
        <f ca="1">IF($C43&lt;=Inputs!$G$114,OFFSET(DI42,,-1),0)</f>
        <v>0</v>
      </c>
      <c r="DJ43" s="76">
        <f ca="1">IF($C43&lt;=Inputs!$G$114,OFFSET(DJ42,,-1),0)</f>
        <v>0</v>
      </c>
      <c r="DK43" s="76">
        <f ca="1">IF($C43&lt;=Inputs!$G$114,OFFSET(DK42,,-1),0)</f>
        <v>0</v>
      </c>
      <c r="DL43" s="76">
        <f ca="1">IF($C43&lt;=Inputs!$G$114,OFFSET(DL42,,-1),0)</f>
        <v>0</v>
      </c>
      <c r="DM43" s="76">
        <f ca="1">IF($C43&lt;=Inputs!$G$114,OFFSET(DM42,,-1),0)</f>
        <v>0</v>
      </c>
      <c r="DN43" s="76">
        <f ca="1">IF($C43&lt;=Inputs!$G$114,OFFSET(DN42,,-1),0)</f>
        <v>0</v>
      </c>
      <c r="DO43" s="76">
        <f ca="1">IF($C43&lt;=Inputs!$G$114,OFFSET(DO42,,-1),0)</f>
        <v>0</v>
      </c>
      <c r="DP43" s="76">
        <f ca="1">IF($C43&lt;=Inputs!$G$114,OFFSET(DP42,,-1),0)</f>
        <v>0</v>
      </c>
      <c r="DQ43" s="76">
        <f ca="1">IF($C43&lt;=Inputs!$G$114,OFFSET(DQ42,,-1),0)</f>
        <v>0</v>
      </c>
      <c r="DR43" s="76">
        <f ca="1">IF($C43&lt;=Inputs!$G$114,OFFSET(DR42,,-1),0)</f>
        <v>0</v>
      </c>
      <c r="DS43" s="76">
        <f ca="1">IF($C43&lt;=Inputs!$G$114,OFFSET(DS42,,-1),0)</f>
        <v>0</v>
      </c>
      <c r="DT43" s="76">
        <f ca="1">IF($C43&lt;=Inputs!$G$114,OFFSET(DT42,,-1),0)</f>
        <v>0</v>
      </c>
      <c r="DU43" s="76">
        <f ca="1">IF($C43&lt;=Inputs!$G$114,OFFSET(DU42,,-1),0)</f>
        <v>0</v>
      </c>
      <c r="DV43" s="21"/>
      <c r="DW43" s="21"/>
      <c r="DX43" s="21"/>
      <c r="DY43" s="21"/>
      <c r="DZ43" s="21"/>
      <c r="EA43" s="21"/>
      <c r="EB43" s="21"/>
      <c r="EC43" s="21"/>
      <c r="ED43" s="21"/>
      <c r="EE43" s="21"/>
      <c r="EF43" s="21"/>
      <c r="EG43" s="21"/>
      <c r="EH43" s="21"/>
      <c r="EI43" s="21"/>
      <c r="EJ43" s="21"/>
      <c r="EK43" s="21"/>
      <c r="EL43" s="21"/>
      <c r="EM43" s="21"/>
      <c r="EN43" s="21"/>
      <c r="EO43" s="21"/>
    </row>
    <row r="44" spans="1:145" ht="14.25" customHeight="1" outlineLevel="1">
      <c r="A44" s="21"/>
      <c r="B44" s="21"/>
      <c r="C44" s="21">
        <f t="shared" ref="C44:C58" si="13">C43+1</f>
        <v>4</v>
      </c>
      <c r="D44" s="79" t="s">
        <v>402</v>
      </c>
      <c r="E44" s="21"/>
      <c r="F44" s="76">
        <f ca="1">IF($C44&lt;=Inputs!$G$114,OFFSET(F43,,-1),0)</f>
        <v>0</v>
      </c>
      <c r="G44" s="76">
        <f ca="1">IF($C44&lt;=Inputs!$G$114,OFFSET(G43,,-1),0)</f>
        <v>0</v>
      </c>
      <c r="H44" s="76">
        <f ca="1">IF($C44&lt;=Inputs!$G$114,OFFSET(H43,,-1),0)</f>
        <v>0</v>
      </c>
      <c r="I44" s="76">
        <f ca="1">IF($C44&lt;=Inputs!$G$114,OFFSET(I43,,-1),0)</f>
        <v>0</v>
      </c>
      <c r="J44" s="76">
        <f ca="1">IF($C44&lt;=Inputs!$G$114,OFFSET(J43,,-1),0)</f>
        <v>0</v>
      </c>
      <c r="K44" s="76">
        <f ca="1">IF($C44&lt;=Inputs!$G$114,OFFSET(K43,,-1),0)</f>
        <v>0</v>
      </c>
      <c r="L44" s="76">
        <f ca="1">IF($C44&lt;=Inputs!$G$114,OFFSET(L43,,-1),0)</f>
        <v>0</v>
      </c>
      <c r="M44" s="76">
        <f ca="1">IF($C44&lt;=Inputs!$G$114,OFFSET(M43,,-1),0)</f>
        <v>0</v>
      </c>
      <c r="N44" s="76">
        <f ca="1">IF($C44&lt;=Inputs!$G$114,OFFSET(N43,,-1),0)</f>
        <v>0</v>
      </c>
      <c r="O44" s="76">
        <f ca="1">IF($C44&lt;=Inputs!$G$114,OFFSET(O43,,-1),0)</f>
        <v>0</v>
      </c>
      <c r="P44" s="76">
        <f ca="1">IF($C44&lt;=Inputs!$G$114,OFFSET(P43,,-1),0)</f>
        <v>0</v>
      </c>
      <c r="Q44" s="76">
        <f ca="1">IF($C44&lt;=Inputs!$G$114,OFFSET(Q43,,-1),0)</f>
        <v>0</v>
      </c>
      <c r="R44" s="76">
        <f ca="1">IF($C44&lt;=Inputs!$G$114,OFFSET(R43,,-1),0)</f>
        <v>0</v>
      </c>
      <c r="S44" s="76">
        <f ca="1">IF($C44&lt;=Inputs!$G$114,OFFSET(S43,,-1),0)</f>
        <v>0</v>
      </c>
      <c r="T44" s="76">
        <f ca="1">IF($C44&lt;=Inputs!$G$114,OFFSET(T43,,-1),0)</f>
        <v>0</v>
      </c>
      <c r="U44" s="76">
        <f ca="1">IF($C44&lt;=Inputs!$G$114,OFFSET(U43,,-1),0)</f>
        <v>0</v>
      </c>
      <c r="V44" s="76">
        <f ca="1">IF($C44&lt;=Inputs!$G$114,OFFSET(V43,,-1),0)</f>
        <v>0</v>
      </c>
      <c r="W44" s="76">
        <f ca="1">IF($C44&lt;=Inputs!$G$114,OFFSET(W43,,-1),0)</f>
        <v>0</v>
      </c>
      <c r="X44" s="76">
        <f ca="1">IF($C44&lt;=Inputs!$G$114,OFFSET(X43,,-1),0)</f>
        <v>0</v>
      </c>
      <c r="Y44" s="76">
        <f ca="1">IF($C44&lt;=Inputs!$G$114,OFFSET(Y43,,-1),0)</f>
        <v>0</v>
      </c>
      <c r="Z44" s="76">
        <f ca="1">IF($C44&lt;=Inputs!$G$114,OFFSET(Z43,,-1),0)</f>
        <v>0</v>
      </c>
      <c r="AA44" s="76">
        <f ca="1">IF($C44&lt;=Inputs!$G$114,OFFSET(AA43,,-1),0)</f>
        <v>0</v>
      </c>
      <c r="AB44" s="76">
        <f ca="1">IF($C44&lt;=Inputs!$G$114,OFFSET(AB43,,-1),0)</f>
        <v>0</v>
      </c>
      <c r="AC44" s="76">
        <f ca="1">IF($C44&lt;=Inputs!$G$114,OFFSET(AC43,,-1),0)</f>
        <v>0</v>
      </c>
      <c r="AD44" s="76">
        <f ca="1">IF($C44&lt;=Inputs!$G$114,OFFSET(AD43,,-1),0)</f>
        <v>0</v>
      </c>
      <c r="AE44" s="76">
        <f ca="1">IF($C44&lt;=Inputs!$G$114,OFFSET(AE43,,-1),0)</f>
        <v>0</v>
      </c>
      <c r="AF44" s="76">
        <f ca="1">IF($C44&lt;=Inputs!$G$114,OFFSET(AF43,,-1),0)</f>
        <v>0</v>
      </c>
      <c r="AG44" s="76">
        <f ca="1">IF($C44&lt;=Inputs!$G$114,OFFSET(AG43,,-1),0)</f>
        <v>0</v>
      </c>
      <c r="AH44" s="76">
        <f ca="1">IF($C44&lt;=Inputs!$G$114,OFFSET(AH43,,-1),0)</f>
        <v>0</v>
      </c>
      <c r="AI44" s="76">
        <f ca="1">IF($C44&lt;=Inputs!$G$114,OFFSET(AI43,,-1),0)</f>
        <v>0</v>
      </c>
      <c r="AJ44" s="76">
        <f ca="1">IF($C44&lt;=Inputs!$G$114,OFFSET(AJ43,,-1),0)</f>
        <v>0</v>
      </c>
      <c r="AK44" s="76">
        <f ca="1">IF($C44&lt;=Inputs!$G$114,OFFSET(AK43,,-1),0)</f>
        <v>0</v>
      </c>
      <c r="AL44" s="76">
        <f ca="1">IF($C44&lt;=Inputs!$G$114,OFFSET(AL43,,-1),0)</f>
        <v>0</v>
      </c>
      <c r="AM44" s="76">
        <f ca="1">IF($C44&lt;=Inputs!$G$114,OFFSET(AM43,,-1),0)</f>
        <v>0</v>
      </c>
      <c r="AN44" s="76">
        <f ca="1">IF($C44&lt;=Inputs!$G$114,OFFSET(AN43,,-1),0)</f>
        <v>0</v>
      </c>
      <c r="AO44" s="76">
        <f ca="1">IF($C44&lt;=Inputs!$G$114,OFFSET(AO43,,-1),0)</f>
        <v>0</v>
      </c>
      <c r="AP44" s="76">
        <f ca="1">IF($C44&lt;=Inputs!$G$114,OFFSET(AP43,,-1),0)</f>
        <v>0</v>
      </c>
      <c r="AQ44" s="76">
        <f ca="1">IF($C44&lt;=Inputs!$G$114,OFFSET(AQ43,,-1),0)</f>
        <v>0</v>
      </c>
      <c r="AR44" s="76">
        <f ca="1">IF($C44&lt;=Inputs!$G$114,OFFSET(AR43,,-1),0)</f>
        <v>0</v>
      </c>
      <c r="AS44" s="76">
        <f ca="1">IF($C44&lt;=Inputs!$G$114,OFFSET(AS43,,-1),0)</f>
        <v>0</v>
      </c>
      <c r="AT44" s="76">
        <f ca="1">IF($C44&lt;=Inputs!$G$114,OFFSET(AT43,,-1),0)</f>
        <v>0</v>
      </c>
      <c r="AU44" s="76">
        <f ca="1">IF($C44&lt;=Inputs!$G$114,OFFSET(AU43,,-1),0)</f>
        <v>0</v>
      </c>
      <c r="AV44" s="76">
        <f ca="1">IF($C44&lt;=Inputs!$G$114,OFFSET(AV43,,-1),0)</f>
        <v>0</v>
      </c>
      <c r="AW44" s="76">
        <f ca="1">IF($C44&lt;=Inputs!$G$114,OFFSET(AW43,,-1),0)</f>
        <v>0</v>
      </c>
      <c r="AX44" s="76">
        <f ca="1">IF($C44&lt;=Inputs!$G$114,OFFSET(AX43,,-1),0)</f>
        <v>0</v>
      </c>
      <c r="AY44" s="76">
        <f ca="1">IF($C44&lt;=Inputs!$G$114,OFFSET(AY43,,-1),0)</f>
        <v>0</v>
      </c>
      <c r="AZ44" s="76">
        <f ca="1">IF($C44&lt;=Inputs!$G$114,OFFSET(AZ43,,-1),0)</f>
        <v>0</v>
      </c>
      <c r="BA44" s="76">
        <f ca="1">IF($C44&lt;=Inputs!$G$114,OFFSET(BA43,,-1),0)</f>
        <v>0</v>
      </c>
      <c r="BB44" s="76">
        <f ca="1">IF($C44&lt;=Inputs!$G$114,OFFSET(BB43,,-1),0)</f>
        <v>0</v>
      </c>
      <c r="BC44" s="76">
        <f ca="1">IF($C44&lt;=Inputs!$G$114,OFFSET(BC43,,-1),0)</f>
        <v>0</v>
      </c>
      <c r="BD44" s="76">
        <f ca="1">IF($C44&lt;=Inputs!$G$114,OFFSET(BD43,,-1),0)</f>
        <v>0</v>
      </c>
      <c r="BE44" s="76">
        <f ca="1">IF($C44&lt;=Inputs!$G$114,OFFSET(BE43,,-1),0)</f>
        <v>0</v>
      </c>
      <c r="BF44" s="76">
        <f ca="1">IF($C44&lt;=Inputs!$G$114,OFFSET(BF43,,-1),0)</f>
        <v>0</v>
      </c>
      <c r="BG44" s="76">
        <f ca="1">IF($C44&lt;=Inputs!$G$114,OFFSET(BG43,,-1),0)</f>
        <v>0</v>
      </c>
      <c r="BH44" s="76">
        <f ca="1">IF($C44&lt;=Inputs!$G$114,OFFSET(BH43,,-1),0)</f>
        <v>0</v>
      </c>
      <c r="BI44" s="76">
        <f ca="1">IF($C44&lt;=Inputs!$G$114,OFFSET(BI43,,-1),0)</f>
        <v>0</v>
      </c>
      <c r="BJ44" s="76">
        <f ca="1">IF($C44&lt;=Inputs!$G$114,OFFSET(BJ43,,-1),0)</f>
        <v>0</v>
      </c>
      <c r="BK44" s="76">
        <f ca="1">IF($C44&lt;=Inputs!$G$114,OFFSET(BK43,,-1),0)</f>
        <v>0</v>
      </c>
      <c r="BL44" s="76">
        <f ca="1">IF($C44&lt;=Inputs!$G$114,OFFSET(BL43,,-1),0)</f>
        <v>0</v>
      </c>
      <c r="BM44" s="76">
        <f ca="1">IF($C44&lt;=Inputs!$G$114,OFFSET(BM43,,-1),0)</f>
        <v>0</v>
      </c>
      <c r="BN44" s="76">
        <f ca="1">IF($C44&lt;=Inputs!$G$114,OFFSET(BN43,,-1),0)</f>
        <v>0</v>
      </c>
      <c r="BO44" s="76">
        <f ca="1">IF($C44&lt;=Inputs!$G$114,OFFSET(BO43,,-1),0)</f>
        <v>0</v>
      </c>
      <c r="BP44" s="76">
        <f ca="1">IF($C44&lt;=Inputs!$G$114,OFFSET(BP43,,-1),0)</f>
        <v>0</v>
      </c>
      <c r="BQ44" s="76">
        <f ca="1">IF($C44&lt;=Inputs!$G$114,OFFSET(BQ43,,-1),0)</f>
        <v>0</v>
      </c>
      <c r="BR44" s="76">
        <f ca="1">IF($C44&lt;=Inputs!$G$114,OFFSET(BR43,,-1),0)</f>
        <v>0</v>
      </c>
      <c r="BS44" s="76">
        <f ca="1">IF($C44&lt;=Inputs!$G$114,OFFSET(BS43,,-1),0)</f>
        <v>0</v>
      </c>
      <c r="BT44" s="76">
        <f ca="1">IF($C44&lt;=Inputs!$G$114,OFFSET(BT43,,-1),0)</f>
        <v>0</v>
      </c>
      <c r="BU44" s="76">
        <f ca="1">IF($C44&lt;=Inputs!$G$114,OFFSET(BU43,,-1),0)</f>
        <v>0</v>
      </c>
      <c r="BV44" s="76">
        <f ca="1">IF($C44&lt;=Inputs!$G$114,OFFSET(BV43,,-1),0)</f>
        <v>0</v>
      </c>
      <c r="BW44" s="76">
        <f ca="1">IF($C44&lt;=Inputs!$G$114,OFFSET(BW43,,-1),0)</f>
        <v>0</v>
      </c>
      <c r="BX44" s="76">
        <f ca="1">IF($C44&lt;=Inputs!$G$114,OFFSET(BX43,,-1),0)</f>
        <v>0</v>
      </c>
      <c r="BY44" s="76">
        <f ca="1">IF($C44&lt;=Inputs!$G$114,OFFSET(BY43,,-1),0)</f>
        <v>0</v>
      </c>
      <c r="BZ44" s="76">
        <f ca="1">IF($C44&lt;=Inputs!$G$114,OFFSET(BZ43,,-1),0)</f>
        <v>0</v>
      </c>
      <c r="CA44" s="76">
        <f ca="1">IF($C44&lt;=Inputs!$G$114,OFFSET(CA43,,-1),0)</f>
        <v>0</v>
      </c>
      <c r="CB44" s="76">
        <f ca="1">IF($C44&lt;=Inputs!$G$114,OFFSET(CB43,,-1),0)</f>
        <v>0</v>
      </c>
      <c r="CC44" s="76">
        <f ca="1">IF($C44&lt;=Inputs!$G$114,OFFSET(CC43,,-1),0)</f>
        <v>0</v>
      </c>
      <c r="CD44" s="76">
        <f ca="1">IF($C44&lt;=Inputs!$G$114,OFFSET(CD43,,-1),0)</f>
        <v>0</v>
      </c>
      <c r="CE44" s="76">
        <f ca="1">IF($C44&lt;=Inputs!$G$114,OFFSET(CE43,,-1),0)</f>
        <v>0</v>
      </c>
      <c r="CF44" s="76">
        <f ca="1">IF($C44&lt;=Inputs!$G$114,OFFSET(CF43,,-1),0)</f>
        <v>0</v>
      </c>
      <c r="CG44" s="76">
        <f ca="1">IF($C44&lt;=Inputs!$G$114,OFFSET(CG43,,-1),0)</f>
        <v>0</v>
      </c>
      <c r="CH44" s="76">
        <f ca="1">IF($C44&lt;=Inputs!$G$114,OFFSET(CH43,,-1),0)</f>
        <v>0</v>
      </c>
      <c r="CI44" s="76">
        <f ca="1">IF($C44&lt;=Inputs!$G$114,OFFSET(CI43,,-1),0)</f>
        <v>0</v>
      </c>
      <c r="CJ44" s="76">
        <f ca="1">IF($C44&lt;=Inputs!$G$114,OFFSET(CJ43,,-1),0)</f>
        <v>0</v>
      </c>
      <c r="CK44" s="76">
        <f ca="1">IF($C44&lt;=Inputs!$G$114,OFFSET(CK43,,-1),0)</f>
        <v>0</v>
      </c>
      <c r="CL44" s="76">
        <f ca="1">IF($C44&lt;=Inputs!$G$114,OFFSET(CL43,,-1),0)</f>
        <v>0</v>
      </c>
      <c r="CM44" s="76">
        <f ca="1">IF($C44&lt;=Inputs!$G$114,OFFSET(CM43,,-1),0)</f>
        <v>0</v>
      </c>
      <c r="CN44" s="76">
        <f ca="1">IF($C44&lt;=Inputs!$G$114,OFFSET(CN43,,-1),0)</f>
        <v>0</v>
      </c>
      <c r="CO44" s="76">
        <f ca="1">IF($C44&lt;=Inputs!$G$114,OFFSET(CO43,,-1),0)</f>
        <v>0</v>
      </c>
      <c r="CP44" s="76">
        <f ca="1">IF($C44&lt;=Inputs!$G$114,OFFSET(CP43,,-1),0)</f>
        <v>0</v>
      </c>
      <c r="CQ44" s="76">
        <f ca="1">IF($C44&lt;=Inputs!$G$114,OFFSET(CQ43,,-1),0)</f>
        <v>0</v>
      </c>
      <c r="CR44" s="76">
        <f ca="1">IF($C44&lt;=Inputs!$G$114,OFFSET(CR43,,-1),0)</f>
        <v>0</v>
      </c>
      <c r="CS44" s="76">
        <f ca="1">IF($C44&lt;=Inputs!$G$114,OFFSET(CS43,,-1),0)</f>
        <v>0</v>
      </c>
      <c r="CT44" s="76">
        <f ca="1">IF($C44&lt;=Inputs!$G$114,OFFSET(CT43,,-1),0)</f>
        <v>0</v>
      </c>
      <c r="CU44" s="76">
        <f ca="1">IF($C44&lt;=Inputs!$G$114,OFFSET(CU43,,-1),0)</f>
        <v>0</v>
      </c>
      <c r="CV44" s="76">
        <f ca="1">IF($C44&lt;=Inputs!$G$114,OFFSET(CV43,,-1),0)</f>
        <v>0</v>
      </c>
      <c r="CW44" s="76">
        <f ca="1">IF($C44&lt;=Inputs!$G$114,OFFSET(CW43,,-1),0)</f>
        <v>0</v>
      </c>
      <c r="CX44" s="76">
        <f ca="1">IF($C44&lt;=Inputs!$G$114,OFFSET(CX43,,-1),0)</f>
        <v>0</v>
      </c>
      <c r="CY44" s="76">
        <f ca="1">IF($C44&lt;=Inputs!$G$114,OFFSET(CY43,,-1),0)</f>
        <v>0</v>
      </c>
      <c r="CZ44" s="76">
        <f ca="1">IF($C44&lt;=Inputs!$G$114,OFFSET(CZ43,,-1),0)</f>
        <v>0</v>
      </c>
      <c r="DA44" s="76">
        <f ca="1">IF($C44&lt;=Inputs!$G$114,OFFSET(DA43,,-1),0)</f>
        <v>0</v>
      </c>
      <c r="DB44" s="76">
        <f ca="1">IF($C44&lt;=Inputs!$G$114,OFFSET(DB43,,-1),0)</f>
        <v>0</v>
      </c>
      <c r="DC44" s="76">
        <f ca="1">IF($C44&lt;=Inputs!$G$114,OFFSET(DC43,,-1),0)</f>
        <v>0</v>
      </c>
      <c r="DD44" s="76">
        <f ca="1">IF($C44&lt;=Inputs!$G$114,OFFSET(DD43,,-1),0)</f>
        <v>0</v>
      </c>
      <c r="DE44" s="76">
        <f ca="1">IF($C44&lt;=Inputs!$G$114,OFFSET(DE43,,-1),0)</f>
        <v>0</v>
      </c>
      <c r="DF44" s="76">
        <f ca="1">IF($C44&lt;=Inputs!$G$114,OFFSET(DF43,,-1),0)</f>
        <v>0</v>
      </c>
      <c r="DG44" s="76">
        <f ca="1">IF($C44&lt;=Inputs!$G$114,OFFSET(DG43,,-1),0)</f>
        <v>0</v>
      </c>
      <c r="DH44" s="76">
        <f ca="1">IF($C44&lt;=Inputs!$G$114,OFFSET(DH43,,-1),0)</f>
        <v>0</v>
      </c>
      <c r="DI44" s="76">
        <f ca="1">IF($C44&lt;=Inputs!$G$114,OFFSET(DI43,,-1),0)</f>
        <v>0</v>
      </c>
      <c r="DJ44" s="76">
        <f ca="1">IF($C44&lt;=Inputs!$G$114,OFFSET(DJ43,,-1),0)</f>
        <v>0</v>
      </c>
      <c r="DK44" s="76">
        <f ca="1">IF($C44&lt;=Inputs!$G$114,OFFSET(DK43,,-1),0)</f>
        <v>0</v>
      </c>
      <c r="DL44" s="76">
        <f ca="1">IF($C44&lt;=Inputs!$G$114,OFFSET(DL43,,-1),0)</f>
        <v>0</v>
      </c>
      <c r="DM44" s="76">
        <f ca="1">IF($C44&lt;=Inputs!$G$114,OFFSET(DM43,,-1),0)</f>
        <v>0</v>
      </c>
      <c r="DN44" s="76">
        <f ca="1">IF($C44&lt;=Inputs!$G$114,OFFSET(DN43,,-1),0)</f>
        <v>0</v>
      </c>
      <c r="DO44" s="76">
        <f ca="1">IF($C44&lt;=Inputs!$G$114,OFFSET(DO43,,-1),0)</f>
        <v>0</v>
      </c>
      <c r="DP44" s="76">
        <f ca="1">IF($C44&lt;=Inputs!$G$114,OFFSET(DP43,,-1),0)</f>
        <v>0</v>
      </c>
      <c r="DQ44" s="76">
        <f ca="1">IF($C44&lt;=Inputs!$G$114,OFFSET(DQ43,,-1),0)</f>
        <v>0</v>
      </c>
      <c r="DR44" s="76">
        <f ca="1">IF($C44&lt;=Inputs!$G$114,OFFSET(DR43,,-1),0)</f>
        <v>0</v>
      </c>
      <c r="DS44" s="76">
        <f ca="1">IF($C44&lt;=Inputs!$G$114,OFFSET(DS43,,-1),0)</f>
        <v>0</v>
      </c>
      <c r="DT44" s="76">
        <f ca="1">IF($C44&lt;=Inputs!$G$114,OFFSET(DT43,,-1),0)</f>
        <v>0</v>
      </c>
      <c r="DU44" s="76">
        <f ca="1">IF($C44&lt;=Inputs!$G$114,OFFSET(DU43,,-1),0)</f>
        <v>0</v>
      </c>
      <c r="DV44" s="21"/>
      <c r="DW44" s="21"/>
      <c r="DX44" s="21"/>
      <c r="DY44" s="21"/>
      <c r="DZ44" s="21"/>
      <c r="EA44" s="21"/>
      <c r="EB44" s="21"/>
      <c r="EC44" s="21"/>
      <c r="ED44" s="21"/>
      <c r="EE44" s="21"/>
      <c r="EF44" s="21"/>
      <c r="EG44" s="21"/>
      <c r="EH44" s="21"/>
      <c r="EI44" s="21"/>
      <c r="EJ44" s="21"/>
      <c r="EK44" s="21"/>
      <c r="EL44" s="21"/>
      <c r="EM44" s="21"/>
      <c r="EN44" s="21"/>
      <c r="EO44" s="21"/>
    </row>
    <row r="45" spans="1:145" ht="14.25" customHeight="1" outlineLevel="1">
      <c r="A45" s="21"/>
      <c r="B45" s="21"/>
      <c r="C45" s="21">
        <f t="shared" si="13"/>
        <v>5</v>
      </c>
      <c r="D45" s="79" t="s">
        <v>402</v>
      </c>
      <c r="E45" s="21"/>
      <c r="F45" s="76">
        <f ca="1">IF($C45&lt;=Inputs!$G$114,OFFSET(F44,,-1),0)</f>
        <v>0</v>
      </c>
      <c r="G45" s="76">
        <f ca="1">IF($C45&lt;=Inputs!$G$114,OFFSET(G44,,-1),0)</f>
        <v>0</v>
      </c>
      <c r="H45" s="76">
        <f ca="1">IF($C45&lt;=Inputs!$G$114,OFFSET(H44,,-1),0)</f>
        <v>0</v>
      </c>
      <c r="I45" s="76">
        <f ca="1">IF($C45&lt;=Inputs!$G$114,OFFSET(I44,,-1),0)</f>
        <v>0</v>
      </c>
      <c r="J45" s="76">
        <f ca="1">IF($C45&lt;=Inputs!$G$114,OFFSET(J44,,-1),0)</f>
        <v>0</v>
      </c>
      <c r="K45" s="76">
        <f ca="1">IF($C45&lt;=Inputs!$G$114,OFFSET(K44,,-1),0)</f>
        <v>0</v>
      </c>
      <c r="L45" s="76">
        <f ca="1">IF($C45&lt;=Inputs!$G$114,OFFSET(L44,,-1),0)</f>
        <v>0</v>
      </c>
      <c r="M45" s="76">
        <f ca="1">IF($C45&lt;=Inputs!$G$114,OFFSET(M44,,-1),0)</f>
        <v>0</v>
      </c>
      <c r="N45" s="76">
        <f ca="1">IF($C45&lt;=Inputs!$G$114,OFFSET(N44,,-1),0)</f>
        <v>0</v>
      </c>
      <c r="O45" s="76">
        <f ca="1">IF($C45&lt;=Inputs!$G$114,OFFSET(O44,,-1),0)</f>
        <v>0</v>
      </c>
      <c r="P45" s="76">
        <f ca="1">IF($C45&lt;=Inputs!$G$114,OFFSET(P44,,-1),0)</f>
        <v>0</v>
      </c>
      <c r="Q45" s="76">
        <f ca="1">IF($C45&lt;=Inputs!$G$114,OFFSET(Q44,,-1),0)</f>
        <v>0</v>
      </c>
      <c r="R45" s="76">
        <f ca="1">IF($C45&lt;=Inputs!$G$114,OFFSET(R44,,-1),0)</f>
        <v>0</v>
      </c>
      <c r="S45" s="76">
        <f ca="1">IF($C45&lt;=Inputs!$G$114,OFFSET(S44,,-1),0)</f>
        <v>0</v>
      </c>
      <c r="T45" s="76">
        <f ca="1">IF($C45&lt;=Inputs!$G$114,OFFSET(T44,,-1),0)</f>
        <v>0</v>
      </c>
      <c r="U45" s="76">
        <f ca="1">IF($C45&lt;=Inputs!$G$114,OFFSET(U44,,-1),0)</f>
        <v>0</v>
      </c>
      <c r="V45" s="76">
        <f ca="1">IF($C45&lt;=Inputs!$G$114,OFFSET(V44,,-1),0)</f>
        <v>0</v>
      </c>
      <c r="W45" s="76">
        <f ca="1">IF($C45&lt;=Inputs!$G$114,OFFSET(W44,,-1),0)</f>
        <v>0</v>
      </c>
      <c r="X45" s="76">
        <f ca="1">IF($C45&lt;=Inputs!$G$114,OFFSET(X44,,-1),0)</f>
        <v>0</v>
      </c>
      <c r="Y45" s="76">
        <f ca="1">IF($C45&lt;=Inputs!$G$114,OFFSET(Y44,,-1),0)</f>
        <v>0</v>
      </c>
      <c r="Z45" s="76">
        <f ca="1">IF($C45&lt;=Inputs!$G$114,OFFSET(Z44,,-1),0)</f>
        <v>0</v>
      </c>
      <c r="AA45" s="76">
        <f ca="1">IF($C45&lt;=Inputs!$G$114,OFFSET(AA44,,-1),0)</f>
        <v>0</v>
      </c>
      <c r="AB45" s="76">
        <f ca="1">IF($C45&lt;=Inputs!$G$114,OFFSET(AB44,,-1),0)</f>
        <v>0</v>
      </c>
      <c r="AC45" s="76">
        <f ca="1">IF($C45&lt;=Inputs!$G$114,OFFSET(AC44,,-1),0)</f>
        <v>0</v>
      </c>
      <c r="AD45" s="76">
        <f ca="1">IF($C45&lt;=Inputs!$G$114,OFFSET(AD44,,-1),0)</f>
        <v>0</v>
      </c>
      <c r="AE45" s="76">
        <f ca="1">IF($C45&lt;=Inputs!$G$114,OFFSET(AE44,,-1),0)</f>
        <v>0</v>
      </c>
      <c r="AF45" s="76">
        <f ca="1">IF($C45&lt;=Inputs!$G$114,OFFSET(AF44,,-1),0)</f>
        <v>0</v>
      </c>
      <c r="AG45" s="76">
        <f ca="1">IF($C45&lt;=Inputs!$G$114,OFFSET(AG44,,-1),0)</f>
        <v>0</v>
      </c>
      <c r="AH45" s="76">
        <f ca="1">IF($C45&lt;=Inputs!$G$114,OFFSET(AH44,,-1),0)</f>
        <v>0</v>
      </c>
      <c r="AI45" s="76">
        <f ca="1">IF($C45&lt;=Inputs!$G$114,OFFSET(AI44,,-1),0)</f>
        <v>0</v>
      </c>
      <c r="AJ45" s="76">
        <f ca="1">IF($C45&lt;=Inputs!$G$114,OFFSET(AJ44,,-1),0)</f>
        <v>0</v>
      </c>
      <c r="AK45" s="76">
        <f ca="1">IF($C45&lt;=Inputs!$G$114,OFFSET(AK44,,-1),0)</f>
        <v>0</v>
      </c>
      <c r="AL45" s="76">
        <f ca="1">IF($C45&lt;=Inputs!$G$114,OFFSET(AL44,,-1),0)</f>
        <v>0</v>
      </c>
      <c r="AM45" s="76">
        <f ca="1">IF($C45&lt;=Inputs!$G$114,OFFSET(AM44,,-1),0)</f>
        <v>0</v>
      </c>
      <c r="AN45" s="76">
        <f ca="1">IF($C45&lt;=Inputs!$G$114,OFFSET(AN44,,-1),0)</f>
        <v>0</v>
      </c>
      <c r="AO45" s="76">
        <f ca="1">IF($C45&lt;=Inputs!$G$114,OFFSET(AO44,,-1),0)</f>
        <v>0</v>
      </c>
      <c r="AP45" s="76">
        <f ca="1">IF($C45&lt;=Inputs!$G$114,OFFSET(AP44,,-1),0)</f>
        <v>0</v>
      </c>
      <c r="AQ45" s="76">
        <f ca="1">IF($C45&lt;=Inputs!$G$114,OFFSET(AQ44,,-1),0)</f>
        <v>0</v>
      </c>
      <c r="AR45" s="76">
        <f ca="1">IF($C45&lt;=Inputs!$G$114,OFFSET(AR44,,-1),0)</f>
        <v>0</v>
      </c>
      <c r="AS45" s="76">
        <f ca="1">IF($C45&lt;=Inputs!$G$114,OFFSET(AS44,,-1),0)</f>
        <v>0</v>
      </c>
      <c r="AT45" s="76">
        <f ca="1">IF($C45&lt;=Inputs!$G$114,OFFSET(AT44,,-1),0)</f>
        <v>0</v>
      </c>
      <c r="AU45" s="76">
        <f ca="1">IF($C45&lt;=Inputs!$G$114,OFFSET(AU44,,-1),0)</f>
        <v>0</v>
      </c>
      <c r="AV45" s="76">
        <f ca="1">IF($C45&lt;=Inputs!$G$114,OFFSET(AV44,,-1),0)</f>
        <v>0</v>
      </c>
      <c r="AW45" s="76">
        <f ca="1">IF($C45&lt;=Inputs!$G$114,OFFSET(AW44,,-1),0)</f>
        <v>0</v>
      </c>
      <c r="AX45" s="76">
        <f ca="1">IF($C45&lt;=Inputs!$G$114,OFFSET(AX44,,-1),0)</f>
        <v>0</v>
      </c>
      <c r="AY45" s="76">
        <f ca="1">IF($C45&lt;=Inputs!$G$114,OFFSET(AY44,,-1),0)</f>
        <v>0</v>
      </c>
      <c r="AZ45" s="76">
        <f ca="1">IF($C45&lt;=Inputs!$G$114,OFFSET(AZ44,,-1),0)</f>
        <v>0</v>
      </c>
      <c r="BA45" s="76">
        <f ca="1">IF($C45&lt;=Inputs!$G$114,OFFSET(BA44,,-1),0)</f>
        <v>0</v>
      </c>
      <c r="BB45" s="76">
        <f ca="1">IF($C45&lt;=Inputs!$G$114,OFFSET(BB44,,-1),0)</f>
        <v>0</v>
      </c>
      <c r="BC45" s="76">
        <f ca="1">IF($C45&lt;=Inputs!$G$114,OFFSET(BC44,,-1),0)</f>
        <v>0</v>
      </c>
      <c r="BD45" s="76">
        <f ca="1">IF($C45&lt;=Inputs!$G$114,OFFSET(BD44,,-1),0)</f>
        <v>0</v>
      </c>
      <c r="BE45" s="76">
        <f ca="1">IF($C45&lt;=Inputs!$G$114,OFFSET(BE44,,-1),0)</f>
        <v>0</v>
      </c>
      <c r="BF45" s="76">
        <f ca="1">IF($C45&lt;=Inputs!$G$114,OFFSET(BF44,,-1),0)</f>
        <v>0</v>
      </c>
      <c r="BG45" s="76">
        <f ca="1">IF($C45&lt;=Inputs!$G$114,OFFSET(BG44,,-1),0)</f>
        <v>0</v>
      </c>
      <c r="BH45" s="76">
        <f ca="1">IF($C45&lt;=Inputs!$G$114,OFFSET(BH44,,-1),0)</f>
        <v>0</v>
      </c>
      <c r="BI45" s="76">
        <f ca="1">IF($C45&lt;=Inputs!$G$114,OFFSET(BI44,,-1),0)</f>
        <v>0</v>
      </c>
      <c r="BJ45" s="76">
        <f ca="1">IF($C45&lt;=Inputs!$G$114,OFFSET(BJ44,,-1),0)</f>
        <v>0</v>
      </c>
      <c r="BK45" s="76">
        <f ca="1">IF($C45&lt;=Inputs!$G$114,OFFSET(BK44,,-1),0)</f>
        <v>0</v>
      </c>
      <c r="BL45" s="76">
        <f ca="1">IF($C45&lt;=Inputs!$G$114,OFFSET(BL44,,-1),0)</f>
        <v>0</v>
      </c>
      <c r="BM45" s="76">
        <f ca="1">IF($C45&lt;=Inputs!$G$114,OFFSET(BM44,,-1),0)</f>
        <v>0</v>
      </c>
      <c r="BN45" s="76">
        <f ca="1">IF($C45&lt;=Inputs!$G$114,OFFSET(BN44,,-1),0)</f>
        <v>0</v>
      </c>
      <c r="BO45" s="76">
        <f ca="1">IF($C45&lt;=Inputs!$G$114,OFFSET(BO44,,-1),0)</f>
        <v>0</v>
      </c>
      <c r="BP45" s="76">
        <f ca="1">IF($C45&lt;=Inputs!$G$114,OFFSET(BP44,,-1),0)</f>
        <v>0</v>
      </c>
      <c r="BQ45" s="76">
        <f ca="1">IF($C45&lt;=Inputs!$G$114,OFFSET(BQ44,,-1),0)</f>
        <v>0</v>
      </c>
      <c r="BR45" s="76">
        <f ca="1">IF($C45&lt;=Inputs!$G$114,OFFSET(BR44,,-1),0)</f>
        <v>0</v>
      </c>
      <c r="BS45" s="76">
        <f ca="1">IF($C45&lt;=Inputs!$G$114,OFFSET(BS44,,-1),0)</f>
        <v>0</v>
      </c>
      <c r="BT45" s="76">
        <f ca="1">IF($C45&lt;=Inputs!$G$114,OFFSET(BT44,,-1),0)</f>
        <v>0</v>
      </c>
      <c r="BU45" s="76">
        <f ca="1">IF($C45&lt;=Inputs!$G$114,OFFSET(BU44,,-1),0)</f>
        <v>0</v>
      </c>
      <c r="BV45" s="76">
        <f ca="1">IF($C45&lt;=Inputs!$G$114,OFFSET(BV44,,-1),0)</f>
        <v>0</v>
      </c>
      <c r="BW45" s="76">
        <f ca="1">IF($C45&lt;=Inputs!$G$114,OFFSET(BW44,,-1),0)</f>
        <v>0</v>
      </c>
      <c r="BX45" s="76">
        <f ca="1">IF($C45&lt;=Inputs!$G$114,OFFSET(BX44,,-1),0)</f>
        <v>0</v>
      </c>
      <c r="BY45" s="76">
        <f ca="1">IF($C45&lt;=Inputs!$G$114,OFFSET(BY44,,-1),0)</f>
        <v>0</v>
      </c>
      <c r="BZ45" s="76">
        <f ca="1">IF($C45&lt;=Inputs!$G$114,OFFSET(BZ44,,-1),0)</f>
        <v>0</v>
      </c>
      <c r="CA45" s="76">
        <f ca="1">IF($C45&lt;=Inputs!$G$114,OFFSET(CA44,,-1),0)</f>
        <v>0</v>
      </c>
      <c r="CB45" s="76">
        <f ca="1">IF($C45&lt;=Inputs!$G$114,OFFSET(CB44,,-1),0)</f>
        <v>0</v>
      </c>
      <c r="CC45" s="76">
        <f ca="1">IF($C45&lt;=Inputs!$G$114,OFFSET(CC44,,-1),0)</f>
        <v>0</v>
      </c>
      <c r="CD45" s="76">
        <f ca="1">IF($C45&lt;=Inputs!$G$114,OFFSET(CD44,,-1),0)</f>
        <v>0</v>
      </c>
      <c r="CE45" s="76">
        <f ca="1">IF($C45&lt;=Inputs!$G$114,OFFSET(CE44,,-1),0)</f>
        <v>0</v>
      </c>
      <c r="CF45" s="76">
        <f ca="1">IF($C45&lt;=Inputs!$G$114,OFFSET(CF44,,-1),0)</f>
        <v>0</v>
      </c>
      <c r="CG45" s="76">
        <f ca="1">IF($C45&lt;=Inputs!$G$114,OFFSET(CG44,,-1),0)</f>
        <v>0</v>
      </c>
      <c r="CH45" s="76">
        <f ca="1">IF($C45&lt;=Inputs!$G$114,OFFSET(CH44,,-1),0)</f>
        <v>0</v>
      </c>
      <c r="CI45" s="76">
        <f ca="1">IF($C45&lt;=Inputs!$G$114,OFFSET(CI44,,-1),0)</f>
        <v>0</v>
      </c>
      <c r="CJ45" s="76">
        <f ca="1">IF($C45&lt;=Inputs!$G$114,OFFSET(CJ44,,-1),0)</f>
        <v>0</v>
      </c>
      <c r="CK45" s="76">
        <f ca="1">IF($C45&lt;=Inputs!$G$114,OFFSET(CK44,,-1),0)</f>
        <v>0</v>
      </c>
      <c r="CL45" s="76">
        <f ca="1">IF($C45&lt;=Inputs!$G$114,OFFSET(CL44,,-1),0)</f>
        <v>0</v>
      </c>
      <c r="CM45" s="76">
        <f ca="1">IF($C45&lt;=Inputs!$G$114,OFFSET(CM44,,-1),0)</f>
        <v>0</v>
      </c>
      <c r="CN45" s="76">
        <f ca="1">IF($C45&lt;=Inputs!$G$114,OFFSET(CN44,,-1),0)</f>
        <v>0</v>
      </c>
      <c r="CO45" s="76">
        <f ca="1">IF($C45&lt;=Inputs!$G$114,OFFSET(CO44,,-1),0)</f>
        <v>0</v>
      </c>
      <c r="CP45" s="76">
        <f ca="1">IF($C45&lt;=Inputs!$G$114,OFFSET(CP44,,-1),0)</f>
        <v>0</v>
      </c>
      <c r="CQ45" s="76">
        <f ca="1">IF($C45&lt;=Inputs!$G$114,OFFSET(CQ44,,-1),0)</f>
        <v>0</v>
      </c>
      <c r="CR45" s="76">
        <f ca="1">IF($C45&lt;=Inputs!$G$114,OFFSET(CR44,,-1),0)</f>
        <v>0</v>
      </c>
      <c r="CS45" s="76">
        <f ca="1">IF($C45&lt;=Inputs!$G$114,OFFSET(CS44,,-1),0)</f>
        <v>0</v>
      </c>
      <c r="CT45" s="76">
        <f ca="1">IF($C45&lt;=Inputs!$G$114,OFFSET(CT44,,-1),0)</f>
        <v>0</v>
      </c>
      <c r="CU45" s="76">
        <f ca="1">IF($C45&lt;=Inputs!$G$114,OFFSET(CU44,,-1),0)</f>
        <v>0</v>
      </c>
      <c r="CV45" s="76">
        <f ca="1">IF($C45&lt;=Inputs!$G$114,OFFSET(CV44,,-1),0)</f>
        <v>0</v>
      </c>
      <c r="CW45" s="76">
        <f ca="1">IF($C45&lt;=Inputs!$G$114,OFFSET(CW44,,-1),0)</f>
        <v>0</v>
      </c>
      <c r="CX45" s="76">
        <f ca="1">IF($C45&lt;=Inputs!$G$114,OFFSET(CX44,,-1),0)</f>
        <v>0</v>
      </c>
      <c r="CY45" s="76">
        <f ca="1">IF($C45&lt;=Inputs!$G$114,OFFSET(CY44,,-1),0)</f>
        <v>0</v>
      </c>
      <c r="CZ45" s="76">
        <f ca="1">IF($C45&lt;=Inputs!$G$114,OFFSET(CZ44,,-1),0)</f>
        <v>0</v>
      </c>
      <c r="DA45" s="76">
        <f ca="1">IF($C45&lt;=Inputs!$G$114,OFFSET(DA44,,-1),0)</f>
        <v>0</v>
      </c>
      <c r="DB45" s="76">
        <f ca="1">IF($C45&lt;=Inputs!$G$114,OFFSET(DB44,,-1),0)</f>
        <v>0</v>
      </c>
      <c r="DC45" s="76">
        <f ca="1">IF($C45&lt;=Inputs!$G$114,OFFSET(DC44,,-1),0)</f>
        <v>0</v>
      </c>
      <c r="DD45" s="76">
        <f ca="1">IF($C45&lt;=Inputs!$G$114,OFFSET(DD44,,-1),0)</f>
        <v>0</v>
      </c>
      <c r="DE45" s="76">
        <f ca="1">IF($C45&lt;=Inputs!$G$114,OFFSET(DE44,,-1),0)</f>
        <v>0</v>
      </c>
      <c r="DF45" s="76">
        <f ca="1">IF($C45&lt;=Inputs!$G$114,OFFSET(DF44,,-1),0)</f>
        <v>0</v>
      </c>
      <c r="DG45" s="76">
        <f ca="1">IF($C45&lt;=Inputs!$G$114,OFFSET(DG44,,-1),0)</f>
        <v>0</v>
      </c>
      <c r="DH45" s="76">
        <f ca="1">IF($C45&lt;=Inputs!$G$114,OFFSET(DH44,,-1),0)</f>
        <v>0</v>
      </c>
      <c r="DI45" s="76">
        <f ca="1">IF($C45&lt;=Inputs!$G$114,OFFSET(DI44,,-1),0)</f>
        <v>0</v>
      </c>
      <c r="DJ45" s="76">
        <f ca="1">IF($C45&lt;=Inputs!$G$114,OFFSET(DJ44,,-1),0)</f>
        <v>0</v>
      </c>
      <c r="DK45" s="76">
        <f ca="1">IF($C45&lt;=Inputs!$G$114,OFFSET(DK44,,-1),0)</f>
        <v>0</v>
      </c>
      <c r="DL45" s="76">
        <f ca="1">IF($C45&lt;=Inputs!$G$114,OFFSET(DL44,,-1),0)</f>
        <v>0</v>
      </c>
      <c r="DM45" s="76">
        <f ca="1">IF($C45&lt;=Inputs!$G$114,OFFSET(DM44,,-1),0)</f>
        <v>0</v>
      </c>
      <c r="DN45" s="76">
        <f ca="1">IF($C45&lt;=Inputs!$G$114,OFFSET(DN44,,-1),0)</f>
        <v>0</v>
      </c>
      <c r="DO45" s="76">
        <f ca="1">IF($C45&lt;=Inputs!$G$114,OFFSET(DO44,,-1),0)</f>
        <v>0</v>
      </c>
      <c r="DP45" s="76">
        <f ca="1">IF($C45&lt;=Inputs!$G$114,OFFSET(DP44,,-1),0)</f>
        <v>0</v>
      </c>
      <c r="DQ45" s="76">
        <f ca="1">IF($C45&lt;=Inputs!$G$114,OFFSET(DQ44,,-1),0)</f>
        <v>0</v>
      </c>
      <c r="DR45" s="76">
        <f ca="1">IF($C45&lt;=Inputs!$G$114,OFFSET(DR44,,-1),0)</f>
        <v>0</v>
      </c>
      <c r="DS45" s="76">
        <f ca="1">IF($C45&lt;=Inputs!$G$114,OFFSET(DS44,,-1),0)</f>
        <v>0</v>
      </c>
      <c r="DT45" s="76">
        <f ca="1">IF($C45&lt;=Inputs!$G$114,OFFSET(DT44,,-1),0)</f>
        <v>0</v>
      </c>
      <c r="DU45" s="76">
        <f ca="1">IF($C45&lt;=Inputs!$G$114,OFFSET(DU44,,-1),0)</f>
        <v>0</v>
      </c>
      <c r="DV45" s="21"/>
      <c r="DW45" s="21"/>
      <c r="DX45" s="21"/>
      <c r="DY45" s="21"/>
      <c r="DZ45" s="21"/>
      <c r="EA45" s="21"/>
      <c r="EB45" s="21"/>
      <c r="EC45" s="21"/>
      <c r="ED45" s="21"/>
      <c r="EE45" s="21"/>
      <c r="EF45" s="21"/>
      <c r="EG45" s="21"/>
      <c r="EH45" s="21"/>
      <c r="EI45" s="21"/>
      <c r="EJ45" s="21"/>
      <c r="EK45" s="21"/>
      <c r="EL45" s="21"/>
      <c r="EM45" s="21"/>
      <c r="EN45" s="21"/>
      <c r="EO45" s="21"/>
    </row>
    <row r="46" spans="1:145" ht="14.25" customHeight="1" outlineLevel="1">
      <c r="A46" s="21"/>
      <c r="B46" s="21"/>
      <c r="C46" s="21">
        <f t="shared" si="13"/>
        <v>6</v>
      </c>
      <c r="D46" s="79" t="s">
        <v>402</v>
      </c>
      <c r="E46" s="21"/>
      <c r="F46" s="76">
        <f ca="1">IF($C46&lt;=Inputs!$G$114,OFFSET(F45,,-1),0)</f>
        <v>0</v>
      </c>
      <c r="G46" s="76">
        <f ca="1">IF($C46&lt;=Inputs!$G$114,OFFSET(G45,,-1),0)</f>
        <v>0</v>
      </c>
      <c r="H46" s="76">
        <f ca="1">IF($C46&lt;=Inputs!$G$114,OFFSET(H45,,-1),0)</f>
        <v>0</v>
      </c>
      <c r="I46" s="76">
        <f ca="1">IF($C46&lt;=Inputs!$G$114,OFFSET(I45,,-1),0)</f>
        <v>0</v>
      </c>
      <c r="J46" s="76">
        <f ca="1">IF($C46&lt;=Inputs!$G$114,OFFSET(J45,,-1),0)</f>
        <v>0</v>
      </c>
      <c r="K46" s="76">
        <f ca="1">IF($C46&lt;=Inputs!$G$114,OFFSET(K45,,-1),0)</f>
        <v>0</v>
      </c>
      <c r="L46" s="76">
        <f ca="1">IF($C46&lt;=Inputs!$G$114,OFFSET(L45,,-1),0)</f>
        <v>0</v>
      </c>
      <c r="M46" s="76">
        <f ca="1">IF($C46&lt;=Inputs!$G$114,OFFSET(M45,,-1),0)</f>
        <v>0</v>
      </c>
      <c r="N46" s="76">
        <f ca="1">IF($C46&lt;=Inputs!$G$114,OFFSET(N45,,-1),0)</f>
        <v>0</v>
      </c>
      <c r="O46" s="76">
        <f ca="1">IF($C46&lt;=Inputs!$G$114,OFFSET(O45,,-1),0)</f>
        <v>0</v>
      </c>
      <c r="P46" s="76">
        <f ca="1">IF($C46&lt;=Inputs!$G$114,OFFSET(P45,,-1),0)</f>
        <v>0</v>
      </c>
      <c r="Q46" s="76">
        <f ca="1">IF($C46&lt;=Inputs!$G$114,OFFSET(Q45,,-1),0)</f>
        <v>0</v>
      </c>
      <c r="R46" s="76">
        <f ca="1">IF($C46&lt;=Inputs!$G$114,OFFSET(R45,,-1),0)</f>
        <v>0</v>
      </c>
      <c r="S46" s="76">
        <f ca="1">IF($C46&lt;=Inputs!$G$114,OFFSET(S45,,-1),0)</f>
        <v>0</v>
      </c>
      <c r="T46" s="76">
        <f ca="1">IF($C46&lt;=Inputs!$G$114,OFFSET(T45,,-1),0)</f>
        <v>0</v>
      </c>
      <c r="U46" s="76">
        <f ca="1">IF($C46&lt;=Inputs!$G$114,OFFSET(U45,,-1),0)</f>
        <v>0</v>
      </c>
      <c r="V46" s="76">
        <f ca="1">IF($C46&lt;=Inputs!$G$114,OFFSET(V45,,-1),0)</f>
        <v>0</v>
      </c>
      <c r="W46" s="76">
        <f ca="1">IF($C46&lt;=Inputs!$G$114,OFFSET(W45,,-1),0)</f>
        <v>0</v>
      </c>
      <c r="X46" s="76">
        <f ca="1">IF($C46&lt;=Inputs!$G$114,OFFSET(X45,,-1),0)</f>
        <v>0</v>
      </c>
      <c r="Y46" s="76">
        <f ca="1">IF($C46&lt;=Inputs!$G$114,OFFSET(Y45,,-1),0)</f>
        <v>0</v>
      </c>
      <c r="Z46" s="76">
        <f ca="1">IF($C46&lt;=Inputs!$G$114,OFFSET(Z45,,-1),0)</f>
        <v>0</v>
      </c>
      <c r="AA46" s="76">
        <f ca="1">IF($C46&lt;=Inputs!$G$114,OFFSET(AA45,,-1),0)</f>
        <v>0</v>
      </c>
      <c r="AB46" s="76">
        <f ca="1">IF($C46&lt;=Inputs!$G$114,OFFSET(AB45,,-1),0)</f>
        <v>0</v>
      </c>
      <c r="AC46" s="76">
        <f ca="1">IF($C46&lt;=Inputs!$G$114,OFFSET(AC45,,-1),0)</f>
        <v>0</v>
      </c>
      <c r="AD46" s="76">
        <f ca="1">IF($C46&lt;=Inputs!$G$114,OFFSET(AD45,,-1),0)</f>
        <v>0</v>
      </c>
      <c r="AE46" s="76">
        <f ca="1">IF($C46&lt;=Inputs!$G$114,OFFSET(AE45,,-1),0)</f>
        <v>0</v>
      </c>
      <c r="AF46" s="76">
        <f ca="1">IF($C46&lt;=Inputs!$G$114,OFFSET(AF45,,-1),0)</f>
        <v>0</v>
      </c>
      <c r="AG46" s="76">
        <f ca="1">IF($C46&lt;=Inputs!$G$114,OFFSET(AG45,,-1),0)</f>
        <v>0</v>
      </c>
      <c r="AH46" s="76">
        <f ca="1">IF($C46&lt;=Inputs!$G$114,OFFSET(AH45,,-1),0)</f>
        <v>0</v>
      </c>
      <c r="AI46" s="76">
        <f ca="1">IF($C46&lt;=Inputs!$G$114,OFFSET(AI45,,-1),0)</f>
        <v>0</v>
      </c>
      <c r="AJ46" s="76">
        <f ca="1">IF($C46&lt;=Inputs!$G$114,OFFSET(AJ45,,-1),0)</f>
        <v>0</v>
      </c>
      <c r="AK46" s="76">
        <f ca="1">IF($C46&lt;=Inputs!$G$114,OFFSET(AK45,,-1),0)</f>
        <v>0</v>
      </c>
      <c r="AL46" s="76">
        <f ca="1">IF($C46&lt;=Inputs!$G$114,OFFSET(AL45,,-1),0)</f>
        <v>0</v>
      </c>
      <c r="AM46" s="76">
        <f ca="1">IF($C46&lt;=Inputs!$G$114,OFFSET(AM45,,-1),0)</f>
        <v>0</v>
      </c>
      <c r="AN46" s="76">
        <f ca="1">IF($C46&lt;=Inputs!$G$114,OFFSET(AN45,,-1),0)</f>
        <v>0</v>
      </c>
      <c r="AO46" s="76">
        <f ca="1">IF($C46&lt;=Inputs!$G$114,OFFSET(AO45,,-1),0)</f>
        <v>0</v>
      </c>
      <c r="AP46" s="76">
        <f ca="1">IF($C46&lt;=Inputs!$G$114,OFFSET(AP45,,-1),0)</f>
        <v>0</v>
      </c>
      <c r="AQ46" s="76">
        <f ca="1">IF($C46&lt;=Inputs!$G$114,OFFSET(AQ45,,-1),0)</f>
        <v>0</v>
      </c>
      <c r="AR46" s="76">
        <f ca="1">IF($C46&lt;=Inputs!$G$114,OFFSET(AR45,,-1),0)</f>
        <v>0</v>
      </c>
      <c r="AS46" s="76">
        <f ca="1">IF($C46&lt;=Inputs!$G$114,OFFSET(AS45,,-1),0)</f>
        <v>0</v>
      </c>
      <c r="AT46" s="76">
        <f ca="1">IF($C46&lt;=Inputs!$G$114,OFFSET(AT45,,-1),0)</f>
        <v>0</v>
      </c>
      <c r="AU46" s="76">
        <f ca="1">IF($C46&lt;=Inputs!$G$114,OFFSET(AU45,,-1),0)</f>
        <v>0</v>
      </c>
      <c r="AV46" s="76">
        <f ca="1">IF($C46&lt;=Inputs!$G$114,OFFSET(AV45,,-1),0)</f>
        <v>0</v>
      </c>
      <c r="AW46" s="76">
        <f ca="1">IF($C46&lt;=Inputs!$G$114,OFFSET(AW45,,-1),0)</f>
        <v>0</v>
      </c>
      <c r="AX46" s="76">
        <f ca="1">IF($C46&lt;=Inputs!$G$114,OFFSET(AX45,,-1),0)</f>
        <v>0</v>
      </c>
      <c r="AY46" s="76">
        <f ca="1">IF($C46&lt;=Inputs!$G$114,OFFSET(AY45,,-1),0)</f>
        <v>0</v>
      </c>
      <c r="AZ46" s="76">
        <f ca="1">IF($C46&lt;=Inputs!$G$114,OFFSET(AZ45,,-1),0)</f>
        <v>0</v>
      </c>
      <c r="BA46" s="76">
        <f ca="1">IF($C46&lt;=Inputs!$G$114,OFFSET(BA45,,-1),0)</f>
        <v>0</v>
      </c>
      <c r="BB46" s="76">
        <f ca="1">IF($C46&lt;=Inputs!$G$114,OFFSET(BB45,,-1),0)</f>
        <v>0</v>
      </c>
      <c r="BC46" s="76">
        <f ca="1">IF($C46&lt;=Inputs!$G$114,OFFSET(BC45,,-1),0)</f>
        <v>0</v>
      </c>
      <c r="BD46" s="76">
        <f ca="1">IF($C46&lt;=Inputs!$G$114,OFFSET(BD45,,-1),0)</f>
        <v>0</v>
      </c>
      <c r="BE46" s="76">
        <f ca="1">IF($C46&lt;=Inputs!$G$114,OFFSET(BE45,,-1),0)</f>
        <v>0</v>
      </c>
      <c r="BF46" s="76">
        <f ca="1">IF($C46&lt;=Inputs!$G$114,OFFSET(BF45,,-1),0)</f>
        <v>0</v>
      </c>
      <c r="BG46" s="76">
        <f ca="1">IF($C46&lt;=Inputs!$G$114,OFFSET(BG45,,-1),0)</f>
        <v>0</v>
      </c>
      <c r="BH46" s="76">
        <f ca="1">IF($C46&lt;=Inputs!$G$114,OFFSET(BH45,,-1),0)</f>
        <v>0</v>
      </c>
      <c r="BI46" s="76">
        <f ca="1">IF($C46&lt;=Inputs!$G$114,OFFSET(BI45,,-1),0)</f>
        <v>0</v>
      </c>
      <c r="BJ46" s="76">
        <f ca="1">IF($C46&lt;=Inputs!$G$114,OFFSET(BJ45,,-1),0)</f>
        <v>0</v>
      </c>
      <c r="BK46" s="76">
        <f ca="1">IF($C46&lt;=Inputs!$G$114,OFFSET(BK45,,-1),0)</f>
        <v>0</v>
      </c>
      <c r="BL46" s="76">
        <f ca="1">IF($C46&lt;=Inputs!$G$114,OFFSET(BL45,,-1),0)</f>
        <v>0</v>
      </c>
      <c r="BM46" s="76">
        <f ca="1">IF($C46&lt;=Inputs!$G$114,OFFSET(BM45,,-1),0)</f>
        <v>0</v>
      </c>
      <c r="BN46" s="76">
        <f ca="1">IF($C46&lt;=Inputs!$G$114,OFFSET(BN45,,-1),0)</f>
        <v>0</v>
      </c>
      <c r="BO46" s="76">
        <f ca="1">IF($C46&lt;=Inputs!$G$114,OFFSET(BO45,,-1),0)</f>
        <v>0</v>
      </c>
      <c r="BP46" s="76">
        <f ca="1">IF($C46&lt;=Inputs!$G$114,OFFSET(BP45,,-1),0)</f>
        <v>0</v>
      </c>
      <c r="BQ46" s="76">
        <f ca="1">IF($C46&lt;=Inputs!$G$114,OFFSET(BQ45,,-1),0)</f>
        <v>0</v>
      </c>
      <c r="BR46" s="76">
        <f ca="1">IF($C46&lt;=Inputs!$G$114,OFFSET(BR45,,-1),0)</f>
        <v>0</v>
      </c>
      <c r="BS46" s="76">
        <f ca="1">IF($C46&lt;=Inputs!$G$114,OFFSET(BS45,,-1),0)</f>
        <v>0</v>
      </c>
      <c r="BT46" s="76">
        <f ca="1">IF($C46&lt;=Inputs!$G$114,OFFSET(BT45,,-1),0)</f>
        <v>0</v>
      </c>
      <c r="BU46" s="76">
        <f ca="1">IF($C46&lt;=Inputs!$G$114,OFFSET(BU45,,-1),0)</f>
        <v>0</v>
      </c>
      <c r="BV46" s="76">
        <f ca="1">IF($C46&lt;=Inputs!$G$114,OFFSET(BV45,,-1),0)</f>
        <v>0</v>
      </c>
      <c r="BW46" s="76">
        <f ca="1">IF($C46&lt;=Inputs!$G$114,OFFSET(BW45,,-1),0)</f>
        <v>0</v>
      </c>
      <c r="BX46" s="76">
        <f ca="1">IF($C46&lt;=Inputs!$G$114,OFFSET(BX45,,-1),0)</f>
        <v>0</v>
      </c>
      <c r="BY46" s="76">
        <f ca="1">IF($C46&lt;=Inputs!$G$114,OFFSET(BY45,,-1),0)</f>
        <v>0</v>
      </c>
      <c r="BZ46" s="76">
        <f ca="1">IF($C46&lt;=Inputs!$G$114,OFFSET(BZ45,,-1),0)</f>
        <v>0</v>
      </c>
      <c r="CA46" s="76">
        <f ca="1">IF($C46&lt;=Inputs!$G$114,OFFSET(CA45,,-1),0)</f>
        <v>0</v>
      </c>
      <c r="CB46" s="76">
        <f ca="1">IF($C46&lt;=Inputs!$G$114,OFFSET(CB45,,-1),0)</f>
        <v>0</v>
      </c>
      <c r="CC46" s="76">
        <f ca="1">IF($C46&lt;=Inputs!$G$114,OFFSET(CC45,,-1),0)</f>
        <v>0</v>
      </c>
      <c r="CD46" s="76">
        <f ca="1">IF($C46&lt;=Inputs!$G$114,OFFSET(CD45,,-1),0)</f>
        <v>0</v>
      </c>
      <c r="CE46" s="76">
        <f ca="1">IF($C46&lt;=Inputs!$G$114,OFFSET(CE45,,-1),0)</f>
        <v>0</v>
      </c>
      <c r="CF46" s="76">
        <f ca="1">IF($C46&lt;=Inputs!$G$114,OFFSET(CF45,,-1),0)</f>
        <v>0</v>
      </c>
      <c r="CG46" s="76">
        <f ca="1">IF($C46&lt;=Inputs!$G$114,OFFSET(CG45,,-1),0)</f>
        <v>0</v>
      </c>
      <c r="CH46" s="76">
        <f ca="1">IF($C46&lt;=Inputs!$G$114,OFFSET(CH45,,-1),0)</f>
        <v>0</v>
      </c>
      <c r="CI46" s="76">
        <f ca="1">IF($C46&lt;=Inputs!$G$114,OFFSET(CI45,,-1),0)</f>
        <v>0</v>
      </c>
      <c r="CJ46" s="76">
        <f ca="1">IF($C46&lt;=Inputs!$G$114,OFFSET(CJ45,,-1),0)</f>
        <v>0</v>
      </c>
      <c r="CK46" s="76">
        <f ca="1">IF($C46&lt;=Inputs!$G$114,OFFSET(CK45,,-1),0)</f>
        <v>0</v>
      </c>
      <c r="CL46" s="76">
        <f ca="1">IF($C46&lt;=Inputs!$G$114,OFFSET(CL45,,-1),0)</f>
        <v>0</v>
      </c>
      <c r="CM46" s="76">
        <f ca="1">IF($C46&lt;=Inputs!$G$114,OFFSET(CM45,,-1),0)</f>
        <v>0</v>
      </c>
      <c r="CN46" s="76">
        <f ca="1">IF($C46&lt;=Inputs!$G$114,OFFSET(CN45,,-1),0)</f>
        <v>0</v>
      </c>
      <c r="CO46" s="76">
        <f ca="1">IF($C46&lt;=Inputs!$G$114,OFFSET(CO45,,-1),0)</f>
        <v>0</v>
      </c>
      <c r="CP46" s="76">
        <f ca="1">IF($C46&lt;=Inputs!$G$114,OFFSET(CP45,,-1),0)</f>
        <v>0</v>
      </c>
      <c r="CQ46" s="76">
        <f ca="1">IF($C46&lt;=Inputs!$G$114,OFFSET(CQ45,,-1),0)</f>
        <v>0</v>
      </c>
      <c r="CR46" s="76">
        <f ca="1">IF($C46&lt;=Inputs!$G$114,OFFSET(CR45,,-1),0)</f>
        <v>0</v>
      </c>
      <c r="CS46" s="76">
        <f ca="1">IF($C46&lt;=Inputs!$G$114,OFFSET(CS45,,-1),0)</f>
        <v>0</v>
      </c>
      <c r="CT46" s="76">
        <f ca="1">IF($C46&lt;=Inputs!$G$114,OFFSET(CT45,,-1),0)</f>
        <v>0</v>
      </c>
      <c r="CU46" s="76">
        <f ca="1">IF($C46&lt;=Inputs!$G$114,OFFSET(CU45,,-1),0)</f>
        <v>0</v>
      </c>
      <c r="CV46" s="76">
        <f ca="1">IF($C46&lt;=Inputs!$G$114,OFFSET(CV45,,-1),0)</f>
        <v>0</v>
      </c>
      <c r="CW46" s="76">
        <f ca="1">IF($C46&lt;=Inputs!$G$114,OFFSET(CW45,,-1),0)</f>
        <v>0</v>
      </c>
      <c r="CX46" s="76">
        <f ca="1">IF($C46&lt;=Inputs!$G$114,OFFSET(CX45,,-1),0)</f>
        <v>0</v>
      </c>
      <c r="CY46" s="76">
        <f ca="1">IF($C46&lt;=Inputs!$G$114,OFFSET(CY45,,-1),0)</f>
        <v>0</v>
      </c>
      <c r="CZ46" s="76">
        <f ca="1">IF($C46&lt;=Inputs!$G$114,OFFSET(CZ45,,-1),0)</f>
        <v>0</v>
      </c>
      <c r="DA46" s="76">
        <f ca="1">IF($C46&lt;=Inputs!$G$114,OFFSET(DA45,,-1),0)</f>
        <v>0</v>
      </c>
      <c r="DB46" s="76">
        <f ca="1">IF($C46&lt;=Inputs!$G$114,OFFSET(DB45,,-1),0)</f>
        <v>0</v>
      </c>
      <c r="DC46" s="76">
        <f ca="1">IF($C46&lt;=Inputs!$G$114,OFFSET(DC45,,-1),0)</f>
        <v>0</v>
      </c>
      <c r="DD46" s="76">
        <f ca="1">IF($C46&lt;=Inputs!$G$114,OFFSET(DD45,,-1),0)</f>
        <v>0</v>
      </c>
      <c r="DE46" s="76">
        <f ca="1">IF($C46&lt;=Inputs!$G$114,OFFSET(DE45,,-1),0)</f>
        <v>0</v>
      </c>
      <c r="DF46" s="76">
        <f ca="1">IF($C46&lt;=Inputs!$G$114,OFFSET(DF45,,-1),0)</f>
        <v>0</v>
      </c>
      <c r="DG46" s="76">
        <f ca="1">IF($C46&lt;=Inputs!$G$114,OFFSET(DG45,,-1),0)</f>
        <v>0</v>
      </c>
      <c r="DH46" s="76">
        <f ca="1">IF($C46&lt;=Inputs!$G$114,OFFSET(DH45,,-1),0)</f>
        <v>0</v>
      </c>
      <c r="DI46" s="76">
        <f ca="1">IF($C46&lt;=Inputs!$G$114,OFFSET(DI45,,-1),0)</f>
        <v>0</v>
      </c>
      <c r="DJ46" s="76">
        <f ca="1">IF($C46&lt;=Inputs!$G$114,OFFSET(DJ45,,-1),0)</f>
        <v>0</v>
      </c>
      <c r="DK46" s="76">
        <f ca="1">IF($C46&lt;=Inputs!$G$114,OFFSET(DK45,,-1),0)</f>
        <v>0</v>
      </c>
      <c r="DL46" s="76">
        <f ca="1">IF($C46&lt;=Inputs!$G$114,OFFSET(DL45,,-1),0)</f>
        <v>0</v>
      </c>
      <c r="DM46" s="76">
        <f ca="1">IF($C46&lt;=Inputs!$G$114,OFFSET(DM45,,-1),0)</f>
        <v>0</v>
      </c>
      <c r="DN46" s="76">
        <f ca="1">IF($C46&lt;=Inputs!$G$114,OFFSET(DN45,,-1),0)</f>
        <v>0</v>
      </c>
      <c r="DO46" s="76">
        <f ca="1">IF($C46&lt;=Inputs!$G$114,OFFSET(DO45,,-1),0)</f>
        <v>0</v>
      </c>
      <c r="DP46" s="76">
        <f ca="1">IF($C46&lt;=Inputs!$G$114,OFFSET(DP45,,-1),0)</f>
        <v>0</v>
      </c>
      <c r="DQ46" s="76">
        <f ca="1">IF($C46&lt;=Inputs!$G$114,OFFSET(DQ45,,-1),0)</f>
        <v>0</v>
      </c>
      <c r="DR46" s="76">
        <f ca="1">IF($C46&lt;=Inputs!$G$114,OFFSET(DR45,,-1),0)</f>
        <v>0</v>
      </c>
      <c r="DS46" s="76">
        <f ca="1">IF($C46&lt;=Inputs!$G$114,OFFSET(DS45,,-1),0)</f>
        <v>0</v>
      </c>
      <c r="DT46" s="76">
        <f ca="1">IF($C46&lt;=Inputs!$G$114,OFFSET(DT45,,-1),0)</f>
        <v>0</v>
      </c>
      <c r="DU46" s="76">
        <f ca="1">IF($C46&lt;=Inputs!$G$114,OFFSET(DU45,,-1),0)</f>
        <v>0</v>
      </c>
      <c r="DV46" s="21"/>
      <c r="DW46" s="21"/>
      <c r="DX46" s="21"/>
      <c r="DY46" s="21"/>
      <c r="DZ46" s="21"/>
      <c r="EA46" s="21"/>
      <c r="EB46" s="21"/>
      <c r="EC46" s="21"/>
      <c r="ED46" s="21"/>
      <c r="EE46" s="21"/>
      <c r="EF46" s="21"/>
      <c r="EG46" s="21"/>
      <c r="EH46" s="21"/>
      <c r="EI46" s="21"/>
      <c r="EJ46" s="21"/>
      <c r="EK46" s="21"/>
      <c r="EL46" s="21"/>
      <c r="EM46" s="21"/>
      <c r="EN46" s="21"/>
      <c r="EO46" s="21"/>
    </row>
    <row r="47" spans="1:145" ht="14.25" customHeight="1" outlineLevel="1">
      <c r="A47" s="21"/>
      <c r="B47" s="21"/>
      <c r="C47" s="21">
        <f t="shared" si="13"/>
        <v>7</v>
      </c>
      <c r="D47" s="79" t="s">
        <v>402</v>
      </c>
      <c r="E47" s="21"/>
      <c r="F47" s="76">
        <f ca="1">IF($C47&lt;=Inputs!$G$114,OFFSET(F46,,-1),0)</f>
        <v>0</v>
      </c>
      <c r="G47" s="76">
        <f ca="1">IF($C47&lt;=Inputs!$G$114,OFFSET(G46,,-1),0)</f>
        <v>0</v>
      </c>
      <c r="H47" s="76">
        <f ca="1">IF($C47&lt;=Inputs!$G$114,OFFSET(H46,,-1),0)</f>
        <v>0</v>
      </c>
      <c r="I47" s="76">
        <f ca="1">IF($C47&lt;=Inputs!$G$114,OFFSET(I46,,-1),0)</f>
        <v>0</v>
      </c>
      <c r="J47" s="76">
        <f ca="1">IF($C47&lt;=Inputs!$G$114,OFFSET(J46,,-1),0)</f>
        <v>0</v>
      </c>
      <c r="K47" s="76">
        <f ca="1">IF($C47&lt;=Inputs!$G$114,OFFSET(K46,,-1),0)</f>
        <v>0</v>
      </c>
      <c r="L47" s="76">
        <f ca="1">IF($C47&lt;=Inputs!$G$114,OFFSET(L46,,-1),0)</f>
        <v>0</v>
      </c>
      <c r="M47" s="76">
        <f ca="1">IF($C47&lt;=Inputs!$G$114,OFFSET(M46,,-1),0)</f>
        <v>0</v>
      </c>
      <c r="N47" s="76">
        <f ca="1">IF($C47&lt;=Inputs!$G$114,OFFSET(N46,,-1),0)</f>
        <v>0</v>
      </c>
      <c r="O47" s="76">
        <f ca="1">IF($C47&lt;=Inputs!$G$114,OFFSET(O46,,-1),0)</f>
        <v>0</v>
      </c>
      <c r="P47" s="76">
        <f ca="1">IF($C47&lt;=Inputs!$G$114,OFFSET(P46,,-1),0)</f>
        <v>0</v>
      </c>
      <c r="Q47" s="76">
        <f ca="1">IF($C47&lt;=Inputs!$G$114,OFFSET(Q46,,-1),0)</f>
        <v>0</v>
      </c>
      <c r="R47" s="76">
        <f ca="1">IF($C47&lt;=Inputs!$G$114,OFFSET(R46,,-1),0)</f>
        <v>0</v>
      </c>
      <c r="S47" s="76">
        <f ca="1">IF($C47&lt;=Inputs!$G$114,OFFSET(S46,,-1),0)</f>
        <v>0</v>
      </c>
      <c r="T47" s="76">
        <f ca="1">IF($C47&lt;=Inputs!$G$114,OFFSET(T46,,-1),0)</f>
        <v>0</v>
      </c>
      <c r="U47" s="76">
        <f ca="1">IF($C47&lt;=Inputs!$G$114,OFFSET(U46,,-1),0)</f>
        <v>0</v>
      </c>
      <c r="V47" s="76">
        <f ca="1">IF($C47&lt;=Inputs!$G$114,OFFSET(V46,,-1),0)</f>
        <v>0</v>
      </c>
      <c r="W47" s="76">
        <f ca="1">IF($C47&lt;=Inputs!$G$114,OFFSET(W46,,-1),0)</f>
        <v>0</v>
      </c>
      <c r="X47" s="76">
        <f ca="1">IF($C47&lt;=Inputs!$G$114,OFFSET(X46,,-1),0)</f>
        <v>0</v>
      </c>
      <c r="Y47" s="76">
        <f ca="1">IF($C47&lt;=Inputs!$G$114,OFFSET(Y46,,-1),0)</f>
        <v>0</v>
      </c>
      <c r="Z47" s="76">
        <f ca="1">IF($C47&lt;=Inputs!$G$114,OFFSET(Z46,,-1),0)</f>
        <v>0</v>
      </c>
      <c r="AA47" s="76">
        <f ca="1">IF($C47&lt;=Inputs!$G$114,OFFSET(AA46,,-1),0)</f>
        <v>0</v>
      </c>
      <c r="AB47" s="76">
        <f ca="1">IF($C47&lt;=Inputs!$G$114,OFFSET(AB46,,-1),0)</f>
        <v>0</v>
      </c>
      <c r="AC47" s="76">
        <f ca="1">IF($C47&lt;=Inputs!$G$114,OFFSET(AC46,,-1),0)</f>
        <v>0</v>
      </c>
      <c r="AD47" s="76">
        <f ca="1">IF($C47&lt;=Inputs!$G$114,OFFSET(AD46,,-1),0)</f>
        <v>0</v>
      </c>
      <c r="AE47" s="76">
        <f ca="1">IF($C47&lt;=Inputs!$G$114,OFFSET(AE46,,-1),0)</f>
        <v>0</v>
      </c>
      <c r="AF47" s="76">
        <f ca="1">IF($C47&lt;=Inputs!$G$114,OFFSET(AF46,,-1),0)</f>
        <v>0</v>
      </c>
      <c r="AG47" s="76">
        <f ca="1">IF($C47&lt;=Inputs!$G$114,OFFSET(AG46,,-1),0)</f>
        <v>0</v>
      </c>
      <c r="AH47" s="76">
        <f ca="1">IF($C47&lt;=Inputs!$G$114,OFFSET(AH46,,-1),0)</f>
        <v>0</v>
      </c>
      <c r="AI47" s="76">
        <f ca="1">IF($C47&lt;=Inputs!$G$114,OFFSET(AI46,,-1),0)</f>
        <v>0</v>
      </c>
      <c r="AJ47" s="76">
        <f ca="1">IF($C47&lt;=Inputs!$G$114,OFFSET(AJ46,,-1),0)</f>
        <v>0</v>
      </c>
      <c r="AK47" s="76">
        <f ca="1">IF($C47&lt;=Inputs!$G$114,OFFSET(AK46,,-1),0)</f>
        <v>0</v>
      </c>
      <c r="AL47" s="76">
        <f ca="1">IF($C47&lt;=Inputs!$G$114,OFFSET(AL46,,-1),0)</f>
        <v>0</v>
      </c>
      <c r="AM47" s="76">
        <f ca="1">IF($C47&lt;=Inputs!$G$114,OFFSET(AM46,,-1),0)</f>
        <v>0</v>
      </c>
      <c r="AN47" s="76">
        <f ca="1">IF($C47&lt;=Inputs!$G$114,OFFSET(AN46,,-1),0)</f>
        <v>0</v>
      </c>
      <c r="AO47" s="76">
        <f ca="1">IF($C47&lt;=Inputs!$G$114,OFFSET(AO46,,-1),0)</f>
        <v>0</v>
      </c>
      <c r="AP47" s="76">
        <f ca="1">IF($C47&lt;=Inputs!$G$114,OFFSET(AP46,,-1),0)</f>
        <v>0</v>
      </c>
      <c r="AQ47" s="76">
        <f ca="1">IF($C47&lt;=Inputs!$G$114,OFFSET(AQ46,,-1),0)</f>
        <v>0</v>
      </c>
      <c r="AR47" s="76">
        <f ca="1">IF($C47&lt;=Inputs!$G$114,OFFSET(AR46,,-1),0)</f>
        <v>0</v>
      </c>
      <c r="AS47" s="76">
        <f ca="1">IF($C47&lt;=Inputs!$G$114,OFFSET(AS46,,-1),0)</f>
        <v>0</v>
      </c>
      <c r="AT47" s="76">
        <f ca="1">IF($C47&lt;=Inputs!$G$114,OFFSET(AT46,,-1),0)</f>
        <v>0</v>
      </c>
      <c r="AU47" s="76">
        <f ca="1">IF($C47&lt;=Inputs!$G$114,OFFSET(AU46,,-1),0)</f>
        <v>0</v>
      </c>
      <c r="AV47" s="76">
        <f ca="1">IF($C47&lt;=Inputs!$G$114,OFFSET(AV46,,-1),0)</f>
        <v>0</v>
      </c>
      <c r="AW47" s="76">
        <f ca="1">IF($C47&lt;=Inputs!$G$114,OFFSET(AW46,,-1),0)</f>
        <v>0</v>
      </c>
      <c r="AX47" s="76">
        <f ca="1">IF($C47&lt;=Inputs!$G$114,OFFSET(AX46,,-1),0)</f>
        <v>0</v>
      </c>
      <c r="AY47" s="76">
        <f ca="1">IF($C47&lt;=Inputs!$G$114,OFFSET(AY46,,-1),0)</f>
        <v>0</v>
      </c>
      <c r="AZ47" s="76">
        <f ca="1">IF($C47&lt;=Inputs!$G$114,OFFSET(AZ46,,-1),0)</f>
        <v>0</v>
      </c>
      <c r="BA47" s="76">
        <f ca="1">IF($C47&lt;=Inputs!$G$114,OFFSET(BA46,,-1),0)</f>
        <v>0</v>
      </c>
      <c r="BB47" s="76">
        <f ca="1">IF($C47&lt;=Inputs!$G$114,OFFSET(BB46,,-1),0)</f>
        <v>0</v>
      </c>
      <c r="BC47" s="76">
        <f ca="1">IF($C47&lt;=Inputs!$G$114,OFFSET(BC46,,-1),0)</f>
        <v>0</v>
      </c>
      <c r="BD47" s="76">
        <f ca="1">IF($C47&lt;=Inputs!$G$114,OFFSET(BD46,,-1),0)</f>
        <v>0</v>
      </c>
      <c r="BE47" s="76">
        <f ca="1">IF($C47&lt;=Inputs!$G$114,OFFSET(BE46,,-1),0)</f>
        <v>0</v>
      </c>
      <c r="BF47" s="76">
        <f ca="1">IF($C47&lt;=Inputs!$G$114,OFFSET(BF46,,-1),0)</f>
        <v>0</v>
      </c>
      <c r="BG47" s="76">
        <f ca="1">IF($C47&lt;=Inputs!$G$114,OFFSET(BG46,,-1),0)</f>
        <v>0</v>
      </c>
      <c r="BH47" s="76">
        <f ca="1">IF($C47&lt;=Inputs!$G$114,OFFSET(BH46,,-1),0)</f>
        <v>0</v>
      </c>
      <c r="BI47" s="76">
        <f ca="1">IF($C47&lt;=Inputs!$G$114,OFFSET(BI46,,-1),0)</f>
        <v>0</v>
      </c>
      <c r="BJ47" s="76">
        <f ca="1">IF($C47&lt;=Inputs!$G$114,OFFSET(BJ46,,-1),0)</f>
        <v>0</v>
      </c>
      <c r="BK47" s="76">
        <f ca="1">IF($C47&lt;=Inputs!$G$114,OFFSET(BK46,,-1),0)</f>
        <v>0</v>
      </c>
      <c r="BL47" s="76">
        <f ca="1">IF($C47&lt;=Inputs!$G$114,OFFSET(BL46,,-1),0)</f>
        <v>0</v>
      </c>
      <c r="BM47" s="76">
        <f ca="1">IF($C47&lt;=Inputs!$G$114,OFFSET(BM46,,-1),0)</f>
        <v>0</v>
      </c>
      <c r="BN47" s="76">
        <f ca="1">IF($C47&lt;=Inputs!$G$114,OFFSET(BN46,,-1),0)</f>
        <v>0</v>
      </c>
      <c r="BO47" s="76">
        <f ca="1">IF($C47&lt;=Inputs!$G$114,OFFSET(BO46,,-1),0)</f>
        <v>0</v>
      </c>
      <c r="BP47" s="76">
        <f ca="1">IF($C47&lt;=Inputs!$G$114,OFFSET(BP46,,-1),0)</f>
        <v>0</v>
      </c>
      <c r="BQ47" s="76">
        <f ca="1">IF($C47&lt;=Inputs!$G$114,OFFSET(BQ46,,-1),0)</f>
        <v>0</v>
      </c>
      <c r="BR47" s="76">
        <f ca="1">IF($C47&lt;=Inputs!$G$114,OFFSET(BR46,,-1),0)</f>
        <v>0</v>
      </c>
      <c r="BS47" s="76">
        <f ca="1">IF($C47&lt;=Inputs!$G$114,OFFSET(BS46,,-1),0)</f>
        <v>0</v>
      </c>
      <c r="BT47" s="76">
        <f ca="1">IF($C47&lt;=Inputs!$G$114,OFFSET(BT46,,-1),0)</f>
        <v>0</v>
      </c>
      <c r="BU47" s="76">
        <f ca="1">IF($C47&lt;=Inputs!$G$114,OFFSET(BU46,,-1),0)</f>
        <v>0</v>
      </c>
      <c r="BV47" s="76">
        <f ca="1">IF($C47&lt;=Inputs!$G$114,OFFSET(BV46,,-1),0)</f>
        <v>0</v>
      </c>
      <c r="BW47" s="76">
        <f ca="1">IF($C47&lt;=Inputs!$G$114,OFFSET(BW46,,-1),0)</f>
        <v>0</v>
      </c>
      <c r="BX47" s="76">
        <f ca="1">IF($C47&lt;=Inputs!$G$114,OFFSET(BX46,,-1),0)</f>
        <v>0</v>
      </c>
      <c r="BY47" s="76">
        <f ca="1">IF($C47&lt;=Inputs!$G$114,OFFSET(BY46,,-1),0)</f>
        <v>0</v>
      </c>
      <c r="BZ47" s="76">
        <f ca="1">IF($C47&lt;=Inputs!$G$114,OFFSET(BZ46,,-1),0)</f>
        <v>0</v>
      </c>
      <c r="CA47" s="76">
        <f ca="1">IF($C47&lt;=Inputs!$G$114,OFFSET(CA46,,-1),0)</f>
        <v>0</v>
      </c>
      <c r="CB47" s="76">
        <f ca="1">IF($C47&lt;=Inputs!$G$114,OFFSET(CB46,,-1),0)</f>
        <v>0</v>
      </c>
      <c r="CC47" s="76">
        <f ca="1">IF($C47&lt;=Inputs!$G$114,OFFSET(CC46,,-1),0)</f>
        <v>0</v>
      </c>
      <c r="CD47" s="76">
        <f ca="1">IF($C47&lt;=Inputs!$G$114,OFFSET(CD46,,-1),0)</f>
        <v>0</v>
      </c>
      <c r="CE47" s="76">
        <f ca="1">IF($C47&lt;=Inputs!$G$114,OFFSET(CE46,,-1),0)</f>
        <v>0</v>
      </c>
      <c r="CF47" s="76">
        <f ca="1">IF($C47&lt;=Inputs!$G$114,OFFSET(CF46,,-1),0)</f>
        <v>0</v>
      </c>
      <c r="CG47" s="76">
        <f ca="1">IF($C47&lt;=Inputs!$G$114,OFFSET(CG46,,-1),0)</f>
        <v>0</v>
      </c>
      <c r="CH47" s="76">
        <f ca="1">IF($C47&lt;=Inputs!$G$114,OFFSET(CH46,,-1),0)</f>
        <v>0</v>
      </c>
      <c r="CI47" s="76">
        <f ca="1">IF($C47&lt;=Inputs!$G$114,OFFSET(CI46,,-1),0)</f>
        <v>0</v>
      </c>
      <c r="CJ47" s="76">
        <f ca="1">IF($C47&lt;=Inputs!$G$114,OFFSET(CJ46,,-1),0)</f>
        <v>0</v>
      </c>
      <c r="CK47" s="76">
        <f ca="1">IF($C47&lt;=Inputs!$G$114,OFFSET(CK46,,-1),0)</f>
        <v>0</v>
      </c>
      <c r="CL47" s="76">
        <f ca="1">IF($C47&lt;=Inputs!$G$114,OFFSET(CL46,,-1),0)</f>
        <v>0</v>
      </c>
      <c r="CM47" s="76">
        <f ca="1">IF($C47&lt;=Inputs!$G$114,OFFSET(CM46,,-1),0)</f>
        <v>0</v>
      </c>
      <c r="CN47" s="76">
        <f ca="1">IF($C47&lt;=Inputs!$G$114,OFFSET(CN46,,-1),0)</f>
        <v>0</v>
      </c>
      <c r="CO47" s="76">
        <f ca="1">IF($C47&lt;=Inputs!$G$114,OFFSET(CO46,,-1),0)</f>
        <v>0</v>
      </c>
      <c r="CP47" s="76">
        <f ca="1">IF($C47&lt;=Inputs!$G$114,OFFSET(CP46,,-1),0)</f>
        <v>0</v>
      </c>
      <c r="CQ47" s="76">
        <f ca="1">IF($C47&lt;=Inputs!$G$114,OFFSET(CQ46,,-1),0)</f>
        <v>0</v>
      </c>
      <c r="CR47" s="76">
        <f ca="1">IF($C47&lt;=Inputs!$G$114,OFFSET(CR46,,-1),0)</f>
        <v>0</v>
      </c>
      <c r="CS47" s="76">
        <f ca="1">IF($C47&lt;=Inputs!$G$114,OFFSET(CS46,,-1),0)</f>
        <v>0</v>
      </c>
      <c r="CT47" s="76">
        <f ca="1">IF($C47&lt;=Inputs!$G$114,OFFSET(CT46,,-1),0)</f>
        <v>0</v>
      </c>
      <c r="CU47" s="76">
        <f ca="1">IF($C47&lt;=Inputs!$G$114,OFFSET(CU46,,-1),0)</f>
        <v>0</v>
      </c>
      <c r="CV47" s="76">
        <f ca="1">IF($C47&lt;=Inputs!$G$114,OFFSET(CV46,,-1),0)</f>
        <v>0</v>
      </c>
      <c r="CW47" s="76">
        <f ca="1">IF($C47&lt;=Inputs!$G$114,OFFSET(CW46,,-1),0)</f>
        <v>0</v>
      </c>
      <c r="CX47" s="76">
        <f ca="1">IF($C47&lt;=Inputs!$G$114,OFFSET(CX46,,-1),0)</f>
        <v>0</v>
      </c>
      <c r="CY47" s="76">
        <f ca="1">IF($C47&lt;=Inputs!$G$114,OFFSET(CY46,,-1),0)</f>
        <v>0</v>
      </c>
      <c r="CZ47" s="76">
        <f ca="1">IF($C47&lt;=Inputs!$G$114,OFFSET(CZ46,,-1),0)</f>
        <v>0</v>
      </c>
      <c r="DA47" s="76">
        <f ca="1">IF($C47&lt;=Inputs!$G$114,OFFSET(DA46,,-1),0)</f>
        <v>0</v>
      </c>
      <c r="DB47" s="76">
        <f ca="1">IF($C47&lt;=Inputs!$G$114,OFFSET(DB46,,-1),0)</f>
        <v>0</v>
      </c>
      <c r="DC47" s="76">
        <f ca="1">IF($C47&lt;=Inputs!$G$114,OFFSET(DC46,,-1),0)</f>
        <v>0</v>
      </c>
      <c r="DD47" s="76">
        <f ca="1">IF($C47&lt;=Inputs!$G$114,OFFSET(DD46,,-1),0)</f>
        <v>0</v>
      </c>
      <c r="DE47" s="76">
        <f ca="1">IF($C47&lt;=Inputs!$G$114,OFFSET(DE46,,-1),0)</f>
        <v>0</v>
      </c>
      <c r="DF47" s="76">
        <f ca="1">IF($C47&lt;=Inputs!$G$114,OFFSET(DF46,,-1),0)</f>
        <v>0</v>
      </c>
      <c r="DG47" s="76">
        <f ca="1">IF($C47&lt;=Inputs!$G$114,OFFSET(DG46,,-1),0)</f>
        <v>0</v>
      </c>
      <c r="DH47" s="76">
        <f ca="1">IF($C47&lt;=Inputs!$G$114,OFFSET(DH46,,-1),0)</f>
        <v>0</v>
      </c>
      <c r="DI47" s="76">
        <f ca="1">IF($C47&lt;=Inputs!$G$114,OFFSET(DI46,,-1),0)</f>
        <v>0</v>
      </c>
      <c r="DJ47" s="76">
        <f ca="1">IF($C47&lt;=Inputs!$G$114,OFFSET(DJ46,,-1),0)</f>
        <v>0</v>
      </c>
      <c r="DK47" s="76">
        <f ca="1">IF($C47&lt;=Inputs!$G$114,OFFSET(DK46,,-1),0)</f>
        <v>0</v>
      </c>
      <c r="DL47" s="76">
        <f ca="1">IF($C47&lt;=Inputs!$G$114,OFFSET(DL46,,-1),0)</f>
        <v>0</v>
      </c>
      <c r="DM47" s="76">
        <f ca="1">IF($C47&lt;=Inputs!$G$114,OFFSET(DM46,,-1),0)</f>
        <v>0</v>
      </c>
      <c r="DN47" s="76">
        <f ca="1">IF($C47&lt;=Inputs!$G$114,OFFSET(DN46,,-1),0)</f>
        <v>0</v>
      </c>
      <c r="DO47" s="76">
        <f ca="1">IF($C47&lt;=Inputs!$G$114,OFFSET(DO46,,-1),0)</f>
        <v>0</v>
      </c>
      <c r="DP47" s="76">
        <f ca="1">IF($C47&lt;=Inputs!$G$114,OFFSET(DP46,,-1),0)</f>
        <v>0</v>
      </c>
      <c r="DQ47" s="76">
        <f ca="1">IF($C47&lt;=Inputs!$G$114,OFFSET(DQ46,,-1),0)</f>
        <v>0</v>
      </c>
      <c r="DR47" s="76">
        <f ca="1">IF($C47&lt;=Inputs!$G$114,OFFSET(DR46,,-1),0)</f>
        <v>0</v>
      </c>
      <c r="DS47" s="76">
        <f ca="1">IF($C47&lt;=Inputs!$G$114,OFFSET(DS46,,-1),0)</f>
        <v>0</v>
      </c>
      <c r="DT47" s="76">
        <f ca="1">IF($C47&lt;=Inputs!$G$114,OFFSET(DT46,,-1),0)</f>
        <v>0</v>
      </c>
      <c r="DU47" s="76">
        <f ca="1">IF($C47&lt;=Inputs!$G$114,OFFSET(DU46,,-1),0)</f>
        <v>0</v>
      </c>
      <c r="DV47" s="21"/>
      <c r="DW47" s="21"/>
      <c r="DX47" s="21"/>
      <c r="DY47" s="21"/>
      <c r="DZ47" s="21"/>
      <c r="EA47" s="21"/>
      <c r="EB47" s="21"/>
      <c r="EC47" s="21"/>
      <c r="ED47" s="21"/>
      <c r="EE47" s="21"/>
      <c r="EF47" s="21"/>
      <c r="EG47" s="21"/>
      <c r="EH47" s="21"/>
      <c r="EI47" s="21"/>
      <c r="EJ47" s="21"/>
      <c r="EK47" s="21"/>
      <c r="EL47" s="21"/>
      <c r="EM47" s="21"/>
      <c r="EN47" s="21"/>
      <c r="EO47" s="21"/>
    </row>
    <row r="48" spans="1:145" ht="14.25" customHeight="1" outlineLevel="1">
      <c r="A48" s="21"/>
      <c r="B48" s="21"/>
      <c r="C48" s="21">
        <f t="shared" si="13"/>
        <v>8</v>
      </c>
      <c r="D48" s="79" t="s">
        <v>402</v>
      </c>
      <c r="E48" s="21"/>
      <c r="F48" s="76">
        <f ca="1">IF($C48&lt;=Inputs!$G$114,OFFSET(F47,,-1),0)</f>
        <v>0</v>
      </c>
      <c r="G48" s="76">
        <f ca="1">IF($C48&lt;=Inputs!$G$114,OFFSET(G47,,-1),0)</f>
        <v>0</v>
      </c>
      <c r="H48" s="76">
        <f ca="1">IF($C48&lt;=Inputs!$G$114,OFFSET(H47,,-1),0)</f>
        <v>0</v>
      </c>
      <c r="I48" s="76">
        <f ca="1">IF($C48&lt;=Inputs!$G$114,OFFSET(I47,,-1),0)</f>
        <v>0</v>
      </c>
      <c r="J48" s="76">
        <f ca="1">IF($C48&lt;=Inputs!$G$114,OFFSET(J47,,-1),0)</f>
        <v>0</v>
      </c>
      <c r="K48" s="76">
        <f ca="1">IF($C48&lt;=Inputs!$G$114,OFFSET(K47,,-1),0)</f>
        <v>0</v>
      </c>
      <c r="L48" s="76">
        <f ca="1">IF($C48&lt;=Inputs!$G$114,OFFSET(L47,,-1),0)</f>
        <v>0</v>
      </c>
      <c r="M48" s="76">
        <f ca="1">IF($C48&lt;=Inputs!$G$114,OFFSET(M47,,-1),0)</f>
        <v>0</v>
      </c>
      <c r="N48" s="76">
        <f ca="1">IF($C48&lt;=Inputs!$G$114,OFFSET(N47,,-1),0)</f>
        <v>0</v>
      </c>
      <c r="O48" s="76">
        <f ca="1">IF($C48&lt;=Inputs!$G$114,OFFSET(O47,,-1),0)</f>
        <v>0</v>
      </c>
      <c r="P48" s="76">
        <f ca="1">IF($C48&lt;=Inputs!$G$114,OFFSET(P47,,-1),0)</f>
        <v>0</v>
      </c>
      <c r="Q48" s="76">
        <f ca="1">IF($C48&lt;=Inputs!$G$114,OFFSET(Q47,,-1),0)</f>
        <v>0</v>
      </c>
      <c r="R48" s="76">
        <f ca="1">IF($C48&lt;=Inputs!$G$114,OFFSET(R47,,-1),0)</f>
        <v>0</v>
      </c>
      <c r="S48" s="76">
        <f ca="1">IF($C48&lt;=Inputs!$G$114,OFFSET(S47,,-1),0)</f>
        <v>0</v>
      </c>
      <c r="T48" s="76">
        <f ca="1">IF($C48&lt;=Inputs!$G$114,OFFSET(T47,,-1),0)</f>
        <v>0</v>
      </c>
      <c r="U48" s="76">
        <f ca="1">IF($C48&lt;=Inputs!$G$114,OFFSET(U47,,-1),0)</f>
        <v>0</v>
      </c>
      <c r="V48" s="76">
        <f ca="1">IF($C48&lt;=Inputs!$G$114,OFFSET(V47,,-1),0)</f>
        <v>0</v>
      </c>
      <c r="W48" s="76">
        <f ca="1">IF($C48&lt;=Inputs!$G$114,OFFSET(W47,,-1),0)</f>
        <v>0</v>
      </c>
      <c r="X48" s="76">
        <f ca="1">IF($C48&lt;=Inputs!$G$114,OFFSET(X47,,-1),0)</f>
        <v>0</v>
      </c>
      <c r="Y48" s="76">
        <f ca="1">IF($C48&lt;=Inputs!$G$114,OFFSET(Y47,,-1),0)</f>
        <v>0</v>
      </c>
      <c r="Z48" s="76">
        <f ca="1">IF($C48&lt;=Inputs!$G$114,OFFSET(Z47,,-1),0)</f>
        <v>0</v>
      </c>
      <c r="AA48" s="76">
        <f ca="1">IF($C48&lt;=Inputs!$G$114,OFFSET(AA47,,-1),0)</f>
        <v>0</v>
      </c>
      <c r="AB48" s="76">
        <f ca="1">IF($C48&lt;=Inputs!$G$114,OFFSET(AB47,,-1),0)</f>
        <v>0</v>
      </c>
      <c r="AC48" s="76">
        <f ca="1">IF($C48&lt;=Inputs!$G$114,OFFSET(AC47,,-1),0)</f>
        <v>0</v>
      </c>
      <c r="AD48" s="76">
        <f ca="1">IF($C48&lt;=Inputs!$G$114,OFFSET(AD47,,-1),0)</f>
        <v>0</v>
      </c>
      <c r="AE48" s="76">
        <f ca="1">IF($C48&lt;=Inputs!$G$114,OFFSET(AE47,,-1),0)</f>
        <v>0</v>
      </c>
      <c r="AF48" s="76">
        <f ca="1">IF($C48&lt;=Inputs!$G$114,OFFSET(AF47,,-1),0)</f>
        <v>0</v>
      </c>
      <c r="AG48" s="76">
        <f ca="1">IF($C48&lt;=Inputs!$G$114,OFFSET(AG47,,-1),0)</f>
        <v>0</v>
      </c>
      <c r="AH48" s="76">
        <f ca="1">IF($C48&lt;=Inputs!$G$114,OFFSET(AH47,,-1),0)</f>
        <v>0</v>
      </c>
      <c r="AI48" s="76">
        <f ca="1">IF($C48&lt;=Inputs!$G$114,OFFSET(AI47,,-1),0)</f>
        <v>0</v>
      </c>
      <c r="AJ48" s="76">
        <f ca="1">IF($C48&lt;=Inputs!$G$114,OFFSET(AJ47,,-1),0)</f>
        <v>0</v>
      </c>
      <c r="AK48" s="76">
        <f ca="1">IF($C48&lt;=Inputs!$G$114,OFFSET(AK47,,-1),0)</f>
        <v>0</v>
      </c>
      <c r="AL48" s="76">
        <f ca="1">IF($C48&lt;=Inputs!$G$114,OFFSET(AL47,,-1),0)</f>
        <v>0</v>
      </c>
      <c r="AM48" s="76">
        <f ca="1">IF($C48&lt;=Inputs!$G$114,OFFSET(AM47,,-1),0)</f>
        <v>0</v>
      </c>
      <c r="AN48" s="76">
        <f ca="1">IF($C48&lt;=Inputs!$G$114,OFFSET(AN47,,-1),0)</f>
        <v>0</v>
      </c>
      <c r="AO48" s="76">
        <f ca="1">IF($C48&lt;=Inputs!$G$114,OFFSET(AO47,,-1),0)</f>
        <v>0</v>
      </c>
      <c r="AP48" s="76">
        <f ca="1">IF($C48&lt;=Inputs!$G$114,OFFSET(AP47,,-1),0)</f>
        <v>0</v>
      </c>
      <c r="AQ48" s="76">
        <f ca="1">IF($C48&lt;=Inputs!$G$114,OFFSET(AQ47,,-1),0)</f>
        <v>0</v>
      </c>
      <c r="AR48" s="76">
        <f ca="1">IF($C48&lt;=Inputs!$G$114,OFFSET(AR47,,-1),0)</f>
        <v>0</v>
      </c>
      <c r="AS48" s="76">
        <f ca="1">IF($C48&lt;=Inputs!$G$114,OFFSET(AS47,,-1),0)</f>
        <v>0</v>
      </c>
      <c r="AT48" s="76">
        <f ca="1">IF($C48&lt;=Inputs!$G$114,OFFSET(AT47,,-1),0)</f>
        <v>0</v>
      </c>
      <c r="AU48" s="76">
        <f ca="1">IF($C48&lt;=Inputs!$G$114,OFFSET(AU47,,-1),0)</f>
        <v>0</v>
      </c>
      <c r="AV48" s="76">
        <f ca="1">IF($C48&lt;=Inputs!$G$114,OFFSET(AV47,,-1),0)</f>
        <v>0</v>
      </c>
      <c r="AW48" s="76">
        <f ca="1">IF($C48&lt;=Inputs!$G$114,OFFSET(AW47,,-1),0)</f>
        <v>0</v>
      </c>
      <c r="AX48" s="76">
        <f ca="1">IF($C48&lt;=Inputs!$G$114,OFFSET(AX47,,-1),0)</f>
        <v>0</v>
      </c>
      <c r="AY48" s="76">
        <f ca="1">IF($C48&lt;=Inputs!$G$114,OFFSET(AY47,,-1),0)</f>
        <v>0</v>
      </c>
      <c r="AZ48" s="76">
        <f ca="1">IF($C48&lt;=Inputs!$G$114,OFFSET(AZ47,,-1),0)</f>
        <v>0</v>
      </c>
      <c r="BA48" s="76">
        <f ca="1">IF($C48&lt;=Inputs!$G$114,OFFSET(BA47,,-1),0)</f>
        <v>0</v>
      </c>
      <c r="BB48" s="76">
        <f ca="1">IF($C48&lt;=Inputs!$G$114,OFFSET(BB47,,-1),0)</f>
        <v>0</v>
      </c>
      <c r="BC48" s="76">
        <f ca="1">IF($C48&lt;=Inputs!$G$114,OFFSET(BC47,,-1),0)</f>
        <v>0</v>
      </c>
      <c r="BD48" s="76">
        <f ca="1">IF($C48&lt;=Inputs!$G$114,OFFSET(BD47,,-1),0)</f>
        <v>0</v>
      </c>
      <c r="BE48" s="76">
        <f ca="1">IF($C48&lt;=Inputs!$G$114,OFFSET(BE47,,-1),0)</f>
        <v>0</v>
      </c>
      <c r="BF48" s="76">
        <f ca="1">IF($C48&lt;=Inputs!$G$114,OFFSET(BF47,,-1),0)</f>
        <v>0</v>
      </c>
      <c r="BG48" s="76">
        <f ca="1">IF($C48&lt;=Inputs!$G$114,OFFSET(BG47,,-1),0)</f>
        <v>0</v>
      </c>
      <c r="BH48" s="76">
        <f ca="1">IF($C48&lt;=Inputs!$G$114,OFFSET(BH47,,-1),0)</f>
        <v>0</v>
      </c>
      <c r="BI48" s="76">
        <f ca="1">IF($C48&lt;=Inputs!$G$114,OFFSET(BI47,,-1),0)</f>
        <v>0</v>
      </c>
      <c r="BJ48" s="76">
        <f ca="1">IF($C48&lt;=Inputs!$G$114,OFFSET(BJ47,,-1),0)</f>
        <v>0</v>
      </c>
      <c r="BK48" s="76">
        <f ca="1">IF($C48&lt;=Inputs!$G$114,OFFSET(BK47,,-1),0)</f>
        <v>0</v>
      </c>
      <c r="BL48" s="76">
        <f ca="1">IF($C48&lt;=Inputs!$G$114,OFFSET(BL47,,-1),0)</f>
        <v>0</v>
      </c>
      <c r="BM48" s="76">
        <f ca="1">IF($C48&lt;=Inputs!$G$114,OFFSET(BM47,,-1),0)</f>
        <v>0</v>
      </c>
      <c r="BN48" s="76">
        <f ca="1">IF($C48&lt;=Inputs!$G$114,OFFSET(BN47,,-1),0)</f>
        <v>0</v>
      </c>
      <c r="BO48" s="76">
        <f ca="1">IF($C48&lt;=Inputs!$G$114,OFFSET(BO47,,-1),0)</f>
        <v>0</v>
      </c>
      <c r="BP48" s="76">
        <f ca="1">IF($C48&lt;=Inputs!$G$114,OFFSET(BP47,,-1),0)</f>
        <v>0</v>
      </c>
      <c r="BQ48" s="76">
        <f ca="1">IF($C48&lt;=Inputs!$G$114,OFFSET(BQ47,,-1),0)</f>
        <v>0</v>
      </c>
      <c r="BR48" s="76">
        <f ca="1">IF($C48&lt;=Inputs!$G$114,OFFSET(BR47,,-1),0)</f>
        <v>0</v>
      </c>
      <c r="BS48" s="76">
        <f ca="1">IF($C48&lt;=Inputs!$G$114,OFFSET(BS47,,-1),0)</f>
        <v>0</v>
      </c>
      <c r="BT48" s="76">
        <f ca="1">IF($C48&lt;=Inputs!$G$114,OFFSET(BT47,,-1),0)</f>
        <v>0</v>
      </c>
      <c r="BU48" s="76">
        <f ca="1">IF($C48&lt;=Inputs!$G$114,OFFSET(BU47,,-1),0)</f>
        <v>0</v>
      </c>
      <c r="BV48" s="76">
        <f ca="1">IF($C48&lt;=Inputs!$G$114,OFFSET(BV47,,-1),0)</f>
        <v>0</v>
      </c>
      <c r="BW48" s="76">
        <f ca="1">IF($C48&lt;=Inputs!$G$114,OFFSET(BW47,,-1),0)</f>
        <v>0</v>
      </c>
      <c r="BX48" s="76">
        <f ca="1">IF($C48&lt;=Inputs!$G$114,OFFSET(BX47,,-1),0)</f>
        <v>0</v>
      </c>
      <c r="BY48" s="76">
        <f ca="1">IF($C48&lt;=Inputs!$G$114,OFFSET(BY47,,-1),0)</f>
        <v>0</v>
      </c>
      <c r="BZ48" s="76">
        <f ca="1">IF($C48&lt;=Inputs!$G$114,OFFSET(BZ47,,-1),0)</f>
        <v>0</v>
      </c>
      <c r="CA48" s="76">
        <f ca="1">IF($C48&lt;=Inputs!$G$114,OFFSET(CA47,,-1),0)</f>
        <v>0</v>
      </c>
      <c r="CB48" s="76">
        <f ca="1">IF($C48&lt;=Inputs!$G$114,OFFSET(CB47,,-1),0)</f>
        <v>0</v>
      </c>
      <c r="CC48" s="76">
        <f ca="1">IF($C48&lt;=Inputs!$G$114,OFFSET(CC47,,-1),0)</f>
        <v>0</v>
      </c>
      <c r="CD48" s="76">
        <f ca="1">IF($C48&lt;=Inputs!$G$114,OFFSET(CD47,,-1),0)</f>
        <v>0</v>
      </c>
      <c r="CE48" s="76">
        <f ca="1">IF($C48&lt;=Inputs!$G$114,OFFSET(CE47,,-1),0)</f>
        <v>0</v>
      </c>
      <c r="CF48" s="76">
        <f ca="1">IF($C48&lt;=Inputs!$G$114,OFFSET(CF47,,-1),0)</f>
        <v>0</v>
      </c>
      <c r="CG48" s="76">
        <f ca="1">IF($C48&lt;=Inputs!$G$114,OFFSET(CG47,,-1),0)</f>
        <v>0</v>
      </c>
      <c r="CH48" s="76">
        <f ca="1">IF($C48&lt;=Inputs!$G$114,OFFSET(CH47,,-1),0)</f>
        <v>0</v>
      </c>
      <c r="CI48" s="76">
        <f ca="1">IF($C48&lt;=Inputs!$G$114,OFFSET(CI47,,-1),0)</f>
        <v>0</v>
      </c>
      <c r="CJ48" s="76">
        <f ca="1">IF($C48&lt;=Inputs!$G$114,OFFSET(CJ47,,-1),0)</f>
        <v>0</v>
      </c>
      <c r="CK48" s="76">
        <f ca="1">IF($C48&lt;=Inputs!$G$114,OFFSET(CK47,,-1),0)</f>
        <v>0</v>
      </c>
      <c r="CL48" s="76">
        <f ca="1">IF($C48&lt;=Inputs!$G$114,OFFSET(CL47,,-1),0)</f>
        <v>0</v>
      </c>
      <c r="CM48" s="76">
        <f ca="1">IF($C48&lt;=Inputs!$G$114,OFFSET(CM47,,-1),0)</f>
        <v>0</v>
      </c>
      <c r="CN48" s="76">
        <f ca="1">IF($C48&lt;=Inputs!$G$114,OFFSET(CN47,,-1),0)</f>
        <v>0</v>
      </c>
      <c r="CO48" s="76">
        <f ca="1">IF($C48&lt;=Inputs!$G$114,OFFSET(CO47,,-1),0)</f>
        <v>0</v>
      </c>
      <c r="CP48" s="76">
        <f ca="1">IF($C48&lt;=Inputs!$G$114,OFFSET(CP47,,-1),0)</f>
        <v>0</v>
      </c>
      <c r="CQ48" s="76">
        <f ca="1">IF($C48&lt;=Inputs!$G$114,OFFSET(CQ47,,-1),0)</f>
        <v>0</v>
      </c>
      <c r="CR48" s="76">
        <f ca="1">IF($C48&lt;=Inputs!$G$114,OFFSET(CR47,,-1),0)</f>
        <v>0</v>
      </c>
      <c r="CS48" s="76">
        <f ca="1">IF($C48&lt;=Inputs!$G$114,OFFSET(CS47,,-1),0)</f>
        <v>0</v>
      </c>
      <c r="CT48" s="76">
        <f ca="1">IF($C48&lt;=Inputs!$G$114,OFFSET(CT47,,-1),0)</f>
        <v>0</v>
      </c>
      <c r="CU48" s="76">
        <f ca="1">IF($C48&lt;=Inputs!$G$114,OFFSET(CU47,,-1),0)</f>
        <v>0</v>
      </c>
      <c r="CV48" s="76">
        <f ca="1">IF($C48&lt;=Inputs!$G$114,OFFSET(CV47,,-1),0)</f>
        <v>0</v>
      </c>
      <c r="CW48" s="76">
        <f ca="1">IF($C48&lt;=Inputs!$G$114,OFFSET(CW47,,-1),0)</f>
        <v>0</v>
      </c>
      <c r="CX48" s="76">
        <f ca="1">IF($C48&lt;=Inputs!$G$114,OFFSET(CX47,,-1),0)</f>
        <v>0</v>
      </c>
      <c r="CY48" s="76">
        <f ca="1">IF($C48&lt;=Inputs!$G$114,OFFSET(CY47,,-1),0)</f>
        <v>0</v>
      </c>
      <c r="CZ48" s="76">
        <f ca="1">IF($C48&lt;=Inputs!$G$114,OFFSET(CZ47,,-1),0)</f>
        <v>0</v>
      </c>
      <c r="DA48" s="76">
        <f ca="1">IF($C48&lt;=Inputs!$G$114,OFFSET(DA47,,-1),0)</f>
        <v>0</v>
      </c>
      <c r="DB48" s="76">
        <f ca="1">IF($C48&lt;=Inputs!$G$114,OFFSET(DB47,,-1),0)</f>
        <v>0</v>
      </c>
      <c r="DC48" s="76">
        <f ca="1">IF($C48&lt;=Inputs!$G$114,OFFSET(DC47,,-1),0)</f>
        <v>0</v>
      </c>
      <c r="DD48" s="76">
        <f ca="1">IF($C48&lt;=Inputs!$G$114,OFFSET(DD47,,-1),0)</f>
        <v>0</v>
      </c>
      <c r="DE48" s="76">
        <f ca="1">IF($C48&lt;=Inputs!$G$114,OFFSET(DE47,,-1),0)</f>
        <v>0</v>
      </c>
      <c r="DF48" s="76">
        <f ca="1">IF($C48&lt;=Inputs!$G$114,OFFSET(DF47,,-1),0)</f>
        <v>0</v>
      </c>
      <c r="DG48" s="76">
        <f ca="1">IF($C48&lt;=Inputs!$G$114,OFFSET(DG47,,-1),0)</f>
        <v>0</v>
      </c>
      <c r="DH48" s="76">
        <f ca="1">IF($C48&lt;=Inputs!$G$114,OFFSET(DH47,,-1),0)</f>
        <v>0</v>
      </c>
      <c r="DI48" s="76">
        <f ca="1">IF($C48&lt;=Inputs!$G$114,OFFSET(DI47,,-1),0)</f>
        <v>0</v>
      </c>
      <c r="DJ48" s="76">
        <f ca="1">IF($C48&lt;=Inputs!$G$114,OFFSET(DJ47,,-1),0)</f>
        <v>0</v>
      </c>
      <c r="DK48" s="76">
        <f ca="1">IF($C48&lt;=Inputs!$G$114,OFFSET(DK47,,-1),0)</f>
        <v>0</v>
      </c>
      <c r="DL48" s="76">
        <f ca="1">IF($C48&lt;=Inputs!$G$114,OFFSET(DL47,,-1),0)</f>
        <v>0</v>
      </c>
      <c r="DM48" s="76">
        <f ca="1">IF($C48&lt;=Inputs!$G$114,OFFSET(DM47,,-1),0)</f>
        <v>0</v>
      </c>
      <c r="DN48" s="76">
        <f ca="1">IF($C48&lt;=Inputs!$G$114,OFFSET(DN47,,-1),0)</f>
        <v>0</v>
      </c>
      <c r="DO48" s="76">
        <f ca="1">IF($C48&lt;=Inputs!$G$114,OFFSET(DO47,,-1),0)</f>
        <v>0</v>
      </c>
      <c r="DP48" s="76">
        <f ca="1">IF($C48&lt;=Inputs!$G$114,OFFSET(DP47,,-1),0)</f>
        <v>0</v>
      </c>
      <c r="DQ48" s="76">
        <f ca="1">IF($C48&lt;=Inputs!$G$114,OFFSET(DQ47,,-1),0)</f>
        <v>0</v>
      </c>
      <c r="DR48" s="76">
        <f ca="1">IF($C48&lt;=Inputs!$G$114,OFFSET(DR47,,-1),0)</f>
        <v>0</v>
      </c>
      <c r="DS48" s="76">
        <f ca="1">IF($C48&lt;=Inputs!$G$114,OFFSET(DS47,,-1),0)</f>
        <v>0</v>
      </c>
      <c r="DT48" s="76">
        <f ca="1">IF($C48&lt;=Inputs!$G$114,OFFSET(DT47,,-1),0)</f>
        <v>0</v>
      </c>
      <c r="DU48" s="76">
        <f ca="1">IF($C48&lt;=Inputs!$G$114,OFFSET(DU47,,-1),0)</f>
        <v>0</v>
      </c>
      <c r="DV48" s="21"/>
      <c r="DW48" s="21"/>
      <c r="DX48" s="21"/>
      <c r="DY48" s="21"/>
      <c r="DZ48" s="21"/>
      <c r="EA48" s="21"/>
      <c r="EB48" s="21"/>
      <c r="EC48" s="21"/>
      <c r="ED48" s="21"/>
      <c r="EE48" s="21"/>
      <c r="EF48" s="21"/>
      <c r="EG48" s="21"/>
      <c r="EH48" s="21"/>
      <c r="EI48" s="21"/>
      <c r="EJ48" s="21"/>
      <c r="EK48" s="21"/>
      <c r="EL48" s="21"/>
      <c r="EM48" s="21"/>
      <c r="EN48" s="21"/>
      <c r="EO48" s="21"/>
    </row>
    <row r="49" spans="1:145" ht="14.25" customHeight="1" outlineLevel="1">
      <c r="A49" s="21"/>
      <c r="B49" s="21"/>
      <c r="C49" s="21">
        <f t="shared" si="13"/>
        <v>9</v>
      </c>
      <c r="D49" s="79" t="s">
        <v>402</v>
      </c>
      <c r="E49" s="21"/>
      <c r="F49" s="76">
        <f ca="1">IF($C49&lt;=Inputs!$G$114,OFFSET(F48,,-1),0)</f>
        <v>0</v>
      </c>
      <c r="G49" s="76">
        <f ca="1">IF($C49&lt;=Inputs!$G$114,OFFSET(G48,,-1),0)</f>
        <v>0</v>
      </c>
      <c r="H49" s="76">
        <f ca="1">IF($C49&lt;=Inputs!$G$114,OFFSET(H48,,-1),0)</f>
        <v>0</v>
      </c>
      <c r="I49" s="76">
        <f ca="1">IF($C49&lt;=Inputs!$G$114,OFFSET(I48,,-1),0)</f>
        <v>0</v>
      </c>
      <c r="J49" s="76">
        <f ca="1">IF($C49&lt;=Inputs!$G$114,OFFSET(J48,,-1),0)</f>
        <v>0</v>
      </c>
      <c r="K49" s="76">
        <f ca="1">IF($C49&lt;=Inputs!$G$114,OFFSET(K48,,-1),0)</f>
        <v>0</v>
      </c>
      <c r="L49" s="76">
        <f ca="1">IF($C49&lt;=Inputs!$G$114,OFFSET(L48,,-1),0)</f>
        <v>0</v>
      </c>
      <c r="M49" s="76">
        <f ca="1">IF($C49&lt;=Inputs!$G$114,OFFSET(M48,,-1),0)</f>
        <v>0</v>
      </c>
      <c r="N49" s="76">
        <f ca="1">IF($C49&lt;=Inputs!$G$114,OFFSET(N48,,-1),0)</f>
        <v>0</v>
      </c>
      <c r="O49" s="76">
        <f ca="1">IF($C49&lt;=Inputs!$G$114,OFFSET(O48,,-1),0)</f>
        <v>0</v>
      </c>
      <c r="P49" s="76">
        <f ca="1">IF($C49&lt;=Inputs!$G$114,OFFSET(P48,,-1),0)</f>
        <v>0</v>
      </c>
      <c r="Q49" s="76">
        <f ca="1">IF($C49&lt;=Inputs!$G$114,OFFSET(Q48,,-1),0)</f>
        <v>0</v>
      </c>
      <c r="R49" s="76">
        <f ca="1">IF($C49&lt;=Inputs!$G$114,OFFSET(R48,,-1),0)</f>
        <v>0</v>
      </c>
      <c r="S49" s="76">
        <f ca="1">IF($C49&lt;=Inputs!$G$114,OFFSET(S48,,-1),0)</f>
        <v>0</v>
      </c>
      <c r="T49" s="76">
        <f ca="1">IF($C49&lt;=Inputs!$G$114,OFFSET(T48,,-1),0)</f>
        <v>0</v>
      </c>
      <c r="U49" s="76">
        <f ca="1">IF($C49&lt;=Inputs!$G$114,OFFSET(U48,,-1),0)</f>
        <v>0</v>
      </c>
      <c r="V49" s="76">
        <f ca="1">IF($C49&lt;=Inputs!$G$114,OFFSET(V48,,-1),0)</f>
        <v>0</v>
      </c>
      <c r="W49" s="76">
        <f ca="1">IF($C49&lt;=Inputs!$G$114,OFFSET(W48,,-1),0)</f>
        <v>0</v>
      </c>
      <c r="X49" s="76">
        <f ca="1">IF($C49&lt;=Inputs!$G$114,OFFSET(X48,,-1),0)</f>
        <v>0</v>
      </c>
      <c r="Y49" s="76">
        <f ca="1">IF($C49&lt;=Inputs!$G$114,OFFSET(Y48,,-1),0)</f>
        <v>0</v>
      </c>
      <c r="Z49" s="76">
        <f ca="1">IF($C49&lt;=Inputs!$G$114,OFFSET(Z48,,-1),0)</f>
        <v>0</v>
      </c>
      <c r="AA49" s="76">
        <f ca="1">IF($C49&lt;=Inputs!$G$114,OFFSET(AA48,,-1),0)</f>
        <v>0</v>
      </c>
      <c r="AB49" s="76">
        <f ca="1">IF($C49&lt;=Inputs!$G$114,OFFSET(AB48,,-1),0)</f>
        <v>0</v>
      </c>
      <c r="AC49" s="76">
        <f ca="1">IF($C49&lt;=Inputs!$G$114,OFFSET(AC48,,-1),0)</f>
        <v>0</v>
      </c>
      <c r="AD49" s="76">
        <f ca="1">IF($C49&lt;=Inputs!$G$114,OFFSET(AD48,,-1),0)</f>
        <v>0</v>
      </c>
      <c r="AE49" s="76">
        <f ca="1">IF($C49&lt;=Inputs!$G$114,OFFSET(AE48,,-1),0)</f>
        <v>0</v>
      </c>
      <c r="AF49" s="76">
        <f ca="1">IF($C49&lt;=Inputs!$G$114,OFFSET(AF48,,-1),0)</f>
        <v>0</v>
      </c>
      <c r="AG49" s="76">
        <f ca="1">IF($C49&lt;=Inputs!$G$114,OFFSET(AG48,,-1),0)</f>
        <v>0</v>
      </c>
      <c r="AH49" s="76">
        <f ca="1">IF($C49&lt;=Inputs!$G$114,OFFSET(AH48,,-1),0)</f>
        <v>0</v>
      </c>
      <c r="AI49" s="76">
        <f ca="1">IF($C49&lt;=Inputs!$G$114,OFFSET(AI48,,-1),0)</f>
        <v>0</v>
      </c>
      <c r="AJ49" s="76">
        <f ca="1">IF($C49&lt;=Inputs!$G$114,OFFSET(AJ48,,-1),0)</f>
        <v>0</v>
      </c>
      <c r="AK49" s="76">
        <f ca="1">IF($C49&lt;=Inputs!$G$114,OFFSET(AK48,,-1),0)</f>
        <v>0</v>
      </c>
      <c r="AL49" s="76">
        <f ca="1">IF($C49&lt;=Inputs!$G$114,OFFSET(AL48,,-1),0)</f>
        <v>0</v>
      </c>
      <c r="AM49" s="76">
        <f ca="1">IF($C49&lt;=Inputs!$G$114,OFFSET(AM48,,-1),0)</f>
        <v>0</v>
      </c>
      <c r="AN49" s="76">
        <f ca="1">IF($C49&lt;=Inputs!$G$114,OFFSET(AN48,,-1),0)</f>
        <v>0</v>
      </c>
      <c r="AO49" s="76">
        <f ca="1">IF($C49&lt;=Inputs!$G$114,OFFSET(AO48,,-1),0)</f>
        <v>0</v>
      </c>
      <c r="AP49" s="76">
        <f ca="1">IF($C49&lt;=Inputs!$G$114,OFFSET(AP48,,-1),0)</f>
        <v>0</v>
      </c>
      <c r="AQ49" s="76">
        <f ca="1">IF($C49&lt;=Inputs!$G$114,OFFSET(AQ48,,-1),0)</f>
        <v>0</v>
      </c>
      <c r="AR49" s="76">
        <f ca="1">IF($C49&lt;=Inputs!$G$114,OFFSET(AR48,,-1),0)</f>
        <v>0</v>
      </c>
      <c r="AS49" s="76">
        <f ca="1">IF($C49&lt;=Inputs!$G$114,OFFSET(AS48,,-1),0)</f>
        <v>0</v>
      </c>
      <c r="AT49" s="76">
        <f ca="1">IF($C49&lt;=Inputs!$G$114,OFFSET(AT48,,-1),0)</f>
        <v>0</v>
      </c>
      <c r="AU49" s="76">
        <f ca="1">IF($C49&lt;=Inputs!$G$114,OFFSET(AU48,,-1),0)</f>
        <v>0</v>
      </c>
      <c r="AV49" s="76">
        <f ca="1">IF($C49&lt;=Inputs!$G$114,OFFSET(AV48,,-1),0)</f>
        <v>0</v>
      </c>
      <c r="AW49" s="76">
        <f ca="1">IF($C49&lt;=Inputs!$G$114,OFFSET(AW48,,-1),0)</f>
        <v>0</v>
      </c>
      <c r="AX49" s="76">
        <f ca="1">IF($C49&lt;=Inputs!$G$114,OFFSET(AX48,,-1),0)</f>
        <v>0</v>
      </c>
      <c r="AY49" s="76">
        <f ca="1">IF($C49&lt;=Inputs!$G$114,OFFSET(AY48,,-1),0)</f>
        <v>0</v>
      </c>
      <c r="AZ49" s="76">
        <f ca="1">IF($C49&lt;=Inputs!$G$114,OFFSET(AZ48,,-1),0)</f>
        <v>0</v>
      </c>
      <c r="BA49" s="76">
        <f ca="1">IF($C49&lt;=Inputs!$G$114,OFFSET(BA48,,-1),0)</f>
        <v>0</v>
      </c>
      <c r="BB49" s="76">
        <f ca="1">IF($C49&lt;=Inputs!$G$114,OFFSET(BB48,,-1),0)</f>
        <v>0</v>
      </c>
      <c r="BC49" s="76">
        <f ca="1">IF($C49&lt;=Inputs!$G$114,OFFSET(BC48,,-1),0)</f>
        <v>0</v>
      </c>
      <c r="BD49" s="76">
        <f ca="1">IF($C49&lt;=Inputs!$G$114,OFFSET(BD48,,-1),0)</f>
        <v>0</v>
      </c>
      <c r="BE49" s="76">
        <f ca="1">IF($C49&lt;=Inputs!$G$114,OFFSET(BE48,,-1),0)</f>
        <v>0</v>
      </c>
      <c r="BF49" s="76">
        <f ca="1">IF($C49&lt;=Inputs!$G$114,OFFSET(BF48,,-1),0)</f>
        <v>0</v>
      </c>
      <c r="BG49" s="76">
        <f ca="1">IF($C49&lt;=Inputs!$G$114,OFFSET(BG48,,-1),0)</f>
        <v>0</v>
      </c>
      <c r="BH49" s="76">
        <f ca="1">IF($C49&lt;=Inputs!$G$114,OFFSET(BH48,,-1),0)</f>
        <v>0</v>
      </c>
      <c r="BI49" s="76">
        <f ca="1">IF($C49&lt;=Inputs!$G$114,OFFSET(BI48,,-1),0)</f>
        <v>0</v>
      </c>
      <c r="BJ49" s="76">
        <f ca="1">IF($C49&lt;=Inputs!$G$114,OFFSET(BJ48,,-1),0)</f>
        <v>0</v>
      </c>
      <c r="BK49" s="76">
        <f ca="1">IF($C49&lt;=Inputs!$G$114,OFFSET(BK48,,-1),0)</f>
        <v>0</v>
      </c>
      <c r="BL49" s="76">
        <f ca="1">IF($C49&lt;=Inputs!$G$114,OFFSET(BL48,,-1),0)</f>
        <v>0</v>
      </c>
      <c r="BM49" s="76">
        <f ca="1">IF($C49&lt;=Inputs!$G$114,OFFSET(BM48,,-1),0)</f>
        <v>0</v>
      </c>
      <c r="BN49" s="76">
        <f ca="1">IF($C49&lt;=Inputs!$G$114,OFFSET(BN48,,-1),0)</f>
        <v>0</v>
      </c>
      <c r="BO49" s="76">
        <f ca="1">IF($C49&lt;=Inputs!$G$114,OFFSET(BO48,,-1),0)</f>
        <v>0</v>
      </c>
      <c r="BP49" s="76">
        <f ca="1">IF($C49&lt;=Inputs!$G$114,OFFSET(BP48,,-1),0)</f>
        <v>0</v>
      </c>
      <c r="BQ49" s="76">
        <f ca="1">IF($C49&lt;=Inputs!$G$114,OFFSET(BQ48,,-1),0)</f>
        <v>0</v>
      </c>
      <c r="BR49" s="76">
        <f ca="1">IF($C49&lt;=Inputs!$G$114,OFFSET(BR48,,-1),0)</f>
        <v>0</v>
      </c>
      <c r="BS49" s="76">
        <f ca="1">IF($C49&lt;=Inputs!$G$114,OFFSET(BS48,,-1),0)</f>
        <v>0</v>
      </c>
      <c r="BT49" s="76">
        <f ca="1">IF($C49&lt;=Inputs!$G$114,OFFSET(BT48,,-1),0)</f>
        <v>0</v>
      </c>
      <c r="BU49" s="76">
        <f ca="1">IF($C49&lt;=Inputs!$G$114,OFFSET(BU48,,-1),0)</f>
        <v>0</v>
      </c>
      <c r="BV49" s="76">
        <f ca="1">IF($C49&lt;=Inputs!$G$114,OFFSET(BV48,,-1),0)</f>
        <v>0</v>
      </c>
      <c r="BW49" s="76">
        <f ca="1">IF($C49&lt;=Inputs!$G$114,OFFSET(BW48,,-1),0)</f>
        <v>0</v>
      </c>
      <c r="BX49" s="76">
        <f ca="1">IF($C49&lt;=Inputs!$G$114,OFFSET(BX48,,-1),0)</f>
        <v>0</v>
      </c>
      <c r="BY49" s="76">
        <f ca="1">IF($C49&lt;=Inputs!$G$114,OFFSET(BY48,,-1),0)</f>
        <v>0</v>
      </c>
      <c r="BZ49" s="76">
        <f ca="1">IF($C49&lt;=Inputs!$G$114,OFFSET(BZ48,,-1),0)</f>
        <v>0</v>
      </c>
      <c r="CA49" s="76">
        <f ca="1">IF($C49&lt;=Inputs!$G$114,OFFSET(CA48,,-1),0)</f>
        <v>0</v>
      </c>
      <c r="CB49" s="76">
        <f ca="1">IF($C49&lt;=Inputs!$G$114,OFFSET(CB48,,-1),0)</f>
        <v>0</v>
      </c>
      <c r="CC49" s="76">
        <f ca="1">IF($C49&lt;=Inputs!$G$114,OFFSET(CC48,,-1),0)</f>
        <v>0</v>
      </c>
      <c r="CD49" s="76">
        <f ca="1">IF($C49&lt;=Inputs!$G$114,OFFSET(CD48,,-1),0)</f>
        <v>0</v>
      </c>
      <c r="CE49" s="76">
        <f ca="1">IF($C49&lt;=Inputs!$G$114,OFFSET(CE48,,-1),0)</f>
        <v>0</v>
      </c>
      <c r="CF49" s="76">
        <f ca="1">IF($C49&lt;=Inputs!$G$114,OFFSET(CF48,,-1),0)</f>
        <v>0</v>
      </c>
      <c r="CG49" s="76">
        <f ca="1">IF($C49&lt;=Inputs!$G$114,OFFSET(CG48,,-1),0)</f>
        <v>0</v>
      </c>
      <c r="CH49" s="76">
        <f ca="1">IF($C49&lt;=Inputs!$G$114,OFFSET(CH48,,-1),0)</f>
        <v>0</v>
      </c>
      <c r="CI49" s="76">
        <f ca="1">IF($C49&lt;=Inputs!$G$114,OFFSET(CI48,,-1),0)</f>
        <v>0</v>
      </c>
      <c r="CJ49" s="76">
        <f ca="1">IF($C49&lt;=Inputs!$G$114,OFFSET(CJ48,,-1),0)</f>
        <v>0</v>
      </c>
      <c r="CK49" s="76">
        <f ca="1">IF($C49&lt;=Inputs!$G$114,OFFSET(CK48,,-1),0)</f>
        <v>0</v>
      </c>
      <c r="CL49" s="76">
        <f ca="1">IF($C49&lt;=Inputs!$G$114,OFFSET(CL48,,-1),0)</f>
        <v>0</v>
      </c>
      <c r="CM49" s="76">
        <f ca="1">IF($C49&lt;=Inputs!$G$114,OFFSET(CM48,,-1),0)</f>
        <v>0</v>
      </c>
      <c r="CN49" s="76">
        <f ca="1">IF($C49&lt;=Inputs!$G$114,OFFSET(CN48,,-1),0)</f>
        <v>0</v>
      </c>
      <c r="CO49" s="76">
        <f ca="1">IF($C49&lt;=Inputs!$G$114,OFFSET(CO48,,-1),0)</f>
        <v>0</v>
      </c>
      <c r="CP49" s="76">
        <f ca="1">IF($C49&lt;=Inputs!$G$114,OFFSET(CP48,,-1),0)</f>
        <v>0</v>
      </c>
      <c r="CQ49" s="76">
        <f ca="1">IF($C49&lt;=Inputs!$G$114,OFFSET(CQ48,,-1),0)</f>
        <v>0</v>
      </c>
      <c r="CR49" s="76">
        <f ca="1">IF($C49&lt;=Inputs!$G$114,OFFSET(CR48,,-1),0)</f>
        <v>0</v>
      </c>
      <c r="CS49" s="76">
        <f ca="1">IF($C49&lt;=Inputs!$G$114,OFFSET(CS48,,-1),0)</f>
        <v>0</v>
      </c>
      <c r="CT49" s="76">
        <f ca="1">IF($C49&lt;=Inputs!$G$114,OFFSET(CT48,,-1),0)</f>
        <v>0</v>
      </c>
      <c r="CU49" s="76">
        <f ca="1">IF($C49&lt;=Inputs!$G$114,OFFSET(CU48,,-1),0)</f>
        <v>0</v>
      </c>
      <c r="CV49" s="76">
        <f ca="1">IF($C49&lt;=Inputs!$G$114,OFFSET(CV48,,-1),0)</f>
        <v>0</v>
      </c>
      <c r="CW49" s="76">
        <f ca="1">IF($C49&lt;=Inputs!$G$114,OFFSET(CW48,,-1),0)</f>
        <v>0</v>
      </c>
      <c r="CX49" s="76">
        <f ca="1">IF($C49&lt;=Inputs!$G$114,OFFSET(CX48,,-1),0)</f>
        <v>0</v>
      </c>
      <c r="CY49" s="76">
        <f ca="1">IF($C49&lt;=Inputs!$G$114,OFFSET(CY48,,-1),0)</f>
        <v>0</v>
      </c>
      <c r="CZ49" s="76">
        <f ca="1">IF($C49&lt;=Inputs!$G$114,OFFSET(CZ48,,-1),0)</f>
        <v>0</v>
      </c>
      <c r="DA49" s="76">
        <f ca="1">IF($C49&lt;=Inputs!$G$114,OFFSET(DA48,,-1),0)</f>
        <v>0</v>
      </c>
      <c r="DB49" s="76">
        <f ca="1">IF($C49&lt;=Inputs!$G$114,OFFSET(DB48,,-1),0)</f>
        <v>0</v>
      </c>
      <c r="DC49" s="76">
        <f ca="1">IF($C49&lt;=Inputs!$G$114,OFFSET(DC48,,-1),0)</f>
        <v>0</v>
      </c>
      <c r="DD49" s="76">
        <f ca="1">IF($C49&lt;=Inputs!$G$114,OFFSET(DD48,,-1),0)</f>
        <v>0</v>
      </c>
      <c r="DE49" s="76">
        <f ca="1">IF($C49&lt;=Inputs!$G$114,OFFSET(DE48,,-1),0)</f>
        <v>0</v>
      </c>
      <c r="DF49" s="76">
        <f ca="1">IF($C49&lt;=Inputs!$G$114,OFFSET(DF48,,-1),0)</f>
        <v>0</v>
      </c>
      <c r="DG49" s="76">
        <f ca="1">IF($C49&lt;=Inputs!$G$114,OFFSET(DG48,,-1),0)</f>
        <v>0</v>
      </c>
      <c r="DH49" s="76">
        <f ca="1">IF($C49&lt;=Inputs!$G$114,OFFSET(DH48,,-1),0)</f>
        <v>0</v>
      </c>
      <c r="DI49" s="76">
        <f ca="1">IF($C49&lt;=Inputs!$G$114,OFFSET(DI48,,-1),0)</f>
        <v>0</v>
      </c>
      <c r="DJ49" s="76">
        <f ca="1">IF($C49&lt;=Inputs!$G$114,OFFSET(DJ48,,-1),0)</f>
        <v>0</v>
      </c>
      <c r="DK49" s="76">
        <f ca="1">IF($C49&lt;=Inputs!$G$114,OFFSET(DK48,,-1),0)</f>
        <v>0</v>
      </c>
      <c r="DL49" s="76">
        <f ca="1">IF($C49&lt;=Inputs!$G$114,OFFSET(DL48,,-1),0)</f>
        <v>0</v>
      </c>
      <c r="DM49" s="76">
        <f ca="1">IF($C49&lt;=Inputs!$G$114,OFFSET(DM48,,-1),0)</f>
        <v>0</v>
      </c>
      <c r="DN49" s="76">
        <f ca="1">IF($C49&lt;=Inputs!$G$114,OFFSET(DN48,,-1),0)</f>
        <v>0</v>
      </c>
      <c r="DO49" s="76">
        <f ca="1">IF($C49&lt;=Inputs!$G$114,OFFSET(DO48,,-1),0)</f>
        <v>0</v>
      </c>
      <c r="DP49" s="76">
        <f ca="1">IF($C49&lt;=Inputs!$G$114,OFFSET(DP48,,-1),0)</f>
        <v>0</v>
      </c>
      <c r="DQ49" s="76">
        <f ca="1">IF($C49&lt;=Inputs!$G$114,OFFSET(DQ48,,-1),0)</f>
        <v>0</v>
      </c>
      <c r="DR49" s="76">
        <f ca="1">IF($C49&lt;=Inputs!$G$114,OFFSET(DR48,,-1),0)</f>
        <v>0</v>
      </c>
      <c r="DS49" s="76">
        <f ca="1">IF($C49&lt;=Inputs!$G$114,OFFSET(DS48,,-1),0)</f>
        <v>0</v>
      </c>
      <c r="DT49" s="76">
        <f ca="1">IF($C49&lt;=Inputs!$G$114,OFFSET(DT48,,-1),0)</f>
        <v>0</v>
      </c>
      <c r="DU49" s="76">
        <f ca="1">IF($C49&lt;=Inputs!$G$114,OFFSET(DU48,,-1),0)</f>
        <v>0</v>
      </c>
      <c r="DV49" s="21"/>
      <c r="DW49" s="21"/>
      <c r="DX49" s="21"/>
      <c r="DY49" s="21"/>
      <c r="DZ49" s="21"/>
      <c r="EA49" s="21"/>
      <c r="EB49" s="21"/>
      <c r="EC49" s="21"/>
      <c r="ED49" s="21"/>
      <c r="EE49" s="21"/>
      <c r="EF49" s="21"/>
      <c r="EG49" s="21"/>
      <c r="EH49" s="21"/>
      <c r="EI49" s="21"/>
      <c r="EJ49" s="21"/>
      <c r="EK49" s="21"/>
      <c r="EL49" s="21"/>
      <c r="EM49" s="21"/>
      <c r="EN49" s="21"/>
      <c r="EO49" s="21"/>
    </row>
    <row r="50" spans="1:145" ht="14.25" customHeight="1" outlineLevel="1">
      <c r="A50" s="21"/>
      <c r="B50" s="21"/>
      <c r="C50" s="21">
        <f t="shared" si="13"/>
        <v>10</v>
      </c>
      <c r="D50" s="79" t="s">
        <v>402</v>
      </c>
      <c r="E50" s="21"/>
      <c r="F50" s="76">
        <f ca="1">IF($C50&lt;=Inputs!$G$114,OFFSET(F49,,-1),0)</f>
        <v>0</v>
      </c>
      <c r="G50" s="76">
        <f ca="1">IF($C50&lt;=Inputs!$G$114,OFFSET(G49,,-1),0)</f>
        <v>0</v>
      </c>
      <c r="H50" s="76">
        <f ca="1">IF($C50&lt;=Inputs!$G$114,OFFSET(H49,,-1),0)</f>
        <v>0</v>
      </c>
      <c r="I50" s="76">
        <f ca="1">IF($C50&lt;=Inputs!$G$114,OFFSET(I49,,-1),0)</f>
        <v>0</v>
      </c>
      <c r="J50" s="76">
        <f ca="1">IF($C50&lt;=Inputs!$G$114,OFFSET(J49,,-1),0)</f>
        <v>0</v>
      </c>
      <c r="K50" s="76">
        <f ca="1">IF($C50&lt;=Inputs!$G$114,OFFSET(K49,,-1),0)</f>
        <v>0</v>
      </c>
      <c r="L50" s="76">
        <f ca="1">IF($C50&lt;=Inputs!$G$114,OFFSET(L49,,-1),0)</f>
        <v>0</v>
      </c>
      <c r="M50" s="76">
        <f ca="1">IF($C50&lt;=Inputs!$G$114,OFFSET(M49,,-1),0)</f>
        <v>0</v>
      </c>
      <c r="N50" s="76">
        <f ca="1">IF($C50&lt;=Inputs!$G$114,OFFSET(N49,,-1),0)</f>
        <v>0</v>
      </c>
      <c r="O50" s="76">
        <f ca="1">IF($C50&lt;=Inputs!$G$114,OFFSET(O49,,-1),0)</f>
        <v>0</v>
      </c>
      <c r="P50" s="76">
        <f ca="1">IF($C50&lt;=Inputs!$G$114,OFFSET(P49,,-1),0)</f>
        <v>0</v>
      </c>
      <c r="Q50" s="76">
        <f ca="1">IF($C50&lt;=Inputs!$G$114,OFFSET(Q49,,-1),0)</f>
        <v>0</v>
      </c>
      <c r="R50" s="76">
        <f ca="1">IF($C50&lt;=Inputs!$G$114,OFFSET(R49,,-1),0)</f>
        <v>0</v>
      </c>
      <c r="S50" s="76">
        <f ca="1">IF($C50&lt;=Inputs!$G$114,OFFSET(S49,,-1),0)</f>
        <v>0</v>
      </c>
      <c r="T50" s="76">
        <f ca="1">IF($C50&lt;=Inputs!$G$114,OFFSET(T49,,-1),0)</f>
        <v>0</v>
      </c>
      <c r="U50" s="76">
        <f ca="1">IF($C50&lt;=Inputs!$G$114,OFFSET(U49,,-1),0)</f>
        <v>0</v>
      </c>
      <c r="V50" s="76">
        <f ca="1">IF($C50&lt;=Inputs!$G$114,OFFSET(V49,,-1),0)</f>
        <v>0</v>
      </c>
      <c r="W50" s="76">
        <f ca="1">IF($C50&lt;=Inputs!$G$114,OFFSET(W49,,-1),0)</f>
        <v>0</v>
      </c>
      <c r="X50" s="76">
        <f ca="1">IF($C50&lt;=Inputs!$G$114,OFFSET(X49,,-1),0)</f>
        <v>0</v>
      </c>
      <c r="Y50" s="76">
        <f ca="1">IF($C50&lt;=Inputs!$G$114,OFFSET(Y49,,-1),0)</f>
        <v>0</v>
      </c>
      <c r="Z50" s="76">
        <f ca="1">IF($C50&lt;=Inputs!$G$114,OFFSET(Z49,,-1),0)</f>
        <v>0</v>
      </c>
      <c r="AA50" s="76">
        <f ca="1">IF($C50&lt;=Inputs!$G$114,OFFSET(AA49,,-1),0)</f>
        <v>0</v>
      </c>
      <c r="AB50" s="76">
        <f ca="1">IF($C50&lt;=Inputs!$G$114,OFFSET(AB49,,-1),0)</f>
        <v>0</v>
      </c>
      <c r="AC50" s="76">
        <f ca="1">IF($C50&lt;=Inputs!$G$114,OFFSET(AC49,,-1),0)</f>
        <v>0</v>
      </c>
      <c r="AD50" s="76">
        <f ca="1">IF($C50&lt;=Inputs!$G$114,OFFSET(AD49,,-1),0)</f>
        <v>0</v>
      </c>
      <c r="AE50" s="76">
        <f ca="1">IF($C50&lt;=Inputs!$G$114,OFFSET(AE49,,-1),0)</f>
        <v>0</v>
      </c>
      <c r="AF50" s="76">
        <f ca="1">IF($C50&lt;=Inputs!$G$114,OFFSET(AF49,,-1),0)</f>
        <v>0</v>
      </c>
      <c r="AG50" s="76">
        <f ca="1">IF($C50&lt;=Inputs!$G$114,OFFSET(AG49,,-1),0)</f>
        <v>0</v>
      </c>
      <c r="AH50" s="76">
        <f ca="1">IF($C50&lt;=Inputs!$G$114,OFFSET(AH49,,-1),0)</f>
        <v>0</v>
      </c>
      <c r="AI50" s="76">
        <f ca="1">IF($C50&lt;=Inputs!$G$114,OFFSET(AI49,,-1),0)</f>
        <v>0</v>
      </c>
      <c r="AJ50" s="76">
        <f ca="1">IF($C50&lt;=Inputs!$G$114,OFFSET(AJ49,,-1),0)</f>
        <v>0</v>
      </c>
      <c r="AK50" s="76">
        <f ca="1">IF($C50&lt;=Inputs!$G$114,OFFSET(AK49,,-1),0)</f>
        <v>0</v>
      </c>
      <c r="AL50" s="76">
        <f ca="1">IF($C50&lt;=Inputs!$G$114,OFFSET(AL49,,-1),0)</f>
        <v>0</v>
      </c>
      <c r="AM50" s="76">
        <f ca="1">IF($C50&lt;=Inputs!$G$114,OFFSET(AM49,,-1),0)</f>
        <v>0</v>
      </c>
      <c r="AN50" s="76">
        <f ca="1">IF($C50&lt;=Inputs!$G$114,OFFSET(AN49,,-1),0)</f>
        <v>0</v>
      </c>
      <c r="AO50" s="76">
        <f ca="1">IF($C50&lt;=Inputs!$G$114,OFFSET(AO49,,-1),0)</f>
        <v>0</v>
      </c>
      <c r="AP50" s="76">
        <f ca="1">IF($C50&lt;=Inputs!$G$114,OFFSET(AP49,,-1),0)</f>
        <v>0</v>
      </c>
      <c r="AQ50" s="76">
        <f ca="1">IF($C50&lt;=Inputs!$G$114,OFFSET(AQ49,,-1),0)</f>
        <v>0</v>
      </c>
      <c r="AR50" s="76">
        <f ca="1">IF($C50&lt;=Inputs!$G$114,OFFSET(AR49,,-1),0)</f>
        <v>0</v>
      </c>
      <c r="AS50" s="76">
        <f ca="1">IF($C50&lt;=Inputs!$G$114,OFFSET(AS49,,-1),0)</f>
        <v>0</v>
      </c>
      <c r="AT50" s="76">
        <f ca="1">IF($C50&lt;=Inputs!$G$114,OFFSET(AT49,,-1),0)</f>
        <v>0</v>
      </c>
      <c r="AU50" s="76">
        <f ca="1">IF($C50&lt;=Inputs!$G$114,OFFSET(AU49,,-1),0)</f>
        <v>0</v>
      </c>
      <c r="AV50" s="76">
        <f ca="1">IF($C50&lt;=Inputs!$G$114,OFFSET(AV49,,-1),0)</f>
        <v>0</v>
      </c>
      <c r="AW50" s="76">
        <f ca="1">IF($C50&lt;=Inputs!$G$114,OFFSET(AW49,,-1),0)</f>
        <v>0</v>
      </c>
      <c r="AX50" s="76">
        <f ca="1">IF($C50&lt;=Inputs!$G$114,OFFSET(AX49,,-1),0)</f>
        <v>0</v>
      </c>
      <c r="AY50" s="76">
        <f ca="1">IF($C50&lt;=Inputs!$G$114,OFFSET(AY49,,-1),0)</f>
        <v>0</v>
      </c>
      <c r="AZ50" s="76">
        <f ca="1">IF($C50&lt;=Inputs!$G$114,OFFSET(AZ49,,-1),0)</f>
        <v>0</v>
      </c>
      <c r="BA50" s="76">
        <f ca="1">IF($C50&lt;=Inputs!$G$114,OFFSET(BA49,,-1),0)</f>
        <v>0</v>
      </c>
      <c r="BB50" s="76">
        <f ca="1">IF($C50&lt;=Inputs!$G$114,OFFSET(BB49,,-1),0)</f>
        <v>0</v>
      </c>
      <c r="BC50" s="76">
        <f ca="1">IF($C50&lt;=Inputs!$G$114,OFFSET(BC49,,-1),0)</f>
        <v>0</v>
      </c>
      <c r="BD50" s="76">
        <f ca="1">IF($C50&lt;=Inputs!$G$114,OFFSET(BD49,,-1),0)</f>
        <v>0</v>
      </c>
      <c r="BE50" s="76">
        <f ca="1">IF($C50&lt;=Inputs!$G$114,OFFSET(BE49,,-1),0)</f>
        <v>0</v>
      </c>
      <c r="BF50" s="76">
        <f ca="1">IF($C50&lt;=Inputs!$G$114,OFFSET(BF49,,-1),0)</f>
        <v>0</v>
      </c>
      <c r="BG50" s="76">
        <f ca="1">IF($C50&lt;=Inputs!$G$114,OFFSET(BG49,,-1),0)</f>
        <v>0</v>
      </c>
      <c r="BH50" s="76">
        <f ca="1">IF($C50&lt;=Inputs!$G$114,OFFSET(BH49,,-1),0)</f>
        <v>0</v>
      </c>
      <c r="BI50" s="76">
        <f ca="1">IF($C50&lt;=Inputs!$G$114,OFFSET(BI49,,-1),0)</f>
        <v>0</v>
      </c>
      <c r="BJ50" s="76">
        <f ca="1">IF($C50&lt;=Inputs!$G$114,OFFSET(BJ49,,-1),0)</f>
        <v>0</v>
      </c>
      <c r="BK50" s="76">
        <f ca="1">IF($C50&lt;=Inputs!$G$114,OFFSET(BK49,,-1),0)</f>
        <v>0</v>
      </c>
      <c r="BL50" s="76">
        <f ca="1">IF($C50&lt;=Inputs!$G$114,OFFSET(BL49,,-1),0)</f>
        <v>0</v>
      </c>
      <c r="BM50" s="76">
        <f ca="1">IF($C50&lt;=Inputs!$G$114,OFFSET(BM49,,-1),0)</f>
        <v>0</v>
      </c>
      <c r="BN50" s="76">
        <f ca="1">IF($C50&lt;=Inputs!$G$114,OFFSET(BN49,,-1),0)</f>
        <v>0</v>
      </c>
      <c r="BO50" s="76">
        <f ca="1">IF($C50&lt;=Inputs!$G$114,OFFSET(BO49,,-1),0)</f>
        <v>0</v>
      </c>
      <c r="BP50" s="76">
        <f ca="1">IF($C50&lt;=Inputs!$G$114,OFFSET(BP49,,-1),0)</f>
        <v>0</v>
      </c>
      <c r="BQ50" s="76">
        <f ca="1">IF($C50&lt;=Inputs!$G$114,OFFSET(BQ49,,-1),0)</f>
        <v>0</v>
      </c>
      <c r="BR50" s="76">
        <f ca="1">IF($C50&lt;=Inputs!$G$114,OFFSET(BR49,,-1),0)</f>
        <v>0</v>
      </c>
      <c r="BS50" s="76">
        <f ca="1">IF($C50&lt;=Inputs!$G$114,OFFSET(BS49,,-1),0)</f>
        <v>0</v>
      </c>
      <c r="BT50" s="76">
        <f ca="1">IF($C50&lt;=Inputs!$G$114,OFFSET(BT49,,-1),0)</f>
        <v>0</v>
      </c>
      <c r="BU50" s="76">
        <f ca="1">IF($C50&lt;=Inputs!$G$114,OFFSET(BU49,,-1),0)</f>
        <v>0</v>
      </c>
      <c r="BV50" s="76">
        <f ca="1">IF($C50&lt;=Inputs!$G$114,OFFSET(BV49,,-1),0)</f>
        <v>0</v>
      </c>
      <c r="BW50" s="76">
        <f ca="1">IF($C50&lt;=Inputs!$G$114,OFFSET(BW49,,-1),0)</f>
        <v>0</v>
      </c>
      <c r="BX50" s="76">
        <f ca="1">IF($C50&lt;=Inputs!$G$114,OFFSET(BX49,,-1),0)</f>
        <v>0</v>
      </c>
      <c r="BY50" s="76">
        <f ca="1">IF($C50&lt;=Inputs!$G$114,OFFSET(BY49,,-1),0)</f>
        <v>0</v>
      </c>
      <c r="BZ50" s="76">
        <f ca="1">IF($C50&lt;=Inputs!$G$114,OFFSET(BZ49,,-1),0)</f>
        <v>0</v>
      </c>
      <c r="CA50" s="76">
        <f ca="1">IF($C50&lt;=Inputs!$G$114,OFFSET(CA49,,-1),0)</f>
        <v>0</v>
      </c>
      <c r="CB50" s="76">
        <f ca="1">IF($C50&lt;=Inputs!$G$114,OFFSET(CB49,,-1),0)</f>
        <v>0</v>
      </c>
      <c r="CC50" s="76">
        <f ca="1">IF($C50&lt;=Inputs!$G$114,OFFSET(CC49,,-1),0)</f>
        <v>0</v>
      </c>
      <c r="CD50" s="76">
        <f ca="1">IF($C50&lt;=Inputs!$G$114,OFFSET(CD49,,-1),0)</f>
        <v>0</v>
      </c>
      <c r="CE50" s="76">
        <f ca="1">IF($C50&lt;=Inputs!$G$114,OFFSET(CE49,,-1),0)</f>
        <v>0</v>
      </c>
      <c r="CF50" s="76">
        <f ca="1">IF($C50&lt;=Inputs!$G$114,OFFSET(CF49,,-1),0)</f>
        <v>0</v>
      </c>
      <c r="CG50" s="76">
        <f ca="1">IF($C50&lt;=Inputs!$G$114,OFFSET(CG49,,-1),0)</f>
        <v>0</v>
      </c>
      <c r="CH50" s="76">
        <f ca="1">IF($C50&lt;=Inputs!$G$114,OFFSET(CH49,,-1),0)</f>
        <v>0</v>
      </c>
      <c r="CI50" s="76">
        <f ca="1">IF($C50&lt;=Inputs!$G$114,OFFSET(CI49,,-1),0)</f>
        <v>0</v>
      </c>
      <c r="CJ50" s="76">
        <f ca="1">IF($C50&lt;=Inputs!$G$114,OFFSET(CJ49,,-1),0)</f>
        <v>0</v>
      </c>
      <c r="CK50" s="76">
        <f ca="1">IF($C50&lt;=Inputs!$G$114,OFFSET(CK49,,-1),0)</f>
        <v>0</v>
      </c>
      <c r="CL50" s="76">
        <f ca="1">IF($C50&lt;=Inputs!$G$114,OFFSET(CL49,,-1),0)</f>
        <v>0</v>
      </c>
      <c r="CM50" s="76">
        <f ca="1">IF($C50&lt;=Inputs!$G$114,OFFSET(CM49,,-1),0)</f>
        <v>0</v>
      </c>
      <c r="CN50" s="76">
        <f ca="1">IF($C50&lt;=Inputs!$G$114,OFFSET(CN49,,-1),0)</f>
        <v>0</v>
      </c>
      <c r="CO50" s="76">
        <f ca="1">IF($C50&lt;=Inputs!$G$114,OFFSET(CO49,,-1),0)</f>
        <v>0</v>
      </c>
      <c r="CP50" s="76">
        <f ca="1">IF($C50&lt;=Inputs!$G$114,OFFSET(CP49,,-1),0)</f>
        <v>0</v>
      </c>
      <c r="CQ50" s="76">
        <f ca="1">IF($C50&lt;=Inputs!$G$114,OFFSET(CQ49,,-1),0)</f>
        <v>0</v>
      </c>
      <c r="CR50" s="76">
        <f ca="1">IF($C50&lt;=Inputs!$G$114,OFFSET(CR49,,-1),0)</f>
        <v>0</v>
      </c>
      <c r="CS50" s="76">
        <f ca="1">IF($C50&lt;=Inputs!$G$114,OFFSET(CS49,,-1),0)</f>
        <v>0</v>
      </c>
      <c r="CT50" s="76">
        <f ca="1">IF($C50&lt;=Inputs!$G$114,OFFSET(CT49,,-1),0)</f>
        <v>0</v>
      </c>
      <c r="CU50" s="76">
        <f ca="1">IF($C50&lt;=Inputs!$G$114,OFFSET(CU49,,-1),0)</f>
        <v>0</v>
      </c>
      <c r="CV50" s="76">
        <f ca="1">IF($C50&lt;=Inputs!$G$114,OFFSET(CV49,,-1),0)</f>
        <v>0</v>
      </c>
      <c r="CW50" s="76">
        <f ca="1">IF($C50&lt;=Inputs!$G$114,OFFSET(CW49,,-1),0)</f>
        <v>0</v>
      </c>
      <c r="CX50" s="76">
        <f ca="1">IF($C50&lt;=Inputs!$G$114,OFFSET(CX49,,-1),0)</f>
        <v>0</v>
      </c>
      <c r="CY50" s="76">
        <f ca="1">IF($C50&lt;=Inputs!$G$114,OFFSET(CY49,,-1),0)</f>
        <v>0</v>
      </c>
      <c r="CZ50" s="76">
        <f ca="1">IF($C50&lt;=Inputs!$G$114,OFFSET(CZ49,,-1),0)</f>
        <v>0</v>
      </c>
      <c r="DA50" s="76">
        <f ca="1">IF($C50&lt;=Inputs!$G$114,OFFSET(DA49,,-1),0)</f>
        <v>0</v>
      </c>
      <c r="DB50" s="76">
        <f ca="1">IF($C50&lt;=Inputs!$G$114,OFFSET(DB49,,-1),0)</f>
        <v>0</v>
      </c>
      <c r="DC50" s="76">
        <f ca="1">IF($C50&lt;=Inputs!$G$114,OFFSET(DC49,,-1),0)</f>
        <v>0</v>
      </c>
      <c r="DD50" s="76">
        <f ca="1">IF($C50&lt;=Inputs!$G$114,OFFSET(DD49,,-1),0)</f>
        <v>0</v>
      </c>
      <c r="DE50" s="76">
        <f ca="1">IF($C50&lt;=Inputs!$G$114,OFFSET(DE49,,-1),0)</f>
        <v>0</v>
      </c>
      <c r="DF50" s="76">
        <f ca="1">IF($C50&lt;=Inputs!$G$114,OFFSET(DF49,,-1),0)</f>
        <v>0</v>
      </c>
      <c r="DG50" s="76">
        <f ca="1">IF($C50&lt;=Inputs!$G$114,OFFSET(DG49,,-1),0)</f>
        <v>0</v>
      </c>
      <c r="DH50" s="76">
        <f ca="1">IF($C50&lt;=Inputs!$G$114,OFFSET(DH49,,-1),0)</f>
        <v>0</v>
      </c>
      <c r="DI50" s="76">
        <f ca="1">IF($C50&lt;=Inputs!$G$114,OFFSET(DI49,,-1),0)</f>
        <v>0</v>
      </c>
      <c r="DJ50" s="76">
        <f ca="1">IF($C50&lt;=Inputs!$G$114,OFFSET(DJ49,,-1),0)</f>
        <v>0</v>
      </c>
      <c r="DK50" s="76">
        <f ca="1">IF($C50&lt;=Inputs!$G$114,OFFSET(DK49,,-1),0)</f>
        <v>0</v>
      </c>
      <c r="DL50" s="76">
        <f ca="1">IF($C50&lt;=Inputs!$G$114,OFFSET(DL49,,-1),0)</f>
        <v>0</v>
      </c>
      <c r="DM50" s="76">
        <f ca="1">IF($C50&lt;=Inputs!$G$114,OFFSET(DM49,,-1),0)</f>
        <v>0</v>
      </c>
      <c r="DN50" s="76">
        <f ca="1">IF($C50&lt;=Inputs!$G$114,OFFSET(DN49,,-1),0)</f>
        <v>0</v>
      </c>
      <c r="DO50" s="76">
        <f ca="1">IF($C50&lt;=Inputs!$G$114,OFFSET(DO49,,-1),0)</f>
        <v>0</v>
      </c>
      <c r="DP50" s="76">
        <f ca="1">IF($C50&lt;=Inputs!$G$114,OFFSET(DP49,,-1),0)</f>
        <v>0</v>
      </c>
      <c r="DQ50" s="76">
        <f ca="1">IF($C50&lt;=Inputs!$G$114,OFFSET(DQ49,,-1),0)</f>
        <v>0</v>
      </c>
      <c r="DR50" s="76">
        <f ca="1">IF($C50&lt;=Inputs!$G$114,OFFSET(DR49,,-1),0)</f>
        <v>0</v>
      </c>
      <c r="DS50" s="76">
        <f ca="1">IF($C50&lt;=Inputs!$G$114,OFFSET(DS49,,-1),0)</f>
        <v>0</v>
      </c>
      <c r="DT50" s="76">
        <f ca="1">IF($C50&lt;=Inputs!$G$114,OFFSET(DT49,,-1),0)</f>
        <v>0</v>
      </c>
      <c r="DU50" s="76">
        <f ca="1">IF($C50&lt;=Inputs!$G$114,OFFSET(DU49,,-1),0)</f>
        <v>0</v>
      </c>
      <c r="DV50" s="21"/>
      <c r="DW50" s="21"/>
      <c r="DX50" s="21"/>
      <c r="DY50" s="21"/>
      <c r="DZ50" s="21"/>
      <c r="EA50" s="21"/>
      <c r="EB50" s="21"/>
      <c r="EC50" s="21"/>
      <c r="ED50" s="21"/>
      <c r="EE50" s="21"/>
      <c r="EF50" s="21"/>
      <c r="EG50" s="21"/>
      <c r="EH50" s="21"/>
      <c r="EI50" s="21"/>
      <c r="EJ50" s="21"/>
      <c r="EK50" s="21"/>
      <c r="EL50" s="21"/>
      <c r="EM50" s="21"/>
      <c r="EN50" s="21"/>
      <c r="EO50" s="21"/>
    </row>
    <row r="51" spans="1:145" ht="14.25" customHeight="1" outlineLevel="1">
      <c r="A51" s="21"/>
      <c r="B51" s="21"/>
      <c r="C51" s="21">
        <f t="shared" si="13"/>
        <v>11</v>
      </c>
      <c r="D51" s="79" t="s">
        <v>402</v>
      </c>
      <c r="E51" s="21"/>
      <c r="F51" s="76">
        <f ca="1">IF($C51&lt;=Inputs!$G$114,OFFSET(F50,,-1),0)</f>
        <v>0</v>
      </c>
      <c r="G51" s="76">
        <f ca="1">IF($C51&lt;=Inputs!$G$114,OFFSET(G50,,-1),0)</f>
        <v>0</v>
      </c>
      <c r="H51" s="76">
        <f ca="1">IF($C51&lt;=Inputs!$G$114,OFFSET(H50,,-1),0)</f>
        <v>0</v>
      </c>
      <c r="I51" s="76">
        <f ca="1">IF($C51&lt;=Inputs!$G$114,OFFSET(I50,,-1),0)</f>
        <v>0</v>
      </c>
      <c r="J51" s="76">
        <f ca="1">IF($C51&lt;=Inputs!$G$114,OFFSET(J50,,-1),0)</f>
        <v>0</v>
      </c>
      <c r="K51" s="76">
        <f ca="1">IF($C51&lt;=Inputs!$G$114,OFFSET(K50,,-1),0)</f>
        <v>0</v>
      </c>
      <c r="L51" s="76">
        <f ca="1">IF($C51&lt;=Inputs!$G$114,OFFSET(L50,,-1),0)</f>
        <v>0</v>
      </c>
      <c r="M51" s="76">
        <f ca="1">IF($C51&lt;=Inputs!$G$114,OFFSET(M50,,-1),0)</f>
        <v>0</v>
      </c>
      <c r="N51" s="76">
        <f ca="1">IF($C51&lt;=Inputs!$G$114,OFFSET(N50,,-1),0)</f>
        <v>0</v>
      </c>
      <c r="O51" s="76">
        <f ca="1">IF($C51&lt;=Inputs!$G$114,OFFSET(O50,,-1),0)</f>
        <v>0</v>
      </c>
      <c r="P51" s="76">
        <f ca="1">IF($C51&lt;=Inputs!$G$114,OFFSET(P50,,-1),0)</f>
        <v>0</v>
      </c>
      <c r="Q51" s="76">
        <f ca="1">IF($C51&lt;=Inputs!$G$114,OFFSET(Q50,,-1),0)</f>
        <v>0</v>
      </c>
      <c r="R51" s="76">
        <f ca="1">IF($C51&lt;=Inputs!$G$114,OFFSET(R50,,-1),0)</f>
        <v>0</v>
      </c>
      <c r="S51" s="76">
        <f ca="1">IF($C51&lt;=Inputs!$G$114,OFFSET(S50,,-1),0)</f>
        <v>0</v>
      </c>
      <c r="T51" s="76">
        <f ca="1">IF($C51&lt;=Inputs!$G$114,OFFSET(T50,,-1),0)</f>
        <v>0</v>
      </c>
      <c r="U51" s="76">
        <f ca="1">IF($C51&lt;=Inputs!$G$114,OFFSET(U50,,-1),0)</f>
        <v>0</v>
      </c>
      <c r="V51" s="76">
        <f ca="1">IF($C51&lt;=Inputs!$G$114,OFFSET(V50,,-1),0)</f>
        <v>0</v>
      </c>
      <c r="W51" s="76">
        <f ca="1">IF($C51&lt;=Inputs!$G$114,OFFSET(W50,,-1),0)</f>
        <v>0</v>
      </c>
      <c r="X51" s="76">
        <f ca="1">IF($C51&lt;=Inputs!$G$114,OFFSET(X50,,-1),0)</f>
        <v>0</v>
      </c>
      <c r="Y51" s="76">
        <f ca="1">IF($C51&lt;=Inputs!$G$114,OFFSET(Y50,,-1),0)</f>
        <v>0</v>
      </c>
      <c r="Z51" s="76">
        <f ca="1">IF($C51&lt;=Inputs!$G$114,OFFSET(Z50,,-1),0)</f>
        <v>0</v>
      </c>
      <c r="AA51" s="76">
        <f ca="1">IF($C51&lt;=Inputs!$G$114,OFFSET(AA50,,-1),0)</f>
        <v>0</v>
      </c>
      <c r="AB51" s="76">
        <f ca="1">IF($C51&lt;=Inputs!$G$114,OFFSET(AB50,,-1),0)</f>
        <v>0</v>
      </c>
      <c r="AC51" s="76">
        <f ca="1">IF($C51&lt;=Inputs!$G$114,OFFSET(AC50,,-1),0)</f>
        <v>0</v>
      </c>
      <c r="AD51" s="76">
        <f ca="1">IF($C51&lt;=Inputs!$G$114,OFFSET(AD50,,-1),0)</f>
        <v>0</v>
      </c>
      <c r="AE51" s="76">
        <f ca="1">IF($C51&lt;=Inputs!$G$114,OFFSET(AE50,,-1),0)</f>
        <v>0</v>
      </c>
      <c r="AF51" s="76">
        <f ca="1">IF($C51&lt;=Inputs!$G$114,OFFSET(AF50,,-1),0)</f>
        <v>0</v>
      </c>
      <c r="AG51" s="76">
        <f ca="1">IF($C51&lt;=Inputs!$G$114,OFFSET(AG50,,-1),0)</f>
        <v>0</v>
      </c>
      <c r="AH51" s="76">
        <f ca="1">IF($C51&lt;=Inputs!$G$114,OFFSET(AH50,,-1),0)</f>
        <v>0</v>
      </c>
      <c r="AI51" s="76">
        <f ca="1">IF($C51&lt;=Inputs!$G$114,OFFSET(AI50,,-1),0)</f>
        <v>0</v>
      </c>
      <c r="AJ51" s="76">
        <f ca="1">IF($C51&lt;=Inputs!$G$114,OFFSET(AJ50,,-1),0)</f>
        <v>0</v>
      </c>
      <c r="AK51" s="76">
        <f ca="1">IF($C51&lt;=Inputs!$G$114,OFFSET(AK50,,-1),0)</f>
        <v>0</v>
      </c>
      <c r="AL51" s="76">
        <f ca="1">IF($C51&lt;=Inputs!$G$114,OFFSET(AL50,,-1),0)</f>
        <v>0</v>
      </c>
      <c r="AM51" s="76">
        <f ca="1">IF($C51&lt;=Inputs!$G$114,OFFSET(AM50,,-1),0)</f>
        <v>0</v>
      </c>
      <c r="AN51" s="76">
        <f ca="1">IF($C51&lt;=Inputs!$G$114,OFFSET(AN50,,-1),0)</f>
        <v>0</v>
      </c>
      <c r="AO51" s="76">
        <f ca="1">IF($C51&lt;=Inputs!$G$114,OFFSET(AO50,,-1),0)</f>
        <v>0</v>
      </c>
      <c r="AP51" s="76">
        <f ca="1">IF($C51&lt;=Inputs!$G$114,OFFSET(AP50,,-1),0)</f>
        <v>0</v>
      </c>
      <c r="AQ51" s="76">
        <f ca="1">IF($C51&lt;=Inputs!$G$114,OFFSET(AQ50,,-1),0)</f>
        <v>0</v>
      </c>
      <c r="AR51" s="76">
        <f ca="1">IF($C51&lt;=Inputs!$G$114,OFFSET(AR50,,-1),0)</f>
        <v>0</v>
      </c>
      <c r="AS51" s="76">
        <f ca="1">IF($C51&lt;=Inputs!$G$114,OFFSET(AS50,,-1),0)</f>
        <v>0</v>
      </c>
      <c r="AT51" s="76">
        <f ca="1">IF($C51&lt;=Inputs!$G$114,OFFSET(AT50,,-1),0)</f>
        <v>0</v>
      </c>
      <c r="AU51" s="76">
        <f ca="1">IF($C51&lt;=Inputs!$G$114,OFFSET(AU50,,-1),0)</f>
        <v>0</v>
      </c>
      <c r="AV51" s="76">
        <f ca="1">IF($C51&lt;=Inputs!$G$114,OFFSET(AV50,,-1),0)</f>
        <v>0</v>
      </c>
      <c r="AW51" s="76">
        <f ca="1">IF($C51&lt;=Inputs!$G$114,OFFSET(AW50,,-1),0)</f>
        <v>0</v>
      </c>
      <c r="AX51" s="76">
        <f ca="1">IF($C51&lt;=Inputs!$G$114,OFFSET(AX50,,-1),0)</f>
        <v>0</v>
      </c>
      <c r="AY51" s="76">
        <f ca="1">IF($C51&lt;=Inputs!$G$114,OFFSET(AY50,,-1),0)</f>
        <v>0</v>
      </c>
      <c r="AZ51" s="76">
        <f ca="1">IF($C51&lt;=Inputs!$G$114,OFFSET(AZ50,,-1),0)</f>
        <v>0</v>
      </c>
      <c r="BA51" s="76">
        <f ca="1">IF($C51&lt;=Inputs!$G$114,OFFSET(BA50,,-1),0)</f>
        <v>0</v>
      </c>
      <c r="BB51" s="76">
        <f ca="1">IF($C51&lt;=Inputs!$G$114,OFFSET(BB50,,-1),0)</f>
        <v>0</v>
      </c>
      <c r="BC51" s="76">
        <f ca="1">IF($C51&lt;=Inputs!$G$114,OFFSET(BC50,,-1),0)</f>
        <v>0</v>
      </c>
      <c r="BD51" s="76">
        <f ca="1">IF($C51&lt;=Inputs!$G$114,OFFSET(BD50,,-1),0)</f>
        <v>0</v>
      </c>
      <c r="BE51" s="76">
        <f ca="1">IF($C51&lt;=Inputs!$G$114,OFFSET(BE50,,-1),0)</f>
        <v>0</v>
      </c>
      <c r="BF51" s="76">
        <f ca="1">IF($C51&lt;=Inputs!$G$114,OFFSET(BF50,,-1),0)</f>
        <v>0</v>
      </c>
      <c r="BG51" s="76">
        <f ca="1">IF($C51&lt;=Inputs!$G$114,OFFSET(BG50,,-1),0)</f>
        <v>0</v>
      </c>
      <c r="BH51" s="76">
        <f ca="1">IF($C51&lt;=Inputs!$G$114,OFFSET(BH50,,-1),0)</f>
        <v>0</v>
      </c>
      <c r="BI51" s="76">
        <f ca="1">IF($C51&lt;=Inputs!$G$114,OFFSET(BI50,,-1),0)</f>
        <v>0</v>
      </c>
      <c r="BJ51" s="76">
        <f ca="1">IF($C51&lt;=Inputs!$G$114,OFFSET(BJ50,,-1),0)</f>
        <v>0</v>
      </c>
      <c r="BK51" s="76">
        <f ca="1">IF($C51&lt;=Inputs!$G$114,OFFSET(BK50,,-1),0)</f>
        <v>0</v>
      </c>
      <c r="BL51" s="76">
        <f ca="1">IF($C51&lt;=Inputs!$G$114,OFFSET(BL50,,-1),0)</f>
        <v>0</v>
      </c>
      <c r="BM51" s="76">
        <f ca="1">IF($C51&lt;=Inputs!$G$114,OFFSET(BM50,,-1),0)</f>
        <v>0</v>
      </c>
      <c r="BN51" s="76">
        <f ca="1">IF($C51&lt;=Inputs!$G$114,OFFSET(BN50,,-1),0)</f>
        <v>0</v>
      </c>
      <c r="BO51" s="76">
        <f ca="1">IF($C51&lt;=Inputs!$G$114,OFFSET(BO50,,-1),0)</f>
        <v>0</v>
      </c>
      <c r="BP51" s="76">
        <f ca="1">IF($C51&lt;=Inputs!$G$114,OFFSET(BP50,,-1),0)</f>
        <v>0</v>
      </c>
      <c r="BQ51" s="76">
        <f ca="1">IF($C51&lt;=Inputs!$G$114,OFFSET(BQ50,,-1),0)</f>
        <v>0</v>
      </c>
      <c r="BR51" s="76">
        <f ca="1">IF($C51&lt;=Inputs!$G$114,OFFSET(BR50,,-1),0)</f>
        <v>0</v>
      </c>
      <c r="BS51" s="76">
        <f ca="1">IF($C51&lt;=Inputs!$G$114,OFFSET(BS50,,-1),0)</f>
        <v>0</v>
      </c>
      <c r="BT51" s="76">
        <f ca="1">IF($C51&lt;=Inputs!$G$114,OFFSET(BT50,,-1),0)</f>
        <v>0</v>
      </c>
      <c r="BU51" s="76">
        <f ca="1">IF($C51&lt;=Inputs!$G$114,OFFSET(BU50,,-1),0)</f>
        <v>0</v>
      </c>
      <c r="BV51" s="76">
        <f ca="1">IF($C51&lt;=Inputs!$G$114,OFFSET(BV50,,-1),0)</f>
        <v>0</v>
      </c>
      <c r="BW51" s="76">
        <f ca="1">IF($C51&lt;=Inputs!$G$114,OFFSET(BW50,,-1),0)</f>
        <v>0</v>
      </c>
      <c r="BX51" s="76">
        <f ca="1">IF($C51&lt;=Inputs!$G$114,OFFSET(BX50,,-1),0)</f>
        <v>0</v>
      </c>
      <c r="BY51" s="76">
        <f ca="1">IF($C51&lt;=Inputs!$G$114,OFFSET(BY50,,-1),0)</f>
        <v>0</v>
      </c>
      <c r="BZ51" s="76">
        <f ca="1">IF($C51&lt;=Inputs!$G$114,OFFSET(BZ50,,-1),0)</f>
        <v>0</v>
      </c>
      <c r="CA51" s="76">
        <f ca="1">IF($C51&lt;=Inputs!$G$114,OFFSET(CA50,,-1),0)</f>
        <v>0</v>
      </c>
      <c r="CB51" s="76">
        <f ca="1">IF($C51&lt;=Inputs!$G$114,OFFSET(CB50,,-1),0)</f>
        <v>0</v>
      </c>
      <c r="CC51" s="76">
        <f ca="1">IF($C51&lt;=Inputs!$G$114,OFFSET(CC50,,-1),0)</f>
        <v>0</v>
      </c>
      <c r="CD51" s="76">
        <f ca="1">IF($C51&lt;=Inputs!$G$114,OFFSET(CD50,,-1),0)</f>
        <v>0</v>
      </c>
      <c r="CE51" s="76">
        <f ca="1">IF($C51&lt;=Inputs!$G$114,OFFSET(CE50,,-1),0)</f>
        <v>0</v>
      </c>
      <c r="CF51" s="76">
        <f ca="1">IF($C51&lt;=Inputs!$G$114,OFFSET(CF50,,-1),0)</f>
        <v>0</v>
      </c>
      <c r="CG51" s="76">
        <f ca="1">IF($C51&lt;=Inputs!$G$114,OFFSET(CG50,,-1),0)</f>
        <v>0</v>
      </c>
      <c r="CH51" s="76">
        <f ca="1">IF($C51&lt;=Inputs!$G$114,OFFSET(CH50,,-1),0)</f>
        <v>0</v>
      </c>
      <c r="CI51" s="76">
        <f ca="1">IF($C51&lt;=Inputs!$G$114,OFFSET(CI50,,-1),0)</f>
        <v>0</v>
      </c>
      <c r="CJ51" s="76">
        <f ca="1">IF($C51&lt;=Inputs!$G$114,OFFSET(CJ50,,-1),0)</f>
        <v>0</v>
      </c>
      <c r="CK51" s="76">
        <f ca="1">IF($C51&lt;=Inputs!$G$114,OFFSET(CK50,,-1),0)</f>
        <v>0</v>
      </c>
      <c r="CL51" s="76">
        <f ca="1">IF($C51&lt;=Inputs!$G$114,OFFSET(CL50,,-1),0)</f>
        <v>0</v>
      </c>
      <c r="CM51" s="76">
        <f ca="1">IF($C51&lt;=Inputs!$G$114,OFFSET(CM50,,-1),0)</f>
        <v>0</v>
      </c>
      <c r="CN51" s="76">
        <f ca="1">IF($C51&lt;=Inputs!$G$114,OFFSET(CN50,,-1),0)</f>
        <v>0</v>
      </c>
      <c r="CO51" s="76">
        <f ca="1">IF($C51&lt;=Inputs!$G$114,OFFSET(CO50,,-1),0)</f>
        <v>0</v>
      </c>
      <c r="CP51" s="76">
        <f ca="1">IF($C51&lt;=Inputs!$G$114,OFFSET(CP50,,-1),0)</f>
        <v>0</v>
      </c>
      <c r="CQ51" s="76">
        <f ca="1">IF($C51&lt;=Inputs!$G$114,OFFSET(CQ50,,-1),0)</f>
        <v>0</v>
      </c>
      <c r="CR51" s="76">
        <f ca="1">IF($C51&lt;=Inputs!$G$114,OFFSET(CR50,,-1),0)</f>
        <v>0</v>
      </c>
      <c r="CS51" s="76">
        <f ca="1">IF($C51&lt;=Inputs!$G$114,OFFSET(CS50,,-1),0)</f>
        <v>0</v>
      </c>
      <c r="CT51" s="76">
        <f ca="1">IF($C51&lt;=Inputs!$G$114,OFFSET(CT50,,-1),0)</f>
        <v>0</v>
      </c>
      <c r="CU51" s="76">
        <f ca="1">IF($C51&lt;=Inputs!$G$114,OFFSET(CU50,,-1),0)</f>
        <v>0</v>
      </c>
      <c r="CV51" s="76">
        <f ca="1">IF($C51&lt;=Inputs!$G$114,OFFSET(CV50,,-1),0)</f>
        <v>0</v>
      </c>
      <c r="CW51" s="76">
        <f ca="1">IF($C51&lt;=Inputs!$G$114,OFFSET(CW50,,-1),0)</f>
        <v>0</v>
      </c>
      <c r="CX51" s="76">
        <f ca="1">IF($C51&lt;=Inputs!$G$114,OFFSET(CX50,,-1),0)</f>
        <v>0</v>
      </c>
      <c r="CY51" s="76">
        <f ca="1">IF($C51&lt;=Inputs!$G$114,OFFSET(CY50,,-1),0)</f>
        <v>0</v>
      </c>
      <c r="CZ51" s="76">
        <f ca="1">IF($C51&lt;=Inputs!$G$114,OFFSET(CZ50,,-1),0)</f>
        <v>0</v>
      </c>
      <c r="DA51" s="76">
        <f ca="1">IF($C51&lt;=Inputs!$G$114,OFFSET(DA50,,-1),0)</f>
        <v>0</v>
      </c>
      <c r="DB51" s="76">
        <f ca="1">IF($C51&lt;=Inputs!$G$114,OFFSET(DB50,,-1),0)</f>
        <v>0</v>
      </c>
      <c r="DC51" s="76">
        <f ca="1">IF($C51&lt;=Inputs!$G$114,OFFSET(DC50,,-1),0)</f>
        <v>0</v>
      </c>
      <c r="DD51" s="76">
        <f ca="1">IF($C51&lt;=Inputs!$G$114,OFFSET(DD50,,-1),0)</f>
        <v>0</v>
      </c>
      <c r="DE51" s="76">
        <f ca="1">IF($C51&lt;=Inputs!$G$114,OFFSET(DE50,,-1),0)</f>
        <v>0</v>
      </c>
      <c r="DF51" s="76">
        <f ca="1">IF($C51&lt;=Inputs!$G$114,OFFSET(DF50,,-1),0)</f>
        <v>0</v>
      </c>
      <c r="DG51" s="76">
        <f ca="1">IF($C51&lt;=Inputs!$G$114,OFFSET(DG50,,-1),0)</f>
        <v>0</v>
      </c>
      <c r="DH51" s="76">
        <f ca="1">IF($C51&lt;=Inputs!$G$114,OFFSET(DH50,,-1),0)</f>
        <v>0</v>
      </c>
      <c r="DI51" s="76">
        <f ca="1">IF($C51&lt;=Inputs!$G$114,OFFSET(DI50,,-1),0)</f>
        <v>0</v>
      </c>
      <c r="DJ51" s="76">
        <f ca="1">IF($C51&lt;=Inputs!$G$114,OFFSET(DJ50,,-1),0)</f>
        <v>0</v>
      </c>
      <c r="DK51" s="76">
        <f ca="1">IF($C51&lt;=Inputs!$G$114,OFFSET(DK50,,-1),0)</f>
        <v>0</v>
      </c>
      <c r="DL51" s="76">
        <f ca="1">IF($C51&lt;=Inputs!$G$114,OFFSET(DL50,,-1),0)</f>
        <v>0</v>
      </c>
      <c r="DM51" s="76">
        <f ca="1">IF($C51&lt;=Inputs!$G$114,OFFSET(DM50,,-1),0)</f>
        <v>0</v>
      </c>
      <c r="DN51" s="76">
        <f ca="1">IF($C51&lt;=Inputs!$G$114,OFFSET(DN50,,-1),0)</f>
        <v>0</v>
      </c>
      <c r="DO51" s="76">
        <f ca="1">IF($C51&lt;=Inputs!$G$114,OFFSET(DO50,,-1),0)</f>
        <v>0</v>
      </c>
      <c r="DP51" s="76">
        <f ca="1">IF($C51&lt;=Inputs!$G$114,OFFSET(DP50,,-1),0)</f>
        <v>0</v>
      </c>
      <c r="DQ51" s="76">
        <f ca="1">IF($C51&lt;=Inputs!$G$114,OFFSET(DQ50,,-1),0)</f>
        <v>0</v>
      </c>
      <c r="DR51" s="76">
        <f ca="1">IF($C51&lt;=Inputs!$G$114,OFFSET(DR50,,-1),0)</f>
        <v>0</v>
      </c>
      <c r="DS51" s="76">
        <f ca="1">IF($C51&lt;=Inputs!$G$114,OFFSET(DS50,,-1),0)</f>
        <v>0</v>
      </c>
      <c r="DT51" s="76">
        <f ca="1">IF($C51&lt;=Inputs!$G$114,OFFSET(DT50,,-1),0)</f>
        <v>0</v>
      </c>
      <c r="DU51" s="76">
        <f ca="1">IF($C51&lt;=Inputs!$G$114,OFFSET(DU50,,-1),0)</f>
        <v>0</v>
      </c>
      <c r="DV51" s="21"/>
      <c r="DW51" s="21"/>
      <c r="DX51" s="21"/>
      <c r="DY51" s="21"/>
      <c r="DZ51" s="21"/>
      <c r="EA51" s="21"/>
      <c r="EB51" s="21"/>
      <c r="EC51" s="21"/>
      <c r="ED51" s="21"/>
      <c r="EE51" s="21"/>
      <c r="EF51" s="21"/>
      <c r="EG51" s="21"/>
      <c r="EH51" s="21"/>
      <c r="EI51" s="21"/>
      <c r="EJ51" s="21"/>
      <c r="EK51" s="21"/>
      <c r="EL51" s="21"/>
      <c r="EM51" s="21"/>
      <c r="EN51" s="21"/>
      <c r="EO51" s="21"/>
    </row>
    <row r="52" spans="1:145" ht="14.25" customHeight="1" outlineLevel="1">
      <c r="A52" s="21"/>
      <c r="B52" s="21"/>
      <c r="C52" s="21">
        <f t="shared" si="13"/>
        <v>12</v>
      </c>
      <c r="D52" s="79" t="s">
        <v>402</v>
      </c>
      <c r="E52" s="21"/>
      <c r="F52" s="76">
        <f ca="1">IF($C52&lt;=Inputs!$G$114,OFFSET(F51,,-1),0)</f>
        <v>0</v>
      </c>
      <c r="G52" s="76">
        <f ca="1">IF($C52&lt;=Inputs!$G$114,OFFSET(G51,,-1),0)</f>
        <v>0</v>
      </c>
      <c r="H52" s="76">
        <f ca="1">IF($C52&lt;=Inputs!$G$114,OFFSET(H51,,-1),0)</f>
        <v>0</v>
      </c>
      <c r="I52" s="76">
        <f ca="1">IF($C52&lt;=Inputs!$G$114,OFFSET(I51,,-1),0)</f>
        <v>0</v>
      </c>
      <c r="J52" s="76">
        <f ca="1">IF($C52&lt;=Inputs!$G$114,OFFSET(J51,,-1),0)</f>
        <v>0</v>
      </c>
      <c r="K52" s="76">
        <f ca="1">IF($C52&lt;=Inputs!$G$114,OFFSET(K51,,-1),0)</f>
        <v>0</v>
      </c>
      <c r="L52" s="76">
        <f ca="1">IF($C52&lt;=Inputs!$G$114,OFFSET(L51,,-1),0)</f>
        <v>0</v>
      </c>
      <c r="M52" s="76">
        <f ca="1">IF($C52&lt;=Inputs!$G$114,OFFSET(M51,,-1),0)</f>
        <v>0</v>
      </c>
      <c r="N52" s="76">
        <f ca="1">IF($C52&lt;=Inputs!$G$114,OFFSET(N51,,-1),0)</f>
        <v>0</v>
      </c>
      <c r="O52" s="76">
        <f ca="1">IF($C52&lt;=Inputs!$G$114,OFFSET(O51,,-1),0)</f>
        <v>0</v>
      </c>
      <c r="P52" s="76">
        <f ca="1">IF($C52&lt;=Inputs!$G$114,OFFSET(P51,,-1),0)</f>
        <v>0</v>
      </c>
      <c r="Q52" s="76">
        <f ca="1">IF($C52&lt;=Inputs!$G$114,OFFSET(Q51,,-1),0)</f>
        <v>0</v>
      </c>
      <c r="R52" s="76">
        <f ca="1">IF($C52&lt;=Inputs!$G$114,OFFSET(R51,,-1),0)</f>
        <v>0</v>
      </c>
      <c r="S52" s="76">
        <f ca="1">IF($C52&lt;=Inputs!$G$114,OFFSET(S51,,-1),0)</f>
        <v>0</v>
      </c>
      <c r="T52" s="76">
        <f ca="1">IF($C52&lt;=Inputs!$G$114,OFFSET(T51,,-1),0)</f>
        <v>0</v>
      </c>
      <c r="U52" s="76">
        <f ca="1">IF($C52&lt;=Inputs!$G$114,OFFSET(U51,,-1),0)</f>
        <v>0</v>
      </c>
      <c r="V52" s="76">
        <f ca="1">IF($C52&lt;=Inputs!$G$114,OFFSET(V51,,-1),0)</f>
        <v>0</v>
      </c>
      <c r="W52" s="76">
        <f ca="1">IF($C52&lt;=Inputs!$G$114,OFFSET(W51,,-1),0)</f>
        <v>0</v>
      </c>
      <c r="X52" s="76">
        <f ca="1">IF($C52&lt;=Inputs!$G$114,OFFSET(X51,,-1),0)</f>
        <v>0</v>
      </c>
      <c r="Y52" s="76">
        <f ca="1">IF($C52&lt;=Inputs!$G$114,OFFSET(Y51,,-1),0)</f>
        <v>0</v>
      </c>
      <c r="Z52" s="76">
        <f ca="1">IF($C52&lt;=Inputs!$G$114,OFFSET(Z51,,-1),0)</f>
        <v>0</v>
      </c>
      <c r="AA52" s="76">
        <f ca="1">IF($C52&lt;=Inputs!$G$114,OFFSET(AA51,,-1),0)</f>
        <v>0</v>
      </c>
      <c r="AB52" s="76">
        <f ca="1">IF($C52&lt;=Inputs!$G$114,OFFSET(AB51,,-1),0)</f>
        <v>0</v>
      </c>
      <c r="AC52" s="76">
        <f ca="1">IF($C52&lt;=Inputs!$G$114,OFFSET(AC51,,-1),0)</f>
        <v>0</v>
      </c>
      <c r="AD52" s="76">
        <f ca="1">IF($C52&lt;=Inputs!$G$114,OFFSET(AD51,,-1),0)</f>
        <v>0</v>
      </c>
      <c r="AE52" s="76">
        <f ca="1">IF($C52&lt;=Inputs!$G$114,OFFSET(AE51,,-1),0)</f>
        <v>0</v>
      </c>
      <c r="AF52" s="76">
        <f ca="1">IF($C52&lt;=Inputs!$G$114,OFFSET(AF51,,-1),0)</f>
        <v>0</v>
      </c>
      <c r="AG52" s="76">
        <f ca="1">IF($C52&lt;=Inputs!$G$114,OFFSET(AG51,,-1),0)</f>
        <v>0</v>
      </c>
      <c r="AH52" s="76">
        <f ca="1">IF($C52&lt;=Inputs!$G$114,OFFSET(AH51,,-1),0)</f>
        <v>0</v>
      </c>
      <c r="AI52" s="76">
        <f ca="1">IF($C52&lt;=Inputs!$G$114,OFFSET(AI51,,-1),0)</f>
        <v>0</v>
      </c>
      <c r="AJ52" s="76">
        <f ca="1">IF($C52&lt;=Inputs!$G$114,OFFSET(AJ51,,-1),0)</f>
        <v>0</v>
      </c>
      <c r="AK52" s="76">
        <f ca="1">IF($C52&lt;=Inputs!$G$114,OFFSET(AK51,,-1),0)</f>
        <v>0</v>
      </c>
      <c r="AL52" s="76">
        <f ca="1">IF($C52&lt;=Inputs!$G$114,OFFSET(AL51,,-1),0)</f>
        <v>0</v>
      </c>
      <c r="AM52" s="76">
        <f ca="1">IF($C52&lt;=Inputs!$G$114,OFFSET(AM51,,-1),0)</f>
        <v>0</v>
      </c>
      <c r="AN52" s="76">
        <f ca="1">IF($C52&lt;=Inputs!$G$114,OFFSET(AN51,,-1),0)</f>
        <v>0</v>
      </c>
      <c r="AO52" s="76">
        <f ca="1">IF($C52&lt;=Inputs!$G$114,OFFSET(AO51,,-1),0)</f>
        <v>0</v>
      </c>
      <c r="AP52" s="76">
        <f ca="1">IF($C52&lt;=Inputs!$G$114,OFFSET(AP51,,-1),0)</f>
        <v>0</v>
      </c>
      <c r="AQ52" s="76">
        <f ca="1">IF($C52&lt;=Inputs!$G$114,OFFSET(AQ51,,-1),0)</f>
        <v>0</v>
      </c>
      <c r="AR52" s="76">
        <f ca="1">IF($C52&lt;=Inputs!$G$114,OFFSET(AR51,,-1),0)</f>
        <v>0</v>
      </c>
      <c r="AS52" s="76">
        <f ca="1">IF($C52&lt;=Inputs!$G$114,OFFSET(AS51,,-1),0)</f>
        <v>0</v>
      </c>
      <c r="AT52" s="76">
        <f ca="1">IF($C52&lt;=Inputs!$G$114,OFFSET(AT51,,-1),0)</f>
        <v>0</v>
      </c>
      <c r="AU52" s="76">
        <f ca="1">IF($C52&lt;=Inputs!$G$114,OFFSET(AU51,,-1),0)</f>
        <v>0</v>
      </c>
      <c r="AV52" s="76">
        <f ca="1">IF($C52&lt;=Inputs!$G$114,OFFSET(AV51,,-1),0)</f>
        <v>0</v>
      </c>
      <c r="AW52" s="76">
        <f ca="1">IF($C52&lt;=Inputs!$G$114,OFFSET(AW51,,-1),0)</f>
        <v>0</v>
      </c>
      <c r="AX52" s="76">
        <f ca="1">IF($C52&lt;=Inputs!$G$114,OFFSET(AX51,,-1),0)</f>
        <v>0</v>
      </c>
      <c r="AY52" s="76">
        <f ca="1">IF($C52&lt;=Inputs!$G$114,OFFSET(AY51,,-1),0)</f>
        <v>0</v>
      </c>
      <c r="AZ52" s="76">
        <f ca="1">IF($C52&lt;=Inputs!$G$114,OFFSET(AZ51,,-1),0)</f>
        <v>0</v>
      </c>
      <c r="BA52" s="76">
        <f ca="1">IF($C52&lt;=Inputs!$G$114,OFFSET(BA51,,-1),0)</f>
        <v>0</v>
      </c>
      <c r="BB52" s="76">
        <f ca="1">IF($C52&lt;=Inputs!$G$114,OFFSET(BB51,,-1),0)</f>
        <v>0</v>
      </c>
      <c r="BC52" s="76">
        <f ca="1">IF($C52&lt;=Inputs!$G$114,OFFSET(BC51,,-1),0)</f>
        <v>0</v>
      </c>
      <c r="BD52" s="76">
        <f ca="1">IF($C52&lt;=Inputs!$G$114,OFFSET(BD51,,-1),0)</f>
        <v>0</v>
      </c>
      <c r="BE52" s="76">
        <f ca="1">IF($C52&lt;=Inputs!$G$114,OFFSET(BE51,,-1),0)</f>
        <v>0</v>
      </c>
      <c r="BF52" s="76">
        <f ca="1">IF($C52&lt;=Inputs!$G$114,OFFSET(BF51,,-1),0)</f>
        <v>0</v>
      </c>
      <c r="BG52" s="76">
        <f ca="1">IF($C52&lt;=Inputs!$G$114,OFFSET(BG51,,-1),0)</f>
        <v>0</v>
      </c>
      <c r="BH52" s="76">
        <f ca="1">IF($C52&lt;=Inputs!$G$114,OFFSET(BH51,,-1),0)</f>
        <v>0</v>
      </c>
      <c r="BI52" s="76">
        <f ca="1">IF($C52&lt;=Inputs!$G$114,OFFSET(BI51,,-1),0)</f>
        <v>0</v>
      </c>
      <c r="BJ52" s="76">
        <f ca="1">IF($C52&lt;=Inputs!$G$114,OFFSET(BJ51,,-1),0)</f>
        <v>0</v>
      </c>
      <c r="BK52" s="76">
        <f ca="1">IF($C52&lt;=Inputs!$G$114,OFFSET(BK51,,-1),0)</f>
        <v>0</v>
      </c>
      <c r="BL52" s="76">
        <f ca="1">IF($C52&lt;=Inputs!$G$114,OFFSET(BL51,,-1),0)</f>
        <v>0</v>
      </c>
      <c r="BM52" s="76">
        <f ca="1">IF($C52&lt;=Inputs!$G$114,OFFSET(BM51,,-1),0)</f>
        <v>0</v>
      </c>
      <c r="BN52" s="76">
        <f ca="1">IF($C52&lt;=Inputs!$G$114,OFFSET(BN51,,-1),0)</f>
        <v>0</v>
      </c>
      <c r="BO52" s="76">
        <f ca="1">IF($C52&lt;=Inputs!$G$114,OFFSET(BO51,,-1),0)</f>
        <v>0</v>
      </c>
      <c r="BP52" s="76">
        <f ca="1">IF($C52&lt;=Inputs!$G$114,OFFSET(BP51,,-1),0)</f>
        <v>0</v>
      </c>
      <c r="BQ52" s="76">
        <f ca="1">IF($C52&lt;=Inputs!$G$114,OFFSET(BQ51,,-1),0)</f>
        <v>0</v>
      </c>
      <c r="BR52" s="76">
        <f ca="1">IF($C52&lt;=Inputs!$G$114,OFFSET(BR51,,-1),0)</f>
        <v>0</v>
      </c>
      <c r="BS52" s="76">
        <f ca="1">IF($C52&lt;=Inputs!$G$114,OFFSET(BS51,,-1),0)</f>
        <v>0</v>
      </c>
      <c r="BT52" s="76">
        <f ca="1">IF($C52&lt;=Inputs!$G$114,OFFSET(BT51,,-1),0)</f>
        <v>0</v>
      </c>
      <c r="BU52" s="76">
        <f ca="1">IF($C52&lt;=Inputs!$G$114,OFFSET(BU51,,-1),0)</f>
        <v>0</v>
      </c>
      <c r="BV52" s="76">
        <f ca="1">IF($C52&lt;=Inputs!$G$114,OFFSET(BV51,,-1),0)</f>
        <v>0</v>
      </c>
      <c r="BW52" s="76">
        <f ca="1">IF($C52&lt;=Inputs!$G$114,OFFSET(BW51,,-1),0)</f>
        <v>0</v>
      </c>
      <c r="BX52" s="76">
        <f ca="1">IF($C52&lt;=Inputs!$G$114,OFFSET(BX51,,-1),0)</f>
        <v>0</v>
      </c>
      <c r="BY52" s="76">
        <f ca="1">IF($C52&lt;=Inputs!$G$114,OFFSET(BY51,,-1),0)</f>
        <v>0</v>
      </c>
      <c r="BZ52" s="76">
        <f ca="1">IF($C52&lt;=Inputs!$G$114,OFFSET(BZ51,,-1),0)</f>
        <v>0</v>
      </c>
      <c r="CA52" s="76">
        <f ca="1">IF($C52&lt;=Inputs!$G$114,OFFSET(CA51,,-1),0)</f>
        <v>0</v>
      </c>
      <c r="CB52" s="76">
        <f ca="1">IF($C52&lt;=Inputs!$G$114,OFFSET(CB51,,-1),0)</f>
        <v>0</v>
      </c>
      <c r="CC52" s="76">
        <f ca="1">IF($C52&lt;=Inputs!$G$114,OFFSET(CC51,,-1),0)</f>
        <v>0</v>
      </c>
      <c r="CD52" s="76">
        <f ca="1">IF($C52&lt;=Inputs!$G$114,OFFSET(CD51,,-1),0)</f>
        <v>0</v>
      </c>
      <c r="CE52" s="76">
        <f ca="1">IF($C52&lt;=Inputs!$G$114,OFFSET(CE51,,-1),0)</f>
        <v>0</v>
      </c>
      <c r="CF52" s="76">
        <f ca="1">IF($C52&lt;=Inputs!$G$114,OFFSET(CF51,,-1),0)</f>
        <v>0</v>
      </c>
      <c r="CG52" s="76">
        <f ca="1">IF($C52&lt;=Inputs!$G$114,OFFSET(CG51,,-1),0)</f>
        <v>0</v>
      </c>
      <c r="CH52" s="76">
        <f ca="1">IF($C52&lt;=Inputs!$G$114,OFFSET(CH51,,-1),0)</f>
        <v>0</v>
      </c>
      <c r="CI52" s="76">
        <f ca="1">IF($C52&lt;=Inputs!$G$114,OFFSET(CI51,,-1),0)</f>
        <v>0</v>
      </c>
      <c r="CJ52" s="76">
        <f ca="1">IF($C52&lt;=Inputs!$G$114,OFFSET(CJ51,,-1),0)</f>
        <v>0</v>
      </c>
      <c r="CK52" s="76">
        <f ca="1">IF($C52&lt;=Inputs!$G$114,OFFSET(CK51,,-1),0)</f>
        <v>0</v>
      </c>
      <c r="CL52" s="76">
        <f ca="1">IF($C52&lt;=Inputs!$G$114,OFFSET(CL51,,-1),0)</f>
        <v>0</v>
      </c>
      <c r="CM52" s="76">
        <f ca="1">IF($C52&lt;=Inputs!$G$114,OFFSET(CM51,,-1),0)</f>
        <v>0</v>
      </c>
      <c r="CN52" s="76">
        <f ca="1">IF($C52&lt;=Inputs!$G$114,OFFSET(CN51,,-1),0)</f>
        <v>0</v>
      </c>
      <c r="CO52" s="76">
        <f ca="1">IF($C52&lt;=Inputs!$G$114,OFFSET(CO51,,-1),0)</f>
        <v>0</v>
      </c>
      <c r="CP52" s="76">
        <f ca="1">IF($C52&lt;=Inputs!$G$114,OFFSET(CP51,,-1),0)</f>
        <v>0</v>
      </c>
      <c r="CQ52" s="76">
        <f ca="1">IF($C52&lt;=Inputs!$G$114,OFFSET(CQ51,,-1),0)</f>
        <v>0</v>
      </c>
      <c r="CR52" s="76">
        <f ca="1">IF($C52&lt;=Inputs!$G$114,OFFSET(CR51,,-1),0)</f>
        <v>0</v>
      </c>
      <c r="CS52" s="76">
        <f ca="1">IF($C52&lt;=Inputs!$G$114,OFFSET(CS51,,-1),0)</f>
        <v>0</v>
      </c>
      <c r="CT52" s="76">
        <f ca="1">IF($C52&lt;=Inputs!$G$114,OFFSET(CT51,,-1),0)</f>
        <v>0</v>
      </c>
      <c r="CU52" s="76">
        <f ca="1">IF($C52&lt;=Inputs!$G$114,OFFSET(CU51,,-1),0)</f>
        <v>0</v>
      </c>
      <c r="CV52" s="76">
        <f ca="1">IF($C52&lt;=Inputs!$G$114,OFFSET(CV51,,-1),0)</f>
        <v>0</v>
      </c>
      <c r="CW52" s="76">
        <f ca="1">IF($C52&lt;=Inputs!$G$114,OFFSET(CW51,,-1),0)</f>
        <v>0</v>
      </c>
      <c r="CX52" s="76">
        <f ca="1">IF($C52&lt;=Inputs!$G$114,OFFSET(CX51,,-1),0)</f>
        <v>0</v>
      </c>
      <c r="CY52" s="76">
        <f ca="1">IF($C52&lt;=Inputs!$G$114,OFFSET(CY51,,-1),0)</f>
        <v>0</v>
      </c>
      <c r="CZ52" s="76">
        <f ca="1">IF($C52&lt;=Inputs!$G$114,OFFSET(CZ51,,-1),0)</f>
        <v>0</v>
      </c>
      <c r="DA52" s="76">
        <f ca="1">IF($C52&lt;=Inputs!$G$114,OFFSET(DA51,,-1),0)</f>
        <v>0</v>
      </c>
      <c r="DB52" s="76">
        <f ca="1">IF($C52&lt;=Inputs!$G$114,OFFSET(DB51,,-1),0)</f>
        <v>0</v>
      </c>
      <c r="DC52" s="76">
        <f ca="1">IF($C52&lt;=Inputs!$G$114,OFFSET(DC51,,-1),0)</f>
        <v>0</v>
      </c>
      <c r="DD52" s="76">
        <f ca="1">IF($C52&lt;=Inputs!$G$114,OFFSET(DD51,,-1),0)</f>
        <v>0</v>
      </c>
      <c r="DE52" s="76">
        <f ca="1">IF($C52&lt;=Inputs!$G$114,OFFSET(DE51,,-1),0)</f>
        <v>0</v>
      </c>
      <c r="DF52" s="76">
        <f ca="1">IF($C52&lt;=Inputs!$G$114,OFFSET(DF51,,-1),0)</f>
        <v>0</v>
      </c>
      <c r="DG52" s="76">
        <f ca="1">IF($C52&lt;=Inputs!$G$114,OFFSET(DG51,,-1),0)</f>
        <v>0</v>
      </c>
      <c r="DH52" s="76">
        <f ca="1">IF($C52&lt;=Inputs!$G$114,OFFSET(DH51,,-1),0)</f>
        <v>0</v>
      </c>
      <c r="DI52" s="76">
        <f ca="1">IF($C52&lt;=Inputs!$G$114,OFFSET(DI51,,-1),0)</f>
        <v>0</v>
      </c>
      <c r="DJ52" s="76">
        <f ca="1">IF($C52&lt;=Inputs!$G$114,OFFSET(DJ51,,-1),0)</f>
        <v>0</v>
      </c>
      <c r="DK52" s="76">
        <f ca="1">IF($C52&lt;=Inputs!$G$114,OFFSET(DK51,,-1),0)</f>
        <v>0</v>
      </c>
      <c r="DL52" s="76">
        <f ca="1">IF($C52&lt;=Inputs!$G$114,OFFSET(DL51,,-1),0)</f>
        <v>0</v>
      </c>
      <c r="DM52" s="76">
        <f ca="1">IF($C52&lt;=Inputs!$G$114,OFFSET(DM51,,-1),0)</f>
        <v>0</v>
      </c>
      <c r="DN52" s="76">
        <f ca="1">IF($C52&lt;=Inputs!$G$114,OFFSET(DN51,,-1),0)</f>
        <v>0</v>
      </c>
      <c r="DO52" s="76">
        <f ca="1">IF($C52&lt;=Inputs!$G$114,OFFSET(DO51,,-1),0)</f>
        <v>0</v>
      </c>
      <c r="DP52" s="76">
        <f ca="1">IF($C52&lt;=Inputs!$G$114,OFFSET(DP51,,-1),0)</f>
        <v>0</v>
      </c>
      <c r="DQ52" s="76">
        <f ca="1">IF($C52&lt;=Inputs!$G$114,OFFSET(DQ51,,-1),0)</f>
        <v>0</v>
      </c>
      <c r="DR52" s="76">
        <f ca="1">IF($C52&lt;=Inputs!$G$114,OFFSET(DR51,,-1),0)</f>
        <v>0</v>
      </c>
      <c r="DS52" s="76">
        <f ca="1">IF($C52&lt;=Inputs!$G$114,OFFSET(DS51,,-1),0)</f>
        <v>0</v>
      </c>
      <c r="DT52" s="76">
        <f ca="1">IF($C52&lt;=Inputs!$G$114,OFFSET(DT51,,-1),0)</f>
        <v>0</v>
      </c>
      <c r="DU52" s="76">
        <f ca="1">IF($C52&lt;=Inputs!$G$114,OFFSET(DU51,,-1),0)</f>
        <v>0</v>
      </c>
      <c r="DV52" s="21"/>
      <c r="DW52" s="21"/>
      <c r="DX52" s="21"/>
      <c r="DY52" s="21"/>
      <c r="DZ52" s="21"/>
      <c r="EA52" s="21"/>
      <c r="EB52" s="21"/>
      <c r="EC52" s="21"/>
      <c r="ED52" s="21"/>
      <c r="EE52" s="21"/>
      <c r="EF52" s="21"/>
      <c r="EG52" s="21"/>
      <c r="EH52" s="21"/>
      <c r="EI52" s="21"/>
      <c r="EJ52" s="21"/>
      <c r="EK52" s="21"/>
      <c r="EL52" s="21"/>
      <c r="EM52" s="21"/>
      <c r="EN52" s="21"/>
      <c r="EO52" s="21"/>
    </row>
    <row r="53" spans="1:145" ht="14.25" customHeight="1" outlineLevel="1">
      <c r="A53" s="21"/>
      <c r="B53" s="21"/>
      <c r="C53" s="21">
        <f t="shared" si="13"/>
        <v>13</v>
      </c>
      <c r="D53" s="79" t="s">
        <v>402</v>
      </c>
      <c r="E53" s="21"/>
      <c r="F53" s="76">
        <f ca="1">IF($C53&lt;=Inputs!$G$114,OFFSET(F52,,-1),0)</f>
        <v>0</v>
      </c>
      <c r="G53" s="76">
        <f ca="1">IF($C53&lt;=Inputs!$G$114,OFFSET(G52,,-1),0)</f>
        <v>0</v>
      </c>
      <c r="H53" s="76">
        <f ca="1">IF($C53&lt;=Inputs!$G$114,OFFSET(H52,,-1),0)</f>
        <v>0</v>
      </c>
      <c r="I53" s="76">
        <f ca="1">IF($C53&lt;=Inputs!$G$114,OFFSET(I52,,-1),0)</f>
        <v>0</v>
      </c>
      <c r="J53" s="76">
        <f ca="1">IF($C53&lt;=Inputs!$G$114,OFFSET(J52,,-1),0)</f>
        <v>0</v>
      </c>
      <c r="K53" s="76">
        <f ca="1">IF($C53&lt;=Inputs!$G$114,OFFSET(K52,,-1),0)</f>
        <v>0</v>
      </c>
      <c r="L53" s="76">
        <f ca="1">IF($C53&lt;=Inputs!$G$114,OFFSET(L52,,-1),0)</f>
        <v>0</v>
      </c>
      <c r="M53" s="76">
        <f ca="1">IF($C53&lt;=Inputs!$G$114,OFFSET(M52,,-1),0)</f>
        <v>0</v>
      </c>
      <c r="N53" s="76">
        <f ca="1">IF($C53&lt;=Inputs!$G$114,OFFSET(N52,,-1),0)</f>
        <v>0</v>
      </c>
      <c r="O53" s="76">
        <f ca="1">IF($C53&lt;=Inputs!$G$114,OFFSET(O52,,-1),0)</f>
        <v>0</v>
      </c>
      <c r="P53" s="76">
        <f ca="1">IF($C53&lt;=Inputs!$G$114,OFFSET(P52,,-1),0)</f>
        <v>0</v>
      </c>
      <c r="Q53" s="76">
        <f ca="1">IF($C53&lt;=Inputs!$G$114,OFFSET(Q52,,-1),0)</f>
        <v>0</v>
      </c>
      <c r="R53" s="76">
        <f ca="1">IF($C53&lt;=Inputs!$G$114,OFFSET(R52,,-1),0)</f>
        <v>0</v>
      </c>
      <c r="S53" s="76">
        <f ca="1">IF($C53&lt;=Inputs!$G$114,OFFSET(S52,,-1),0)</f>
        <v>0</v>
      </c>
      <c r="T53" s="76">
        <f ca="1">IF($C53&lt;=Inputs!$G$114,OFFSET(T52,,-1),0)</f>
        <v>0</v>
      </c>
      <c r="U53" s="76">
        <f ca="1">IF($C53&lt;=Inputs!$G$114,OFFSET(U52,,-1),0)</f>
        <v>0</v>
      </c>
      <c r="V53" s="76">
        <f ca="1">IF($C53&lt;=Inputs!$G$114,OFFSET(V52,,-1),0)</f>
        <v>0</v>
      </c>
      <c r="W53" s="76">
        <f ca="1">IF($C53&lt;=Inputs!$G$114,OFFSET(W52,,-1),0)</f>
        <v>0</v>
      </c>
      <c r="X53" s="76">
        <f ca="1">IF($C53&lt;=Inputs!$G$114,OFFSET(X52,,-1),0)</f>
        <v>0</v>
      </c>
      <c r="Y53" s="76">
        <f ca="1">IF($C53&lt;=Inputs!$G$114,OFFSET(Y52,,-1),0)</f>
        <v>0</v>
      </c>
      <c r="Z53" s="76">
        <f ca="1">IF($C53&lt;=Inputs!$G$114,OFFSET(Z52,,-1),0)</f>
        <v>0</v>
      </c>
      <c r="AA53" s="76">
        <f ca="1">IF($C53&lt;=Inputs!$G$114,OFFSET(AA52,,-1),0)</f>
        <v>0</v>
      </c>
      <c r="AB53" s="76">
        <f ca="1">IF($C53&lt;=Inputs!$G$114,OFFSET(AB52,,-1),0)</f>
        <v>0</v>
      </c>
      <c r="AC53" s="76">
        <f ca="1">IF($C53&lt;=Inputs!$G$114,OFFSET(AC52,,-1),0)</f>
        <v>0</v>
      </c>
      <c r="AD53" s="76">
        <f ca="1">IF($C53&lt;=Inputs!$G$114,OFFSET(AD52,,-1),0)</f>
        <v>0</v>
      </c>
      <c r="AE53" s="76">
        <f ca="1">IF($C53&lt;=Inputs!$G$114,OFFSET(AE52,,-1),0)</f>
        <v>0</v>
      </c>
      <c r="AF53" s="76">
        <f ca="1">IF($C53&lt;=Inputs!$G$114,OFFSET(AF52,,-1),0)</f>
        <v>0</v>
      </c>
      <c r="AG53" s="76">
        <f ca="1">IF($C53&lt;=Inputs!$G$114,OFFSET(AG52,,-1),0)</f>
        <v>0</v>
      </c>
      <c r="AH53" s="76">
        <f ca="1">IF($C53&lt;=Inputs!$G$114,OFFSET(AH52,,-1),0)</f>
        <v>0</v>
      </c>
      <c r="AI53" s="76">
        <f ca="1">IF($C53&lt;=Inputs!$G$114,OFFSET(AI52,,-1),0)</f>
        <v>0</v>
      </c>
      <c r="AJ53" s="76">
        <f ca="1">IF($C53&lt;=Inputs!$G$114,OFFSET(AJ52,,-1),0)</f>
        <v>0</v>
      </c>
      <c r="AK53" s="76">
        <f ca="1">IF($C53&lt;=Inputs!$G$114,OFFSET(AK52,,-1),0)</f>
        <v>0</v>
      </c>
      <c r="AL53" s="76">
        <f ca="1">IF($C53&lt;=Inputs!$G$114,OFFSET(AL52,,-1),0)</f>
        <v>0</v>
      </c>
      <c r="AM53" s="76">
        <f ca="1">IF($C53&lt;=Inputs!$G$114,OFFSET(AM52,,-1),0)</f>
        <v>0</v>
      </c>
      <c r="AN53" s="76">
        <f ca="1">IF($C53&lt;=Inputs!$G$114,OFFSET(AN52,,-1),0)</f>
        <v>0</v>
      </c>
      <c r="AO53" s="76">
        <f ca="1">IF($C53&lt;=Inputs!$G$114,OFFSET(AO52,,-1),0)</f>
        <v>0</v>
      </c>
      <c r="AP53" s="76">
        <f ca="1">IF($C53&lt;=Inputs!$G$114,OFFSET(AP52,,-1),0)</f>
        <v>0</v>
      </c>
      <c r="AQ53" s="76">
        <f ca="1">IF($C53&lt;=Inputs!$G$114,OFFSET(AQ52,,-1),0)</f>
        <v>0</v>
      </c>
      <c r="AR53" s="76">
        <f ca="1">IF($C53&lt;=Inputs!$G$114,OFFSET(AR52,,-1),0)</f>
        <v>0</v>
      </c>
      <c r="AS53" s="76">
        <f ca="1">IF($C53&lt;=Inputs!$G$114,OFFSET(AS52,,-1),0)</f>
        <v>0</v>
      </c>
      <c r="AT53" s="76">
        <f ca="1">IF($C53&lt;=Inputs!$G$114,OFFSET(AT52,,-1),0)</f>
        <v>0</v>
      </c>
      <c r="AU53" s="76">
        <f ca="1">IF($C53&lt;=Inputs!$G$114,OFFSET(AU52,,-1),0)</f>
        <v>0</v>
      </c>
      <c r="AV53" s="76">
        <f ca="1">IF($C53&lt;=Inputs!$G$114,OFFSET(AV52,,-1),0)</f>
        <v>0</v>
      </c>
      <c r="AW53" s="76">
        <f ca="1">IF($C53&lt;=Inputs!$G$114,OFFSET(AW52,,-1),0)</f>
        <v>0</v>
      </c>
      <c r="AX53" s="76">
        <f ca="1">IF($C53&lt;=Inputs!$G$114,OFFSET(AX52,,-1),0)</f>
        <v>0</v>
      </c>
      <c r="AY53" s="76">
        <f ca="1">IF($C53&lt;=Inputs!$G$114,OFFSET(AY52,,-1),0)</f>
        <v>0</v>
      </c>
      <c r="AZ53" s="76">
        <f ca="1">IF($C53&lt;=Inputs!$G$114,OFFSET(AZ52,,-1),0)</f>
        <v>0</v>
      </c>
      <c r="BA53" s="76">
        <f ca="1">IF($C53&lt;=Inputs!$G$114,OFFSET(BA52,,-1),0)</f>
        <v>0</v>
      </c>
      <c r="BB53" s="76">
        <f ca="1">IF($C53&lt;=Inputs!$G$114,OFFSET(BB52,,-1),0)</f>
        <v>0</v>
      </c>
      <c r="BC53" s="76">
        <f ca="1">IF($C53&lt;=Inputs!$G$114,OFFSET(BC52,,-1),0)</f>
        <v>0</v>
      </c>
      <c r="BD53" s="76">
        <f ca="1">IF($C53&lt;=Inputs!$G$114,OFFSET(BD52,,-1),0)</f>
        <v>0</v>
      </c>
      <c r="BE53" s="76">
        <f ca="1">IF($C53&lt;=Inputs!$G$114,OFFSET(BE52,,-1),0)</f>
        <v>0</v>
      </c>
      <c r="BF53" s="76">
        <f ca="1">IF($C53&lt;=Inputs!$G$114,OFFSET(BF52,,-1),0)</f>
        <v>0</v>
      </c>
      <c r="BG53" s="76">
        <f ca="1">IF($C53&lt;=Inputs!$G$114,OFFSET(BG52,,-1),0)</f>
        <v>0</v>
      </c>
      <c r="BH53" s="76">
        <f ca="1">IF($C53&lt;=Inputs!$G$114,OFFSET(BH52,,-1),0)</f>
        <v>0</v>
      </c>
      <c r="BI53" s="76">
        <f ca="1">IF($C53&lt;=Inputs!$G$114,OFFSET(BI52,,-1),0)</f>
        <v>0</v>
      </c>
      <c r="BJ53" s="76">
        <f ca="1">IF($C53&lt;=Inputs!$G$114,OFFSET(BJ52,,-1),0)</f>
        <v>0</v>
      </c>
      <c r="BK53" s="76">
        <f ca="1">IF($C53&lt;=Inputs!$G$114,OFFSET(BK52,,-1),0)</f>
        <v>0</v>
      </c>
      <c r="BL53" s="76">
        <f ca="1">IF($C53&lt;=Inputs!$G$114,OFFSET(BL52,,-1),0)</f>
        <v>0</v>
      </c>
      <c r="BM53" s="76">
        <f ca="1">IF($C53&lt;=Inputs!$G$114,OFFSET(BM52,,-1),0)</f>
        <v>0</v>
      </c>
      <c r="BN53" s="76">
        <f ca="1">IF($C53&lt;=Inputs!$G$114,OFFSET(BN52,,-1),0)</f>
        <v>0</v>
      </c>
      <c r="BO53" s="76">
        <f ca="1">IF($C53&lt;=Inputs!$G$114,OFFSET(BO52,,-1),0)</f>
        <v>0</v>
      </c>
      <c r="BP53" s="76">
        <f ca="1">IF($C53&lt;=Inputs!$G$114,OFFSET(BP52,,-1),0)</f>
        <v>0</v>
      </c>
      <c r="BQ53" s="76">
        <f ca="1">IF($C53&lt;=Inputs!$G$114,OFFSET(BQ52,,-1),0)</f>
        <v>0</v>
      </c>
      <c r="BR53" s="76">
        <f ca="1">IF($C53&lt;=Inputs!$G$114,OFFSET(BR52,,-1),0)</f>
        <v>0</v>
      </c>
      <c r="BS53" s="76">
        <f ca="1">IF($C53&lt;=Inputs!$G$114,OFFSET(BS52,,-1),0)</f>
        <v>0</v>
      </c>
      <c r="BT53" s="76">
        <f ca="1">IF($C53&lt;=Inputs!$G$114,OFFSET(BT52,,-1),0)</f>
        <v>0</v>
      </c>
      <c r="BU53" s="76">
        <f ca="1">IF($C53&lt;=Inputs!$G$114,OFFSET(BU52,,-1),0)</f>
        <v>0</v>
      </c>
      <c r="BV53" s="76">
        <f ca="1">IF($C53&lt;=Inputs!$G$114,OFFSET(BV52,,-1),0)</f>
        <v>0</v>
      </c>
      <c r="BW53" s="76">
        <f ca="1">IF($C53&lt;=Inputs!$G$114,OFFSET(BW52,,-1),0)</f>
        <v>0</v>
      </c>
      <c r="BX53" s="76">
        <f ca="1">IF($C53&lt;=Inputs!$G$114,OFFSET(BX52,,-1),0)</f>
        <v>0</v>
      </c>
      <c r="BY53" s="76">
        <f ca="1">IF($C53&lt;=Inputs!$G$114,OFFSET(BY52,,-1),0)</f>
        <v>0</v>
      </c>
      <c r="BZ53" s="76">
        <f ca="1">IF($C53&lt;=Inputs!$G$114,OFFSET(BZ52,,-1),0)</f>
        <v>0</v>
      </c>
      <c r="CA53" s="76">
        <f ca="1">IF($C53&lt;=Inputs!$G$114,OFFSET(CA52,,-1),0)</f>
        <v>0</v>
      </c>
      <c r="CB53" s="76">
        <f ca="1">IF($C53&lt;=Inputs!$G$114,OFFSET(CB52,,-1),0)</f>
        <v>0</v>
      </c>
      <c r="CC53" s="76">
        <f ca="1">IF($C53&lt;=Inputs!$G$114,OFFSET(CC52,,-1),0)</f>
        <v>0</v>
      </c>
      <c r="CD53" s="76">
        <f ca="1">IF($C53&lt;=Inputs!$G$114,OFFSET(CD52,,-1),0)</f>
        <v>0</v>
      </c>
      <c r="CE53" s="76">
        <f ca="1">IF($C53&lt;=Inputs!$G$114,OFFSET(CE52,,-1),0)</f>
        <v>0</v>
      </c>
      <c r="CF53" s="76">
        <f ca="1">IF($C53&lt;=Inputs!$G$114,OFFSET(CF52,,-1),0)</f>
        <v>0</v>
      </c>
      <c r="CG53" s="76">
        <f ca="1">IF($C53&lt;=Inputs!$G$114,OFFSET(CG52,,-1),0)</f>
        <v>0</v>
      </c>
      <c r="CH53" s="76">
        <f ca="1">IF($C53&lt;=Inputs!$G$114,OFFSET(CH52,,-1),0)</f>
        <v>0</v>
      </c>
      <c r="CI53" s="76">
        <f ca="1">IF($C53&lt;=Inputs!$G$114,OFFSET(CI52,,-1),0)</f>
        <v>0</v>
      </c>
      <c r="CJ53" s="76">
        <f ca="1">IF($C53&lt;=Inputs!$G$114,OFFSET(CJ52,,-1),0)</f>
        <v>0</v>
      </c>
      <c r="CK53" s="76">
        <f ca="1">IF($C53&lt;=Inputs!$G$114,OFFSET(CK52,,-1),0)</f>
        <v>0</v>
      </c>
      <c r="CL53" s="76">
        <f ca="1">IF($C53&lt;=Inputs!$G$114,OFFSET(CL52,,-1),0)</f>
        <v>0</v>
      </c>
      <c r="CM53" s="76">
        <f ca="1">IF($C53&lt;=Inputs!$G$114,OFFSET(CM52,,-1),0)</f>
        <v>0</v>
      </c>
      <c r="CN53" s="76">
        <f ca="1">IF($C53&lt;=Inputs!$G$114,OFFSET(CN52,,-1),0)</f>
        <v>0</v>
      </c>
      <c r="CO53" s="76">
        <f ca="1">IF($C53&lt;=Inputs!$G$114,OFFSET(CO52,,-1),0)</f>
        <v>0</v>
      </c>
      <c r="CP53" s="76">
        <f ca="1">IF($C53&lt;=Inputs!$G$114,OFFSET(CP52,,-1),0)</f>
        <v>0</v>
      </c>
      <c r="CQ53" s="76">
        <f ca="1">IF($C53&lt;=Inputs!$G$114,OFFSET(CQ52,,-1),0)</f>
        <v>0</v>
      </c>
      <c r="CR53" s="76">
        <f ca="1">IF($C53&lt;=Inputs!$G$114,OFFSET(CR52,,-1),0)</f>
        <v>0</v>
      </c>
      <c r="CS53" s="76">
        <f ca="1">IF($C53&lt;=Inputs!$G$114,OFFSET(CS52,,-1),0)</f>
        <v>0</v>
      </c>
      <c r="CT53" s="76">
        <f ca="1">IF($C53&lt;=Inputs!$G$114,OFFSET(CT52,,-1),0)</f>
        <v>0</v>
      </c>
      <c r="CU53" s="76">
        <f ca="1">IF($C53&lt;=Inputs!$G$114,OFFSET(CU52,,-1),0)</f>
        <v>0</v>
      </c>
      <c r="CV53" s="76">
        <f ca="1">IF($C53&lt;=Inputs!$G$114,OFFSET(CV52,,-1),0)</f>
        <v>0</v>
      </c>
      <c r="CW53" s="76">
        <f ca="1">IF($C53&lt;=Inputs!$G$114,OFFSET(CW52,,-1),0)</f>
        <v>0</v>
      </c>
      <c r="CX53" s="76">
        <f ca="1">IF($C53&lt;=Inputs!$G$114,OFFSET(CX52,,-1),0)</f>
        <v>0</v>
      </c>
      <c r="CY53" s="76">
        <f ca="1">IF($C53&lt;=Inputs!$G$114,OFFSET(CY52,,-1),0)</f>
        <v>0</v>
      </c>
      <c r="CZ53" s="76">
        <f ca="1">IF($C53&lt;=Inputs!$G$114,OFFSET(CZ52,,-1),0)</f>
        <v>0</v>
      </c>
      <c r="DA53" s="76">
        <f ca="1">IF($C53&lt;=Inputs!$G$114,OFFSET(DA52,,-1),0)</f>
        <v>0</v>
      </c>
      <c r="DB53" s="76">
        <f ca="1">IF($C53&lt;=Inputs!$G$114,OFFSET(DB52,,-1),0)</f>
        <v>0</v>
      </c>
      <c r="DC53" s="76">
        <f ca="1">IF($C53&lt;=Inputs!$G$114,OFFSET(DC52,,-1),0)</f>
        <v>0</v>
      </c>
      <c r="DD53" s="76">
        <f ca="1">IF($C53&lt;=Inputs!$G$114,OFFSET(DD52,,-1),0)</f>
        <v>0</v>
      </c>
      <c r="DE53" s="76">
        <f ca="1">IF($C53&lt;=Inputs!$G$114,OFFSET(DE52,,-1),0)</f>
        <v>0</v>
      </c>
      <c r="DF53" s="76">
        <f ca="1">IF($C53&lt;=Inputs!$G$114,OFFSET(DF52,,-1),0)</f>
        <v>0</v>
      </c>
      <c r="DG53" s="76">
        <f ca="1">IF($C53&lt;=Inputs!$G$114,OFFSET(DG52,,-1),0)</f>
        <v>0</v>
      </c>
      <c r="DH53" s="76">
        <f ca="1">IF($C53&lt;=Inputs!$G$114,OFFSET(DH52,,-1),0)</f>
        <v>0</v>
      </c>
      <c r="DI53" s="76">
        <f ca="1">IF($C53&lt;=Inputs!$G$114,OFFSET(DI52,,-1),0)</f>
        <v>0</v>
      </c>
      <c r="DJ53" s="76">
        <f ca="1">IF($C53&lt;=Inputs!$G$114,OFFSET(DJ52,,-1),0)</f>
        <v>0</v>
      </c>
      <c r="DK53" s="76">
        <f ca="1">IF($C53&lt;=Inputs!$G$114,OFFSET(DK52,,-1),0)</f>
        <v>0</v>
      </c>
      <c r="DL53" s="76">
        <f ca="1">IF($C53&lt;=Inputs!$G$114,OFFSET(DL52,,-1),0)</f>
        <v>0</v>
      </c>
      <c r="DM53" s="76">
        <f ca="1">IF($C53&lt;=Inputs!$G$114,OFFSET(DM52,,-1),0)</f>
        <v>0</v>
      </c>
      <c r="DN53" s="76">
        <f ca="1">IF($C53&lt;=Inputs!$G$114,OFFSET(DN52,,-1),0)</f>
        <v>0</v>
      </c>
      <c r="DO53" s="76">
        <f ca="1">IF($C53&lt;=Inputs!$G$114,OFFSET(DO52,,-1),0)</f>
        <v>0</v>
      </c>
      <c r="DP53" s="76">
        <f ca="1">IF($C53&lt;=Inputs!$G$114,OFFSET(DP52,,-1),0)</f>
        <v>0</v>
      </c>
      <c r="DQ53" s="76">
        <f ca="1">IF($C53&lt;=Inputs!$G$114,OFFSET(DQ52,,-1),0)</f>
        <v>0</v>
      </c>
      <c r="DR53" s="76">
        <f ca="1">IF($C53&lt;=Inputs!$G$114,OFFSET(DR52,,-1),0)</f>
        <v>0</v>
      </c>
      <c r="DS53" s="76">
        <f ca="1">IF($C53&lt;=Inputs!$G$114,OFFSET(DS52,,-1),0)</f>
        <v>0</v>
      </c>
      <c r="DT53" s="76">
        <f ca="1">IF($C53&lt;=Inputs!$G$114,OFFSET(DT52,,-1),0)</f>
        <v>0</v>
      </c>
      <c r="DU53" s="76">
        <f ca="1">IF($C53&lt;=Inputs!$G$114,OFFSET(DU52,,-1),0)</f>
        <v>0</v>
      </c>
      <c r="DV53" s="21"/>
      <c r="DW53" s="21"/>
      <c r="DX53" s="21"/>
      <c r="DY53" s="21"/>
      <c r="DZ53" s="21"/>
      <c r="EA53" s="21"/>
      <c r="EB53" s="21"/>
      <c r="EC53" s="21"/>
      <c r="ED53" s="21"/>
      <c r="EE53" s="21"/>
      <c r="EF53" s="21"/>
      <c r="EG53" s="21"/>
      <c r="EH53" s="21"/>
      <c r="EI53" s="21"/>
      <c r="EJ53" s="21"/>
      <c r="EK53" s="21"/>
      <c r="EL53" s="21"/>
      <c r="EM53" s="21"/>
      <c r="EN53" s="21"/>
      <c r="EO53" s="21"/>
    </row>
    <row r="54" spans="1:145" ht="14.25" customHeight="1" outlineLevel="1">
      <c r="A54" s="21"/>
      <c r="B54" s="21"/>
      <c r="C54" s="21">
        <f t="shared" si="13"/>
        <v>14</v>
      </c>
      <c r="D54" s="79" t="s">
        <v>402</v>
      </c>
      <c r="E54" s="21"/>
      <c r="F54" s="76">
        <f ca="1">IF($C54&lt;=Inputs!$G$114,OFFSET(F53,,-1),0)</f>
        <v>0</v>
      </c>
      <c r="G54" s="76">
        <f ca="1">IF($C54&lt;=Inputs!$G$114,OFFSET(G53,,-1),0)</f>
        <v>0</v>
      </c>
      <c r="H54" s="76">
        <f ca="1">IF($C54&lt;=Inputs!$G$114,OFFSET(H53,,-1),0)</f>
        <v>0</v>
      </c>
      <c r="I54" s="76">
        <f ca="1">IF($C54&lt;=Inputs!$G$114,OFFSET(I53,,-1),0)</f>
        <v>0</v>
      </c>
      <c r="J54" s="76">
        <f ca="1">IF($C54&lt;=Inputs!$G$114,OFFSET(J53,,-1),0)</f>
        <v>0</v>
      </c>
      <c r="K54" s="76">
        <f ca="1">IF($C54&lt;=Inputs!$G$114,OFFSET(K53,,-1),0)</f>
        <v>0</v>
      </c>
      <c r="L54" s="76">
        <f ca="1">IF($C54&lt;=Inputs!$G$114,OFFSET(L53,,-1),0)</f>
        <v>0</v>
      </c>
      <c r="M54" s="76">
        <f ca="1">IF($C54&lt;=Inputs!$G$114,OFFSET(M53,,-1),0)</f>
        <v>0</v>
      </c>
      <c r="N54" s="76">
        <f ca="1">IF($C54&lt;=Inputs!$G$114,OFFSET(N53,,-1),0)</f>
        <v>0</v>
      </c>
      <c r="O54" s="76">
        <f ca="1">IF($C54&lt;=Inputs!$G$114,OFFSET(O53,,-1),0)</f>
        <v>0</v>
      </c>
      <c r="P54" s="76">
        <f ca="1">IF($C54&lt;=Inputs!$G$114,OFFSET(P53,,-1),0)</f>
        <v>0</v>
      </c>
      <c r="Q54" s="76">
        <f ca="1">IF($C54&lt;=Inputs!$G$114,OFFSET(Q53,,-1),0)</f>
        <v>0</v>
      </c>
      <c r="R54" s="76">
        <f ca="1">IF($C54&lt;=Inputs!$G$114,OFFSET(R53,,-1),0)</f>
        <v>0</v>
      </c>
      <c r="S54" s="76">
        <f ca="1">IF($C54&lt;=Inputs!$G$114,OFFSET(S53,,-1),0)</f>
        <v>0</v>
      </c>
      <c r="T54" s="76">
        <f ca="1">IF($C54&lt;=Inputs!$G$114,OFFSET(T53,,-1),0)</f>
        <v>0</v>
      </c>
      <c r="U54" s="76">
        <f ca="1">IF($C54&lt;=Inputs!$G$114,OFFSET(U53,,-1),0)</f>
        <v>0</v>
      </c>
      <c r="V54" s="76">
        <f ca="1">IF($C54&lt;=Inputs!$G$114,OFFSET(V53,,-1),0)</f>
        <v>0</v>
      </c>
      <c r="W54" s="76">
        <f ca="1">IF($C54&lt;=Inputs!$G$114,OFFSET(W53,,-1),0)</f>
        <v>0</v>
      </c>
      <c r="X54" s="76">
        <f ca="1">IF($C54&lt;=Inputs!$G$114,OFFSET(X53,,-1),0)</f>
        <v>0</v>
      </c>
      <c r="Y54" s="76">
        <f ca="1">IF($C54&lt;=Inputs!$G$114,OFFSET(Y53,,-1),0)</f>
        <v>0</v>
      </c>
      <c r="Z54" s="76">
        <f ca="1">IF($C54&lt;=Inputs!$G$114,OFFSET(Z53,,-1),0)</f>
        <v>0</v>
      </c>
      <c r="AA54" s="76">
        <f ca="1">IF($C54&lt;=Inputs!$G$114,OFFSET(AA53,,-1),0)</f>
        <v>0</v>
      </c>
      <c r="AB54" s="76">
        <f ca="1">IF($C54&lt;=Inputs!$G$114,OFFSET(AB53,,-1),0)</f>
        <v>0</v>
      </c>
      <c r="AC54" s="76">
        <f ca="1">IF($C54&lt;=Inputs!$G$114,OFFSET(AC53,,-1),0)</f>
        <v>0</v>
      </c>
      <c r="AD54" s="76">
        <f ca="1">IF($C54&lt;=Inputs!$G$114,OFFSET(AD53,,-1),0)</f>
        <v>0</v>
      </c>
      <c r="AE54" s="76">
        <f ca="1">IF($C54&lt;=Inputs!$G$114,OFFSET(AE53,,-1),0)</f>
        <v>0</v>
      </c>
      <c r="AF54" s="76">
        <f ca="1">IF($C54&lt;=Inputs!$G$114,OFFSET(AF53,,-1),0)</f>
        <v>0</v>
      </c>
      <c r="AG54" s="76">
        <f ca="1">IF($C54&lt;=Inputs!$G$114,OFFSET(AG53,,-1),0)</f>
        <v>0</v>
      </c>
      <c r="AH54" s="76">
        <f ca="1">IF($C54&lt;=Inputs!$G$114,OFFSET(AH53,,-1),0)</f>
        <v>0</v>
      </c>
      <c r="AI54" s="76">
        <f ca="1">IF($C54&lt;=Inputs!$G$114,OFFSET(AI53,,-1),0)</f>
        <v>0</v>
      </c>
      <c r="AJ54" s="76">
        <f ca="1">IF($C54&lt;=Inputs!$G$114,OFFSET(AJ53,,-1),0)</f>
        <v>0</v>
      </c>
      <c r="AK54" s="76">
        <f ca="1">IF($C54&lt;=Inputs!$G$114,OFFSET(AK53,,-1),0)</f>
        <v>0</v>
      </c>
      <c r="AL54" s="76">
        <f ca="1">IF($C54&lt;=Inputs!$G$114,OFFSET(AL53,,-1),0)</f>
        <v>0</v>
      </c>
      <c r="AM54" s="76">
        <f ca="1">IF($C54&lt;=Inputs!$G$114,OFFSET(AM53,,-1),0)</f>
        <v>0</v>
      </c>
      <c r="AN54" s="76">
        <f ca="1">IF($C54&lt;=Inputs!$G$114,OFFSET(AN53,,-1),0)</f>
        <v>0</v>
      </c>
      <c r="AO54" s="76">
        <f ca="1">IF($C54&lt;=Inputs!$G$114,OFFSET(AO53,,-1),0)</f>
        <v>0</v>
      </c>
      <c r="AP54" s="76">
        <f ca="1">IF($C54&lt;=Inputs!$G$114,OFFSET(AP53,,-1),0)</f>
        <v>0</v>
      </c>
      <c r="AQ54" s="76">
        <f ca="1">IF($C54&lt;=Inputs!$G$114,OFFSET(AQ53,,-1),0)</f>
        <v>0</v>
      </c>
      <c r="AR54" s="76">
        <f ca="1">IF($C54&lt;=Inputs!$G$114,OFFSET(AR53,,-1),0)</f>
        <v>0</v>
      </c>
      <c r="AS54" s="76">
        <f ca="1">IF($C54&lt;=Inputs!$G$114,OFFSET(AS53,,-1),0)</f>
        <v>0</v>
      </c>
      <c r="AT54" s="76">
        <f ca="1">IF($C54&lt;=Inputs!$G$114,OFFSET(AT53,,-1),0)</f>
        <v>0</v>
      </c>
      <c r="AU54" s="76">
        <f ca="1">IF($C54&lt;=Inputs!$G$114,OFFSET(AU53,,-1),0)</f>
        <v>0</v>
      </c>
      <c r="AV54" s="76">
        <f ca="1">IF($C54&lt;=Inputs!$G$114,OFFSET(AV53,,-1),0)</f>
        <v>0</v>
      </c>
      <c r="AW54" s="76">
        <f ca="1">IF($C54&lt;=Inputs!$G$114,OFFSET(AW53,,-1),0)</f>
        <v>0</v>
      </c>
      <c r="AX54" s="76">
        <f ca="1">IF($C54&lt;=Inputs!$G$114,OFFSET(AX53,,-1),0)</f>
        <v>0</v>
      </c>
      <c r="AY54" s="76">
        <f ca="1">IF($C54&lt;=Inputs!$G$114,OFFSET(AY53,,-1),0)</f>
        <v>0</v>
      </c>
      <c r="AZ54" s="76">
        <f ca="1">IF($C54&lt;=Inputs!$G$114,OFFSET(AZ53,,-1),0)</f>
        <v>0</v>
      </c>
      <c r="BA54" s="76">
        <f ca="1">IF($C54&lt;=Inputs!$G$114,OFFSET(BA53,,-1),0)</f>
        <v>0</v>
      </c>
      <c r="BB54" s="76">
        <f ca="1">IF($C54&lt;=Inputs!$G$114,OFFSET(BB53,,-1),0)</f>
        <v>0</v>
      </c>
      <c r="BC54" s="76">
        <f ca="1">IF($C54&lt;=Inputs!$G$114,OFFSET(BC53,,-1),0)</f>
        <v>0</v>
      </c>
      <c r="BD54" s="76">
        <f ca="1">IF($C54&lt;=Inputs!$G$114,OFFSET(BD53,,-1),0)</f>
        <v>0</v>
      </c>
      <c r="BE54" s="76">
        <f ca="1">IF($C54&lt;=Inputs!$G$114,OFFSET(BE53,,-1),0)</f>
        <v>0</v>
      </c>
      <c r="BF54" s="76">
        <f ca="1">IF($C54&lt;=Inputs!$G$114,OFFSET(BF53,,-1),0)</f>
        <v>0</v>
      </c>
      <c r="BG54" s="76">
        <f ca="1">IF($C54&lt;=Inputs!$G$114,OFFSET(BG53,,-1),0)</f>
        <v>0</v>
      </c>
      <c r="BH54" s="76">
        <f ca="1">IF($C54&lt;=Inputs!$G$114,OFFSET(BH53,,-1),0)</f>
        <v>0</v>
      </c>
      <c r="BI54" s="76">
        <f ca="1">IF($C54&lt;=Inputs!$G$114,OFFSET(BI53,,-1),0)</f>
        <v>0</v>
      </c>
      <c r="BJ54" s="76">
        <f ca="1">IF($C54&lt;=Inputs!$G$114,OFFSET(BJ53,,-1),0)</f>
        <v>0</v>
      </c>
      <c r="BK54" s="76">
        <f ca="1">IF($C54&lt;=Inputs!$G$114,OFFSET(BK53,,-1),0)</f>
        <v>0</v>
      </c>
      <c r="BL54" s="76">
        <f ca="1">IF($C54&lt;=Inputs!$G$114,OFFSET(BL53,,-1),0)</f>
        <v>0</v>
      </c>
      <c r="BM54" s="76">
        <f ca="1">IF($C54&lt;=Inputs!$G$114,OFFSET(BM53,,-1),0)</f>
        <v>0</v>
      </c>
      <c r="BN54" s="76">
        <f ca="1">IF($C54&lt;=Inputs!$G$114,OFFSET(BN53,,-1),0)</f>
        <v>0</v>
      </c>
      <c r="BO54" s="76">
        <f ca="1">IF($C54&lt;=Inputs!$G$114,OFFSET(BO53,,-1),0)</f>
        <v>0</v>
      </c>
      <c r="BP54" s="76">
        <f ca="1">IF($C54&lt;=Inputs!$G$114,OFFSET(BP53,,-1),0)</f>
        <v>0</v>
      </c>
      <c r="BQ54" s="76">
        <f ca="1">IF($C54&lt;=Inputs!$G$114,OFFSET(BQ53,,-1),0)</f>
        <v>0</v>
      </c>
      <c r="BR54" s="76">
        <f ca="1">IF($C54&lt;=Inputs!$G$114,OFFSET(BR53,,-1),0)</f>
        <v>0</v>
      </c>
      <c r="BS54" s="76">
        <f ca="1">IF($C54&lt;=Inputs!$G$114,OFFSET(BS53,,-1),0)</f>
        <v>0</v>
      </c>
      <c r="BT54" s="76">
        <f ca="1">IF($C54&lt;=Inputs!$G$114,OFFSET(BT53,,-1),0)</f>
        <v>0</v>
      </c>
      <c r="BU54" s="76">
        <f ca="1">IF($C54&lt;=Inputs!$G$114,OFFSET(BU53,,-1),0)</f>
        <v>0</v>
      </c>
      <c r="BV54" s="76">
        <f ca="1">IF($C54&lt;=Inputs!$G$114,OFFSET(BV53,,-1),0)</f>
        <v>0</v>
      </c>
      <c r="BW54" s="76">
        <f ca="1">IF($C54&lt;=Inputs!$G$114,OFFSET(BW53,,-1),0)</f>
        <v>0</v>
      </c>
      <c r="BX54" s="76">
        <f ca="1">IF($C54&lt;=Inputs!$G$114,OFFSET(BX53,,-1),0)</f>
        <v>0</v>
      </c>
      <c r="BY54" s="76">
        <f ca="1">IF($C54&lt;=Inputs!$G$114,OFFSET(BY53,,-1),0)</f>
        <v>0</v>
      </c>
      <c r="BZ54" s="76">
        <f ca="1">IF($C54&lt;=Inputs!$G$114,OFFSET(BZ53,,-1),0)</f>
        <v>0</v>
      </c>
      <c r="CA54" s="76">
        <f ca="1">IF($C54&lt;=Inputs!$G$114,OFFSET(CA53,,-1),0)</f>
        <v>0</v>
      </c>
      <c r="CB54" s="76">
        <f ca="1">IF($C54&lt;=Inputs!$G$114,OFFSET(CB53,,-1),0)</f>
        <v>0</v>
      </c>
      <c r="CC54" s="76">
        <f ca="1">IF($C54&lt;=Inputs!$G$114,OFFSET(CC53,,-1),0)</f>
        <v>0</v>
      </c>
      <c r="CD54" s="76">
        <f ca="1">IF($C54&lt;=Inputs!$G$114,OFFSET(CD53,,-1),0)</f>
        <v>0</v>
      </c>
      <c r="CE54" s="76">
        <f ca="1">IF($C54&lt;=Inputs!$G$114,OFFSET(CE53,,-1),0)</f>
        <v>0</v>
      </c>
      <c r="CF54" s="76">
        <f ca="1">IF($C54&lt;=Inputs!$G$114,OFFSET(CF53,,-1),0)</f>
        <v>0</v>
      </c>
      <c r="CG54" s="76">
        <f ca="1">IF($C54&lt;=Inputs!$G$114,OFFSET(CG53,,-1),0)</f>
        <v>0</v>
      </c>
      <c r="CH54" s="76">
        <f ca="1">IF($C54&lt;=Inputs!$G$114,OFFSET(CH53,,-1),0)</f>
        <v>0</v>
      </c>
      <c r="CI54" s="76">
        <f ca="1">IF($C54&lt;=Inputs!$G$114,OFFSET(CI53,,-1),0)</f>
        <v>0</v>
      </c>
      <c r="CJ54" s="76">
        <f ca="1">IF($C54&lt;=Inputs!$G$114,OFFSET(CJ53,,-1),0)</f>
        <v>0</v>
      </c>
      <c r="CK54" s="76">
        <f ca="1">IF($C54&lt;=Inputs!$G$114,OFFSET(CK53,,-1),0)</f>
        <v>0</v>
      </c>
      <c r="CL54" s="76">
        <f ca="1">IF($C54&lt;=Inputs!$G$114,OFFSET(CL53,,-1),0)</f>
        <v>0</v>
      </c>
      <c r="CM54" s="76">
        <f ca="1">IF($C54&lt;=Inputs!$G$114,OFFSET(CM53,,-1),0)</f>
        <v>0</v>
      </c>
      <c r="CN54" s="76">
        <f ca="1">IF($C54&lt;=Inputs!$G$114,OFFSET(CN53,,-1),0)</f>
        <v>0</v>
      </c>
      <c r="CO54" s="76">
        <f ca="1">IF($C54&lt;=Inputs!$G$114,OFFSET(CO53,,-1),0)</f>
        <v>0</v>
      </c>
      <c r="CP54" s="76">
        <f ca="1">IF($C54&lt;=Inputs!$G$114,OFFSET(CP53,,-1),0)</f>
        <v>0</v>
      </c>
      <c r="CQ54" s="76">
        <f ca="1">IF($C54&lt;=Inputs!$G$114,OFFSET(CQ53,,-1),0)</f>
        <v>0</v>
      </c>
      <c r="CR54" s="76">
        <f ca="1">IF($C54&lt;=Inputs!$G$114,OFFSET(CR53,,-1),0)</f>
        <v>0</v>
      </c>
      <c r="CS54" s="76">
        <f ca="1">IF($C54&lt;=Inputs!$G$114,OFFSET(CS53,,-1),0)</f>
        <v>0</v>
      </c>
      <c r="CT54" s="76">
        <f ca="1">IF($C54&lt;=Inputs!$G$114,OFFSET(CT53,,-1),0)</f>
        <v>0</v>
      </c>
      <c r="CU54" s="76">
        <f ca="1">IF($C54&lt;=Inputs!$G$114,OFFSET(CU53,,-1),0)</f>
        <v>0</v>
      </c>
      <c r="CV54" s="76">
        <f ca="1">IF($C54&lt;=Inputs!$G$114,OFFSET(CV53,,-1),0)</f>
        <v>0</v>
      </c>
      <c r="CW54" s="76">
        <f ca="1">IF($C54&lt;=Inputs!$G$114,OFFSET(CW53,,-1),0)</f>
        <v>0</v>
      </c>
      <c r="CX54" s="76">
        <f ca="1">IF($C54&lt;=Inputs!$G$114,OFFSET(CX53,,-1),0)</f>
        <v>0</v>
      </c>
      <c r="CY54" s="76">
        <f ca="1">IF($C54&lt;=Inputs!$G$114,OFFSET(CY53,,-1),0)</f>
        <v>0</v>
      </c>
      <c r="CZ54" s="76">
        <f ca="1">IF($C54&lt;=Inputs!$G$114,OFFSET(CZ53,,-1),0)</f>
        <v>0</v>
      </c>
      <c r="DA54" s="76">
        <f ca="1">IF($C54&lt;=Inputs!$G$114,OFFSET(DA53,,-1),0)</f>
        <v>0</v>
      </c>
      <c r="DB54" s="76">
        <f ca="1">IF($C54&lt;=Inputs!$G$114,OFFSET(DB53,,-1),0)</f>
        <v>0</v>
      </c>
      <c r="DC54" s="76">
        <f ca="1">IF($C54&lt;=Inputs!$G$114,OFFSET(DC53,,-1),0)</f>
        <v>0</v>
      </c>
      <c r="DD54" s="76">
        <f ca="1">IF($C54&lt;=Inputs!$G$114,OFFSET(DD53,,-1),0)</f>
        <v>0</v>
      </c>
      <c r="DE54" s="76">
        <f ca="1">IF($C54&lt;=Inputs!$G$114,OFFSET(DE53,,-1),0)</f>
        <v>0</v>
      </c>
      <c r="DF54" s="76">
        <f ca="1">IF($C54&lt;=Inputs!$G$114,OFFSET(DF53,,-1),0)</f>
        <v>0</v>
      </c>
      <c r="DG54" s="76">
        <f ca="1">IF($C54&lt;=Inputs!$G$114,OFFSET(DG53,,-1),0)</f>
        <v>0</v>
      </c>
      <c r="DH54" s="76">
        <f ca="1">IF($C54&lt;=Inputs!$G$114,OFFSET(DH53,,-1),0)</f>
        <v>0</v>
      </c>
      <c r="DI54" s="76">
        <f ca="1">IF($C54&lt;=Inputs!$G$114,OFFSET(DI53,,-1),0)</f>
        <v>0</v>
      </c>
      <c r="DJ54" s="76">
        <f ca="1">IF($C54&lt;=Inputs!$G$114,OFFSET(DJ53,,-1),0)</f>
        <v>0</v>
      </c>
      <c r="DK54" s="76">
        <f ca="1">IF($C54&lt;=Inputs!$G$114,OFFSET(DK53,,-1),0)</f>
        <v>0</v>
      </c>
      <c r="DL54" s="76">
        <f ca="1">IF($C54&lt;=Inputs!$G$114,OFFSET(DL53,,-1),0)</f>
        <v>0</v>
      </c>
      <c r="DM54" s="76">
        <f ca="1">IF($C54&lt;=Inputs!$G$114,OFFSET(DM53,,-1),0)</f>
        <v>0</v>
      </c>
      <c r="DN54" s="76">
        <f ca="1">IF($C54&lt;=Inputs!$G$114,OFFSET(DN53,,-1),0)</f>
        <v>0</v>
      </c>
      <c r="DO54" s="76">
        <f ca="1">IF($C54&lt;=Inputs!$G$114,OFFSET(DO53,,-1),0)</f>
        <v>0</v>
      </c>
      <c r="DP54" s="76">
        <f ca="1">IF($C54&lt;=Inputs!$G$114,OFFSET(DP53,,-1),0)</f>
        <v>0</v>
      </c>
      <c r="DQ54" s="76">
        <f ca="1">IF($C54&lt;=Inputs!$G$114,OFFSET(DQ53,,-1),0)</f>
        <v>0</v>
      </c>
      <c r="DR54" s="76">
        <f ca="1">IF($C54&lt;=Inputs!$G$114,OFFSET(DR53,,-1),0)</f>
        <v>0</v>
      </c>
      <c r="DS54" s="76">
        <f ca="1">IF($C54&lt;=Inputs!$G$114,OFFSET(DS53,,-1),0)</f>
        <v>0</v>
      </c>
      <c r="DT54" s="76">
        <f ca="1">IF($C54&lt;=Inputs!$G$114,OFFSET(DT53,,-1),0)</f>
        <v>0</v>
      </c>
      <c r="DU54" s="76">
        <f ca="1">IF($C54&lt;=Inputs!$G$114,OFFSET(DU53,,-1),0)</f>
        <v>0</v>
      </c>
      <c r="DV54" s="21"/>
      <c r="DW54" s="21"/>
      <c r="DX54" s="21"/>
      <c r="DY54" s="21"/>
      <c r="DZ54" s="21"/>
      <c r="EA54" s="21"/>
      <c r="EB54" s="21"/>
      <c r="EC54" s="21"/>
      <c r="ED54" s="21"/>
      <c r="EE54" s="21"/>
      <c r="EF54" s="21"/>
      <c r="EG54" s="21"/>
      <c r="EH54" s="21"/>
      <c r="EI54" s="21"/>
      <c r="EJ54" s="21"/>
      <c r="EK54" s="21"/>
      <c r="EL54" s="21"/>
      <c r="EM54" s="21"/>
      <c r="EN54" s="21"/>
      <c r="EO54" s="21"/>
    </row>
    <row r="55" spans="1:145" ht="14.25" customHeight="1" outlineLevel="1">
      <c r="A55" s="21"/>
      <c r="B55" s="21"/>
      <c r="C55" s="21">
        <f t="shared" si="13"/>
        <v>15</v>
      </c>
      <c r="D55" s="79" t="s">
        <v>402</v>
      </c>
      <c r="E55" s="21"/>
      <c r="F55" s="76">
        <f ca="1">IF($C55&lt;=Inputs!$G$114,OFFSET(F54,,-1),0)</f>
        <v>0</v>
      </c>
      <c r="G55" s="76">
        <f ca="1">IF($C55&lt;=Inputs!$G$114,OFFSET(G54,,-1),0)</f>
        <v>0</v>
      </c>
      <c r="H55" s="76">
        <f ca="1">IF($C55&lt;=Inputs!$G$114,OFFSET(H54,,-1),0)</f>
        <v>0</v>
      </c>
      <c r="I55" s="76">
        <f ca="1">IF($C55&lt;=Inputs!$G$114,OFFSET(I54,,-1),0)</f>
        <v>0</v>
      </c>
      <c r="J55" s="76">
        <f ca="1">IF($C55&lt;=Inputs!$G$114,OFFSET(J54,,-1),0)</f>
        <v>0</v>
      </c>
      <c r="K55" s="76">
        <f ca="1">IF($C55&lt;=Inputs!$G$114,OFFSET(K54,,-1),0)</f>
        <v>0</v>
      </c>
      <c r="L55" s="76">
        <f ca="1">IF($C55&lt;=Inputs!$G$114,OFFSET(L54,,-1),0)</f>
        <v>0</v>
      </c>
      <c r="M55" s="76">
        <f ca="1">IF($C55&lt;=Inputs!$G$114,OFFSET(M54,,-1),0)</f>
        <v>0</v>
      </c>
      <c r="N55" s="76">
        <f ca="1">IF($C55&lt;=Inputs!$G$114,OFFSET(N54,,-1),0)</f>
        <v>0</v>
      </c>
      <c r="O55" s="76">
        <f ca="1">IF($C55&lt;=Inputs!$G$114,OFFSET(O54,,-1),0)</f>
        <v>0</v>
      </c>
      <c r="P55" s="76">
        <f ca="1">IF($C55&lt;=Inputs!$G$114,OFFSET(P54,,-1),0)</f>
        <v>0</v>
      </c>
      <c r="Q55" s="76">
        <f ca="1">IF($C55&lt;=Inputs!$G$114,OFFSET(Q54,,-1),0)</f>
        <v>0</v>
      </c>
      <c r="R55" s="76">
        <f ca="1">IF($C55&lt;=Inputs!$G$114,OFFSET(R54,,-1),0)</f>
        <v>0</v>
      </c>
      <c r="S55" s="76">
        <f ca="1">IF($C55&lt;=Inputs!$G$114,OFFSET(S54,,-1),0)</f>
        <v>0</v>
      </c>
      <c r="T55" s="76">
        <f ca="1">IF($C55&lt;=Inputs!$G$114,OFFSET(T54,,-1),0)</f>
        <v>0</v>
      </c>
      <c r="U55" s="76">
        <f ca="1">IF($C55&lt;=Inputs!$G$114,OFFSET(U54,,-1),0)</f>
        <v>0</v>
      </c>
      <c r="V55" s="76">
        <f ca="1">IF($C55&lt;=Inputs!$G$114,OFFSET(V54,,-1),0)</f>
        <v>0</v>
      </c>
      <c r="W55" s="76">
        <f ca="1">IF($C55&lt;=Inputs!$G$114,OFFSET(W54,,-1),0)</f>
        <v>0</v>
      </c>
      <c r="X55" s="76">
        <f ca="1">IF($C55&lt;=Inputs!$G$114,OFFSET(X54,,-1),0)</f>
        <v>0</v>
      </c>
      <c r="Y55" s="76">
        <f ca="1">IF($C55&lt;=Inputs!$G$114,OFFSET(Y54,,-1),0)</f>
        <v>0</v>
      </c>
      <c r="Z55" s="76">
        <f ca="1">IF($C55&lt;=Inputs!$G$114,OFFSET(Z54,,-1),0)</f>
        <v>0</v>
      </c>
      <c r="AA55" s="76">
        <f ca="1">IF($C55&lt;=Inputs!$G$114,OFFSET(AA54,,-1),0)</f>
        <v>0</v>
      </c>
      <c r="AB55" s="76">
        <f ca="1">IF($C55&lt;=Inputs!$G$114,OFFSET(AB54,,-1),0)</f>
        <v>0</v>
      </c>
      <c r="AC55" s="76">
        <f ca="1">IF($C55&lt;=Inputs!$G$114,OFFSET(AC54,,-1),0)</f>
        <v>0</v>
      </c>
      <c r="AD55" s="76">
        <f ca="1">IF($C55&lt;=Inputs!$G$114,OFFSET(AD54,,-1),0)</f>
        <v>0</v>
      </c>
      <c r="AE55" s="76">
        <f ca="1">IF($C55&lt;=Inputs!$G$114,OFFSET(AE54,,-1),0)</f>
        <v>0</v>
      </c>
      <c r="AF55" s="76">
        <f ca="1">IF($C55&lt;=Inputs!$G$114,OFFSET(AF54,,-1),0)</f>
        <v>0</v>
      </c>
      <c r="AG55" s="76">
        <f ca="1">IF($C55&lt;=Inputs!$G$114,OFFSET(AG54,,-1),0)</f>
        <v>0</v>
      </c>
      <c r="AH55" s="76">
        <f ca="1">IF($C55&lt;=Inputs!$G$114,OFFSET(AH54,,-1),0)</f>
        <v>0</v>
      </c>
      <c r="AI55" s="76">
        <f ca="1">IF($C55&lt;=Inputs!$G$114,OFFSET(AI54,,-1),0)</f>
        <v>0</v>
      </c>
      <c r="AJ55" s="76">
        <f ca="1">IF($C55&lt;=Inputs!$G$114,OFFSET(AJ54,,-1),0)</f>
        <v>0</v>
      </c>
      <c r="AK55" s="76">
        <f ca="1">IF($C55&lt;=Inputs!$G$114,OFFSET(AK54,,-1),0)</f>
        <v>0</v>
      </c>
      <c r="AL55" s="76">
        <f ca="1">IF($C55&lt;=Inputs!$G$114,OFFSET(AL54,,-1),0)</f>
        <v>0</v>
      </c>
      <c r="AM55" s="76">
        <f ca="1">IF($C55&lt;=Inputs!$G$114,OFFSET(AM54,,-1),0)</f>
        <v>0</v>
      </c>
      <c r="AN55" s="76">
        <f ca="1">IF($C55&lt;=Inputs!$G$114,OFFSET(AN54,,-1),0)</f>
        <v>0</v>
      </c>
      <c r="AO55" s="76">
        <f ca="1">IF($C55&lt;=Inputs!$G$114,OFFSET(AO54,,-1),0)</f>
        <v>0</v>
      </c>
      <c r="AP55" s="76">
        <f ca="1">IF($C55&lt;=Inputs!$G$114,OFFSET(AP54,,-1),0)</f>
        <v>0</v>
      </c>
      <c r="AQ55" s="76">
        <f ca="1">IF($C55&lt;=Inputs!$G$114,OFFSET(AQ54,,-1),0)</f>
        <v>0</v>
      </c>
      <c r="AR55" s="76">
        <f ca="1">IF($C55&lt;=Inputs!$G$114,OFFSET(AR54,,-1),0)</f>
        <v>0</v>
      </c>
      <c r="AS55" s="76">
        <f ca="1">IF($C55&lt;=Inputs!$G$114,OFFSET(AS54,,-1),0)</f>
        <v>0</v>
      </c>
      <c r="AT55" s="76">
        <f ca="1">IF($C55&lt;=Inputs!$G$114,OFFSET(AT54,,-1),0)</f>
        <v>0</v>
      </c>
      <c r="AU55" s="76">
        <f ca="1">IF($C55&lt;=Inputs!$G$114,OFFSET(AU54,,-1),0)</f>
        <v>0</v>
      </c>
      <c r="AV55" s="76">
        <f ca="1">IF($C55&lt;=Inputs!$G$114,OFFSET(AV54,,-1),0)</f>
        <v>0</v>
      </c>
      <c r="AW55" s="76">
        <f ca="1">IF($C55&lt;=Inputs!$G$114,OFFSET(AW54,,-1),0)</f>
        <v>0</v>
      </c>
      <c r="AX55" s="76">
        <f ca="1">IF($C55&lt;=Inputs!$G$114,OFFSET(AX54,,-1),0)</f>
        <v>0</v>
      </c>
      <c r="AY55" s="76">
        <f ca="1">IF($C55&lt;=Inputs!$G$114,OFFSET(AY54,,-1),0)</f>
        <v>0</v>
      </c>
      <c r="AZ55" s="76">
        <f ca="1">IF($C55&lt;=Inputs!$G$114,OFFSET(AZ54,,-1),0)</f>
        <v>0</v>
      </c>
      <c r="BA55" s="76">
        <f ca="1">IF($C55&lt;=Inputs!$G$114,OFFSET(BA54,,-1),0)</f>
        <v>0</v>
      </c>
      <c r="BB55" s="76">
        <f ca="1">IF($C55&lt;=Inputs!$G$114,OFFSET(BB54,,-1),0)</f>
        <v>0</v>
      </c>
      <c r="BC55" s="76">
        <f ca="1">IF($C55&lt;=Inputs!$G$114,OFFSET(BC54,,-1),0)</f>
        <v>0</v>
      </c>
      <c r="BD55" s="76">
        <f ca="1">IF($C55&lt;=Inputs!$G$114,OFFSET(BD54,,-1),0)</f>
        <v>0</v>
      </c>
      <c r="BE55" s="76">
        <f ca="1">IF($C55&lt;=Inputs!$G$114,OFFSET(BE54,,-1),0)</f>
        <v>0</v>
      </c>
      <c r="BF55" s="76">
        <f ca="1">IF($C55&lt;=Inputs!$G$114,OFFSET(BF54,,-1),0)</f>
        <v>0</v>
      </c>
      <c r="BG55" s="76">
        <f ca="1">IF($C55&lt;=Inputs!$G$114,OFFSET(BG54,,-1),0)</f>
        <v>0</v>
      </c>
      <c r="BH55" s="76">
        <f ca="1">IF($C55&lt;=Inputs!$G$114,OFFSET(BH54,,-1),0)</f>
        <v>0</v>
      </c>
      <c r="BI55" s="76">
        <f ca="1">IF($C55&lt;=Inputs!$G$114,OFFSET(BI54,,-1),0)</f>
        <v>0</v>
      </c>
      <c r="BJ55" s="76">
        <f ca="1">IF($C55&lt;=Inputs!$G$114,OFFSET(BJ54,,-1),0)</f>
        <v>0</v>
      </c>
      <c r="BK55" s="76">
        <f ca="1">IF($C55&lt;=Inputs!$G$114,OFFSET(BK54,,-1),0)</f>
        <v>0</v>
      </c>
      <c r="BL55" s="76">
        <f ca="1">IF($C55&lt;=Inputs!$G$114,OFFSET(BL54,,-1),0)</f>
        <v>0</v>
      </c>
      <c r="BM55" s="76">
        <f ca="1">IF($C55&lt;=Inputs!$G$114,OFFSET(BM54,,-1),0)</f>
        <v>0</v>
      </c>
      <c r="BN55" s="76">
        <f ca="1">IF($C55&lt;=Inputs!$G$114,OFFSET(BN54,,-1),0)</f>
        <v>0</v>
      </c>
      <c r="BO55" s="76">
        <f ca="1">IF($C55&lt;=Inputs!$G$114,OFFSET(BO54,,-1),0)</f>
        <v>0</v>
      </c>
      <c r="BP55" s="76">
        <f ca="1">IF($C55&lt;=Inputs!$G$114,OFFSET(BP54,,-1),0)</f>
        <v>0</v>
      </c>
      <c r="BQ55" s="76">
        <f ca="1">IF($C55&lt;=Inputs!$G$114,OFFSET(BQ54,,-1),0)</f>
        <v>0</v>
      </c>
      <c r="BR55" s="76">
        <f ca="1">IF($C55&lt;=Inputs!$G$114,OFFSET(BR54,,-1),0)</f>
        <v>0</v>
      </c>
      <c r="BS55" s="76">
        <f ca="1">IF($C55&lt;=Inputs!$G$114,OFFSET(BS54,,-1),0)</f>
        <v>0</v>
      </c>
      <c r="BT55" s="76">
        <f ca="1">IF($C55&lt;=Inputs!$G$114,OFFSET(BT54,,-1),0)</f>
        <v>0</v>
      </c>
      <c r="BU55" s="76">
        <f ca="1">IF($C55&lt;=Inputs!$G$114,OFFSET(BU54,,-1),0)</f>
        <v>0</v>
      </c>
      <c r="BV55" s="76">
        <f ca="1">IF($C55&lt;=Inputs!$G$114,OFFSET(BV54,,-1),0)</f>
        <v>0</v>
      </c>
      <c r="BW55" s="76">
        <f ca="1">IF($C55&lt;=Inputs!$G$114,OFFSET(BW54,,-1),0)</f>
        <v>0</v>
      </c>
      <c r="BX55" s="76">
        <f ca="1">IF($C55&lt;=Inputs!$G$114,OFFSET(BX54,,-1),0)</f>
        <v>0</v>
      </c>
      <c r="BY55" s="76">
        <f ca="1">IF($C55&lt;=Inputs!$G$114,OFFSET(BY54,,-1),0)</f>
        <v>0</v>
      </c>
      <c r="BZ55" s="76">
        <f ca="1">IF($C55&lt;=Inputs!$G$114,OFFSET(BZ54,,-1),0)</f>
        <v>0</v>
      </c>
      <c r="CA55" s="76">
        <f ca="1">IF($C55&lt;=Inputs!$G$114,OFFSET(CA54,,-1),0)</f>
        <v>0</v>
      </c>
      <c r="CB55" s="76">
        <f ca="1">IF($C55&lt;=Inputs!$G$114,OFFSET(CB54,,-1),0)</f>
        <v>0</v>
      </c>
      <c r="CC55" s="76">
        <f ca="1">IF($C55&lt;=Inputs!$G$114,OFFSET(CC54,,-1),0)</f>
        <v>0</v>
      </c>
      <c r="CD55" s="76">
        <f ca="1">IF($C55&lt;=Inputs!$G$114,OFFSET(CD54,,-1),0)</f>
        <v>0</v>
      </c>
      <c r="CE55" s="76">
        <f ca="1">IF($C55&lt;=Inputs!$G$114,OFFSET(CE54,,-1),0)</f>
        <v>0</v>
      </c>
      <c r="CF55" s="76">
        <f ca="1">IF($C55&lt;=Inputs!$G$114,OFFSET(CF54,,-1),0)</f>
        <v>0</v>
      </c>
      <c r="CG55" s="76">
        <f ca="1">IF($C55&lt;=Inputs!$G$114,OFFSET(CG54,,-1),0)</f>
        <v>0</v>
      </c>
      <c r="CH55" s="76">
        <f ca="1">IF($C55&lt;=Inputs!$G$114,OFFSET(CH54,,-1),0)</f>
        <v>0</v>
      </c>
      <c r="CI55" s="76">
        <f ca="1">IF($C55&lt;=Inputs!$G$114,OFFSET(CI54,,-1),0)</f>
        <v>0</v>
      </c>
      <c r="CJ55" s="76">
        <f ca="1">IF($C55&lt;=Inputs!$G$114,OFFSET(CJ54,,-1),0)</f>
        <v>0</v>
      </c>
      <c r="CK55" s="76">
        <f ca="1">IF($C55&lt;=Inputs!$G$114,OFFSET(CK54,,-1),0)</f>
        <v>0</v>
      </c>
      <c r="CL55" s="76">
        <f ca="1">IF($C55&lt;=Inputs!$G$114,OFFSET(CL54,,-1),0)</f>
        <v>0</v>
      </c>
      <c r="CM55" s="76">
        <f ca="1">IF($C55&lt;=Inputs!$G$114,OFFSET(CM54,,-1),0)</f>
        <v>0</v>
      </c>
      <c r="CN55" s="76">
        <f ca="1">IF($C55&lt;=Inputs!$G$114,OFFSET(CN54,,-1),0)</f>
        <v>0</v>
      </c>
      <c r="CO55" s="76">
        <f ca="1">IF($C55&lt;=Inputs!$G$114,OFFSET(CO54,,-1),0)</f>
        <v>0</v>
      </c>
      <c r="CP55" s="76">
        <f ca="1">IF($C55&lt;=Inputs!$G$114,OFFSET(CP54,,-1),0)</f>
        <v>0</v>
      </c>
      <c r="CQ55" s="76">
        <f ca="1">IF($C55&lt;=Inputs!$G$114,OFFSET(CQ54,,-1),0)</f>
        <v>0</v>
      </c>
      <c r="CR55" s="76">
        <f ca="1">IF($C55&lt;=Inputs!$G$114,OFFSET(CR54,,-1),0)</f>
        <v>0</v>
      </c>
      <c r="CS55" s="76">
        <f ca="1">IF($C55&lt;=Inputs!$G$114,OFFSET(CS54,,-1),0)</f>
        <v>0</v>
      </c>
      <c r="CT55" s="76">
        <f ca="1">IF($C55&lt;=Inputs!$G$114,OFFSET(CT54,,-1),0)</f>
        <v>0</v>
      </c>
      <c r="CU55" s="76">
        <f ca="1">IF($C55&lt;=Inputs!$G$114,OFFSET(CU54,,-1),0)</f>
        <v>0</v>
      </c>
      <c r="CV55" s="76">
        <f ca="1">IF($C55&lt;=Inputs!$G$114,OFFSET(CV54,,-1),0)</f>
        <v>0</v>
      </c>
      <c r="CW55" s="76">
        <f ca="1">IF($C55&lt;=Inputs!$G$114,OFFSET(CW54,,-1),0)</f>
        <v>0</v>
      </c>
      <c r="CX55" s="76">
        <f ca="1">IF($C55&lt;=Inputs!$G$114,OFFSET(CX54,,-1),0)</f>
        <v>0</v>
      </c>
      <c r="CY55" s="76">
        <f ca="1">IF($C55&lt;=Inputs!$G$114,OFFSET(CY54,,-1),0)</f>
        <v>0</v>
      </c>
      <c r="CZ55" s="76">
        <f ca="1">IF($C55&lt;=Inputs!$G$114,OFFSET(CZ54,,-1),0)</f>
        <v>0</v>
      </c>
      <c r="DA55" s="76">
        <f ca="1">IF($C55&lt;=Inputs!$G$114,OFFSET(DA54,,-1),0)</f>
        <v>0</v>
      </c>
      <c r="DB55" s="76">
        <f ca="1">IF($C55&lt;=Inputs!$G$114,OFFSET(DB54,,-1),0)</f>
        <v>0</v>
      </c>
      <c r="DC55" s="76">
        <f ca="1">IF($C55&lt;=Inputs!$G$114,OFFSET(DC54,,-1),0)</f>
        <v>0</v>
      </c>
      <c r="DD55" s="76">
        <f ca="1">IF($C55&lt;=Inputs!$G$114,OFFSET(DD54,,-1),0)</f>
        <v>0</v>
      </c>
      <c r="DE55" s="76">
        <f ca="1">IF($C55&lt;=Inputs!$G$114,OFFSET(DE54,,-1),0)</f>
        <v>0</v>
      </c>
      <c r="DF55" s="76">
        <f ca="1">IF($C55&lt;=Inputs!$G$114,OFFSET(DF54,,-1),0)</f>
        <v>0</v>
      </c>
      <c r="DG55" s="76">
        <f ca="1">IF($C55&lt;=Inputs!$G$114,OFFSET(DG54,,-1),0)</f>
        <v>0</v>
      </c>
      <c r="DH55" s="76">
        <f ca="1">IF($C55&lt;=Inputs!$G$114,OFFSET(DH54,,-1),0)</f>
        <v>0</v>
      </c>
      <c r="DI55" s="76">
        <f ca="1">IF($C55&lt;=Inputs!$G$114,OFFSET(DI54,,-1),0)</f>
        <v>0</v>
      </c>
      <c r="DJ55" s="76">
        <f ca="1">IF($C55&lt;=Inputs!$G$114,OFFSET(DJ54,,-1),0)</f>
        <v>0</v>
      </c>
      <c r="DK55" s="76">
        <f ca="1">IF($C55&lt;=Inputs!$G$114,OFFSET(DK54,,-1),0)</f>
        <v>0</v>
      </c>
      <c r="DL55" s="76">
        <f ca="1">IF($C55&lt;=Inputs!$G$114,OFFSET(DL54,,-1),0)</f>
        <v>0</v>
      </c>
      <c r="DM55" s="76">
        <f ca="1">IF($C55&lt;=Inputs!$G$114,OFFSET(DM54,,-1),0)</f>
        <v>0</v>
      </c>
      <c r="DN55" s="76">
        <f ca="1">IF($C55&lt;=Inputs!$G$114,OFFSET(DN54,,-1),0)</f>
        <v>0</v>
      </c>
      <c r="DO55" s="76">
        <f ca="1">IF($C55&lt;=Inputs!$G$114,OFFSET(DO54,,-1),0)</f>
        <v>0</v>
      </c>
      <c r="DP55" s="76">
        <f ca="1">IF($C55&lt;=Inputs!$G$114,OFFSET(DP54,,-1),0)</f>
        <v>0</v>
      </c>
      <c r="DQ55" s="76">
        <f ca="1">IF($C55&lt;=Inputs!$G$114,OFFSET(DQ54,,-1),0)</f>
        <v>0</v>
      </c>
      <c r="DR55" s="76">
        <f ca="1">IF($C55&lt;=Inputs!$G$114,OFFSET(DR54,,-1),0)</f>
        <v>0</v>
      </c>
      <c r="DS55" s="76">
        <f ca="1">IF($C55&lt;=Inputs!$G$114,OFFSET(DS54,,-1),0)</f>
        <v>0</v>
      </c>
      <c r="DT55" s="76">
        <f ca="1">IF($C55&lt;=Inputs!$G$114,OFFSET(DT54,,-1),0)</f>
        <v>0</v>
      </c>
      <c r="DU55" s="76">
        <f ca="1">IF($C55&lt;=Inputs!$G$114,OFFSET(DU54,,-1),0)</f>
        <v>0</v>
      </c>
      <c r="DV55" s="21"/>
      <c r="DW55" s="21"/>
      <c r="DX55" s="21"/>
      <c r="DY55" s="21"/>
      <c r="DZ55" s="21"/>
      <c r="EA55" s="21"/>
      <c r="EB55" s="21"/>
      <c r="EC55" s="21"/>
      <c r="ED55" s="21"/>
      <c r="EE55" s="21"/>
      <c r="EF55" s="21"/>
      <c r="EG55" s="21"/>
      <c r="EH55" s="21"/>
      <c r="EI55" s="21"/>
      <c r="EJ55" s="21"/>
      <c r="EK55" s="21"/>
      <c r="EL55" s="21"/>
      <c r="EM55" s="21"/>
      <c r="EN55" s="21"/>
      <c r="EO55" s="21"/>
    </row>
    <row r="56" spans="1:145" ht="14.25" customHeight="1" outlineLevel="1">
      <c r="A56" s="21"/>
      <c r="B56" s="21"/>
      <c r="C56" s="21">
        <f t="shared" si="13"/>
        <v>16</v>
      </c>
      <c r="D56" s="79" t="s">
        <v>402</v>
      </c>
      <c r="E56" s="21"/>
      <c r="F56" s="76">
        <f ca="1">IF($C56&lt;=Inputs!$G$114,OFFSET(F55,,-1),0)</f>
        <v>0</v>
      </c>
      <c r="G56" s="76">
        <f ca="1">IF($C56&lt;=Inputs!$G$114,OFFSET(G55,,-1),0)</f>
        <v>0</v>
      </c>
      <c r="H56" s="76">
        <f ca="1">IF($C56&lt;=Inputs!$G$114,OFFSET(H55,,-1),0)</f>
        <v>0</v>
      </c>
      <c r="I56" s="76">
        <f ca="1">IF($C56&lt;=Inputs!$G$114,OFFSET(I55,,-1),0)</f>
        <v>0</v>
      </c>
      <c r="J56" s="76">
        <f ca="1">IF($C56&lt;=Inputs!$G$114,OFFSET(J55,,-1),0)</f>
        <v>0</v>
      </c>
      <c r="K56" s="76">
        <f ca="1">IF($C56&lt;=Inputs!$G$114,OFFSET(K55,,-1),0)</f>
        <v>0</v>
      </c>
      <c r="L56" s="76">
        <f ca="1">IF($C56&lt;=Inputs!$G$114,OFFSET(L55,,-1),0)</f>
        <v>0</v>
      </c>
      <c r="M56" s="76">
        <f ca="1">IF($C56&lt;=Inputs!$G$114,OFFSET(M55,,-1),0)</f>
        <v>0</v>
      </c>
      <c r="N56" s="76">
        <f ca="1">IF($C56&lt;=Inputs!$G$114,OFFSET(N55,,-1),0)</f>
        <v>0</v>
      </c>
      <c r="O56" s="76">
        <f ca="1">IF($C56&lt;=Inputs!$G$114,OFFSET(O55,,-1),0)</f>
        <v>0</v>
      </c>
      <c r="P56" s="76">
        <f ca="1">IF($C56&lt;=Inputs!$G$114,OFFSET(P55,,-1),0)</f>
        <v>0</v>
      </c>
      <c r="Q56" s="76">
        <f ca="1">IF($C56&lt;=Inputs!$G$114,OFFSET(Q55,,-1),0)</f>
        <v>0</v>
      </c>
      <c r="R56" s="76">
        <f ca="1">IF($C56&lt;=Inputs!$G$114,OFFSET(R55,,-1),0)</f>
        <v>0</v>
      </c>
      <c r="S56" s="76">
        <f ca="1">IF($C56&lt;=Inputs!$G$114,OFFSET(S55,,-1),0)</f>
        <v>0</v>
      </c>
      <c r="T56" s="76">
        <f ca="1">IF($C56&lt;=Inputs!$G$114,OFFSET(T55,,-1),0)</f>
        <v>0</v>
      </c>
      <c r="U56" s="76">
        <f ca="1">IF($C56&lt;=Inputs!$G$114,OFFSET(U55,,-1),0)</f>
        <v>0</v>
      </c>
      <c r="V56" s="76">
        <f ca="1">IF($C56&lt;=Inputs!$G$114,OFFSET(V55,,-1),0)</f>
        <v>0</v>
      </c>
      <c r="W56" s="76">
        <f ca="1">IF($C56&lt;=Inputs!$G$114,OFFSET(W55,,-1),0)</f>
        <v>0</v>
      </c>
      <c r="X56" s="76">
        <f ca="1">IF($C56&lt;=Inputs!$G$114,OFFSET(X55,,-1),0)</f>
        <v>0</v>
      </c>
      <c r="Y56" s="76">
        <f ca="1">IF($C56&lt;=Inputs!$G$114,OFFSET(Y55,,-1),0)</f>
        <v>0</v>
      </c>
      <c r="Z56" s="76">
        <f ca="1">IF($C56&lt;=Inputs!$G$114,OFFSET(Z55,,-1),0)</f>
        <v>0</v>
      </c>
      <c r="AA56" s="76">
        <f ca="1">IF($C56&lt;=Inputs!$G$114,OFFSET(AA55,,-1),0)</f>
        <v>0</v>
      </c>
      <c r="AB56" s="76">
        <f ca="1">IF($C56&lt;=Inputs!$G$114,OFFSET(AB55,,-1),0)</f>
        <v>0</v>
      </c>
      <c r="AC56" s="76">
        <f ca="1">IF($C56&lt;=Inputs!$G$114,OFFSET(AC55,,-1),0)</f>
        <v>0</v>
      </c>
      <c r="AD56" s="76">
        <f ca="1">IF($C56&lt;=Inputs!$G$114,OFFSET(AD55,,-1),0)</f>
        <v>0</v>
      </c>
      <c r="AE56" s="76">
        <f ca="1">IF($C56&lt;=Inputs!$G$114,OFFSET(AE55,,-1),0)</f>
        <v>0</v>
      </c>
      <c r="AF56" s="76">
        <f ca="1">IF($C56&lt;=Inputs!$G$114,OFFSET(AF55,,-1),0)</f>
        <v>0</v>
      </c>
      <c r="AG56" s="76">
        <f ca="1">IF($C56&lt;=Inputs!$G$114,OFFSET(AG55,,-1),0)</f>
        <v>0</v>
      </c>
      <c r="AH56" s="76">
        <f ca="1">IF($C56&lt;=Inputs!$G$114,OFFSET(AH55,,-1),0)</f>
        <v>0</v>
      </c>
      <c r="AI56" s="76">
        <f ca="1">IF($C56&lt;=Inputs!$G$114,OFFSET(AI55,,-1),0)</f>
        <v>0</v>
      </c>
      <c r="AJ56" s="76">
        <f ca="1">IF($C56&lt;=Inputs!$G$114,OFFSET(AJ55,,-1),0)</f>
        <v>0</v>
      </c>
      <c r="AK56" s="76">
        <f ca="1">IF($C56&lt;=Inputs!$G$114,OFFSET(AK55,,-1),0)</f>
        <v>0</v>
      </c>
      <c r="AL56" s="76">
        <f ca="1">IF($C56&lt;=Inputs!$G$114,OFFSET(AL55,,-1),0)</f>
        <v>0</v>
      </c>
      <c r="AM56" s="76">
        <f ca="1">IF($C56&lt;=Inputs!$G$114,OFFSET(AM55,,-1),0)</f>
        <v>0</v>
      </c>
      <c r="AN56" s="76">
        <f ca="1">IF($C56&lt;=Inputs!$G$114,OFFSET(AN55,,-1),0)</f>
        <v>0</v>
      </c>
      <c r="AO56" s="76">
        <f ca="1">IF($C56&lt;=Inputs!$G$114,OFFSET(AO55,,-1),0)</f>
        <v>0</v>
      </c>
      <c r="AP56" s="76">
        <f ca="1">IF($C56&lt;=Inputs!$G$114,OFFSET(AP55,,-1),0)</f>
        <v>0</v>
      </c>
      <c r="AQ56" s="76">
        <f ca="1">IF($C56&lt;=Inputs!$G$114,OFFSET(AQ55,,-1),0)</f>
        <v>0</v>
      </c>
      <c r="AR56" s="76">
        <f ca="1">IF($C56&lt;=Inputs!$G$114,OFFSET(AR55,,-1),0)</f>
        <v>0</v>
      </c>
      <c r="AS56" s="76">
        <f ca="1">IF($C56&lt;=Inputs!$G$114,OFFSET(AS55,,-1),0)</f>
        <v>0</v>
      </c>
      <c r="AT56" s="76">
        <f ca="1">IF($C56&lt;=Inputs!$G$114,OFFSET(AT55,,-1),0)</f>
        <v>0</v>
      </c>
      <c r="AU56" s="76">
        <f ca="1">IF($C56&lt;=Inputs!$G$114,OFFSET(AU55,,-1),0)</f>
        <v>0</v>
      </c>
      <c r="AV56" s="76">
        <f ca="1">IF($C56&lt;=Inputs!$G$114,OFFSET(AV55,,-1),0)</f>
        <v>0</v>
      </c>
      <c r="AW56" s="76">
        <f ca="1">IF($C56&lt;=Inputs!$G$114,OFFSET(AW55,,-1),0)</f>
        <v>0</v>
      </c>
      <c r="AX56" s="76">
        <f ca="1">IF($C56&lt;=Inputs!$G$114,OFFSET(AX55,,-1),0)</f>
        <v>0</v>
      </c>
      <c r="AY56" s="76">
        <f ca="1">IF($C56&lt;=Inputs!$G$114,OFFSET(AY55,,-1),0)</f>
        <v>0</v>
      </c>
      <c r="AZ56" s="76">
        <f ca="1">IF($C56&lt;=Inputs!$G$114,OFFSET(AZ55,,-1),0)</f>
        <v>0</v>
      </c>
      <c r="BA56" s="76">
        <f ca="1">IF($C56&lt;=Inputs!$G$114,OFFSET(BA55,,-1),0)</f>
        <v>0</v>
      </c>
      <c r="BB56" s="76">
        <f ca="1">IF($C56&lt;=Inputs!$G$114,OFFSET(BB55,,-1),0)</f>
        <v>0</v>
      </c>
      <c r="BC56" s="76">
        <f ca="1">IF($C56&lt;=Inputs!$G$114,OFFSET(BC55,,-1),0)</f>
        <v>0</v>
      </c>
      <c r="BD56" s="76">
        <f ca="1">IF($C56&lt;=Inputs!$G$114,OFFSET(BD55,,-1),0)</f>
        <v>0</v>
      </c>
      <c r="BE56" s="76">
        <f ca="1">IF($C56&lt;=Inputs!$G$114,OFFSET(BE55,,-1),0)</f>
        <v>0</v>
      </c>
      <c r="BF56" s="76">
        <f ca="1">IF($C56&lt;=Inputs!$G$114,OFFSET(BF55,,-1),0)</f>
        <v>0</v>
      </c>
      <c r="BG56" s="76">
        <f ca="1">IF($C56&lt;=Inputs!$G$114,OFFSET(BG55,,-1),0)</f>
        <v>0</v>
      </c>
      <c r="BH56" s="76">
        <f ca="1">IF($C56&lt;=Inputs!$G$114,OFFSET(BH55,,-1),0)</f>
        <v>0</v>
      </c>
      <c r="BI56" s="76">
        <f ca="1">IF($C56&lt;=Inputs!$G$114,OFFSET(BI55,,-1),0)</f>
        <v>0</v>
      </c>
      <c r="BJ56" s="76">
        <f ca="1">IF($C56&lt;=Inputs!$G$114,OFFSET(BJ55,,-1),0)</f>
        <v>0</v>
      </c>
      <c r="BK56" s="76">
        <f ca="1">IF($C56&lt;=Inputs!$G$114,OFFSET(BK55,,-1),0)</f>
        <v>0</v>
      </c>
      <c r="BL56" s="76">
        <f ca="1">IF($C56&lt;=Inputs!$G$114,OFFSET(BL55,,-1),0)</f>
        <v>0</v>
      </c>
      <c r="BM56" s="76">
        <f ca="1">IF($C56&lt;=Inputs!$G$114,OFFSET(BM55,,-1),0)</f>
        <v>0</v>
      </c>
      <c r="BN56" s="76">
        <f ca="1">IF($C56&lt;=Inputs!$G$114,OFFSET(BN55,,-1),0)</f>
        <v>0</v>
      </c>
      <c r="BO56" s="76">
        <f ca="1">IF($C56&lt;=Inputs!$G$114,OFFSET(BO55,,-1),0)</f>
        <v>0</v>
      </c>
      <c r="BP56" s="76">
        <f ca="1">IF($C56&lt;=Inputs!$G$114,OFFSET(BP55,,-1),0)</f>
        <v>0</v>
      </c>
      <c r="BQ56" s="76">
        <f ca="1">IF($C56&lt;=Inputs!$G$114,OFFSET(BQ55,,-1),0)</f>
        <v>0</v>
      </c>
      <c r="BR56" s="76">
        <f ca="1">IF($C56&lt;=Inputs!$G$114,OFFSET(BR55,,-1),0)</f>
        <v>0</v>
      </c>
      <c r="BS56" s="76">
        <f ca="1">IF($C56&lt;=Inputs!$G$114,OFFSET(BS55,,-1),0)</f>
        <v>0</v>
      </c>
      <c r="BT56" s="76">
        <f ca="1">IF($C56&lt;=Inputs!$G$114,OFFSET(BT55,,-1),0)</f>
        <v>0</v>
      </c>
      <c r="BU56" s="76">
        <f ca="1">IF($C56&lt;=Inputs!$G$114,OFFSET(BU55,,-1),0)</f>
        <v>0</v>
      </c>
      <c r="BV56" s="76">
        <f ca="1">IF($C56&lt;=Inputs!$G$114,OFFSET(BV55,,-1),0)</f>
        <v>0</v>
      </c>
      <c r="BW56" s="76">
        <f ca="1">IF($C56&lt;=Inputs!$G$114,OFFSET(BW55,,-1),0)</f>
        <v>0</v>
      </c>
      <c r="BX56" s="76">
        <f ca="1">IF($C56&lt;=Inputs!$G$114,OFFSET(BX55,,-1),0)</f>
        <v>0</v>
      </c>
      <c r="BY56" s="76">
        <f ca="1">IF($C56&lt;=Inputs!$G$114,OFFSET(BY55,,-1),0)</f>
        <v>0</v>
      </c>
      <c r="BZ56" s="76">
        <f ca="1">IF($C56&lt;=Inputs!$G$114,OFFSET(BZ55,,-1),0)</f>
        <v>0</v>
      </c>
      <c r="CA56" s="76">
        <f ca="1">IF($C56&lt;=Inputs!$G$114,OFFSET(CA55,,-1),0)</f>
        <v>0</v>
      </c>
      <c r="CB56" s="76">
        <f ca="1">IF($C56&lt;=Inputs!$G$114,OFFSET(CB55,,-1),0)</f>
        <v>0</v>
      </c>
      <c r="CC56" s="76">
        <f ca="1">IF($C56&lt;=Inputs!$G$114,OFFSET(CC55,,-1),0)</f>
        <v>0</v>
      </c>
      <c r="CD56" s="76">
        <f ca="1">IF($C56&lt;=Inputs!$G$114,OFFSET(CD55,,-1),0)</f>
        <v>0</v>
      </c>
      <c r="CE56" s="76">
        <f ca="1">IF($C56&lt;=Inputs!$G$114,OFFSET(CE55,,-1),0)</f>
        <v>0</v>
      </c>
      <c r="CF56" s="76">
        <f ca="1">IF($C56&lt;=Inputs!$G$114,OFFSET(CF55,,-1),0)</f>
        <v>0</v>
      </c>
      <c r="CG56" s="76">
        <f ca="1">IF($C56&lt;=Inputs!$G$114,OFFSET(CG55,,-1),0)</f>
        <v>0</v>
      </c>
      <c r="CH56" s="76">
        <f ca="1">IF($C56&lt;=Inputs!$G$114,OFFSET(CH55,,-1),0)</f>
        <v>0</v>
      </c>
      <c r="CI56" s="76">
        <f ca="1">IF($C56&lt;=Inputs!$G$114,OFFSET(CI55,,-1),0)</f>
        <v>0</v>
      </c>
      <c r="CJ56" s="76">
        <f ca="1">IF($C56&lt;=Inputs!$G$114,OFFSET(CJ55,,-1),0)</f>
        <v>0</v>
      </c>
      <c r="CK56" s="76">
        <f ca="1">IF($C56&lt;=Inputs!$G$114,OFFSET(CK55,,-1),0)</f>
        <v>0</v>
      </c>
      <c r="CL56" s="76">
        <f ca="1">IF($C56&lt;=Inputs!$G$114,OFFSET(CL55,,-1),0)</f>
        <v>0</v>
      </c>
      <c r="CM56" s="76">
        <f ca="1">IF($C56&lt;=Inputs!$G$114,OFFSET(CM55,,-1),0)</f>
        <v>0</v>
      </c>
      <c r="CN56" s="76">
        <f ca="1">IF($C56&lt;=Inputs!$G$114,OFFSET(CN55,,-1),0)</f>
        <v>0</v>
      </c>
      <c r="CO56" s="76">
        <f ca="1">IF($C56&lt;=Inputs!$G$114,OFFSET(CO55,,-1),0)</f>
        <v>0</v>
      </c>
      <c r="CP56" s="76">
        <f ca="1">IF($C56&lt;=Inputs!$G$114,OFFSET(CP55,,-1),0)</f>
        <v>0</v>
      </c>
      <c r="CQ56" s="76">
        <f ca="1">IF($C56&lt;=Inputs!$G$114,OFFSET(CQ55,,-1),0)</f>
        <v>0</v>
      </c>
      <c r="CR56" s="76">
        <f ca="1">IF($C56&lt;=Inputs!$G$114,OFFSET(CR55,,-1),0)</f>
        <v>0</v>
      </c>
      <c r="CS56" s="76">
        <f ca="1">IF($C56&lt;=Inputs!$G$114,OFFSET(CS55,,-1),0)</f>
        <v>0</v>
      </c>
      <c r="CT56" s="76">
        <f ca="1">IF($C56&lt;=Inputs!$G$114,OFFSET(CT55,,-1),0)</f>
        <v>0</v>
      </c>
      <c r="CU56" s="76">
        <f ca="1">IF($C56&lt;=Inputs!$G$114,OFFSET(CU55,,-1),0)</f>
        <v>0</v>
      </c>
      <c r="CV56" s="76">
        <f ca="1">IF($C56&lt;=Inputs!$G$114,OFFSET(CV55,,-1),0)</f>
        <v>0</v>
      </c>
      <c r="CW56" s="76">
        <f ca="1">IF($C56&lt;=Inputs!$G$114,OFFSET(CW55,,-1),0)</f>
        <v>0</v>
      </c>
      <c r="CX56" s="76">
        <f ca="1">IF($C56&lt;=Inputs!$G$114,OFFSET(CX55,,-1),0)</f>
        <v>0</v>
      </c>
      <c r="CY56" s="76">
        <f ca="1">IF($C56&lt;=Inputs!$G$114,OFFSET(CY55,,-1),0)</f>
        <v>0</v>
      </c>
      <c r="CZ56" s="76">
        <f ca="1">IF($C56&lt;=Inputs!$G$114,OFFSET(CZ55,,-1),0)</f>
        <v>0</v>
      </c>
      <c r="DA56" s="76">
        <f ca="1">IF($C56&lt;=Inputs!$G$114,OFFSET(DA55,,-1),0)</f>
        <v>0</v>
      </c>
      <c r="DB56" s="76">
        <f ca="1">IF($C56&lt;=Inputs!$G$114,OFFSET(DB55,,-1),0)</f>
        <v>0</v>
      </c>
      <c r="DC56" s="76">
        <f ca="1">IF($C56&lt;=Inputs!$G$114,OFFSET(DC55,,-1),0)</f>
        <v>0</v>
      </c>
      <c r="DD56" s="76">
        <f ca="1">IF($C56&lt;=Inputs!$G$114,OFFSET(DD55,,-1),0)</f>
        <v>0</v>
      </c>
      <c r="DE56" s="76">
        <f ca="1">IF($C56&lt;=Inputs!$G$114,OFFSET(DE55,,-1),0)</f>
        <v>0</v>
      </c>
      <c r="DF56" s="76">
        <f ca="1">IF($C56&lt;=Inputs!$G$114,OFFSET(DF55,,-1),0)</f>
        <v>0</v>
      </c>
      <c r="DG56" s="76">
        <f ca="1">IF($C56&lt;=Inputs!$G$114,OFFSET(DG55,,-1),0)</f>
        <v>0</v>
      </c>
      <c r="DH56" s="76">
        <f ca="1">IF($C56&lt;=Inputs!$G$114,OFFSET(DH55,,-1),0)</f>
        <v>0</v>
      </c>
      <c r="DI56" s="76">
        <f ca="1">IF($C56&lt;=Inputs!$G$114,OFFSET(DI55,,-1),0)</f>
        <v>0</v>
      </c>
      <c r="DJ56" s="76">
        <f ca="1">IF($C56&lt;=Inputs!$G$114,OFFSET(DJ55,,-1),0)</f>
        <v>0</v>
      </c>
      <c r="DK56" s="76">
        <f ca="1">IF($C56&lt;=Inputs!$G$114,OFFSET(DK55,,-1),0)</f>
        <v>0</v>
      </c>
      <c r="DL56" s="76">
        <f ca="1">IF($C56&lt;=Inputs!$G$114,OFFSET(DL55,,-1),0)</f>
        <v>0</v>
      </c>
      <c r="DM56" s="76">
        <f ca="1">IF($C56&lt;=Inputs!$G$114,OFFSET(DM55,,-1),0)</f>
        <v>0</v>
      </c>
      <c r="DN56" s="76">
        <f ca="1">IF($C56&lt;=Inputs!$G$114,OFFSET(DN55,,-1),0)</f>
        <v>0</v>
      </c>
      <c r="DO56" s="76">
        <f ca="1">IF($C56&lt;=Inputs!$G$114,OFFSET(DO55,,-1),0)</f>
        <v>0</v>
      </c>
      <c r="DP56" s="76">
        <f ca="1">IF($C56&lt;=Inputs!$G$114,OFFSET(DP55,,-1),0)</f>
        <v>0</v>
      </c>
      <c r="DQ56" s="76">
        <f ca="1">IF($C56&lt;=Inputs!$G$114,OFFSET(DQ55,,-1),0)</f>
        <v>0</v>
      </c>
      <c r="DR56" s="76">
        <f ca="1">IF($C56&lt;=Inputs!$G$114,OFFSET(DR55,,-1),0)</f>
        <v>0</v>
      </c>
      <c r="DS56" s="76">
        <f ca="1">IF($C56&lt;=Inputs!$G$114,OFFSET(DS55,,-1),0)</f>
        <v>0</v>
      </c>
      <c r="DT56" s="76">
        <f ca="1">IF($C56&lt;=Inputs!$G$114,OFFSET(DT55,,-1),0)</f>
        <v>0</v>
      </c>
      <c r="DU56" s="76">
        <f ca="1">IF($C56&lt;=Inputs!$G$114,OFFSET(DU55,,-1),0)</f>
        <v>0</v>
      </c>
      <c r="DV56" s="21"/>
      <c r="DW56" s="21"/>
      <c r="DX56" s="21"/>
      <c r="DY56" s="21"/>
      <c r="DZ56" s="21"/>
      <c r="EA56" s="21"/>
      <c r="EB56" s="21"/>
      <c r="EC56" s="21"/>
      <c r="ED56" s="21"/>
      <c r="EE56" s="21"/>
      <c r="EF56" s="21"/>
      <c r="EG56" s="21"/>
      <c r="EH56" s="21"/>
      <c r="EI56" s="21"/>
      <c r="EJ56" s="21"/>
      <c r="EK56" s="21"/>
      <c r="EL56" s="21"/>
      <c r="EM56" s="21"/>
      <c r="EN56" s="21"/>
      <c r="EO56" s="21"/>
    </row>
    <row r="57" spans="1:145" ht="14.25" customHeight="1" outlineLevel="1">
      <c r="A57" s="21"/>
      <c r="B57" s="21"/>
      <c r="C57" s="21">
        <f t="shared" si="13"/>
        <v>17</v>
      </c>
      <c r="D57" s="79" t="s">
        <v>402</v>
      </c>
      <c r="E57" s="21"/>
      <c r="F57" s="76">
        <f ca="1">IF($C57&lt;=Inputs!$G$114,OFFSET(F56,,-1),0)</f>
        <v>0</v>
      </c>
      <c r="G57" s="76">
        <f ca="1">IF($C57&lt;=Inputs!$G$114,OFFSET(G56,,-1),0)</f>
        <v>0</v>
      </c>
      <c r="H57" s="76">
        <f ca="1">IF($C57&lt;=Inputs!$G$114,OFFSET(H56,,-1),0)</f>
        <v>0</v>
      </c>
      <c r="I57" s="76">
        <f ca="1">IF($C57&lt;=Inputs!$G$114,OFFSET(I56,,-1),0)</f>
        <v>0</v>
      </c>
      <c r="J57" s="76">
        <f ca="1">IF($C57&lt;=Inputs!$G$114,OFFSET(J56,,-1),0)</f>
        <v>0</v>
      </c>
      <c r="K57" s="76">
        <f ca="1">IF($C57&lt;=Inputs!$G$114,OFFSET(K56,,-1),0)</f>
        <v>0</v>
      </c>
      <c r="L57" s="76">
        <f ca="1">IF($C57&lt;=Inputs!$G$114,OFFSET(L56,,-1),0)</f>
        <v>0</v>
      </c>
      <c r="M57" s="76">
        <f ca="1">IF($C57&lt;=Inputs!$G$114,OFFSET(M56,,-1),0)</f>
        <v>0</v>
      </c>
      <c r="N57" s="76">
        <f ca="1">IF($C57&lt;=Inputs!$G$114,OFFSET(N56,,-1),0)</f>
        <v>0</v>
      </c>
      <c r="O57" s="76">
        <f ca="1">IF($C57&lt;=Inputs!$G$114,OFFSET(O56,,-1),0)</f>
        <v>0</v>
      </c>
      <c r="P57" s="76">
        <f ca="1">IF($C57&lt;=Inputs!$G$114,OFFSET(P56,,-1),0)</f>
        <v>0</v>
      </c>
      <c r="Q57" s="76">
        <f ca="1">IF($C57&lt;=Inputs!$G$114,OFFSET(Q56,,-1),0)</f>
        <v>0</v>
      </c>
      <c r="R57" s="76">
        <f ca="1">IF($C57&lt;=Inputs!$G$114,OFFSET(R56,,-1),0)</f>
        <v>0</v>
      </c>
      <c r="S57" s="76">
        <f ca="1">IF($C57&lt;=Inputs!$G$114,OFFSET(S56,,-1),0)</f>
        <v>0</v>
      </c>
      <c r="T57" s="76">
        <f ca="1">IF($C57&lt;=Inputs!$G$114,OFFSET(T56,,-1),0)</f>
        <v>0</v>
      </c>
      <c r="U57" s="76">
        <f ca="1">IF($C57&lt;=Inputs!$G$114,OFFSET(U56,,-1),0)</f>
        <v>0</v>
      </c>
      <c r="V57" s="76">
        <f ca="1">IF($C57&lt;=Inputs!$G$114,OFFSET(V56,,-1),0)</f>
        <v>0</v>
      </c>
      <c r="W57" s="76">
        <f ca="1">IF($C57&lt;=Inputs!$G$114,OFFSET(W56,,-1),0)</f>
        <v>0</v>
      </c>
      <c r="X57" s="76">
        <f ca="1">IF($C57&lt;=Inputs!$G$114,OFFSET(X56,,-1),0)</f>
        <v>0</v>
      </c>
      <c r="Y57" s="76">
        <f ca="1">IF($C57&lt;=Inputs!$G$114,OFFSET(Y56,,-1),0)</f>
        <v>0</v>
      </c>
      <c r="Z57" s="76">
        <f ca="1">IF($C57&lt;=Inputs!$G$114,OFFSET(Z56,,-1),0)</f>
        <v>0</v>
      </c>
      <c r="AA57" s="76">
        <f ca="1">IF($C57&lt;=Inputs!$G$114,OFFSET(AA56,,-1),0)</f>
        <v>0</v>
      </c>
      <c r="AB57" s="76">
        <f ca="1">IF($C57&lt;=Inputs!$G$114,OFFSET(AB56,,-1),0)</f>
        <v>0</v>
      </c>
      <c r="AC57" s="76">
        <f ca="1">IF($C57&lt;=Inputs!$G$114,OFFSET(AC56,,-1),0)</f>
        <v>0</v>
      </c>
      <c r="AD57" s="76">
        <f ca="1">IF($C57&lt;=Inputs!$G$114,OFFSET(AD56,,-1),0)</f>
        <v>0</v>
      </c>
      <c r="AE57" s="76">
        <f ca="1">IF($C57&lt;=Inputs!$G$114,OFFSET(AE56,,-1),0)</f>
        <v>0</v>
      </c>
      <c r="AF57" s="76">
        <f ca="1">IF($C57&lt;=Inputs!$G$114,OFFSET(AF56,,-1),0)</f>
        <v>0</v>
      </c>
      <c r="AG57" s="76">
        <f ca="1">IF($C57&lt;=Inputs!$G$114,OFFSET(AG56,,-1),0)</f>
        <v>0</v>
      </c>
      <c r="AH57" s="76">
        <f ca="1">IF($C57&lt;=Inputs!$G$114,OFFSET(AH56,,-1),0)</f>
        <v>0</v>
      </c>
      <c r="AI57" s="76">
        <f ca="1">IF($C57&lt;=Inputs!$G$114,OFFSET(AI56,,-1),0)</f>
        <v>0</v>
      </c>
      <c r="AJ57" s="76">
        <f ca="1">IF($C57&lt;=Inputs!$G$114,OFFSET(AJ56,,-1),0)</f>
        <v>0</v>
      </c>
      <c r="AK57" s="76">
        <f ca="1">IF($C57&lt;=Inputs!$G$114,OFFSET(AK56,,-1),0)</f>
        <v>0</v>
      </c>
      <c r="AL57" s="76">
        <f ca="1">IF($C57&lt;=Inputs!$G$114,OFFSET(AL56,,-1),0)</f>
        <v>0</v>
      </c>
      <c r="AM57" s="76">
        <f ca="1">IF($C57&lt;=Inputs!$G$114,OFFSET(AM56,,-1),0)</f>
        <v>0</v>
      </c>
      <c r="AN57" s="76">
        <f ca="1">IF($C57&lt;=Inputs!$G$114,OFFSET(AN56,,-1),0)</f>
        <v>0</v>
      </c>
      <c r="AO57" s="76">
        <f ca="1">IF($C57&lt;=Inputs!$G$114,OFFSET(AO56,,-1),0)</f>
        <v>0</v>
      </c>
      <c r="AP57" s="76">
        <f ca="1">IF($C57&lt;=Inputs!$G$114,OFFSET(AP56,,-1),0)</f>
        <v>0</v>
      </c>
      <c r="AQ57" s="76">
        <f ca="1">IF($C57&lt;=Inputs!$G$114,OFFSET(AQ56,,-1),0)</f>
        <v>0</v>
      </c>
      <c r="AR57" s="76">
        <f ca="1">IF($C57&lt;=Inputs!$G$114,OFFSET(AR56,,-1),0)</f>
        <v>0</v>
      </c>
      <c r="AS57" s="76">
        <f ca="1">IF($C57&lt;=Inputs!$G$114,OFFSET(AS56,,-1),0)</f>
        <v>0</v>
      </c>
      <c r="AT57" s="76">
        <f ca="1">IF($C57&lt;=Inputs!$G$114,OFFSET(AT56,,-1),0)</f>
        <v>0</v>
      </c>
      <c r="AU57" s="76">
        <f ca="1">IF($C57&lt;=Inputs!$G$114,OFFSET(AU56,,-1),0)</f>
        <v>0</v>
      </c>
      <c r="AV57" s="76">
        <f ca="1">IF($C57&lt;=Inputs!$G$114,OFFSET(AV56,,-1),0)</f>
        <v>0</v>
      </c>
      <c r="AW57" s="76">
        <f ca="1">IF($C57&lt;=Inputs!$G$114,OFFSET(AW56,,-1),0)</f>
        <v>0</v>
      </c>
      <c r="AX57" s="76">
        <f ca="1">IF($C57&lt;=Inputs!$G$114,OFFSET(AX56,,-1),0)</f>
        <v>0</v>
      </c>
      <c r="AY57" s="76">
        <f ca="1">IF($C57&lt;=Inputs!$G$114,OFFSET(AY56,,-1),0)</f>
        <v>0</v>
      </c>
      <c r="AZ57" s="76">
        <f ca="1">IF($C57&lt;=Inputs!$G$114,OFFSET(AZ56,,-1),0)</f>
        <v>0</v>
      </c>
      <c r="BA57" s="76">
        <f ca="1">IF($C57&lt;=Inputs!$G$114,OFFSET(BA56,,-1),0)</f>
        <v>0</v>
      </c>
      <c r="BB57" s="76">
        <f ca="1">IF($C57&lt;=Inputs!$G$114,OFFSET(BB56,,-1),0)</f>
        <v>0</v>
      </c>
      <c r="BC57" s="76">
        <f ca="1">IF($C57&lt;=Inputs!$G$114,OFFSET(BC56,,-1),0)</f>
        <v>0</v>
      </c>
      <c r="BD57" s="76">
        <f ca="1">IF($C57&lt;=Inputs!$G$114,OFFSET(BD56,,-1),0)</f>
        <v>0</v>
      </c>
      <c r="BE57" s="76">
        <f ca="1">IF($C57&lt;=Inputs!$G$114,OFFSET(BE56,,-1),0)</f>
        <v>0</v>
      </c>
      <c r="BF57" s="76">
        <f ca="1">IF($C57&lt;=Inputs!$G$114,OFFSET(BF56,,-1),0)</f>
        <v>0</v>
      </c>
      <c r="BG57" s="76">
        <f ca="1">IF($C57&lt;=Inputs!$G$114,OFFSET(BG56,,-1),0)</f>
        <v>0</v>
      </c>
      <c r="BH57" s="76">
        <f ca="1">IF($C57&lt;=Inputs!$G$114,OFFSET(BH56,,-1),0)</f>
        <v>0</v>
      </c>
      <c r="BI57" s="76">
        <f ca="1">IF($C57&lt;=Inputs!$G$114,OFFSET(BI56,,-1),0)</f>
        <v>0</v>
      </c>
      <c r="BJ57" s="76">
        <f ca="1">IF($C57&lt;=Inputs!$G$114,OFFSET(BJ56,,-1),0)</f>
        <v>0</v>
      </c>
      <c r="BK57" s="76">
        <f ca="1">IF($C57&lt;=Inputs!$G$114,OFFSET(BK56,,-1),0)</f>
        <v>0</v>
      </c>
      <c r="BL57" s="76">
        <f ca="1">IF($C57&lt;=Inputs!$G$114,OFFSET(BL56,,-1),0)</f>
        <v>0</v>
      </c>
      <c r="BM57" s="76">
        <f ca="1">IF($C57&lt;=Inputs!$G$114,OFFSET(BM56,,-1),0)</f>
        <v>0</v>
      </c>
      <c r="BN57" s="76">
        <f ca="1">IF($C57&lt;=Inputs!$G$114,OFFSET(BN56,,-1),0)</f>
        <v>0</v>
      </c>
      <c r="BO57" s="76">
        <f ca="1">IF($C57&lt;=Inputs!$G$114,OFFSET(BO56,,-1),0)</f>
        <v>0</v>
      </c>
      <c r="BP57" s="76">
        <f ca="1">IF($C57&lt;=Inputs!$G$114,OFFSET(BP56,,-1),0)</f>
        <v>0</v>
      </c>
      <c r="BQ57" s="76">
        <f ca="1">IF($C57&lt;=Inputs!$G$114,OFFSET(BQ56,,-1),0)</f>
        <v>0</v>
      </c>
      <c r="BR57" s="76">
        <f ca="1">IF($C57&lt;=Inputs!$G$114,OFFSET(BR56,,-1),0)</f>
        <v>0</v>
      </c>
      <c r="BS57" s="76">
        <f ca="1">IF($C57&lt;=Inputs!$G$114,OFFSET(BS56,,-1),0)</f>
        <v>0</v>
      </c>
      <c r="BT57" s="76">
        <f ca="1">IF($C57&lt;=Inputs!$G$114,OFFSET(BT56,,-1),0)</f>
        <v>0</v>
      </c>
      <c r="BU57" s="76">
        <f ca="1">IF($C57&lt;=Inputs!$G$114,OFFSET(BU56,,-1),0)</f>
        <v>0</v>
      </c>
      <c r="BV57" s="76">
        <f ca="1">IF($C57&lt;=Inputs!$G$114,OFFSET(BV56,,-1),0)</f>
        <v>0</v>
      </c>
      <c r="BW57" s="76">
        <f ca="1">IF($C57&lt;=Inputs!$G$114,OFFSET(BW56,,-1),0)</f>
        <v>0</v>
      </c>
      <c r="BX57" s="76">
        <f ca="1">IF($C57&lt;=Inputs!$G$114,OFFSET(BX56,,-1),0)</f>
        <v>0</v>
      </c>
      <c r="BY57" s="76">
        <f ca="1">IF($C57&lt;=Inputs!$G$114,OFFSET(BY56,,-1),0)</f>
        <v>0</v>
      </c>
      <c r="BZ57" s="76">
        <f ca="1">IF($C57&lt;=Inputs!$G$114,OFFSET(BZ56,,-1),0)</f>
        <v>0</v>
      </c>
      <c r="CA57" s="76">
        <f ca="1">IF($C57&lt;=Inputs!$G$114,OFFSET(CA56,,-1),0)</f>
        <v>0</v>
      </c>
      <c r="CB57" s="76">
        <f ca="1">IF($C57&lt;=Inputs!$G$114,OFFSET(CB56,,-1),0)</f>
        <v>0</v>
      </c>
      <c r="CC57" s="76">
        <f ca="1">IF($C57&lt;=Inputs!$G$114,OFFSET(CC56,,-1),0)</f>
        <v>0</v>
      </c>
      <c r="CD57" s="76">
        <f ca="1">IF($C57&lt;=Inputs!$G$114,OFFSET(CD56,,-1),0)</f>
        <v>0</v>
      </c>
      <c r="CE57" s="76">
        <f ca="1">IF($C57&lt;=Inputs!$G$114,OFFSET(CE56,,-1),0)</f>
        <v>0</v>
      </c>
      <c r="CF57" s="76">
        <f ca="1">IF($C57&lt;=Inputs!$G$114,OFFSET(CF56,,-1),0)</f>
        <v>0</v>
      </c>
      <c r="CG57" s="76">
        <f ca="1">IF($C57&lt;=Inputs!$G$114,OFFSET(CG56,,-1),0)</f>
        <v>0</v>
      </c>
      <c r="CH57" s="76">
        <f ca="1">IF($C57&lt;=Inputs!$G$114,OFFSET(CH56,,-1),0)</f>
        <v>0</v>
      </c>
      <c r="CI57" s="76">
        <f ca="1">IF($C57&lt;=Inputs!$G$114,OFFSET(CI56,,-1),0)</f>
        <v>0</v>
      </c>
      <c r="CJ57" s="76">
        <f ca="1">IF($C57&lt;=Inputs!$G$114,OFFSET(CJ56,,-1),0)</f>
        <v>0</v>
      </c>
      <c r="CK57" s="76">
        <f ca="1">IF($C57&lt;=Inputs!$G$114,OFFSET(CK56,,-1),0)</f>
        <v>0</v>
      </c>
      <c r="CL57" s="76">
        <f ca="1">IF($C57&lt;=Inputs!$G$114,OFFSET(CL56,,-1),0)</f>
        <v>0</v>
      </c>
      <c r="CM57" s="76">
        <f ca="1">IF($C57&lt;=Inputs!$G$114,OFFSET(CM56,,-1),0)</f>
        <v>0</v>
      </c>
      <c r="CN57" s="76">
        <f ca="1">IF($C57&lt;=Inputs!$G$114,OFFSET(CN56,,-1),0)</f>
        <v>0</v>
      </c>
      <c r="CO57" s="76">
        <f ca="1">IF($C57&lt;=Inputs!$G$114,OFFSET(CO56,,-1),0)</f>
        <v>0</v>
      </c>
      <c r="CP57" s="76">
        <f ca="1">IF($C57&lt;=Inputs!$G$114,OFFSET(CP56,,-1),0)</f>
        <v>0</v>
      </c>
      <c r="CQ57" s="76">
        <f ca="1">IF($C57&lt;=Inputs!$G$114,OFFSET(CQ56,,-1),0)</f>
        <v>0</v>
      </c>
      <c r="CR57" s="76">
        <f ca="1">IF($C57&lt;=Inputs!$G$114,OFFSET(CR56,,-1),0)</f>
        <v>0</v>
      </c>
      <c r="CS57" s="76">
        <f ca="1">IF($C57&lt;=Inputs!$G$114,OFFSET(CS56,,-1),0)</f>
        <v>0</v>
      </c>
      <c r="CT57" s="76">
        <f ca="1">IF($C57&lt;=Inputs!$G$114,OFFSET(CT56,,-1),0)</f>
        <v>0</v>
      </c>
      <c r="CU57" s="76">
        <f ca="1">IF($C57&lt;=Inputs!$G$114,OFFSET(CU56,,-1),0)</f>
        <v>0</v>
      </c>
      <c r="CV57" s="76">
        <f ca="1">IF($C57&lt;=Inputs!$G$114,OFFSET(CV56,,-1),0)</f>
        <v>0</v>
      </c>
      <c r="CW57" s="76">
        <f ca="1">IF($C57&lt;=Inputs!$G$114,OFFSET(CW56,,-1),0)</f>
        <v>0</v>
      </c>
      <c r="CX57" s="76">
        <f ca="1">IF($C57&lt;=Inputs!$G$114,OFFSET(CX56,,-1),0)</f>
        <v>0</v>
      </c>
      <c r="CY57" s="76">
        <f ca="1">IF($C57&lt;=Inputs!$G$114,OFFSET(CY56,,-1),0)</f>
        <v>0</v>
      </c>
      <c r="CZ57" s="76">
        <f ca="1">IF($C57&lt;=Inputs!$G$114,OFFSET(CZ56,,-1),0)</f>
        <v>0</v>
      </c>
      <c r="DA57" s="76">
        <f ca="1">IF($C57&lt;=Inputs!$G$114,OFFSET(DA56,,-1),0)</f>
        <v>0</v>
      </c>
      <c r="DB57" s="76">
        <f ca="1">IF($C57&lt;=Inputs!$G$114,OFFSET(DB56,,-1),0)</f>
        <v>0</v>
      </c>
      <c r="DC57" s="76">
        <f ca="1">IF($C57&lt;=Inputs!$G$114,OFFSET(DC56,,-1),0)</f>
        <v>0</v>
      </c>
      <c r="DD57" s="76">
        <f ca="1">IF($C57&lt;=Inputs!$G$114,OFFSET(DD56,,-1),0)</f>
        <v>0</v>
      </c>
      <c r="DE57" s="76">
        <f ca="1">IF($C57&lt;=Inputs!$G$114,OFFSET(DE56,,-1),0)</f>
        <v>0</v>
      </c>
      <c r="DF57" s="76">
        <f ca="1">IF($C57&lt;=Inputs!$G$114,OFFSET(DF56,,-1),0)</f>
        <v>0</v>
      </c>
      <c r="DG57" s="76">
        <f ca="1">IF($C57&lt;=Inputs!$G$114,OFFSET(DG56,,-1),0)</f>
        <v>0</v>
      </c>
      <c r="DH57" s="76">
        <f ca="1">IF($C57&lt;=Inputs!$G$114,OFFSET(DH56,,-1),0)</f>
        <v>0</v>
      </c>
      <c r="DI57" s="76">
        <f ca="1">IF($C57&lt;=Inputs!$G$114,OFFSET(DI56,,-1),0)</f>
        <v>0</v>
      </c>
      <c r="DJ57" s="76">
        <f ca="1">IF($C57&lt;=Inputs!$G$114,OFFSET(DJ56,,-1),0)</f>
        <v>0</v>
      </c>
      <c r="DK57" s="76">
        <f ca="1">IF($C57&lt;=Inputs!$G$114,OFFSET(DK56,,-1),0)</f>
        <v>0</v>
      </c>
      <c r="DL57" s="76">
        <f ca="1">IF($C57&lt;=Inputs!$G$114,OFFSET(DL56,,-1),0)</f>
        <v>0</v>
      </c>
      <c r="DM57" s="76">
        <f ca="1">IF($C57&lt;=Inputs!$G$114,OFFSET(DM56,,-1),0)</f>
        <v>0</v>
      </c>
      <c r="DN57" s="76">
        <f ca="1">IF($C57&lt;=Inputs!$G$114,OFFSET(DN56,,-1),0)</f>
        <v>0</v>
      </c>
      <c r="DO57" s="76">
        <f ca="1">IF($C57&lt;=Inputs!$G$114,OFFSET(DO56,,-1),0)</f>
        <v>0</v>
      </c>
      <c r="DP57" s="76">
        <f ca="1">IF($C57&lt;=Inputs!$G$114,OFFSET(DP56,,-1),0)</f>
        <v>0</v>
      </c>
      <c r="DQ57" s="76">
        <f ca="1">IF($C57&lt;=Inputs!$G$114,OFFSET(DQ56,,-1),0)</f>
        <v>0</v>
      </c>
      <c r="DR57" s="76">
        <f ca="1">IF($C57&lt;=Inputs!$G$114,OFFSET(DR56,,-1),0)</f>
        <v>0</v>
      </c>
      <c r="DS57" s="76">
        <f ca="1">IF($C57&lt;=Inputs!$G$114,OFFSET(DS56,,-1),0)</f>
        <v>0</v>
      </c>
      <c r="DT57" s="76">
        <f ca="1">IF($C57&lt;=Inputs!$G$114,OFFSET(DT56,,-1),0)</f>
        <v>0</v>
      </c>
      <c r="DU57" s="76">
        <f ca="1">IF($C57&lt;=Inputs!$G$114,OFFSET(DU56,,-1),0)</f>
        <v>0</v>
      </c>
      <c r="DV57" s="21"/>
      <c r="DW57" s="21"/>
      <c r="DX57" s="21"/>
      <c r="DY57" s="21"/>
      <c r="DZ57" s="21"/>
      <c r="EA57" s="21"/>
      <c r="EB57" s="21"/>
      <c r="EC57" s="21"/>
      <c r="ED57" s="21"/>
      <c r="EE57" s="21"/>
      <c r="EF57" s="21"/>
      <c r="EG57" s="21"/>
      <c r="EH57" s="21"/>
      <c r="EI57" s="21"/>
      <c r="EJ57" s="21"/>
      <c r="EK57" s="21"/>
      <c r="EL57" s="21"/>
      <c r="EM57" s="21"/>
      <c r="EN57" s="21"/>
      <c r="EO57" s="21"/>
    </row>
    <row r="58" spans="1:145" ht="14.25" customHeight="1" outlineLevel="1">
      <c r="A58" s="21"/>
      <c r="B58" s="21"/>
      <c r="C58" s="21">
        <f t="shared" si="13"/>
        <v>18</v>
      </c>
      <c r="D58" s="79" t="s">
        <v>402</v>
      </c>
      <c r="E58" s="21"/>
      <c r="F58" s="76">
        <f ca="1">IF($C58&lt;=Inputs!$G$114,OFFSET(F57,,-1),0)</f>
        <v>0</v>
      </c>
      <c r="G58" s="76">
        <f ca="1">IF($C58&lt;=Inputs!$G$114,OFFSET(G57,,-1),0)</f>
        <v>0</v>
      </c>
      <c r="H58" s="76">
        <f ca="1">IF($C58&lt;=Inputs!$G$114,OFFSET(H57,,-1),0)</f>
        <v>0</v>
      </c>
      <c r="I58" s="76">
        <f ca="1">IF($C58&lt;=Inputs!$G$114,OFFSET(I57,,-1),0)</f>
        <v>0</v>
      </c>
      <c r="J58" s="76">
        <f ca="1">IF($C58&lt;=Inputs!$G$114,OFFSET(J57,,-1),0)</f>
        <v>0</v>
      </c>
      <c r="K58" s="76">
        <f ca="1">IF($C58&lt;=Inputs!$G$114,OFFSET(K57,,-1),0)</f>
        <v>0</v>
      </c>
      <c r="L58" s="76">
        <f ca="1">IF($C58&lt;=Inputs!$G$114,OFFSET(L57,,-1),0)</f>
        <v>0</v>
      </c>
      <c r="M58" s="76">
        <f ca="1">IF($C58&lt;=Inputs!$G$114,OFFSET(M57,,-1),0)</f>
        <v>0</v>
      </c>
      <c r="N58" s="76">
        <f ca="1">IF($C58&lt;=Inputs!$G$114,OFFSET(N57,,-1),0)</f>
        <v>0</v>
      </c>
      <c r="O58" s="76">
        <f ca="1">IF($C58&lt;=Inputs!$G$114,OFFSET(O57,,-1),0)</f>
        <v>0</v>
      </c>
      <c r="P58" s="76">
        <f ca="1">IF($C58&lt;=Inputs!$G$114,OFFSET(P57,,-1),0)</f>
        <v>0</v>
      </c>
      <c r="Q58" s="76">
        <f ca="1">IF($C58&lt;=Inputs!$G$114,OFFSET(Q57,,-1),0)</f>
        <v>0</v>
      </c>
      <c r="R58" s="76">
        <f ca="1">IF($C58&lt;=Inputs!$G$114,OFFSET(R57,,-1),0)</f>
        <v>0</v>
      </c>
      <c r="S58" s="76">
        <f ca="1">IF($C58&lt;=Inputs!$G$114,OFFSET(S57,,-1),0)</f>
        <v>0</v>
      </c>
      <c r="T58" s="76">
        <f ca="1">IF($C58&lt;=Inputs!$G$114,OFFSET(T57,,-1),0)</f>
        <v>0</v>
      </c>
      <c r="U58" s="76">
        <f ca="1">IF($C58&lt;=Inputs!$G$114,OFFSET(U57,,-1),0)</f>
        <v>0</v>
      </c>
      <c r="V58" s="76">
        <f ca="1">IF($C58&lt;=Inputs!$G$114,OFFSET(V57,,-1),0)</f>
        <v>0</v>
      </c>
      <c r="W58" s="76">
        <f ca="1">IF($C58&lt;=Inputs!$G$114,OFFSET(W57,,-1),0)</f>
        <v>0</v>
      </c>
      <c r="X58" s="76">
        <f ca="1">IF($C58&lt;=Inputs!$G$114,OFFSET(X57,,-1),0)</f>
        <v>0</v>
      </c>
      <c r="Y58" s="76">
        <f ca="1">IF($C58&lt;=Inputs!$G$114,OFFSET(Y57,,-1),0)</f>
        <v>0</v>
      </c>
      <c r="Z58" s="76">
        <f ca="1">IF($C58&lt;=Inputs!$G$114,OFFSET(Z57,,-1),0)</f>
        <v>0</v>
      </c>
      <c r="AA58" s="76">
        <f ca="1">IF($C58&lt;=Inputs!$G$114,OFFSET(AA57,,-1),0)</f>
        <v>0</v>
      </c>
      <c r="AB58" s="76">
        <f ca="1">IF($C58&lt;=Inputs!$G$114,OFFSET(AB57,,-1),0)</f>
        <v>0</v>
      </c>
      <c r="AC58" s="76">
        <f ca="1">IF($C58&lt;=Inputs!$G$114,OFFSET(AC57,,-1),0)</f>
        <v>0</v>
      </c>
      <c r="AD58" s="76">
        <f ca="1">IF($C58&lt;=Inputs!$G$114,OFFSET(AD57,,-1),0)</f>
        <v>0</v>
      </c>
      <c r="AE58" s="76">
        <f ca="1">IF($C58&lt;=Inputs!$G$114,OFFSET(AE57,,-1),0)</f>
        <v>0</v>
      </c>
      <c r="AF58" s="76">
        <f ca="1">IF($C58&lt;=Inputs!$G$114,OFFSET(AF57,,-1),0)</f>
        <v>0</v>
      </c>
      <c r="AG58" s="76">
        <f ca="1">IF($C58&lt;=Inputs!$G$114,OFFSET(AG57,,-1),0)</f>
        <v>0</v>
      </c>
      <c r="AH58" s="76">
        <f ca="1">IF($C58&lt;=Inputs!$G$114,OFFSET(AH57,,-1),0)</f>
        <v>0</v>
      </c>
      <c r="AI58" s="76">
        <f ca="1">IF($C58&lt;=Inputs!$G$114,OFFSET(AI57,,-1),0)</f>
        <v>0</v>
      </c>
      <c r="AJ58" s="76">
        <f ca="1">IF($C58&lt;=Inputs!$G$114,OFFSET(AJ57,,-1),0)</f>
        <v>0</v>
      </c>
      <c r="AK58" s="76">
        <f ca="1">IF($C58&lt;=Inputs!$G$114,OFFSET(AK57,,-1),0)</f>
        <v>0</v>
      </c>
      <c r="AL58" s="76">
        <f ca="1">IF($C58&lt;=Inputs!$G$114,OFFSET(AL57,,-1),0)</f>
        <v>0</v>
      </c>
      <c r="AM58" s="76">
        <f ca="1">IF($C58&lt;=Inputs!$G$114,OFFSET(AM57,,-1),0)</f>
        <v>0</v>
      </c>
      <c r="AN58" s="76">
        <f ca="1">IF($C58&lt;=Inputs!$G$114,OFFSET(AN57,,-1),0)</f>
        <v>0</v>
      </c>
      <c r="AO58" s="76">
        <f ca="1">IF($C58&lt;=Inputs!$G$114,OFFSET(AO57,,-1),0)</f>
        <v>0</v>
      </c>
      <c r="AP58" s="76">
        <f ca="1">IF($C58&lt;=Inputs!$G$114,OFFSET(AP57,,-1),0)</f>
        <v>0</v>
      </c>
      <c r="AQ58" s="76">
        <f ca="1">IF($C58&lt;=Inputs!$G$114,OFFSET(AQ57,,-1),0)</f>
        <v>0</v>
      </c>
      <c r="AR58" s="76">
        <f ca="1">IF($C58&lt;=Inputs!$G$114,OFFSET(AR57,,-1),0)</f>
        <v>0</v>
      </c>
      <c r="AS58" s="76">
        <f ca="1">IF($C58&lt;=Inputs!$G$114,OFFSET(AS57,,-1),0)</f>
        <v>0</v>
      </c>
      <c r="AT58" s="76">
        <f ca="1">IF($C58&lt;=Inputs!$G$114,OFFSET(AT57,,-1),0)</f>
        <v>0</v>
      </c>
      <c r="AU58" s="76">
        <f ca="1">IF($C58&lt;=Inputs!$G$114,OFFSET(AU57,,-1),0)</f>
        <v>0</v>
      </c>
      <c r="AV58" s="76">
        <f ca="1">IF($C58&lt;=Inputs!$G$114,OFFSET(AV57,,-1),0)</f>
        <v>0</v>
      </c>
      <c r="AW58" s="76">
        <f ca="1">IF($C58&lt;=Inputs!$G$114,OFFSET(AW57,,-1),0)</f>
        <v>0</v>
      </c>
      <c r="AX58" s="76">
        <f ca="1">IF($C58&lt;=Inputs!$G$114,OFFSET(AX57,,-1),0)</f>
        <v>0</v>
      </c>
      <c r="AY58" s="76">
        <f ca="1">IF($C58&lt;=Inputs!$G$114,OFFSET(AY57,,-1),0)</f>
        <v>0</v>
      </c>
      <c r="AZ58" s="76">
        <f ca="1">IF($C58&lt;=Inputs!$G$114,OFFSET(AZ57,,-1),0)</f>
        <v>0</v>
      </c>
      <c r="BA58" s="76">
        <f ca="1">IF($C58&lt;=Inputs!$G$114,OFFSET(BA57,,-1),0)</f>
        <v>0</v>
      </c>
      <c r="BB58" s="76">
        <f ca="1">IF($C58&lt;=Inputs!$G$114,OFFSET(BB57,,-1),0)</f>
        <v>0</v>
      </c>
      <c r="BC58" s="76">
        <f ca="1">IF($C58&lt;=Inputs!$G$114,OFFSET(BC57,,-1),0)</f>
        <v>0</v>
      </c>
      <c r="BD58" s="76">
        <f ca="1">IF($C58&lt;=Inputs!$G$114,OFFSET(BD57,,-1),0)</f>
        <v>0</v>
      </c>
      <c r="BE58" s="76">
        <f ca="1">IF($C58&lt;=Inputs!$G$114,OFFSET(BE57,,-1),0)</f>
        <v>0</v>
      </c>
      <c r="BF58" s="76">
        <f ca="1">IF($C58&lt;=Inputs!$G$114,OFFSET(BF57,,-1),0)</f>
        <v>0</v>
      </c>
      <c r="BG58" s="76">
        <f ca="1">IF($C58&lt;=Inputs!$G$114,OFFSET(BG57,,-1),0)</f>
        <v>0</v>
      </c>
      <c r="BH58" s="76">
        <f ca="1">IF($C58&lt;=Inputs!$G$114,OFFSET(BH57,,-1),0)</f>
        <v>0</v>
      </c>
      <c r="BI58" s="76">
        <f ca="1">IF($C58&lt;=Inputs!$G$114,OFFSET(BI57,,-1),0)</f>
        <v>0</v>
      </c>
      <c r="BJ58" s="76">
        <f ca="1">IF($C58&lt;=Inputs!$G$114,OFFSET(BJ57,,-1),0)</f>
        <v>0</v>
      </c>
      <c r="BK58" s="76">
        <f ca="1">IF($C58&lt;=Inputs!$G$114,OFFSET(BK57,,-1),0)</f>
        <v>0</v>
      </c>
      <c r="BL58" s="76">
        <f ca="1">IF($C58&lt;=Inputs!$G$114,OFFSET(BL57,,-1),0)</f>
        <v>0</v>
      </c>
      <c r="BM58" s="76">
        <f ca="1">IF($C58&lt;=Inputs!$G$114,OFFSET(BM57,,-1),0)</f>
        <v>0</v>
      </c>
      <c r="BN58" s="76">
        <f ca="1">IF($C58&lt;=Inputs!$G$114,OFFSET(BN57,,-1),0)</f>
        <v>0</v>
      </c>
      <c r="BO58" s="76">
        <f ca="1">IF($C58&lt;=Inputs!$G$114,OFFSET(BO57,,-1),0)</f>
        <v>0</v>
      </c>
      <c r="BP58" s="76">
        <f ca="1">IF($C58&lt;=Inputs!$G$114,OFFSET(BP57,,-1),0)</f>
        <v>0</v>
      </c>
      <c r="BQ58" s="76">
        <f ca="1">IF($C58&lt;=Inputs!$G$114,OFFSET(BQ57,,-1),0)</f>
        <v>0</v>
      </c>
      <c r="BR58" s="76">
        <f ca="1">IF($C58&lt;=Inputs!$G$114,OFFSET(BR57,,-1),0)</f>
        <v>0</v>
      </c>
      <c r="BS58" s="76">
        <f ca="1">IF($C58&lt;=Inputs!$G$114,OFFSET(BS57,,-1),0)</f>
        <v>0</v>
      </c>
      <c r="BT58" s="76">
        <f ca="1">IF($C58&lt;=Inputs!$G$114,OFFSET(BT57,,-1),0)</f>
        <v>0</v>
      </c>
      <c r="BU58" s="76">
        <f ca="1">IF($C58&lt;=Inputs!$G$114,OFFSET(BU57,,-1),0)</f>
        <v>0</v>
      </c>
      <c r="BV58" s="76">
        <f ca="1">IF($C58&lt;=Inputs!$G$114,OFFSET(BV57,,-1),0)</f>
        <v>0</v>
      </c>
      <c r="BW58" s="76">
        <f ca="1">IF($C58&lt;=Inputs!$G$114,OFFSET(BW57,,-1),0)</f>
        <v>0</v>
      </c>
      <c r="BX58" s="76">
        <f ca="1">IF($C58&lt;=Inputs!$G$114,OFFSET(BX57,,-1),0)</f>
        <v>0</v>
      </c>
      <c r="BY58" s="76">
        <f ca="1">IF($C58&lt;=Inputs!$G$114,OFFSET(BY57,,-1),0)</f>
        <v>0</v>
      </c>
      <c r="BZ58" s="76">
        <f ca="1">IF($C58&lt;=Inputs!$G$114,OFFSET(BZ57,,-1),0)</f>
        <v>0</v>
      </c>
      <c r="CA58" s="76">
        <f ca="1">IF($C58&lt;=Inputs!$G$114,OFFSET(CA57,,-1),0)</f>
        <v>0</v>
      </c>
      <c r="CB58" s="76">
        <f ca="1">IF($C58&lt;=Inputs!$G$114,OFFSET(CB57,,-1),0)</f>
        <v>0</v>
      </c>
      <c r="CC58" s="76">
        <f ca="1">IF($C58&lt;=Inputs!$G$114,OFFSET(CC57,,-1),0)</f>
        <v>0</v>
      </c>
      <c r="CD58" s="76">
        <f ca="1">IF($C58&lt;=Inputs!$G$114,OFFSET(CD57,,-1),0)</f>
        <v>0</v>
      </c>
      <c r="CE58" s="76">
        <f ca="1">IF($C58&lt;=Inputs!$G$114,OFFSET(CE57,,-1),0)</f>
        <v>0</v>
      </c>
      <c r="CF58" s="76">
        <f ca="1">IF($C58&lt;=Inputs!$G$114,OFFSET(CF57,,-1),0)</f>
        <v>0</v>
      </c>
      <c r="CG58" s="76">
        <f ca="1">IF($C58&lt;=Inputs!$G$114,OFFSET(CG57,,-1),0)</f>
        <v>0</v>
      </c>
      <c r="CH58" s="76">
        <f ca="1">IF($C58&lt;=Inputs!$G$114,OFFSET(CH57,,-1),0)</f>
        <v>0</v>
      </c>
      <c r="CI58" s="76">
        <f ca="1">IF($C58&lt;=Inputs!$G$114,OFFSET(CI57,,-1),0)</f>
        <v>0</v>
      </c>
      <c r="CJ58" s="76">
        <f ca="1">IF($C58&lt;=Inputs!$G$114,OFFSET(CJ57,,-1),0)</f>
        <v>0</v>
      </c>
      <c r="CK58" s="76">
        <f ca="1">IF($C58&lt;=Inputs!$G$114,OFFSET(CK57,,-1),0)</f>
        <v>0</v>
      </c>
      <c r="CL58" s="76">
        <f ca="1">IF($C58&lt;=Inputs!$G$114,OFFSET(CL57,,-1),0)</f>
        <v>0</v>
      </c>
      <c r="CM58" s="76">
        <f ca="1">IF($C58&lt;=Inputs!$G$114,OFFSET(CM57,,-1),0)</f>
        <v>0</v>
      </c>
      <c r="CN58" s="76">
        <f ca="1">IF($C58&lt;=Inputs!$G$114,OFFSET(CN57,,-1),0)</f>
        <v>0</v>
      </c>
      <c r="CO58" s="76">
        <f ca="1">IF($C58&lt;=Inputs!$G$114,OFFSET(CO57,,-1),0)</f>
        <v>0</v>
      </c>
      <c r="CP58" s="76">
        <f ca="1">IF($C58&lt;=Inputs!$G$114,OFFSET(CP57,,-1),0)</f>
        <v>0</v>
      </c>
      <c r="CQ58" s="76">
        <f ca="1">IF($C58&lt;=Inputs!$G$114,OFFSET(CQ57,,-1),0)</f>
        <v>0</v>
      </c>
      <c r="CR58" s="76">
        <f ca="1">IF($C58&lt;=Inputs!$G$114,OFFSET(CR57,,-1),0)</f>
        <v>0</v>
      </c>
      <c r="CS58" s="76">
        <f ca="1">IF($C58&lt;=Inputs!$G$114,OFFSET(CS57,,-1),0)</f>
        <v>0</v>
      </c>
      <c r="CT58" s="76">
        <f ca="1">IF($C58&lt;=Inputs!$G$114,OFFSET(CT57,,-1),0)</f>
        <v>0</v>
      </c>
      <c r="CU58" s="76">
        <f ca="1">IF($C58&lt;=Inputs!$G$114,OFFSET(CU57,,-1),0)</f>
        <v>0</v>
      </c>
      <c r="CV58" s="76">
        <f ca="1">IF($C58&lt;=Inputs!$G$114,OFFSET(CV57,,-1),0)</f>
        <v>0</v>
      </c>
      <c r="CW58" s="76">
        <f ca="1">IF($C58&lt;=Inputs!$G$114,OFFSET(CW57,,-1),0)</f>
        <v>0</v>
      </c>
      <c r="CX58" s="76">
        <f ca="1">IF($C58&lt;=Inputs!$G$114,OFFSET(CX57,,-1),0)</f>
        <v>0</v>
      </c>
      <c r="CY58" s="76">
        <f ca="1">IF($C58&lt;=Inputs!$G$114,OFFSET(CY57,,-1),0)</f>
        <v>0</v>
      </c>
      <c r="CZ58" s="76">
        <f ca="1">IF($C58&lt;=Inputs!$G$114,OFFSET(CZ57,,-1),0)</f>
        <v>0</v>
      </c>
      <c r="DA58" s="76">
        <f ca="1">IF($C58&lt;=Inputs!$G$114,OFFSET(DA57,,-1),0)</f>
        <v>0</v>
      </c>
      <c r="DB58" s="76">
        <f ca="1">IF($C58&lt;=Inputs!$G$114,OFFSET(DB57,,-1),0)</f>
        <v>0</v>
      </c>
      <c r="DC58" s="76">
        <f ca="1">IF($C58&lt;=Inputs!$G$114,OFFSET(DC57,,-1),0)</f>
        <v>0</v>
      </c>
      <c r="DD58" s="76">
        <f ca="1">IF($C58&lt;=Inputs!$G$114,OFFSET(DD57,,-1),0)</f>
        <v>0</v>
      </c>
      <c r="DE58" s="76">
        <f ca="1">IF($C58&lt;=Inputs!$G$114,OFFSET(DE57,,-1),0)</f>
        <v>0</v>
      </c>
      <c r="DF58" s="76">
        <f ca="1">IF($C58&lt;=Inputs!$G$114,OFFSET(DF57,,-1),0)</f>
        <v>0</v>
      </c>
      <c r="DG58" s="76">
        <f ca="1">IF($C58&lt;=Inputs!$G$114,OFFSET(DG57,,-1),0)</f>
        <v>0</v>
      </c>
      <c r="DH58" s="76">
        <f ca="1">IF($C58&lt;=Inputs!$G$114,OFFSET(DH57,,-1),0)</f>
        <v>0</v>
      </c>
      <c r="DI58" s="76">
        <f ca="1">IF($C58&lt;=Inputs!$G$114,OFFSET(DI57,,-1),0)</f>
        <v>0</v>
      </c>
      <c r="DJ58" s="76">
        <f ca="1">IF($C58&lt;=Inputs!$G$114,OFFSET(DJ57,,-1),0)</f>
        <v>0</v>
      </c>
      <c r="DK58" s="76">
        <f ca="1">IF($C58&lt;=Inputs!$G$114,OFFSET(DK57,,-1),0)</f>
        <v>0</v>
      </c>
      <c r="DL58" s="76">
        <f ca="1">IF($C58&lt;=Inputs!$G$114,OFFSET(DL57,,-1),0)</f>
        <v>0</v>
      </c>
      <c r="DM58" s="76">
        <f ca="1">IF($C58&lt;=Inputs!$G$114,OFFSET(DM57,,-1),0)</f>
        <v>0</v>
      </c>
      <c r="DN58" s="76">
        <f ca="1">IF($C58&lt;=Inputs!$G$114,OFFSET(DN57,,-1),0)</f>
        <v>0</v>
      </c>
      <c r="DO58" s="76">
        <f ca="1">IF($C58&lt;=Inputs!$G$114,OFFSET(DO57,,-1),0)</f>
        <v>0</v>
      </c>
      <c r="DP58" s="76">
        <f ca="1">IF($C58&lt;=Inputs!$G$114,OFFSET(DP57,,-1),0)</f>
        <v>0</v>
      </c>
      <c r="DQ58" s="76">
        <f ca="1">IF($C58&lt;=Inputs!$G$114,OFFSET(DQ57,,-1),0)</f>
        <v>0</v>
      </c>
      <c r="DR58" s="76">
        <f ca="1">IF($C58&lt;=Inputs!$G$114,OFFSET(DR57,,-1),0)</f>
        <v>0</v>
      </c>
      <c r="DS58" s="76">
        <f ca="1">IF($C58&lt;=Inputs!$G$114,OFFSET(DS57,,-1),0)</f>
        <v>0</v>
      </c>
      <c r="DT58" s="76">
        <f ca="1">IF($C58&lt;=Inputs!$G$114,OFFSET(DT57,,-1),0)</f>
        <v>0</v>
      </c>
      <c r="DU58" s="76">
        <f ca="1">IF($C58&lt;=Inputs!$G$114,OFFSET(DU57,,-1),0)</f>
        <v>0</v>
      </c>
      <c r="DV58" s="21"/>
      <c r="DW58" s="21"/>
      <c r="DX58" s="21"/>
      <c r="DY58" s="21"/>
      <c r="DZ58" s="21"/>
      <c r="EA58" s="21"/>
      <c r="EB58" s="21"/>
      <c r="EC58" s="21"/>
      <c r="ED58" s="21"/>
      <c r="EE58" s="21"/>
      <c r="EF58" s="21"/>
      <c r="EG58" s="21"/>
      <c r="EH58" s="21"/>
      <c r="EI58" s="21"/>
      <c r="EJ58" s="21"/>
      <c r="EK58" s="21"/>
      <c r="EL58" s="21"/>
      <c r="EM58" s="21"/>
      <c r="EN58" s="21"/>
      <c r="EO58" s="21"/>
    </row>
    <row r="59" spans="1:145" ht="14.25" customHeight="1">
      <c r="A59" s="21"/>
      <c r="B59" s="21"/>
      <c r="C59" s="21"/>
      <c r="D59" s="79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  <c r="DC59" s="21"/>
      <c r="DD59" s="21"/>
      <c r="DE59" s="21"/>
      <c r="DF59" s="21"/>
      <c r="DG59" s="21"/>
      <c r="DH59" s="21"/>
      <c r="DI59" s="21"/>
      <c r="DJ59" s="21"/>
      <c r="DK59" s="21"/>
      <c r="DL59" s="21"/>
      <c r="DM59" s="21"/>
      <c r="DN59" s="21"/>
      <c r="DO59" s="21"/>
      <c r="DP59" s="21"/>
      <c r="DQ59" s="21"/>
      <c r="DR59" s="21"/>
      <c r="DS59" s="21"/>
      <c r="DT59" s="21"/>
      <c r="DU59" s="21"/>
      <c r="DV59" s="21"/>
      <c r="DW59" s="21"/>
      <c r="DX59" s="21"/>
      <c r="DY59" s="21"/>
      <c r="DZ59" s="21"/>
      <c r="EA59" s="21"/>
      <c r="EB59" s="21"/>
      <c r="EC59" s="21"/>
      <c r="ED59" s="21"/>
      <c r="EE59" s="21"/>
      <c r="EF59" s="21"/>
      <c r="EG59" s="21"/>
      <c r="EH59" s="21"/>
      <c r="EI59" s="21"/>
      <c r="EJ59" s="21"/>
      <c r="EK59" s="21"/>
      <c r="EL59" s="21"/>
      <c r="EM59" s="21"/>
      <c r="EN59" s="21"/>
      <c r="EO59" s="21"/>
    </row>
    <row r="60" spans="1:145" ht="14.25" customHeight="1">
      <c r="A60" s="21"/>
      <c r="B60" s="21"/>
      <c r="C60" s="21"/>
      <c r="D60" s="79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  <c r="DC60" s="21"/>
      <c r="DD60" s="21"/>
      <c r="DE60" s="21"/>
      <c r="DF60" s="21"/>
      <c r="DG60" s="21"/>
      <c r="DH60" s="21"/>
      <c r="DI60" s="21"/>
      <c r="DJ60" s="21"/>
      <c r="DK60" s="21"/>
      <c r="DL60" s="21"/>
      <c r="DM60" s="21"/>
      <c r="DN60" s="21"/>
      <c r="DO60" s="21"/>
      <c r="DP60" s="21"/>
      <c r="DQ60" s="21"/>
      <c r="DR60" s="21"/>
      <c r="DS60" s="21"/>
      <c r="DT60" s="21"/>
      <c r="DU60" s="21"/>
      <c r="DV60" s="21"/>
      <c r="DW60" s="21"/>
      <c r="DX60" s="21"/>
      <c r="DY60" s="21"/>
      <c r="DZ60" s="21"/>
      <c r="EA60" s="21"/>
      <c r="EB60" s="21"/>
      <c r="EC60" s="21"/>
      <c r="ED60" s="21"/>
      <c r="EE60" s="21"/>
      <c r="EF60" s="21"/>
      <c r="EG60" s="21"/>
      <c r="EH60" s="21"/>
      <c r="EI60" s="21"/>
      <c r="EJ60" s="21"/>
      <c r="EK60" s="21"/>
      <c r="EL60" s="21"/>
      <c r="EM60" s="21"/>
      <c r="EN60" s="21"/>
      <c r="EO60" s="21"/>
    </row>
    <row r="61" spans="1:145" ht="14.25" customHeight="1">
      <c r="A61" s="21"/>
      <c r="B61" s="21"/>
      <c r="C61" s="21"/>
      <c r="D61" s="79"/>
      <c r="E61" s="21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  <c r="AZ61" s="76"/>
      <c r="BA61" s="76"/>
      <c r="BB61" s="76"/>
      <c r="BC61" s="76"/>
      <c r="BD61" s="76"/>
      <c r="BE61" s="76"/>
      <c r="BF61" s="76"/>
      <c r="BG61" s="76"/>
      <c r="BH61" s="76"/>
      <c r="BI61" s="76"/>
      <c r="BJ61" s="76"/>
      <c r="BK61" s="76"/>
      <c r="BL61" s="76"/>
      <c r="BM61" s="76"/>
      <c r="BN61" s="76"/>
      <c r="BO61" s="76"/>
      <c r="BP61" s="76"/>
      <c r="BQ61" s="76"/>
      <c r="BR61" s="76"/>
      <c r="BS61" s="76"/>
      <c r="BT61" s="76"/>
      <c r="BU61" s="76"/>
      <c r="BV61" s="76"/>
      <c r="BW61" s="76"/>
      <c r="BX61" s="76"/>
      <c r="BY61" s="76"/>
      <c r="BZ61" s="76"/>
      <c r="CA61" s="76"/>
      <c r="CB61" s="76"/>
      <c r="CC61" s="76"/>
      <c r="CD61" s="76"/>
      <c r="CE61" s="76"/>
      <c r="CF61" s="76"/>
      <c r="CG61" s="76"/>
      <c r="CH61" s="76"/>
      <c r="CI61" s="76"/>
      <c r="CJ61" s="76"/>
      <c r="CK61" s="76"/>
      <c r="CL61" s="76"/>
      <c r="CM61" s="76"/>
      <c r="CN61" s="76"/>
      <c r="CO61" s="76"/>
      <c r="CP61" s="76"/>
      <c r="CQ61" s="76"/>
      <c r="CR61" s="76"/>
      <c r="CS61" s="76"/>
      <c r="CT61" s="76"/>
      <c r="CU61" s="76"/>
      <c r="CV61" s="76"/>
      <c r="CW61" s="76"/>
      <c r="CX61" s="76"/>
      <c r="CY61" s="76"/>
      <c r="CZ61" s="76"/>
      <c r="DA61" s="76"/>
      <c r="DB61" s="76"/>
      <c r="DC61" s="76"/>
      <c r="DD61" s="76"/>
      <c r="DE61" s="76"/>
      <c r="DF61" s="76"/>
      <c r="DG61" s="76"/>
      <c r="DH61" s="76"/>
      <c r="DI61" s="76"/>
      <c r="DJ61" s="76"/>
      <c r="DK61" s="76"/>
      <c r="DL61" s="76"/>
      <c r="DM61" s="76"/>
      <c r="DN61" s="76"/>
      <c r="DO61" s="76"/>
      <c r="DP61" s="76"/>
      <c r="DQ61" s="76"/>
      <c r="DR61" s="76"/>
      <c r="DS61" s="76"/>
      <c r="DT61" s="76"/>
      <c r="DU61" s="76"/>
      <c r="DV61" s="21"/>
      <c r="DW61" s="21"/>
      <c r="DX61" s="21"/>
      <c r="DY61" s="21"/>
      <c r="DZ61" s="21"/>
      <c r="EA61" s="21"/>
      <c r="EB61" s="21"/>
      <c r="EC61" s="21"/>
      <c r="ED61" s="21"/>
      <c r="EE61" s="21"/>
      <c r="EF61" s="21"/>
      <c r="EG61" s="21"/>
      <c r="EH61" s="21"/>
      <c r="EI61" s="21"/>
      <c r="EJ61" s="21"/>
      <c r="EK61" s="21"/>
      <c r="EL61" s="21"/>
      <c r="EM61" s="21"/>
      <c r="EN61" s="21"/>
      <c r="EO61" s="21"/>
    </row>
    <row r="62" spans="1:145" ht="14.25" customHeight="1">
      <c r="A62" s="21"/>
      <c r="B62" s="21"/>
      <c r="C62" s="21"/>
      <c r="D62" s="79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  <c r="DC62" s="21"/>
      <c r="DD62" s="21"/>
      <c r="DE62" s="21"/>
      <c r="DF62" s="21"/>
      <c r="DG62" s="21"/>
      <c r="DH62" s="21"/>
      <c r="DI62" s="21"/>
      <c r="DJ62" s="21"/>
      <c r="DK62" s="21"/>
      <c r="DL62" s="21"/>
      <c r="DM62" s="21"/>
      <c r="DN62" s="21"/>
      <c r="DO62" s="21"/>
      <c r="DP62" s="21"/>
      <c r="DQ62" s="21"/>
      <c r="DR62" s="21"/>
      <c r="DS62" s="21"/>
      <c r="DT62" s="21"/>
      <c r="DU62" s="21"/>
      <c r="DV62" s="21"/>
      <c r="DW62" s="21"/>
      <c r="DX62" s="21"/>
      <c r="DY62" s="21"/>
      <c r="DZ62" s="21"/>
      <c r="EA62" s="21"/>
      <c r="EB62" s="21"/>
      <c r="EC62" s="21"/>
      <c r="ED62" s="21"/>
      <c r="EE62" s="21"/>
      <c r="EF62" s="21"/>
      <c r="EG62" s="21"/>
      <c r="EH62" s="21"/>
      <c r="EI62" s="21"/>
      <c r="EJ62" s="21"/>
      <c r="EK62" s="21"/>
      <c r="EL62" s="21"/>
      <c r="EM62" s="21"/>
      <c r="EN62" s="21"/>
      <c r="EO62" s="21"/>
    </row>
    <row r="63" spans="1:145" ht="14.25" customHeight="1">
      <c r="A63" s="21"/>
      <c r="B63" s="21"/>
      <c r="C63" s="21"/>
      <c r="D63" s="79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  <c r="DC63" s="21"/>
      <c r="DD63" s="21"/>
      <c r="DE63" s="21"/>
      <c r="DF63" s="21"/>
      <c r="DG63" s="21"/>
      <c r="DH63" s="21"/>
      <c r="DI63" s="21"/>
      <c r="DJ63" s="21"/>
      <c r="DK63" s="21"/>
      <c r="DL63" s="21"/>
      <c r="DM63" s="21"/>
      <c r="DN63" s="21"/>
      <c r="DO63" s="21"/>
      <c r="DP63" s="21"/>
      <c r="DQ63" s="21"/>
      <c r="DR63" s="21"/>
      <c r="DS63" s="21"/>
      <c r="DT63" s="21"/>
      <c r="DU63" s="21"/>
      <c r="DV63" s="21"/>
      <c r="DW63" s="21"/>
      <c r="DX63" s="21"/>
      <c r="DY63" s="21"/>
      <c r="DZ63" s="21"/>
      <c r="EA63" s="21"/>
      <c r="EB63" s="21"/>
      <c r="EC63" s="21"/>
      <c r="ED63" s="21"/>
      <c r="EE63" s="21"/>
      <c r="EF63" s="21"/>
      <c r="EG63" s="21"/>
      <c r="EH63" s="21"/>
      <c r="EI63" s="21"/>
      <c r="EJ63" s="21"/>
      <c r="EK63" s="21"/>
      <c r="EL63" s="21"/>
      <c r="EM63" s="21"/>
      <c r="EN63" s="21"/>
      <c r="EO63" s="21"/>
    </row>
    <row r="64" spans="1:145" ht="14.25" customHeight="1">
      <c r="A64" s="21"/>
      <c r="B64" s="21"/>
      <c r="C64" s="21"/>
      <c r="D64" s="79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  <c r="DC64" s="21"/>
      <c r="DD64" s="21"/>
      <c r="DE64" s="21"/>
      <c r="DF64" s="21"/>
      <c r="DG64" s="21"/>
      <c r="DH64" s="21"/>
      <c r="DI64" s="21"/>
      <c r="DJ64" s="21"/>
      <c r="DK64" s="21"/>
      <c r="DL64" s="21"/>
      <c r="DM64" s="21"/>
      <c r="DN64" s="21"/>
      <c r="DO64" s="21"/>
      <c r="DP64" s="21"/>
      <c r="DQ64" s="21"/>
      <c r="DR64" s="21"/>
      <c r="DS64" s="21"/>
      <c r="DT64" s="21"/>
      <c r="DU64" s="21"/>
      <c r="DV64" s="21"/>
      <c r="DW64" s="21"/>
      <c r="DX64" s="21"/>
      <c r="DY64" s="21"/>
      <c r="DZ64" s="21"/>
      <c r="EA64" s="21"/>
      <c r="EB64" s="21"/>
      <c r="EC64" s="21"/>
      <c r="ED64" s="21"/>
      <c r="EE64" s="21"/>
      <c r="EF64" s="21"/>
      <c r="EG64" s="21"/>
      <c r="EH64" s="21"/>
      <c r="EI64" s="21"/>
      <c r="EJ64" s="21"/>
      <c r="EK64" s="21"/>
      <c r="EL64" s="21"/>
      <c r="EM64" s="21"/>
      <c r="EN64" s="21"/>
      <c r="EO64" s="21"/>
    </row>
    <row r="65" spans="1:145" ht="14.25" customHeight="1">
      <c r="A65" s="21"/>
      <c r="B65" s="21"/>
      <c r="C65" s="21"/>
      <c r="D65" s="79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  <c r="DC65" s="21"/>
      <c r="DD65" s="21"/>
      <c r="DE65" s="21"/>
      <c r="DF65" s="21"/>
      <c r="DG65" s="21"/>
      <c r="DH65" s="21"/>
      <c r="DI65" s="21"/>
      <c r="DJ65" s="21"/>
      <c r="DK65" s="21"/>
      <c r="DL65" s="21"/>
      <c r="DM65" s="21"/>
      <c r="DN65" s="21"/>
      <c r="DO65" s="21"/>
      <c r="DP65" s="21"/>
      <c r="DQ65" s="21"/>
      <c r="DR65" s="21"/>
      <c r="DS65" s="21"/>
      <c r="DT65" s="21"/>
      <c r="DU65" s="21"/>
      <c r="DV65" s="21"/>
      <c r="DW65" s="21"/>
      <c r="DX65" s="21"/>
      <c r="DY65" s="21"/>
      <c r="DZ65" s="21"/>
      <c r="EA65" s="21"/>
      <c r="EB65" s="21"/>
      <c r="EC65" s="21"/>
      <c r="ED65" s="21"/>
      <c r="EE65" s="21"/>
      <c r="EF65" s="21"/>
      <c r="EG65" s="21"/>
      <c r="EH65" s="21"/>
      <c r="EI65" s="21"/>
      <c r="EJ65" s="21"/>
      <c r="EK65" s="21"/>
      <c r="EL65" s="21"/>
      <c r="EM65" s="21"/>
      <c r="EN65" s="21"/>
      <c r="EO65" s="21"/>
    </row>
    <row r="66" spans="1:145" ht="14.25" customHeight="1">
      <c r="A66" s="21"/>
      <c r="B66" s="21"/>
      <c r="C66" s="21"/>
      <c r="D66" s="79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  <c r="DC66" s="21"/>
      <c r="DD66" s="21"/>
      <c r="DE66" s="21"/>
      <c r="DF66" s="21"/>
      <c r="DG66" s="21"/>
      <c r="DH66" s="21"/>
      <c r="DI66" s="21"/>
      <c r="DJ66" s="21"/>
      <c r="DK66" s="21"/>
      <c r="DL66" s="21"/>
      <c r="DM66" s="21"/>
      <c r="DN66" s="21"/>
      <c r="DO66" s="21"/>
      <c r="DP66" s="21"/>
      <c r="DQ66" s="21"/>
      <c r="DR66" s="21"/>
      <c r="DS66" s="21"/>
      <c r="DT66" s="21"/>
      <c r="DU66" s="21"/>
      <c r="DV66" s="21"/>
      <c r="DW66" s="21"/>
      <c r="DX66" s="21"/>
      <c r="DY66" s="21"/>
      <c r="DZ66" s="21"/>
      <c r="EA66" s="21"/>
      <c r="EB66" s="21"/>
      <c r="EC66" s="21"/>
      <c r="ED66" s="21"/>
      <c r="EE66" s="21"/>
      <c r="EF66" s="21"/>
      <c r="EG66" s="21"/>
      <c r="EH66" s="21"/>
      <c r="EI66" s="21"/>
      <c r="EJ66" s="21"/>
      <c r="EK66" s="21"/>
      <c r="EL66" s="21"/>
      <c r="EM66" s="21"/>
      <c r="EN66" s="21"/>
      <c r="EO66" s="21"/>
    </row>
    <row r="67" spans="1:145" ht="14.25" customHeight="1">
      <c r="A67" s="21"/>
      <c r="B67" s="21"/>
      <c r="C67" s="21"/>
      <c r="D67" s="79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  <c r="DC67" s="21"/>
      <c r="DD67" s="21"/>
      <c r="DE67" s="21"/>
      <c r="DF67" s="21"/>
      <c r="DG67" s="21"/>
      <c r="DH67" s="21"/>
      <c r="DI67" s="21"/>
      <c r="DJ67" s="21"/>
      <c r="DK67" s="21"/>
      <c r="DL67" s="21"/>
      <c r="DM67" s="21"/>
      <c r="DN67" s="21"/>
      <c r="DO67" s="21"/>
      <c r="DP67" s="21"/>
      <c r="DQ67" s="21"/>
      <c r="DR67" s="21"/>
      <c r="DS67" s="21"/>
      <c r="DT67" s="21"/>
      <c r="DU67" s="21"/>
      <c r="DV67" s="21"/>
      <c r="DW67" s="21"/>
      <c r="DX67" s="21"/>
      <c r="DY67" s="21"/>
      <c r="DZ67" s="21"/>
      <c r="EA67" s="21"/>
      <c r="EB67" s="21"/>
      <c r="EC67" s="21"/>
      <c r="ED67" s="21"/>
      <c r="EE67" s="21"/>
      <c r="EF67" s="21"/>
      <c r="EG67" s="21"/>
      <c r="EH67" s="21"/>
      <c r="EI67" s="21"/>
      <c r="EJ67" s="21"/>
      <c r="EK67" s="21"/>
      <c r="EL67" s="21"/>
      <c r="EM67" s="21"/>
      <c r="EN67" s="21"/>
      <c r="EO67" s="21"/>
    </row>
    <row r="68" spans="1:145" ht="14.25" customHeight="1">
      <c r="A68" s="21"/>
      <c r="B68" s="21"/>
      <c r="C68" s="21"/>
      <c r="D68" s="79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  <c r="DC68" s="21"/>
      <c r="DD68" s="21"/>
      <c r="DE68" s="21"/>
      <c r="DF68" s="21"/>
      <c r="DG68" s="21"/>
      <c r="DH68" s="21"/>
      <c r="DI68" s="21"/>
      <c r="DJ68" s="21"/>
      <c r="DK68" s="21"/>
      <c r="DL68" s="21"/>
      <c r="DM68" s="21"/>
      <c r="DN68" s="21"/>
      <c r="DO68" s="21"/>
      <c r="DP68" s="21"/>
      <c r="DQ68" s="21"/>
      <c r="DR68" s="21"/>
      <c r="DS68" s="21"/>
      <c r="DT68" s="21"/>
      <c r="DU68" s="21"/>
      <c r="DV68" s="21"/>
      <c r="DW68" s="21"/>
      <c r="DX68" s="21"/>
      <c r="DY68" s="21"/>
      <c r="DZ68" s="21"/>
      <c r="EA68" s="21"/>
      <c r="EB68" s="21"/>
      <c r="EC68" s="21"/>
      <c r="ED68" s="21"/>
      <c r="EE68" s="21"/>
      <c r="EF68" s="21"/>
      <c r="EG68" s="21"/>
      <c r="EH68" s="21"/>
      <c r="EI68" s="21"/>
      <c r="EJ68" s="21"/>
      <c r="EK68" s="21"/>
      <c r="EL68" s="21"/>
      <c r="EM68" s="21"/>
      <c r="EN68" s="21"/>
      <c r="EO68" s="21"/>
    </row>
    <row r="69" spans="1:145" ht="14.25" customHeight="1">
      <c r="A69" s="21"/>
      <c r="B69" s="21"/>
      <c r="C69" s="21"/>
      <c r="D69" s="79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  <c r="DC69" s="21"/>
      <c r="DD69" s="21"/>
      <c r="DE69" s="21"/>
      <c r="DF69" s="21"/>
      <c r="DG69" s="21"/>
      <c r="DH69" s="21"/>
      <c r="DI69" s="21"/>
      <c r="DJ69" s="21"/>
      <c r="DK69" s="21"/>
      <c r="DL69" s="21"/>
      <c r="DM69" s="21"/>
      <c r="DN69" s="21"/>
      <c r="DO69" s="21"/>
      <c r="DP69" s="21"/>
      <c r="DQ69" s="21"/>
      <c r="DR69" s="21"/>
      <c r="DS69" s="21"/>
      <c r="DT69" s="21"/>
      <c r="DU69" s="21"/>
      <c r="DV69" s="21"/>
      <c r="DW69" s="21"/>
      <c r="DX69" s="21"/>
      <c r="DY69" s="21"/>
      <c r="DZ69" s="21"/>
      <c r="EA69" s="21"/>
      <c r="EB69" s="21"/>
      <c r="EC69" s="21"/>
      <c r="ED69" s="21"/>
      <c r="EE69" s="21"/>
      <c r="EF69" s="21"/>
      <c r="EG69" s="21"/>
      <c r="EH69" s="21"/>
      <c r="EI69" s="21"/>
      <c r="EJ69" s="21"/>
      <c r="EK69" s="21"/>
      <c r="EL69" s="21"/>
      <c r="EM69" s="21"/>
      <c r="EN69" s="21"/>
      <c r="EO69" s="21"/>
    </row>
    <row r="70" spans="1:145" ht="14.25" customHeight="1">
      <c r="A70" s="21"/>
      <c r="B70" s="21"/>
      <c r="C70" s="21"/>
      <c r="D70" s="79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  <c r="DC70" s="21"/>
      <c r="DD70" s="21"/>
      <c r="DE70" s="21"/>
      <c r="DF70" s="21"/>
      <c r="DG70" s="21"/>
      <c r="DH70" s="21"/>
      <c r="DI70" s="21"/>
      <c r="DJ70" s="21"/>
      <c r="DK70" s="21"/>
      <c r="DL70" s="21"/>
      <c r="DM70" s="21"/>
      <c r="DN70" s="21"/>
      <c r="DO70" s="21"/>
      <c r="DP70" s="21"/>
      <c r="DQ70" s="21"/>
      <c r="DR70" s="21"/>
      <c r="DS70" s="21"/>
      <c r="DT70" s="21"/>
      <c r="DU70" s="21"/>
      <c r="DV70" s="21"/>
      <c r="DW70" s="21"/>
      <c r="DX70" s="21"/>
      <c r="DY70" s="21"/>
      <c r="DZ70" s="21"/>
      <c r="EA70" s="21"/>
      <c r="EB70" s="21"/>
      <c r="EC70" s="21"/>
      <c r="ED70" s="21"/>
      <c r="EE70" s="21"/>
      <c r="EF70" s="21"/>
      <c r="EG70" s="21"/>
      <c r="EH70" s="21"/>
      <c r="EI70" s="21"/>
      <c r="EJ70" s="21"/>
      <c r="EK70" s="21"/>
      <c r="EL70" s="21"/>
      <c r="EM70" s="21"/>
      <c r="EN70" s="21"/>
      <c r="EO70" s="21"/>
    </row>
    <row r="71" spans="1:145" ht="14.25" customHeight="1">
      <c r="A71" s="21"/>
      <c r="B71" s="21"/>
      <c r="C71" s="21"/>
      <c r="D71" s="79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  <c r="DC71" s="21"/>
      <c r="DD71" s="21"/>
      <c r="DE71" s="21"/>
      <c r="DF71" s="21"/>
      <c r="DG71" s="21"/>
      <c r="DH71" s="21"/>
      <c r="DI71" s="21"/>
      <c r="DJ71" s="21"/>
      <c r="DK71" s="21"/>
      <c r="DL71" s="21"/>
      <c r="DM71" s="21"/>
      <c r="DN71" s="21"/>
      <c r="DO71" s="21"/>
      <c r="DP71" s="21"/>
      <c r="DQ71" s="21"/>
      <c r="DR71" s="21"/>
      <c r="DS71" s="21"/>
      <c r="DT71" s="21"/>
      <c r="DU71" s="21"/>
      <c r="DV71" s="21"/>
      <c r="DW71" s="21"/>
      <c r="DX71" s="21"/>
      <c r="DY71" s="21"/>
      <c r="DZ71" s="21"/>
      <c r="EA71" s="21"/>
      <c r="EB71" s="21"/>
      <c r="EC71" s="21"/>
      <c r="ED71" s="21"/>
      <c r="EE71" s="21"/>
      <c r="EF71" s="21"/>
      <c r="EG71" s="21"/>
      <c r="EH71" s="21"/>
      <c r="EI71" s="21"/>
      <c r="EJ71" s="21"/>
      <c r="EK71" s="21"/>
      <c r="EL71" s="21"/>
      <c r="EM71" s="21"/>
      <c r="EN71" s="21"/>
      <c r="EO71" s="21"/>
    </row>
    <row r="72" spans="1:145" ht="14.25" customHeight="1">
      <c r="A72" s="21"/>
      <c r="B72" s="21"/>
      <c r="C72" s="21"/>
      <c r="D72" s="79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  <c r="DC72" s="21"/>
      <c r="DD72" s="21"/>
      <c r="DE72" s="21"/>
      <c r="DF72" s="21"/>
      <c r="DG72" s="21"/>
      <c r="DH72" s="21"/>
      <c r="DI72" s="21"/>
      <c r="DJ72" s="21"/>
      <c r="DK72" s="21"/>
      <c r="DL72" s="21"/>
      <c r="DM72" s="21"/>
      <c r="DN72" s="21"/>
      <c r="DO72" s="21"/>
      <c r="DP72" s="21"/>
      <c r="DQ72" s="21"/>
      <c r="DR72" s="21"/>
      <c r="DS72" s="21"/>
      <c r="DT72" s="21"/>
      <c r="DU72" s="21"/>
      <c r="DV72" s="21"/>
      <c r="DW72" s="21"/>
      <c r="DX72" s="21"/>
      <c r="DY72" s="21"/>
      <c r="DZ72" s="21"/>
      <c r="EA72" s="21"/>
      <c r="EB72" s="21"/>
      <c r="EC72" s="21"/>
      <c r="ED72" s="21"/>
      <c r="EE72" s="21"/>
      <c r="EF72" s="21"/>
      <c r="EG72" s="21"/>
      <c r="EH72" s="21"/>
      <c r="EI72" s="21"/>
      <c r="EJ72" s="21"/>
      <c r="EK72" s="21"/>
      <c r="EL72" s="21"/>
      <c r="EM72" s="21"/>
      <c r="EN72" s="21"/>
      <c r="EO72" s="21"/>
    </row>
    <row r="73" spans="1:145" ht="14.25" customHeight="1">
      <c r="A73" s="21"/>
      <c r="B73" s="21"/>
      <c r="C73" s="21"/>
      <c r="D73" s="79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  <c r="DC73" s="21"/>
      <c r="DD73" s="21"/>
      <c r="DE73" s="21"/>
      <c r="DF73" s="21"/>
      <c r="DG73" s="21"/>
      <c r="DH73" s="21"/>
      <c r="DI73" s="21"/>
      <c r="DJ73" s="21"/>
      <c r="DK73" s="21"/>
      <c r="DL73" s="21"/>
      <c r="DM73" s="21"/>
      <c r="DN73" s="21"/>
      <c r="DO73" s="21"/>
      <c r="DP73" s="21"/>
      <c r="DQ73" s="21"/>
      <c r="DR73" s="21"/>
      <c r="DS73" s="21"/>
      <c r="DT73" s="21"/>
      <c r="DU73" s="21"/>
      <c r="DV73" s="21"/>
      <c r="DW73" s="21"/>
      <c r="DX73" s="21"/>
      <c r="DY73" s="21"/>
      <c r="DZ73" s="21"/>
      <c r="EA73" s="21"/>
      <c r="EB73" s="21"/>
      <c r="EC73" s="21"/>
      <c r="ED73" s="21"/>
      <c r="EE73" s="21"/>
      <c r="EF73" s="21"/>
      <c r="EG73" s="21"/>
      <c r="EH73" s="21"/>
      <c r="EI73" s="21"/>
      <c r="EJ73" s="21"/>
      <c r="EK73" s="21"/>
      <c r="EL73" s="21"/>
      <c r="EM73" s="21"/>
      <c r="EN73" s="21"/>
      <c r="EO73" s="21"/>
    </row>
    <row r="74" spans="1:145" ht="14.25" customHeight="1">
      <c r="A74" s="21"/>
      <c r="B74" s="21"/>
      <c r="C74" s="21"/>
      <c r="D74" s="79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  <c r="DC74" s="21"/>
      <c r="DD74" s="21"/>
      <c r="DE74" s="21"/>
      <c r="DF74" s="21"/>
      <c r="DG74" s="21"/>
      <c r="DH74" s="21"/>
      <c r="DI74" s="21"/>
      <c r="DJ74" s="21"/>
      <c r="DK74" s="21"/>
      <c r="DL74" s="21"/>
      <c r="DM74" s="21"/>
      <c r="DN74" s="21"/>
      <c r="DO74" s="21"/>
      <c r="DP74" s="21"/>
      <c r="DQ74" s="21"/>
      <c r="DR74" s="21"/>
      <c r="DS74" s="21"/>
      <c r="DT74" s="21"/>
      <c r="DU74" s="21"/>
      <c r="DV74" s="21"/>
      <c r="DW74" s="21"/>
      <c r="DX74" s="21"/>
      <c r="DY74" s="21"/>
      <c r="DZ74" s="21"/>
      <c r="EA74" s="21"/>
      <c r="EB74" s="21"/>
      <c r="EC74" s="21"/>
      <c r="ED74" s="21"/>
      <c r="EE74" s="21"/>
      <c r="EF74" s="21"/>
      <c r="EG74" s="21"/>
      <c r="EH74" s="21"/>
      <c r="EI74" s="21"/>
      <c r="EJ74" s="21"/>
      <c r="EK74" s="21"/>
      <c r="EL74" s="21"/>
      <c r="EM74" s="21"/>
      <c r="EN74" s="21"/>
      <c r="EO74" s="21"/>
    </row>
    <row r="75" spans="1:145" ht="14.25" customHeight="1">
      <c r="A75" s="21"/>
      <c r="B75" s="21"/>
      <c r="C75" s="21"/>
      <c r="D75" s="79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  <c r="DC75" s="21"/>
      <c r="DD75" s="21"/>
      <c r="DE75" s="21"/>
      <c r="DF75" s="21"/>
      <c r="DG75" s="21"/>
      <c r="DH75" s="21"/>
      <c r="DI75" s="21"/>
      <c r="DJ75" s="21"/>
      <c r="DK75" s="21"/>
      <c r="DL75" s="21"/>
      <c r="DM75" s="21"/>
      <c r="DN75" s="21"/>
      <c r="DO75" s="21"/>
      <c r="DP75" s="21"/>
      <c r="DQ75" s="21"/>
      <c r="DR75" s="21"/>
      <c r="DS75" s="21"/>
      <c r="DT75" s="21"/>
      <c r="DU75" s="21"/>
      <c r="DV75" s="21"/>
      <c r="DW75" s="21"/>
      <c r="DX75" s="21"/>
      <c r="DY75" s="21"/>
      <c r="DZ75" s="21"/>
      <c r="EA75" s="21"/>
      <c r="EB75" s="21"/>
      <c r="EC75" s="21"/>
      <c r="ED75" s="21"/>
      <c r="EE75" s="21"/>
      <c r="EF75" s="21"/>
      <c r="EG75" s="21"/>
      <c r="EH75" s="21"/>
      <c r="EI75" s="21"/>
      <c r="EJ75" s="21"/>
      <c r="EK75" s="21"/>
      <c r="EL75" s="21"/>
      <c r="EM75" s="21"/>
      <c r="EN75" s="21"/>
      <c r="EO75" s="21"/>
    </row>
    <row r="76" spans="1:145" ht="14.25" customHeight="1">
      <c r="A76" s="21"/>
      <c r="B76" s="21"/>
      <c r="C76" s="21"/>
      <c r="D76" s="79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  <c r="DC76" s="21"/>
      <c r="DD76" s="21"/>
      <c r="DE76" s="21"/>
      <c r="DF76" s="21"/>
      <c r="DG76" s="21"/>
      <c r="DH76" s="21"/>
      <c r="DI76" s="21"/>
      <c r="DJ76" s="21"/>
      <c r="DK76" s="21"/>
      <c r="DL76" s="21"/>
      <c r="DM76" s="21"/>
      <c r="DN76" s="21"/>
      <c r="DO76" s="21"/>
      <c r="DP76" s="21"/>
      <c r="DQ76" s="21"/>
      <c r="DR76" s="21"/>
      <c r="DS76" s="21"/>
      <c r="DT76" s="21"/>
      <c r="DU76" s="21"/>
      <c r="DV76" s="21"/>
      <c r="DW76" s="21"/>
      <c r="DX76" s="21"/>
      <c r="DY76" s="21"/>
      <c r="DZ76" s="21"/>
      <c r="EA76" s="21"/>
      <c r="EB76" s="21"/>
      <c r="EC76" s="21"/>
      <c r="ED76" s="21"/>
      <c r="EE76" s="21"/>
      <c r="EF76" s="21"/>
      <c r="EG76" s="21"/>
      <c r="EH76" s="21"/>
      <c r="EI76" s="21"/>
      <c r="EJ76" s="21"/>
      <c r="EK76" s="21"/>
      <c r="EL76" s="21"/>
      <c r="EM76" s="21"/>
      <c r="EN76" s="21"/>
      <c r="EO76" s="21"/>
    </row>
    <row r="77" spans="1:145" ht="14.25" customHeight="1">
      <c r="A77" s="21"/>
      <c r="B77" s="21"/>
      <c r="C77" s="21"/>
      <c r="D77" s="79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  <c r="DC77" s="21"/>
      <c r="DD77" s="21"/>
      <c r="DE77" s="21"/>
      <c r="DF77" s="21"/>
      <c r="DG77" s="21"/>
      <c r="DH77" s="21"/>
      <c r="DI77" s="21"/>
      <c r="DJ77" s="21"/>
      <c r="DK77" s="21"/>
      <c r="DL77" s="21"/>
      <c r="DM77" s="21"/>
      <c r="DN77" s="21"/>
      <c r="DO77" s="21"/>
      <c r="DP77" s="21"/>
      <c r="DQ77" s="21"/>
      <c r="DR77" s="21"/>
      <c r="DS77" s="21"/>
      <c r="DT77" s="21"/>
      <c r="DU77" s="21"/>
      <c r="DV77" s="21"/>
      <c r="DW77" s="21"/>
      <c r="DX77" s="21"/>
      <c r="DY77" s="21"/>
      <c r="DZ77" s="21"/>
      <c r="EA77" s="21"/>
      <c r="EB77" s="21"/>
      <c r="EC77" s="21"/>
      <c r="ED77" s="21"/>
      <c r="EE77" s="21"/>
      <c r="EF77" s="21"/>
      <c r="EG77" s="21"/>
      <c r="EH77" s="21"/>
      <c r="EI77" s="21"/>
      <c r="EJ77" s="21"/>
      <c r="EK77" s="21"/>
      <c r="EL77" s="21"/>
      <c r="EM77" s="21"/>
      <c r="EN77" s="21"/>
      <c r="EO77" s="21"/>
    </row>
    <row r="78" spans="1:145" ht="14.25" customHeight="1">
      <c r="A78" s="21"/>
      <c r="B78" s="21"/>
      <c r="C78" s="21"/>
      <c r="D78" s="79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  <c r="DC78" s="21"/>
      <c r="DD78" s="21"/>
      <c r="DE78" s="21"/>
      <c r="DF78" s="21"/>
      <c r="DG78" s="21"/>
      <c r="DH78" s="21"/>
      <c r="DI78" s="21"/>
      <c r="DJ78" s="21"/>
      <c r="DK78" s="21"/>
      <c r="DL78" s="21"/>
      <c r="DM78" s="21"/>
      <c r="DN78" s="21"/>
      <c r="DO78" s="21"/>
      <c r="DP78" s="21"/>
      <c r="DQ78" s="21"/>
      <c r="DR78" s="21"/>
      <c r="DS78" s="21"/>
      <c r="DT78" s="21"/>
      <c r="DU78" s="21"/>
      <c r="DV78" s="21"/>
      <c r="DW78" s="21"/>
      <c r="DX78" s="21"/>
      <c r="DY78" s="21"/>
      <c r="DZ78" s="21"/>
      <c r="EA78" s="21"/>
      <c r="EB78" s="21"/>
      <c r="EC78" s="21"/>
      <c r="ED78" s="21"/>
      <c r="EE78" s="21"/>
      <c r="EF78" s="21"/>
      <c r="EG78" s="21"/>
      <c r="EH78" s="21"/>
      <c r="EI78" s="21"/>
      <c r="EJ78" s="21"/>
      <c r="EK78" s="21"/>
      <c r="EL78" s="21"/>
      <c r="EM78" s="21"/>
      <c r="EN78" s="21"/>
      <c r="EO78" s="21"/>
    </row>
    <row r="79" spans="1:145" ht="14.25" customHeight="1">
      <c r="A79" s="21"/>
      <c r="B79" s="21"/>
      <c r="C79" s="21"/>
      <c r="D79" s="79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  <c r="DC79" s="21"/>
      <c r="DD79" s="21"/>
      <c r="DE79" s="21"/>
      <c r="DF79" s="21"/>
      <c r="DG79" s="21"/>
      <c r="DH79" s="21"/>
      <c r="DI79" s="21"/>
      <c r="DJ79" s="21"/>
      <c r="DK79" s="21"/>
      <c r="DL79" s="21"/>
      <c r="DM79" s="21"/>
      <c r="DN79" s="21"/>
      <c r="DO79" s="21"/>
      <c r="DP79" s="21"/>
      <c r="DQ79" s="21"/>
      <c r="DR79" s="21"/>
      <c r="DS79" s="21"/>
      <c r="DT79" s="21"/>
      <c r="DU79" s="21"/>
      <c r="DV79" s="21"/>
      <c r="DW79" s="21"/>
      <c r="DX79" s="21"/>
      <c r="DY79" s="21"/>
      <c r="DZ79" s="21"/>
      <c r="EA79" s="21"/>
      <c r="EB79" s="21"/>
      <c r="EC79" s="21"/>
      <c r="ED79" s="21"/>
      <c r="EE79" s="21"/>
      <c r="EF79" s="21"/>
      <c r="EG79" s="21"/>
      <c r="EH79" s="21"/>
      <c r="EI79" s="21"/>
      <c r="EJ79" s="21"/>
      <c r="EK79" s="21"/>
      <c r="EL79" s="21"/>
      <c r="EM79" s="21"/>
      <c r="EN79" s="21"/>
      <c r="EO79" s="21"/>
    </row>
    <row r="80" spans="1:145" ht="14.25" customHeight="1">
      <c r="A80" s="21"/>
      <c r="B80" s="21"/>
      <c r="C80" s="21"/>
      <c r="D80" s="79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  <c r="DC80" s="21"/>
      <c r="DD80" s="21"/>
      <c r="DE80" s="21"/>
      <c r="DF80" s="21"/>
      <c r="DG80" s="21"/>
      <c r="DH80" s="21"/>
      <c r="DI80" s="21"/>
      <c r="DJ80" s="21"/>
      <c r="DK80" s="21"/>
      <c r="DL80" s="21"/>
      <c r="DM80" s="21"/>
      <c r="DN80" s="21"/>
      <c r="DO80" s="21"/>
      <c r="DP80" s="21"/>
      <c r="DQ80" s="21"/>
      <c r="DR80" s="21"/>
      <c r="DS80" s="21"/>
      <c r="DT80" s="21"/>
      <c r="DU80" s="21"/>
      <c r="DV80" s="21"/>
      <c r="DW80" s="21"/>
      <c r="DX80" s="21"/>
      <c r="DY80" s="21"/>
      <c r="DZ80" s="21"/>
      <c r="EA80" s="21"/>
      <c r="EB80" s="21"/>
      <c r="EC80" s="21"/>
      <c r="ED80" s="21"/>
      <c r="EE80" s="21"/>
      <c r="EF80" s="21"/>
      <c r="EG80" s="21"/>
      <c r="EH80" s="21"/>
      <c r="EI80" s="21"/>
      <c r="EJ80" s="21"/>
      <c r="EK80" s="21"/>
      <c r="EL80" s="21"/>
      <c r="EM80" s="21"/>
      <c r="EN80" s="21"/>
      <c r="EO80" s="21"/>
    </row>
    <row r="81" spans="1:145" ht="14.25" customHeight="1">
      <c r="A81" s="21"/>
      <c r="B81" s="21"/>
      <c r="C81" s="21"/>
      <c r="D81" s="79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  <c r="DC81" s="21"/>
      <c r="DD81" s="21"/>
      <c r="DE81" s="21"/>
      <c r="DF81" s="21"/>
      <c r="DG81" s="21"/>
      <c r="DH81" s="21"/>
      <c r="DI81" s="21"/>
      <c r="DJ81" s="21"/>
      <c r="DK81" s="21"/>
      <c r="DL81" s="21"/>
      <c r="DM81" s="21"/>
      <c r="DN81" s="21"/>
      <c r="DO81" s="21"/>
      <c r="DP81" s="21"/>
      <c r="DQ81" s="21"/>
      <c r="DR81" s="21"/>
      <c r="DS81" s="21"/>
      <c r="DT81" s="21"/>
      <c r="DU81" s="21"/>
      <c r="DV81" s="21"/>
      <c r="DW81" s="21"/>
      <c r="DX81" s="21"/>
      <c r="DY81" s="21"/>
      <c r="DZ81" s="21"/>
      <c r="EA81" s="21"/>
      <c r="EB81" s="21"/>
      <c r="EC81" s="21"/>
      <c r="ED81" s="21"/>
      <c r="EE81" s="21"/>
      <c r="EF81" s="21"/>
      <c r="EG81" s="21"/>
      <c r="EH81" s="21"/>
      <c r="EI81" s="21"/>
      <c r="EJ81" s="21"/>
      <c r="EK81" s="21"/>
      <c r="EL81" s="21"/>
      <c r="EM81" s="21"/>
      <c r="EN81" s="21"/>
      <c r="EO81" s="21"/>
    </row>
    <row r="82" spans="1:145" ht="14.25" customHeight="1">
      <c r="A82" s="21"/>
      <c r="B82" s="21"/>
      <c r="C82" s="21"/>
      <c r="D82" s="79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  <c r="DC82" s="21"/>
      <c r="DD82" s="21"/>
      <c r="DE82" s="21"/>
      <c r="DF82" s="21"/>
      <c r="DG82" s="21"/>
      <c r="DH82" s="21"/>
      <c r="DI82" s="21"/>
      <c r="DJ82" s="21"/>
      <c r="DK82" s="21"/>
      <c r="DL82" s="21"/>
      <c r="DM82" s="21"/>
      <c r="DN82" s="21"/>
      <c r="DO82" s="21"/>
      <c r="DP82" s="21"/>
      <c r="DQ82" s="21"/>
      <c r="DR82" s="21"/>
      <c r="DS82" s="21"/>
      <c r="DT82" s="21"/>
      <c r="DU82" s="21"/>
      <c r="DV82" s="21"/>
      <c r="DW82" s="21"/>
      <c r="DX82" s="21"/>
      <c r="DY82" s="21"/>
      <c r="DZ82" s="21"/>
      <c r="EA82" s="21"/>
      <c r="EB82" s="21"/>
      <c r="EC82" s="21"/>
      <c r="ED82" s="21"/>
      <c r="EE82" s="21"/>
      <c r="EF82" s="21"/>
      <c r="EG82" s="21"/>
      <c r="EH82" s="21"/>
      <c r="EI82" s="21"/>
      <c r="EJ82" s="21"/>
      <c r="EK82" s="21"/>
      <c r="EL82" s="21"/>
      <c r="EM82" s="21"/>
      <c r="EN82" s="21"/>
      <c r="EO82" s="21"/>
    </row>
    <row r="83" spans="1:145" ht="14.25" customHeight="1">
      <c r="A83" s="21"/>
      <c r="B83" s="21"/>
      <c r="C83" s="21"/>
      <c r="D83" s="79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  <c r="DC83" s="21"/>
      <c r="DD83" s="21"/>
      <c r="DE83" s="21"/>
      <c r="DF83" s="21"/>
      <c r="DG83" s="21"/>
      <c r="DH83" s="21"/>
      <c r="DI83" s="21"/>
      <c r="DJ83" s="21"/>
      <c r="DK83" s="21"/>
      <c r="DL83" s="21"/>
      <c r="DM83" s="21"/>
      <c r="DN83" s="21"/>
      <c r="DO83" s="21"/>
      <c r="DP83" s="21"/>
      <c r="DQ83" s="21"/>
      <c r="DR83" s="21"/>
      <c r="DS83" s="21"/>
      <c r="DT83" s="21"/>
      <c r="DU83" s="21"/>
      <c r="DV83" s="21"/>
      <c r="DW83" s="21"/>
      <c r="DX83" s="21"/>
      <c r="DY83" s="21"/>
      <c r="DZ83" s="21"/>
      <c r="EA83" s="21"/>
      <c r="EB83" s="21"/>
      <c r="EC83" s="21"/>
      <c r="ED83" s="21"/>
      <c r="EE83" s="21"/>
      <c r="EF83" s="21"/>
      <c r="EG83" s="21"/>
      <c r="EH83" s="21"/>
      <c r="EI83" s="21"/>
      <c r="EJ83" s="21"/>
      <c r="EK83" s="21"/>
      <c r="EL83" s="21"/>
      <c r="EM83" s="21"/>
      <c r="EN83" s="21"/>
      <c r="EO83" s="21"/>
    </row>
    <row r="84" spans="1:145" ht="14.25" customHeight="1">
      <c r="A84" s="21"/>
      <c r="B84" s="21"/>
      <c r="C84" s="21"/>
      <c r="D84" s="79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  <c r="DC84" s="21"/>
      <c r="DD84" s="21"/>
      <c r="DE84" s="21"/>
      <c r="DF84" s="21"/>
      <c r="DG84" s="21"/>
      <c r="DH84" s="21"/>
      <c r="DI84" s="21"/>
      <c r="DJ84" s="21"/>
      <c r="DK84" s="21"/>
      <c r="DL84" s="21"/>
      <c r="DM84" s="21"/>
      <c r="DN84" s="21"/>
      <c r="DO84" s="21"/>
      <c r="DP84" s="21"/>
      <c r="DQ84" s="21"/>
      <c r="DR84" s="21"/>
      <c r="DS84" s="21"/>
      <c r="DT84" s="21"/>
      <c r="DU84" s="21"/>
      <c r="DV84" s="21"/>
      <c r="DW84" s="21"/>
      <c r="DX84" s="21"/>
      <c r="DY84" s="21"/>
      <c r="DZ84" s="21"/>
      <c r="EA84" s="21"/>
      <c r="EB84" s="21"/>
      <c r="EC84" s="21"/>
      <c r="ED84" s="21"/>
      <c r="EE84" s="21"/>
      <c r="EF84" s="21"/>
      <c r="EG84" s="21"/>
      <c r="EH84" s="21"/>
      <c r="EI84" s="21"/>
      <c r="EJ84" s="21"/>
      <c r="EK84" s="21"/>
      <c r="EL84" s="21"/>
      <c r="EM84" s="21"/>
      <c r="EN84" s="21"/>
      <c r="EO84" s="21"/>
    </row>
    <row r="85" spans="1:145" ht="14.25" customHeight="1">
      <c r="A85" s="21"/>
      <c r="B85" s="21"/>
      <c r="C85" s="21"/>
      <c r="D85" s="79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  <c r="DC85" s="21"/>
      <c r="DD85" s="21"/>
      <c r="DE85" s="21"/>
      <c r="DF85" s="21"/>
      <c r="DG85" s="21"/>
      <c r="DH85" s="21"/>
      <c r="DI85" s="21"/>
      <c r="DJ85" s="21"/>
      <c r="DK85" s="21"/>
      <c r="DL85" s="21"/>
      <c r="DM85" s="21"/>
      <c r="DN85" s="21"/>
      <c r="DO85" s="21"/>
      <c r="DP85" s="21"/>
      <c r="DQ85" s="21"/>
      <c r="DR85" s="21"/>
      <c r="DS85" s="21"/>
      <c r="DT85" s="21"/>
      <c r="DU85" s="21"/>
      <c r="DV85" s="21"/>
      <c r="DW85" s="21"/>
      <c r="DX85" s="21"/>
      <c r="DY85" s="21"/>
      <c r="DZ85" s="21"/>
      <c r="EA85" s="21"/>
      <c r="EB85" s="21"/>
      <c r="EC85" s="21"/>
      <c r="ED85" s="21"/>
      <c r="EE85" s="21"/>
      <c r="EF85" s="21"/>
      <c r="EG85" s="21"/>
      <c r="EH85" s="21"/>
      <c r="EI85" s="21"/>
      <c r="EJ85" s="21"/>
      <c r="EK85" s="21"/>
      <c r="EL85" s="21"/>
      <c r="EM85" s="21"/>
      <c r="EN85" s="21"/>
      <c r="EO85" s="21"/>
    </row>
    <row r="86" spans="1:145" ht="14.25" customHeight="1">
      <c r="A86" s="21"/>
      <c r="B86" s="21"/>
      <c r="C86" s="21"/>
      <c r="D86" s="79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  <c r="DC86" s="21"/>
      <c r="DD86" s="21"/>
      <c r="DE86" s="21"/>
      <c r="DF86" s="21"/>
      <c r="DG86" s="21"/>
      <c r="DH86" s="21"/>
      <c r="DI86" s="21"/>
      <c r="DJ86" s="21"/>
      <c r="DK86" s="21"/>
      <c r="DL86" s="21"/>
      <c r="DM86" s="21"/>
      <c r="DN86" s="21"/>
      <c r="DO86" s="21"/>
      <c r="DP86" s="21"/>
      <c r="DQ86" s="21"/>
      <c r="DR86" s="21"/>
      <c r="DS86" s="21"/>
      <c r="DT86" s="21"/>
      <c r="DU86" s="21"/>
      <c r="DV86" s="21"/>
      <c r="DW86" s="21"/>
      <c r="DX86" s="21"/>
      <c r="DY86" s="21"/>
      <c r="DZ86" s="21"/>
      <c r="EA86" s="21"/>
      <c r="EB86" s="21"/>
      <c r="EC86" s="21"/>
      <c r="ED86" s="21"/>
      <c r="EE86" s="21"/>
      <c r="EF86" s="21"/>
      <c r="EG86" s="21"/>
      <c r="EH86" s="21"/>
      <c r="EI86" s="21"/>
      <c r="EJ86" s="21"/>
      <c r="EK86" s="21"/>
      <c r="EL86" s="21"/>
      <c r="EM86" s="21"/>
      <c r="EN86" s="21"/>
      <c r="EO86" s="21"/>
    </row>
    <row r="87" spans="1:145" ht="14.25" customHeight="1">
      <c r="A87" s="21"/>
      <c r="B87" s="21"/>
      <c r="C87" s="21"/>
      <c r="D87" s="79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  <c r="DC87" s="21"/>
      <c r="DD87" s="21"/>
      <c r="DE87" s="21"/>
      <c r="DF87" s="21"/>
      <c r="DG87" s="21"/>
      <c r="DH87" s="21"/>
      <c r="DI87" s="21"/>
      <c r="DJ87" s="21"/>
      <c r="DK87" s="21"/>
      <c r="DL87" s="21"/>
      <c r="DM87" s="21"/>
      <c r="DN87" s="21"/>
      <c r="DO87" s="21"/>
      <c r="DP87" s="21"/>
      <c r="DQ87" s="21"/>
      <c r="DR87" s="21"/>
      <c r="DS87" s="21"/>
      <c r="DT87" s="21"/>
      <c r="DU87" s="21"/>
      <c r="DV87" s="21"/>
      <c r="DW87" s="21"/>
      <c r="DX87" s="21"/>
      <c r="DY87" s="21"/>
      <c r="DZ87" s="21"/>
      <c r="EA87" s="21"/>
      <c r="EB87" s="21"/>
      <c r="EC87" s="21"/>
      <c r="ED87" s="21"/>
      <c r="EE87" s="21"/>
      <c r="EF87" s="21"/>
      <c r="EG87" s="21"/>
      <c r="EH87" s="21"/>
      <c r="EI87" s="21"/>
      <c r="EJ87" s="21"/>
      <c r="EK87" s="21"/>
      <c r="EL87" s="21"/>
      <c r="EM87" s="21"/>
      <c r="EN87" s="21"/>
      <c r="EO87" s="21"/>
    </row>
    <row r="88" spans="1:145" ht="14.25" customHeight="1">
      <c r="A88" s="21"/>
      <c r="B88" s="21"/>
      <c r="C88" s="21"/>
      <c r="D88" s="79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  <c r="DC88" s="21"/>
      <c r="DD88" s="21"/>
      <c r="DE88" s="21"/>
      <c r="DF88" s="21"/>
      <c r="DG88" s="21"/>
      <c r="DH88" s="21"/>
      <c r="DI88" s="21"/>
      <c r="DJ88" s="21"/>
      <c r="DK88" s="21"/>
      <c r="DL88" s="21"/>
      <c r="DM88" s="21"/>
      <c r="DN88" s="21"/>
      <c r="DO88" s="21"/>
      <c r="DP88" s="21"/>
      <c r="DQ88" s="21"/>
      <c r="DR88" s="21"/>
      <c r="DS88" s="21"/>
      <c r="DT88" s="21"/>
      <c r="DU88" s="21"/>
      <c r="DV88" s="21"/>
      <c r="DW88" s="21"/>
      <c r="DX88" s="21"/>
      <c r="DY88" s="21"/>
      <c r="DZ88" s="21"/>
      <c r="EA88" s="21"/>
      <c r="EB88" s="21"/>
      <c r="EC88" s="21"/>
      <c r="ED88" s="21"/>
      <c r="EE88" s="21"/>
      <c r="EF88" s="21"/>
      <c r="EG88" s="21"/>
      <c r="EH88" s="21"/>
      <c r="EI88" s="21"/>
      <c r="EJ88" s="21"/>
      <c r="EK88" s="21"/>
      <c r="EL88" s="21"/>
      <c r="EM88" s="21"/>
      <c r="EN88" s="21"/>
      <c r="EO88" s="21"/>
    </row>
    <row r="89" spans="1:145" ht="14.25" customHeight="1">
      <c r="A89" s="21"/>
      <c r="B89" s="21"/>
      <c r="C89" s="21"/>
      <c r="D89" s="79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  <c r="DC89" s="21"/>
      <c r="DD89" s="21"/>
      <c r="DE89" s="21"/>
      <c r="DF89" s="21"/>
      <c r="DG89" s="21"/>
      <c r="DH89" s="21"/>
      <c r="DI89" s="21"/>
      <c r="DJ89" s="21"/>
      <c r="DK89" s="21"/>
      <c r="DL89" s="21"/>
      <c r="DM89" s="21"/>
      <c r="DN89" s="21"/>
      <c r="DO89" s="21"/>
      <c r="DP89" s="21"/>
      <c r="DQ89" s="21"/>
      <c r="DR89" s="21"/>
      <c r="DS89" s="21"/>
      <c r="DT89" s="21"/>
      <c r="DU89" s="21"/>
      <c r="DV89" s="21"/>
      <c r="DW89" s="21"/>
      <c r="DX89" s="21"/>
      <c r="DY89" s="21"/>
      <c r="DZ89" s="21"/>
      <c r="EA89" s="21"/>
      <c r="EB89" s="21"/>
      <c r="EC89" s="21"/>
      <c r="ED89" s="21"/>
      <c r="EE89" s="21"/>
      <c r="EF89" s="21"/>
      <c r="EG89" s="21"/>
      <c r="EH89" s="21"/>
      <c r="EI89" s="21"/>
      <c r="EJ89" s="21"/>
      <c r="EK89" s="21"/>
      <c r="EL89" s="21"/>
      <c r="EM89" s="21"/>
      <c r="EN89" s="21"/>
      <c r="EO89" s="21"/>
    </row>
    <row r="90" spans="1:145" ht="14.25" customHeight="1">
      <c r="A90" s="21"/>
      <c r="B90" s="21"/>
      <c r="C90" s="21"/>
      <c r="D90" s="79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  <c r="DC90" s="21"/>
      <c r="DD90" s="21"/>
      <c r="DE90" s="21"/>
      <c r="DF90" s="21"/>
      <c r="DG90" s="21"/>
      <c r="DH90" s="21"/>
      <c r="DI90" s="21"/>
      <c r="DJ90" s="21"/>
      <c r="DK90" s="21"/>
      <c r="DL90" s="21"/>
      <c r="DM90" s="21"/>
      <c r="DN90" s="21"/>
      <c r="DO90" s="21"/>
      <c r="DP90" s="21"/>
      <c r="DQ90" s="21"/>
      <c r="DR90" s="21"/>
      <c r="DS90" s="21"/>
      <c r="DT90" s="21"/>
      <c r="DU90" s="21"/>
      <c r="DV90" s="21"/>
      <c r="DW90" s="21"/>
      <c r="DX90" s="21"/>
      <c r="DY90" s="21"/>
      <c r="DZ90" s="21"/>
      <c r="EA90" s="21"/>
      <c r="EB90" s="21"/>
      <c r="EC90" s="21"/>
      <c r="ED90" s="21"/>
      <c r="EE90" s="21"/>
      <c r="EF90" s="21"/>
      <c r="EG90" s="21"/>
      <c r="EH90" s="21"/>
      <c r="EI90" s="21"/>
      <c r="EJ90" s="21"/>
      <c r="EK90" s="21"/>
      <c r="EL90" s="21"/>
      <c r="EM90" s="21"/>
      <c r="EN90" s="21"/>
      <c r="EO90" s="21"/>
    </row>
    <row r="91" spans="1:145" ht="14.25" customHeight="1">
      <c r="A91" s="21"/>
      <c r="B91" s="21"/>
      <c r="C91" s="21"/>
      <c r="D91" s="79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  <c r="DC91" s="21"/>
      <c r="DD91" s="21"/>
      <c r="DE91" s="21"/>
      <c r="DF91" s="21"/>
      <c r="DG91" s="21"/>
      <c r="DH91" s="21"/>
      <c r="DI91" s="21"/>
      <c r="DJ91" s="21"/>
      <c r="DK91" s="21"/>
      <c r="DL91" s="21"/>
      <c r="DM91" s="21"/>
      <c r="DN91" s="21"/>
      <c r="DO91" s="21"/>
      <c r="DP91" s="21"/>
      <c r="DQ91" s="21"/>
      <c r="DR91" s="21"/>
      <c r="DS91" s="21"/>
      <c r="DT91" s="21"/>
      <c r="DU91" s="21"/>
      <c r="DV91" s="21"/>
      <c r="DW91" s="21"/>
      <c r="DX91" s="21"/>
      <c r="DY91" s="21"/>
      <c r="DZ91" s="21"/>
      <c r="EA91" s="21"/>
      <c r="EB91" s="21"/>
      <c r="EC91" s="21"/>
      <c r="ED91" s="21"/>
      <c r="EE91" s="21"/>
      <c r="EF91" s="21"/>
      <c r="EG91" s="21"/>
      <c r="EH91" s="21"/>
      <c r="EI91" s="21"/>
      <c r="EJ91" s="21"/>
      <c r="EK91" s="21"/>
      <c r="EL91" s="21"/>
      <c r="EM91" s="21"/>
      <c r="EN91" s="21"/>
      <c r="EO91" s="21"/>
    </row>
    <row r="92" spans="1:145" ht="14.25" customHeight="1">
      <c r="A92" s="21"/>
      <c r="B92" s="21"/>
      <c r="C92" s="21"/>
      <c r="D92" s="79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  <c r="DC92" s="21"/>
      <c r="DD92" s="21"/>
      <c r="DE92" s="21"/>
      <c r="DF92" s="21"/>
      <c r="DG92" s="21"/>
      <c r="DH92" s="21"/>
      <c r="DI92" s="21"/>
      <c r="DJ92" s="21"/>
      <c r="DK92" s="21"/>
      <c r="DL92" s="21"/>
      <c r="DM92" s="21"/>
      <c r="DN92" s="21"/>
      <c r="DO92" s="21"/>
      <c r="DP92" s="21"/>
      <c r="DQ92" s="21"/>
      <c r="DR92" s="21"/>
      <c r="DS92" s="21"/>
      <c r="DT92" s="21"/>
      <c r="DU92" s="21"/>
      <c r="DV92" s="21"/>
      <c r="DW92" s="21"/>
      <c r="DX92" s="21"/>
      <c r="DY92" s="21"/>
      <c r="DZ92" s="21"/>
      <c r="EA92" s="21"/>
      <c r="EB92" s="21"/>
      <c r="EC92" s="21"/>
      <c r="ED92" s="21"/>
      <c r="EE92" s="21"/>
      <c r="EF92" s="21"/>
      <c r="EG92" s="21"/>
      <c r="EH92" s="21"/>
      <c r="EI92" s="21"/>
      <c r="EJ92" s="21"/>
      <c r="EK92" s="21"/>
      <c r="EL92" s="21"/>
      <c r="EM92" s="21"/>
      <c r="EN92" s="21"/>
      <c r="EO92" s="21"/>
    </row>
    <row r="93" spans="1:145" ht="14.25" customHeight="1">
      <c r="A93" s="21"/>
      <c r="B93" s="21"/>
      <c r="C93" s="21"/>
      <c r="D93" s="79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  <c r="DC93" s="21"/>
      <c r="DD93" s="21"/>
      <c r="DE93" s="21"/>
      <c r="DF93" s="21"/>
      <c r="DG93" s="21"/>
      <c r="DH93" s="21"/>
      <c r="DI93" s="21"/>
      <c r="DJ93" s="21"/>
      <c r="DK93" s="21"/>
      <c r="DL93" s="21"/>
      <c r="DM93" s="21"/>
      <c r="DN93" s="21"/>
      <c r="DO93" s="21"/>
      <c r="DP93" s="21"/>
      <c r="DQ93" s="21"/>
      <c r="DR93" s="21"/>
      <c r="DS93" s="21"/>
      <c r="DT93" s="21"/>
      <c r="DU93" s="21"/>
      <c r="DV93" s="21"/>
      <c r="DW93" s="21"/>
      <c r="DX93" s="21"/>
      <c r="DY93" s="21"/>
      <c r="DZ93" s="21"/>
      <c r="EA93" s="21"/>
      <c r="EB93" s="21"/>
      <c r="EC93" s="21"/>
      <c r="ED93" s="21"/>
      <c r="EE93" s="21"/>
      <c r="EF93" s="21"/>
      <c r="EG93" s="21"/>
      <c r="EH93" s="21"/>
      <c r="EI93" s="21"/>
      <c r="EJ93" s="21"/>
      <c r="EK93" s="21"/>
      <c r="EL93" s="21"/>
      <c r="EM93" s="21"/>
      <c r="EN93" s="21"/>
      <c r="EO93" s="21"/>
    </row>
    <row r="94" spans="1:145" ht="14.25" customHeight="1">
      <c r="A94" s="21"/>
      <c r="B94" s="21"/>
      <c r="C94" s="21"/>
      <c r="D94" s="79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  <c r="AH94" s="21"/>
      <c r="AI94" s="21"/>
      <c r="AJ94" s="21"/>
      <c r="AK94" s="21"/>
      <c r="AL94" s="21"/>
      <c r="AM94" s="21"/>
      <c r="AN94" s="21"/>
      <c r="AO94" s="21"/>
      <c r="AP94" s="21"/>
      <c r="AQ94" s="21"/>
      <c r="AR94" s="21"/>
      <c r="AS94" s="21"/>
      <c r="AT94" s="21"/>
      <c r="AU94" s="21"/>
      <c r="AV94" s="21"/>
      <c r="AW94" s="21"/>
      <c r="AX94" s="21"/>
      <c r="AY94" s="21"/>
      <c r="AZ94" s="21"/>
      <c r="BA94" s="21"/>
      <c r="BB94" s="21"/>
      <c r="BC94" s="21"/>
      <c r="BD94" s="21"/>
      <c r="BE94" s="21"/>
      <c r="BF94" s="21"/>
      <c r="BG94" s="21"/>
      <c r="BH94" s="21"/>
      <c r="BI94" s="21"/>
      <c r="BJ94" s="21"/>
      <c r="BK94" s="21"/>
      <c r="BL94" s="21"/>
      <c r="BM94" s="21"/>
      <c r="BN94" s="21"/>
      <c r="BO94" s="21"/>
      <c r="BP94" s="21"/>
      <c r="BQ94" s="21"/>
      <c r="BR94" s="21"/>
      <c r="BS94" s="21"/>
      <c r="BT94" s="21"/>
      <c r="BU94" s="21"/>
      <c r="BV94" s="21"/>
      <c r="BW94" s="21"/>
      <c r="BX94" s="21"/>
      <c r="BY94" s="21"/>
      <c r="BZ94" s="21"/>
      <c r="CA94" s="21"/>
      <c r="CB94" s="21"/>
      <c r="CC94" s="21"/>
      <c r="CD94" s="21"/>
      <c r="CE94" s="21"/>
      <c r="CF94" s="21"/>
      <c r="CG94" s="21"/>
      <c r="CH94" s="21"/>
      <c r="CI94" s="21"/>
      <c r="CJ94" s="21"/>
      <c r="CK94" s="21"/>
      <c r="CL94" s="21"/>
      <c r="CM94" s="21"/>
      <c r="CN94" s="21"/>
      <c r="CO94" s="21"/>
      <c r="CP94" s="21"/>
      <c r="CQ94" s="21"/>
      <c r="CR94" s="21"/>
      <c r="CS94" s="21"/>
      <c r="CT94" s="21"/>
      <c r="CU94" s="21"/>
      <c r="CV94" s="21"/>
      <c r="CW94" s="21"/>
      <c r="CX94" s="21"/>
      <c r="CY94" s="21"/>
      <c r="CZ94" s="21"/>
      <c r="DA94" s="21"/>
      <c r="DB94" s="21"/>
      <c r="DC94" s="21"/>
      <c r="DD94" s="21"/>
      <c r="DE94" s="21"/>
      <c r="DF94" s="21"/>
      <c r="DG94" s="21"/>
      <c r="DH94" s="21"/>
      <c r="DI94" s="21"/>
      <c r="DJ94" s="21"/>
      <c r="DK94" s="21"/>
      <c r="DL94" s="21"/>
      <c r="DM94" s="21"/>
      <c r="DN94" s="21"/>
      <c r="DO94" s="21"/>
      <c r="DP94" s="21"/>
      <c r="DQ94" s="21"/>
      <c r="DR94" s="21"/>
      <c r="DS94" s="21"/>
      <c r="DT94" s="21"/>
      <c r="DU94" s="21"/>
      <c r="DV94" s="21"/>
      <c r="DW94" s="21"/>
      <c r="DX94" s="21"/>
      <c r="DY94" s="21"/>
      <c r="DZ94" s="21"/>
      <c r="EA94" s="21"/>
      <c r="EB94" s="21"/>
      <c r="EC94" s="21"/>
      <c r="ED94" s="21"/>
      <c r="EE94" s="21"/>
      <c r="EF94" s="21"/>
      <c r="EG94" s="21"/>
      <c r="EH94" s="21"/>
      <c r="EI94" s="21"/>
      <c r="EJ94" s="21"/>
      <c r="EK94" s="21"/>
      <c r="EL94" s="21"/>
      <c r="EM94" s="21"/>
      <c r="EN94" s="21"/>
      <c r="EO94" s="21"/>
    </row>
    <row r="95" spans="1:145" ht="14.25" customHeight="1">
      <c r="A95" s="21"/>
      <c r="B95" s="21"/>
      <c r="C95" s="21"/>
      <c r="D95" s="79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  <c r="AS95" s="21"/>
      <c r="AT95" s="21"/>
      <c r="AU95" s="21"/>
      <c r="AV95" s="21"/>
      <c r="AW95" s="21"/>
      <c r="AX95" s="21"/>
      <c r="AY95" s="21"/>
      <c r="AZ95" s="21"/>
      <c r="BA95" s="21"/>
      <c r="BB95" s="21"/>
      <c r="BC95" s="21"/>
      <c r="BD95" s="21"/>
      <c r="BE95" s="21"/>
      <c r="BF95" s="21"/>
      <c r="BG95" s="21"/>
      <c r="BH95" s="21"/>
      <c r="BI95" s="21"/>
      <c r="BJ95" s="21"/>
      <c r="BK95" s="21"/>
      <c r="BL95" s="21"/>
      <c r="BM95" s="21"/>
      <c r="BN95" s="21"/>
      <c r="BO95" s="21"/>
      <c r="BP95" s="21"/>
      <c r="BQ95" s="21"/>
      <c r="BR95" s="21"/>
      <c r="BS95" s="21"/>
      <c r="BT95" s="21"/>
      <c r="BU95" s="21"/>
      <c r="BV95" s="21"/>
      <c r="BW95" s="21"/>
      <c r="BX95" s="21"/>
      <c r="BY95" s="21"/>
      <c r="BZ95" s="21"/>
      <c r="CA95" s="21"/>
      <c r="CB95" s="21"/>
      <c r="CC95" s="21"/>
      <c r="CD95" s="21"/>
      <c r="CE95" s="21"/>
      <c r="CF95" s="21"/>
      <c r="CG95" s="21"/>
      <c r="CH95" s="21"/>
      <c r="CI95" s="21"/>
      <c r="CJ95" s="21"/>
      <c r="CK95" s="21"/>
      <c r="CL95" s="21"/>
      <c r="CM95" s="21"/>
      <c r="CN95" s="21"/>
      <c r="CO95" s="21"/>
      <c r="CP95" s="21"/>
      <c r="CQ95" s="21"/>
      <c r="CR95" s="21"/>
      <c r="CS95" s="21"/>
      <c r="CT95" s="21"/>
      <c r="CU95" s="21"/>
      <c r="CV95" s="21"/>
      <c r="CW95" s="21"/>
      <c r="CX95" s="21"/>
      <c r="CY95" s="21"/>
      <c r="CZ95" s="21"/>
      <c r="DA95" s="21"/>
      <c r="DB95" s="21"/>
      <c r="DC95" s="21"/>
      <c r="DD95" s="21"/>
      <c r="DE95" s="21"/>
      <c r="DF95" s="21"/>
      <c r="DG95" s="21"/>
      <c r="DH95" s="21"/>
      <c r="DI95" s="21"/>
      <c r="DJ95" s="21"/>
      <c r="DK95" s="21"/>
      <c r="DL95" s="21"/>
      <c r="DM95" s="21"/>
      <c r="DN95" s="21"/>
      <c r="DO95" s="21"/>
      <c r="DP95" s="21"/>
      <c r="DQ95" s="21"/>
      <c r="DR95" s="21"/>
      <c r="DS95" s="21"/>
      <c r="DT95" s="21"/>
      <c r="DU95" s="21"/>
      <c r="DV95" s="21"/>
      <c r="DW95" s="21"/>
      <c r="DX95" s="21"/>
      <c r="DY95" s="21"/>
      <c r="DZ95" s="21"/>
      <c r="EA95" s="21"/>
      <c r="EB95" s="21"/>
      <c r="EC95" s="21"/>
      <c r="ED95" s="21"/>
      <c r="EE95" s="21"/>
      <c r="EF95" s="21"/>
      <c r="EG95" s="21"/>
      <c r="EH95" s="21"/>
      <c r="EI95" s="21"/>
      <c r="EJ95" s="21"/>
      <c r="EK95" s="21"/>
      <c r="EL95" s="21"/>
      <c r="EM95" s="21"/>
      <c r="EN95" s="21"/>
      <c r="EO95" s="21"/>
    </row>
    <row r="96" spans="1:145" ht="14.25" customHeight="1">
      <c r="A96" s="21"/>
      <c r="B96" s="21"/>
      <c r="C96" s="21"/>
      <c r="D96" s="79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  <c r="AS96" s="21"/>
      <c r="AT96" s="21"/>
      <c r="AU96" s="21"/>
      <c r="AV96" s="21"/>
      <c r="AW96" s="21"/>
      <c r="AX96" s="21"/>
      <c r="AY96" s="21"/>
      <c r="AZ96" s="21"/>
      <c r="BA96" s="21"/>
      <c r="BB96" s="21"/>
      <c r="BC96" s="21"/>
      <c r="BD96" s="21"/>
      <c r="BE96" s="21"/>
      <c r="BF96" s="21"/>
      <c r="BG96" s="21"/>
      <c r="BH96" s="21"/>
      <c r="BI96" s="21"/>
      <c r="BJ96" s="21"/>
      <c r="BK96" s="21"/>
      <c r="BL96" s="21"/>
      <c r="BM96" s="21"/>
      <c r="BN96" s="21"/>
      <c r="BO96" s="21"/>
      <c r="BP96" s="21"/>
      <c r="BQ96" s="21"/>
      <c r="BR96" s="21"/>
      <c r="BS96" s="21"/>
      <c r="BT96" s="21"/>
      <c r="BU96" s="21"/>
      <c r="BV96" s="21"/>
      <c r="BW96" s="21"/>
      <c r="BX96" s="21"/>
      <c r="BY96" s="21"/>
      <c r="BZ96" s="21"/>
      <c r="CA96" s="21"/>
      <c r="CB96" s="21"/>
      <c r="CC96" s="21"/>
      <c r="CD96" s="21"/>
      <c r="CE96" s="21"/>
      <c r="CF96" s="21"/>
      <c r="CG96" s="21"/>
      <c r="CH96" s="21"/>
      <c r="CI96" s="21"/>
      <c r="CJ96" s="21"/>
      <c r="CK96" s="21"/>
      <c r="CL96" s="21"/>
      <c r="CM96" s="21"/>
      <c r="CN96" s="21"/>
      <c r="CO96" s="21"/>
      <c r="CP96" s="21"/>
      <c r="CQ96" s="21"/>
      <c r="CR96" s="21"/>
      <c r="CS96" s="21"/>
      <c r="CT96" s="21"/>
      <c r="CU96" s="21"/>
      <c r="CV96" s="21"/>
      <c r="CW96" s="21"/>
      <c r="CX96" s="21"/>
      <c r="CY96" s="21"/>
      <c r="CZ96" s="21"/>
      <c r="DA96" s="21"/>
      <c r="DB96" s="21"/>
      <c r="DC96" s="21"/>
      <c r="DD96" s="21"/>
      <c r="DE96" s="21"/>
      <c r="DF96" s="21"/>
      <c r="DG96" s="21"/>
      <c r="DH96" s="21"/>
      <c r="DI96" s="21"/>
      <c r="DJ96" s="21"/>
      <c r="DK96" s="21"/>
      <c r="DL96" s="21"/>
      <c r="DM96" s="21"/>
      <c r="DN96" s="21"/>
      <c r="DO96" s="21"/>
      <c r="DP96" s="21"/>
      <c r="DQ96" s="21"/>
      <c r="DR96" s="21"/>
      <c r="DS96" s="21"/>
      <c r="DT96" s="21"/>
      <c r="DU96" s="21"/>
      <c r="DV96" s="21"/>
      <c r="DW96" s="21"/>
      <c r="DX96" s="21"/>
      <c r="DY96" s="21"/>
      <c r="DZ96" s="21"/>
      <c r="EA96" s="21"/>
      <c r="EB96" s="21"/>
      <c r="EC96" s="21"/>
      <c r="ED96" s="21"/>
      <c r="EE96" s="21"/>
      <c r="EF96" s="21"/>
      <c r="EG96" s="21"/>
      <c r="EH96" s="21"/>
      <c r="EI96" s="21"/>
      <c r="EJ96" s="21"/>
      <c r="EK96" s="21"/>
      <c r="EL96" s="21"/>
      <c r="EM96" s="21"/>
      <c r="EN96" s="21"/>
      <c r="EO96" s="21"/>
    </row>
    <row r="97" spans="1:145" ht="14.25" customHeight="1">
      <c r="A97" s="21"/>
      <c r="B97" s="21"/>
      <c r="C97" s="21"/>
      <c r="D97" s="79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  <c r="AQ97" s="21"/>
      <c r="AR97" s="21"/>
      <c r="AS97" s="21"/>
      <c r="AT97" s="21"/>
      <c r="AU97" s="21"/>
      <c r="AV97" s="21"/>
      <c r="AW97" s="21"/>
      <c r="AX97" s="21"/>
      <c r="AY97" s="21"/>
      <c r="AZ97" s="21"/>
      <c r="BA97" s="21"/>
      <c r="BB97" s="21"/>
      <c r="BC97" s="21"/>
      <c r="BD97" s="21"/>
      <c r="BE97" s="21"/>
      <c r="BF97" s="21"/>
      <c r="BG97" s="21"/>
      <c r="BH97" s="21"/>
      <c r="BI97" s="21"/>
      <c r="BJ97" s="21"/>
      <c r="BK97" s="21"/>
      <c r="BL97" s="21"/>
      <c r="BM97" s="21"/>
      <c r="BN97" s="21"/>
      <c r="BO97" s="21"/>
      <c r="BP97" s="21"/>
      <c r="BQ97" s="21"/>
      <c r="BR97" s="21"/>
      <c r="BS97" s="21"/>
      <c r="BT97" s="21"/>
      <c r="BU97" s="21"/>
      <c r="BV97" s="21"/>
      <c r="BW97" s="21"/>
      <c r="BX97" s="21"/>
      <c r="BY97" s="21"/>
      <c r="BZ97" s="21"/>
      <c r="CA97" s="21"/>
      <c r="CB97" s="21"/>
      <c r="CC97" s="21"/>
      <c r="CD97" s="21"/>
      <c r="CE97" s="21"/>
      <c r="CF97" s="21"/>
      <c r="CG97" s="21"/>
      <c r="CH97" s="21"/>
      <c r="CI97" s="21"/>
      <c r="CJ97" s="21"/>
      <c r="CK97" s="21"/>
      <c r="CL97" s="21"/>
      <c r="CM97" s="21"/>
      <c r="CN97" s="21"/>
      <c r="CO97" s="21"/>
      <c r="CP97" s="21"/>
      <c r="CQ97" s="21"/>
      <c r="CR97" s="21"/>
      <c r="CS97" s="21"/>
      <c r="CT97" s="21"/>
      <c r="CU97" s="21"/>
      <c r="CV97" s="21"/>
      <c r="CW97" s="21"/>
      <c r="CX97" s="21"/>
      <c r="CY97" s="21"/>
      <c r="CZ97" s="21"/>
      <c r="DA97" s="21"/>
      <c r="DB97" s="21"/>
      <c r="DC97" s="21"/>
      <c r="DD97" s="21"/>
      <c r="DE97" s="21"/>
      <c r="DF97" s="21"/>
      <c r="DG97" s="21"/>
      <c r="DH97" s="21"/>
      <c r="DI97" s="21"/>
      <c r="DJ97" s="21"/>
      <c r="DK97" s="21"/>
      <c r="DL97" s="21"/>
      <c r="DM97" s="21"/>
      <c r="DN97" s="21"/>
      <c r="DO97" s="21"/>
      <c r="DP97" s="21"/>
      <c r="DQ97" s="21"/>
      <c r="DR97" s="21"/>
      <c r="DS97" s="21"/>
      <c r="DT97" s="21"/>
      <c r="DU97" s="21"/>
      <c r="DV97" s="21"/>
      <c r="DW97" s="21"/>
      <c r="DX97" s="21"/>
      <c r="DY97" s="21"/>
      <c r="DZ97" s="21"/>
      <c r="EA97" s="21"/>
      <c r="EB97" s="21"/>
      <c r="EC97" s="21"/>
      <c r="ED97" s="21"/>
      <c r="EE97" s="21"/>
      <c r="EF97" s="21"/>
      <c r="EG97" s="21"/>
      <c r="EH97" s="21"/>
      <c r="EI97" s="21"/>
      <c r="EJ97" s="21"/>
      <c r="EK97" s="21"/>
      <c r="EL97" s="21"/>
      <c r="EM97" s="21"/>
      <c r="EN97" s="21"/>
      <c r="EO97" s="21"/>
    </row>
    <row r="98" spans="1:145" ht="14.25" customHeight="1">
      <c r="A98" s="21"/>
      <c r="B98" s="21"/>
      <c r="C98" s="21"/>
      <c r="D98" s="79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  <c r="AT98" s="21"/>
      <c r="AU98" s="21"/>
      <c r="AV98" s="21"/>
      <c r="AW98" s="21"/>
      <c r="AX98" s="21"/>
      <c r="AY98" s="21"/>
      <c r="AZ98" s="21"/>
      <c r="BA98" s="21"/>
      <c r="BB98" s="21"/>
      <c r="BC98" s="21"/>
      <c r="BD98" s="21"/>
      <c r="BE98" s="21"/>
      <c r="BF98" s="21"/>
      <c r="BG98" s="21"/>
      <c r="BH98" s="21"/>
      <c r="BI98" s="21"/>
      <c r="BJ98" s="21"/>
      <c r="BK98" s="21"/>
      <c r="BL98" s="21"/>
      <c r="BM98" s="21"/>
      <c r="BN98" s="21"/>
      <c r="BO98" s="21"/>
      <c r="BP98" s="21"/>
      <c r="BQ98" s="21"/>
      <c r="BR98" s="21"/>
      <c r="BS98" s="21"/>
      <c r="BT98" s="21"/>
      <c r="BU98" s="21"/>
      <c r="BV98" s="21"/>
      <c r="BW98" s="21"/>
      <c r="BX98" s="21"/>
      <c r="BY98" s="21"/>
      <c r="BZ98" s="21"/>
      <c r="CA98" s="21"/>
      <c r="CB98" s="21"/>
      <c r="CC98" s="21"/>
      <c r="CD98" s="21"/>
      <c r="CE98" s="21"/>
      <c r="CF98" s="21"/>
      <c r="CG98" s="21"/>
      <c r="CH98" s="21"/>
      <c r="CI98" s="21"/>
      <c r="CJ98" s="21"/>
      <c r="CK98" s="21"/>
      <c r="CL98" s="21"/>
      <c r="CM98" s="21"/>
      <c r="CN98" s="21"/>
      <c r="CO98" s="21"/>
      <c r="CP98" s="21"/>
      <c r="CQ98" s="21"/>
      <c r="CR98" s="21"/>
      <c r="CS98" s="21"/>
      <c r="CT98" s="21"/>
      <c r="CU98" s="21"/>
      <c r="CV98" s="21"/>
      <c r="CW98" s="21"/>
      <c r="CX98" s="21"/>
      <c r="CY98" s="21"/>
      <c r="CZ98" s="21"/>
      <c r="DA98" s="21"/>
      <c r="DB98" s="21"/>
      <c r="DC98" s="21"/>
      <c r="DD98" s="21"/>
      <c r="DE98" s="21"/>
      <c r="DF98" s="21"/>
      <c r="DG98" s="21"/>
      <c r="DH98" s="21"/>
      <c r="DI98" s="21"/>
      <c r="DJ98" s="21"/>
      <c r="DK98" s="21"/>
      <c r="DL98" s="21"/>
      <c r="DM98" s="21"/>
      <c r="DN98" s="21"/>
      <c r="DO98" s="21"/>
      <c r="DP98" s="21"/>
      <c r="DQ98" s="21"/>
      <c r="DR98" s="21"/>
      <c r="DS98" s="21"/>
      <c r="DT98" s="21"/>
      <c r="DU98" s="21"/>
      <c r="DV98" s="21"/>
      <c r="DW98" s="21"/>
      <c r="DX98" s="21"/>
      <c r="DY98" s="21"/>
      <c r="DZ98" s="21"/>
      <c r="EA98" s="21"/>
      <c r="EB98" s="21"/>
      <c r="EC98" s="21"/>
      <c r="ED98" s="21"/>
      <c r="EE98" s="21"/>
      <c r="EF98" s="21"/>
      <c r="EG98" s="21"/>
      <c r="EH98" s="21"/>
      <c r="EI98" s="21"/>
      <c r="EJ98" s="21"/>
      <c r="EK98" s="21"/>
      <c r="EL98" s="21"/>
      <c r="EM98" s="21"/>
      <c r="EN98" s="21"/>
      <c r="EO98" s="21"/>
    </row>
    <row r="99" spans="1:145" ht="14.25" customHeight="1">
      <c r="A99" s="21"/>
      <c r="B99" s="21"/>
      <c r="C99" s="21"/>
      <c r="D99" s="79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  <c r="DC99" s="21"/>
      <c r="DD99" s="21"/>
      <c r="DE99" s="21"/>
      <c r="DF99" s="21"/>
      <c r="DG99" s="21"/>
      <c r="DH99" s="21"/>
      <c r="DI99" s="21"/>
      <c r="DJ99" s="21"/>
      <c r="DK99" s="21"/>
      <c r="DL99" s="21"/>
      <c r="DM99" s="21"/>
      <c r="DN99" s="21"/>
      <c r="DO99" s="21"/>
      <c r="DP99" s="21"/>
      <c r="DQ99" s="21"/>
      <c r="DR99" s="21"/>
      <c r="DS99" s="21"/>
      <c r="DT99" s="21"/>
      <c r="DU99" s="21"/>
      <c r="DV99" s="21"/>
      <c r="DW99" s="21"/>
      <c r="DX99" s="21"/>
      <c r="DY99" s="21"/>
      <c r="DZ99" s="21"/>
      <c r="EA99" s="21"/>
      <c r="EB99" s="21"/>
      <c r="EC99" s="21"/>
      <c r="ED99" s="21"/>
      <c r="EE99" s="21"/>
      <c r="EF99" s="21"/>
      <c r="EG99" s="21"/>
      <c r="EH99" s="21"/>
      <c r="EI99" s="21"/>
      <c r="EJ99" s="21"/>
      <c r="EK99" s="21"/>
      <c r="EL99" s="21"/>
      <c r="EM99" s="21"/>
      <c r="EN99" s="21"/>
      <c r="EO99" s="21"/>
    </row>
    <row r="100" spans="1:145" ht="14.25" customHeight="1">
      <c r="A100" s="21"/>
      <c r="B100" s="21"/>
      <c r="C100" s="21"/>
      <c r="D100" s="79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  <c r="DC100" s="21"/>
      <c r="DD100" s="21"/>
      <c r="DE100" s="21"/>
      <c r="DF100" s="21"/>
      <c r="DG100" s="21"/>
      <c r="DH100" s="21"/>
      <c r="DI100" s="21"/>
      <c r="DJ100" s="21"/>
      <c r="DK100" s="21"/>
      <c r="DL100" s="21"/>
      <c r="DM100" s="21"/>
      <c r="DN100" s="21"/>
      <c r="DO100" s="21"/>
      <c r="DP100" s="21"/>
      <c r="DQ100" s="21"/>
      <c r="DR100" s="21"/>
      <c r="DS100" s="21"/>
      <c r="DT100" s="21"/>
      <c r="DU100" s="21"/>
      <c r="DV100" s="21"/>
      <c r="DW100" s="21"/>
      <c r="DX100" s="21"/>
      <c r="DY100" s="21"/>
      <c r="DZ100" s="21"/>
      <c r="EA100" s="21"/>
      <c r="EB100" s="21"/>
      <c r="EC100" s="21"/>
      <c r="ED100" s="21"/>
      <c r="EE100" s="21"/>
      <c r="EF100" s="21"/>
      <c r="EG100" s="21"/>
      <c r="EH100" s="21"/>
      <c r="EI100" s="21"/>
      <c r="EJ100" s="21"/>
      <c r="EK100" s="21"/>
      <c r="EL100" s="21"/>
      <c r="EM100" s="21"/>
      <c r="EN100" s="21"/>
      <c r="EO100" s="21"/>
    </row>
    <row r="101" spans="1:145" ht="14.25" customHeight="1">
      <c r="A101" s="21"/>
      <c r="B101" s="21"/>
      <c r="C101" s="21"/>
      <c r="D101" s="79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  <c r="DC101" s="21"/>
      <c r="DD101" s="21"/>
      <c r="DE101" s="21"/>
      <c r="DF101" s="21"/>
      <c r="DG101" s="21"/>
      <c r="DH101" s="21"/>
      <c r="DI101" s="21"/>
      <c r="DJ101" s="21"/>
      <c r="DK101" s="21"/>
      <c r="DL101" s="21"/>
      <c r="DM101" s="21"/>
      <c r="DN101" s="21"/>
      <c r="DO101" s="21"/>
      <c r="DP101" s="21"/>
      <c r="DQ101" s="21"/>
      <c r="DR101" s="21"/>
      <c r="DS101" s="21"/>
      <c r="DT101" s="21"/>
      <c r="DU101" s="21"/>
      <c r="DV101" s="21"/>
      <c r="DW101" s="21"/>
      <c r="DX101" s="21"/>
      <c r="DY101" s="21"/>
      <c r="DZ101" s="21"/>
      <c r="EA101" s="21"/>
      <c r="EB101" s="21"/>
      <c r="EC101" s="21"/>
      <c r="ED101" s="21"/>
      <c r="EE101" s="21"/>
      <c r="EF101" s="21"/>
      <c r="EG101" s="21"/>
      <c r="EH101" s="21"/>
      <c r="EI101" s="21"/>
      <c r="EJ101" s="21"/>
      <c r="EK101" s="21"/>
      <c r="EL101" s="21"/>
      <c r="EM101" s="21"/>
      <c r="EN101" s="21"/>
      <c r="EO101" s="21"/>
    </row>
    <row r="102" spans="1:145" ht="14.25" customHeight="1">
      <c r="A102" s="21"/>
      <c r="B102" s="21"/>
      <c r="C102" s="21"/>
      <c r="D102" s="79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  <c r="DC102" s="21"/>
      <c r="DD102" s="21"/>
      <c r="DE102" s="21"/>
      <c r="DF102" s="21"/>
      <c r="DG102" s="21"/>
      <c r="DH102" s="21"/>
      <c r="DI102" s="21"/>
      <c r="DJ102" s="21"/>
      <c r="DK102" s="21"/>
      <c r="DL102" s="21"/>
      <c r="DM102" s="21"/>
      <c r="DN102" s="21"/>
      <c r="DO102" s="21"/>
      <c r="DP102" s="21"/>
      <c r="DQ102" s="21"/>
      <c r="DR102" s="21"/>
      <c r="DS102" s="21"/>
      <c r="DT102" s="21"/>
      <c r="DU102" s="21"/>
      <c r="DV102" s="21"/>
      <c r="DW102" s="21"/>
      <c r="DX102" s="21"/>
      <c r="DY102" s="21"/>
      <c r="DZ102" s="21"/>
      <c r="EA102" s="21"/>
      <c r="EB102" s="21"/>
      <c r="EC102" s="21"/>
      <c r="ED102" s="21"/>
      <c r="EE102" s="21"/>
      <c r="EF102" s="21"/>
      <c r="EG102" s="21"/>
      <c r="EH102" s="21"/>
      <c r="EI102" s="21"/>
      <c r="EJ102" s="21"/>
      <c r="EK102" s="21"/>
      <c r="EL102" s="21"/>
      <c r="EM102" s="21"/>
      <c r="EN102" s="21"/>
      <c r="EO102" s="21"/>
    </row>
    <row r="103" spans="1:145" ht="14.25" customHeight="1">
      <c r="A103" s="21"/>
      <c r="B103" s="21"/>
      <c r="C103" s="21"/>
      <c r="D103" s="79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  <c r="DC103" s="21"/>
      <c r="DD103" s="21"/>
      <c r="DE103" s="21"/>
      <c r="DF103" s="21"/>
      <c r="DG103" s="21"/>
      <c r="DH103" s="21"/>
      <c r="DI103" s="21"/>
      <c r="DJ103" s="21"/>
      <c r="DK103" s="21"/>
      <c r="DL103" s="21"/>
      <c r="DM103" s="21"/>
      <c r="DN103" s="21"/>
      <c r="DO103" s="21"/>
      <c r="DP103" s="21"/>
      <c r="DQ103" s="21"/>
      <c r="DR103" s="21"/>
      <c r="DS103" s="21"/>
      <c r="DT103" s="21"/>
      <c r="DU103" s="21"/>
      <c r="DV103" s="21"/>
      <c r="DW103" s="21"/>
      <c r="DX103" s="21"/>
      <c r="DY103" s="21"/>
      <c r="DZ103" s="21"/>
      <c r="EA103" s="21"/>
      <c r="EB103" s="21"/>
      <c r="EC103" s="21"/>
      <c r="ED103" s="21"/>
      <c r="EE103" s="21"/>
      <c r="EF103" s="21"/>
      <c r="EG103" s="21"/>
      <c r="EH103" s="21"/>
      <c r="EI103" s="21"/>
      <c r="EJ103" s="21"/>
      <c r="EK103" s="21"/>
      <c r="EL103" s="21"/>
      <c r="EM103" s="21"/>
      <c r="EN103" s="21"/>
      <c r="EO103" s="21"/>
    </row>
    <row r="104" spans="1:145" ht="14.25" customHeight="1">
      <c r="A104" s="21"/>
      <c r="B104" s="21"/>
      <c r="C104" s="21"/>
      <c r="D104" s="79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  <c r="DC104" s="21"/>
      <c r="DD104" s="21"/>
      <c r="DE104" s="21"/>
      <c r="DF104" s="21"/>
      <c r="DG104" s="21"/>
      <c r="DH104" s="21"/>
      <c r="DI104" s="21"/>
      <c r="DJ104" s="21"/>
      <c r="DK104" s="21"/>
      <c r="DL104" s="21"/>
      <c r="DM104" s="21"/>
      <c r="DN104" s="21"/>
      <c r="DO104" s="21"/>
      <c r="DP104" s="21"/>
      <c r="DQ104" s="21"/>
      <c r="DR104" s="21"/>
      <c r="DS104" s="21"/>
      <c r="DT104" s="21"/>
      <c r="DU104" s="21"/>
      <c r="DV104" s="21"/>
      <c r="DW104" s="21"/>
      <c r="DX104" s="21"/>
      <c r="DY104" s="21"/>
      <c r="DZ104" s="21"/>
      <c r="EA104" s="21"/>
      <c r="EB104" s="21"/>
      <c r="EC104" s="21"/>
      <c r="ED104" s="21"/>
      <c r="EE104" s="21"/>
      <c r="EF104" s="21"/>
      <c r="EG104" s="21"/>
      <c r="EH104" s="21"/>
      <c r="EI104" s="21"/>
      <c r="EJ104" s="21"/>
      <c r="EK104" s="21"/>
      <c r="EL104" s="21"/>
      <c r="EM104" s="21"/>
      <c r="EN104" s="21"/>
      <c r="EO104" s="21"/>
    </row>
    <row r="105" spans="1:145" ht="14.25" customHeight="1">
      <c r="A105" s="21"/>
      <c r="B105" s="21"/>
      <c r="C105" s="21"/>
      <c r="D105" s="79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  <c r="DC105" s="21"/>
      <c r="DD105" s="21"/>
      <c r="DE105" s="21"/>
      <c r="DF105" s="21"/>
      <c r="DG105" s="21"/>
      <c r="DH105" s="21"/>
      <c r="DI105" s="21"/>
      <c r="DJ105" s="21"/>
      <c r="DK105" s="21"/>
      <c r="DL105" s="21"/>
      <c r="DM105" s="21"/>
      <c r="DN105" s="21"/>
      <c r="DO105" s="21"/>
      <c r="DP105" s="21"/>
      <c r="DQ105" s="21"/>
      <c r="DR105" s="21"/>
      <c r="DS105" s="21"/>
      <c r="DT105" s="21"/>
      <c r="DU105" s="21"/>
      <c r="DV105" s="21"/>
      <c r="DW105" s="21"/>
      <c r="DX105" s="21"/>
      <c r="DY105" s="21"/>
      <c r="DZ105" s="21"/>
      <c r="EA105" s="21"/>
      <c r="EB105" s="21"/>
      <c r="EC105" s="21"/>
      <c r="ED105" s="21"/>
      <c r="EE105" s="21"/>
      <c r="EF105" s="21"/>
      <c r="EG105" s="21"/>
      <c r="EH105" s="21"/>
      <c r="EI105" s="21"/>
      <c r="EJ105" s="21"/>
      <c r="EK105" s="21"/>
      <c r="EL105" s="21"/>
      <c r="EM105" s="21"/>
      <c r="EN105" s="21"/>
      <c r="EO105" s="21"/>
    </row>
    <row r="106" spans="1:145" ht="14.25" customHeight="1">
      <c r="A106" s="21"/>
      <c r="B106" s="21"/>
      <c r="C106" s="21"/>
      <c r="D106" s="79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  <c r="DC106" s="21"/>
      <c r="DD106" s="21"/>
      <c r="DE106" s="21"/>
      <c r="DF106" s="21"/>
      <c r="DG106" s="21"/>
      <c r="DH106" s="21"/>
      <c r="DI106" s="21"/>
      <c r="DJ106" s="21"/>
      <c r="DK106" s="21"/>
      <c r="DL106" s="21"/>
      <c r="DM106" s="21"/>
      <c r="DN106" s="21"/>
      <c r="DO106" s="21"/>
      <c r="DP106" s="21"/>
      <c r="DQ106" s="21"/>
      <c r="DR106" s="21"/>
      <c r="DS106" s="21"/>
      <c r="DT106" s="21"/>
      <c r="DU106" s="21"/>
      <c r="DV106" s="21"/>
      <c r="DW106" s="21"/>
      <c r="DX106" s="21"/>
      <c r="DY106" s="21"/>
      <c r="DZ106" s="21"/>
      <c r="EA106" s="21"/>
      <c r="EB106" s="21"/>
      <c r="EC106" s="21"/>
      <c r="ED106" s="21"/>
      <c r="EE106" s="21"/>
      <c r="EF106" s="21"/>
      <c r="EG106" s="21"/>
      <c r="EH106" s="21"/>
      <c r="EI106" s="21"/>
      <c r="EJ106" s="21"/>
      <c r="EK106" s="21"/>
      <c r="EL106" s="21"/>
      <c r="EM106" s="21"/>
      <c r="EN106" s="21"/>
      <c r="EO106" s="21"/>
    </row>
    <row r="107" spans="1:145" ht="14.25" customHeight="1">
      <c r="A107" s="21"/>
      <c r="B107" s="21"/>
      <c r="C107" s="21"/>
      <c r="D107" s="79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  <c r="DC107" s="21"/>
      <c r="DD107" s="21"/>
      <c r="DE107" s="21"/>
      <c r="DF107" s="21"/>
      <c r="DG107" s="21"/>
      <c r="DH107" s="21"/>
      <c r="DI107" s="21"/>
      <c r="DJ107" s="21"/>
      <c r="DK107" s="21"/>
      <c r="DL107" s="21"/>
      <c r="DM107" s="21"/>
      <c r="DN107" s="21"/>
      <c r="DO107" s="21"/>
      <c r="DP107" s="21"/>
      <c r="DQ107" s="21"/>
      <c r="DR107" s="21"/>
      <c r="DS107" s="21"/>
      <c r="DT107" s="21"/>
      <c r="DU107" s="21"/>
      <c r="DV107" s="21"/>
      <c r="DW107" s="21"/>
      <c r="DX107" s="21"/>
      <c r="DY107" s="21"/>
      <c r="DZ107" s="21"/>
      <c r="EA107" s="21"/>
      <c r="EB107" s="21"/>
      <c r="EC107" s="21"/>
      <c r="ED107" s="21"/>
      <c r="EE107" s="21"/>
      <c r="EF107" s="21"/>
      <c r="EG107" s="21"/>
      <c r="EH107" s="21"/>
      <c r="EI107" s="21"/>
      <c r="EJ107" s="21"/>
      <c r="EK107" s="21"/>
      <c r="EL107" s="21"/>
      <c r="EM107" s="21"/>
      <c r="EN107" s="21"/>
      <c r="EO107" s="21"/>
    </row>
    <row r="108" spans="1:145" ht="14.25" customHeight="1">
      <c r="A108" s="21"/>
      <c r="B108" s="21"/>
      <c r="C108" s="21"/>
      <c r="D108" s="79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  <c r="DC108" s="21"/>
      <c r="DD108" s="21"/>
      <c r="DE108" s="21"/>
      <c r="DF108" s="21"/>
      <c r="DG108" s="21"/>
      <c r="DH108" s="21"/>
      <c r="DI108" s="21"/>
      <c r="DJ108" s="21"/>
      <c r="DK108" s="21"/>
      <c r="DL108" s="21"/>
      <c r="DM108" s="21"/>
      <c r="DN108" s="21"/>
      <c r="DO108" s="21"/>
      <c r="DP108" s="21"/>
      <c r="DQ108" s="21"/>
      <c r="DR108" s="21"/>
      <c r="DS108" s="21"/>
      <c r="DT108" s="21"/>
      <c r="DU108" s="21"/>
      <c r="DV108" s="21"/>
      <c r="DW108" s="21"/>
      <c r="DX108" s="21"/>
      <c r="DY108" s="21"/>
      <c r="DZ108" s="21"/>
      <c r="EA108" s="21"/>
      <c r="EB108" s="21"/>
      <c r="EC108" s="21"/>
      <c r="ED108" s="21"/>
      <c r="EE108" s="21"/>
      <c r="EF108" s="21"/>
      <c r="EG108" s="21"/>
      <c r="EH108" s="21"/>
      <c r="EI108" s="21"/>
      <c r="EJ108" s="21"/>
      <c r="EK108" s="21"/>
      <c r="EL108" s="21"/>
      <c r="EM108" s="21"/>
      <c r="EN108" s="21"/>
      <c r="EO108" s="21"/>
    </row>
    <row r="109" spans="1:145" ht="14.25" customHeight="1">
      <c r="A109" s="21"/>
      <c r="B109" s="21"/>
      <c r="C109" s="21"/>
      <c r="D109" s="79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  <c r="DC109" s="21"/>
      <c r="DD109" s="21"/>
      <c r="DE109" s="21"/>
      <c r="DF109" s="21"/>
      <c r="DG109" s="21"/>
      <c r="DH109" s="21"/>
      <c r="DI109" s="21"/>
      <c r="DJ109" s="21"/>
      <c r="DK109" s="21"/>
      <c r="DL109" s="21"/>
      <c r="DM109" s="21"/>
      <c r="DN109" s="21"/>
      <c r="DO109" s="21"/>
      <c r="DP109" s="21"/>
      <c r="DQ109" s="21"/>
      <c r="DR109" s="21"/>
      <c r="DS109" s="21"/>
      <c r="DT109" s="21"/>
      <c r="DU109" s="21"/>
      <c r="DV109" s="21"/>
      <c r="DW109" s="21"/>
      <c r="DX109" s="21"/>
      <c r="DY109" s="21"/>
      <c r="DZ109" s="21"/>
      <c r="EA109" s="21"/>
      <c r="EB109" s="21"/>
      <c r="EC109" s="21"/>
      <c r="ED109" s="21"/>
      <c r="EE109" s="21"/>
      <c r="EF109" s="21"/>
      <c r="EG109" s="21"/>
      <c r="EH109" s="21"/>
      <c r="EI109" s="21"/>
      <c r="EJ109" s="21"/>
      <c r="EK109" s="21"/>
      <c r="EL109" s="21"/>
      <c r="EM109" s="21"/>
      <c r="EN109" s="21"/>
      <c r="EO109" s="21"/>
    </row>
    <row r="110" spans="1:145" ht="14.25" customHeight="1">
      <c r="A110" s="21"/>
      <c r="B110" s="21"/>
      <c r="C110" s="21"/>
      <c r="D110" s="79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  <c r="DC110" s="21"/>
      <c r="DD110" s="21"/>
      <c r="DE110" s="21"/>
      <c r="DF110" s="21"/>
      <c r="DG110" s="21"/>
      <c r="DH110" s="21"/>
      <c r="DI110" s="21"/>
      <c r="DJ110" s="21"/>
      <c r="DK110" s="21"/>
      <c r="DL110" s="21"/>
      <c r="DM110" s="21"/>
      <c r="DN110" s="21"/>
      <c r="DO110" s="21"/>
      <c r="DP110" s="21"/>
      <c r="DQ110" s="21"/>
      <c r="DR110" s="21"/>
      <c r="DS110" s="21"/>
      <c r="DT110" s="21"/>
      <c r="DU110" s="21"/>
      <c r="DV110" s="21"/>
      <c r="DW110" s="21"/>
      <c r="DX110" s="21"/>
      <c r="DY110" s="21"/>
      <c r="DZ110" s="21"/>
      <c r="EA110" s="21"/>
      <c r="EB110" s="21"/>
      <c r="EC110" s="21"/>
      <c r="ED110" s="21"/>
      <c r="EE110" s="21"/>
      <c r="EF110" s="21"/>
      <c r="EG110" s="21"/>
      <c r="EH110" s="21"/>
      <c r="EI110" s="21"/>
      <c r="EJ110" s="21"/>
      <c r="EK110" s="21"/>
      <c r="EL110" s="21"/>
      <c r="EM110" s="21"/>
      <c r="EN110" s="21"/>
      <c r="EO110" s="21"/>
    </row>
    <row r="111" spans="1:145" ht="14.25" customHeight="1">
      <c r="A111" s="21"/>
      <c r="B111" s="21"/>
      <c r="C111" s="21"/>
      <c r="D111" s="79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  <c r="DC111" s="21"/>
      <c r="DD111" s="21"/>
      <c r="DE111" s="21"/>
      <c r="DF111" s="21"/>
      <c r="DG111" s="21"/>
      <c r="DH111" s="21"/>
      <c r="DI111" s="21"/>
      <c r="DJ111" s="21"/>
      <c r="DK111" s="21"/>
      <c r="DL111" s="21"/>
      <c r="DM111" s="21"/>
      <c r="DN111" s="21"/>
      <c r="DO111" s="21"/>
      <c r="DP111" s="21"/>
      <c r="DQ111" s="21"/>
      <c r="DR111" s="21"/>
      <c r="DS111" s="21"/>
      <c r="DT111" s="21"/>
      <c r="DU111" s="21"/>
      <c r="DV111" s="21"/>
      <c r="DW111" s="21"/>
      <c r="DX111" s="21"/>
      <c r="DY111" s="21"/>
      <c r="DZ111" s="21"/>
      <c r="EA111" s="21"/>
      <c r="EB111" s="21"/>
      <c r="EC111" s="21"/>
      <c r="ED111" s="21"/>
      <c r="EE111" s="21"/>
      <c r="EF111" s="21"/>
      <c r="EG111" s="21"/>
      <c r="EH111" s="21"/>
      <c r="EI111" s="21"/>
      <c r="EJ111" s="21"/>
      <c r="EK111" s="21"/>
      <c r="EL111" s="21"/>
      <c r="EM111" s="21"/>
      <c r="EN111" s="21"/>
      <c r="EO111" s="21"/>
    </row>
    <row r="112" spans="1:145" ht="14.25" customHeight="1">
      <c r="A112" s="21"/>
      <c r="B112" s="21"/>
      <c r="C112" s="21"/>
      <c r="D112" s="79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  <c r="DC112" s="21"/>
      <c r="DD112" s="21"/>
      <c r="DE112" s="21"/>
      <c r="DF112" s="21"/>
      <c r="DG112" s="21"/>
      <c r="DH112" s="21"/>
      <c r="DI112" s="21"/>
      <c r="DJ112" s="21"/>
      <c r="DK112" s="21"/>
      <c r="DL112" s="21"/>
      <c r="DM112" s="21"/>
      <c r="DN112" s="21"/>
      <c r="DO112" s="21"/>
      <c r="DP112" s="21"/>
      <c r="DQ112" s="21"/>
      <c r="DR112" s="21"/>
      <c r="DS112" s="21"/>
      <c r="DT112" s="21"/>
      <c r="DU112" s="21"/>
      <c r="DV112" s="21"/>
      <c r="DW112" s="21"/>
      <c r="DX112" s="21"/>
      <c r="DY112" s="21"/>
      <c r="DZ112" s="21"/>
      <c r="EA112" s="21"/>
      <c r="EB112" s="21"/>
      <c r="EC112" s="21"/>
      <c r="ED112" s="21"/>
      <c r="EE112" s="21"/>
      <c r="EF112" s="21"/>
      <c r="EG112" s="21"/>
      <c r="EH112" s="21"/>
      <c r="EI112" s="21"/>
      <c r="EJ112" s="21"/>
      <c r="EK112" s="21"/>
      <c r="EL112" s="21"/>
      <c r="EM112" s="21"/>
      <c r="EN112" s="21"/>
      <c r="EO112" s="21"/>
    </row>
    <row r="113" spans="1:145" ht="14.25" customHeight="1">
      <c r="A113" s="21"/>
      <c r="B113" s="21"/>
      <c r="C113" s="21"/>
      <c r="D113" s="79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  <c r="DC113" s="21"/>
      <c r="DD113" s="21"/>
      <c r="DE113" s="21"/>
      <c r="DF113" s="21"/>
      <c r="DG113" s="21"/>
      <c r="DH113" s="21"/>
      <c r="DI113" s="21"/>
      <c r="DJ113" s="21"/>
      <c r="DK113" s="21"/>
      <c r="DL113" s="21"/>
      <c r="DM113" s="21"/>
      <c r="DN113" s="21"/>
      <c r="DO113" s="21"/>
      <c r="DP113" s="21"/>
      <c r="DQ113" s="21"/>
      <c r="DR113" s="21"/>
      <c r="DS113" s="21"/>
      <c r="DT113" s="21"/>
      <c r="DU113" s="21"/>
      <c r="DV113" s="21"/>
      <c r="DW113" s="21"/>
      <c r="DX113" s="21"/>
      <c r="DY113" s="21"/>
      <c r="DZ113" s="21"/>
      <c r="EA113" s="21"/>
      <c r="EB113" s="21"/>
      <c r="EC113" s="21"/>
      <c r="ED113" s="21"/>
      <c r="EE113" s="21"/>
      <c r="EF113" s="21"/>
      <c r="EG113" s="21"/>
      <c r="EH113" s="21"/>
      <c r="EI113" s="21"/>
      <c r="EJ113" s="21"/>
      <c r="EK113" s="21"/>
      <c r="EL113" s="21"/>
      <c r="EM113" s="21"/>
      <c r="EN113" s="21"/>
      <c r="EO113" s="21"/>
    </row>
    <row r="114" spans="1:145" ht="14.25" customHeight="1">
      <c r="A114" s="21"/>
      <c r="B114" s="21"/>
      <c r="C114" s="21"/>
      <c r="D114" s="79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  <c r="DC114" s="21"/>
      <c r="DD114" s="21"/>
      <c r="DE114" s="21"/>
      <c r="DF114" s="21"/>
      <c r="DG114" s="21"/>
      <c r="DH114" s="21"/>
      <c r="DI114" s="21"/>
      <c r="DJ114" s="21"/>
      <c r="DK114" s="21"/>
      <c r="DL114" s="21"/>
      <c r="DM114" s="21"/>
      <c r="DN114" s="21"/>
      <c r="DO114" s="21"/>
      <c r="DP114" s="21"/>
      <c r="DQ114" s="21"/>
      <c r="DR114" s="21"/>
      <c r="DS114" s="21"/>
      <c r="DT114" s="21"/>
      <c r="DU114" s="21"/>
      <c r="DV114" s="21"/>
      <c r="DW114" s="21"/>
      <c r="DX114" s="21"/>
      <c r="DY114" s="21"/>
      <c r="DZ114" s="21"/>
      <c r="EA114" s="21"/>
      <c r="EB114" s="21"/>
      <c r="EC114" s="21"/>
      <c r="ED114" s="21"/>
      <c r="EE114" s="21"/>
      <c r="EF114" s="21"/>
      <c r="EG114" s="21"/>
      <c r="EH114" s="21"/>
      <c r="EI114" s="21"/>
      <c r="EJ114" s="21"/>
      <c r="EK114" s="21"/>
      <c r="EL114" s="21"/>
      <c r="EM114" s="21"/>
      <c r="EN114" s="21"/>
      <c r="EO114" s="21"/>
    </row>
    <row r="115" spans="1:145" ht="14.25" customHeight="1">
      <c r="A115" s="21"/>
      <c r="B115" s="21"/>
      <c r="C115" s="21"/>
      <c r="D115" s="79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  <c r="DC115" s="21"/>
      <c r="DD115" s="21"/>
      <c r="DE115" s="21"/>
      <c r="DF115" s="21"/>
      <c r="DG115" s="21"/>
      <c r="DH115" s="21"/>
      <c r="DI115" s="21"/>
      <c r="DJ115" s="21"/>
      <c r="DK115" s="21"/>
      <c r="DL115" s="21"/>
      <c r="DM115" s="21"/>
      <c r="DN115" s="21"/>
      <c r="DO115" s="21"/>
      <c r="DP115" s="21"/>
      <c r="DQ115" s="21"/>
      <c r="DR115" s="21"/>
      <c r="DS115" s="21"/>
      <c r="DT115" s="21"/>
      <c r="DU115" s="21"/>
      <c r="DV115" s="21"/>
      <c r="DW115" s="21"/>
      <c r="DX115" s="21"/>
      <c r="DY115" s="21"/>
      <c r="DZ115" s="21"/>
      <c r="EA115" s="21"/>
      <c r="EB115" s="21"/>
      <c r="EC115" s="21"/>
      <c r="ED115" s="21"/>
      <c r="EE115" s="21"/>
      <c r="EF115" s="21"/>
      <c r="EG115" s="21"/>
      <c r="EH115" s="21"/>
      <c r="EI115" s="21"/>
      <c r="EJ115" s="21"/>
      <c r="EK115" s="21"/>
      <c r="EL115" s="21"/>
      <c r="EM115" s="21"/>
      <c r="EN115" s="21"/>
      <c r="EO115" s="21"/>
    </row>
    <row r="116" spans="1:145" ht="14.25" customHeight="1">
      <c r="A116" s="21"/>
      <c r="B116" s="21"/>
      <c r="C116" s="21"/>
      <c r="D116" s="79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  <c r="DC116" s="21"/>
      <c r="DD116" s="21"/>
      <c r="DE116" s="21"/>
      <c r="DF116" s="21"/>
      <c r="DG116" s="21"/>
      <c r="DH116" s="21"/>
      <c r="DI116" s="21"/>
      <c r="DJ116" s="21"/>
      <c r="DK116" s="21"/>
      <c r="DL116" s="21"/>
      <c r="DM116" s="21"/>
      <c r="DN116" s="21"/>
      <c r="DO116" s="21"/>
      <c r="DP116" s="21"/>
      <c r="DQ116" s="21"/>
      <c r="DR116" s="21"/>
      <c r="DS116" s="21"/>
      <c r="DT116" s="21"/>
      <c r="DU116" s="21"/>
      <c r="DV116" s="21"/>
      <c r="DW116" s="21"/>
      <c r="DX116" s="21"/>
      <c r="DY116" s="21"/>
      <c r="DZ116" s="21"/>
      <c r="EA116" s="21"/>
      <c r="EB116" s="21"/>
      <c r="EC116" s="21"/>
      <c r="ED116" s="21"/>
      <c r="EE116" s="21"/>
      <c r="EF116" s="21"/>
      <c r="EG116" s="21"/>
      <c r="EH116" s="21"/>
      <c r="EI116" s="21"/>
      <c r="EJ116" s="21"/>
      <c r="EK116" s="21"/>
      <c r="EL116" s="21"/>
      <c r="EM116" s="21"/>
      <c r="EN116" s="21"/>
      <c r="EO116" s="21"/>
    </row>
    <row r="117" spans="1:145" ht="14.25" customHeight="1">
      <c r="A117" s="21"/>
      <c r="B117" s="21"/>
      <c r="C117" s="21"/>
      <c r="D117" s="79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  <c r="DC117" s="21"/>
      <c r="DD117" s="21"/>
      <c r="DE117" s="21"/>
      <c r="DF117" s="21"/>
      <c r="DG117" s="21"/>
      <c r="DH117" s="21"/>
      <c r="DI117" s="21"/>
      <c r="DJ117" s="21"/>
      <c r="DK117" s="21"/>
      <c r="DL117" s="21"/>
      <c r="DM117" s="21"/>
      <c r="DN117" s="21"/>
      <c r="DO117" s="21"/>
      <c r="DP117" s="21"/>
      <c r="DQ117" s="21"/>
      <c r="DR117" s="21"/>
      <c r="DS117" s="21"/>
      <c r="DT117" s="21"/>
      <c r="DU117" s="21"/>
      <c r="DV117" s="21"/>
      <c r="DW117" s="21"/>
      <c r="DX117" s="21"/>
      <c r="DY117" s="21"/>
      <c r="DZ117" s="21"/>
      <c r="EA117" s="21"/>
      <c r="EB117" s="21"/>
      <c r="EC117" s="21"/>
      <c r="ED117" s="21"/>
      <c r="EE117" s="21"/>
      <c r="EF117" s="21"/>
      <c r="EG117" s="21"/>
      <c r="EH117" s="21"/>
      <c r="EI117" s="21"/>
      <c r="EJ117" s="21"/>
      <c r="EK117" s="21"/>
      <c r="EL117" s="21"/>
      <c r="EM117" s="21"/>
      <c r="EN117" s="21"/>
      <c r="EO117" s="21"/>
    </row>
    <row r="118" spans="1:145" ht="14.25" customHeight="1">
      <c r="A118" s="21"/>
      <c r="B118" s="21"/>
      <c r="C118" s="21"/>
      <c r="D118" s="79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  <c r="DC118" s="21"/>
      <c r="DD118" s="21"/>
      <c r="DE118" s="21"/>
      <c r="DF118" s="21"/>
      <c r="DG118" s="21"/>
      <c r="DH118" s="21"/>
      <c r="DI118" s="21"/>
      <c r="DJ118" s="21"/>
      <c r="DK118" s="21"/>
      <c r="DL118" s="21"/>
      <c r="DM118" s="21"/>
      <c r="DN118" s="21"/>
      <c r="DO118" s="21"/>
      <c r="DP118" s="21"/>
      <c r="DQ118" s="21"/>
      <c r="DR118" s="21"/>
      <c r="DS118" s="21"/>
      <c r="DT118" s="21"/>
      <c r="DU118" s="21"/>
      <c r="DV118" s="21"/>
      <c r="DW118" s="21"/>
      <c r="DX118" s="21"/>
      <c r="DY118" s="21"/>
      <c r="DZ118" s="21"/>
      <c r="EA118" s="21"/>
      <c r="EB118" s="21"/>
      <c r="EC118" s="21"/>
      <c r="ED118" s="21"/>
      <c r="EE118" s="21"/>
      <c r="EF118" s="21"/>
      <c r="EG118" s="21"/>
      <c r="EH118" s="21"/>
      <c r="EI118" s="21"/>
      <c r="EJ118" s="21"/>
      <c r="EK118" s="21"/>
      <c r="EL118" s="21"/>
      <c r="EM118" s="21"/>
      <c r="EN118" s="21"/>
      <c r="EO118" s="21"/>
    </row>
    <row r="119" spans="1:145" ht="14.25" customHeight="1">
      <c r="A119" s="21"/>
      <c r="B119" s="21"/>
      <c r="C119" s="21"/>
      <c r="D119" s="79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  <c r="DC119" s="21"/>
      <c r="DD119" s="21"/>
      <c r="DE119" s="21"/>
      <c r="DF119" s="21"/>
      <c r="DG119" s="21"/>
      <c r="DH119" s="21"/>
      <c r="DI119" s="21"/>
      <c r="DJ119" s="21"/>
      <c r="DK119" s="21"/>
      <c r="DL119" s="21"/>
      <c r="DM119" s="21"/>
      <c r="DN119" s="21"/>
      <c r="DO119" s="21"/>
      <c r="DP119" s="21"/>
      <c r="DQ119" s="21"/>
      <c r="DR119" s="21"/>
      <c r="DS119" s="21"/>
      <c r="DT119" s="21"/>
      <c r="DU119" s="21"/>
      <c r="DV119" s="21"/>
      <c r="DW119" s="21"/>
      <c r="DX119" s="21"/>
      <c r="DY119" s="21"/>
      <c r="DZ119" s="21"/>
      <c r="EA119" s="21"/>
      <c r="EB119" s="21"/>
      <c r="EC119" s="21"/>
      <c r="ED119" s="21"/>
      <c r="EE119" s="21"/>
      <c r="EF119" s="21"/>
      <c r="EG119" s="21"/>
      <c r="EH119" s="21"/>
      <c r="EI119" s="21"/>
      <c r="EJ119" s="21"/>
      <c r="EK119" s="21"/>
      <c r="EL119" s="21"/>
      <c r="EM119" s="21"/>
      <c r="EN119" s="21"/>
      <c r="EO119" s="21"/>
    </row>
    <row r="120" spans="1:145" ht="14.25" customHeight="1">
      <c r="A120" s="21"/>
      <c r="B120" s="21"/>
      <c r="C120" s="21"/>
      <c r="D120" s="79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  <c r="DC120" s="21"/>
      <c r="DD120" s="21"/>
      <c r="DE120" s="21"/>
      <c r="DF120" s="21"/>
      <c r="DG120" s="21"/>
      <c r="DH120" s="21"/>
      <c r="DI120" s="21"/>
      <c r="DJ120" s="21"/>
      <c r="DK120" s="21"/>
      <c r="DL120" s="21"/>
      <c r="DM120" s="21"/>
      <c r="DN120" s="21"/>
      <c r="DO120" s="21"/>
      <c r="DP120" s="21"/>
      <c r="DQ120" s="21"/>
      <c r="DR120" s="21"/>
      <c r="DS120" s="21"/>
      <c r="DT120" s="21"/>
      <c r="DU120" s="21"/>
      <c r="DV120" s="21"/>
      <c r="DW120" s="21"/>
      <c r="DX120" s="21"/>
      <c r="DY120" s="21"/>
      <c r="DZ120" s="21"/>
      <c r="EA120" s="21"/>
      <c r="EB120" s="21"/>
      <c r="EC120" s="21"/>
      <c r="ED120" s="21"/>
      <c r="EE120" s="21"/>
      <c r="EF120" s="21"/>
      <c r="EG120" s="21"/>
      <c r="EH120" s="21"/>
      <c r="EI120" s="21"/>
      <c r="EJ120" s="21"/>
      <c r="EK120" s="21"/>
      <c r="EL120" s="21"/>
      <c r="EM120" s="21"/>
      <c r="EN120" s="21"/>
      <c r="EO120" s="21"/>
    </row>
    <row r="121" spans="1:145" ht="14.25" customHeight="1">
      <c r="A121" s="21"/>
      <c r="B121" s="21"/>
      <c r="C121" s="21"/>
      <c r="D121" s="79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  <c r="DC121" s="21"/>
      <c r="DD121" s="21"/>
      <c r="DE121" s="21"/>
      <c r="DF121" s="21"/>
      <c r="DG121" s="21"/>
      <c r="DH121" s="21"/>
      <c r="DI121" s="21"/>
      <c r="DJ121" s="21"/>
      <c r="DK121" s="21"/>
      <c r="DL121" s="21"/>
      <c r="DM121" s="21"/>
      <c r="DN121" s="21"/>
      <c r="DO121" s="21"/>
      <c r="DP121" s="21"/>
      <c r="DQ121" s="21"/>
      <c r="DR121" s="21"/>
      <c r="DS121" s="21"/>
      <c r="DT121" s="21"/>
      <c r="DU121" s="21"/>
      <c r="DV121" s="21"/>
      <c r="DW121" s="21"/>
      <c r="DX121" s="21"/>
      <c r="DY121" s="21"/>
      <c r="DZ121" s="21"/>
      <c r="EA121" s="21"/>
      <c r="EB121" s="21"/>
      <c r="EC121" s="21"/>
      <c r="ED121" s="21"/>
      <c r="EE121" s="21"/>
      <c r="EF121" s="21"/>
      <c r="EG121" s="21"/>
      <c r="EH121" s="21"/>
      <c r="EI121" s="21"/>
      <c r="EJ121" s="21"/>
      <c r="EK121" s="21"/>
      <c r="EL121" s="21"/>
      <c r="EM121" s="21"/>
      <c r="EN121" s="21"/>
      <c r="EO121" s="21"/>
    </row>
    <row r="122" spans="1:145" ht="14.25" customHeight="1">
      <c r="A122" s="21"/>
      <c r="B122" s="21"/>
      <c r="C122" s="21"/>
      <c r="D122" s="79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  <c r="DC122" s="21"/>
      <c r="DD122" s="21"/>
      <c r="DE122" s="21"/>
      <c r="DF122" s="21"/>
      <c r="DG122" s="21"/>
      <c r="DH122" s="21"/>
      <c r="DI122" s="21"/>
      <c r="DJ122" s="21"/>
      <c r="DK122" s="21"/>
      <c r="DL122" s="21"/>
      <c r="DM122" s="21"/>
      <c r="DN122" s="21"/>
      <c r="DO122" s="21"/>
      <c r="DP122" s="21"/>
      <c r="DQ122" s="21"/>
      <c r="DR122" s="21"/>
      <c r="DS122" s="21"/>
      <c r="DT122" s="21"/>
      <c r="DU122" s="21"/>
      <c r="DV122" s="21"/>
      <c r="DW122" s="21"/>
      <c r="DX122" s="21"/>
      <c r="DY122" s="21"/>
      <c r="DZ122" s="21"/>
      <c r="EA122" s="21"/>
      <c r="EB122" s="21"/>
      <c r="EC122" s="21"/>
      <c r="ED122" s="21"/>
      <c r="EE122" s="21"/>
      <c r="EF122" s="21"/>
      <c r="EG122" s="21"/>
      <c r="EH122" s="21"/>
      <c r="EI122" s="21"/>
      <c r="EJ122" s="21"/>
      <c r="EK122" s="21"/>
      <c r="EL122" s="21"/>
      <c r="EM122" s="21"/>
      <c r="EN122" s="21"/>
      <c r="EO122" s="21"/>
    </row>
    <row r="123" spans="1:145" ht="14.25" customHeight="1">
      <c r="A123" s="21"/>
      <c r="B123" s="21"/>
      <c r="C123" s="21"/>
      <c r="D123" s="79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  <c r="DC123" s="21"/>
      <c r="DD123" s="21"/>
      <c r="DE123" s="21"/>
      <c r="DF123" s="21"/>
      <c r="DG123" s="21"/>
      <c r="DH123" s="21"/>
      <c r="DI123" s="21"/>
      <c r="DJ123" s="21"/>
      <c r="DK123" s="21"/>
      <c r="DL123" s="21"/>
      <c r="DM123" s="21"/>
      <c r="DN123" s="21"/>
      <c r="DO123" s="21"/>
      <c r="DP123" s="21"/>
      <c r="DQ123" s="21"/>
      <c r="DR123" s="21"/>
      <c r="DS123" s="21"/>
      <c r="DT123" s="21"/>
      <c r="DU123" s="21"/>
      <c r="DV123" s="21"/>
      <c r="DW123" s="21"/>
      <c r="DX123" s="21"/>
      <c r="DY123" s="21"/>
      <c r="DZ123" s="21"/>
      <c r="EA123" s="21"/>
      <c r="EB123" s="21"/>
      <c r="EC123" s="21"/>
      <c r="ED123" s="21"/>
      <c r="EE123" s="21"/>
      <c r="EF123" s="21"/>
      <c r="EG123" s="21"/>
      <c r="EH123" s="21"/>
      <c r="EI123" s="21"/>
      <c r="EJ123" s="21"/>
      <c r="EK123" s="21"/>
      <c r="EL123" s="21"/>
      <c r="EM123" s="21"/>
      <c r="EN123" s="21"/>
      <c r="EO123" s="21"/>
    </row>
    <row r="124" spans="1:145" ht="14.25" customHeight="1">
      <c r="A124" s="21"/>
      <c r="B124" s="21"/>
      <c r="C124" s="21"/>
      <c r="D124" s="79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  <c r="DC124" s="21"/>
      <c r="DD124" s="21"/>
      <c r="DE124" s="21"/>
      <c r="DF124" s="21"/>
      <c r="DG124" s="21"/>
      <c r="DH124" s="21"/>
      <c r="DI124" s="21"/>
      <c r="DJ124" s="21"/>
      <c r="DK124" s="21"/>
      <c r="DL124" s="21"/>
      <c r="DM124" s="21"/>
      <c r="DN124" s="21"/>
      <c r="DO124" s="21"/>
      <c r="DP124" s="21"/>
      <c r="DQ124" s="21"/>
      <c r="DR124" s="21"/>
      <c r="DS124" s="21"/>
      <c r="DT124" s="21"/>
      <c r="DU124" s="21"/>
      <c r="DV124" s="21"/>
      <c r="DW124" s="21"/>
      <c r="DX124" s="21"/>
      <c r="DY124" s="21"/>
      <c r="DZ124" s="21"/>
      <c r="EA124" s="21"/>
      <c r="EB124" s="21"/>
      <c r="EC124" s="21"/>
      <c r="ED124" s="21"/>
      <c r="EE124" s="21"/>
      <c r="EF124" s="21"/>
      <c r="EG124" s="21"/>
      <c r="EH124" s="21"/>
      <c r="EI124" s="21"/>
      <c r="EJ124" s="21"/>
      <c r="EK124" s="21"/>
      <c r="EL124" s="21"/>
      <c r="EM124" s="21"/>
      <c r="EN124" s="21"/>
      <c r="EO124" s="21"/>
    </row>
    <row r="125" spans="1:145" ht="14.25" customHeight="1">
      <c r="A125" s="21"/>
      <c r="B125" s="21"/>
      <c r="C125" s="21"/>
      <c r="D125" s="79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  <c r="DC125" s="21"/>
      <c r="DD125" s="21"/>
      <c r="DE125" s="21"/>
      <c r="DF125" s="21"/>
      <c r="DG125" s="21"/>
      <c r="DH125" s="21"/>
      <c r="DI125" s="21"/>
      <c r="DJ125" s="21"/>
      <c r="DK125" s="21"/>
      <c r="DL125" s="21"/>
      <c r="DM125" s="21"/>
      <c r="DN125" s="21"/>
      <c r="DO125" s="21"/>
      <c r="DP125" s="21"/>
      <c r="DQ125" s="21"/>
      <c r="DR125" s="21"/>
      <c r="DS125" s="21"/>
      <c r="DT125" s="21"/>
      <c r="DU125" s="21"/>
      <c r="DV125" s="21"/>
      <c r="DW125" s="21"/>
      <c r="DX125" s="21"/>
      <c r="DY125" s="21"/>
      <c r="DZ125" s="21"/>
      <c r="EA125" s="21"/>
      <c r="EB125" s="21"/>
      <c r="EC125" s="21"/>
      <c r="ED125" s="21"/>
      <c r="EE125" s="21"/>
      <c r="EF125" s="21"/>
      <c r="EG125" s="21"/>
      <c r="EH125" s="21"/>
      <c r="EI125" s="21"/>
      <c r="EJ125" s="21"/>
      <c r="EK125" s="21"/>
      <c r="EL125" s="21"/>
      <c r="EM125" s="21"/>
      <c r="EN125" s="21"/>
      <c r="EO125" s="21"/>
    </row>
    <row r="126" spans="1:145" ht="14.25" customHeight="1">
      <c r="A126" s="21"/>
      <c r="B126" s="21"/>
      <c r="C126" s="21"/>
      <c r="D126" s="79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  <c r="DC126" s="21"/>
      <c r="DD126" s="21"/>
      <c r="DE126" s="21"/>
      <c r="DF126" s="21"/>
      <c r="DG126" s="21"/>
      <c r="DH126" s="21"/>
      <c r="DI126" s="21"/>
      <c r="DJ126" s="21"/>
      <c r="DK126" s="21"/>
      <c r="DL126" s="21"/>
      <c r="DM126" s="21"/>
      <c r="DN126" s="21"/>
      <c r="DO126" s="21"/>
      <c r="DP126" s="21"/>
      <c r="DQ126" s="21"/>
      <c r="DR126" s="21"/>
      <c r="DS126" s="21"/>
      <c r="DT126" s="21"/>
      <c r="DU126" s="21"/>
      <c r="DV126" s="21"/>
      <c r="DW126" s="21"/>
      <c r="DX126" s="21"/>
      <c r="DY126" s="21"/>
      <c r="DZ126" s="21"/>
      <c r="EA126" s="21"/>
      <c r="EB126" s="21"/>
      <c r="EC126" s="21"/>
      <c r="ED126" s="21"/>
      <c r="EE126" s="21"/>
      <c r="EF126" s="21"/>
      <c r="EG126" s="21"/>
      <c r="EH126" s="21"/>
      <c r="EI126" s="21"/>
      <c r="EJ126" s="21"/>
      <c r="EK126" s="21"/>
      <c r="EL126" s="21"/>
      <c r="EM126" s="21"/>
      <c r="EN126" s="21"/>
      <c r="EO126" s="21"/>
    </row>
    <row r="127" spans="1:145" ht="14.25" customHeight="1">
      <c r="A127" s="21"/>
      <c r="B127" s="21"/>
      <c r="C127" s="21"/>
      <c r="D127" s="79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  <c r="DC127" s="21"/>
      <c r="DD127" s="21"/>
      <c r="DE127" s="21"/>
      <c r="DF127" s="21"/>
      <c r="DG127" s="21"/>
      <c r="DH127" s="21"/>
      <c r="DI127" s="21"/>
      <c r="DJ127" s="21"/>
      <c r="DK127" s="21"/>
      <c r="DL127" s="21"/>
      <c r="DM127" s="21"/>
      <c r="DN127" s="21"/>
      <c r="DO127" s="21"/>
      <c r="DP127" s="21"/>
      <c r="DQ127" s="21"/>
      <c r="DR127" s="21"/>
      <c r="DS127" s="21"/>
      <c r="DT127" s="21"/>
      <c r="DU127" s="21"/>
      <c r="DV127" s="21"/>
      <c r="DW127" s="21"/>
      <c r="DX127" s="21"/>
      <c r="DY127" s="21"/>
      <c r="DZ127" s="21"/>
      <c r="EA127" s="21"/>
      <c r="EB127" s="21"/>
      <c r="EC127" s="21"/>
      <c r="ED127" s="21"/>
      <c r="EE127" s="21"/>
      <c r="EF127" s="21"/>
      <c r="EG127" s="21"/>
      <c r="EH127" s="21"/>
      <c r="EI127" s="21"/>
      <c r="EJ127" s="21"/>
      <c r="EK127" s="21"/>
      <c r="EL127" s="21"/>
      <c r="EM127" s="21"/>
      <c r="EN127" s="21"/>
      <c r="EO127" s="21"/>
    </row>
    <row r="128" spans="1:145" ht="14.25" customHeight="1">
      <c r="A128" s="21"/>
      <c r="B128" s="21"/>
      <c r="C128" s="21"/>
      <c r="D128" s="79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  <c r="DC128" s="21"/>
      <c r="DD128" s="21"/>
      <c r="DE128" s="21"/>
      <c r="DF128" s="21"/>
      <c r="DG128" s="21"/>
      <c r="DH128" s="21"/>
      <c r="DI128" s="21"/>
      <c r="DJ128" s="21"/>
      <c r="DK128" s="21"/>
      <c r="DL128" s="21"/>
      <c r="DM128" s="21"/>
      <c r="DN128" s="21"/>
      <c r="DO128" s="21"/>
      <c r="DP128" s="21"/>
      <c r="DQ128" s="21"/>
      <c r="DR128" s="21"/>
      <c r="DS128" s="21"/>
      <c r="DT128" s="21"/>
      <c r="DU128" s="21"/>
      <c r="DV128" s="21"/>
      <c r="DW128" s="21"/>
      <c r="DX128" s="21"/>
      <c r="DY128" s="21"/>
      <c r="DZ128" s="21"/>
      <c r="EA128" s="21"/>
      <c r="EB128" s="21"/>
      <c r="EC128" s="21"/>
      <c r="ED128" s="21"/>
      <c r="EE128" s="21"/>
      <c r="EF128" s="21"/>
      <c r="EG128" s="21"/>
      <c r="EH128" s="21"/>
      <c r="EI128" s="21"/>
      <c r="EJ128" s="21"/>
      <c r="EK128" s="21"/>
      <c r="EL128" s="21"/>
      <c r="EM128" s="21"/>
      <c r="EN128" s="21"/>
      <c r="EO128" s="21"/>
    </row>
    <row r="129" spans="1:145" ht="14.25" customHeight="1">
      <c r="A129" s="21"/>
      <c r="B129" s="21"/>
      <c r="C129" s="21"/>
      <c r="D129" s="79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  <c r="DC129" s="21"/>
      <c r="DD129" s="21"/>
      <c r="DE129" s="21"/>
      <c r="DF129" s="21"/>
      <c r="DG129" s="21"/>
      <c r="DH129" s="21"/>
      <c r="DI129" s="21"/>
      <c r="DJ129" s="21"/>
      <c r="DK129" s="21"/>
      <c r="DL129" s="21"/>
      <c r="DM129" s="21"/>
      <c r="DN129" s="21"/>
      <c r="DO129" s="21"/>
      <c r="DP129" s="21"/>
      <c r="DQ129" s="21"/>
      <c r="DR129" s="21"/>
      <c r="DS129" s="21"/>
      <c r="DT129" s="21"/>
      <c r="DU129" s="21"/>
      <c r="DV129" s="21"/>
      <c r="DW129" s="21"/>
      <c r="DX129" s="21"/>
      <c r="DY129" s="21"/>
      <c r="DZ129" s="21"/>
      <c r="EA129" s="21"/>
      <c r="EB129" s="21"/>
      <c r="EC129" s="21"/>
      <c r="ED129" s="21"/>
      <c r="EE129" s="21"/>
      <c r="EF129" s="21"/>
      <c r="EG129" s="21"/>
      <c r="EH129" s="21"/>
      <c r="EI129" s="21"/>
      <c r="EJ129" s="21"/>
      <c r="EK129" s="21"/>
      <c r="EL129" s="21"/>
      <c r="EM129" s="21"/>
      <c r="EN129" s="21"/>
      <c r="EO129" s="21"/>
    </row>
    <row r="130" spans="1:145" ht="14.25" customHeight="1">
      <c r="A130" s="21"/>
      <c r="B130" s="21"/>
      <c r="C130" s="21"/>
      <c r="D130" s="79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  <c r="DC130" s="21"/>
      <c r="DD130" s="21"/>
      <c r="DE130" s="21"/>
      <c r="DF130" s="21"/>
      <c r="DG130" s="21"/>
      <c r="DH130" s="21"/>
      <c r="DI130" s="21"/>
      <c r="DJ130" s="21"/>
      <c r="DK130" s="21"/>
      <c r="DL130" s="21"/>
      <c r="DM130" s="21"/>
      <c r="DN130" s="21"/>
      <c r="DO130" s="21"/>
      <c r="DP130" s="21"/>
      <c r="DQ130" s="21"/>
      <c r="DR130" s="21"/>
      <c r="DS130" s="21"/>
      <c r="DT130" s="21"/>
      <c r="DU130" s="21"/>
      <c r="DV130" s="21"/>
      <c r="DW130" s="21"/>
      <c r="DX130" s="21"/>
      <c r="DY130" s="21"/>
      <c r="DZ130" s="21"/>
      <c r="EA130" s="21"/>
      <c r="EB130" s="21"/>
      <c r="EC130" s="21"/>
      <c r="ED130" s="21"/>
      <c r="EE130" s="21"/>
      <c r="EF130" s="21"/>
      <c r="EG130" s="21"/>
      <c r="EH130" s="21"/>
      <c r="EI130" s="21"/>
      <c r="EJ130" s="21"/>
      <c r="EK130" s="21"/>
      <c r="EL130" s="21"/>
      <c r="EM130" s="21"/>
      <c r="EN130" s="21"/>
      <c r="EO130" s="21"/>
    </row>
    <row r="131" spans="1:145" ht="14.25" customHeight="1">
      <c r="A131" s="21"/>
      <c r="B131" s="21"/>
      <c r="C131" s="21"/>
      <c r="D131" s="79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  <c r="DC131" s="21"/>
      <c r="DD131" s="21"/>
      <c r="DE131" s="21"/>
      <c r="DF131" s="21"/>
      <c r="DG131" s="21"/>
      <c r="DH131" s="21"/>
      <c r="DI131" s="21"/>
      <c r="DJ131" s="21"/>
      <c r="DK131" s="21"/>
      <c r="DL131" s="21"/>
      <c r="DM131" s="21"/>
      <c r="DN131" s="21"/>
      <c r="DO131" s="21"/>
      <c r="DP131" s="21"/>
      <c r="DQ131" s="21"/>
      <c r="DR131" s="21"/>
      <c r="DS131" s="21"/>
      <c r="DT131" s="21"/>
      <c r="DU131" s="21"/>
      <c r="DV131" s="21"/>
      <c r="DW131" s="21"/>
      <c r="DX131" s="21"/>
      <c r="DY131" s="21"/>
      <c r="DZ131" s="21"/>
      <c r="EA131" s="21"/>
      <c r="EB131" s="21"/>
      <c r="EC131" s="21"/>
      <c r="ED131" s="21"/>
      <c r="EE131" s="21"/>
      <c r="EF131" s="21"/>
      <c r="EG131" s="21"/>
      <c r="EH131" s="21"/>
      <c r="EI131" s="21"/>
      <c r="EJ131" s="21"/>
      <c r="EK131" s="21"/>
      <c r="EL131" s="21"/>
      <c r="EM131" s="21"/>
      <c r="EN131" s="21"/>
      <c r="EO131" s="21"/>
    </row>
    <row r="132" spans="1:145" ht="14.25" customHeight="1">
      <c r="A132" s="21"/>
      <c r="B132" s="21"/>
      <c r="C132" s="21"/>
      <c r="D132" s="79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  <c r="DC132" s="21"/>
      <c r="DD132" s="21"/>
      <c r="DE132" s="21"/>
      <c r="DF132" s="21"/>
      <c r="DG132" s="21"/>
      <c r="DH132" s="21"/>
      <c r="DI132" s="21"/>
      <c r="DJ132" s="21"/>
      <c r="DK132" s="21"/>
      <c r="DL132" s="21"/>
      <c r="DM132" s="21"/>
      <c r="DN132" s="21"/>
      <c r="DO132" s="21"/>
      <c r="DP132" s="21"/>
      <c r="DQ132" s="21"/>
      <c r="DR132" s="21"/>
      <c r="DS132" s="21"/>
      <c r="DT132" s="21"/>
      <c r="DU132" s="21"/>
      <c r="DV132" s="21"/>
      <c r="DW132" s="21"/>
      <c r="DX132" s="21"/>
      <c r="DY132" s="21"/>
      <c r="DZ132" s="21"/>
      <c r="EA132" s="21"/>
      <c r="EB132" s="21"/>
      <c r="EC132" s="21"/>
      <c r="ED132" s="21"/>
      <c r="EE132" s="21"/>
      <c r="EF132" s="21"/>
      <c r="EG132" s="21"/>
      <c r="EH132" s="21"/>
      <c r="EI132" s="21"/>
      <c r="EJ132" s="21"/>
      <c r="EK132" s="21"/>
      <c r="EL132" s="21"/>
      <c r="EM132" s="21"/>
      <c r="EN132" s="21"/>
      <c r="EO132" s="21"/>
    </row>
    <row r="133" spans="1:145" ht="14.25" customHeight="1">
      <c r="A133" s="21"/>
      <c r="B133" s="21"/>
      <c r="C133" s="21"/>
      <c r="D133" s="79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  <c r="DC133" s="21"/>
      <c r="DD133" s="21"/>
      <c r="DE133" s="21"/>
      <c r="DF133" s="21"/>
      <c r="DG133" s="21"/>
      <c r="DH133" s="21"/>
      <c r="DI133" s="21"/>
      <c r="DJ133" s="21"/>
      <c r="DK133" s="21"/>
      <c r="DL133" s="21"/>
      <c r="DM133" s="21"/>
      <c r="DN133" s="21"/>
      <c r="DO133" s="21"/>
      <c r="DP133" s="21"/>
      <c r="DQ133" s="21"/>
      <c r="DR133" s="21"/>
      <c r="DS133" s="21"/>
      <c r="DT133" s="21"/>
      <c r="DU133" s="21"/>
      <c r="DV133" s="21"/>
      <c r="DW133" s="21"/>
      <c r="DX133" s="21"/>
      <c r="DY133" s="21"/>
      <c r="DZ133" s="21"/>
      <c r="EA133" s="21"/>
      <c r="EB133" s="21"/>
      <c r="EC133" s="21"/>
      <c r="ED133" s="21"/>
      <c r="EE133" s="21"/>
      <c r="EF133" s="21"/>
      <c r="EG133" s="21"/>
      <c r="EH133" s="21"/>
      <c r="EI133" s="21"/>
      <c r="EJ133" s="21"/>
      <c r="EK133" s="21"/>
      <c r="EL133" s="21"/>
      <c r="EM133" s="21"/>
      <c r="EN133" s="21"/>
      <c r="EO133" s="21"/>
    </row>
    <row r="134" spans="1:145" ht="14.25" customHeight="1">
      <c r="A134" s="21"/>
      <c r="B134" s="21"/>
      <c r="C134" s="21"/>
      <c r="D134" s="79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  <c r="DC134" s="21"/>
      <c r="DD134" s="21"/>
      <c r="DE134" s="21"/>
      <c r="DF134" s="21"/>
      <c r="DG134" s="21"/>
      <c r="DH134" s="21"/>
      <c r="DI134" s="21"/>
      <c r="DJ134" s="21"/>
      <c r="DK134" s="21"/>
      <c r="DL134" s="21"/>
      <c r="DM134" s="21"/>
      <c r="DN134" s="21"/>
      <c r="DO134" s="21"/>
      <c r="DP134" s="21"/>
      <c r="DQ134" s="21"/>
      <c r="DR134" s="21"/>
      <c r="DS134" s="21"/>
      <c r="DT134" s="21"/>
      <c r="DU134" s="21"/>
      <c r="DV134" s="21"/>
      <c r="DW134" s="21"/>
      <c r="DX134" s="21"/>
      <c r="DY134" s="21"/>
      <c r="DZ134" s="21"/>
      <c r="EA134" s="21"/>
      <c r="EB134" s="21"/>
      <c r="EC134" s="21"/>
      <c r="ED134" s="21"/>
      <c r="EE134" s="21"/>
      <c r="EF134" s="21"/>
      <c r="EG134" s="21"/>
      <c r="EH134" s="21"/>
      <c r="EI134" s="21"/>
      <c r="EJ134" s="21"/>
      <c r="EK134" s="21"/>
      <c r="EL134" s="21"/>
      <c r="EM134" s="21"/>
      <c r="EN134" s="21"/>
      <c r="EO134" s="21"/>
    </row>
    <row r="135" spans="1:145" ht="14.25" customHeight="1">
      <c r="A135" s="21"/>
      <c r="B135" s="21"/>
      <c r="C135" s="21"/>
      <c r="D135" s="79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  <c r="DC135" s="21"/>
      <c r="DD135" s="21"/>
      <c r="DE135" s="21"/>
      <c r="DF135" s="21"/>
      <c r="DG135" s="21"/>
      <c r="DH135" s="21"/>
      <c r="DI135" s="21"/>
      <c r="DJ135" s="21"/>
      <c r="DK135" s="21"/>
      <c r="DL135" s="21"/>
      <c r="DM135" s="21"/>
      <c r="DN135" s="21"/>
      <c r="DO135" s="21"/>
      <c r="DP135" s="21"/>
      <c r="DQ135" s="21"/>
      <c r="DR135" s="21"/>
      <c r="DS135" s="21"/>
      <c r="DT135" s="21"/>
      <c r="DU135" s="21"/>
      <c r="DV135" s="21"/>
      <c r="DW135" s="21"/>
      <c r="DX135" s="21"/>
      <c r="DY135" s="21"/>
      <c r="DZ135" s="21"/>
      <c r="EA135" s="21"/>
      <c r="EB135" s="21"/>
      <c r="EC135" s="21"/>
      <c r="ED135" s="21"/>
      <c r="EE135" s="21"/>
      <c r="EF135" s="21"/>
      <c r="EG135" s="21"/>
      <c r="EH135" s="21"/>
      <c r="EI135" s="21"/>
      <c r="EJ135" s="21"/>
      <c r="EK135" s="21"/>
      <c r="EL135" s="21"/>
      <c r="EM135" s="21"/>
      <c r="EN135" s="21"/>
      <c r="EO135" s="21"/>
    </row>
    <row r="136" spans="1:145" ht="14.25" customHeight="1">
      <c r="A136" s="21"/>
      <c r="B136" s="21"/>
      <c r="C136" s="21"/>
      <c r="D136" s="79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  <c r="DC136" s="21"/>
      <c r="DD136" s="21"/>
      <c r="DE136" s="21"/>
      <c r="DF136" s="21"/>
      <c r="DG136" s="21"/>
      <c r="DH136" s="21"/>
      <c r="DI136" s="21"/>
      <c r="DJ136" s="21"/>
      <c r="DK136" s="21"/>
      <c r="DL136" s="21"/>
      <c r="DM136" s="21"/>
      <c r="DN136" s="21"/>
      <c r="DO136" s="21"/>
      <c r="DP136" s="21"/>
      <c r="DQ136" s="21"/>
      <c r="DR136" s="21"/>
      <c r="DS136" s="21"/>
      <c r="DT136" s="21"/>
      <c r="DU136" s="21"/>
      <c r="DV136" s="21"/>
      <c r="DW136" s="21"/>
      <c r="DX136" s="21"/>
      <c r="DY136" s="21"/>
      <c r="DZ136" s="21"/>
      <c r="EA136" s="21"/>
      <c r="EB136" s="21"/>
      <c r="EC136" s="21"/>
      <c r="ED136" s="21"/>
      <c r="EE136" s="21"/>
      <c r="EF136" s="21"/>
      <c r="EG136" s="21"/>
      <c r="EH136" s="21"/>
      <c r="EI136" s="21"/>
      <c r="EJ136" s="21"/>
      <c r="EK136" s="21"/>
      <c r="EL136" s="21"/>
      <c r="EM136" s="21"/>
      <c r="EN136" s="21"/>
      <c r="EO136" s="21"/>
    </row>
    <row r="137" spans="1:145" ht="14.25" customHeight="1">
      <c r="A137" s="21"/>
      <c r="B137" s="21"/>
      <c r="C137" s="21"/>
      <c r="D137" s="79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  <c r="DC137" s="21"/>
      <c r="DD137" s="21"/>
      <c r="DE137" s="21"/>
      <c r="DF137" s="21"/>
      <c r="DG137" s="21"/>
      <c r="DH137" s="21"/>
      <c r="DI137" s="21"/>
      <c r="DJ137" s="21"/>
      <c r="DK137" s="21"/>
      <c r="DL137" s="21"/>
      <c r="DM137" s="21"/>
      <c r="DN137" s="21"/>
      <c r="DO137" s="21"/>
      <c r="DP137" s="21"/>
      <c r="DQ137" s="21"/>
      <c r="DR137" s="21"/>
      <c r="DS137" s="21"/>
      <c r="DT137" s="21"/>
      <c r="DU137" s="21"/>
      <c r="DV137" s="21"/>
      <c r="DW137" s="21"/>
      <c r="DX137" s="21"/>
      <c r="DY137" s="21"/>
      <c r="DZ137" s="21"/>
      <c r="EA137" s="21"/>
      <c r="EB137" s="21"/>
      <c r="EC137" s="21"/>
      <c r="ED137" s="21"/>
      <c r="EE137" s="21"/>
      <c r="EF137" s="21"/>
      <c r="EG137" s="21"/>
      <c r="EH137" s="21"/>
      <c r="EI137" s="21"/>
      <c r="EJ137" s="21"/>
      <c r="EK137" s="21"/>
      <c r="EL137" s="21"/>
      <c r="EM137" s="21"/>
      <c r="EN137" s="21"/>
      <c r="EO137" s="21"/>
    </row>
    <row r="138" spans="1:145" ht="14.25" customHeight="1">
      <c r="A138" s="21"/>
      <c r="B138" s="21"/>
      <c r="C138" s="21"/>
      <c r="D138" s="79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  <c r="DC138" s="21"/>
      <c r="DD138" s="21"/>
      <c r="DE138" s="21"/>
      <c r="DF138" s="21"/>
      <c r="DG138" s="21"/>
      <c r="DH138" s="21"/>
      <c r="DI138" s="21"/>
      <c r="DJ138" s="21"/>
      <c r="DK138" s="21"/>
      <c r="DL138" s="21"/>
      <c r="DM138" s="21"/>
      <c r="DN138" s="21"/>
      <c r="DO138" s="21"/>
      <c r="DP138" s="21"/>
      <c r="DQ138" s="21"/>
      <c r="DR138" s="21"/>
      <c r="DS138" s="21"/>
      <c r="DT138" s="21"/>
      <c r="DU138" s="21"/>
      <c r="DV138" s="21"/>
      <c r="DW138" s="21"/>
      <c r="DX138" s="21"/>
      <c r="DY138" s="21"/>
      <c r="DZ138" s="21"/>
      <c r="EA138" s="21"/>
      <c r="EB138" s="21"/>
      <c r="EC138" s="21"/>
      <c r="ED138" s="21"/>
      <c r="EE138" s="21"/>
      <c r="EF138" s="21"/>
      <c r="EG138" s="21"/>
      <c r="EH138" s="21"/>
      <c r="EI138" s="21"/>
      <c r="EJ138" s="21"/>
      <c r="EK138" s="21"/>
      <c r="EL138" s="21"/>
      <c r="EM138" s="21"/>
      <c r="EN138" s="21"/>
      <c r="EO138" s="21"/>
    </row>
    <row r="139" spans="1:145" ht="14.25" customHeight="1">
      <c r="A139" s="21"/>
      <c r="B139" s="21"/>
      <c r="C139" s="21"/>
      <c r="D139" s="79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  <c r="DC139" s="21"/>
      <c r="DD139" s="21"/>
      <c r="DE139" s="21"/>
      <c r="DF139" s="21"/>
      <c r="DG139" s="21"/>
      <c r="DH139" s="21"/>
      <c r="DI139" s="21"/>
      <c r="DJ139" s="21"/>
      <c r="DK139" s="21"/>
      <c r="DL139" s="21"/>
      <c r="DM139" s="21"/>
      <c r="DN139" s="21"/>
      <c r="DO139" s="21"/>
      <c r="DP139" s="21"/>
      <c r="DQ139" s="21"/>
      <c r="DR139" s="21"/>
      <c r="DS139" s="21"/>
      <c r="DT139" s="21"/>
      <c r="DU139" s="21"/>
      <c r="DV139" s="21"/>
      <c r="DW139" s="21"/>
      <c r="DX139" s="21"/>
      <c r="DY139" s="21"/>
      <c r="DZ139" s="21"/>
      <c r="EA139" s="21"/>
      <c r="EB139" s="21"/>
      <c r="EC139" s="21"/>
      <c r="ED139" s="21"/>
      <c r="EE139" s="21"/>
      <c r="EF139" s="21"/>
      <c r="EG139" s="21"/>
      <c r="EH139" s="21"/>
      <c r="EI139" s="21"/>
      <c r="EJ139" s="21"/>
      <c r="EK139" s="21"/>
      <c r="EL139" s="21"/>
      <c r="EM139" s="21"/>
      <c r="EN139" s="21"/>
      <c r="EO139" s="21"/>
    </row>
    <row r="140" spans="1:145" ht="14.25" customHeight="1">
      <c r="A140" s="21"/>
      <c r="B140" s="21"/>
      <c r="C140" s="21"/>
      <c r="D140" s="79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  <c r="DC140" s="21"/>
      <c r="DD140" s="21"/>
      <c r="DE140" s="21"/>
      <c r="DF140" s="21"/>
      <c r="DG140" s="21"/>
      <c r="DH140" s="21"/>
      <c r="DI140" s="21"/>
      <c r="DJ140" s="21"/>
      <c r="DK140" s="21"/>
      <c r="DL140" s="21"/>
      <c r="DM140" s="21"/>
      <c r="DN140" s="21"/>
      <c r="DO140" s="21"/>
      <c r="DP140" s="21"/>
      <c r="DQ140" s="21"/>
      <c r="DR140" s="21"/>
      <c r="DS140" s="21"/>
      <c r="DT140" s="21"/>
      <c r="DU140" s="21"/>
      <c r="DV140" s="21"/>
      <c r="DW140" s="21"/>
      <c r="DX140" s="21"/>
      <c r="DY140" s="21"/>
      <c r="DZ140" s="21"/>
      <c r="EA140" s="21"/>
      <c r="EB140" s="21"/>
      <c r="EC140" s="21"/>
      <c r="ED140" s="21"/>
      <c r="EE140" s="21"/>
      <c r="EF140" s="21"/>
      <c r="EG140" s="21"/>
      <c r="EH140" s="21"/>
      <c r="EI140" s="21"/>
      <c r="EJ140" s="21"/>
      <c r="EK140" s="21"/>
      <c r="EL140" s="21"/>
      <c r="EM140" s="21"/>
      <c r="EN140" s="21"/>
      <c r="EO140" s="21"/>
    </row>
    <row r="141" spans="1:145" ht="14.25" customHeight="1">
      <c r="A141" s="21"/>
      <c r="B141" s="21"/>
      <c r="C141" s="21"/>
      <c r="D141" s="79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  <c r="DC141" s="21"/>
      <c r="DD141" s="21"/>
      <c r="DE141" s="21"/>
      <c r="DF141" s="21"/>
      <c r="DG141" s="21"/>
      <c r="DH141" s="21"/>
      <c r="DI141" s="21"/>
      <c r="DJ141" s="21"/>
      <c r="DK141" s="21"/>
      <c r="DL141" s="21"/>
      <c r="DM141" s="21"/>
      <c r="DN141" s="21"/>
      <c r="DO141" s="21"/>
      <c r="DP141" s="21"/>
      <c r="DQ141" s="21"/>
      <c r="DR141" s="21"/>
      <c r="DS141" s="21"/>
      <c r="DT141" s="21"/>
      <c r="DU141" s="21"/>
      <c r="DV141" s="21"/>
      <c r="DW141" s="21"/>
      <c r="DX141" s="21"/>
      <c r="DY141" s="21"/>
      <c r="DZ141" s="21"/>
      <c r="EA141" s="21"/>
      <c r="EB141" s="21"/>
      <c r="EC141" s="21"/>
      <c r="ED141" s="21"/>
      <c r="EE141" s="21"/>
      <c r="EF141" s="21"/>
      <c r="EG141" s="21"/>
      <c r="EH141" s="21"/>
      <c r="EI141" s="21"/>
      <c r="EJ141" s="21"/>
      <c r="EK141" s="21"/>
      <c r="EL141" s="21"/>
      <c r="EM141" s="21"/>
      <c r="EN141" s="21"/>
      <c r="EO141" s="21"/>
    </row>
    <row r="142" spans="1:145" ht="14.25" customHeight="1">
      <c r="A142" s="21"/>
      <c r="B142" s="21"/>
      <c r="C142" s="21"/>
      <c r="D142" s="79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  <c r="DC142" s="21"/>
      <c r="DD142" s="21"/>
      <c r="DE142" s="21"/>
      <c r="DF142" s="21"/>
      <c r="DG142" s="21"/>
      <c r="DH142" s="21"/>
      <c r="DI142" s="21"/>
      <c r="DJ142" s="21"/>
      <c r="DK142" s="21"/>
      <c r="DL142" s="21"/>
      <c r="DM142" s="21"/>
      <c r="DN142" s="21"/>
      <c r="DO142" s="21"/>
      <c r="DP142" s="21"/>
      <c r="DQ142" s="21"/>
      <c r="DR142" s="21"/>
      <c r="DS142" s="21"/>
      <c r="DT142" s="21"/>
      <c r="DU142" s="21"/>
      <c r="DV142" s="21"/>
      <c r="DW142" s="21"/>
      <c r="DX142" s="21"/>
      <c r="DY142" s="21"/>
      <c r="DZ142" s="21"/>
      <c r="EA142" s="21"/>
      <c r="EB142" s="21"/>
      <c r="EC142" s="21"/>
      <c r="ED142" s="21"/>
      <c r="EE142" s="21"/>
      <c r="EF142" s="21"/>
      <c r="EG142" s="21"/>
      <c r="EH142" s="21"/>
      <c r="EI142" s="21"/>
      <c r="EJ142" s="21"/>
      <c r="EK142" s="21"/>
      <c r="EL142" s="21"/>
      <c r="EM142" s="21"/>
      <c r="EN142" s="21"/>
      <c r="EO142" s="21"/>
    </row>
    <row r="143" spans="1:145" ht="14.25" customHeight="1">
      <c r="A143" s="21"/>
      <c r="B143" s="21"/>
      <c r="C143" s="21"/>
      <c r="D143" s="79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  <c r="DC143" s="21"/>
      <c r="DD143" s="21"/>
      <c r="DE143" s="21"/>
      <c r="DF143" s="21"/>
      <c r="DG143" s="21"/>
      <c r="DH143" s="21"/>
      <c r="DI143" s="21"/>
      <c r="DJ143" s="21"/>
      <c r="DK143" s="21"/>
      <c r="DL143" s="21"/>
      <c r="DM143" s="21"/>
      <c r="DN143" s="21"/>
      <c r="DO143" s="21"/>
      <c r="DP143" s="21"/>
      <c r="DQ143" s="21"/>
      <c r="DR143" s="21"/>
      <c r="DS143" s="21"/>
      <c r="DT143" s="21"/>
      <c r="DU143" s="21"/>
      <c r="DV143" s="21"/>
      <c r="DW143" s="21"/>
      <c r="DX143" s="21"/>
      <c r="DY143" s="21"/>
      <c r="DZ143" s="21"/>
      <c r="EA143" s="21"/>
      <c r="EB143" s="21"/>
      <c r="EC143" s="21"/>
      <c r="ED143" s="21"/>
      <c r="EE143" s="21"/>
      <c r="EF143" s="21"/>
      <c r="EG143" s="21"/>
      <c r="EH143" s="21"/>
      <c r="EI143" s="21"/>
      <c r="EJ143" s="21"/>
      <c r="EK143" s="21"/>
      <c r="EL143" s="21"/>
      <c r="EM143" s="21"/>
      <c r="EN143" s="21"/>
      <c r="EO143" s="21"/>
    </row>
    <row r="144" spans="1:145" ht="14.25" customHeight="1">
      <c r="A144" s="21"/>
      <c r="B144" s="21"/>
      <c r="C144" s="21"/>
      <c r="D144" s="79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  <c r="DC144" s="21"/>
      <c r="DD144" s="21"/>
      <c r="DE144" s="21"/>
      <c r="DF144" s="21"/>
      <c r="DG144" s="21"/>
      <c r="DH144" s="21"/>
      <c r="DI144" s="21"/>
      <c r="DJ144" s="21"/>
      <c r="DK144" s="21"/>
      <c r="DL144" s="21"/>
      <c r="DM144" s="21"/>
      <c r="DN144" s="21"/>
      <c r="DO144" s="21"/>
      <c r="DP144" s="21"/>
      <c r="DQ144" s="21"/>
      <c r="DR144" s="21"/>
      <c r="DS144" s="21"/>
      <c r="DT144" s="21"/>
      <c r="DU144" s="21"/>
      <c r="DV144" s="21"/>
      <c r="DW144" s="21"/>
      <c r="DX144" s="21"/>
      <c r="DY144" s="21"/>
      <c r="DZ144" s="21"/>
      <c r="EA144" s="21"/>
      <c r="EB144" s="21"/>
      <c r="EC144" s="21"/>
      <c r="ED144" s="21"/>
      <c r="EE144" s="21"/>
      <c r="EF144" s="21"/>
      <c r="EG144" s="21"/>
      <c r="EH144" s="21"/>
      <c r="EI144" s="21"/>
      <c r="EJ144" s="21"/>
      <c r="EK144" s="21"/>
      <c r="EL144" s="21"/>
      <c r="EM144" s="21"/>
      <c r="EN144" s="21"/>
      <c r="EO144" s="21"/>
    </row>
    <row r="145" spans="1:145" ht="14.25" customHeight="1">
      <c r="A145" s="21"/>
      <c r="B145" s="21"/>
      <c r="C145" s="21"/>
      <c r="D145" s="79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  <c r="DC145" s="21"/>
      <c r="DD145" s="21"/>
      <c r="DE145" s="21"/>
      <c r="DF145" s="21"/>
      <c r="DG145" s="21"/>
      <c r="DH145" s="21"/>
      <c r="DI145" s="21"/>
      <c r="DJ145" s="21"/>
      <c r="DK145" s="21"/>
      <c r="DL145" s="21"/>
      <c r="DM145" s="21"/>
      <c r="DN145" s="21"/>
      <c r="DO145" s="21"/>
      <c r="DP145" s="21"/>
      <c r="DQ145" s="21"/>
      <c r="DR145" s="21"/>
      <c r="DS145" s="21"/>
      <c r="DT145" s="21"/>
      <c r="DU145" s="21"/>
      <c r="DV145" s="21"/>
      <c r="DW145" s="21"/>
      <c r="DX145" s="21"/>
      <c r="DY145" s="21"/>
      <c r="DZ145" s="21"/>
      <c r="EA145" s="21"/>
      <c r="EB145" s="21"/>
      <c r="EC145" s="21"/>
      <c r="ED145" s="21"/>
      <c r="EE145" s="21"/>
      <c r="EF145" s="21"/>
      <c r="EG145" s="21"/>
      <c r="EH145" s="21"/>
      <c r="EI145" s="21"/>
      <c r="EJ145" s="21"/>
      <c r="EK145" s="21"/>
      <c r="EL145" s="21"/>
      <c r="EM145" s="21"/>
      <c r="EN145" s="21"/>
      <c r="EO145" s="21"/>
    </row>
    <row r="146" spans="1:145" ht="14.25" customHeight="1">
      <c r="A146" s="21"/>
      <c r="B146" s="21"/>
      <c r="C146" s="21"/>
      <c r="D146" s="79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  <c r="DC146" s="21"/>
      <c r="DD146" s="21"/>
      <c r="DE146" s="21"/>
      <c r="DF146" s="21"/>
      <c r="DG146" s="21"/>
      <c r="DH146" s="21"/>
      <c r="DI146" s="21"/>
      <c r="DJ146" s="21"/>
      <c r="DK146" s="21"/>
      <c r="DL146" s="21"/>
      <c r="DM146" s="21"/>
      <c r="DN146" s="21"/>
      <c r="DO146" s="21"/>
      <c r="DP146" s="21"/>
      <c r="DQ146" s="21"/>
      <c r="DR146" s="21"/>
      <c r="DS146" s="21"/>
      <c r="DT146" s="21"/>
      <c r="DU146" s="21"/>
      <c r="DV146" s="21"/>
      <c r="DW146" s="21"/>
      <c r="DX146" s="21"/>
      <c r="DY146" s="21"/>
      <c r="DZ146" s="21"/>
      <c r="EA146" s="21"/>
      <c r="EB146" s="21"/>
      <c r="EC146" s="21"/>
      <c r="ED146" s="21"/>
      <c r="EE146" s="21"/>
      <c r="EF146" s="21"/>
      <c r="EG146" s="21"/>
      <c r="EH146" s="21"/>
      <c r="EI146" s="21"/>
      <c r="EJ146" s="21"/>
      <c r="EK146" s="21"/>
      <c r="EL146" s="21"/>
      <c r="EM146" s="21"/>
      <c r="EN146" s="21"/>
      <c r="EO146" s="21"/>
    </row>
    <row r="147" spans="1:145" ht="14.25" customHeight="1">
      <c r="A147" s="21"/>
      <c r="B147" s="21"/>
      <c r="C147" s="21"/>
      <c r="D147" s="79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  <c r="DC147" s="21"/>
      <c r="DD147" s="21"/>
      <c r="DE147" s="21"/>
      <c r="DF147" s="21"/>
      <c r="DG147" s="21"/>
      <c r="DH147" s="21"/>
      <c r="DI147" s="21"/>
      <c r="DJ147" s="21"/>
      <c r="DK147" s="21"/>
      <c r="DL147" s="21"/>
      <c r="DM147" s="21"/>
      <c r="DN147" s="21"/>
      <c r="DO147" s="21"/>
      <c r="DP147" s="21"/>
      <c r="DQ147" s="21"/>
      <c r="DR147" s="21"/>
      <c r="DS147" s="21"/>
      <c r="DT147" s="21"/>
      <c r="DU147" s="21"/>
      <c r="DV147" s="21"/>
      <c r="DW147" s="21"/>
      <c r="DX147" s="21"/>
      <c r="DY147" s="21"/>
      <c r="DZ147" s="21"/>
      <c r="EA147" s="21"/>
      <c r="EB147" s="21"/>
      <c r="EC147" s="21"/>
      <c r="ED147" s="21"/>
      <c r="EE147" s="21"/>
      <c r="EF147" s="21"/>
      <c r="EG147" s="21"/>
      <c r="EH147" s="21"/>
      <c r="EI147" s="21"/>
      <c r="EJ147" s="21"/>
      <c r="EK147" s="21"/>
      <c r="EL147" s="21"/>
      <c r="EM147" s="21"/>
      <c r="EN147" s="21"/>
      <c r="EO147" s="21"/>
    </row>
    <row r="148" spans="1:145" ht="14.25" customHeight="1">
      <c r="A148" s="21"/>
      <c r="B148" s="21"/>
      <c r="C148" s="21"/>
      <c r="D148" s="79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  <c r="DC148" s="21"/>
      <c r="DD148" s="21"/>
      <c r="DE148" s="21"/>
      <c r="DF148" s="21"/>
      <c r="DG148" s="21"/>
      <c r="DH148" s="21"/>
      <c r="DI148" s="21"/>
      <c r="DJ148" s="21"/>
      <c r="DK148" s="21"/>
      <c r="DL148" s="21"/>
      <c r="DM148" s="21"/>
      <c r="DN148" s="21"/>
      <c r="DO148" s="21"/>
      <c r="DP148" s="21"/>
      <c r="DQ148" s="21"/>
      <c r="DR148" s="21"/>
      <c r="DS148" s="21"/>
      <c r="DT148" s="21"/>
      <c r="DU148" s="21"/>
      <c r="DV148" s="21"/>
      <c r="DW148" s="21"/>
      <c r="DX148" s="21"/>
      <c r="DY148" s="21"/>
      <c r="DZ148" s="21"/>
      <c r="EA148" s="21"/>
      <c r="EB148" s="21"/>
      <c r="EC148" s="21"/>
      <c r="ED148" s="21"/>
      <c r="EE148" s="21"/>
      <c r="EF148" s="21"/>
      <c r="EG148" s="21"/>
      <c r="EH148" s="21"/>
      <c r="EI148" s="21"/>
      <c r="EJ148" s="21"/>
      <c r="EK148" s="21"/>
      <c r="EL148" s="21"/>
      <c r="EM148" s="21"/>
      <c r="EN148" s="21"/>
      <c r="EO148" s="21"/>
    </row>
    <row r="149" spans="1:145" ht="14.25" customHeight="1">
      <c r="A149" s="21"/>
      <c r="B149" s="21"/>
      <c r="C149" s="21"/>
      <c r="D149" s="79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  <c r="DC149" s="21"/>
      <c r="DD149" s="21"/>
      <c r="DE149" s="21"/>
      <c r="DF149" s="21"/>
      <c r="DG149" s="21"/>
      <c r="DH149" s="21"/>
      <c r="DI149" s="21"/>
      <c r="DJ149" s="21"/>
      <c r="DK149" s="21"/>
      <c r="DL149" s="21"/>
      <c r="DM149" s="21"/>
      <c r="DN149" s="21"/>
      <c r="DO149" s="21"/>
      <c r="DP149" s="21"/>
      <c r="DQ149" s="21"/>
      <c r="DR149" s="21"/>
      <c r="DS149" s="21"/>
      <c r="DT149" s="21"/>
      <c r="DU149" s="21"/>
      <c r="DV149" s="21"/>
      <c r="DW149" s="21"/>
      <c r="DX149" s="21"/>
      <c r="DY149" s="21"/>
      <c r="DZ149" s="21"/>
      <c r="EA149" s="21"/>
      <c r="EB149" s="21"/>
      <c r="EC149" s="21"/>
      <c r="ED149" s="21"/>
      <c r="EE149" s="21"/>
      <c r="EF149" s="21"/>
      <c r="EG149" s="21"/>
      <c r="EH149" s="21"/>
      <c r="EI149" s="21"/>
      <c r="EJ149" s="21"/>
      <c r="EK149" s="21"/>
      <c r="EL149" s="21"/>
      <c r="EM149" s="21"/>
      <c r="EN149" s="21"/>
      <c r="EO149" s="21"/>
    </row>
    <row r="150" spans="1:145" ht="14.25" customHeight="1">
      <c r="A150" s="21"/>
      <c r="B150" s="21"/>
      <c r="C150" s="21"/>
      <c r="D150" s="79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  <c r="DC150" s="21"/>
      <c r="DD150" s="21"/>
      <c r="DE150" s="21"/>
      <c r="DF150" s="21"/>
      <c r="DG150" s="21"/>
      <c r="DH150" s="21"/>
      <c r="DI150" s="21"/>
      <c r="DJ150" s="21"/>
      <c r="DK150" s="21"/>
      <c r="DL150" s="21"/>
      <c r="DM150" s="21"/>
      <c r="DN150" s="21"/>
      <c r="DO150" s="21"/>
      <c r="DP150" s="21"/>
      <c r="DQ150" s="21"/>
      <c r="DR150" s="21"/>
      <c r="DS150" s="21"/>
      <c r="DT150" s="21"/>
      <c r="DU150" s="21"/>
      <c r="DV150" s="21"/>
      <c r="DW150" s="21"/>
      <c r="DX150" s="21"/>
      <c r="DY150" s="21"/>
      <c r="DZ150" s="21"/>
      <c r="EA150" s="21"/>
      <c r="EB150" s="21"/>
      <c r="EC150" s="21"/>
      <c r="ED150" s="21"/>
      <c r="EE150" s="21"/>
      <c r="EF150" s="21"/>
      <c r="EG150" s="21"/>
      <c r="EH150" s="21"/>
      <c r="EI150" s="21"/>
      <c r="EJ150" s="21"/>
      <c r="EK150" s="21"/>
      <c r="EL150" s="21"/>
      <c r="EM150" s="21"/>
      <c r="EN150" s="21"/>
      <c r="EO150" s="21"/>
    </row>
    <row r="151" spans="1:145" ht="14.25" customHeight="1">
      <c r="A151" s="21"/>
      <c r="B151" s="21"/>
      <c r="C151" s="21"/>
      <c r="D151" s="79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  <c r="DC151" s="21"/>
      <c r="DD151" s="21"/>
      <c r="DE151" s="21"/>
      <c r="DF151" s="21"/>
      <c r="DG151" s="21"/>
      <c r="DH151" s="21"/>
      <c r="DI151" s="21"/>
      <c r="DJ151" s="21"/>
      <c r="DK151" s="21"/>
      <c r="DL151" s="21"/>
      <c r="DM151" s="21"/>
      <c r="DN151" s="21"/>
      <c r="DO151" s="21"/>
      <c r="DP151" s="21"/>
      <c r="DQ151" s="21"/>
      <c r="DR151" s="21"/>
      <c r="DS151" s="21"/>
      <c r="DT151" s="21"/>
      <c r="DU151" s="21"/>
      <c r="DV151" s="21"/>
      <c r="DW151" s="21"/>
      <c r="DX151" s="21"/>
      <c r="DY151" s="21"/>
      <c r="DZ151" s="21"/>
      <c r="EA151" s="21"/>
      <c r="EB151" s="21"/>
      <c r="EC151" s="21"/>
      <c r="ED151" s="21"/>
      <c r="EE151" s="21"/>
      <c r="EF151" s="21"/>
      <c r="EG151" s="21"/>
      <c r="EH151" s="21"/>
      <c r="EI151" s="21"/>
      <c r="EJ151" s="21"/>
      <c r="EK151" s="21"/>
      <c r="EL151" s="21"/>
      <c r="EM151" s="21"/>
      <c r="EN151" s="21"/>
      <c r="EO151" s="21"/>
    </row>
    <row r="152" spans="1:145" ht="14.25" customHeight="1">
      <c r="A152" s="21"/>
      <c r="B152" s="21"/>
      <c r="C152" s="21"/>
      <c r="D152" s="79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  <c r="DC152" s="21"/>
      <c r="DD152" s="21"/>
      <c r="DE152" s="21"/>
      <c r="DF152" s="21"/>
      <c r="DG152" s="21"/>
      <c r="DH152" s="21"/>
      <c r="DI152" s="21"/>
      <c r="DJ152" s="21"/>
      <c r="DK152" s="21"/>
      <c r="DL152" s="21"/>
      <c r="DM152" s="21"/>
      <c r="DN152" s="21"/>
      <c r="DO152" s="21"/>
      <c r="DP152" s="21"/>
      <c r="DQ152" s="21"/>
      <c r="DR152" s="21"/>
      <c r="DS152" s="21"/>
      <c r="DT152" s="21"/>
      <c r="DU152" s="21"/>
      <c r="DV152" s="21"/>
      <c r="DW152" s="21"/>
      <c r="DX152" s="21"/>
      <c r="DY152" s="21"/>
      <c r="DZ152" s="21"/>
      <c r="EA152" s="21"/>
      <c r="EB152" s="21"/>
      <c r="EC152" s="21"/>
      <c r="ED152" s="21"/>
      <c r="EE152" s="21"/>
      <c r="EF152" s="21"/>
      <c r="EG152" s="21"/>
      <c r="EH152" s="21"/>
      <c r="EI152" s="21"/>
      <c r="EJ152" s="21"/>
      <c r="EK152" s="21"/>
      <c r="EL152" s="21"/>
      <c r="EM152" s="21"/>
      <c r="EN152" s="21"/>
      <c r="EO152" s="21"/>
    </row>
    <row r="153" spans="1:145" ht="14.25" customHeight="1">
      <c r="A153" s="21"/>
      <c r="B153" s="21"/>
      <c r="C153" s="21"/>
      <c r="D153" s="79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  <c r="DC153" s="21"/>
      <c r="DD153" s="21"/>
      <c r="DE153" s="21"/>
      <c r="DF153" s="21"/>
      <c r="DG153" s="21"/>
      <c r="DH153" s="21"/>
      <c r="DI153" s="21"/>
      <c r="DJ153" s="21"/>
      <c r="DK153" s="21"/>
      <c r="DL153" s="21"/>
      <c r="DM153" s="21"/>
      <c r="DN153" s="21"/>
      <c r="DO153" s="21"/>
      <c r="DP153" s="21"/>
      <c r="DQ153" s="21"/>
      <c r="DR153" s="21"/>
      <c r="DS153" s="21"/>
      <c r="DT153" s="21"/>
      <c r="DU153" s="21"/>
      <c r="DV153" s="21"/>
      <c r="DW153" s="21"/>
      <c r="DX153" s="21"/>
      <c r="DY153" s="21"/>
      <c r="DZ153" s="21"/>
      <c r="EA153" s="21"/>
      <c r="EB153" s="21"/>
      <c r="EC153" s="21"/>
      <c r="ED153" s="21"/>
      <c r="EE153" s="21"/>
      <c r="EF153" s="21"/>
      <c r="EG153" s="21"/>
      <c r="EH153" s="21"/>
      <c r="EI153" s="21"/>
      <c r="EJ153" s="21"/>
      <c r="EK153" s="21"/>
      <c r="EL153" s="21"/>
      <c r="EM153" s="21"/>
      <c r="EN153" s="21"/>
      <c r="EO153" s="21"/>
    </row>
    <row r="154" spans="1:145" ht="14.25" customHeight="1">
      <c r="A154" s="21"/>
      <c r="B154" s="21"/>
      <c r="C154" s="21"/>
      <c r="D154" s="79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  <c r="DC154" s="21"/>
      <c r="DD154" s="21"/>
      <c r="DE154" s="21"/>
      <c r="DF154" s="21"/>
      <c r="DG154" s="21"/>
      <c r="DH154" s="21"/>
      <c r="DI154" s="21"/>
      <c r="DJ154" s="21"/>
      <c r="DK154" s="21"/>
      <c r="DL154" s="21"/>
      <c r="DM154" s="21"/>
      <c r="DN154" s="21"/>
      <c r="DO154" s="21"/>
      <c r="DP154" s="21"/>
      <c r="DQ154" s="21"/>
      <c r="DR154" s="21"/>
      <c r="DS154" s="21"/>
      <c r="DT154" s="21"/>
      <c r="DU154" s="21"/>
      <c r="DV154" s="21"/>
      <c r="DW154" s="21"/>
      <c r="DX154" s="21"/>
      <c r="DY154" s="21"/>
      <c r="DZ154" s="21"/>
      <c r="EA154" s="21"/>
      <c r="EB154" s="21"/>
      <c r="EC154" s="21"/>
      <c r="ED154" s="21"/>
      <c r="EE154" s="21"/>
      <c r="EF154" s="21"/>
      <c r="EG154" s="21"/>
      <c r="EH154" s="21"/>
      <c r="EI154" s="21"/>
      <c r="EJ154" s="21"/>
      <c r="EK154" s="21"/>
      <c r="EL154" s="21"/>
      <c r="EM154" s="21"/>
      <c r="EN154" s="21"/>
      <c r="EO154" s="21"/>
    </row>
    <row r="155" spans="1:145" ht="14.25" customHeight="1">
      <c r="A155" s="21"/>
      <c r="B155" s="21"/>
      <c r="C155" s="21"/>
      <c r="D155" s="79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  <c r="DC155" s="21"/>
      <c r="DD155" s="21"/>
      <c r="DE155" s="21"/>
      <c r="DF155" s="21"/>
      <c r="DG155" s="21"/>
      <c r="DH155" s="21"/>
      <c r="DI155" s="21"/>
      <c r="DJ155" s="21"/>
      <c r="DK155" s="21"/>
      <c r="DL155" s="21"/>
      <c r="DM155" s="21"/>
      <c r="DN155" s="21"/>
      <c r="DO155" s="21"/>
      <c r="DP155" s="21"/>
      <c r="DQ155" s="21"/>
      <c r="DR155" s="21"/>
      <c r="DS155" s="21"/>
      <c r="DT155" s="21"/>
      <c r="DU155" s="21"/>
      <c r="DV155" s="21"/>
      <c r="DW155" s="21"/>
      <c r="DX155" s="21"/>
      <c r="DY155" s="21"/>
      <c r="DZ155" s="21"/>
      <c r="EA155" s="21"/>
      <c r="EB155" s="21"/>
      <c r="EC155" s="21"/>
      <c r="ED155" s="21"/>
      <c r="EE155" s="21"/>
      <c r="EF155" s="21"/>
      <c r="EG155" s="21"/>
      <c r="EH155" s="21"/>
      <c r="EI155" s="21"/>
      <c r="EJ155" s="21"/>
      <c r="EK155" s="21"/>
      <c r="EL155" s="21"/>
      <c r="EM155" s="21"/>
      <c r="EN155" s="21"/>
      <c r="EO155" s="21"/>
    </row>
    <row r="156" spans="1:145" ht="14.25" customHeight="1">
      <c r="A156" s="21"/>
      <c r="B156" s="21"/>
      <c r="C156" s="21"/>
      <c r="D156" s="79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  <c r="DC156" s="21"/>
      <c r="DD156" s="21"/>
      <c r="DE156" s="21"/>
      <c r="DF156" s="21"/>
      <c r="DG156" s="21"/>
      <c r="DH156" s="21"/>
      <c r="DI156" s="21"/>
      <c r="DJ156" s="21"/>
      <c r="DK156" s="21"/>
      <c r="DL156" s="21"/>
      <c r="DM156" s="21"/>
      <c r="DN156" s="21"/>
      <c r="DO156" s="21"/>
      <c r="DP156" s="21"/>
      <c r="DQ156" s="21"/>
      <c r="DR156" s="21"/>
      <c r="DS156" s="21"/>
      <c r="DT156" s="21"/>
      <c r="DU156" s="21"/>
      <c r="DV156" s="21"/>
      <c r="DW156" s="21"/>
      <c r="DX156" s="21"/>
      <c r="DY156" s="21"/>
      <c r="DZ156" s="21"/>
      <c r="EA156" s="21"/>
      <c r="EB156" s="21"/>
      <c r="EC156" s="21"/>
      <c r="ED156" s="21"/>
      <c r="EE156" s="21"/>
      <c r="EF156" s="21"/>
      <c r="EG156" s="21"/>
      <c r="EH156" s="21"/>
      <c r="EI156" s="21"/>
      <c r="EJ156" s="21"/>
      <c r="EK156" s="21"/>
      <c r="EL156" s="21"/>
      <c r="EM156" s="21"/>
      <c r="EN156" s="21"/>
      <c r="EO156" s="21"/>
    </row>
    <row r="157" spans="1:145" ht="14.25" customHeight="1">
      <c r="A157" s="21"/>
      <c r="B157" s="21"/>
      <c r="C157" s="21"/>
      <c r="D157" s="79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  <c r="DC157" s="21"/>
      <c r="DD157" s="21"/>
      <c r="DE157" s="21"/>
      <c r="DF157" s="21"/>
      <c r="DG157" s="21"/>
      <c r="DH157" s="21"/>
      <c r="DI157" s="21"/>
      <c r="DJ157" s="21"/>
      <c r="DK157" s="21"/>
      <c r="DL157" s="21"/>
      <c r="DM157" s="21"/>
      <c r="DN157" s="21"/>
      <c r="DO157" s="21"/>
      <c r="DP157" s="21"/>
      <c r="DQ157" s="21"/>
      <c r="DR157" s="21"/>
      <c r="DS157" s="21"/>
      <c r="DT157" s="21"/>
      <c r="DU157" s="21"/>
      <c r="DV157" s="21"/>
      <c r="DW157" s="21"/>
      <c r="DX157" s="21"/>
      <c r="DY157" s="21"/>
      <c r="DZ157" s="21"/>
      <c r="EA157" s="21"/>
      <c r="EB157" s="21"/>
      <c r="EC157" s="21"/>
      <c r="ED157" s="21"/>
      <c r="EE157" s="21"/>
      <c r="EF157" s="21"/>
      <c r="EG157" s="21"/>
      <c r="EH157" s="21"/>
      <c r="EI157" s="21"/>
      <c r="EJ157" s="21"/>
      <c r="EK157" s="21"/>
      <c r="EL157" s="21"/>
      <c r="EM157" s="21"/>
      <c r="EN157" s="21"/>
      <c r="EO157" s="21"/>
    </row>
    <row r="158" spans="1:145" ht="14.25" customHeight="1">
      <c r="A158" s="21"/>
      <c r="B158" s="21"/>
      <c r="C158" s="21"/>
      <c r="D158" s="79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  <c r="DC158" s="21"/>
      <c r="DD158" s="21"/>
      <c r="DE158" s="21"/>
      <c r="DF158" s="21"/>
      <c r="DG158" s="21"/>
      <c r="DH158" s="21"/>
      <c r="DI158" s="21"/>
      <c r="DJ158" s="21"/>
      <c r="DK158" s="21"/>
      <c r="DL158" s="21"/>
      <c r="DM158" s="21"/>
      <c r="DN158" s="21"/>
      <c r="DO158" s="21"/>
      <c r="DP158" s="21"/>
      <c r="DQ158" s="21"/>
      <c r="DR158" s="21"/>
      <c r="DS158" s="21"/>
      <c r="DT158" s="21"/>
      <c r="DU158" s="21"/>
      <c r="DV158" s="21"/>
      <c r="DW158" s="21"/>
      <c r="DX158" s="21"/>
      <c r="DY158" s="21"/>
      <c r="DZ158" s="21"/>
      <c r="EA158" s="21"/>
      <c r="EB158" s="21"/>
      <c r="EC158" s="21"/>
      <c r="ED158" s="21"/>
      <c r="EE158" s="21"/>
      <c r="EF158" s="21"/>
      <c r="EG158" s="21"/>
      <c r="EH158" s="21"/>
      <c r="EI158" s="21"/>
      <c r="EJ158" s="21"/>
      <c r="EK158" s="21"/>
      <c r="EL158" s="21"/>
      <c r="EM158" s="21"/>
      <c r="EN158" s="21"/>
      <c r="EO158" s="21"/>
    </row>
    <row r="159" spans="1:145" ht="14.25" customHeight="1">
      <c r="A159" s="21"/>
      <c r="B159" s="21"/>
      <c r="C159" s="21"/>
      <c r="D159" s="79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  <c r="DC159" s="21"/>
      <c r="DD159" s="21"/>
      <c r="DE159" s="21"/>
      <c r="DF159" s="21"/>
      <c r="DG159" s="21"/>
      <c r="DH159" s="21"/>
      <c r="DI159" s="21"/>
      <c r="DJ159" s="21"/>
      <c r="DK159" s="21"/>
      <c r="DL159" s="21"/>
      <c r="DM159" s="21"/>
      <c r="DN159" s="21"/>
      <c r="DO159" s="21"/>
      <c r="DP159" s="21"/>
      <c r="DQ159" s="21"/>
      <c r="DR159" s="21"/>
      <c r="DS159" s="21"/>
      <c r="DT159" s="21"/>
      <c r="DU159" s="21"/>
      <c r="DV159" s="21"/>
      <c r="DW159" s="21"/>
      <c r="DX159" s="21"/>
      <c r="DY159" s="21"/>
      <c r="DZ159" s="21"/>
      <c r="EA159" s="21"/>
      <c r="EB159" s="21"/>
      <c r="EC159" s="21"/>
      <c r="ED159" s="21"/>
      <c r="EE159" s="21"/>
      <c r="EF159" s="21"/>
      <c r="EG159" s="21"/>
      <c r="EH159" s="21"/>
      <c r="EI159" s="21"/>
      <c r="EJ159" s="21"/>
      <c r="EK159" s="21"/>
      <c r="EL159" s="21"/>
      <c r="EM159" s="21"/>
      <c r="EN159" s="21"/>
      <c r="EO159" s="21"/>
    </row>
    <row r="160" spans="1:145" ht="14.25" customHeight="1">
      <c r="A160" s="21"/>
      <c r="B160" s="21"/>
      <c r="C160" s="21"/>
      <c r="D160" s="79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  <c r="DC160" s="21"/>
      <c r="DD160" s="21"/>
      <c r="DE160" s="21"/>
      <c r="DF160" s="21"/>
      <c r="DG160" s="21"/>
      <c r="DH160" s="21"/>
      <c r="DI160" s="21"/>
      <c r="DJ160" s="21"/>
      <c r="DK160" s="21"/>
      <c r="DL160" s="21"/>
      <c r="DM160" s="21"/>
      <c r="DN160" s="21"/>
      <c r="DO160" s="21"/>
      <c r="DP160" s="21"/>
      <c r="DQ160" s="21"/>
      <c r="DR160" s="21"/>
      <c r="DS160" s="21"/>
      <c r="DT160" s="21"/>
      <c r="DU160" s="21"/>
      <c r="DV160" s="21"/>
      <c r="DW160" s="21"/>
      <c r="DX160" s="21"/>
      <c r="DY160" s="21"/>
      <c r="DZ160" s="21"/>
      <c r="EA160" s="21"/>
      <c r="EB160" s="21"/>
      <c r="EC160" s="21"/>
      <c r="ED160" s="21"/>
      <c r="EE160" s="21"/>
      <c r="EF160" s="21"/>
      <c r="EG160" s="21"/>
      <c r="EH160" s="21"/>
      <c r="EI160" s="21"/>
      <c r="EJ160" s="21"/>
      <c r="EK160" s="21"/>
      <c r="EL160" s="21"/>
      <c r="EM160" s="21"/>
      <c r="EN160" s="21"/>
      <c r="EO160" s="21"/>
    </row>
    <row r="161" spans="1:145" ht="14.25" customHeight="1">
      <c r="A161" s="21"/>
      <c r="B161" s="21"/>
      <c r="C161" s="21"/>
      <c r="D161" s="79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  <c r="DC161" s="21"/>
      <c r="DD161" s="21"/>
      <c r="DE161" s="21"/>
      <c r="DF161" s="21"/>
      <c r="DG161" s="21"/>
      <c r="DH161" s="21"/>
      <c r="DI161" s="21"/>
      <c r="DJ161" s="21"/>
      <c r="DK161" s="21"/>
      <c r="DL161" s="21"/>
      <c r="DM161" s="21"/>
      <c r="DN161" s="21"/>
      <c r="DO161" s="21"/>
      <c r="DP161" s="21"/>
      <c r="DQ161" s="21"/>
      <c r="DR161" s="21"/>
      <c r="DS161" s="21"/>
      <c r="DT161" s="21"/>
      <c r="DU161" s="21"/>
      <c r="DV161" s="21"/>
      <c r="DW161" s="21"/>
      <c r="DX161" s="21"/>
      <c r="DY161" s="21"/>
      <c r="DZ161" s="21"/>
      <c r="EA161" s="21"/>
      <c r="EB161" s="21"/>
      <c r="EC161" s="21"/>
      <c r="ED161" s="21"/>
      <c r="EE161" s="21"/>
      <c r="EF161" s="21"/>
      <c r="EG161" s="21"/>
      <c r="EH161" s="21"/>
      <c r="EI161" s="21"/>
      <c r="EJ161" s="21"/>
      <c r="EK161" s="21"/>
      <c r="EL161" s="21"/>
      <c r="EM161" s="21"/>
      <c r="EN161" s="21"/>
      <c r="EO161" s="21"/>
    </row>
    <row r="162" spans="1:145" ht="14.25" customHeight="1">
      <c r="A162" s="21"/>
      <c r="B162" s="21"/>
      <c r="C162" s="21"/>
      <c r="D162" s="79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  <c r="DC162" s="21"/>
      <c r="DD162" s="21"/>
      <c r="DE162" s="21"/>
      <c r="DF162" s="21"/>
      <c r="DG162" s="21"/>
      <c r="DH162" s="21"/>
      <c r="DI162" s="21"/>
      <c r="DJ162" s="21"/>
      <c r="DK162" s="21"/>
      <c r="DL162" s="21"/>
      <c r="DM162" s="21"/>
      <c r="DN162" s="21"/>
      <c r="DO162" s="21"/>
      <c r="DP162" s="21"/>
      <c r="DQ162" s="21"/>
      <c r="DR162" s="21"/>
      <c r="DS162" s="21"/>
      <c r="DT162" s="21"/>
      <c r="DU162" s="21"/>
      <c r="DV162" s="21"/>
      <c r="DW162" s="21"/>
      <c r="DX162" s="21"/>
      <c r="DY162" s="21"/>
      <c r="DZ162" s="21"/>
      <c r="EA162" s="21"/>
      <c r="EB162" s="21"/>
      <c r="EC162" s="21"/>
      <c r="ED162" s="21"/>
      <c r="EE162" s="21"/>
      <c r="EF162" s="21"/>
      <c r="EG162" s="21"/>
      <c r="EH162" s="21"/>
      <c r="EI162" s="21"/>
      <c r="EJ162" s="21"/>
      <c r="EK162" s="21"/>
      <c r="EL162" s="21"/>
      <c r="EM162" s="21"/>
      <c r="EN162" s="21"/>
      <c r="EO162" s="21"/>
    </row>
    <row r="163" spans="1:145" ht="14.25" customHeight="1">
      <c r="A163" s="21"/>
      <c r="B163" s="21"/>
      <c r="C163" s="21"/>
      <c r="D163" s="79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  <c r="DC163" s="21"/>
      <c r="DD163" s="21"/>
      <c r="DE163" s="21"/>
      <c r="DF163" s="21"/>
      <c r="DG163" s="21"/>
      <c r="DH163" s="21"/>
      <c r="DI163" s="21"/>
      <c r="DJ163" s="21"/>
      <c r="DK163" s="21"/>
      <c r="DL163" s="21"/>
      <c r="DM163" s="21"/>
      <c r="DN163" s="21"/>
      <c r="DO163" s="21"/>
      <c r="DP163" s="21"/>
      <c r="DQ163" s="21"/>
      <c r="DR163" s="21"/>
      <c r="DS163" s="21"/>
      <c r="DT163" s="21"/>
      <c r="DU163" s="21"/>
      <c r="DV163" s="21"/>
      <c r="DW163" s="21"/>
      <c r="DX163" s="21"/>
      <c r="DY163" s="21"/>
      <c r="DZ163" s="21"/>
      <c r="EA163" s="21"/>
      <c r="EB163" s="21"/>
      <c r="EC163" s="21"/>
      <c r="ED163" s="21"/>
      <c r="EE163" s="21"/>
      <c r="EF163" s="21"/>
      <c r="EG163" s="21"/>
      <c r="EH163" s="21"/>
      <c r="EI163" s="21"/>
      <c r="EJ163" s="21"/>
      <c r="EK163" s="21"/>
      <c r="EL163" s="21"/>
      <c r="EM163" s="21"/>
      <c r="EN163" s="21"/>
      <c r="EO163" s="21"/>
    </row>
    <row r="164" spans="1:145" ht="14.25" customHeight="1">
      <c r="A164" s="21"/>
      <c r="B164" s="21"/>
      <c r="C164" s="21"/>
      <c r="D164" s="79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1"/>
      <c r="CJ164" s="21"/>
      <c r="CK164" s="21"/>
      <c r="CL164" s="21"/>
      <c r="CM164" s="21"/>
      <c r="CN164" s="21"/>
      <c r="CO164" s="21"/>
      <c r="CP164" s="21"/>
      <c r="CQ164" s="21"/>
      <c r="CR164" s="21"/>
      <c r="CS164" s="21"/>
      <c r="CT164" s="21"/>
      <c r="CU164" s="21"/>
      <c r="CV164" s="21"/>
      <c r="CW164" s="21"/>
      <c r="CX164" s="21"/>
      <c r="CY164" s="21"/>
      <c r="CZ164" s="21"/>
      <c r="DA164" s="21"/>
      <c r="DB164" s="21"/>
      <c r="DC164" s="21"/>
      <c r="DD164" s="21"/>
      <c r="DE164" s="21"/>
      <c r="DF164" s="21"/>
      <c r="DG164" s="21"/>
      <c r="DH164" s="21"/>
      <c r="DI164" s="21"/>
      <c r="DJ164" s="21"/>
      <c r="DK164" s="21"/>
      <c r="DL164" s="21"/>
      <c r="DM164" s="21"/>
      <c r="DN164" s="21"/>
      <c r="DO164" s="21"/>
      <c r="DP164" s="21"/>
      <c r="DQ164" s="21"/>
      <c r="DR164" s="21"/>
      <c r="DS164" s="21"/>
      <c r="DT164" s="21"/>
      <c r="DU164" s="21"/>
      <c r="DV164" s="21"/>
      <c r="DW164" s="21"/>
      <c r="DX164" s="21"/>
      <c r="DY164" s="21"/>
      <c r="DZ164" s="21"/>
      <c r="EA164" s="21"/>
      <c r="EB164" s="21"/>
      <c r="EC164" s="21"/>
      <c r="ED164" s="21"/>
      <c r="EE164" s="21"/>
      <c r="EF164" s="21"/>
      <c r="EG164" s="21"/>
      <c r="EH164" s="21"/>
      <c r="EI164" s="21"/>
      <c r="EJ164" s="21"/>
      <c r="EK164" s="21"/>
      <c r="EL164" s="21"/>
      <c r="EM164" s="21"/>
      <c r="EN164" s="21"/>
      <c r="EO164" s="21"/>
    </row>
    <row r="165" spans="1:145" ht="14.25" customHeight="1">
      <c r="A165" s="21"/>
      <c r="B165" s="21"/>
      <c r="C165" s="21"/>
      <c r="D165" s="79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  <c r="AV165" s="21"/>
      <c r="AW165" s="21"/>
      <c r="AX165" s="21"/>
      <c r="AY165" s="21"/>
      <c r="AZ165" s="21"/>
      <c r="BA165" s="21"/>
      <c r="BB165" s="21"/>
      <c r="BC165" s="21"/>
      <c r="BD165" s="21"/>
      <c r="BE165" s="21"/>
      <c r="BF165" s="21"/>
      <c r="BG165" s="21"/>
      <c r="BH165" s="21"/>
      <c r="BI165" s="21"/>
      <c r="BJ165" s="21"/>
      <c r="BK165" s="21"/>
      <c r="BL165" s="21"/>
      <c r="BM165" s="21"/>
      <c r="BN165" s="21"/>
      <c r="BO165" s="21"/>
      <c r="BP165" s="21"/>
      <c r="BQ165" s="21"/>
      <c r="BR165" s="21"/>
      <c r="BS165" s="21"/>
      <c r="BT165" s="21"/>
      <c r="BU165" s="21"/>
      <c r="BV165" s="21"/>
      <c r="BW165" s="21"/>
      <c r="BX165" s="21"/>
      <c r="BY165" s="21"/>
      <c r="BZ165" s="21"/>
      <c r="CA165" s="21"/>
      <c r="CB165" s="21"/>
      <c r="CC165" s="21"/>
      <c r="CD165" s="21"/>
      <c r="CE165" s="21"/>
      <c r="CF165" s="21"/>
      <c r="CG165" s="21"/>
      <c r="CH165" s="21"/>
      <c r="CI165" s="21"/>
      <c r="CJ165" s="21"/>
      <c r="CK165" s="21"/>
      <c r="CL165" s="21"/>
      <c r="CM165" s="21"/>
      <c r="CN165" s="21"/>
      <c r="CO165" s="21"/>
      <c r="CP165" s="21"/>
      <c r="CQ165" s="21"/>
      <c r="CR165" s="21"/>
      <c r="CS165" s="21"/>
      <c r="CT165" s="21"/>
      <c r="CU165" s="21"/>
      <c r="CV165" s="21"/>
      <c r="CW165" s="21"/>
      <c r="CX165" s="21"/>
      <c r="CY165" s="21"/>
      <c r="CZ165" s="21"/>
      <c r="DA165" s="21"/>
      <c r="DB165" s="21"/>
      <c r="DC165" s="21"/>
      <c r="DD165" s="21"/>
      <c r="DE165" s="21"/>
      <c r="DF165" s="21"/>
      <c r="DG165" s="21"/>
      <c r="DH165" s="21"/>
      <c r="DI165" s="21"/>
      <c r="DJ165" s="21"/>
      <c r="DK165" s="21"/>
      <c r="DL165" s="21"/>
      <c r="DM165" s="21"/>
      <c r="DN165" s="21"/>
      <c r="DO165" s="21"/>
      <c r="DP165" s="21"/>
      <c r="DQ165" s="21"/>
      <c r="DR165" s="21"/>
      <c r="DS165" s="21"/>
      <c r="DT165" s="21"/>
      <c r="DU165" s="21"/>
      <c r="DV165" s="21"/>
      <c r="DW165" s="21"/>
      <c r="DX165" s="21"/>
      <c r="DY165" s="21"/>
      <c r="DZ165" s="21"/>
      <c r="EA165" s="21"/>
      <c r="EB165" s="21"/>
      <c r="EC165" s="21"/>
      <c r="ED165" s="21"/>
      <c r="EE165" s="21"/>
      <c r="EF165" s="21"/>
      <c r="EG165" s="21"/>
      <c r="EH165" s="21"/>
      <c r="EI165" s="21"/>
      <c r="EJ165" s="21"/>
      <c r="EK165" s="21"/>
      <c r="EL165" s="21"/>
      <c r="EM165" s="21"/>
      <c r="EN165" s="21"/>
      <c r="EO165" s="21"/>
    </row>
    <row r="166" spans="1:145" ht="14.25" customHeight="1">
      <c r="A166" s="21"/>
      <c r="B166" s="21"/>
      <c r="C166" s="21"/>
      <c r="D166" s="79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21"/>
      <c r="AW166" s="21"/>
      <c r="AX166" s="21"/>
      <c r="AY166" s="21"/>
      <c r="AZ166" s="21"/>
      <c r="BA166" s="21"/>
      <c r="BB166" s="21"/>
      <c r="BC166" s="21"/>
      <c r="BD166" s="21"/>
      <c r="BE166" s="21"/>
      <c r="BF166" s="21"/>
      <c r="BG166" s="21"/>
      <c r="BH166" s="21"/>
      <c r="BI166" s="21"/>
      <c r="BJ166" s="21"/>
      <c r="BK166" s="21"/>
      <c r="BL166" s="21"/>
      <c r="BM166" s="21"/>
      <c r="BN166" s="21"/>
      <c r="BO166" s="21"/>
      <c r="BP166" s="21"/>
      <c r="BQ166" s="21"/>
      <c r="BR166" s="21"/>
      <c r="BS166" s="21"/>
      <c r="BT166" s="21"/>
      <c r="BU166" s="21"/>
      <c r="BV166" s="21"/>
      <c r="BW166" s="21"/>
      <c r="BX166" s="21"/>
      <c r="BY166" s="21"/>
      <c r="BZ166" s="21"/>
      <c r="CA166" s="21"/>
      <c r="CB166" s="21"/>
      <c r="CC166" s="21"/>
      <c r="CD166" s="21"/>
      <c r="CE166" s="21"/>
      <c r="CF166" s="21"/>
      <c r="CG166" s="21"/>
      <c r="CH166" s="21"/>
      <c r="CI166" s="21"/>
      <c r="CJ166" s="21"/>
      <c r="CK166" s="21"/>
      <c r="CL166" s="21"/>
      <c r="CM166" s="21"/>
      <c r="CN166" s="21"/>
      <c r="CO166" s="21"/>
      <c r="CP166" s="21"/>
      <c r="CQ166" s="21"/>
      <c r="CR166" s="21"/>
      <c r="CS166" s="21"/>
      <c r="CT166" s="21"/>
      <c r="CU166" s="21"/>
      <c r="CV166" s="21"/>
      <c r="CW166" s="21"/>
      <c r="CX166" s="21"/>
      <c r="CY166" s="21"/>
      <c r="CZ166" s="21"/>
      <c r="DA166" s="21"/>
      <c r="DB166" s="21"/>
      <c r="DC166" s="21"/>
      <c r="DD166" s="21"/>
      <c r="DE166" s="21"/>
      <c r="DF166" s="21"/>
      <c r="DG166" s="21"/>
      <c r="DH166" s="21"/>
      <c r="DI166" s="21"/>
      <c r="DJ166" s="21"/>
      <c r="DK166" s="21"/>
      <c r="DL166" s="21"/>
      <c r="DM166" s="21"/>
      <c r="DN166" s="21"/>
      <c r="DO166" s="21"/>
      <c r="DP166" s="21"/>
      <c r="DQ166" s="21"/>
      <c r="DR166" s="21"/>
      <c r="DS166" s="21"/>
      <c r="DT166" s="21"/>
      <c r="DU166" s="21"/>
      <c r="DV166" s="21"/>
      <c r="DW166" s="21"/>
      <c r="DX166" s="21"/>
      <c r="DY166" s="21"/>
      <c r="DZ166" s="21"/>
      <c r="EA166" s="21"/>
      <c r="EB166" s="21"/>
      <c r="EC166" s="21"/>
      <c r="ED166" s="21"/>
      <c r="EE166" s="21"/>
      <c r="EF166" s="21"/>
      <c r="EG166" s="21"/>
      <c r="EH166" s="21"/>
      <c r="EI166" s="21"/>
      <c r="EJ166" s="21"/>
      <c r="EK166" s="21"/>
      <c r="EL166" s="21"/>
      <c r="EM166" s="21"/>
      <c r="EN166" s="21"/>
      <c r="EO166" s="21"/>
    </row>
    <row r="167" spans="1:145" ht="14.25" customHeight="1">
      <c r="A167" s="21"/>
      <c r="B167" s="21"/>
      <c r="C167" s="21"/>
      <c r="D167" s="79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  <c r="AW167" s="21"/>
      <c r="AX167" s="21"/>
      <c r="AY167" s="21"/>
      <c r="AZ167" s="21"/>
      <c r="BA167" s="21"/>
      <c r="BB167" s="21"/>
      <c r="BC167" s="21"/>
      <c r="BD167" s="21"/>
      <c r="BE167" s="21"/>
      <c r="BF167" s="21"/>
      <c r="BG167" s="21"/>
      <c r="BH167" s="21"/>
      <c r="BI167" s="21"/>
      <c r="BJ167" s="21"/>
      <c r="BK167" s="21"/>
      <c r="BL167" s="21"/>
      <c r="BM167" s="21"/>
      <c r="BN167" s="21"/>
      <c r="BO167" s="21"/>
      <c r="BP167" s="21"/>
      <c r="BQ167" s="21"/>
      <c r="BR167" s="21"/>
      <c r="BS167" s="21"/>
      <c r="BT167" s="21"/>
      <c r="BU167" s="21"/>
      <c r="BV167" s="21"/>
      <c r="BW167" s="21"/>
      <c r="BX167" s="21"/>
      <c r="BY167" s="21"/>
      <c r="BZ167" s="21"/>
      <c r="CA167" s="21"/>
      <c r="CB167" s="21"/>
      <c r="CC167" s="21"/>
      <c r="CD167" s="21"/>
      <c r="CE167" s="21"/>
      <c r="CF167" s="21"/>
      <c r="CG167" s="21"/>
      <c r="CH167" s="21"/>
      <c r="CI167" s="21"/>
      <c r="CJ167" s="21"/>
      <c r="CK167" s="21"/>
      <c r="CL167" s="21"/>
      <c r="CM167" s="21"/>
      <c r="CN167" s="21"/>
      <c r="CO167" s="21"/>
      <c r="CP167" s="21"/>
      <c r="CQ167" s="21"/>
      <c r="CR167" s="21"/>
      <c r="CS167" s="21"/>
      <c r="CT167" s="21"/>
      <c r="CU167" s="21"/>
      <c r="CV167" s="21"/>
      <c r="CW167" s="21"/>
      <c r="CX167" s="21"/>
      <c r="CY167" s="21"/>
      <c r="CZ167" s="21"/>
      <c r="DA167" s="21"/>
      <c r="DB167" s="21"/>
      <c r="DC167" s="21"/>
      <c r="DD167" s="21"/>
      <c r="DE167" s="21"/>
      <c r="DF167" s="21"/>
      <c r="DG167" s="21"/>
      <c r="DH167" s="21"/>
      <c r="DI167" s="21"/>
      <c r="DJ167" s="21"/>
      <c r="DK167" s="21"/>
      <c r="DL167" s="21"/>
      <c r="DM167" s="21"/>
      <c r="DN167" s="21"/>
      <c r="DO167" s="21"/>
      <c r="DP167" s="21"/>
      <c r="DQ167" s="21"/>
      <c r="DR167" s="21"/>
      <c r="DS167" s="21"/>
      <c r="DT167" s="21"/>
      <c r="DU167" s="21"/>
      <c r="DV167" s="21"/>
      <c r="DW167" s="21"/>
      <c r="DX167" s="21"/>
      <c r="DY167" s="21"/>
      <c r="DZ167" s="21"/>
      <c r="EA167" s="21"/>
      <c r="EB167" s="21"/>
      <c r="EC167" s="21"/>
      <c r="ED167" s="21"/>
      <c r="EE167" s="21"/>
      <c r="EF167" s="21"/>
      <c r="EG167" s="21"/>
      <c r="EH167" s="21"/>
      <c r="EI167" s="21"/>
      <c r="EJ167" s="21"/>
      <c r="EK167" s="21"/>
      <c r="EL167" s="21"/>
      <c r="EM167" s="21"/>
      <c r="EN167" s="21"/>
      <c r="EO167" s="21"/>
    </row>
    <row r="168" spans="1:145" ht="14.25" customHeight="1">
      <c r="A168" s="21"/>
      <c r="B168" s="21"/>
      <c r="C168" s="21"/>
      <c r="D168" s="79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  <c r="AU168" s="21"/>
      <c r="AV168" s="21"/>
      <c r="AW168" s="21"/>
      <c r="AX168" s="21"/>
      <c r="AY168" s="21"/>
      <c r="AZ168" s="21"/>
      <c r="BA168" s="21"/>
      <c r="BB168" s="21"/>
      <c r="BC168" s="21"/>
      <c r="BD168" s="21"/>
      <c r="BE168" s="21"/>
      <c r="BF168" s="21"/>
      <c r="BG168" s="21"/>
      <c r="BH168" s="21"/>
      <c r="BI168" s="21"/>
      <c r="BJ168" s="21"/>
      <c r="BK168" s="21"/>
      <c r="BL168" s="21"/>
      <c r="BM168" s="21"/>
      <c r="BN168" s="21"/>
      <c r="BO168" s="21"/>
      <c r="BP168" s="21"/>
      <c r="BQ168" s="21"/>
      <c r="BR168" s="21"/>
      <c r="BS168" s="21"/>
      <c r="BT168" s="21"/>
      <c r="BU168" s="21"/>
      <c r="BV168" s="21"/>
      <c r="BW168" s="21"/>
      <c r="BX168" s="21"/>
      <c r="BY168" s="21"/>
      <c r="BZ168" s="21"/>
      <c r="CA168" s="21"/>
      <c r="CB168" s="21"/>
      <c r="CC168" s="21"/>
      <c r="CD168" s="21"/>
      <c r="CE168" s="21"/>
      <c r="CF168" s="21"/>
      <c r="CG168" s="21"/>
      <c r="CH168" s="21"/>
      <c r="CI168" s="21"/>
      <c r="CJ168" s="21"/>
      <c r="CK168" s="21"/>
      <c r="CL168" s="21"/>
      <c r="CM168" s="21"/>
      <c r="CN168" s="21"/>
      <c r="CO168" s="21"/>
      <c r="CP168" s="21"/>
      <c r="CQ168" s="21"/>
      <c r="CR168" s="21"/>
      <c r="CS168" s="21"/>
      <c r="CT168" s="21"/>
      <c r="CU168" s="21"/>
      <c r="CV168" s="21"/>
      <c r="CW168" s="21"/>
      <c r="CX168" s="21"/>
      <c r="CY168" s="21"/>
      <c r="CZ168" s="21"/>
      <c r="DA168" s="21"/>
      <c r="DB168" s="21"/>
      <c r="DC168" s="21"/>
      <c r="DD168" s="21"/>
      <c r="DE168" s="21"/>
      <c r="DF168" s="21"/>
      <c r="DG168" s="21"/>
      <c r="DH168" s="21"/>
      <c r="DI168" s="21"/>
      <c r="DJ168" s="21"/>
      <c r="DK168" s="21"/>
      <c r="DL168" s="21"/>
      <c r="DM168" s="21"/>
      <c r="DN168" s="21"/>
      <c r="DO168" s="21"/>
      <c r="DP168" s="21"/>
      <c r="DQ168" s="21"/>
      <c r="DR168" s="21"/>
      <c r="DS168" s="21"/>
      <c r="DT168" s="21"/>
      <c r="DU168" s="21"/>
      <c r="DV168" s="21"/>
      <c r="DW168" s="21"/>
      <c r="DX168" s="21"/>
      <c r="DY168" s="21"/>
      <c r="DZ168" s="21"/>
      <c r="EA168" s="21"/>
      <c r="EB168" s="21"/>
      <c r="EC168" s="21"/>
      <c r="ED168" s="21"/>
      <c r="EE168" s="21"/>
      <c r="EF168" s="21"/>
      <c r="EG168" s="21"/>
      <c r="EH168" s="21"/>
      <c r="EI168" s="21"/>
      <c r="EJ168" s="21"/>
      <c r="EK168" s="21"/>
      <c r="EL168" s="21"/>
      <c r="EM168" s="21"/>
      <c r="EN168" s="21"/>
      <c r="EO168" s="21"/>
    </row>
    <row r="169" spans="1:145" ht="14.25" customHeight="1">
      <c r="A169" s="21"/>
      <c r="B169" s="21"/>
      <c r="C169" s="21"/>
      <c r="D169" s="79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  <c r="AV169" s="21"/>
      <c r="AW169" s="21"/>
      <c r="AX169" s="21"/>
      <c r="AY169" s="21"/>
      <c r="AZ169" s="21"/>
      <c r="BA169" s="21"/>
      <c r="BB169" s="21"/>
      <c r="BC169" s="21"/>
      <c r="BD169" s="21"/>
      <c r="BE169" s="21"/>
      <c r="BF169" s="21"/>
      <c r="BG169" s="21"/>
      <c r="BH169" s="21"/>
      <c r="BI169" s="21"/>
      <c r="BJ169" s="21"/>
      <c r="BK169" s="21"/>
      <c r="BL169" s="21"/>
      <c r="BM169" s="21"/>
      <c r="BN169" s="21"/>
      <c r="BO169" s="21"/>
      <c r="BP169" s="21"/>
      <c r="BQ169" s="21"/>
      <c r="BR169" s="21"/>
      <c r="BS169" s="21"/>
      <c r="BT169" s="21"/>
      <c r="BU169" s="21"/>
      <c r="BV169" s="21"/>
      <c r="BW169" s="21"/>
      <c r="BX169" s="21"/>
      <c r="BY169" s="21"/>
      <c r="BZ169" s="21"/>
      <c r="CA169" s="21"/>
      <c r="CB169" s="21"/>
      <c r="CC169" s="21"/>
      <c r="CD169" s="21"/>
      <c r="CE169" s="21"/>
      <c r="CF169" s="21"/>
      <c r="CG169" s="21"/>
      <c r="CH169" s="21"/>
      <c r="CI169" s="21"/>
      <c r="CJ169" s="21"/>
      <c r="CK169" s="21"/>
      <c r="CL169" s="21"/>
      <c r="CM169" s="21"/>
      <c r="CN169" s="21"/>
      <c r="CO169" s="21"/>
      <c r="CP169" s="21"/>
      <c r="CQ169" s="21"/>
      <c r="CR169" s="21"/>
      <c r="CS169" s="21"/>
      <c r="CT169" s="21"/>
      <c r="CU169" s="21"/>
      <c r="CV169" s="21"/>
      <c r="CW169" s="21"/>
      <c r="CX169" s="21"/>
      <c r="CY169" s="21"/>
      <c r="CZ169" s="21"/>
      <c r="DA169" s="21"/>
      <c r="DB169" s="21"/>
      <c r="DC169" s="21"/>
      <c r="DD169" s="21"/>
      <c r="DE169" s="21"/>
      <c r="DF169" s="21"/>
      <c r="DG169" s="21"/>
      <c r="DH169" s="21"/>
      <c r="DI169" s="21"/>
      <c r="DJ169" s="21"/>
      <c r="DK169" s="21"/>
      <c r="DL169" s="21"/>
      <c r="DM169" s="21"/>
      <c r="DN169" s="21"/>
      <c r="DO169" s="21"/>
      <c r="DP169" s="21"/>
      <c r="DQ169" s="21"/>
      <c r="DR169" s="21"/>
      <c r="DS169" s="21"/>
      <c r="DT169" s="21"/>
      <c r="DU169" s="21"/>
      <c r="DV169" s="21"/>
      <c r="DW169" s="21"/>
      <c r="DX169" s="21"/>
      <c r="DY169" s="21"/>
      <c r="DZ169" s="21"/>
      <c r="EA169" s="21"/>
      <c r="EB169" s="21"/>
      <c r="EC169" s="21"/>
      <c r="ED169" s="21"/>
      <c r="EE169" s="21"/>
      <c r="EF169" s="21"/>
      <c r="EG169" s="21"/>
      <c r="EH169" s="21"/>
      <c r="EI169" s="21"/>
      <c r="EJ169" s="21"/>
      <c r="EK169" s="21"/>
      <c r="EL169" s="21"/>
      <c r="EM169" s="21"/>
      <c r="EN169" s="21"/>
      <c r="EO169" s="21"/>
    </row>
    <row r="170" spans="1:145" ht="14.25" customHeight="1">
      <c r="A170" s="21"/>
      <c r="B170" s="21"/>
      <c r="C170" s="21"/>
      <c r="D170" s="79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21"/>
      <c r="AV170" s="21"/>
      <c r="AW170" s="21"/>
      <c r="AX170" s="21"/>
      <c r="AY170" s="21"/>
      <c r="AZ170" s="21"/>
      <c r="BA170" s="21"/>
      <c r="BB170" s="21"/>
      <c r="BC170" s="21"/>
      <c r="BD170" s="21"/>
      <c r="BE170" s="21"/>
      <c r="BF170" s="21"/>
      <c r="BG170" s="21"/>
      <c r="BH170" s="21"/>
      <c r="BI170" s="21"/>
      <c r="BJ170" s="21"/>
      <c r="BK170" s="21"/>
      <c r="BL170" s="21"/>
      <c r="BM170" s="21"/>
      <c r="BN170" s="21"/>
      <c r="BO170" s="21"/>
      <c r="BP170" s="21"/>
      <c r="BQ170" s="21"/>
      <c r="BR170" s="21"/>
      <c r="BS170" s="21"/>
      <c r="BT170" s="21"/>
      <c r="BU170" s="21"/>
      <c r="BV170" s="21"/>
      <c r="BW170" s="21"/>
      <c r="BX170" s="21"/>
      <c r="BY170" s="21"/>
      <c r="BZ170" s="21"/>
      <c r="CA170" s="21"/>
      <c r="CB170" s="21"/>
      <c r="CC170" s="21"/>
      <c r="CD170" s="21"/>
      <c r="CE170" s="21"/>
      <c r="CF170" s="21"/>
      <c r="CG170" s="21"/>
      <c r="CH170" s="21"/>
      <c r="CI170" s="21"/>
      <c r="CJ170" s="21"/>
      <c r="CK170" s="21"/>
      <c r="CL170" s="21"/>
      <c r="CM170" s="21"/>
      <c r="CN170" s="21"/>
      <c r="CO170" s="21"/>
      <c r="CP170" s="21"/>
      <c r="CQ170" s="21"/>
      <c r="CR170" s="21"/>
      <c r="CS170" s="21"/>
      <c r="CT170" s="21"/>
      <c r="CU170" s="21"/>
      <c r="CV170" s="21"/>
      <c r="CW170" s="21"/>
      <c r="CX170" s="21"/>
      <c r="CY170" s="21"/>
      <c r="CZ170" s="21"/>
      <c r="DA170" s="21"/>
      <c r="DB170" s="21"/>
      <c r="DC170" s="21"/>
      <c r="DD170" s="21"/>
      <c r="DE170" s="21"/>
      <c r="DF170" s="21"/>
      <c r="DG170" s="21"/>
      <c r="DH170" s="21"/>
      <c r="DI170" s="21"/>
      <c r="DJ170" s="21"/>
      <c r="DK170" s="21"/>
      <c r="DL170" s="21"/>
      <c r="DM170" s="21"/>
      <c r="DN170" s="21"/>
      <c r="DO170" s="21"/>
      <c r="DP170" s="21"/>
      <c r="DQ170" s="21"/>
      <c r="DR170" s="21"/>
      <c r="DS170" s="21"/>
      <c r="DT170" s="21"/>
      <c r="DU170" s="21"/>
      <c r="DV170" s="21"/>
      <c r="DW170" s="21"/>
      <c r="DX170" s="21"/>
      <c r="DY170" s="21"/>
      <c r="DZ170" s="21"/>
      <c r="EA170" s="21"/>
      <c r="EB170" s="21"/>
      <c r="EC170" s="21"/>
      <c r="ED170" s="21"/>
      <c r="EE170" s="21"/>
      <c r="EF170" s="21"/>
      <c r="EG170" s="21"/>
      <c r="EH170" s="21"/>
      <c r="EI170" s="21"/>
      <c r="EJ170" s="21"/>
      <c r="EK170" s="21"/>
      <c r="EL170" s="21"/>
      <c r="EM170" s="21"/>
      <c r="EN170" s="21"/>
      <c r="EO170" s="21"/>
    </row>
    <row r="171" spans="1:145" ht="14.25" customHeight="1">
      <c r="A171" s="21"/>
      <c r="B171" s="21"/>
      <c r="C171" s="21"/>
      <c r="D171" s="79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21"/>
      <c r="AV171" s="21"/>
      <c r="AW171" s="21"/>
      <c r="AX171" s="21"/>
      <c r="AY171" s="21"/>
      <c r="AZ171" s="21"/>
      <c r="BA171" s="21"/>
      <c r="BB171" s="21"/>
      <c r="BC171" s="21"/>
      <c r="BD171" s="21"/>
      <c r="BE171" s="21"/>
      <c r="BF171" s="21"/>
      <c r="BG171" s="21"/>
      <c r="BH171" s="21"/>
      <c r="BI171" s="21"/>
      <c r="BJ171" s="21"/>
      <c r="BK171" s="21"/>
      <c r="BL171" s="21"/>
      <c r="BM171" s="21"/>
      <c r="BN171" s="21"/>
      <c r="BO171" s="21"/>
      <c r="BP171" s="21"/>
      <c r="BQ171" s="21"/>
      <c r="BR171" s="21"/>
      <c r="BS171" s="21"/>
      <c r="BT171" s="21"/>
      <c r="BU171" s="21"/>
      <c r="BV171" s="21"/>
      <c r="BW171" s="21"/>
      <c r="BX171" s="21"/>
      <c r="BY171" s="21"/>
      <c r="BZ171" s="21"/>
      <c r="CA171" s="21"/>
      <c r="CB171" s="21"/>
      <c r="CC171" s="21"/>
      <c r="CD171" s="21"/>
      <c r="CE171" s="21"/>
      <c r="CF171" s="21"/>
      <c r="CG171" s="21"/>
      <c r="CH171" s="21"/>
      <c r="CI171" s="21"/>
      <c r="CJ171" s="21"/>
      <c r="CK171" s="21"/>
      <c r="CL171" s="21"/>
      <c r="CM171" s="21"/>
      <c r="CN171" s="21"/>
      <c r="CO171" s="21"/>
      <c r="CP171" s="21"/>
      <c r="CQ171" s="21"/>
      <c r="CR171" s="21"/>
      <c r="CS171" s="21"/>
      <c r="CT171" s="21"/>
      <c r="CU171" s="21"/>
      <c r="CV171" s="21"/>
      <c r="CW171" s="21"/>
      <c r="CX171" s="21"/>
      <c r="CY171" s="21"/>
      <c r="CZ171" s="21"/>
      <c r="DA171" s="21"/>
      <c r="DB171" s="21"/>
      <c r="DC171" s="21"/>
      <c r="DD171" s="21"/>
      <c r="DE171" s="21"/>
      <c r="DF171" s="21"/>
      <c r="DG171" s="21"/>
      <c r="DH171" s="21"/>
      <c r="DI171" s="21"/>
      <c r="DJ171" s="21"/>
      <c r="DK171" s="21"/>
      <c r="DL171" s="21"/>
      <c r="DM171" s="21"/>
      <c r="DN171" s="21"/>
      <c r="DO171" s="21"/>
      <c r="DP171" s="21"/>
      <c r="DQ171" s="21"/>
      <c r="DR171" s="21"/>
      <c r="DS171" s="21"/>
      <c r="DT171" s="21"/>
      <c r="DU171" s="21"/>
      <c r="DV171" s="21"/>
      <c r="DW171" s="21"/>
      <c r="DX171" s="21"/>
      <c r="DY171" s="21"/>
      <c r="DZ171" s="21"/>
      <c r="EA171" s="21"/>
      <c r="EB171" s="21"/>
      <c r="EC171" s="21"/>
      <c r="ED171" s="21"/>
      <c r="EE171" s="21"/>
      <c r="EF171" s="21"/>
      <c r="EG171" s="21"/>
      <c r="EH171" s="21"/>
      <c r="EI171" s="21"/>
      <c r="EJ171" s="21"/>
      <c r="EK171" s="21"/>
      <c r="EL171" s="21"/>
      <c r="EM171" s="21"/>
      <c r="EN171" s="21"/>
      <c r="EO171" s="21"/>
    </row>
    <row r="172" spans="1:145" ht="14.25" customHeight="1">
      <c r="A172" s="21"/>
      <c r="B172" s="21"/>
      <c r="C172" s="21"/>
      <c r="D172" s="79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  <c r="AV172" s="21"/>
      <c r="AW172" s="21"/>
      <c r="AX172" s="21"/>
      <c r="AY172" s="21"/>
      <c r="AZ172" s="21"/>
      <c r="BA172" s="21"/>
      <c r="BB172" s="21"/>
      <c r="BC172" s="21"/>
      <c r="BD172" s="21"/>
      <c r="BE172" s="21"/>
      <c r="BF172" s="21"/>
      <c r="BG172" s="21"/>
      <c r="BH172" s="21"/>
      <c r="BI172" s="21"/>
      <c r="BJ172" s="21"/>
      <c r="BK172" s="21"/>
      <c r="BL172" s="21"/>
      <c r="BM172" s="21"/>
      <c r="BN172" s="21"/>
      <c r="BO172" s="21"/>
      <c r="BP172" s="21"/>
      <c r="BQ172" s="21"/>
      <c r="BR172" s="21"/>
      <c r="BS172" s="21"/>
      <c r="BT172" s="21"/>
      <c r="BU172" s="21"/>
      <c r="BV172" s="21"/>
      <c r="BW172" s="21"/>
      <c r="BX172" s="21"/>
      <c r="BY172" s="21"/>
      <c r="BZ172" s="21"/>
      <c r="CA172" s="21"/>
      <c r="CB172" s="21"/>
      <c r="CC172" s="21"/>
      <c r="CD172" s="21"/>
      <c r="CE172" s="21"/>
      <c r="CF172" s="21"/>
      <c r="CG172" s="21"/>
      <c r="CH172" s="21"/>
      <c r="CI172" s="21"/>
      <c r="CJ172" s="21"/>
      <c r="CK172" s="21"/>
      <c r="CL172" s="21"/>
      <c r="CM172" s="21"/>
      <c r="CN172" s="21"/>
      <c r="CO172" s="21"/>
      <c r="CP172" s="21"/>
      <c r="CQ172" s="21"/>
      <c r="CR172" s="21"/>
      <c r="CS172" s="21"/>
      <c r="CT172" s="21"/>
      <c r="CU172" s="21"/>
      <c r="CV172" s="21"/>
      <c r="CW172" s="21"/>
      <c r="CX172" s="21"/>
      <c r="CY172" s="21"/>
      <c r="CZ172" s="21"/>
      <c r="DA172" s="21"/>
      <c r="DB172" s="21"/>
      <c r="DC172" s="21"/>
      <c r="DD172" s="21"/>
      <c r="DE172" s="21"/>
      <c r="DF172" s="21"/>
      <c r="DG172" s="21"/>
      <c r="DH172" s="21"/>
      <c r="DI172" s="21"/>
      <c r="DJ172" s="21"/>
      <c r="DK172" s="21"/>
      <c r="DL172" s="21"/>
      <c r="DM172" s="21"/>
      <c r="DN172" s="21"/>
      <c r="DO172" s="21"/>
      <c r="DP172" s="21"/>
      <c r="DQ172" s="21"/>
      <c r="DR172" s="21"/>
      <c r="DS172" s="21"/>
      <c r="DT172" s="21"/>
      <c r="DU172" s="21"/>
      <c r="DV172" s="21"/>
      <c r="DW172" s="21"/>
      <c r="DX172" s="21"/>
      <c r="DY172" s="21"/>
      <c r="DZ172" s="21"/>
      <c r="EA172" s="21"/>
      <c r="EB172" s="21"/>
      <c r="EC172" s="21"/>
      <c r="ED172" s="21"/>
      <c r="EE172" s="21"/>
      <c r="EF172" s="21"/>
      <c r="EG172" s="21"/>
      <c r="EH172" s="21"/>
      <c r="EI172" s="21"/>
      <c r="EJ172" s="21"/>
      <c r="EK172" s="21"/>
      <c r="EL172" s="21"/>
      <c r="EM172" s="21"/>
      <c r="EN172" s="21"/>
      <c r="EO172" s="21"/>
    </row>
    <row r="173" spans="1:145" ht="14.25" customHeight="1">
      <c r="A173" s="21"/>
      <c r="B173" s="21"/>
      <c r="C173" s="21"/>
      <c r="D173" s="79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21"/>
      <c r="AV173" s="21"/>
      <c r="AW173" s="21"/>
      <c r="AX173" s="21"/>
      <c r="AY173" s="21"/>
      <c r="AZ173" s="21"/>
      <c r="BA173" s="21"/>
      <c r="BB173" s="21"/>
      <c r="BC173" s="21"/>
      <c r="BD173" s="21"/>
      <c r="BE173" s="21"/>
      <c r="BF173" s="21"/>
      <c r="BG173" s="21"/>
      <c r="BH173" s="21"/>
      <c r="BI173" s="21"/>
      <c r="BJ173" s="21"/>
      <c r="BK173" s="21"/>
      <c r="BL173" s="21"/>
      <c r="BM173" s="21"/>
      <c r="BN173" s="21"/>
      <c r="BO173" s="21"/>
      <c r="BP173" s="21"/>
      <c r="BQ173" s="21"/>
      <c r="BR173" s="21"/>
      <c r="BS173" s="21"/>
      <c r="BT173" s="21"/>
      <c r="BU173" s="21"/>
      <c r="BV173" s="21"/>
      <c r="BW173" s="21"/>
      <c r="BX173" s="21"/>
      <c r="BY173" s="21"/>
      <c r="BZ173" s="21"/>
      <c r="CA173" s="21"/>
      <c r="CB173" s="21"/>
      <c r="CC173" s="21"/>
      <c r="CD173" s="21"/>
      <c r="CE173" s="21"/>
      <c r="CF173" s="21"/>
      <c r="CG173" s="21"/>
      <c r="CH173" s="21"/>
      <c r="CI173" s="21"/>
      <c r="CJ173" s="21"/>
      <c r="CK173" s="21"/>
      <c r="CL173" s="21"/>
      <c r="CM173" s="21"/>
      <c r="CN173" s="21"/>
      <c r="CO173" s="21"/>
      <c r="CP173" s="21"/>
      <c r="CQ173" s="21"/>
      <c r="CR173" s="21"/>
      <c r="CS173" s="21"/>
      <c r="CT173" s="21"/>
      <c r="CU173" s="21"/>
      <c r="CV173" s="21"/>
      <c r="CW173" s="21"/>
      <c r="CX173" s="21"/>
      <c r="CY173" s="21"/>
      <c r="CZ173" s="21"/>
      <c r="DA173" s="21"/>
      <c r="DB173" s="21"/>
      <c r="DC173" s="21"/>
      <c r="DD173" s="21"/>
      <c r="DE173" s="21"/>
      <c r="DF173" s="21"/>
      <c r="DG173" s="21"/>
      <c r="DH173" s="21"/>
      <c r="DI173" s="21"/>
      <c r="DJ173" s="21"/>
      <c r="DK173" s="21"/>
      <c r="DL173" s="21"/>
      <c r="DM173" s="21"/>
      <c r="DN173" s="21"/>
      <c r="DO173" s="21"/>
      <c r="DP173" s="21"/>
      <c r="DQ173" s="21"/>
      <c r="DR173" s="21"/>
      <c r="DS173" s="21"/>
      <c r="DT173" s="21"/>
      <c r="DU173" s="21"/>
      <c r="DV173" s="21"/>
      <c r="DW173" s="21"/>
      <c r="DX173" s="21"/>
      <c r="DY173" s="21"/>
      <c r="DZ173" s="21"/>
      <c r="EA173" s="21"/>
      <c r="EB173" s="21"/>
      <c r="EC173" s="21"/>
      <c r="ED173" s="21"/>
      <c r="EE173" s="21"/>
      <c r="EF173" s="21"/>
      <c r="EG173" s="21"/>
      <c r="EH173" s="21"/>
      <c r="EI173" s="21"/>
      <c r="EJ173" s="21"/>
      <c r="EK173" s="21"/>
      <c r="EL173" s="21"/>
      <c r="EM173" s="21"/>
      <c r="EN173" s="21"/>
      <c r="EO173" s="21"/>
    </row>
    <row r="174" spans="1:145" ht="14.25" customHeight="1">
      <c r="A174" s="21"/>
      <c r="B174" s="21"/>
      <c r="C174" s="21"/>
      <c r="D174" s="79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  <c r="AV174" s="21"/>
      <c r="AW174" s="21"/>
      <c r="AX174" s="21"/>
      <c r="AY174" s="21"/>
      <c r="AZ174" s="21"/>
      <c r="BA174" s="21"/>
      <c r="BB174" s="21"/>
      <c r="BC174" s="21"/>
      <c r="BD174" s="21"/>
      <c r="BE174" s="21"/>
      <c r="BF174" s="21"/>
      <c r="BG174" s="21"/>
      <c r="BH174" s="21"/>
      <c r="BI174" s="21"/>
      <c r="BJ174" s="21"/>
      <c r="BK174" s="21"/>
      <c r="BL174" s="21"/>
      <c r="BM174" s="21"/>
      <c r="BN174" s="21"/>
      <c r="BO174" s="21"/>
      <c r="BP174" s="21"/>
      <c r="BQ174" s="21"/>
      <c r="BR174" s="21"/>
      <c r="BS174" s="21"/>
      <c r="BT174" s="21"/>
      <c r="BU174" s="21"/>
      <c r="BV174" s="21"/>
      <c r="BW174" s="21"/>
      <c r="BX174" s="21"/>
      <c r="BY174" s="21"/>
      <c r="BZ174" s="21"/>
      <c r="CA174" s="21"/>
      <c r="CB174" s="21"/>
      <c r="CC174" s="21"/>
      <c r="CD174" s="21"/>
      <c r="CE174" s="21"/>
      <c r="CF174" s="21"/>
      <c r="CG174" s="21"/>
      <c r="CH174" s="21"/>
      <c r="CI174" s="21"/>
      <c r="CJ174" s="21"/>
      <c r="CK174" s="21"/>
      <c r="CL174" s="21"/>
      <c r="CM174" s="21"/>
      <c r="CN174" s="21"/>
      <c r="CO174" s="21"/>
      <c r="CP174" s="21"/>
      <c r="CQ174" s="21"/>
      <c r="CR174" s="21"/>
      <c r="CS174" s="21"/>
      <c r="CT174" s="21"/>
      <c r="CU174" s="21"/>
      <c r="CV174" s="21"/>
      <c r="CW174" s="21"/>
      <c r="CX174" s="21"/>
      <c r="CY174" s="21"/>
      <c r="CZ174" s="21"/>
      <c r="DA174" s="21"/>
      <c r="DB174" s="21"/>
      <c r="DC174" s="21"/>
      <c r="DD174" s="21"/>
      <c r="DE174" s="21"/>
      <c r="DF174" s="21"/>
      <c r="DG174" s="21"/>
      <c r="DH174" s="21"/>
      <c r="DI174" s="21"/>
      <c r="DJ174" s="21"/>
      <c r="DK174" s="21"/>
      <c r="DL174" s="21"/>
      <c r="DM174" s="21"/>
      <c r="DN174" s="21"/>
      <c r="DO174" s="21"/>
      <c r="DP174" s="21"/>
      <c r="DQ174" s="21"/>
      <c r="DR174" s="21"/>
      <c r="DS174" s="21"/>
      <c r="DT174" s="21"/>
      <c r="DU174" s="21"/>
      <c r="DV174" s="21"/>
      <c r="DW174" s="21"/>
      <c r="DX174" s="21"/>
      <c r="DY174" s="21"/>
      <c r="DZ174" s="21"/>
      <c r="EA174" s="21"/>
      <c r="EB174" s="21"/>
      <c r="EC174" s="21"/>
      <c r="ED174" s="21"/>
      <c r="EE174" s="21"/>
      <c r="EF174" s="21"/>
      <c r="EG174" s="21"/>
      <c r="EH174" s="21"/>
      <c r="EI174" s="21"/>
      <c r="EJ174" s="21"/>
      <c r="EK174" s="21"/>
      <c r="EL174" s="21"/>
      <c r="EM174" s="21"/>
      <c r="EN174" s="21"/>
      <c r="EO174" s="21"/>
    </row>
    <row r="175" spans="1:145" ht="14.25" customHeight="1">
      <c r="A175" s="21"/>
      <c r="B175" s="21"/>
      <c r="C175" s="21"/>
      <c r="D175" s="79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21"/>
      <c r="AV175" s="21"/>
      <c r="AW175" s="21"/>
      <c r="AX175" s="21"/>
      <c r="AY175" s="21"/>
      <c r="AZ175" s="21"/>
      <c r="BA175" s="21"/>
      <c r="BB175" s="21"/>
      <c r="BC175" s="21"/>
      <c r="BD175" s="21"/>
      <c r="BE175" s="21"/>
      <c r="BF175" s="21"/>
      <c r="BG175" s="21"/>
      <c r="BH175" s="21"/>
      <c r="BI175" s="21"/>
      <c r="BJ175" s="21"/>
      <c r="BK175" s="21"/>
      <c r="BL175" s="21"/>
      <c r="BM175" s="21"/>
      <c r="BN175" s="21"/>
      <c r="BO175" s="21"/>
      <c r="BP175" s="21"/>
      <c r="BQ175" s="21"/>
      <c r="BR175" s="21"/>
      <c r="BS175" s="21"/>
      <c r="BT175" s="21"/>
      <c r="BU175" s="21"/>
      <c r="BV175" s="21"/>
      <c r="BW175" s="21"/>
      <c r="BX175" s="21"/>
      <c r="BY175" s="21"/>
      <c r="BZ175" s="21"/>
      <c r="CA175" s="21"/>
      <c r="CB175" s="21"/>
      <c r="CC175" s="21"/>
      <c r="CD175" s="21"/>
      <c r="CE175" s="21"/>
      <c r="CF175" s="21"/>
      <c r="CG175" s="21"/>
      <c r="CH175" s="21"/>
      <c r="CI175" s="21"/>
      <c r="CJ175" s="21"/>
      <c r="CK175" s="21"/>
      <c r="CL175" s="21"/>
      <c r="CM175" s="21"/>
      <c r="CN175" s="21"/>
      <c r="CO175" s="21"/>
      <c r="CP175" s="21"/>
      <c r="CQ175" s="21"/>
      <c r="CR175" s="21"/>
      <c r="CS175" s="21"/>
      <c r="CT175" s="21"/>
      <c r="CU175" s="21"/>
      <c r="CV175" s="21"/>
      <c r="CW175" s="21"/>
      <c r="CX175" s="21"/>
      <c r="CY175" s="21"/>
      <c r="CZ175" s="21"/>
      <c r="DA175" s="21"/>
      <c r="DB175" s="21"/>
      <c r="DC175" s="21"/>
      <c r="DD175" s="21"/>
      <c r="DE175" s="21"/>
      <c r="DF175" s="21"/>
      <c r="DG175" s="21"/>
      <c r="DH175" s="21"/>
      <c r="DI175" s="21"/>
      <c r="DJ175" s="21"/>
      <c r="DK175" s="21"/>
      <c r="DL175" s="21"/>
      <c r="DM175" s="21"/>
      <c r="DN175" s="21"/>
      <c r="DO175" s="21"/>
      <c r="DP175" s="21"/>
      <c r="DQ175" s="21"/>
      <c r="DR175" s="21"/>
      <c r="DS175" s="21"/>
      <c r="DT175" s="21"/>
      <c r="DU175" s="21"/>
      <c r="DV175" s="21"/>
      <c r="DW175" s="21"/>
      <c r="DX175" s="21"/>
      <c r="DY175" s="21"/>
      <c r="DZ175" s="21"/>
      <c r="EA175" s="21"/>
      <c r="EB175" s="21"/>
      <c r="EC175" s="21"/>
      <c r="ED175" s="21"/>
      <c r="EE175" s="21"/>
      <c r="EF175" s="21"/>
      <c r="EG175" s="21"/>
      <c r="EH175" s="21"/>
      <c r="EI175" s="21"/>
      <c r="EJ175" s="21"/>
      <c r="EK175" s="21"/>
      <c r="EL175" s="21"/>
      <c r="EM175" s="21"/>
      <c r="EN175" s="21"/>
      <c r="EO175" s="21"/>
    </row>
    <row r="176" spans="1:145" ht="14.25" customHeight="1">
      <c r="A176" s="21"/>
      <c r="B176" s="21"/>
      <c r="C176" s="21"/>
      <c r="D176" s="79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21"/>
      <c r="AV176" s="21"/>
      <c r="AW176" s="21"/>
      <c r="AX176" s="21"/>
      <c r="AY176" s="21"/>
      <c r="AZ176" s="21"/>
      <c r="BA176" s="21"/>
      <c r="BB176" s="21"/>
      <c r="BC176" s="21"/>
      <c r="BD176" s="21"/>
      <c r="BE176" s="21"/>
      <c r="BF176" s="21"/>
      <c r="BG176" s="21"/>
      <c r="BH176" s="21"/>
      <c r="BI176" s="21"/>
      <c r="BJ176" s="21"/>
      <c r="BK176" s="21"/>
      <c r="BL176" s="21"/>
      <c r="BM176" s="21"/>
      <c r="BN176" s="21"/>
      <c r="BO176" s="21"/>
      <c r="BP176" s="21"/>
      <c r="BQ176" s="21"/>
      <c r="BR176" s="21"/>
      <c r="BS176" s="21"/>
      <c r="BT176" s="21"/>
      <c r="BU176" s="21"/>
      <c r="BV176" s="21"/>
      <c r="BW176" s="21"/>
      <c r="BX176" s="21"/>
      <c r="BY176" s="21"/>
      <c r="BZ176" s="21"/>
      <c r="CA176" s="21"/>
      <c r="CB176" s="21"/>
      <c r="CC176" s="21"/>
      <c r="CD176" s="21"/>
      <c r="CE176" s="21"/>
      <c r="CF176" s="21"/>
      <c r="CG176" s="21"/>
      <c r="CH176" s="21"/>
      <c r="CI176" s="21"/>
      <c r="CJ176" s="21"/>
      <c r="CK176" s="21"/>
      <c r="CL176" s="21"/>
      <c r="CM176" s="21"/>
      <c r="CN176" s="21"/>
      <c r="CO176" s="21"/>
      <c r="CP176" s="21"/>
      <c r="CQ176" s="21"/>
      <c r="CR176" s="21"/>
      <c r="CS176" s="21"/>
      <c r="CT176" s="21"/>
      <c r="CU176" s="21"/>
      <c r="CV176" s="21"/>
      <c r="CW176" s="21"/>
      <c r="CX176" s="21"/>
      <c r="CY176" s="21"/>
      <c r="CZ176" s="21"/>
      <c r="DA176" s="21"/>
      <c r="DB176" s="21"/>
      <c r="DC176" s="21"/>
      <c r="DD176" s="21"/>
      <c r="DE176" s="21"/>
      <c r="DF176" s="21"/>
      <c r="DG176" s="21"/>
      <c r="DH176" s="21"/>
      <c r="DI176" s="21"/>
      <c r="DJ176" s="21"/>
      <c r="DK176" s="21"/>
      <c r="DL176" s="21"/>
      <c r="DM176" s="21"/>
      <c r="DN176" s="21"/>
      <c r="DO176" s="21"/>
      <c r="DP176" s="21"/>
      <c r="DQ176" s="21"/>
      <c r="DR176" s="21"/>
      <c r="DS176" s="21"/>
      <c r="DT176" s="21"/>
      <c r="DU176" s="21"/>
      <c r="DV176" s="21"/>
      <c r="DW176" s="21"/>
      <c r="DX176" s="21"/>
      <c r="DY176" s="21"/>
      <c r="DZ176" s="21"/>
      <c r="EA176" s="21"/>
      <c r="EB176" s="21"/>
      <c r="EC176" s="21"/>
      <c r="ED176" s="21"/>
      <c r="EE176" s="21"/>
      <c r="EF176" s="21"/>
      <c r="EG176" s="21"/>
      <c r="EH176" s="21"/>
      <c r="EI176" s="21"/>
      <c r="EJ176" s="21"/>
      <c r="EK176" s="21"/>
      <c r="EL176" s="21"/>
      <c r="EM176" s="21"/>
      <c r="EN176" s="21"/>
      <c r="EO176" s="21"/>
    </row>
    <row r="177" spans="1:145" ht="14.25" customHeight="1">
      <c r="A177" s="21"/>
      <c r="B177" s="21"/>
      <c r="C177" s="21"/>
      <c r="D177" s="79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21"/>
      <c r="AV177" s="21"/>
      <c r="AW177" s="21"/>
      <c r="AX177" s="21"/>
      <c r="AY177" s="21"/>
      <c r="AZ177" s="21"/>
      <c r="BA177" s="21"/>
      <c r="BB177" s="21"/>
      <c r="BC177" s="21"/>
      <c r="BD177" s="21"/>
      <c r="BE177" s="21"/>
      <c r="BF177" s="21"/>
      <c r="BG177" s="21"/>
      <c r="BH177" s="21"/>
      <c r="BI177" s="21"/>
      <c r="BJ177" s="21"/>
      <c r="BK177" s="21"/>
      <c r="BL177" s="21"/>
      <c r="BM177" s="21"/>
      <c r="BN177" s="21"/>
      <c r="BO177" s="21"/>
      <c r="BP177" s="21"/>
      <c r="BQ177" s="21"/>
      <c r="BR177" s="21"/>
      <c r="BS177" s="21"/>
      <c r="BT177" s="21"/>
      <c r="BU177" s="21"/>
      <c r="BV177" s="21"/>
      <c r="BW177" s="21"/>
      <c r="BX177" s="21"/>
      <c r="BY177" s="21"/>
      <c r="BZ177" s="21"/>
      <c r="CA177" s="21"/>
      <c r="CB177" s="21"/>
      <c r="CC177" s="21"/>
      <c r="CD177" s="21"/>
      <c r="CE177" s="21"/>
      <c r="CF177" s="21"/>
      <c r="CG177" s="21"/>
      <c r="CH177" s="21"/>
      <c r="CI177" s="21"/>
      <c r="CJ177" s="21"/>
      <c r="CK177" s="21"/>
      <c r="CL177" s="21"/>
      <c r="CM177" s="21"/>
      <c r="CN177" s="21"/>
      <c r="CO177" s="21"/>
      <c r="CP177" s="21"/>
      <c r="CQ177" s="21"/>
      <c r="CR177" s="21"/>
      <c r="CS177" s="21"/>
      <c r="CT177" s="21"/>
      <c r="CU177" s="21"/>
      <c r="CV177" s="21"/>
      <c r="CW177" s="21"/>
      <c r="CX177" s="21"/>
      <c r="CY177" s="21"/>
      <c r="CZ177" s="21"/>
      <c r="DA177" s="21"/>
      <c r="DB177" s="21"/>
      <c r="DC177" s="21"/>
      <c r="DD177" s="21"/>
      <c r="DE177" s="21"/>
      <c r="DF177" s="21"/>
      <c r="DG177" s="21"/>
      <c r="DH177" s="21"/>
      <c r="DI177" s="21"/>
      <c r="DJ177" s="21"/>
      <c r="DK177" s="21"/>
      <c r="DL177" s="21"/>
      <c r="DM177" s="21"/>
      <c r="DN177" s="21"/>
      <c r="DO177" s="21"/>
      <c r="DP177" s="21"/>
      <c r="DQ177" s="21"/>
      <c r="DR177" s="21"/>
      <c r="DS177" s="21"/>
      <c r="DT177" s="21"/>
      <c r="DU177" s="21"/>
      <c r="DV177" s="21"/>
      <c r="DW177" s="21"/>
      <c r="DX177" s="21"/>
      <c r="DY177" s="21"/>
      <c r="DZ177" s="21"/>
      <c r="EA177" s="21"/>
      <c r="EB177" s="21"/>
      <c r="EC177" s="21"/>
      <c r="ED177" s="21"/>
      <c r="EE177" s="21"/>
      <c r="EF177" s="21"/>
      <c r="EG177" s="21"/>
      <c r="EH177" s="21"/>
      <c r="EI177" s="21"/>
      <c r="EJ177" s="21"/>
      <c r="EK177" s="21"/>
      <c r="EL177" s="21"/>
      <c r="EM177" s="21"/>
      <c r="EN177" s="21"/>
      <c r="EO177" s="21"/>
    </row>
    <row r="178" spans="1:145" ht="14.25" customHeight="1">
      <c r="A178" s="21"/>
      <c r="B178" s="21"/>
      <c r="C178" s="21"/>
      <c r="D178" s="79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21"/>
      <c r="AV178" s="21"/>
      <c r="AW178" s="21"/>
      <c r="AX178" s="21"/>
      <c r="AY178" s="21"/>
      <c r="AZ178" s="21"/>
      <c r="BA178" s="21"/>
      <c r="BB178" s="21"/>
      <c r="BC178" s="21"/>
      <c r="BD178" s="21"/>
      <c r="BE178" s="21"/>
      <c r="BF178" s="21"/>
      <c r="BG178" s="21"/>
      <c r="BH178" s="21"/>
      <c r="BI178" s="21"/>
      <c r="BJ178" s="21"/>
      <c r="BK178" s="21"/>
      <c r="BL178" s="21"/>
      <c r="BM178" s="21"/>
      <c r="BN178" s="21"/>
      <c r="BO178" s="21"/>
      <c r="BP178" s="21"/>
      <c r="BQ178" s="21"/>
      <c r="BR178" s="21"/>
      <c r="BS178" s="21"/>
      <c r="BT178" s="21"/>
      <c r="BU178" s="21"/>
      <c r="BV178" s="21"/>
      <c r="BW178" s="21"/>
      <c r="BX178" s="21"/>
      <c r="BY178" s="21"/>
      <c r="BZ178" s="21"/>
      <c r="CA178" s="21"/>
      <c r="CB178" s="21"/>
      <c r="CC178" s="21"/>
      <c r="CD178" s="21"/>
      <c r="CE178" s="21"/>
      <c r="CF178" s="21"/>
      <c r="CG178" s="21"/>
      <c r="CH178" s="21"/>
      <c r="CI178" s="21"/>
      <c r="CJ178" s="21"/>
      <c r="CK178" s="21"/>
      <c r="CL178" s="21"/>
      <c r="CM178" s="21"/>
      <c r="CN178" s="21"/>
      <c r="CO178" s="21"/>
      <c r="CP178" s="21"/>
      <c r="CQ178" s="21"/>
      <c r="CR178" s="21"/>
      <c r="CS178" s="21"/>
      <c r="CT178" s="21"/>
      <c r="CU178" s="21"/>
      <c r="CV178" s="21"/>
      <c r="CW178" s="21"/>
      <c r="CX178" s="21"/>
      <c r="CY178" s="21"/>
      <c r="CZ178" s="21"/>
      <c r="DA178" s="21"/>
      <c r="DB178" s="21"/>
      <c r="DC178" s="21"/>
      <c r="DD178" s="21"/>
      <c r="DE178" s="21"/>
      <c r="DF178" s="21"/>
      <c r="DG178" s="21"/>
      <c r="DH178" s="21"/>
      <c r="DI178" s="21"/>
      <c r="DJ178" s="21"/>
      <c r="DK178" s="21"/>
      <c r="DL178" s="21"/>
      <c r="DM178" s="21"/>
      <c r="DN178" s="21"/>
      <c r="DO178" s="21"/>
      <c r="DP178" s="21"/>
      <c r="DQ178" s="21"/>
      <c r="DR178" s="21"/>
      <c r="DS178" s="21"/>
      <c r="DT178" s="21"/>
      <c r="DU178" s="21"/>
      <c r="DV178" s="21"/>
      <c r="DW178" s="21"/>
      <c r="DX178" s="21"/>
      <c r="DY178" s="21"/>
      <c r="DZ178" s="21"/>
      <c r="EA178" s="21"/>
      <c r="EB178" s="21"/>
      <c r="EC178" s="21"/>
      <c r="ED178" s="21"/>
      <c r="EE178" s="21"/>
      <c r="EF178" s="21"/>
      <c r="EG178" s="21"/>
      <c r="EH178" s="21"/>
      <c r="EI178" s="21"/>
      <c r="EJ178" s="21"/>
      <c r="EK178" s="21"/>
      <c r="EL178" s="21"/>
      <c r="EM178" s="21"/>
      <c r="EN178" s="21"/>
      <c r="EO178" s="21"/>
    </row>
    <row r="179" spans="1:145" ht="14.25" customHeight="1">
      <c r="A179" s="21"/>
      <c r="B179" s="21"/>
      <c r="C179" s="21"/>
      <c r="D179" s="79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  <c r="AV179" s="21"/>
      <c r="AW179" s="21"/>
      <c r="AX179" s="21"/>
      <c r="AY179" s="21"/>
      <c r="AZ179" s="21"/>
      <c r="BA179" s="21"/>
      <c r="BB179" s="21"/>
      <c r="BC179" s="21"/>
      <c r="BD179" s="21"/>
      <c r="BE179" s="21"/>
      <c r="BF179" s="21"/>
      <c r="BG179" s="21"/>
      <c r="BH179" s="21"/>
      <c r="BI179" s="21"/>
      <c r="BJ179" s="21"/>
      <c r="BK179" s="21"/>
      <c r="BL179" s="21"/>
      <c r="BM179" s="21"/>
      <c r="BN179" s="21"/>
      <c r="BO179" s="21"/>
      <c r="BP179" s="21"/>
      <c r="BQ179" s="21"/>
      <c r="BR179" s="21"/>
      <c r="BS179" s="21"/>
      <c r="BT179" s="21"/>
      <c r="BU179" s="21"/>
      <c r="BV179" s="21"/>
      <c r="BW179" s="21"/>
      <c r="BX179" s="21"/>
      <c r="BY179" s="21"/>
      <c r="BZ179" s="21"/>
      <c r="CA179" s="21"/>
      <c r="CB179" s="21"/>
      <c r="CC179" s="21"/>
      <c r="CD179" s="21"/>
      <c r="CE179" s="21"/>
      <c r="CF179" s="21"/>
      <c r="CG179" s="21"/>
      <c r="CH179" s="21"/>
      <c r="CI179" s="21"/>
      <c r="CJ179" s="21"/>
      <c r="CK179" s="21"/>
      <c r="CL179" s="21"/>
      <c r="CM179" s="21"/>
      <c r="CN179" s="21"/>
      <c r="CO179" s="21"/>
      <c r="CP179" s="21"/>
      <c r="CQ179" s="21"/>
      <c r="CR179" s="21"/>
      <c r="CS179" s="21"/>
      <c r="CT179" s="21"/>
      <c r="CU179" s="21"/>
      <c r="CV179" s="21"/>
      <c r="CW179" s="21"/>
      <c r="CX179" s="21"/>
      <c r="CY179" s="21"/>
      <c r="CZ179" s="21"/>
      <c r="DA179" s="21"/>
      <c r="DB179" s="21"/>
      <c r="DC179" s="21"/>
      <c r="DD179" s="21"/>
      <c r="DE179" s="21"/>
      <c r="DF179" s="21"/>
      <c r="DG179" s="21"/>
      <c r="DH179" s="21"/>
      <c r="DI179" s="21"/>
      <c r="DJ179" s="21"/>
      <c r="DK179" s="21"/>
      <c r="DL179" s="21"/>
      <c r="DM179" s="21"/>
      <c r="DN179" s="21"/>
      <c r="DO179" s="21"/>
      <c r="DP179" s="21"/>
      <c r="DQ179" s="21"/>
      <c r="DR179" s="21"/>
      <c r="DS179" s="21"/>
      <c r="DT179" s="21"/>
      <c r="DU179" s="21"/>
      <c r="DV179" s="21"/>
      <c r="DW179" s="21"/>
      <c r="DX179" s="21"/>
      <c r="DY179" s="21"/>
      <c r="DZ179" s="21"/>
      <c r="EA179" s="21"/>
      <c r="EB179" s="21"/>
      <c r="EC179" s="21"/>
      <c r="ED179" s="21"/>
      <c r="EE179" s="21"/>
      <c r="EF179" s="21"/>
      <c r="EG179" s="21"/>
      <c r="EH179" s="21"/>
      <c r="EI179" s="21"/>
      <c r="EJ179" s="21"/>
      <c r="EK179" s="21"/>
      <c r="EL179" s="21"/>
      <c r="EM179" s="21"/>
      <c r="EN179" s="21"/>
      <c r="EO179" s="21"/>
    </row>
    <row r="180" spans="1:145" ht="14.25" customHeight="1">
      <c r="A180" s="21"/>
      <c r="B180" s="21"/>
      <c r="C180" s="21"/>
      <c r="D180" s="79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  <c r="AU180" s="21"/>
      <c r="AV180" s="21"/>
      <c r="AW180" s="21"/>
      <c r="AX180" s="21"/>
      <c r="AY180" s="21"/>
      <c r="AZ180" s="21"/>
      <c r="BA180" s="21"/>
      <c r="BB180" s="21"/>
      <c r="BC180" s="21"/>
      <c r="BD180" s="21"/>
      <c r="BE180" s="21"/>
      <c r="BF180" s="21"/>
      <c r="BG180" s="21"/>
      <c r="BH180" s="21"/>
      <c r="BI180" s="21"/>
      <c r="BJ180" s="21"/>
      <c r="BK180" s="21"/>
      <c r="BL180" s="21"/>
      <c r="BM180" s="21"/>
      <c r="BN180" s="21"/>
      <c r="BO180" s="21"/>
      <c r="BP180" s="21"/>
      <c r="BQ180" s="21"/>
      <c r="BR180" s="21"/>
      <c r="BS180" s="21"/>
      <c r="BT180" s="21"/>
      <c r="BU180" s="21"/>
      <c r="BV180" s="21"/>
      <c r="BW180" s="21"/>
      <c r="BX180" s="21"/>
      <c r="BY180" s="21"/>
      <c r="BZ180" s="21"/>
      <c r="CA180" s="21"/>
      <c r="CB180" s="21"/>
      <c r="CC180" s="21"/>
      <c r="CD180" s="21"/>
      <c r="CE180" s="21"/>
      <c r="CF180" s="21"/>
      <c r="CG180" s="21"/>
      <c r="CH180" s="21"/>
      <c r="CI180" s="21"/>
      <c r="CJ180" s="21"/>
      <c r="CK180" s="21"/>
      <c r="CL180" s="21"/>
      <c r="CM180" s="21"/>
      <c r="CN180" s="21"/>
      <c r="CO180" s="21"/>
      <c r="CP180" s="21"/>
      <c r="CQ180" s="21"/>
      <c r="CR180" s="21"/>
      <c r="CS180" s="21"/>
      <c r="CT180" s="21"/>
      <c r="CU180" s="21"/>
      <c r="CV180" s="21"/>
      <c r="CW180" s="21"/>
      <c r="CX180" s="21"/>
      <c r="CY180" s="21"/>
      <c r="CZ180" s="21"/>
      <c r="DA180" s="21"/>
      <c r="DB180" s="21"/>
      <c r="DC180" s="21"/>
      <c r="DD180" s="21"/>
      <c r="DE180" s="21"/>
      <c r="DF180" s="21"/>
      <c r="DG180" s="21"/>
      <c r="DH180" s="21"/>
      <c r="DI180" s="21"/>
      <c r="DJ180" s="21"/>
      <c r="DK180" s="21"/>
      <c r="DL180" s="21"/>
      <c r="DM180" s="21"/>
      <c r="DN180" s="21"/>
      <c r="DO180" s="21"/>
      <c r="DP180" s="21"/>
      <c r="DQ180" s="21"/>
      <c r="DR180" s="21"/>
      <c r="DS180" s="21"/>
      <c r="DT180" s="21"/>
      <c r="DU180" s="21"/>
      <c r="DV180" s="21"/>
      <c r="DW180" s="21"/>
      <c r="DX180" s="21"/>
      <c r="DY180" s="21"/>
      <c r="DZ180" s="21"/>
      <c r="EA180" s="21"/>
      <c r="EB180" s="21"/>
      <c r="EC180" s="21"/>
      <c r="ED180" s="21"/>
      <c r="EE180" s="21"/>
      <c r="EF180" s="21"/>
      <c r="EG180" s="21"/>
      <c r="EH180" s="21"/>
      <c r="EI180" s="21"/>
      <c r="EJ180" s="21"/>
      <c r="EK180" s="21"/>
      <c r="EL180" s="21"/>
      <c r="EM180" s="21"/>
      <c r="EN180" s="21"/>
      <c r="EO180" s="21"/>
    </row>
    <row r="181" spans="1:145" ht="14.25" customHeight="1">
      <c r="A181" s="21"/>
      <c r="B181" s="21"/>
      <c r="C181" s="21"/>
      <c r="D181" s="79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  <c r="AU181" s="21"/>
      <c r="AV181" s="21"/>
      <c r="AW181" s="21"/>
      <c r="AX181" s="21"/>
      <c r="AY181" s="21"/>
      <c r="AZ181" s="21"/>
      <c r="BA181" s="21"/>
      <c r="BB181" s="21"/>
      <c r="BC181" s="21"/>
      <c r="BD181" s="21"/>
      <c r="BE181" s="21"/>
      <c r="BF181" s="21"/>
      <c r="BG181" s="21"/>
      <c r="BH181" s="21"/>
      <c r="BI181" s="21"/>
      <c r="BJ181" s="21"/>
      <c r="BK181" s="21"/>
      <c r="BL181" s="21"/>
      <c r="BM181" s="21"/>
      <c r="BN181" s="21"/>
      <c r="BO181" s="21"/>
      <c r="BP181" s="21"/>
      <c r="BQ181" s="21"/>
      <c r="BR181" s="21"/>
      <c r="BS181" s="21"/>
      <c r="BT181" s="21"/>
      <c r="BU181" s="21"/>
      <c r="BV181" s="21"/>
      <c r="BW181" s="21"/>
      <c r="BX181" s="21"/>
      <c r="BY181" s="21"/>
      <c r="BZ181" s="21"/>
      <c r="CA181" s="21"/>
      <c r="CB181" s="21"/>
      <c r="CC181" s="21"/>
      <c r="CD181" s="21"/>
      <c r="CE181" s="21"/>
      <c r="CF181" s="21"/>
      <c r="CG181" s="21"/>
      <c r="CH181" s="21"/>
      <c r="CI181" s="21"/>
      <c r="CJ181" s="21"/>
      <c r="CK181" s="21"/>
      <c r="CL181" s="21"/>
      <c r="CM181" s="21"/>
      <c r="CN181" s="21"/>
      <c r="CO181" s="21"/>
      <c r="CP181" s="21"/>
      <c r="CQ181" s="21"/>
      <c r="CR181" s="21"/>
      <c r="CS181" s="21"/>
      <c r="CT181" s="21"/>
      <c r="CU181" s="21"/>
      <c r="CV181" s="21"/>
      <c r="CW181" s="21"/>
      <c r="CX181" s="21"/>
      <c r="CY181" s="21"/>
      <c r="CZ181" s="21"/>
      <c r="DA181" s="21"/>
      <c r="DB181" s="21"/>
      <c r="DC181" s="21"/>
      <c r="DD181" s="21"/>
      <c r="DE181" s="21"/>
      <c r="DF181" s="21"/>
      <c r="DG181" s="21"/>
      <c r="DH181" s="21"/>
      <c r="DI181" s="21"/>
      <c r="DJ181" s="21"/>
      <c r="DK181" s="21"/>
      <c r="DL181" s="21"/>
      <c r="DM181" s="21"/>
      <c r="DN181" s="21"/>
      <c r="DO181" s="21"/>
      <c r="DP181" s="21"/>
      <c r="DQ181" s="21"/>
      <c r="DR181" s="21"/>
      <c r="DS181" s="21"/>
      <c r="DT181" s="21"/>
      <c r="DU181" s="21"/>
      <c r="DV181" s="21"/>
      <c r="DW181" s="21"/>
      <c r="DX181" s="21"/>
      <c r="DY181" s="21"/>
      <c r="DZ181" s="21"/>
      <c r="EA181" s="21"/>
      <c r="EB181" s="21"/>
      <c r="EC181" s="21"/>
      <c r="ED181" s="21"/>
      <c r="EE181" s="21"/>
      <c r="EF181" s="21"/>
      <c r="EG181" s="21"/>
      <c r="EH181" s="21"/>
      <c r="EI181" s="21"/>
      <c r="EJ181" s="21"/>
      <c r="EK181" s="21"/>
      <c r="EL181" s="21"/>
      <c r="EM181" s="21"/>
      <c r="EN181" s="21"/>
      <c r="EO181" s="21"/>
    </row>
    <row r="182" spans="1:145" ht="14.25" customHeight="1">
      <c r="A182" s="21"/>
      <c r="B182" s="21"/>
      <c r="C182" s="21"/>
      <c r="D182" s="79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  <c r="AV182" s="21"/>
      <c r="AW182" s="21"/>
      <c r="AX182" s="21"/>
      <c r="AY182" s="21"/>
      <c r="AZ182" s="21"/>
      <c r="BA182" s="21"/>
      <c r="BB182" s="21"/>
      <c r="BC182" s="21"/>
      <c r="BD182" s="21"/>
      <c r="BE182" s="21"/>
      <c r="BF182" s="21"/>
      <c r="BG182" s="21"/>
      <c r="BH182" s="21"/>
      <c r="BI182" s="21"/>
      <c r="BJ182" s="21"/>
      <c r="BK182" s="21"/>
      <c r="BL182" s="21"/>
      <c r="BM182" s="21"/>
      <c r="BN182" s="21"/>
      <c r="BO182" s="21"/>
      <c r="BP182" s="21"/>
      <c r="BQ182" s="21"/>
      <c r="BR182" s="21"/>
      <c r="BS182" s="21"/>
      <c r="BT182" s="21"/>
      <c r="BU182" s="21"/>
      <c r="BV182" s="21"/>
      <c r="BW182" s="21"/>
      <c r="BX182" s="21"/>
      <c r="BY182" s="21"/>
      <c r="BZ182" s="21"/>
      <c r="CA182" s="21"/>
      <c r="CB182" s="21"/>
      <c r="CC182" s="21"/>
      <c r="CD182" s="21"/>
      <c r="CE182" s="21"/>
      <c r="CF182" s="21"/>
      <c r="CG182" s="21"/>
      <c r="CH182" s="21"/>
      <c r="CI182" s="21"/>
      <c r="CJ182" s="21"/>
      <c r="CK182" s="21"/>
      <c r="CL182" s="21"/>
      <c r="CM182" s="21"/>
      <c r="CN182" s="21"/>
      <c r="CO182" s="21"/>
      <c r="CP182" s="21"/>
      <c r="CQ182" s="21"/>
      <c r="CR182" s="21"/>
      <c r="CS182" s="21"/>
      <c r="CT182" s="21"/>
      <c r="CU182" s="21"/>
      <c r="CV182" s="21"/>
      <c r="CW182" s="21"/>
      <c r="CX182" s="21"/>
      <c r="CY182" s="21"/>
      <c r="CZ182" s="21"/>
      <c r="DA182" s="21"/>
      <c r="DB182" s="21"/>
      <c r="DC182" s="21"/>
      <c r="DD182" s="21"/>
      <c r="DE182" s="21"/>
      <c r="DF182" s="21"/>
      <c r="DG182" s="21"/>
      <c r="DH182" s="21"/>
      <c r="DI182" s="21"/>
      <c r="DJ182" s="21"/>
      <c r="DK182" s="21"/>
      <c r="DL182" s="21"/>
      <c r="DM182" s="21"/>
      <c r="DN182" s="21"/>
      <c r="DO182" s="21"/>
      <c r="DP182" s="21"/>
      <c r="DQ182" s="21"/>
      <c r="DR182" s="21"/>
      <c r="DS182" s="21"/>
      <c r="DT182" s="21"/>
      <c r="DU182" s="21"/>
      <c r="DV182" s="21"/>
      <c r="DW182" s="21"/>
      <c r="DX182" s="21"/>
      <c r="DY182" s="21"/>
      <c r="DZ182" s="21"/>
      <c r="EA182" s="21"/>
      <c r="EB182" s="21"/>
      <c r="EC182" s="21"/>
      <c r="ED182" s="21"/>
      <c r="EE182" s="21"/>
      <c r="EF182" s="21"/>
      <c r="EG182" s="21"/>
      <c r="EH182" s="21"/>
      <c r="EI182" s="21"/>
      <c r="EJ182" s="21"/>
      <c r="EK182" s="21"/>
      <c r="EL182" s="21"/>
      <c r="EM182" s="21"/>
      <c r="EN182" s="21"/>
      <c r="EO182" s="21"/>
    </row>
    <row r="183" spans="1:145" ht="14.25" customHeight="1">
      <c r="A183" s="21"/>
      <c r="B183" s="21"/>
      <c r="C183" s="21"/>
      <c r="D183" s="79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21"/>
      <c r="AW183" s="21"/>
      <c r="AX183" s="21"/>
      <c r="AY183" s="21"/>
      <c r="AZ183" s="21"/>
      <c r="BA183" s="21"/>
      <c r="BB183" s="21"/>
      <c r="BC183" s="21"/>
      <c r="BD183" s="21"/>
      <c r="BE183" s="21"/>
      <c r="BF183" s="21"/>
      <c r="BG183" s="21"/>
      <c r="BH183" s="21"/>
      <c r="BI183" s="21"/>
      <c r="BJ183" s="21"/>
      <c r="BK183" s="21"/>
      <c r="BL183" s="21"/>
      <c r="BM183" s="21"/>
      <c r="BN183" s="21"/>
      <c r="BO183" s="21"/>
      <c r="BP183" s="21"/>
      <c r="BQ183" s="21"/>
      <c r="BR183" s="21"/>
      <c r="BS183" s="21"/>
      <c r="BT183" s="21"/>
      <c r="BU183" s="21"/>
      <c r="BV183" s="21"/>
      <c r="BW183" s="21"/>
      <c r="BX183" s="21"/>
      <c r="BY183" s="21"/>
      <c r="BZ183" s="21"/>
      <c r="CA183" s="21"/>
      <c r="CB183" s="21"/>
      <c r="CC183" s="21"/>
      <c r="CD183" s="21"/>
      <c r="CE183" s="21"/>
      <c r="CF183" s="21"/>
      <c r="CG183" s="21"/>
      <c r="CH183" s="21"/>
      <c r="CI183" s="21"/>
      <c r="CJ183" s="21"/>
      <c r="CK183" s="21"/>
      <c r="CL183" s="21"/>
      <c r="CM183" s="21"/>
      <c r="CN183" s="21"/>
      <c r="CO183" s="21"/>
      <c r="CP183" s="21"/>
      <c r="CQ183" s="21"/>
      <c r="CR183" s="21"/>
      <c r="CS183" s="21"/>
      <c r="CT183" s="21"/>
      <c r="CU183" s="21"/>
      <c r="CV183" s="21"/>
      <c r="CW183" s="21"/>
      <c r="CX183" s="21"/>
      <c r="CY183" s="21"/>
      <c r="CZ183" s="21"/>
      <c r="DA183" s="21"/>
      <c r="DB183" s="21"/>
      <c r="DC183" s="21"/>
      <c r="DD183" s="21"/>
      <c r="DE183" s="21"/>
      <c r="DF183" s="21"/>
      <c r="DG183" s="21"/>
      <c r="DH183" s="21"/>
      <c r="DI183" s="21"/>
      <c r="DJ183" s="21"/>
      <c r="DK183" s="21"/>
      <c r="DL183" s="21"/>
      <c r="DM183" s="21"/>
      <c r="DN183" s="21"/>
      <c r="DO183" s="21"/>
      <c r="DP183" s="21"/>
      <c r="DQ183" s="21"/>
      <c r="DR183" s="21"/>
      <c r="DS183" s="21"/>
      <c r="DT183" s="21"/>
      <c r="DU183" s="21"/>
      <c r="DV183" s="21"/>
      <c r="DW183" s="21"/>
      <c r="DX183" s="21"/>
      <c r="DY183" s="21"/>
      <c r="DZ183" s="21"/>
      <c r="EA183" s="21"/>
      <c r="EB183" s="21"/>
      <c r="EC183" s="21"/>
      <c r="ED183" s="21"/>
      <c r="EE183" s="21"/>
      <c r="EF183" s="21"/>
      <c r="EG183" s="21"/>
      <c r="EH183" s="21"/>
      <c r="EI183" s="21"/>
      <c r="EJ183" s="21"/>
      <c r="EK183" s="21"/>
      <c r="EL183" s="21"/>
      <c r="EM183" s="21"/>
      <c r="EN183" s="21"/>
      <c r="EO183" s="21"/>
    </row>
    <row r="184" spans="1:145" ht="14.25" customHeight="1">
      <c r="A184" s="21"/>
      <c r="B184" s="21"/>
      <c r="C184" s="21"/>
      <c r="D184" s="79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  <c r="AV184" s="21"/>
      <c r="AW184" s="21"/>
      <c r="AX184" s="21"/>
      <c r="AY184" s="21"/>
      <c r="AZ184" s="21"/>
      <c r="BA184" s="21"/>
      <c r="BB184" s="21"/>
      <c r="BC184" s="21"/>
      <c r="BD184" s="21"/>
      <c r="BE184" s="21"/>
      <c r="BF184" s="21"/>
      <c r="BG184" s="21"/>
      <c r="BH184" s="21"/>
      <c r="BI184" s="21"/>
      <c r="BJ184" s="21"/>
      <c r="BK184" s="21"/>
      <c r="BL184" s="21"/>
      <c r="BM184" s="21"/>
      <c r="BN184" s="21"/>
      <c r="BO184" s="21"/>
      <c r="BP184" s="21"/>
      <c r="BQ184" s="21"/>
      <c r="BR184" s="21"/>
      <c r="BS184" s="21"/>
      <c r="BT184" s="21"/>
      <c r="BU184" s="21"/>
      <c r="BV184" s="21"/>
      <c r="BW184" s="21"/>
      <c r="BX184" s="21"/>
      <c r="BY184" s="21"/>
      <c r="BZ184" s="21"/>
      <c r="CA184" s="21"/>
      <c r="CB184" s="21"/>
      <c r="CC184" s="21"/>
      <c r="CD184" s="21"/>
      <c r="CE184" s="21"/>
      <c r="CF184" s="21"/>
      <c r="CG184" s="21"/>
      <c r="CH184" s="21"/>
      <c r="CI184" s="21"/>
      <c r="CJ184" s="21"/>
      <c r="CK184" s="21"/>
      <c r="CL184" s="21"/>
      <c r="CM184" s="21"/>
      <c r="CN184" s="21"/>
      <c r="CO184" s="21"/>
      <c r="CP184" s="21"/>
      <c r="CQ184" s="21"/>
      <c r="CR184" s="21"/>
      <c r="CS184" s="21"/>
      <c r="CT184" s="21"/>
      <c r="CU184" s="21"/>
      <c r="CV184" s="21"/>
      <c r="CW184" s="21"/>
      <c r="CX184" s="21"/>
      <c r="CY184" s="21"/>
      <c r="CZ184" s="21"/>
      <c r="DA184" s="21"/>
      <c r="DB184" s="21"/>
      <c r="DC184" s="21"/>
      <c r="DD184" s="21"/>
      <c r="DE184" s="21"/>
      <c r="DF184" s="21"/>
      <c r="DG184" s="21"/>
      <c r="DH184" s="21"/>
      <c r="DI184" s="21"/>
      <c r="DJ184" s="21"/>
      <c r="DK184" s="21"/>
      <c r="DL184" s="21"/>
      <c r="DM184" s="21"/>
      <c r="DN184" s="21"/>
      <c r="DO184" s="21"/>
      <c r="DP184" s="21"/>
      <c r="DQ184" s="21"/>
      <c r="DR184" s="21"/>
      <c r="DS184" s="21"/>
      <c r="DT184" s="21"/>
      <c r="DU184" s="21"/>
      <c r="DV184" s="21"/>
      <c r="DW184" s="21"/>
      <c r="DX184" s="21"/>
      <c r="DY184" s="21"/>
      <c r="DZ184" s="21"/>
      <c r="EA184" s="21"/>
      <c r="EB184" s="21"/>
      <c r="EC184" s="21"/>
      <c r="ED184" s="21"/>
      <c r="EE184" s="21"/>
      <c r="EF184" s="21"/>
      <c r="EG184" s="21"/>
      <c r="EH184" s="21"/>
      <c r="EI184" s="21"/>
      <c r="EJ184" s="21"/>
      <c r="EK184" s="21"/>
      <c r="EL184" s="21"/>
      <c r="EM184" s="21"/>
      <c r="EN184" s="21"/>
      <c r="EO184" s="21"/>
    </row>
    <row r="185" spans="1:145" ht="14.25" customHeight="1">
      <c r="A185" s="21"/>
      <c r="B185" s="21"/>
      <c r="C185" s="21"/>
      <c r="D185" s="79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1"/>
      <c r="BB185" s="21"/>
      <c r="BC185" s="21"/>
      <c r="BD185" s="21"/>
      <c r="BE185" s="21"/>
      <c r="BF185" s="21"/>
      <c r="BG185" s="21"/>
      <c r="BH185" s="21"/>
      <c r="BI185" s="21"/>
      <c r="BJ185" s="21"/>
      <c r="BK185" s="21"/>
      <c r="BL185" s="21"/>
      <c r="BM185" s="21"/>
      <c r="BN185" s="21"/>
      <c r="BO185" s="21"/>
      <c r="BP185" s="21"/>
      <c r="BQ185" s="21"/>
      <c r="BR185" s="21"/>
      <c r="BS185" s="21"/>
      <c r="BT185" s="21"/>
      <c r="BU185" s="21"/>
      <c r="BV185" s="21"/>
      <c r="BW185" s="21"/>
      <c r="BX185" s="21"/>
      <c r="BY185" s="21"/>
      <c r="BZ185" s="21"/>
      <c r="CA185" s="21"/>
      <c r="CB185" s="21"/>
      <c r="CC185" s="21"/>
      <c r="CD185" s="21"/>
      <c r="CE185" s="21"/>
      <c r="CF185" s="21"/>
      <c r="CG185" s="21"/>
      <c r="CH185" s="21"/>
      <c r="CI185" s="21"/>
      <c r="CJ185" s="21"/>
      <c r="CK185" s="21"/>
      <c r="CL185" s="21"/>
      <c r="CM185" s="21"/>
      <c r="CN185" s="21"/>
      <c r="CO185" s="21"/>
      <c r="CP185" s="21"/>
      <c r="CQ185" s="21"/>
      <c r="CR185" s="21"/>
      <c r="CS185" s="21"/>
      <c r="CT185" s="21"/>
      <c r="CU185" s="21"/>
      <c r="CV185" s="21"/>
      <c r="CW185" s="21"/>
      <c r="CX185" s="21"/>
      <c r="CY185" s="21"/>
      <c r="CZ185" s="21"/>
      <c r="DA185" s="21"/>
      <c r="DB185" s="21"/>
      <c r="DC185" s="21"/>
      <c r="DD185" s="21"/>
      <c r="DE185" s="21"/>
      <c r="DF185" s="21"/>
      <c r="DG185" s="21"/>
      <c r="DH185" s="21"/>
      <c r="DI185" s="21"/>
      <c r="DJ185" s="21"/>
      <c r="DK185" s="21"/>
      <c r="DL185" s="21"/>
      <c r="DM185" s="21"/>
      <c r="DN185" s="21"/>
      <c r="DO185" s="21"/>
      <c r="DP185" s="21"/>
      <c r="DQ185" s="21"/>
      <c r="DR185" s="21"/>
      <c r="DS185" s="21"/>
      <c r="DT185" s="21"/>
      <c r="DU185" s="21"/>
      <c r="DV185" s="21"/>
      <c r="DW185" s="21"/>
      <c r="DX185" s="21"/>
      <c r="DY185" s="21"/>
      <c r="DZ185" s="21"/>
      <c r="EA185" s="21"/>
      <c r="EB185" s="21"/>
      <c r="EC185" s="21"/>
      <c r="ED185" s="21"/>
      <c r="EE185" s="21"/>
      <c r="EF185" s="21"/>
      <c r="EG185" s="21"/>
      <c r="EH185" s="21"/>
      <c r="EI185" s="21"/>
      <c r="EJ185" s="21"/>
      <c r="EK185" s="21"/>
      <c r="EL185" s="21"/>
      <c r="EM185" s="21"/>
      <c r="EN185" s="21"/>
      <c r="EO185" s="21"/>
    </row>
    <row r="186" spans="1:145" ht="14.25" customHeight="1">
      <c r="A186" s="21"/>
      <c r="B186" s="21"/>
      <c r="C186" s="21"/>
      <c r="D186" s="79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  <c r="AV186" s="21"/>
      <c r="AW186" s="21"/>
      <c r="AX186" s="21"/>
      <c r="AY186" s="21"/>
      <c r="AZ186" s="21"/>
      <c r="BA186" s="21"/>
      <c r="BB186" s="21"/>
      <c r="BC186" s="21"/>
      <c r="BD186" s="21"/>
      <c r="BE186" s="21"/>
      <c r="BF186" s="21"/>
      <c r="BG186" s="21"/>
      <c r="BH186" s="21"/>
      <c r="BI186" s="21"/>
      <c r="BJ186" s="21"/>
      <c r="BK186" s="21"/>
      <c r="BL186" s="21"/>
      <c r="BM186" s="21"/>
      <c r="BN186" s="21"/>
      <c r="BO186" s="21"/>
      <c r="BP186" s="21"/>
      <c r="BQ186" s="21"/>
      <c r="BR186" s="21"/>
      <c r="BS186" s="21"/>
      <c r="BT186" s="21"/>
      <c r="BU186" s="21"/>
      <c r="BV186" s="21"/>
      <c r="BW186" s="21"/>
      <c r="BX186" s="21"/>
      <c r="BY186" s="21"/>
      <c r="BZ186" s="21"/>
      <c r="CA186" s="21"/>
      <c r="CB186" s="21"/>
      <c r="CC186" s="21"/>
      <c r="CD186" s="21"/>
      <c r="CE186" s="21"/>
      <c r="CF186" s="21"/>
      <c r="CG186" s="21"/>
      <c r="CH186" s="21"/>
      <c r="CI186" s="21"/>
      <c r="CJ186" s="21"/>
      <c r="CK186" s="21"/>
      <c r="CL186" s="21"/>
      <c r="CM186" s="21"/>
      <c r="CN186" s="21"/>
      <c r="CO186" s="21"/>
      <c r="CP186" s="21"/>
      <c r="CQ186" s="21"/>
      <c r="CR186" s="21"/>
      <c r="CS186" s="21"/>
      <c r="CT186" s="21"/>
      <c r="CU186" s="21"/>
      <c r="CV186" s="21"/>
      <c r="CW186" s="21"/>
      <c r="CX186" s="21"/>
      <c r="CY186" s="21"/>
      <c r="CZ186" s="21"/>
      <c r="DA186" s="21"/>
      <c r="DB186" s="21"/>
      <c r="DC186" s="21"/>
      <c r="DD186" s="21"/>
      <c r="DE186" s="21"/>
      <c r="DF186" s="21"/>
      <c r="DG186" s="21"/>
      <c r="DH186" s="21"/>
      <c r="DI186" s="21"/>
      <c r="DJ186" s="21"/>
      <c r="DK186" s="21"/>
      <c r="DL186" s="21"/>
      <c r="DM186" s="21"/>
      <c r="DN186" s="21"/>
      <c r="DO186" s="21"/>
      <c r="DP186" s="21"/>
      <c r="DQ186" s="21"/>
      <c r="DR186" s="21"/>
      <c r="DS186" s="21"/>
      <c r="DT186" s="21"/>
      <c r="DU186" s="21"/>
      <c r="DV186" s="21"/>
      <c r="DW186" s="21"/>
      <c r="DX186" s="21"/>
      <c r="DY186" s="21"/>
      <c r="DZ186" s="21"/>
      <c r="EA186" s="21"/>
      <c r="EB186" s="21"/>
      <c r="EC186" s="21"/>
      <c r="ED186" s="21"/>
      <c r="EE186" s="21"/>
      <c r="EF186" s="21"/>
      <c r="EG186" s="21"/>
      <c r="EH186" s="21"/>
      <c r="EI186" s="21"/>
      <c r="EJ186" s="21"/>
      <c r="EK186" s="21"/>
      <c r="EL186" s="21"/>
      <c r="EM186" s="21"/>
      <c r="EN186" s="21"/>
      <c r="EO186" s="21"/>
    </row>
    <row r="187" spans="1:145" ht="14.25" customHeight="1">
      <c r="A187" s="21"/>
      <c r="B187" s="21"/>
      <c r="C187" s="21"/>
      <c r="D187" s="79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  <c r="AV187" s="21"/>
      <c r="AW187" s="21"/>
      <c r="AX187" s="21"/>
      <c r="AY187" s="21"/>
      <c r="AZ187" s="21"/>
      <c r="BA187" s="21"/>
      <c r="BB187" s="21"/>
      <c r="BC187" s="21"/>
      <c r="BD187" s="21"/>
      <c r="BE187" s="21"/>
      <c r="BF187" s="21"/>
      <c r="BG187" s="21"/>
      <c r="BH187" s="21"/>
      <c r="BI187" s="21"/>
      <c r="BJ187" s="21"/>
      <c r="BK187" s="21"/>
      <c r="BL187" s="21"/>
      <c r="BM187" s="21"/>
      <c r="BN187" s="21"/>
      <c r="BO187" s="21"/>
      <c r="BP187" s="21"/>
      <c r="BQ187" s="21"/>
      <c r="BR187" s="21"/>
      <c r="BS187" s="21"/>
      <c r="BT187" s="21"/>
      <c r="BU187" s="21"/>
      <c r="BV187" s="21"/>
      <c r="BW187" s="21"/>
      <c r="BX187" s="21"/>
      <c r="BY187" s="21"/>
      <c r="BZ187" s="21"/>
      <c r="CA187" s="21"/>
      <c r="CB187" s="21"/>
      <c r="CC187" s="21"/>
      <c r="CD187" s="21"/>
      <c r="CE187" s="21"/>
      <c r="CF187" s="21"/>
      <c r="CG187" s="21"/>
      <c r="CH187" s="21"/>
      <c r="CI187" s="21"/>
      <c r="CJ187" s="21"/>
      <c r="CK187" s="21"/>
      <c r="CL187" s="21"/>
      <c r="CM187" s="21"/>
      <c r="CN187" s="21"/>
      <c r="CO187" s="21"/>
      <c r="CP187" s="21"/>
      <c r="CQ187" s="21"/>
      <c r="CR187" s="21"/>
      <c r="CS187" s="21"/>
      <c r="CT187" s="21"/>
      <c r="CU187" s="21"/>
      <c r="CV187" s="21"/>
      <c r="CW187" s="21"/>
      <c r="CX187" s="21"/>
      <c r="CY187" s="21"/>
      <c r="CZ187" s="21"/>
      <c r="DA187" s="21"/>
      <c r="DB187" s="21"/>
      <c r="DC187" s="21"/>
      <c r="DD187" s="21"/>
      <c r="DE187" s="21"/>
      <c r="DF187" s="21"/>
      <c r="DG187" s="21"/>
      <c r="DH187" s="21"/>
      <c r="DI187" s="21"/>
      <c r="DJ187" s="21"/>
      <c r="DK187" s="21"/>
      <c r="DL187" s="21"/>
      <c r="DM187" s="21"/>
      <c r="DN187" s="21"/>
      <c r="DO187" s="21"/>
      <c r="DP187" s="21"/>
      <c r="DQ187" s="21"/>
      <c r="DR187" s="21"/>
      <c r="DS187" s="21"/>
      <c r="DT187" s="21"/>
      <c r="DU187" s="21"/>
      <c r="DV187" s="21"/>
      <c r="DW187" s="21"/>
      <c r="DX187" s="21"/>
      <c r="DY187" s="21"/>
      <c r="DZ187" s="21"/>
      <c r="EA187" s="21"/>
      <c r="EB187" s="21"/>
      <c r="EC187" s="21"/>
      <c r="ED187" s="21"/>
      <c r="EE187" s="21"/>
      <c r="EF187" s="21"/>
      <c r="EG187" s="21"/>
      <c r="EH187" s="21"/>
      <c r="EI187" s="21"/>
      <c r="EJ187" s="21"/>
      <c r="EK187" s="21"/>
      <c r="EL187" s="21"/>
      <c r="EM187" s="21"/>
      <c r="EN187" s="21"/>
      <c r="EO187" s="21"/>
    </row>
    <row r="188" spans="1:145" ht="14.25" customHeight="1">
      <c r="A188" s="21"/>
      <c r="B188" s="21"/>
      <c r="C188" s="21"/>
      <c r="D188" s="79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  <c r="AV188" s="21"/>
      <c r="AW188" s="21"/>
      <c r="AX188" s="21"/>
      <c r="AY188" s="21"/>
      <c r="AZ188" s="21"/>
      <c r="BA188" s="21"/>
      <c r="BB188" s="21"/>
      <c r="BC188" s="21"/>
      <c r="BD188" s="21"/>
      <c r="BE188" s="21"/>
      <c r="BF188" s="21"/>
      <c r="BG188" s="21"/>
      <c r="BH188" s="21"/>
      <c r="BI188" s="21"/>
      <c r="BJ188" s="21"/>
      <c r="BK188" s="21"/>
      <c r="BL188" s="21"/>
      <c r="BM188" s="21"/>
      <c r="BN188" s="21"/>
      <c r="BO188" s="21"/>
      <c r="BP188" s="21"/>
      <c r="BQ188" s="21"/>
      <c r="BR188" s="21"/>
      <c r="BS188" s="21"/>
      <c r="BT188" s="21"/>
      <c r="BU188" s="21"/>
      <c r="BV188" s="21"/>
      <c r="BW188" s="21"/>
      <c r="BX188" s="21"/>
      <c r="BY188" s="21"/>
      <c r="BZ188" s="21"/>
      <c r="CA188" s="21"/>
      <c r="CB188" s="21"/>
      <c r="CC188" s="21"/>
      <c r="CD188" s="21"/>
      <c r="CE188" s="21"/>
      <c r="CF188" s="21"/>
      <c r="CG188" s="21"/>
      <c r="CH188" s="21"/>
      <c r="CI188" s="21"/>
      <c r="CJ188" s="21"/>
      <c r="CK188" s="21"/>
      <c r="CL188" s="21"/>
      <c r="CM188" s="21"/>
      <c r="CN188" s="21"/>
      <c r="CO188" s="21"/>
      <c r="CP188" s="21"/>
      <c r="CQ188" s="21"/>
      <c r="CR188" s="21"/>
      <c r="CS188" s="21"/>
      <c r="CT188" s="21"/>
      <c r="CU188" s="21"/>
      <c r="CV188" s="21"/>
      <c r="CW188" s="21"/>
      <c r="CX188" s="21"/>
      <c r="CY188" s="21"/>
      <c r="CZ188" s="21"/>
      <c r="DA188" s="21"/>
      <c r="DB188" s="21"/>
      <c r="DC188" s="21"/>
      <c r="DD188" s="21"/>
      <c r="DE188" s="21"/>
      <c r="DF188" s="21"/>
      <c r="DG188" s="21"/>
      <c r="DH188" s="21"/>
      <c r="DI188" s="21"/>
      <c r="DJ188" s="21"/>
      <c r="DK188" s="21"/>
      <c r="DL188" s="21"/>
      <c r="DM188" s="21"/>
      <c r="DN188" s="21"/>
      <c r="DO188" s="21"/>
      <c r="DP188" s="21"/>
      <c r="DQ188" s="21"/>
      <c r="DR188" s="21"/>
      <c r="DS188" s="21"/>
      <c r="DT188" s="21"/>
      <c r="DU188" s="21"/>
      <c r="DV188" s="21"/>
      <c r="DW188" s="21"/>
      <c r="DX188" s="21"/>
      <c r="DY188" s="21"/>
      <c r="DZ188" s="21"/>
      <c r="EA188" s="21"/>
      <c r="EB188" s="21"/>
      <c r="EC188" s="21"/>
      <c r="ED188" s="21"/>
      <c r="EE188" s="21"/>
      <c r="EF188" s="21"/>
      <c r="EG188" s="21"/>
      <c r="EH188" s="21"/>
      <c r="EI188" s="21"/>
      <c r="EJ188" s="21"/>
      <c r="EK188" s="21"/>
      <c r="EL188" s="21"/>
      <c r="EM188" s="21"/>
      <c r="EN188" s="21"/>
      <c r="EO188" s="21"/>
    </row>
    <row r="189" spans="1:145" ht="14.25" customHeight="1">
      <c r="A189" s="21"/>
      <c r="B189" s="21"/>
      <c r="C189" s="21"/>
      <c r="D189" s="79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21"/>
      <c r="AW189" s="21"/>
      <c r="AX189" s="21"/>
      <c r="AY189" s="21"/>
      <c r="AZ189" s="21"/>
      <c r="BA189" s="21"/>
      <c r="BB189" s="21"/>
      <c r="BC189" s="21"/>
      <c r="BD189" s="21"/>
      <c r="BE189" s="21"/>
      <c r="BF189" s="21"/>
      <c r="BG189" s="21"/>
      <c r="BH189" s="21"/>
      <c r="BI189" s="21"/>
      <c r="BJ189" s="21"/>
      <c r="BK189" s="21"/>
      <c r="BL189" s="21"/>
      <c r="BM189" s="21"/>
      <c r="BN189" s="21"/>
      <c r="BO189" s="21"/>
      <c r="BP189" s="21"/>
      <c r="BQ189" s="21"/>
      <c r="BR189" s="21"/>
      <c r="BS189" s="21"/>
      <c r="BT189" s="21"/>
      <c r="BU189" s="21"/>
      <c r="BV189" s="21"/>
      <c r="BW189" s="21"/>
      <c r="BX189" s="21"/>
      <c r="BY189" s="21"/>
      <c r="BZ189" s="21"/>
      <c r="CA189" s="21"/>
      <c r="CB189" s="21"/>
      <c r="CC189" s="21"/>
      <c r="CD189" s="21"/>
      <c r="CE189" s="21"/>
      <c r="CF189" s="21"/>
      <c r="CG189" s="21"/>
      <c r="CH189" s="21"/>
      <c r="CI189" s="21"/>
      <c r="CJ189" s="21"/>
      <c r="CK189" s="21"/>
      <c r="CL189" s="21"/>
      <c r="CM189" s="21"/>
      <c r="CN189" s="21"/>
      <c r="CO189" s="21"/>
      <c r="CP189" s="21"/>
      <c r="CQ189" s="21"/>
      <c r="CR189" s="21"/>
      <c r="CS189" s="21"/>
      <c r="CT189" s="21"/>
      <c r="CU189" s="21"/>
      <c r="CV189" s="21"/>
      <c r="CW189" s="21"/>
      <c r="CX189" s="21"/>
      <c r="CY189" s="21"/>
      <c r="CZ189" s="21"/>
      <c r="DA189" s="21"/>
      <c r="DB189" s="21"/>
      <c r="DC189" s="21"/>
      <c r="DD189" s="21"/>
      <c r="DE189" s="21"/>
      <c r="DF189" s="21"/>
      <c r="DG189" s="21"/>
      <c r="DH189" s="21"/>
      <c r="DI189" s="21"/>
      <c r="DJ189" s="21"/>
      <c r="DK189" s="21"/>
      <c r="DL189" s="21"/>
      <c r="DM189" s="21"/>
      <c r="DN189" s="21"/>
      <c r="DO189" s="21"/>
      <c r="DP189" s="21"/>
      <c r="DQ189" s="21"/>
      <c r="DR189" s="21"/>
      <c r="DS189" s="21"/>
      <c r="DT189" s="21"/>
      <c r="DU189" s="21"/>
      <c r="DV189" s="21"/>
      <c r="DW189" s="21"/>
      <c r="DX189" s="21"/>
      <c r="DY189" s="21"/>
      <c r="DZ189" s="21"/>
      <c r="EA189" s="21"/>
      <c r="EB189" s="21"/>
      <c r="EC189" s="21"/>
      <c r="ED189" s="21"/>
      <c r="EE189" s="21"/>
      <c r="EF189" s="21"/>
      <c r="EG189" s="21"/>
      <c r="EH189" s="21"/>
      <c r="EI189" s="21"/>
      <c r="EJ189" s="21"/>
      <c r="EK189" s="21"/>
      <c r="EL189" s="21"/>
      <c r="EM189" s="21"/>
      <c r="EN189" s="21"/>
      <c r="EO189" s="21"/>
    </row>
    <row r="190" spans="1:145" ht="14.25" customHeight="1">
      <c r="A190" s="21"/>
      <c r="B190" s="21"/>
      <c r="C190" s="21"/>
      <c r="D190" s="79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  <c r="AV190" s="21"/>
      <c r="AW190" s="21"/>
      <c r="AX190" s="21"/>
      <c r="AY190" s="21"/>
      <c r="AZ190" s="21"/>
      <c r="BA190" s="21"/>
      <c r="BB190" s="21"/>
      <c r="BC190" s="21"/>
      <c r="BD190" s="21"/>
      <c r="BE190" s="21"/>
      <c r="BF190" s="21"/>
      <c r="BG190" s="21"/>
      <c r="BH190" s="21"/>
      <c r="BI190" s="21"/>
      <c r="BJ190" s="21"/>
      <c r="BK190" s="21"/>
      <c r="BL190" s="21"/>
      <c r="BM190" s="21"/>
      <c r="BN190" s="21"/>
      <c r="BO190" s="21"/>
      <c r="BP190" s="21"/>
      <c r="BQ190" s="21"/>
      <c r="BR190" s="21"/>
      <c r="BS190" s="21"/>
      <c r="BT190" s="21"/>
      <c r="BU190" s="21"/>
      <c r="BV190" s="21"/>
      <c r="BW190" s="21"/>
      <c r="BX190" s="21"/>
      <c r="BY190" s="21"/>
      <c r="BZ190" s="21"/>
      <c r="CA190" s="21"/>
      <c r="CB190" s="21"/>
      <c r="CC190" s="21"/>
      <c r="CD190" s="21"/>
      <c r="CE190" s="21"/>
      <c r="CF190" s="21"/>
      <c r="CG190" s="21"/>
      <c r="CH190" s="21"/>
      <c r="CI190" s="21"/>
      <c r="CJ190" s="21"/>
      <c r="CK190" s="21"/>
      <c r="CL190" s="21"/>
      <c r="CM190" s="21"/>
      <c r="CN190" s="21"/>
      <c r="CO190" s="21"/>
      <c r="CP190" s="21"/>
      <c r="CQ190" s="21"/>
      <c r="CR190" s="21"/>
      <c r="CS190" s="21"/>
      <c r="CT190" s="21"/>
      <c r="CU190" s="21"/>
      <c r="CV190" s="21"/>
      <c r="CW190" s="21"/>
      <c r="CX190" s="21"/>
      <c r="CY190" s="21"/>
      <c r="CZ190" s="21"/>
      <c r="DA190" s="21"/>
      <c r="DB190" s="21"/>
      <c r="DC190" s="21"/>
      <c r="DD190" s="21"/>
      <c r="DE190" s="21"/>
      <c r="DF190" s="21"/>
      <c r="DG190" s="21"/>
      <c r="DH190" s="21"/>
      <c r="DI190" s="21"/>
      <c r="DJ190" s="21"/>
      <c r="DK190" s="21"/>
      <c r="DL190" s="21"/>
      <c r="DM190" s="21"/>
      <c r="DN190" s="21"/>
      <c r="DO190" s="21"/>
      <c r="DP190" s="21"/>
      <c r="DQ190" s="21"/>
      <c r="DR190" s="21"/>
      <c r="DS190" s="21"/>
      <c r="DT190" s="21"/>
      <c r="DU190" s="21"/>
      <c r="DV190" s="21"/>
      <c r="DW190" s="21"/>
      <c r="DX190" s="21"/>
      <c r="DY190" s="21"/>
      <c r="DZ190" s="21"/>
      <c r="EA190" s="21"/>
      <c r="EB190" s="21"/>
      <c r="EC190" s="21"/>
      <c r="ED190" s="21"/>
      <c r="EE190" s="21"/>
      <c r="EF190" s="21"/>
      <c r="EG190" s="21"/>
      <c r="EH190" s="21"/>
      <c r="EI190" s="21"/>
      <c r="EJ190" s="21"/>
      <c r="EK190" s="21"/>
      <c r="EL190" s="21"/>
      <c r="EM190" s="21"/>
      <c r="EN190" s="21"/>
      <c r="EO190" s="21"/>
    </row>
    <row r="191" spans="1:145" ht="14.25" customHeight="1">
      <c r="A191" s="21"/>
      <c r="B191" s="21"/>
      <c r="C191" s="21"/>
      <c r="D191" s="79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  <c r="AV191" s="21"/>
      <c r="AW191" s="21"/>
      <c r="AX191" s="21"/>
      <c r="AY191" s="21"/>
      <c r="AZ191" s="21"/>
      <c r="BA191" s="21"/>
      <c r="BB191" s="21"/>
      <c r="BC191" s="21"/>
      <c r="BD191" s="21"/>
      <c r="BE191" s="21"/>
      <c r="BF191" s="21"/>
      <c r="BG191" s="21"/>
      <c r="BH191" s="21"/>
      <c r="BI191" s="21"/>
      <c r="BJ191" s="21"/>
      <c r="BK191" s="21"/>
      <c r="BL191" s="21"/>
      <c r="BM191" s="21"/>
      <c r="BN191" s="21"/>
      <c r="BO191" s="21"/>
      <c r="BP191" s="21"/>
      <c r="BQ191" s="21"/>
      <c r="BR191" s="21"/>
      <c r="BS191" s="21"/>
      <c r="BT191" s="21"/>
      <c r="BU191" s="21"/>
      <c r="BV191" s="21"/>
      <c r="BW191" s="21"/>
      <c r="BX191" s="21"/>
      <c r="BY191" s="21"/>
      <c r="BZ191" s="21"/>
      <c r="CA191" s="21"/>
      <c r="CB191" s="21"/>
      <c r="CC191" s="21"/>
      <c r="CD191" s="21"/>
      <c r="CE191" s="21"/>
      <c r="CF191" s="21"/>
      <c r="CG191" s="21"/>
      <c r="CH191" s="21"/>
      <c r="CI191" s="21"/>
      <c r="CJ191" s="21"/>
      <c r="CK191" s="21"/>
      <c r="CL191" s="21"/>
      <c r="CM191" s="21"/>
      <c r="CN191" s="21"/>
      <c r="CO191" s="21"/>
      <c r="CP191" s="21"/>
      <c r="CQ191" s="21"/>
      <c r="CR191" s="21"/>
      <c r="CS191" s="21"/>
      <c r="CT191" s="21"/>
      <c r="CU191" s="21"/>
      <c r="CV191" s="21"/>
      <c r="CW191" s="21"/>
      <c r="CX191" s="21"/>
      <c r="CY191" s="21"/>
      <c r="CZ191" s="21"/>
      <c r="DA191" s="21"/>
      <c r="DB191" s="21"/>
      <c r="DC191" s="21"/>
      <c r="DD191" s="21"/>
      <c r="DE191" s="21"/>
      <c r="DF191" s="21"/>
      <c r="DG191" s="21"/>
      <c r="DH191" s="21"/>
      <c r="DI191" s="21"/>
      <c r="DJ191" s="21"/>
      <c r="DK191" s="21"/>
      <c r="DL191" s="21"/>
      <c r="DM191" s="21"/>
      <c r="DN191" s="21"/>
      <c r="DO191" s="21"/>
      <c r="DP191" s="21"/>
      <c r="DQ191" s="21"/>
      <c r="DR191" s="21"/>
      <c r="DS191" s="21"/>
      <c r="DT191" s="21"/>
      <c r="DU191" s="21"/>
      <c r="DV191" s="21"/>
      <c r="DW191" s="21"/>
      <c r="DX191" s="21"/>
      <c r="DY191" s="21"/>
      <c r="DZ191" s="21"/>
      <c r="EA191" s="21"/>
      <c r="EB191" s="21"/>
      <c r="EC191" s="21"/>
      <c r="ED191" s="21"/>
      <c r="EE191" s="21"/>
      <c r="EF191" s="21"/>
      <c r="EG191" s="21"/>
      <c r="EH191" s="21"/>
      <c r="EI191" s="21"/>
      <c r="EJ191" s="21"/>
      <c r="EK191" s="21"/>
      <c r="EL191" s="21"/>
      <c r="EM191" s="21"/>
      <c r="EN191" s="21"/>
      <c r="EO191" s="21"/>
    </row>
    <row r="192" spans="1:145" ht="14.25" customHeight="1">
      <c r="A192" s="21"/>
      <c r="B192" s="21"/>
      <c r="C192" s="21"/>
      <c r="D192" s="79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  <c r="AW192" s="21"/>
      <c r="AX192" s="21"/>
      <c r="AY192" s="21"/>
      <c r="AZ192" s="21"/>
      <c r="BA192" s="21"/>
      <c r="BB192" s="21"/>
      <c r="BC192" s="21"/>
      <c r="BD192" s="21"/>
      <c r="BE192" s="21"/>
      <c r="BF192" s="21"/>
      <c r="BG192" s="21"/>
      <c r="BH192" s="21"/>
      <c r="BI192" s="21"/>
      <c r="BJ192" s="21"/>
      <c r="BK192" s="21"/>
      <c r="BL192" s="21"/>
      <c r="BM192" s="21"/>
      <c r="BN192" s="21"/>
      <c r="BO192" s="21"/>
      <c r="BP192" s="21"/>
      <c r="BQ192" s="21"/>
      <c r="BR192" s="21"/>
      <c r="BS192" s="21"/>
      <c r="BT192" s="21"/>
      <c r="BU192" s="21"/>
      <c r="BV192" s="21"/>
      <c r="BW192" s="21"/>
      <c r="BX192" s="21"/>
      <c r="BY192" s="21"/>
      <c r="BZ192" s="21"/>
      <c r="CA192" s="21"/>
      <c r="CB192" s="21"/>
      <c r="CC192" s="21"/>
      <c r="CD192" s="21"/>
      <c r="CE192" s="21"/>
      <c r="CF192" s="21"/>
      <c r="CG192" s="21"/>
      <c r="CH192" s="21"/>
      <c r="CI192" s="21"/>
      <c r="CJ192" s="21"/>
      <c r="CK192" s="21"/>
      <c r="CL192" s="21"/>
      <c r="CM192" s="21"/>
      <c r="CN192" s="21"/>
      <c r="CO192" s="21"/>
      <c r="CP192" s="21"/>
      <c r="CQ192" s="21"/>
      <c r="CR192" s="21"/>
      <c r="CS192" s="21"/>
      <c r="CT192" s="21"/>
      <c r="CU192" s="21"/>
      <c r="CV192" s="21"/>
      <c r="CW192" s="21"/>
      <c r="CX192" s="21"/>
      <c r="CY192" s="21"/>
      <c r="CZ192" s="21"/>
      <c r="DA192" s="21"/>
      <c r="DB192" s="21"/>
      <c r="DC192" s="21"/>
      <c r="DD192" s="21"/>
      <c r="DE192" s="21"/>
      <c r="DF192" s="21"/>
      <c r="DG192" s="21"/>
      <c r="DH192" s="21"/>
      <c r="DI192" s="21"/>
      <c r="DJ192" s="21"/>
      <c r="DK192" s="21"/>
      <c r="DL192" s="21"/>
      <c r="DM192" s="21"/>
      <c r="DN192" s="21"/>
      <c r="DO192" s="21"/>
      <c r="DP192" s="21"/>
      <c r="DQ192" s="21"/>
      <c r="DR192" s="21"/>
      <c r="DS192" s="21"/>
      <c r="DT192" s="21"/>
      <c r="DU192" s="21"/>
      <c r="DV192" s="21"/>
      <c r="DW192" s="21"/>
      <c r="DX192" s="21"/>
      <c r="DY192" s="21"/>
      <c r="DZ192" s="21"/>
      <c r="EA192" s="21"/>
      <c r="EB192" s="21"/>
      <c r="EC192" s="21"/>
      <c r="ED192" s="21"/>
      <c r="EE192" s="21"/>
      <c r="EF192" s="21"/>
      <c r="EG192" s="21"/>
      <c r="EH192" s="21"/>
      <c r="EI192" s="21"/>
      <c r="EJ192" s="21"/>
      <c r="EK192" s="21"/>
      <c r="EL192" s="21"/>
      <c r="EM192" s="21"/>
      <c r="EN192" s="21"/>
      <c r="EO192" s="21"/>
    </row>
    <row r="193" spans="1:145" ht="14.25" customHeight="1">
      <c r="A193" s="21"/>
      <c r="B193" s="21"/>
      <c r="C193" s="21"/>
      <c r="D193" s="79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  <c r="AW193" s="21"/>
      <c r="AX193" s="21"/>
      <c r="AY193" s="21"/>
      <c r="AZ193" s="21"/>
      <c r="BA193" s="21"/>
      <c r="BB193" s="21"/>
      <c r="BC193" s="21"/>
      <c r="BD193" s="21"/>
      <c r="BE193" s="21"/>
      <c r="BF193" s="21"/>
      <c r="BG193" s="21"/>
      <c r="BH193" s="21"/>
      <c r="BI193" s="21"/>
      <c r="BJ193" s="21"/>
      <c r="BK193" s="21"/>
      <c r="BL193" s="21"/>
      <c r="BM193" s="21"/>
      <c r="BN193" s="21"/>
      <c r="BO193" s="21"/>
      <c r="BP193" s="21"/>
      <c r="BQ193" s="21"/>
      <c r="BR193" s="21"/>
      <c r="BS193" s="21"/>
      <c r="BT193" s="21"/>
      <c r="BU193" s="21"/>
      <c r="BV193" s="21"/>
      <c r="BW193" s="21"/>
      <c r="BX193" s="21"/>
      <c r="BY193" s="21"/>
      <c r="BZ193" s="21"/>
      <c r="CA193" s="21"/>
      <c r="CB193" s="21"/>
      <c r="CC193" s="21"/>
      <c r="CD193" s="21"/>
      <c r="CE193" s="21"/>
      <c r="CF193" s="21"/>
      <c r="CG193" s="21"/>
      <c r="CH193" s="21"/>
      <c r="CI193" s="21"/>
      <c r="CJ193" s="21"/>
      <c r="CK193" s="21"/>
      <c r="CL193" s="21"/>
      <c r="CM193" s="21"/>
      <c r="CN193" s="21"/>
      <c r="CO193" s="21"/>
      <c r="CP193" s="21"/>
      <c r="CQ193" s="21"/>
      <c r="CR193" s="21"/>
      <c r="CS193" s="21"/>
      <c r="CT193" s="21"/>
      <c r="CU193" s="21"/>
      <c r="CV193" s="21"/>
      <c r="CW193" s="21"/>
      <c r="CX193" s="21"/>
      <c r="CY193" s="21"/>
      <c r="CZ193" s="21"/>
      <c r="DA193" s="21"/>
      <c r="DB193" s="21"/>
      <c r="DC193" s="21"/>
      <c r="DD193" s="21"/>
      <c r="DE193" s="21"/>
      <c r="DF193" s="21"/>
      <c r="DG193" s="21"/>
      <c r="DH193" s="21"/>
      <c r="DI193" s="21"/>
      <c r="DJ193" s="21"/>
      <c r="DK193" s="21"/>
      <c r="DL193" s="21"/>
      <c r="DM193" s="21"/>
      <c r="DN193" s="21"/>
      <c r="DO193" s="21"/>
      <c r="DP193" s="21"/>
      <c r="DQ193" s="21"/>
      <c r="DR193" s="21"/>
      <c r="DS193" s="21"/>
      <c r="DT193" s="21"/>
      <c r="DU193" s="21"/>
      <c r="DV193" s="21"/>
      <c r="DW193" s="21"/>
      <c r="DX193" s="21"/>
      <c r="DY193" s="21"/>
      <c r="DZ193" s="21"/>
      <c r="EA193" s="21"/>
      <c r="EB193" s="21"/>
      <c r="EC193" s="21"/>
      <c r="ED193" s="21"/>
      <c r="EE193" s="21"/>
      <c r="EF193" s="21"/>
      <c r="EG193" s="21"/>
      <c r="EH193" s="21"/>
      <c r="EI193" s="21"/>
      <c r="EJ193" s="21"/>
      <c r="EK193" s="21"/>
      <c r="EL193" s="21"/>
      <c r="EM193" s="21"/>
      <c r="EN193" s="21"/>
      <c r="EO193" s="21"/>
    </row>
    <row r="194" spans="1:145" ht="14.25" customHeight="1">
      <c r="A194" s="21"/>
      <c r="B194" s="21"/>
      <c r="C194" s="21"/>
      <c r="D194" s="79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  <c r="AW194" s="21"/>
      <c r="AX194" s="21"/>
      <c r="AY194" s="21"/>
      <c r="AZ194" s="21"/>
      <c r="BA194" s="21"/>
      <c r="BB194" s="21"/>
      <c r="BC194" s="21"/>
      <c r="BD194" s="21"/>
      <c r="BE194" s="21"/>
      <c r="BF194" s="21"/>
      <c r="BG194" s="21"/>
      <c r="BH194" s="21"/>
      <c r="BI194" s="21"/>
      <c r="BJ194" s="21"/>
      <c r="BK194" s="21"/>
      <c r="BL194" s="21"/>
      <c r="BM194" s="21"/>
      <c r="BN194" s="21"/>
      <c r="BO194" s="21"/>
      <c r="BP194" s="21"/>
      <c r="BQ194" s="21"/>
      <c r="BR194" s="21"/>
      <c r="BS194" s="21"/>
      <c r="BT194" s="21"/>
      <c r="BU194" s="21"/>
      <c r="BV194" s="21"/>
      <c r="BW194" s="21"/>
      <c r="BX194" s="21"/>
      <c r="BY194" s="21"/>
      <c r="BZ194" s="21"/>
      <c r="CA194" s="21"/>
      <c r="CB194" s="21"/>
      <c r="CC194" s="21"/>
      <c r="CD194" s="21"/>
      <c r="CE194" s="21"/>
      <c r="CF194" s="21"/>
      <c r="CG194" s="21"/>
      <c r="CH194" s="21"/>
      <c r="CI194" s="21"/>
      <c r="CJ194" s="21"/>
      <c r="CK194" s="21"/>
      <c r="CL194" s="21"/>
      <c r="CM194" s="21"/>
      <c r="CN194" s="21"/>
      <c r="CO194" s="21"/>
      <c r="CP194" s="21"/>
      <c r="CQ194" s="21"/>
      <c r="CR194" s="21"/>
      <c r="CS194" s="21"/>
      <c r="CT194" s="21"/>
      <c r="CU194" s="21"/>
      <c r="CV194" s="21"/>
      <c r="CW194" s="21"/>
      <c r="CX194" s="21"/>
      <c r="CY194" s="21"/>
      <c r="CZ194" s="21"/>
      <c r="DA194" s="21"/>
      <c r="DB194" s="21"/>
      <c r="DC194" s="21"/>
      <c r="DD194" s="21"/>
      <c r="DE194" s="21"/>
      <c r="DF194" s="21"/>
      <c r="DG194" s="21"/>
      <c r="DH194" s="21"/>
      <c r="DI194" s="21"/>
      <c r="DJ194" s="21"/>
      <c r="DK194" s="21"/>
      <c r="DL194" s="21"/>
      <c r="DM194" s="21"/>
      <c r="DN194" s="21"/>
      <c r="DO194" s="21"/>
      <c r="DP194" s="21"/>
      <c r="DQ194" s="21"/>
      <c r="DR194" s="21"/>
      <c r="DS194" s="21"/>
      <c r="DT194" s="21"/>
      <c r="DU194" s="21"/>
      <c r="DV194" s="21"/>
      <c r="DW194" s="21"/>
      <c r="DX194" s="21"/>
      <c r="DY194" s="21"/>
      <c r="DZ194" s="21"/>
      <c r="EA194" s="21"/>
      <c r="EB194" s="21"/>
      <c r="EC194" s="21"/>
      <c r="ED194" s="21"/>
      <c r="EE194" s="21"/>
      <c r="EF194" s="21"/>
      <c r="EG194" s="21"/>
      <c r="EH194" s="21"/>
      <c r="EI194" s="21"/>
      <c r="EJ194" s="21"/>
      <c r="EK194" s="21"/>
      <c r="EL194" s="21"/>
      <c r="EM194" s="21"/>
      <c r="EN194" s="21"/>
      <c r="EO194" s="21"/>
    </row>
    <row r="195" spans="1:145" ht="14.25" customHeight="1">
      <c r="A195" s="21"/>
      <c r="B195" s="21"/>
      <c r="C195" s="21"/>
      <c r="D195" s="79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  <c r="AH195" s="21"/>
      <c r="AI195" s="21"/>
      <c r="AJ195" s="21"/>
      <c r="AK195" s="21"/>
      <c r="AL195" s="21"/>
      <c r="AM195" s="21"/>
      <c r="AN195" s="21"/>
      <c r="AO195" s="21"/>
      <c r="AP195" s="21"/>
      <c r="AQ195" s="21"/>
      <c r="AR195" s="21"/>
      <c r="AS195" s="21"/>
      <c r="AT195" s="21"/>
      <c r="AU195" s="21"/>
      <c r="AV195" s="21"/>
      <c r="AW195" s="21"/>
      <c r="AX195" s="21"/>
      <c r="AY195" s="21"/>
      <c r="AZ195" s="21"/>
      <c r="BA195" s="21"/>
      <c r="BB195" s="21"/>
      <c r="BC195" s="21"/>
      <c r="BD195" s="21"/>
      <c r="BE195" s="21"/>
      <c r="BF195" s="21"/>
      <c r="BG195" s="21"/>
      <c r="BH195" s="21"/>
      <c r="BI195" s="21"/>
      <c r="BJ195" s="21"/>
      <c r="BK195" s="21"/>
      <c r="BL195" s="21"/>
      <c r="BM195" s="21"/>
      <c r="BN195" s="21"/>
      <c r="BO195" s="21"/>
      <c r="BP195" s="21"/>
      <c r="BQ195" s="21"/>
      <c r="BR195" s="21"/>
      <c r="BS195" s="21"/>
      <c r="BT195" s="21"/>
      <c r="BU195" s="21"/>
      <c r="BV195" s="21"/>
      <c r="BW195" s="21"/>
      <c r="BX195" s="21"/>
      <c r="BY195" s="21"/>
      <c r="BZ195" s="21"/>
      <c r="CA195" s="21"/>
      <c r="CB195" s="21"/>
      <c r="CC195" s="21"/>
      <c r="CD195" s="21"/>
      <c r="CE195" s="21"/>
      <c r="CF195" s="21"/>
      <c r="CG195" s="21"/>
      <c r="CH195" s="21"/>
      <c r="CI195" s="21"/>
      <c r="CJ195" s="21"/>
      <c r="CK195" s="21"/>
      <c r="CL195" s="21"/>
      <c r="CM195" s="21"/>
      <c r="CN195" s="21"/>
      <c r="CO195" s="21"/>
      <c r="CP195" s="21"/>
      <c r="CQ195" s="21"/>
      <c r="CR195" s="21"/>
      <c r="CS195" s="21"/>
      <c r="CT195" s="21"/>
      <c r="CU195" s="21"/>
      <c r="CV195" s="21"/>
      <c r="CW195" s="21"/>
      <c r="CX195" s="21"/>
      <c r="CY195" s="21"/>
      <c r="CZ195" s="21"/>
      <c r="DA195" s="21"/>
      <c r="DB195" s="21"/>
      <c r="DC195" s="21"/>
      <c r="DD195" s="21"/>
      <c r="DE195" s="21"/>
      <c r="DF195" s="21"/>
      <c r="DG195" s="21"/>
      <c r="DH195" s="21"/>
      <c r="DI195" s="21"/>
      <c r="DJ195" s="21"/>
      <c r="DK195" s="21"/>
      <c r="DL195" s="21"/>
      <c r="DM195" s="21"/>
      <c r="DN195" s="21"/>
      <c r="DO195" s="21"/>
      <c r="DP195" s="21"/>
      <c r="DQ195" s="21"/>
      <c r="DR195" s="21"/>
      <c r="DS195" s="21"/>
      <c r="DT195" s="21"/>
      <c r="DU195" s="21"/>
      <c r="DV195" s="21"/>
      <c r="DW195" s="21"/>
      <c r="DX195" s="21"/>
      <c r="DY195" s="21"/>
      <c r="DZ195" s="21"/>
      <c r="EA195" s="21"/>
      <c r="EB195" s="21"/>
      <c r="EC195" s="21"/>
      <c r="ED195" s="21"/>
      <c r="EE195" s="21"/>
      <c r="EF195" s="21"/>
      <c r="EG195" s="21"/>
      <c r="EH195" s="21"/>
      <c r="EI195" s="21"/>
      <c r="EJ195" s="21"/>
      <c r="EK195" s="21"/>
      <c r="EL195" s="21"/>
      <c r="EM195" s="21"/>
      <c r="EN195" s="21"/>
      <c r="EO195" s="21"/>
    </row>
    <row r="196" spans="1:145" ht="14.25" customHeight="1">
      <c r="A196" s="21"/>
      <c r="B196" s="21"/>
      <c r="C196" s="21"/>
      <c r="D196" s="79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  <c r="AH196" s="21"/>
      <c r="AI196" s="21"/>
      <c r="AJ196" s="21"/>
      <c r="AK196" s="21"/>
      <c r="AL196" s="21"/>
      <c r="AM196" s="21"/>
      <c r="AN196" s="21"/>
      <c r="AO196" s="21"/>
      <c r="AP196" s="21"/>
      <c r="AQ196" s="21"/>
      <c r="AR196" s="21"/>
      <c r="AS196" s="21"/>
      <c r="AT196" s="21"/>
      <c r="AU196" s="21"/>
      <c r="AV196" s="21"/>
      <c r="AW196" s="21"/>
      <c r="AX196" s="21"/>
      <c r="AY196" s="21"/>
      <c r="AZ196" s="21"/>
      <c r="BA196" s="21"/>
      <c r="BB196" s="21"/>
      <c r="BC196" s="21"/>
      <c r="BD196" s="21"/>
      <c r="BE196" s="21"/>
      <c r="BF196" s="21"/>
      <c r="BG196" s="21"/>
      <c r="BH196" s="21"/>
      <c r="BI196" s="21"/>
      <c r="BJ196" s="21"/>
      <c r="BK196" s="21"/>
      <c r="BL196" s="21"/>
      <c r="BM196" s="21"/>
      <c r="BN196" s="21"/>
      <c r="BO196" s="21"/>
      <c r="BP196" s="21"/>
      <c r="BQ196" s="21"/>
      <c r="BR196" s="21"/>
      <c r="BS196" s="21"/>
      <c r="BT196" s="21"/>
      <c r="BU196" s="21"/>
      <c r="BV196" s="21"/>
      <c r="BW196" s="21"/>
      <c r="BX196" s="21"/>
      <c r="BY196" s="21"/>
      <c r="BZ196" s="21"/>
      <c r="CA196" s="21"/>
      <c r="CB196" s="21"/>
      <c r="CC196" s="21"/>
      <c r="CD196" s="21"/>
      <c r="CE196" s="21"/>
      <c r="CF196" s="21"/>
      <c r="CG196" s="21"/>
      <c r="CH196" s="21"/>
      <c r="CI196" s="21"/>
      <c r="CJ196" s="21"/>
      <c r="CK196" s="21"/>
      <c r="CL196" s="21"/>
      <c r="CM196" s="21"/>
      <c r="CN196" s="21"/>
      <c r="CO196" s="21"/>
      <c r="CP196" s="21"/>
      <c r="CQ196" s="21"/>
      <c r="CR196" s="21"/>
      <c r="CS196" s="21"/>
      <c r="CT196" s="21"/>
      <c r="CU196" s="21"/>
      <c r="CV196" s="21"/>
      <c r="CW196" s="21"/>
      <c r="CX196" s="21"/>
      <c r="CY196" s="21"/>
      <c r="CZ196" s="21"/>
      <c r="DA196" s="21"/>
      <c r="DB196" s="21"/>
      <c r="DC196" s="21"/>
      <c r="DD196" s="21"/>
      <c r="DE196" s="21"/>
      <c r="DF196" s="21"/>
      <c r="DG196" s="21"/>
      <c r="DH196" s="21"/>
      <c r="DI196" s="21"/>
      <c r="DJ196" s="21"/>
      <c r="DK196" s="21"/>
      <c r="DL196" s="21"/>
      <c r="DM196" s="21"/>
      <c r="DN196" s="21"/>
      <c r="DO196" s="21"/>
      <c r="DP196" s="21"/>
      <c r="DQ196" s="21"/>
      <c r="DR196" s="21"/>
      <c r="DS196" s="21"/>
      <c r="DT196" s="21"/>
      <c r="DU196" s="21"/>
      <c r="DV196" s="21"/>
      <c r="DW196" s="21"/>
      <c r="DX196" s="21"/>
      <c r="DY196" s="21"/>
      <c r="DZ196" s="21"/>
      <c r="EA196" s="21"/>
      <c r="EB196" s="21"/>
      <c r="EC196" s="21"/>
      <c r="ED196" s="21"/>
      <c r="EE196" s="21"/>
      <c r="EF196" s="21"/>
      <c r="EG196" s="21"/>
      <c r="EH196" s="21"/>
      <c r="EI196" s="21"/>
      <c r="EJ196" s="21"/>
      <c r="EK196" s="21"/>
      <c r="EL196" s="21"/>
      <c r="EM196" s="21"/>
      <c r="EN196" s="21"/>
      <c r="EO196" s="21"/>
    </row>
    <row r="197" spans="1:145" ht="14.25" customHeight="1">
      <c r="A197" s="21"/>
      <c r="B197" s="21"/>
      <c r="C197" s="21"/>
      <c r="D197" s="79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  <c r="AH197" s="21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  <c r="AS197" s="21"/>
      <c r="AT197" s="21"/>
      <c r="AU197" s="21"/>
      <c r="AV197" s="21"/>
      <c r="AW197" s="21"/>
      <c r="AX197" s="21"/>
      <c r="AY197" s="21"/>
      <c r="AZ197" s="21"/>
      <c r="BA197" s="21"/>
      <c r="BB197" s="21"/>
      <c r="BC197" s="21"/>
      <c r="BD197" s="21"/>
      <c r="BE197" s="21"/>
      <c r="BF197" s="21"/>
      <c r="BG197" s="21"/>
      <c r="BH197" s="21"/>
      <c r="BI197" s="21"/>
      <c r="BJ197" s="21"/>
      <c r="BK197" s="21"/>
      <c r="BL197" s="21"/>
      <c r="BM197" s="21"/>
      <c r="BN197" s="21"/>
      <c r="BO197" s="21"/>
      <c r="BP197" s="21"/>
      <c r="BQ197" s="21"/>
      <c r="BR197" s="21"/>
      <c r="BS197" s="21"/>
      <c r="BT197" s="21"/>
      <c r="BU197" s="21"/>
      <c r="BV197" s="21"/>
      <c r="BW197" s="21"/>
      <c r="BX197" s="21"/>
      <c r="BY197" s="21"/>
      <c r="BZ197" s="21"/>
      <c r="CA197" s="21"/>
      <c r="CB197" s="21"/>
      <c r="CC197" s="21"/>
      <c r="CD197" s="21"/>
      <c r="CE197" s="21"/>
      <c r="CF197" s="21"/>
      <c r="CG197" s="21"/>
      <c r="CH197" s="21"/>
      <c r="CI197" s="21"/>
      <c r="CJ197" s="21"/>
      <c r="CK197" s="21"/>
      <c r="CL197" s="21"/>
      <c r="CM197" s="21"/>
      <c r="CN197" s="21"/>
      <c r="CO197" s="21"/>
      <c r="CP197" s="21"/>
      <c r="CQ197" s="21"/>
      <c r="CR197" s="21"/>
      <c r="CS197" s="21"/>
      <c r="CT197" s="21"/>
      <c r="CU197" s="21"/>
      <c r="CV197" s="21"/>
      <c r="CW197" s="21"/>
      <c r="CX197" s="21"/>
      <c r="CY197" s="21"/>
      <c r="CZ197" s="21"/>
      <c r="DA197" s="21"/>
      <c r="DB197" s="21"/>
      <c r="DC197" s="21"/>
      <c r="DD197" s="21"/>
      <c r="DE197" s="21"/>
      <c r="DF197" s="21"/>
      <c r="DG197" s="21"/>
      <c r="DH197" s="21"/>
      <c r="DI197" s="21"/>
      <c r="DJ197" s="21"/>
      <c r="DK197" s="21"/>
      <c r="DL197" s="21"/>
      <c r="DM197" s="21"/>
      <c r="DN197" s="21"/>
      <c r="DO197" s="21"/>
      <c r="DP197" s="21"/>
      <c r="DQ197" s="21"/>
      <c r="DR197" s="21"/>
      <c r="DS197" s="21"/>
      <c r="DT197" s="21"/>
      <c r="DU197" s="21"/>
      <c r="DV197" s="21"/>
      <c r="DW197" s="21"/>
      <c r="DX197" s="21"/>
      <c r="DY197" s="21"/>
      <c r="DZ197" s="21"/>
      <c r="EA197" s="21"/>
      <c r="EB197" s="21"/>
      <c r="EC197" s="21"/>
      <c r="ED197" s="21"/>
      <c r="EE197" s="21"/>
      <c r="EF197" s="21"/>
      <c r="EG197" s="21"/>
      <c r="EH197" s="21"/>
      <c r="EI197" s="21"/>
      <c r="EJ197" s="21"/>
      <c r="EK197" s="21"/>
      <c r="EL197" s="21"/>
      <c r="EM197" s="21"/>
      <c r="EN197" s="21"/>
      <c r="EO197" s="21"/>
    </row>
    <row r="198" spans="1:145" ht="14.25" customHeight="1">
      <c r="A198" s="21"/>
      <c r="B198" s="21"/>
      <c r="C198" s="21"/>
      <c r="D198" s="79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  <c r="AH198" s="21"/>
      <c r="AI198" s="21"/>
      <c r="AJ198" s="21"/>
      <c r="AK198" s="21"/>
      <c r="AL198" s="21"/>
      <c r="AM198" s="21"/>
      <c r="AN198" s="21"/>
      <c r="AO198" s="21"/>
      <c r="AP198" s="21"/>
      <c r="AQ198" s="21"/>
      <c r="AR198" s="21"/>
      <c r="AS198" s="21"/>
      <c r="AT198" s="21"/>
      <c r="AU198" s="21"/>
      <c r="AV198" s="21"/>
      <c r="AW198" s="21"/>
      <c r="AX198" s="21"/>
      <c r="AY198" s="21"/>
      <c r="AZ198" s="21"/>
      <c r="BA198" s="21"/>
      <c r="BB198" s="21"/>
      <c r="BC198" s="21"/>
      <c r="BD198" s="21"/>
      <c r="BE198" s="21"/>
      <c r="BF198" s="21"/>
      <c r="BG198" s="21"/>
      <c r="BH198" s="21"/>
      <c r="BI198" s="21"/>
      <c r="BJ198" s="21"/>
      <c r="BK198" s="21"/>
      <c r="BL198" s="21"/>
      <c r="BM198" s="21"/>
      <c r="BN198" s="21"/>
      <c r="BO198" s="21"/>
      <c r="BP198" s="21"/>
      <c r="BQ198" s="21"/>
      <c r="BR198" s="21"/>
      <c r="BS198" s="21"/>
      <c r="BT198" s="21"/>
      <c r="BU198" s="21"/>
      <c r="BV198" s="21"/>
      <c r="BW198" s="21"/>
      <c r="BX198" s="21"/>
      <c r="BY198" s="21"/>
      <c r="BZ198" s="21"/>
      <c r="CA198" s="21"/>
      <c r="CB198" s="21"/>
      <c r="CC198" s="21"/>
      <c r="CD198" s="21"/>
      <c r="CE198" s="21"/>
      <c r="CF198" s="21"/>
      <c r="CG198" s="21"/>
      <c r="CH198" s="21"/>
      <c r="CI198" s="21"/>
      <c r="CJ198" s="21"/>
      <c r="CK198" s="21"/>
      <c r="CL198" s="21"/>
      <c r="CM198" s="21"/>
      <c r="CN198" s="21"/>
      <c r="CO198" s="21"/>
      <c r="CP198" s="21"/>
      <c r="CQ198" s="21"/>
      <c r="CR198" s="21"/>
      <c r="CS198" s="21"/>
      <c r="CT198" s="21"/>
      <c r="CU198" s="21"/>
      <c r="CV198" s="21"/>
      <c r="CW198" s="21"/>
      <c r="CX198" s="21"/>
      <c r="CY198" s="21"/>
      <c r="CZ198" s="21"/>
      <c r="DA198" s="21"/>
      <c r="DB198" s="21"/>
      <c r="DC198" s="21"/>
      <c r="DD198" s="21"/>
      <c r="DE198" s="21"/>
      <c r="DF198" s="21"/>
      <c r="DG198" s="21"/>
      <c r="DH198" s="21"/>
      <c r="DI198" s="21"/>
      <c r="DJ198" s="21"/>
      <c r="DK198" s="21"/>
      <c r="DL198" s="21"/>
      <c r="DM198" s="21"/>
      <c r="DN198" s="21"/>
      <c r="DO198" s="21"/>
      <c r="DP198" s="21"/>
      <c r="DQ198" s="21"/>
      <c r="DR198" s="21"/>
      <c r="DS198" s="21"/>
      <c r="DT198" s="21"/>
      <c r="DU198" s="21"/>
      <c r="DV198" s="21"/>
      <c r="DW198" s="21"/>
      <c r="DX198" s="21"/>
      <c r="DY198" s="21"/>
      <c r="DZ198" s="21"/>
      <c r="EA198" s="21"/>
      <c r="EB198" s="21"/>
      <c r="EC198" s="21"/>
      <c r="ED198" s="21"/>
      <c r="EE198" s="21"/>
      <c r="EF198" s="21"/>
      <c r="EG198" s="21"/>
      <c r="EH198" s="21"/>
      <c r="EI198" s="21"/>
      <c r="EJ198" s="21"/>
      <c r="EK198" s="21"/>
      <c r="EL198" s="21"/>
      <c r="EM198" s="21"/>
      <c r="EN198" s="21"/>
      <c r="EO198" s="21"/>
    </row>
    <row r="199" spans="1:145" ht="14.25" customHeight="1">
      <c r="A199" s="21"/>
      <c r="B199" s="21"/>
      <c r="C199" s="21"/>
      <c r="D199" s="79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  <c r="AH199" s="21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1"/>
      <c r="AT199" s="21"/>
      <c r="AU199" s="21"/>
      <c r="AV199" s="21"/>
      <c r="AW199" s="21"/>
      <c r="AX199" s="21"/>
      <c r="AY199" s="21"/>
      <c r="AZ199" s="21"/>
      <c r="BA199" s="21"/>
      <c r="BB199" s="21"/>
      <c r="BC199" s="21"/>
      <c r="BD199" s="21"/>
      <c r="BE199" s="21"/>
      <c r="BF199" s="21"/>
      <c r="BG199" s="21"/>
      <c r="BH199" s="21"/>
      <c r="BI199" s="21"/>
      <c r="BJ199" s="21"/>
      <c r="BK199" s="21"/>
      <c r="BL199" s="21"/>
      <c r="BM199" s="21"/>
      <c r="BN199" s="21"/>
      <c r="BO199" s="21"/>
      <c r="BP199" s="21"/>
      <c r="BQ199" s="21"/>
      <c r="BR199" s="21"/>
      <c r="BS199" s="21"/>
      <c r="BT199" s="21"/>
      <c r="BU199" s="21"/>
      <c r="BV199" s="21"/>
      <c r="BW199" s="21"/>
      <c r="BX199" s="21"/>
      <c r="BY199" s="21"/>
      <c r="BZ199" s="21"/>
      <c r="CA199" s="21"/>
      <c r="CB199" s="21"/>
      <c r="CC199" s="21"/>
      <c r="CD199" s="21"/>
      <c r="CE199" s="21"/>
      <c r="CF199" s="21"/>
      <c r="CG199" s="21"/>
      <c r="CH199" s="21"/>
      <c r="CI199" s="21"/>
      <c r="CJ199" s="21"/>
      <c r="CK199" s="21"/>
      <c r="CL199" s="21"/>
      <c r="CM199" s="21"/>
      <c r="CN199" s="21"/>
      <c r="CO199" s="21"/>
      <c r="CP199" s="21"/>
      <c r="CQ199" s="21"/>
      <c r="CR199" s="21"/>
      <c r="CS199" s="21"/>
      <c r="CT199" s="21"/>
      <c r="CU199" s="21"/>
      <c r="CV199" s="21"/>
      <c r="CW199" s="21"/>
      <c r="CX199" s="21"/>
      <c r="CY199" s="21"/>
      <c r="CZ199" s="21"/>
      <c r="DA199" s="21"/>
      <c r="DB199" s="21"/>
      <c r="DC199" s="21"/>
      <c r="DD199" s="21"/>
      <c r="DE199" s="21"/>
      <c r="DF199" s="21"/>
      <c r="DG199" s="21"/>
      <c r="DH199" s="21"/>
      <c r="DI199" s="21"/>
      <c r="DJ199" s="21"/>
      <c r="DK199" s="21"/>
      <c r="DL199" s="21"/>
      <c r="DM199" s="21"/>
      <c r="DN199" s="21"/>
      <c r="DO199" s="21"/>
      <c r="DP199" s="21"/>
      <c r="DQ199" s="21"/>
      <c r="DR199" s="21"/>
      <c r="DS199" s="21"/>
      <c r="DT199" s="21"/>
      <c r="DU199" s="21"/>
      <c r="DV199" s="21"/>
      <c r="DW199" s="21"/>
      <c r="DX199" s="21"/>
      <c r="DY199" s="21"/>
      <c r="DZ199" s="21"/>
      <c r="EA199" s="21"/>
      <c r="EB199" s="21"/>
      <c r="EC199" s="21"/>
      <c r="ED199" s="21"/>
      <c r="EE199" s="21"/>
      <c r="EF199" s="21"/>
      <c r="EG199" s="21"/>
      <c r="EH199" s="21"/>
      <c r="EI199" s="21"/>
      <c r="EJ199" s="21"/>
      <c r="EK199" s="21"/>
      <c r="EL199" s="21"/>
      <c r="EM199" s="21"/>
      <c r="EN199" s="21"/>
      <c r="EO199" s="21"/>
    </row>
    <row r="200" spans="1:145" ht="14.25" customHeight="1">
      <c r="A200" s="21"/>
      <c r="B200" s="21"/>
      <c r="C200" s="21"/>
      <c r="D200" s="79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  <c r="AH200" s="21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  <c r="AT200" s="21"/>
      <c r="AU200" s="21"/>
      <c r="AV200" s="21"/>
      <c r="AW200" s="21"/>
      <c r="AX200" s="21"/>
      <c r="AY200" s="21"/>
      <c r="AZ200" s="21"/>
      <c r="BA200" s="21"/>
      <c r="BB200" s="21"/>
      <c r="BC200" s="21"/>
      <c r="BD200" s="21"/>
      <c r="BE200" s="21"/>
      <c r="BF200" s="21"/>
      <c r="BG200" s="21"/>
      <c r="BH200" s="21"/>
      <c r="BI200" s="21"/>
      <c r="BJ200" s="21"/>
      <c r="BK200" s="21"/>
      <c r="BL200" s="21"/>
      <c r="BM200" s="21"/>
      <c r="BN200" s="21"/>
      <c r="BO200" s="21"/>
      <c r="BP200" s="21"/>
      <c r="BQ200" s="21"/>
      <c r="BR200" s="21"/>
      <c r="BS200" s="21"/>
      <c r="BT200" s="21"/>
      <c r="BU200" s="21"/>
      <c r="BV200" s="21"/>
      <c r="BW200" s="21"/>
      <c r="BX200" s="21"/>
      <c r="BY200" s="21"/>
      <c r="BZ200" s="21"/>
      <c r="CA200" s="21"/>
      <c r="CB200" s="21"/>
      <c r="CC200" s="21"/>
      <c r="CD200" s="21"/>
      <c r="CE200" s="21"/>
      <c r="CF200" s="21"/>
      <c r="CG200" s="21"/>
      <c r="CH200" s="21"/>
      <c r="CI200" s="21"/>
      <c r="CJ200" s="21"/>
      <c r="CK200" s="21"/>
      <c r="CL200" s="21"/>
      <c r="CM200" s="21"/>
      <c r="CN200" s="21"/>
      <c r="CO200" s="21"/>
      <c r="CP200" s="21"/>
      <c r="CQ200" s="21"/>
      <c r="CR200" s="21"/>
      <c r="CS200" s="21"/>
      <c r="CT200" s="21"/>
      <c r="CU200" s="21"/>
      <c r="CV200" s="21"/>
      <c r="CW200" s="21"/>
      <c r="CX200" s="21"/>
      <c r="CY200" s="21"/>
      <c r="CZ200" s="21"/>
      <c r="DA200" s="21"/>
      <c r="DB200" s="21"/>
      <c r="DC200" s="21"/>
      <c r="DD200" s="21"/>
      <c r="DE200" s="21"/>
      <c r="DF200" s="21"/>
      <c r="DG200" s="21"/>
      <c r="DH200" s="21"/>
      <c r="DI200" s="21"/>
      <c r="DJ200" s="21"/>
      <c r="DK200" s="21"/>
      <c r="DL200" s="21"/>
      <c r="DM200" s="21"/>
      <c r="DN200" s="21"/>
      <c r="DO200" s="21"/>
      <c r="DP200" s="21"/>
      <c r="DQ200" s="21"/>
      <c r="DR200" s="21"/>
      <c r="DS200" s="21"/>
      <c r="DT200" s="21"/>
      <c r="DU200" s="21"/>
      <c r="DV200" s="21"/>
      <c r="DW200" s="21"/>
      <c r="DX200" s="21"/>
      <c r="DY200" s="21"/>
      <c r="DZ200" s="21"/>
      <c r="EA200" s="21"/>
      <c r="EB200" s="21"/>
      <c r="EC200" s="21"/>
      <c r="ED200" s="21"/>
      <c r="EE200" s="21"/>
      <c r="EF200" s="21"/>
      <c r="EG200" s="21"/>
      <c r="EH200" s="21"/>
      <c r="EI200" s="21"/>
      <c r="EJ200" s="21"/>
      <c r="EK200" s="21"/>
      <c r="EL200" s="21"/>
      <c r="EM200" s="21"/>
      <c r="EN200" s="21"/>
      <c r="EO200" s="21"/>
    </row>
    <row r="201" spans="1:145" ht="14.25" customHeight="1">
      <c r="A201" s="21"/>
      <c r="B201" s="21"/>
      <c r="C201" s="21"/>
      <c r="D201" s="79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  <c r="AH201" s="21"/>
      <c r="AI201" s="21"/>
      <c r="AJ201" s="21"/>
      <c r="AK201" s="21"/>
      <c r="AL201" s="21"/>
      <c r="AM201" s="21"/>
      <c r="AN201" s="21"/>
      <c r="AO201" s="21"/>
      <c r="AP201" s="21"/>
      <c r="AQ201" s="21"/>
      <c r="AR201" s="21"/>
      <c r="AS201" s="21"/>
      <c r="AT201" s="21"/>
      <c r="AU201" s="21"/>
      <c r="AV201" s="21"/>
      <c r="AW201" s="21"/>
      <c r="AX201" s="21"/>
      <c r="AY201" s="21"/>
      <c r="AZ201" s="21"/>
      <c r="BA201" s="21"/>
      <c r="BB201" s="21"/>
      <c r="BC201" s="21"/>
      <c r="BD201" s="21"/>
      <c r="BE201" s="21"/>
      <c r="BF201" s="21"/>
      <c r="BG201" s="21"/>
      <c r="BH201" s="21"/>
      <c r="BI201" s="21"/>
      <c r="BJ201" s="21"/>
      <c r="BK201" s="21"/>
      <c r="BL201" s="21"/>
      <c r="BM201" s="21"/>
      <c r="BN201" s="21"/>
      <c r="BO201" s="21"/>
      <c r="BP201" s="21"/>
      <c r="BQ201" s="21"/>
      <c r="BR201" s="21"/>
      <c r="BS201" s="21"/>
      <c r="BT201" s="21"/>
      <c r="BU201" s="21"/>
      <c r="BV201" s="21"/>
      <c r="BW201" s="21"/>
      <c r="BX201" s="21"/>
      <c r="BY201" s="21"/>
      <c r="BZ201" s="21"/>
      <c r="CA201" s="21"/>
      <c r="CB201" s="21"/>
      <c r="CC201" s="21"/>
      <c r="CD201" s="21"/>
      <c r="CE201" s="21"/>
      <c r="CF201" s="21"/>
      <c r="CG201" s="21"/>
      <c r="CH201" s="21"/>
      <c r="CI201" s="21"/>
      <c r="CJ201" s="21"/>
      <c r="CK201" s="21"/>
      <c r="CL201" s="21"/>
      <c r="CM201" s="21"/>
      <c r="CN201" s="21"/>
      <c r="CO201" s="21"/>
      <c r="CP201" s="21"/>
      <c r="CQ201" s="21"/>
      <c r="CR201" s="21"/>
      <c r="CS201" s="21"/>
      <c r="CT201" s="21"/>
      <c r="CU201" s="21"/>
      <c r="CV201" s="21"/>
      <c r="CW201" s="21"/>
      <c r="CX201" s="21"/>
      <c r="CY201" s="21"/>
      <c r="CZ201" s="21"/>
      <c r="DA201" s="21"/>
      <c r="DB201" s="21"/>
      <c r="DC201" s="21"/>
      <c r="DD201" s="21"/>
      <c r="DE201" s="21"/>
      <c r="DF201" s="21"/>
      <c r="DG201" s="21"/>
      <c r="DH201" s="21"/>
      <c r="DI201" s="21"/>
      <c r="DJ201" s="21"/>
      <c r="DK201" s="21"/>
      <c r="DL201" s="21"/>
      <c r="DM201" s="21"/>
      <c r="DN201" s="21"/>
      <c r="DO201" s="21"/>
      <c r="DP201" s="21"/>
      <c r="DQ201" s="21"/>
      <c r="DR201" s="21"/>
      <c r="DS201" s="21"/>
      <c r="DT201" s="21"/>
      <c r="DU201" s="21"/>
      <c r="DV201" s="21"/>
      <c r="DW201" s="21"/>
      <c r="DX201" s="21"/>
      <c r="DY201" s="21"/>
      <c r="DZ201" s="21"/>
      <c r="EA201" s="21"/>
      <c r="EB201" s="21"/>
      <c r="EC201" s="21"/>
      <c r="ED201" s="21"/>
      <c r="EE201" s="21"/>
      <c r="EF201" s="21"/>
      <c r="EG201" s="21"/>
      <c r="EH201" s="21"/>
      <c r="EI201" s="21"/>
      <c r="EJ201" s="21"/>
      <c r="EK201" s="21"/>
      <c r="EL201" s="21"/>
      <c r="EM201" s="21"/>
      <c r="EN201" s="21"/>
      <c r="EO201" s="21"/>
    </row>
    <row r="202" spans="1:145" ht="14.25" customHeight="1">
      <c r="A202" s="21"/>
      <c r="B202" s="21"/>
      <c r="C202" s="21"/>
      <c r="D202" s="79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  <c r="AH202" s="21"/>
      <c r="AI202" s="21"/>
      <c r="AJ202" s="21"/>
      <c r="AK202" s="21"/>
      <c r="AL202" s="21"/>
      <c r="AM202" s="21"/>
      <c r="AN202" s="21"/>
      <c r="AO202" s="21"/>
      <c r="AP202" s="21"/>
      <c r="AQ202" s="21"/>
      <c r="AR202" s="21"/>
      <c r="AS202" s="21"/>
      <c r="AT202" s="21"/>
      <c r="AU202" s="21"/>
      <c r="AV202" s="21"/>
      <c r="AW202" s="21"/>
      <c r="AX202" s="21"/>
      <c r="AY202" s="21"/>
      <c r="AZ202" s="21"/>
      <c r="BA202" s="21"/>
      <c r="BB202" s="21"/>
      <c r="BC202" s="21"/>
      <c r="BD202" s="21"/>
      <c r="BE202" s="21"/>
      <c r="BF202" s="21"/>
      <c r="BG202" s="21"/>
      <c r="BH202" s="21"/>
      <c r="BI202" s="21"/>
      <c r="BJ202" s="21"/>
      <c r="BK202" s="21"/>
      <c r="BL202" s="21"/>
      <c r="BM202" s="21"/>
      <c r="BN202" s="21"/>
      <c r="BO202" s="21"/>
      <c r="BP202" s="21"/>
      <c r="BQ202" s="21"/>
      <c r="BR202" s="21"/>
      <c r="BS202" s="21"/>
      <c r="BT202" s="21"/>
      <c r="BU202" s="21"/>
      <c r="BV202" s="21"/>
      <c r="BW202" s="21"/>
      <c r="BX202" s="21"/>
      <c r="BY202" s="21"/>
      <c r="BZ202" s="21"/>
      <c r="CA202" s="21"/>
      <c r="CB202" s="21"/>
      <c r="CC202" s="21"/>
      <c r="CD202" s="21"/>
      <c r="CE202" s="21"/>
      <c r="CF202" s="21"/>
      <c r="CG202" s="21"/>
      <c r="CH202" s="21"/>
      <c r="CI202" s="21"/>
      <c r="CJ202" s="21"/>
      <c r="CK202" s="21"/>
      <c r="CL202" s="21"/>
      <c r="CM202" s="21"/>
      <c r="CN202" s="21"/>
      <c r="CO202" s="21"/>
      <c r="CP202" s="21"/>
      <c r="CQ202" s="21"/>
      <c r="CR202" s="21"/>
      <c r="CS202" s="21"/>
      <c r="CT202" s="21"/>
      <c r="CU202" s="21"/>
      <c r="CV202" s="21"/>
      <c r="CW202" s="21"/>
      <c r="CX202" s="21"/>
      <c r="CY202" s="21"/>
      <c r="CZ202" s="21"/>
      <c r="DA202" s="21"/>
      <c r="DB202" s="21"/>
      <c r="DC202" s="21"/>
      <c r="DD202" s="21"/>
      <c r="DE202" s="21"/>
      <c r="DF202" s="21"/>
      <c r="DG202" s="21"/>
      <c r="DH202" s="21"/>
      <c r="DI202" s="21"/>
      <c r="DJ202" s="21"/>
      <c r="DK202" s="21"/>
      <c r="DL202" s="21"/>
      <c r="DM202" s="21"/>
      <c r="DN202" s="21"/>
      <c r="DO202" s="21"/>
      <c r="DP202" s="21"/>
      <c r="DQ202" s="21"/>
      <c r="DR202" s="21"/>
      <c r="DS202" s="21"/>
      <c r="DT202" s="21"/>
      <c r="DU202" s="21"/>
      <c r="DV202" s="21"/>
      <c r="DW202" s="21"/>
      <c r="DX202" s="21"/>
      <c r="DY202" s="21"/>
      <c r="DZ202" s="21"/>
      <c r="EA202" s="21"/>
      <c r="EB202" s="21"/>
      <c r="EC202" s="21"/>
      <c r="ED202" s="21"/>
      <c r="EE202" s="21"/>
      <c r="EF202" s="21"/>
      <c r="EG202" s="21"/>
      <c r="EH202" s="21"/>
      <c r="EI202" s="21"/>
      <c r="EJ202" s="21"/>
      <c r="EK202" s="21"/>
      <c r="EL202" s="21"/>
      <c r="EM202" s="21"/>
      <c r="EN202" s="21"/>
      <c r="EO202" s="21"/>
    </row>
    <row r="203" spans="1:145" ht="14.25" customHeight="1">
      <c r="A203" s="21"/>
      <c r="B203" s="21"/>
      <c r="C203" s="21"/>
      <c r="D203" s="79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  <c r="AH203" s="21"/>
      <c r="AI203" s="21"/>
      <c r="AJ203" s="21"/>
      <c r="AK203" s="21"/>
      <c r="AL203" s="21"/>
      <c r="AM203" s="21"/>
      <c r="AN203" s="21"/>
      <c r="AO203" s="21"/>
      <c r="AP203" s="21"/>
      <c r="AQ203" s="21"/>
      <c r="AR203" s="21"/>
      <c r="AS203" s="21"/>
      <c r="AT203" s="21"/>
      <c r="AU203" s="21"/>
      <c r="AV203" s="21"/>
      <c r="AW203" s="21"/>
      <c r="AX203" s="21"/>
      <c r="AY203" s="21"/>
      <c r="AZ203" s="21"/>
      <c r="BA203" s="21"/>
      <c r="BB203" s="21"/>
      <c r="BC203" s="21"/>
      <c r="BD203" s="21"/>
      <c r="BE203" s="21"/>
      <c r="BF203" s="21"/>
      <c r="BG203" s="21"/>
      <c r="BH203" s="21"/>
      <c r="BI203" s="21"/>
      <c r="BJ203" s="21"/>
      <c r="BK203" s="21"/>
      <c r="BL203" s="21"/>
      <c r="BM203" s="21"/>
      <c r="BN203" s="21"/>
      <c r="BO203" s="21"/>
      <c r="BP203" s="21"/>
      <c r="BQ203" s="21"/>
      <c r="BR203" s="21"/>
      <c r="BS203" s="21"/>
      <c r="BT203" s="21"/>
      <c r="BU203" s="21"/>
      <c r="BV203" s="21"/>
      <c r="BW203" s="21"/>
      <c r="BX203" s="21"/>
      <c r="BY203" s="21"/>
      <c r="BZ203" s="21"/>
      <c r="CA203" s="21"/>
      <c r="CB203" s="21"/>
      <c r="CC203" s="21"/>
      <c r="CD203" s="21"/>
      <c r="CE203" s="21"/>
      <c r="CF203" s="21"/>
      <c r="CG203" s="21"/>
      <c r="CH203" s="21"/>
      <c r="CI203" s="21"/>
      <c r="CJ203" s="21"/>
      <c r="CK203" s="21"/>
      <c r="CL203" s="21"/>
      <c r="CM203" s="21"/>
      <c r="CN203" s="21"/>
      <c r="CO203" s="21"/>
      <c r="CP203" s="21"/>
      <c r="CQ203" s="21"/>
      <c r="CR203" s="21"/>
      <c r="CS203" s="21"/>
      <c r="CT203" s="21"/>
      <c r="CU203" s="21"/>
      <c r="CV203" s="21"/>
      <c r="CW203" s="21"/>
      <c r="CX203" s="21"/>
      <c r="CY203" s="21"/>
      <c r="CZ203" s="21"/>
      <c r="DA203" s="21"/>
      <c r="DB203" s="21"/>
      <c r="DC203" s="21"/>
      <c r="DD203" s="21"/>
      <c r="DE203" s="21"/>
      <c r="DF203" s="21"/>
      <c r="DG203" s="21"/>
      <c r="DH203" s="21"/>
      <c r="DI203" s="21"/>
      <c r="DJ203" s="21"/>
      <c r="DK203" s="21"/>
      <c r="DL203" s="21"/>
      <c r="DM203" s="21"/>
      <c r="DN203" s="21"/>
      <c r="DO203" s="21"/>
      <c r="DP203" s="21"/>
      <c r="DQ203" s="21"/>
      <c r="DR203" s="21"/>
      <c r="DS203" s="21"/>
      <c r="DT203" s="21"/>
      <c r="DU203" s="21"/>
      <c r="DV203" s="21"/>
      <c r="DW203" s="21"/>
      <c r="DX203" s="21"/>
      <c r="DY203" s="21"/>
      <c r="DZ203" s="21"/>
      <c r="EA203" s="21"/>
      <c r="EB203" s="21"/>
      <c r="EC203" s="21"/>
      <c r="ED203" s="21"/>
      <c r="EE203" s="21"/>
      <c r="EF203" s="21"/>
      <c r="EG203" s="21"/>
      <c r="EH203" s="21"/>
      <c r="EI203" s="21"/>
      <c r="EJ203" s="21"/>
      <c r="EK203" s="21"/>
      <c r="EL203" s="21"/>
      <c r="EM203" s="21"/>
      <c r="EN203" s="21"/>
      <c r="EO203" s="21"/>
    </row>
    <row r="204" spans="1:145" ht="14.25" customHeight="1">
      <c r="A204" s="21"/>
      <c r="B204" s="21"/>
      <c r="C204" s="21"/>
      <c r="D204" s="79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  <c r="AH204" s="21"/>
      <c r="AI204" s="21"/>
      <c r="AJ204" s="21"/>
      <c r="AK204" s="21"/>
      <c r="AL204" s="21"/>
      <c r="AM204" s="21"/>
      <c r="AN204" s="21"/>
      <c r="AO204" s="21"/>
      <c r="AP204" s="21"/>
      <c r="AQ204" s="21"/>
      <c r="AR204" s="21"/>
      <c r="AS204" s="21"/>
      <c r="AT204" s="21"/>
      <c r="AU204" s="21"/>
      <c r="AV204" s="21"/>
      <c r="AW204" s="21"/>
      <c r="AX204" s="21"/>
      <c r="AY204" s="21"/>
      <c r="AZ204" s="21"/>
      <c r="BA204" s="21"/>
      <c r="BB204" s="21"/>
      <c r="BC204" s="21"/>
      <c r="BD204" s="21"/>
      <c r="BE204" s="21"/>
      <c r="BF204" s="21"/>
      <c r="BG204" s="21"/>
      <c r="BH204" s="21"/>
      <c r="BI204" s="21"/>
      <c r="BJ204" s="21"/>
      <c r="BK204" s="21"/>
      <c r="BL204" s="21"/>
      <c r="BM204" s="21"/>
      <c r="BN204" s="21"/>
      <c r="BO204" s="21"/>
      <c r="BP204" s="21"/>
      <c r="BQ204" s="21"/>
      <c r="BR204" s="21"/>
      <c r="BS204" s="21"/>
      <c r="BT204" s="21"/>
      <c r="BU204" s="21"/>
      <c r="BV204" s="21"/>
      <c r="BW204" s="21"/>
      <c r="BX204" s="21"/>
      <c r="BY204" s="21"/>
      <c r="BZ204" s="21"/>
      <c r="CA204" s="21"/>
      <c r="CB204" s="21"/>
      <c r="CC204" s="21"/>
      <c r="CD204" s="21"/>
      <c r="CE204" s="21"/>
      <c r="CF204" s="21"/>
      <c r="CG204" s="21"/>
      <c r="CH204" s="21"/>
      <c r="CI204" s="21"/>
      <c r="CJ204" s="21"/>
      <c r="CK204" s="21"/>
      <c r="CL204" s="21"/>
      <c r="CM204" s="21"/>
      <c r="CN204" s="21"/>
      <c r="CO204" s="21"/>
      <c r="CP204" s="21"/>
      <c r="CQ204" s="21"/>
      <c r="CR204" s="21"/>
      <c r="CS204" s="21"/>
      <c r="CT204" s="21"/>
      <c r="CU204" s="21"/>
      <c r="CV204" s="21"/>
      <c r="CW204" s="21"/>
      <c r="CX204" s="21"/>
      <c r="CY204" s="21"/>
      <c r="CZ204" s="21"/>
      <c r="DA204" s="21"/>
      <c r="DB204" s="21"/>
      <c r="DC204" s="21"/>
      <c r="DD204" s="21"/>
      <c r="DE204" s="21"/>
      <c r="DF204" s="21"/>
      <c r="DG204" s="21"/>
      <c r="DH204" s="21"/>
      <c r="DI204" s="21"/>
      <c r="DJ204" s="21"/>
      <c r="DK204" s="21"/>
      <c r="DL204" s="21"/>
      <c r="DM204" s="21"/>
      <c r="DN204" s="21"/>
      <c r="DO204" s="21"/>
      <c r="DP204" s="21"/>
      <c r="DQ204" s="21"/>
      <c r="DR204" s="21"/>
      <c r="DS204" s="21"/>
      <c r="DT204" s="21"/>
      <c r="DU204" s="21"/>
      <c r="DV204" s="21"/>
      <c r="DW204" s="21"/>
      <c r="DX204" s="21"/>
      <c r="DY204" s="21"/>
      <c r="DZ204" s="21"/>
      <c r="EA204" s="21"/>
      <c r="EB204" s="21"/>
      <c r="EC204" s="21"/>
      <c r="ED204" s="21"/>
      <c r="EE204" s="21"/>
      <c r="EF204" s="21"/>
      <c r="EG204" s="21"/>
      <c r="EH204" s="21"/>
      <c r="EI204" s="21"/>
      <c r="EJ204" s="21"/>
      <c r="EK204" s="21"/>
      <c r="EL204" s="21"/>
      <c r="EM204" s="21"/>
      <c r="EN204" s="21"/>
      <c r="EO204" s="21"/>
    </row>
    <row r="205" spans="1:145" ht="14.25" customHeight="1">
      <c r="A205" s="21"/>
      <c r="B205" s="21"/>
      <c r="C205" s="21"/>
      <c r="D205" s="79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  <c r="AH205" s="21"/>
      <c r="AI205" s="21"/>
      <c r="AJ205" s="21"/>
      <c r="AK205" s="21"/>
      <c r="AL205" s="21"/>
      <c r="AM205" s="21"/>
      <c r="AN205" s="21"/>
      <c r="AO205" s="21"/>
      <c r="AP205" s="21"/>
      <c r="AQ205" s="21"/>
      <c r="AR205" s="21"/>
      <c r="AS205" s="21"/>
      <c r="AT205" s="21"/>
      <c r="AU205" s="21"/>
      <c r="AV205" s="21"/>
      <c r="AW205" s="21"/>
      <c r="AX205" s="21"/>
      <c r="AY205" s="21"/>
      <c r="AZ205" s="21"/>
      <c r="BA205" s="21"/>
      <c r="BB205" s="21"/>
      <c r="BC205" s="21"/>
      <c r="BD205" s="21"/>
      <c r="BE205" s="21"/>
      <c r="BF205" s="21"/>
      <c r="BG205" s="21"/>
      <c r="BH205" s="21"/>
      <c r="BI205" s="21"/>
      <c r="BJ205" s="21"/>
      <c r="BK205" s="21"/>
      <c r="BL205" s="21"/>
      <c r="BM205" s="21"/>
      <c r="BN205" s="21"/>
      <c r="BO205" s="21"/>
      <c r="BP205" s="21"/>
      <c r="BQ205" s="21"/>
      <c r="BR205" s="21"/>
      <c r="BS205" s="21"/>
      <c r="BT205" s="21"/>
      <c r="BU205" s="21"/>
      <c r="BV205" s="21"/>
      <c r="BW205" s="21"/>
      <c r="BX205" s="21"/>
      <c r="BY205" s="21"/>
      <c r="BZ205" s="21"/>
      <c r="CA205" s="21"/>
      <c r="CB205" s="21"/>
      <c r="CC205" s="21"/>
      <c r="CD205" s="21"/>
      <c r="CE205" s="21"/>
      <c r="CF205" s="21"/>
      <c r="CG205" s="21"/>
      <c r="CH205" s="21"/>
      <c r="CI205" s="21"/>
      <c r="CJ205" s="21"/>
      <c r="CK205" s="21"/>
      <c r="CL205" s="21"/>
      <c r="CM205" s="21"/>
      <c r="CN205" s="21"/>
      <c r="CO205" s="21"/>
      <c r="CP205" s="21"/>
      <c r="CQ205" s="21"/>
      <c r="CR205" s="21"/>
      <c r="CS205" s="21"/>
      <c r="CT205" s="21"/>
      <c r="CU205" s="21"/>
      <c r="CV205" s="21"/>
      <c r="CW205" s="21"/>
      <c r="CX205" s="21"/>
      <c r="CY205" s="21"/>
      <c r="CZ205" s="21"/>
      <c r="DA205" s="21"/>
      <c r="DB205" s="21"/>
      <c r="DC205" s="21"/>
      <c r="DD205" s="21"/>
      <c r="DE205" s="21"/>
      <c r="DF205" s="21"/>
      <c r="DG205" s="21"/>
      <c r="DH205" s="21"/>
      <c r="DI205" s="21"/>
      <c r="DJ205" s="21"/>
      <c r="DK205" s="21"/>
      <c r="DL205" s="21"/>
      <c r="DM205" s="21"/>
      <c r="DN205" s="21"/>
      <c r="DO205" s="21"/>
      <c r="DP205" s="21"/>
      <c r="DQ205" s="21"/>
      <c r="DR205" s="21"/>
      <c r="DS205" s="21"/>
      <c r="DT205" s="21"/>
      <c r="DU205" s="21"/>
      <c r="DV205" s="21"/>
      <c r="DW205" s="21"/>
      <c r="DX205" s="21"/>
      <c r="DY205" s="21"/>
      <c r="DZ205" s="21"/>
      <c r="EA205" s="21"/>
      <c r="EB205" s="21"/>
      <c r="EC205" s="21"/>
      <c r="ED205" s="21"/>
      <c r="EE205" s="21"/>
      <c r="EF205" s="21"/>
      <c r="EG205" s="21"/>
      <c r="EH205" s="21"/>
      <c r="EI205" s="21"/>
      <c r="EJ205" s="21"/>
      <c r="EK205" s="21"/>
      <c r="EL205" s="21"/>
      <c r="EM205" s="21"/>
      <c r="EN205" s="21"/>
      <c r="EO205" s="21"/>
    </row>
    <row r="206" spans="1:145" ht="14.25" customHeight="1">
      <c r="A206" s="21"/>
      <c r="B206" s="21"/>
      <c r="C206" s="21"/>
      <c r="D206" s="79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  <c r="AU206" s="21"/>
      <c r="AV206" s="21"/>
      <c r="AW206" s="21"/>
      <c r="AX206" s="21"/>
      <c r="AY206" s="21"/>
      <c r="AZ206" s="21"/>
      <c r="BA206" s="21"/>
      <c r="BB206" s="21"/>
      <c r="BC206" s="21"/>
      <c r="BD206" s="21"/>
      <c r="BE206" s="21"/>
      <c r="BF206" s="21"/>
      <c r="BG206" s="21"/>
      <c r="BH206" s="21"/>
      <c r="BI206" s="21"/>
      <c r="BJ206" s="21"/>
      <c r="BK206" s="21"/>
      <c r="BL206" s="21"/>
      <c r="BM206" s="21"/>
      <c r="BN206" s="21"/>
      <c r="BO206" s="21"/>
      <c r="BP206" s="21"/>
      <c r="BQ206" s="21"/>
      <c r="BR206" s="21"/>
      <c r="BS206" s="21"/>
      <c r="BT206" s="21"/>
      <c r="BU206" s="21"/>
      <c r="BV206" s="21"/>
      <c r="BW206" s="21"/>
      <c r="BX206" s="21"/>
      <c r="BY206" s="21"/>
      <c r="BZ206" s="21"/>
      <c r="CA206" s="21"/>
      <c r="CB206" s="21"/>
      <c r="CC206" s="21"/>
      <c r="CD206" s="21"/>
      <c r="CE206" s="21"/>
      <c r="CF206" s="21"/>
      <c r="CG206" s="21"/>
      <c r="CH206" s="21"/>
      <c r="CI206" s="21"/>
      <c r="CJ206" s="21"/>
      <c r="CK206" s="21"/>
      <c r="CL206" s="21"/>
      <c r="CM206" s="21"/>
      <c r="CN206" s="21"/>
      <c r="CO206" s="21"/>
      <c r="CP206" s="21"/>
      <c r="CQ206" s="21"/>
      <c r="CR206" s="21"/>
      <c r="CS206" s="21"/>
      <c r="CT206" s="21"/>
      <c r="CU206" s="21"/>
      <c r="CV206" s="21"/>
      <c r="CW206" s="21"/>
      <c r="CX206" s="21"/>
      <c r="CY206" s="21"/>
      <c r="CZ206" s="21"/>
      <c r="DA206" s="21"/>
      <c r="DB206" s="21"/>
      <c r="DC206" s="21"/>
      <c r="DD206" s="21"/>
      <c r="DE206" s="21"/>
      <c r="DF206" s="21"/>
      <c r="DG206" s="21"/>
      <c r="DH206" s="21"/>
      <c r="DI206" s="21"/>
      <c r="DJ206" s="21"/>
      <c r="DK206" s="21"/>
      <c r="DL206" s="21"/>
      <c r="DM206" s="21"/>
      <c r="DN206" s="21"/>
      <c r="DO206" s="21"/>
      <c r="DP206" s="21"/>
      <c r="DQ206" s="21"/>
      <c r="DR206" s="21"/>
      <c r="DS206" s="21"/>
      <c r="DT206" s="21"/>
      <c r="DU206" s="21"/>
      <c r="DV206" s="21"/>
      <c r="DW206" s="21"/>
      <c r="DX206" s="21"/>
      <c r="DY206" s="21"/>
      <c r="DZ206" s="21"/>
      <c r="EA206" s="21"/>
      <c r="EB206" s="21"/>
      <c r="EC206" s="21"/>
      <c r="ED206" s="21"/>
      <c r="EE206" s="21"/>
      <c r="EF206" s="21"/>
      <c r="EG206" s="21"/>
      <c r="EH206" s="21"/>
      <c r="EI206" s="21"/>
      <c r="EJ206" s="21"/>
      <c r="EK206" s="21"/>
      <c r="EL206" s="21"/>
      <c r="EM206" s="21"/>
      <c r="EN206" s="21"/>
      <c r="EO206" s="21"/>
    </row>
    <row r="207" spans="1:145" ht="14.25" customHeight="1">
      <c r="A207" s="21"/>
      <c r="B207" s="21"/>
      <c r="C207" s="21"/>
      <c r="D207" s="79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  <c r="AH207" s="21"/>
      <c r="AI207" s="21"/>
      <c r="AJ207" s="21"/>
      <c r="AK207" s="21"/>
      <c r="AL207" s="21"/>
      <c r="AM207" s="21"/>
      <c r="AN207" s="21"/>
      <c r="AO207" s="21"/>
      <c r="AP207" s="21"/>
      <c r="AQ207" s="21"/>
      <c r="AR207" s="21"/>
      <c r="AS207" s="21"/>
      <c r="AT207" s="21"/>
      <c r="AU207" s="21"/>
      <c r="AV207" s="21"/>
      <c r="AW207" s="21"/>
      <c r="AX207" s="21"/>
      <c r="AY207" s="21"/>
      <c r="AZ207" s="21"/>
      <c r="BA207" s="21"/>
      <c r="BB207" s="21"/>
      <c r="BC207" s="21"/>
      <c r="BD207" s="21"/>
      <c r="BE207" s="21"/>
      <c r="BF207" s="21"/>
      <c r="BG207" s="21"/>
      <c r="BH207" s="21"/>
      <c r="BI207" s="21"/>
      <c r="BJ207" s="21"/>
      <c r="BK207" s="21"/>
      <c r="BL207" s="21"/>
      <c r="BM207" s="21"/>
      <c r="BN207" s="21"/>
      <c r="BO207" s="21"/>
      <c r="BP207" s="21"/>
      <c r="BQ207" s="21"/>
      <c r="BR207" s="21"/>
      <c r="BS207" s="21"/>
      <c r="BT207" s="21"/>
      <c r="BU207" s="21"/>
      <c r="BV207" s="21"/>
      <c r="BW207" s="21"/>
      <c r="BX207" s="21"/>
      <c r="BY207" s="21"/>
      <c r="BZ207" s="21"/>
      <c r="CA207" s="21"/>
      <c r="CB207" s="21"/>
      <c r="CC207" s="21"/>
      <c r="CD207" s="21"/>
      <c r="CE207" s="21"/>
      <c r="CF207" s="21"/>
      <c r="CG207" s="21"/>
      <c r="CH207" s="21"/>
      <c r="CI207" s="21"/>
      <c r="CJ207" s="21"/>
      <c r="CK207" s="21"/>
      <c r="CL207" s="21"/>
      <c r="CM207" s="21"/>
      <c r="CN207" s="21"/>
      <c r="CO207" s="21"/>
      <c r="CP207" s="21"/>
      <c r="CQ207" s="21"/>
      <c r="CR207" s="21"/>
      <c r="CS207" s="21"/>
      <c r="CT207" s="21"/>
      <c r="CU207" s="21"/>
      <c r="CV207" s="21"/>
      <c r="CW207" s="21"/>
      <c r="CX207" s="21"/>
      <c r="CY207" s="21"/>
      <c r="CZ207" s="21"/>
      <c r="DA207" s="21"/>
      <c r="DB207" s="21"/>
      <c r="DC207" s="21"/>
      <c r="DD207" s="21"/>
      <c r="DE207" s="21"/>
      <c r="DF207" s="21"/>
      <c r="DG207" s="21"/>
      <c r="DH207" s="21"/>
      <c r="DI207" s="21"/>
      <c r="DJ207" s="21"/>
      <c r="DK207" s="21"/>
      <c r="DL207" s="21"/>
      <c r="DM207" s="21"/>
      <c r="DN207" s="21"/>
      <c r="DO207" s="21"/>
      <c r="DP207" s="21"/>
      <c r="DQ207" s="21"/>
      <c r="DR207" s="21"/>
      <c r="DS207" s="21"/>
      <c r="DT207" s="21"/>
      <c r="DU207" s="21"/>
      <c r="DV207" s="21"/>
      <c r="DW207" s="21"/>
      <c r="DX207" s="21"/>
      <c r="DY207" s="21"/>
      <c r="DZ207" s="21"/>
      <c r="EA207" s="21"/>
      <c r="EB207" s="21"/>
      <c r="EC207" s="21"/>
      <c r="ED207" s="21"/>
      <c r="EE207" s="21"/>
      <c r="EF207" s="21"/>
      <c r="EG207" s="21"/>
      <c r="EH207" s="21"/>
      <c r="EI207" s="21"/>
      <c r="EJ207" s="21"/>
      <c r="EK207" s="21"/>
      <c r="EL207" s="21"/>
      <c r="EM207" s="21"/>
      <c r="EN207" s="21"/>
      <c r="EO207" s="21"/>
    </row>
    <row r="208" spans="1:145" ht="14.25" customHeight="1">
      <c r="A208" s="21"/>
      <c r="B208" s="21"/>
      <c r="C208" s="21"/>
      <c r="D208" s="79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  <c r="AH208" s="21"/>
      <c r="AI208" s="21"/>
      <c r="AJ208" s="21"/>
      <c r="AK208" s="21"/>
      <c r="AL208" s="21"/>
      <c r="AM208" s="21"/>
      <c r="AN208" s="21"/>
      <c r="AO208" s="21"/>
      <c r="AP208" s="21"/>
      <c r="AQ208" s="21"/>
      <c r="AR208" s="21"/>
      <c r="AS208" s="21"/>
      <c r="AT208" s="21"/>
      <c r="AU208" s="21"/>
      <c r="AV208" s="21"/>
      <c r="AW208" s="21"/>
      <c r="AX208" s="21"/>
      <c r="AY208" s="21"/>
      <c r="AZ208" s="21"/>
      <c r="BA208" s="21"/>
      <c r="BB208" s="21"/>
      <c r="BC208" s="21"/>
      <c r="BD208" s="21"/>
      <c r="BE208" s="21"/>
      <c r="BF208" s="21"/>
      <c r="BG208" s="21"/>
      <c r="BH208" s="21"/>
      <c r="BI208" s="21"/>
      <c r="BJ208" s="21"/>
      <c r="BK208" s="21"/>
      <c r="BL208" s="21"/>
      <c r="BM208" s="21"/>
      <c r="BN208" s="21"/>
      <c r="BO208" s="21"/>
      <c r="BP208" s="21"/>
      <c r="BQ208" s="21"/>
      <c r="BR208" s="21"/>
      <c r="BS208" s="21"/>
      <c r="BT208" s="21"/>
      <c r="BU208" s="21"/>
      <c r="BV208" s="21"/>
      <c r="BW208" s="21"/>
      <c r="BX208" s="21"/>
      <c r="BY208" s="21"/>
      <c r="BZ208" s="21"/>
      <c r="CA208" s="21"/>
      <c r="CB208" s="21"/>
      <c r="CC208" s="21"/>
      <c r="CD208" s="21"/>
      <c r="CE208" s="21"/>
      <c r="CF208" s="21"/>
      <c r="CG208" s="21"/>
      <c r="CH208" s="21"/>
      <c r="CI208" s="21"/>
      <c r="CJ208" s="21"/>
      <c r="CK208" s="21"/>
      <c r="CL208" s="21"/>
      <c r="CM208" s="21"/>
      <c r="CN208" s="21"/>
      <c r="CO208" s="21"/>
      <c r="CP208" s="21"/>
      <c r="CQ208" s="21"/>
      <c r="CR208" s="21"/>
      <c r="CS208" s="21"/>
      <c r="CT208" s="21"/>
      <c r="CU208" s="21"/>
      <c r="CV208" s="21"/>
      <c r="CW208" s="21"/>
      <c r="CX208" s="21"/>
      <c r="CY208" s="21"/>
      <c r="CZ208" s="21"/>
      <c r="DA208" s="21"/>
      <c r="DB208" s="21"/>
      <c r="DC208" s="21"/>
      <c r="DD208" s="21"/>
      <c r="DE208" s="21"/>
      <c r="DF208" s="21"/>
      <c r="DG208" s="21"/>
      <c r="DH208" s="21"/>
      <c r="DI208" s="21"/>
      <c r="DJ208" s="21"/>
      <c r="DK208" s="21"/>
      <c r="DL208" s="21"/>
      <c r="DM208" s="21"/>
      <c r="DN208" s="21"/>
      <c r="DO208" s="21"/>
      <c r="DP208" s="21"/>
      <c r="DQ208" s="21"/>
      <c r="DR208" s="21"/>
      <c r="DS208" s="21"/>
      <c r="DT208" s="21"/>
      <c r="DU208" s="21"/>
      <c r="DV208" s="21"/>
      <c r="DW208" s="21"/>
      <c r="DX208" s="21"/>
      <c r="DY208" s="21"/>
      <c r="DZ208" s="21"/>
      <c r="EA208" s="21"/>
      <c r="EB208" s="21"/>
      <c r="EC208" s="21"/>
      <c r="ED208" s="21"/>
      <c r="EE208" s="21"/>
      <c r="EF208" s="21"/>
      <c r="EG208" s="21"/>
      <c r="EH208" s="21"/>
      <c r="EI208" s="21"/>
      <c r="EJ208" s="21"/>
      <c r="EK208" s="21"/>
      <c r="EL208" s="21"/>
      <c r="EM208" s="21"/>
      <c r="EN208" s="21"/>
      <c r="EO208" s="21"/>
    </row>
    <row r="209" spans="1:145" ht="14.25" customHeight="1">
      <c r="A209" s="21"/>
      <c r="B209" s="21"/>
      <c r="C209" s="21"/>
      <c r="D209" s="79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  <c r="AH209" s="21"/>
      <c r="AI209" s="21"/>
      <c r="AJ209" s="21"/>
      <c r="AK209" s="21"/>
      <c r="AL209" s="21"/>
      <c r="AM209" s="21"/>
      <c r="AN209" s="21"/>
      <c r="AO209" s="21"/>
      <c r="AP209" s="21"/>
      <c r="AQ209" s="21"/>
      <c r="AR209" s="21"/>
      <c r="AS209" s="21"/>
      <c r="AT209" s="21"/>
      <c r="AU209" s="21"/>
      <c r="AV209" s="21"/>
      <c r="AW209" s="21"/>
      <c r="AX209" s="21"/>
      <c r="AY209" s="21"/>
      <c r="AZ209" s="21"/>
      <c r="BA209" s="21"/>
      <c r="BB209" s="21"/>
      <c r="BC209" s="21"/>
      <c r="BD209" s="21"/>
      <c r="BE209" s="21"/>
      <c r="BF209" s="21"/>
      <c r="BG209" s="21"/>
      <c r="BH209" s="21"/>
      <c r="BI209" s="21"/>
      <c r="BJ209" s="21"/>
      <c r="BK209" s="21"/>
      <c r="BL209" s="21"/>
      <c r="BM209" s="21"/>
      <c r="BN209" s="21"/>
      <c r="BO209" s="21"/>
      <c r="BP209" s="21"/>
      <c r="BQ209" s="21"/>
      <c r="BR209" s="21"/>
      <c r="BS209" s="21"/>
      <c r="BT209" s="21"/>
      <c r="BU209" s="21"/>
      <c r="BV209" s="21"/>
      <c r="BW209" s="21"/>
      <c r="BX209" s="21"/>
      <c r="BY209" s="21"/>
      <c r="BZ209" s="21"/>
      <c r="CA209" s="21"/>
      <c r="CB209" s="21"/>
      <c r="CC209" s="21"/>
      <c r="CD209" s="21"/>
      <c r="CE209" s="21"/>
      <c r="CF209" s="21"/>
      <c r="CG209" s="21"/>
      <c r="CH209" s="21"/>
      <c r="CI209" s="21"/>
      <c r="CJ209" s="21"/>
      <c r="CK209" s="21"/>
      <c r="CL209" s="21"/>
      <c r="CM209" s="21"/>
      <c r="CN209" s="21"/>
      <c r="CO209" s="21"/>
      <c r="CP209" s="21"/>
      <c r="CQ209" s="21"/>
      <c r="CR209" s="21"/>
      <c r="CS209" s="21"/>
      <c r="CT209" s="21"/>
      <c r="CU209" s="21"/>
      <c r="CV209" s="21"/>
      <c r="CW209" s="21"/>
      <c r="CX209" s="21"/>
      <c r="CY209" s="21"/>
      <c r="CZ209" s="21"/>
      <c r="DA209" s="21"/>
      <c r="DB209" s="21"/>
      <c r="DC209" s="21"/>
      <c r="DD209" s="21"/>
      <c r="DE209" s="21"/>
      <c r="DF209" s="21"/>
      <c r="DG209" s="21"/>
      <c r="DH209" s="21"/>
      <c r="DI209" s="21"/>
      <c r="DJ209" s="21"/>
      <c r="DK209" s="21"/>
      <c r="DL209" s="21"/>
      <c r="DM209" s="21"/>
      <c r="DN209" s="21"/>
      <c r="DO209" s="21"/>
      <c r="DP209" s="21"/>
      <c r="DQ209" s="21"/>
      <c r="DR209" s="21"/>
      <c r="DS209" s="21"/>
      <c r="DT209" s="21"/>
      <c r="DU209" s="21"/>
      <c r="DV209" s="21"/>
      <c r="DW209" s="21"/>
      <c r="DX209" s="21"/>
      <c r="DY209" s="21"/>
      <c r="DZ209" s="21"/>
      <c r="EA209" s="21"/>
      <c r="EB209" s="21"/>
      <c r="EC209" s="21"/>
      <c r="ED209" s="21"/>
      <c r="EE209" s="21"/>
      <c r="EF209" s="21"/>
      <c r="EG209" s="21"/>
      <c r="EH209" s="21"/>
      <c r="EI209" s="21"/>
      <c r="EJ209" s="21"/>
      <c r="EK209" s="21"/>
      <c r="EL209" s="21"/>
      <c r="EM209" s="21"/>
      <c r="EN209" s="21"/>
      <c r="EO209" s="21"/>
    </row>
    <row r="210" spans="1:145" ht="14.25" customHeight="1">
      <c r="A210" s="21"/>
      <c r="B210" s="21"/>
      <c r="C210" s="21"/>
      <c r="D210" s="79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  <c r="AH210" s="21"/>
      <c r="AI210" s="21"/>
      <c r="AJ210" s="21"/>
      <c r="AK210" s="21"/>
      <c r="AL210" s="21"/>
      <c r="AM210" s="21"/>
      <c r="AN210" s="21"/>
      <c r="AO210" s="21"/>
      <c r="AP210" s="21"/>
      <c r="AQ210" s="21"/>
      <c r="AR210" s="21"/>
      <c r="AS210" s="21"/>
      <c r="AT210" s="21"/>
      <c r="AU210" s="21"/>
      <c r="AV210" s="21"/>
      <c r="AW210" s="21"/>
      <c r="AX210" s="21"/>
      <c r="AY210" s="21"/>
      <c r="AZ210" s="21"/>
      <c r="BA210" s="21"/>
      <c r="BB210" s="21"/>
      <c r="BC210" s="21"/>
      <c r="BD210" s="21"/>
      <c r="BE210" s="21"/>
      <c r="BF210" s="21"/>
      <c r="BG210" s="21"/>
      <c r="BH210" s="21"/>
      <c r="BI210" s="21"/>
      <c r="BJ210" s="21"/>
      <c r="BK210" s="21"/>
      <c r="BL210" s="21"/>
      <c r="BM210" s="21"/>
      <c r="BN210" s="21"/>
      <c r="BO210" s="21"/>
      <c r="BP210" s="21"/>
      <c r="BQ210" s="21"/>
      <c r="BR210" s="21"/>
      <c r="BS210" s="21"/>
      <c r="BT210" s="21"/>
      <c r="BU210" s="21"/>
      <c r="BV210" s="21"/>
      <c r="BW210" s="21"/>
      <c r="BX210" s="21"/>
      <c r="BY210" s="21"/>
      <c r="BZ210" s="21"/>
      <c r="CA210" s="21"/>
      <c r="CB210" s="21"/>
      <c r="CC210" s="21"/>
      <c r="CD210" s="21"/>
      <c r="CE210" s="21"/>
      <c r="CF210" s="21"/>
      <c r="CG210" s="21"/>
      <c r="CH210" s="21"/>
      <c r="CI210" s="21"/>
      <c r="CJ210" s="21"/>
      <c r="CK210" s="21"/>
      <c r="CL210" s="21"/>
      <c r="CM210" s="21"/>
      <c r="CN210" s="21"/>
      <c r="CO210" s="21"/>
      <c r="CP210" s="21"/>
      <c r="CQ210" s="21"/>
      <c r="CR210" s="21"/>
      <c r="CS210" s="21"/>
      <c r="CT210" s="21"/>
      <c r="CU210" s="21"/>
      <c r="CV210" s="21"/>
      <c r="CW210" s="21"/>
      <c r="CX210" s="21"/>
      <c r="CY210" s="21"/>
      <c r="CZ210" s="21"/>
      <c r="DA210" s="21"/>
      <c r="DB210" s="21"/>
      <c r="DC210" s="21"/>
      <c r="DD210" s="21"/>
      <c r="DE210" s="21"/>
      <c r="DF210" s="21"/>
      <c r="DG210" s="21"/>
      <c r="DH210" s="21"/>
      <c r="DI210" s="21"/>
      <c r="DJ210" s="21"/>
      <c r="DK210" s="21"/>
      <c r="DL210" s="21"/>
      <c r="DM210" s="21"/>
      <c r="DN210" s="21"/>
      <c r="DO210" s="21"/>
      <c r="DP210" s="21"/>
      <c r="DQ210" s="21"/>
      <c r="DR210" s="21"/>
      <c r="DS210" s="21"/>
      <c r="DT210" s="21"/>
      <c r="DU210" s="21"/>
      <c r="DV210" s="21"/>
      <c r="DW210" s="21"/>
      <c r="DX210" s="21"/>
      <c r="DY210" s="21"/>
      <c r="DZ210" s="21"/>
      <c r="EA210" s="21"/>
      <c r="EB210" s="21"/>
      <c r="EC210" s="21"/>
      <c r="ED210" s="21"/>
      <c r="EE210" s="21"/>
      <c r="EF210" s="21"/>
      <c r="EG210" s="21"/>
      <c r="EH210" s="21"/>
      <c r="EI210" s="21"/>
      <c r="EJ210" s="21"/>
      <c r="EK210" s="21"/>
      <c r="EL210" s="21"/>
      <c r="EM210" s="21"/>
      <c r="EN210" s="21"/>
      <c r="EO210" s="21"/>
    </row>
    <row r="211" spans="1:145" ht="14.25" customHeight="1">
      <c r="A211" s="21"/>
      <c r="B211" s="21"/>
      <c r="C211" s="21"/>
      <c r="D211" s="79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1"/>
      <c r="AU211" s="21"/>
      <c r="AV211" s="21"/>
      <c r="AW211" s="21"/>
      <c r="AX211" s="21"/>
      <c r="AY211" s="21"/>
      <c r="AZ211" s="21"/>
      <c r="BA211" s="21"/>
      <c r="BB211" s="21"/>
      <c r="BC211" s="21"/>
      <c r="BD211" s="21"/>
      <c r="BE211" s="21"/>
      <c r="BF211" s="21"/>
      <c r="BG211" s="21"/>
      <c r="BH211" s="21"/>
      <c r="BI211" s="21"/>
      <c r="BJ211" s="21"/>
      <c r="BK211" s="21"/>
      <c r="BL211" s="21"/>
      <c r="BM211" s="21"/>
      <c r="BN211" s="21"/>
      <c r="BO211" s="21"/>
      <c r="BP211" s="21"/>
      <c r="BQ211" s="21"/>
      <c r="BR211" s="21"/>
      <c r="BS211" s="21"/>
      <c r="BT211" s="21"/>
      <c r="BU211" s="21"/>
      <c r="BV211" s="21"/>
      <c r="BW211" s="21"/>
      <c r="BX211" s="21"/>
      <c r="BY211" s="21"/>
      <c r="BZ211" s="21"/>
      <c r="CA211" s="21"/>
      <c r="CB211" s="21"/>
      <c r="CC211" s="21"/>
      <c r="CD211" s="21"/>
      <c r="CE211" s="21"/>
      <c r="CF211" s="21"/>
      <c r="CG211" s="21"/>
      <c r="CH211" s="21"/>
      <c r="CI211" s="21"/>
      <c r="CJ211" s="21"/>
      <c r="CK211" s="21"/>
      <c r="CL211" s="21"/>
      <c r="CM211" s="21"/>
      <c r="CN211" s="21"/>
      <c r="CO211" s="21"/>
      <c r="CP211" s="21"/>
      <c r="CQ211" s="21"/>
      <c r="CR211" s="21"/>
      <c r="CS211" s="21"/>
      <c r="CT211" s="21"/>
      <c r="CU211" s="21"/>
      <c r="CV211" s="21"/>
      <c r="CW211" s="21"/>
      <c r="CX211" s="21"/>
      <c r="CY211" s="21"/>
      <c r="CZ211" s="21"/>
      <c r="DA211" s="21"/>
      <c r="DB211" s="21"/>
      <c r="DC211" s="21"/>
      <c r="DD211" s="21"/>
      <c r="DE211" s="21"/>
      <c r="DF211" s="21"/>
      <c r="DG211" s="21"/>
      <c r="DH211" s="21"/>
      <c r="DI211" s="21"/>
      <c r="DJ211" s="21"/>
      <c r="DK211" s="21"/>
      <c r="DL211" s="21"/>
      <c r="DM211" s="21"/>
      <c r="DN211" s="21"/>
      <c r="DO211" s="21"/>
      <c r="DP211" s="21"/>
      <c r="DQ211" s="21"/>
      <c r="DR211" s="21"/>
      <c r="DS211" s="21"/>
      <c r="DT211" s="21"/>
      <c r="DU211" s="21"/>
      <c r="DV211" s="21"/>
      <c r="DW211" s="21"/>
      <c r="DX211" s="21"/>
      <c r="DY211" s="21"/>
      <c r="DZ211" s="21"/>
      <c r="EA211" s="21"/>
      <c r="EB211" s="21"/>
      <c r="EC211" s="21"/>
      <c r="ED211" s="21"/>
      <c r="EE211" s="21"/>
      <c r="EF211" s="21"/>
      <c r="EG211" s="21"/>
      <c r="EH211" s="21"/>
      <c r="EI211" s="21"/>
      <c r="EJ211" s="21"/>
      <c r="EK211" s="21"/>
      <c r="EL211" s="21"/>
      <c r="EM211" s="21"/>
      <c r="EN211" s="21"/>
      <c r="EO211" s="21"/>
    </row>
    <row r="212" spans="1:145" ht="14.25" customHeight="1">
      <c r="A212" s="21"/>
      <c r="B212" s="21"/>
      <c r="C212" s="21"/>
      <c r="D212" s="79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  <c r="AH212" s="21"/>
      <c r="AI212" s="21"/>
      <c r="AJ212" s="21"/>
      <c r="AK212" s="21"/>
      <c r="AL212" s="21"/>
      <c r="AM212" s="21"/>
      <c r="AN212" s="21"/>
      <c r="AO212" s="21"/>
      <c r="AP212" s="21"/>
      <c r="AQ212" s="21"/>
      <c r="AR212" s="21"/>
      <c r="AS212" s="21"/>
      <c r="AT212" s="21"/>
      <c r="AU212" s="21"/>
      <c r="AV212" s="21"/>
      <c r="AW212" s="21"/>
      <c r="AX212" s="21"/>
      <c r="AY212" s="21"/>
      <c r="AZ212" s="21"/>
      <c r="BA212" s="21"/>
      <c r="BB212" s="21"/>
      <c r="BC212" s="21"/>
      <c r="BD212" s="21"/>
      <c r="BE212" s="21"/>
      <c r="BF212" s="21"/>
      <c r="BG212" s="21"/>
      <c r="BH212" s="21"/>
      <c r="BI212" s="21"/>
      <c r="BJ212" s="21"/>
      <c r="BK212" s="21"/>
      <c r="BL212" s="21"/>
      <c r="BM212" s="21"/>
      <c r="BN212" s="21"/>
      <c r="BO212" s="21"/>
      <c r="BP212" s="21"/>
      <c r="BQ212" s="21"/>
      <c r="BR212" s="21"/>
      <c r="BS212" s="21"/>
      <c r="BT212" s="21"/>
      <c r="BU212" s="21"/>
      <c r="BV212" s="21"/>
      <c r="BW212" s="21"/>
      <c r="BX212" s="21"/>
      <c r="BY212" s="21"/>
      <c r="BZ212" s="21"/>
      <c r="CA212" s="21"/>
      <c r="CB212" s="21"/>
      <c r="CC212" s="21"/>
      <c r="CD212" s="21"/>
      <c r="CE212" s="21"/>
      <c r="CF212" s="21"/>
      <c r="CG212" s="21"/>
      <c r="CH212" s="21"/>
      <c r="CI212" s="21"/>
      <c r="CJ212" s="21"/>
      <c r="CK212" s="21"/>
      <c r="CL212" s="21"/>
      <c r="CM212" s="21"/>
      <c r="CN212" s="21"/>
      <c r="CO212" s="21"/>
      <c r="CP212" s="21"/>
      <c r="CQ212" s="21"/>
      <c r="CR212" s="21"/>
      <c r="CS212" s="21"/>
      <c r="CT212" s="21"/>
      <c r="CU212" s="21"/>
      <c r="CV212" s="21"/>
      <c r="CW212" s="21"/>
      <c r="CX212" s="21"/>
      <c r="CY212" s="21"/>
      <c r="CZ212" s="21"/>
      <c r="DA212" s="21"/>
      <c r="DB212" s="21"/>
      <c r="DC212" s="21"/>
      <c r="DD212" s="21"/>
      <c r="DE212" s="21"/>
      <c r="DF212" s="21"/>
      <c r="DG212" s="21"/>
      <c r="DH212" s="21"/>
      <c r="DI212" s="21"/>
      <c r="DJ212" s="21"/>
      <c r="DK212" s="21"/>
      <c r="DL212" s="21"/>
      <c r="DM212" s="21"/>
      <c r="DN212" s="21"/>
      <c r="DO212" s="21"/>
      <c r="DP212" s="21"/>
      <c r="DQ212" s="21"/>
      <c r="DR212" s="21"/>
      <c r="DS212" s="21"/>
      <c r="DT212" s="21"/>
      <c r="DU212" s="21"/>
      <c r="DV212" s="21"/>
      <c r="DW212" s="21"/>
      <c r="DX212" s="21"/>
      <c r="DY212" s="21"/>
      <c r="DZ212" s="21"/>
      <c r="EA212" s="21"/>
      <c r="EB212" s="21"/>
      <c r="EC212" s="21"/>
      <c r="ED212" s="21"/>
      <c r="EE212" s="21"/>
      <c r="EF212" s="21"/>
      <c r="EG212" s="21"/>
      <c r="EH212" s="21"/>
      <c r="EI212" s="21"/>
      <c r="EJ212" s="21"/>
      <c r="EK212" s="21"/>
      <c r="EL212" s="21"/>
      <c r="EM212" s="21"/>
      <c r="EN212" s="21"/>
      <c r="EO212" s="21"/>
    </row>
    <row r="213" spans="1:145" ht="14.25" customHeight="1">
      <c r="A213" s="21"/>
      <c r="B213" s="21"/>
      <c r="C213" s="21"/>
      <c r="D213" s="79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  <c r="AH213" s="21"/>
      <c r="AI213" s="21"/>
      <c r="AJ213" s="21"/>
      <c r="AK213" s="21"/>
      <c r="AL213" s="21"/>
      <c r="AM213" s="21"/>
      <c r="AN213" s="21"/>
      <c r="AO213" s="21"/>
      <c r="AP213" s="21"/>
      <c r="AQ213" s="21"/>
      <c r="AR213" s="21"/>
      <c r="AS213" s="21"/>
      <c r="AT213" s="21"/>
      <c r="AU213" s="21"/>
      <c r="AV213" s="21"/>
      <c r="AW213" s="21"/>
      <c r="AX213" s="21"/>
      <c r="AY213" s="21"/>
      <c r="AZ213" s="21"/>
      <c r="BA213" s="21"/>
      <c r="BB213" s="21"/>
      <c r="BC213" s="21"/>
      <c r="BD213" s="21"/>
      <c r="BE213" s="21"/>
      <c r="BF213" s="21"/>
      <c r="BG213" s="21"/>
      <c r="BH213" s="21"/>
      <c r="BI213" s="21"/>
      <c r="BJ213" s="21"/>
      <c r="BK213" s="21"/>
      <c r="BL213" s="21"/>
      <c r="BM213" s="21"/>
      <c r="BN213" s="21"/>
      <c r="BO213" s="21"/>
      <c r="BP213" s="21"/>
      <c r="BQ213" s="21"/>
      <c r="BR213" s="21"/>
      <c r="BS213" s="21"/>
      <c r="BT213" s="21"/>
      <c r="BU213" s="21"/>
      <c r="BV213" s="21"/>
      <c r="BW213" s="21"/>
      <c r="BX213" s="21"/>
      <c r="BY213" s="21"/>
      <c r="BZ213" s="21"/>
      <c r="CA213" s="21"/>
      <c r="CB213" s="21"/>
      <c r="CC213" s="21"/>
      <c r="CD213" s="21"/>
      <c r="CE213" s="21"/>
      <c r="CF213" s="21"/>
      <c r="CG213" s="21"/>
      <c r="CH213" s="21"/>
      <c r="CI213" s="21"/>
      <c r="CJ213" s="21"/>
      <c r="CK213" s="21"/>
      <c r="CL213" s="21"/>
      <c r="CM213" s="21"/>
      <c r="CN213" s="21"/>
      <c r="CO213" s="21"/>
      <c r="CP213" s="21"/>
      <c r="CQ213" s="21"/>
      <c r="CR213" s="21"/>
      <c r="CS213" s="21"/>
      <c r="CT213" s="21"/>
      <c r="CU213" s="21"/>
      <c r="CV213" s="21"/>
      <c r="CW213" s="21"/>
      <c r="CX213" s="21"/>
      <c r="CY213" s="21"/>
      <c r="CZ213" s="21"/>
      <c r="DA213" s="21"/>
      <c r="DB213" s="21"/>
      <c r="DC213" s="21"/>
      <c r="DD213" s="21"/>
      <c r="DE213" s="21"/>
      <c r="DF213" s="21"/>
      <c r="DG213" s="21"/>
      <c r="DH213" s="21"/>
      <c r="DI213" s="21"/>
      <c r="DJ213" s="21"/>
      <c r="DK213" s="21"/>
      <c r="DL213" s="21"/>
      <c r="DM213" s="21"/>
      <c r="DN213" s="21"/>
      <c r="DO213" s="21"/>
      <c r="DP213" s="21"/>
      <c r="DQ213" s="21"/>
      <c r="DR213" s="21"/>
      <c r="DS213" s="21"/>
      <c r="DT213" s="21"/>
      <c r="DU213" s="21"/>
      <c r="DV213" s="21"/>
      <c r="DW213" s="21"/>
      <c r="DX213" s="21"/>
      <c r="DY213" s="21"/>
      <c r="DZ213" s="21"/>
      <c r="EA213" s="21"/>
      <c r="EB213" s="21"/>
      <c r="EC213" s="21"/>
      <c r="ED213" s="21"/>
      <c r="EE213" s="21"/>
      <c r="EF213" s="21"/>
      <c r="EG213" s="21"/>
      <c r="EH213" s="21"/>
      <c r="EI213" s="21"/>
      <c r="EJ213" s="21"/>
      <c r="EK213" s="21"/>
      <c r="EL213" s="21"/>
      <c r="EM213" s="21"/>
      <c r="EN213" s="21"/>
      <c r="EO213" s="21"/>
    </row>
    <row r="214" spans="1:145" ht="14.25" customHeight="1">
      <c r="A214" s="21"/>
      <c r="B214" s="21"/>
      <c r="C214" s="21"/>
      <c r="D214" s="79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  <c r="AH214" s="21"/>
      <c r="AI214" s="21"/>
      <c r="AJ214" s="21"/>
      <c r="AK214" s="21"/>
      <c r="AL214" s="21"/>
      <c r="AM214" s="21"/>
      <c r="AN214" s="21"/>
      <c r="AO214" s="21"/>
      <c r="AP214" s="21"/>
      <c r="AQ214" s="21"/>
      <c r="AR214" s="21"/>
      <c r="AS214" s="21"/>
      <c r="AT214" s="21"/>
      <c r="AU214" s="21"/>
      <c r="AV214" s="21"/>
      <c r="AW214" s="21"/>
      <c r="AX214" s="21"/>
      <c r="AY214" s="21"/>
      <c r="AZ214" s="21"/>
      <c r="BA214" s="21"/>
      <c r="BB214" s="21"/>
      <c r="BC214" s="21"/>
      <c r="BD214" s="21"/>
      <c r="BE214" s="21"/>
      <c r="BF214" s="21"/>
      <c r="BG214" s="21"/>
      <c r="BH214" s="21"/>
      <c r="BI214" s="21"/>
      <c r="BJ214" s="21"/>
      <c r="BK214" s="21"/>
      <c r="BL214" s="21"/>
      <c r="BM214" s="21"/>
      <c r="BN214" s="21"/>
      <c r="BO214" s="21"/>
      <c r="BP214" s="21"/>
      <c r="BQ214" s="21"/>
      <c r="BR214" s="21"/>
      <c r="BS214" s="21"/>
      <c r="BT214" s="21"/>
      <c r="BU214" s="21"/>
      <c r="BV214" s="21"/>
      <c r="BW214" s="21"/>
      <c r="BX214" s="21"/>
      <c r="BY214" s="21"/>
      <c r="BZ214" s="21"/>
      <c r="CA214" s="21"/>
      <c r="CB214" s="21"/>
      <c r="CC214" s="21"/>
      <c r="CD214" s="21"/>
      <c r="CE214" s="21"/>
      <c r="CF214" s="21"/>
      <c r="CG214" s="21"/>
      <c r="CH214" s="21"/>
      <c r="CI214" s="21"/>
      <c r="CJ214" s="21"/>
      <c r="CK214" s="21"/>
      <c r="CL214" s="21"/>
      <c r="CM214" s="21"/>
      <c r="CN214" s="21"/>
      <c r="CO214" s="21"/>
      <c r="CP214" s="21"/>
      <c r="CQ214" s="21"/>
      <c r="CR214" s="21"/>
      <c r="CS214" s="21"/>
      <c r="CT214" s="21"/>
      <c r="CU214" s="21"/>
      <c r="CV214" s="21"/>
      <c r="CW214" s="21"/>
      <c r="CX214" s="21"/>
      <c r="CY214" s="21"/>
      <c r="CZ214" s="21"/>
      <c r="DA214" s="21"/>
      <c r="DB214" s="21"/>
      <c r="DC214" s="21"/>
      <c r="DD214" s="21"/>
      <c r="DE214" s="21"/>
      <c r="DF214" s="21"/>
      <c r="DG214" s="21"/>
      <c r="DH214" s="21"/>
      <c r="DI214" s="21"/>
      <c r="DJ214" s="21"/>
      <c r="DK214" s="21"/>
      <c r="DL214" s="21"/>
      <c r="DM214" s="21"/>
      <c r="DN214" s="21"/>
      <c r="DO214" s="21"/>
      <c r="DP214" s="21"/>
      <c r="DQ214" s="21"/>
      <c r="DR214" s="21"/>
      <c r="DS214" s="21"/>
      <c r="DT214" s="21"/>
      <c r="DU214" s="21"/>
      <c r="DV214" s="21"/>
      <c r="DW214" s="21"/>
      <c r="DX214" s="21"/>
      <c r="DY214" s="21"/>
      <c r="DZ214" s="21"/>
      <c r="EA214" s="21"/>
      <c r="EB214" s="21"/>
      <c r="EC214" s="21"/>
      <c r="ED214" s="21"/>
      <c r="EE214" s="21"/>
      <c r="EF214" s="21"/>
      <c r="EG214" s="21"/>
      <c r="EH214" s="21"/>
      <c r="EI214" s="21"/>
      <c r="EJ214" s="21"/>
      <c r="EK214" s="21"/>
      <c r="EL214" s="21"/>
      <c r="EM214" s="21"/>
      <c r="EN214" s="21"/>
      <c r="EO214" s="21"/>
    </row>
    <row r="215" spans="1:145" ht="14.25" customHeight="1">
      <c r="A215" s="21"/>
      <c r="B215" s="21"/>
      <c r="C215" s="21"/>
      <c r="D215" s="79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  <c r="AH215" s="21"/>
      <c r="AI215" s="21"/>
      <c r="AJ215" s="21"/>
      <c r="AK215" s="21"/>
      <c r="AL215" s="21"/>
      <c r="AM215" s="21"/>
      <c r="AN215" s="21"/>
      <c r="AO215" s="21"/>
      <c r="AP215" s="21"/>
      <c r="AQ215" s="21"/>
      <c r="AR215" s="21"/>
      <c r="AS215" s="21"/>
      <c r="AT215" s="21"/>
      <c r="AU215" s="21"/>
      <c r="AV215" s="21"/>
      <c r="AW215" s="21"/>
      <c r="AX215" s="21"/>
      <c r="AY215" s="21"/>
      <c r="AZ215" s="21"/>
      <c r="BA215" s="21"/>
      <c r="BB215" s="21"/>
      <c r="BC215" s="21"/>
      <c r="BD215" s="21"/>
      <c r="BE215" s="21"/>
      <c r="BF215" s="21"/>
      <c r="BG215" s="21"/>
      <c r="BH215" s="21"/>
      <c r="BI215" s="21"/>
      <c r="BJ215" s="21"/>
      <c r="BK215" s="21"/>
      <c r="BL215" s="21"/>
      <c r="BM215" s="21"/>
      <c r="BN215" s="21"/>
      <c r="BO215" s="21"/>
      <c r="BP215" s="21"/>
      <c r="BQ215" s="21"/>
      <c r="BR215" s="21"/>
      <c r="BS215" s="21"/>
      <c r="BT215" s="21"/>
      <c r="BU215" s="21"/>
      <c r="BV215" s="21"/>
      <c r="BW215" s="21"/>
      <c r="BX215" s="21"/>
      <c r="BY215" s="21"/>
      <c r="BZ215" s="21"/>
      <c r="CA215" s="21"/>
      <c r="CB215" s="21"/>
      <c r="CC215" s="21"/>
      <c r="CD215" s="21"/>
      <c r="CE215" s="21"/>
      <c r="CF215" s="21"/>
      <c r="CG215" s="21"/>
      <c r="CH215" s="21"/>
      <c r="CI215" s="21"/>
      <c r="CJ215" s="21"/>
      <c r="CK215" s="21"/>
      <c r="CL215" s="21"/>
      <c r="CM215" s="21"/>
      <c r="CN215" s="21"/>
      <c r="CO215" s="21"/>
      <c r="CP215" s="21"/>
      <c r="CQ215" s="21"/>
      <c r="CR215" s="21"/>
      <c r="CS215" s="21"/>
      <c r="CT215" s="21"/>
      <c r="CU215" s="21"/>
      <c r="CV215" s="21"/>
      <c r="CW215" s="21"/>
      <c r="CX215" s="21"/>
      <c r="CY215" s="21"/>
      <c r="CZ215" s="21"/>
      <c r="DA215" s="21"/>
      <c r="DB215" s="21"/>
      <c r="DC215" s="21"/>
      <c r="DD215" s="21"/>
      <c r="DE215" s="21"/>
      <c r="DF215" s="21"/>
      <c r="DG215" s="21"/>
      <c r="DH215" s="21"/>
      <c r="DI215" s="21"/>
      <c r="DJ215" s="21"/>
      <c r="DK215" s="21"/>
      <c r="DL215" s="21"/>
      <c r="DM215" s="21"/>
      <c r="DN215" s="21"/>
      <c r="DO215" s="21"/>
      <c r="DP215" s="21"/>
      <c r="DQ215" s="21"/>
      <c r="DR215" s="21"/>
      <c r="DS215" s="21"/>
      <c r="DT215" s="21"/>
      <c r="DU215" s="21"/>
      <c r="DV215" s="21"/>
      <c r="DW215" s="21"/>
      <c r="DX215" s="21"/>
      <c r="DY215" s="21"/>
      <c r="DZ215" s="21"/>
      <c r="EA215" s="21"/>
      <c r="EB215" s="21"/>
      <c r="EC215" s="21"/>
      <c r="ED215" s="21"/>
      <c r="EE215" s="21"/>
      <c r="EF215" s="21"/>
      <c r="EG215" s="21"/>
      <c r="EH215" s="21"/>
      <c r="EI215" s="21"/>
      <c r="EJ215" s="21"/>
      <c r="EK215" s="21"/>
      <c r="EL215" s="21"/>
      <c r="EM215" s="21"/>
      <c r="EN215" s="21"/>
      <c r="EO215" s="21"/>
    </row>
    <row r="216" spans="1:145" ht="14.25" customHeight="1">
      <c r="A216" s="21"/>
      <c r="B216" s="21"/>
      <c r="C216" s="21"/>
      <c r="D216" s="79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  <c r="AH216" s="21"/>
      <c r="AI216" s="21"/>
      <c r="AJ216" s="21"/>
      <c r="AK216" s="21"/>
      <c r="AL216" s="21"/>
      <c r="AM216" s="21"/>
      <c r="AN216" s="21"/>
      <c r="AO216" s="21"/>
      <c r="AP216" s="21"/>
      <c r="AQ216" s="21"/>
      <c r="AR216" s="21"/>
      <c r="AS216" s="21"/>
      <c r="AT216" s="21"/>
      <c r="AU216" s="21"/>
      <c r="AV216" s="21"/>
      <c r="AW216" s="21"/>
      <c r="AX216" s="21"/>
      <c r="AY216" s="21"/>
      <c r="AZ216" s="21"/>
      <c r="BA216" s="21"/>
      <c r="BB216" s="21"/>
      <c r="BC216" s="21"/>
      <c r="BD216" s="21"/>
      <c r="BE216" s="21"/>
      <c r="BF216" s="21"/>
      <c r="BG216" s="21"/>
      <c r="BH216" s="21"/>
      <c r="BI216" s="21"/>
      <c r="BJ216" s="21"/>
      <c r="BK216" s="21"/>
      <c r="BL216" s="21"/>
      <c r="BM216" s="21"/>
      <c r="BN216" s="21"/>
      <c r="BO216" s="21"/>
      <c r="BP216" s="21"/>
      <c r="BQ216" s="21"/>
      <c r="BR216" s="21"/>
      <c r="BS216" s="21"/>
      <c r="BT216" s="21"/>
      <c r="BU216" s="21"/>
      <c r="BV216" s="21"/>
      <c r="BW216" s="21"/>
      <c r="BX216" s="21"/>
      <c r="BY216" s="21"/>
      <c r="BZ216" s="21"/>
      <c r="CA216" s="21"/>
      <c r="CB216" s="21"/>
      <c r="CC216" s="21"/>
      <c r="CD216" s="21"/>
      <c r="CE216" s="21"/>
      <c r="CF216" s="21"/>
      <c r="CG216" s="21"/>
      <c r="CH216" s="21"/>
      <c r="CI216" s="21"/>
      <c r="CJ216" s="21"/>
      <c r="CK216" s="21"/>
      <c r="CL216" s="21"/>
      <c r="CM216" s="21"/>
      <c r="CN216" s="21"/>
      <c r="CO216" s="21"/>
      <c r="CP216" s="21"/>
      <c r="CQ216" s="21"/>
      <c r="CR216" s="21"/>
      <c r="CS216" s="21"/>
      <c r="CT216" s="21"/>
      <c r="CU216" s="21"/>
      <c r="CV216" s="21"/>
      <c r="CW216" s="21"/>
      <c r="CX216" s="21"/>
      <c r="CY216" s="21"/>
      <c r="CZ216" s="21"/>
      <c r="DA216" s="21"/>
      <c r="DB216" s="21"/>
      <c r="DC216" s="21"/>
      <c r="DD216" s="21"/>
      <c r="DE216" s="21"/>
      <c r="DF216" s="21"/>
      <c r="DG216" s="21"/>
      <c r="DH216" s="21"/>
      <c r="DI216" s="21"/>
      <c r="DJ216" s="21"/>
      <c r="DK216" s="21"/>
      <c r="DL216" s="21"/>
      <c r="DM216" s="21"/>
      <c r="DN216" s="21"/>
      <c r="DO216" s="21"/>
      <c r="DP216" s="21"/>
      <c r="DQ216" s="21"/>
      <c r="DR216" s="21"/>
      <c r="DS216" s="21"/>
      <c r="DT216" s="21"/>
      <c r="DU216" s="21"/>
      <c r="DV216" s="21"/>
      <c r="DW216" s="21"/>
      <c r="DX216" s="21"/>
      <c r="DY216" s="21"/>
      <c r="DZ216" s="21"/>
      <c r="EA216" s="21"/>
      <c r="EB216" s="21"/>
      <c r="EC216" s="21"/>
      <c r="ED216" s="21"/>
      <c r="EE216" s="21"/>
      <c r="EF216" s="21"/>
      <c r="EG216" s="21"/>
      <c r="EH216" s="21"/>
      <c r="EI216" s="21"/>
      <c r="EJ216" s="21"/>
      <c r="EK216" s="21"/>
      <c r="EL216" s="21"/>
      <c r="EM216" s="21"/>
      <c r="EN216" s="21"/>
      <c r="EO216" s="21"/>
    </row>
    <row r="217" spans="1:145" ht="14.25" customHeight="1">
      <c r="A217" s="21"/>
      <c r="B217" s="21"/>
      <c r="C217" s="21"/>
      <c r="D217" s="79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  <c r="AH217" s="21"/>
      <c r="AI217" s="21"/>
      <c r="AJ217" s="21"/>
      <c r="AK217" s="21"/>
      <c r="AL217" s="21"/>
      <c r="AM217" s="21"/>
      <c r="AN217" s="21"/>
      <c r="AO217" s="21"/>
      <c r="AP217" s="21"/>
      <c r="AQ217" s="21"/>
      <c r="AR217" s="21"/>
      <c r="AS217" s="21"/>
      <c r="AT217" s="21"/>
      <c r="AU217" s="21"/>
      <c r="AV217" s="21"/>
      <c r="AW217" s="21"/>
      <c r="AX217" s="21"/>
      <c r="AY217" s="21"/>
      <c r="AZ217" s="21"/>
      <c r="BA217" s="21"/>
      <c r="BB217" s="21"/>
      <c r="BC217" s="21"/>
      <c r="BD217" s="21"/>
      <c r="BE217" s="21"/>
      <c r="BF217" s="21"/>
      <c r="BG217" s="21"/>
      <c r="BH217" s="21"/>
      <c r="BI217" s="21"/>
      <c r="BJ217" s="21"/>
      <c r="BK217" s="21"/>
      <c r="BL217" s="21"/>
      <c r="BM217" s="21"/>
      <c r="BN217" s="21"/>
      <c r="BO217" s="21"/>
      <c r="BP217" s="21"/>
      <c r="BQ217" s="21"/>
      <c r="BR217" s="21"/>
      <c r="BS217" s="21"/>
      <c r="BT217" s="21"/>
      <c r="BU217" s="21"/>
      <c r="BV217" s="21"/>
      <c r="BW217" s="21"/>
      <c r="BX217" s="21"/>
      <c r="BY217" s="21"/>
      <c r="BZ217" s="21"/>
      <c r="CA217" s="21"/>
      <c r="CB217" s="21"/>
      <c r="CC217" s="21"/>
      <c r="CD217" s="21"/>
      <c r="CE217" s="21"/>
      <c r="CF217" s="21"/>
      <c r="CG217" s="21"/>
      <c r="CH217" s="21"/>
      <c r="CI217" s="21"/>
      <c r="CJ217" s="21"/>
      <c r="CK217" s="21"/>
      <c r="CL217" s="21"/>
      <c r="CM217" s="21"/>
      <c r="CN217" s="21"/>
      <c r="CO217" s="21"/>
      <c r="CP217" s="21"/>
      <c r="CQ217" s="21"/>
      <c r="CR217" s="21"/>
      <c r="CS217" s="21"/>
      <c r="CT217" s="21"/>
      <c r="CU217" s="21"/>
      <c r="CV217" s="21"/>
      <c r="CW217" s="21"/>
      <c r="CX217" s="21"/>
      <c r="CY217" s="21"/>
      <c r="CZ217" s="21"/>
      <c r="DA217" s="21"/>
      <c r="DB217" s="21"/>
      <c r="DC217" s="21"/>
      <c r="DD217" s="21"/>
      <c r="DE217" s="21"/>
      <c r="DF217" s="21"/>
      <c r="DG217" s="21"/>
      <c r="DH217" s="21"/>
      <c r="DI217" s="21"/>
      <c r="DJ217" s="21"/>
      <c r="DK217" s="21"/>
      <c r="DL217" s="21"/>
      <c r="DM217" s="21"/>
      <c r="DN217" s="21"/>
      <c r="DO217" s="21"/>
      <c r="DP217" s="21"/>
      <c r="DQ217" s="21"/>
      <c r="DR217" s="21"/>
      <c r="DS217" s="21"/>
      <c r="DT217" s="21"/>
      <c r="DU217" s="21"/>
      <c r="DV217" s="21"/>
      <c r="DW217" s="21"/>
      <c r="DX217" s="21"/>
      <c r="DY217" s="21"/>
      <c r="DZ217" s="21"/>
      <c r="EA217" s="21"/>
      <c r="EB217" s="21"/>
      <c r="EC217" s="21"/>
      <c r="ED217" s="21"/>
      <c r="EE217" s="21"/>
      <c r="EF217" s="21"/>
      <c r="EG217" s="21"/>
      <c r="EH217" s="21"/>
      <c r="EI217" s="21"/>
      <c r="EJ217" s="21"/>
      <c r="EK217" s="21"/>
      <c r="EL217" s="21"/>
      <c r="EM217" s="21"/>
      <c r="EN217" s="21"/>
      <c r="EO217" s="21"/>
    </row>
    <row r="218" spans="1:145" ht="14.25" customHeight="1">
      <c r="A218" s="21"/>
      <c r="B218" s="21"/>
      <c r="C218" s="21"/>
      <c r="D218" s="79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  <c r="AH218" s="21"/>
      <c r="AI218" s="21"/>
      <c r="AJ218" s="21"/>
      <c r="AK218" s="21"/>
      <c r="AL218" s="21"/>
      <c r="AM218" s="21"/>
      <c r="AN218" s="21"/>
      <c r="AO218" s="21"/>
      <c r="AP218" s="21"/>
      <c r="AQ218" s="21"/>
      <c r="AR218" s="21"/>
      <c r="AS218" s="21"/>
      <c r="AT218" s="21"/>
      <c r="AU218" s="21"/>
      <c r="AV218" s="21"/>
      <c r="AW218" s="21"/>
      <c r="AX218" s="21"/>
      <c r="AY218" s="21"/>
      <c r="AZ218" s="21"/>
      <c r="BA218" s="21"/>
      <c r="BB218" s="21"/>
      <c r="BC218" s="21"/>
      <c r="BD218" s="21"/>
      <c r="BE218" s="21"/>
      <c r="BF218" s="21"/>
      <c r="BG218" s="21"/>
      <c r="BH218" s="21"/>
      <c r="BI218" s="21"/>
      <c r="BJ218" s="21"/>
      <c r="BK218" s="21"/>
      <c r="BL218" s="21"/>
      <c r="BM218" s="21"/>
      <c r="BN218" s="21"/>
      <c r="BO218" s="21"/>
      <c r="BP218" s="21"/>
      <c r="BQ218" s="21"/>
      <c r="BR218" s="21"/>
      <c r="BS218" s="21"/>
      <c r="BT218" s="21"/>
      <c r="BU218" s="21"/>
      <c r="BV218" s="21"/>
      <c r="BW218" s="21"/>
      <c r="BX218" s="21"/>
      <c r="BY218" s="21"/>
      <c r="BZ218" s="21"/>
      <c r="CA218" s="21"/>
      <c r="CB218" s="21"/>
      <c r="CC218" s="21"/>
      <c r="CD218" s="21"/>
      <c r="CE218" s="21"/>
      <c r="CF218" s="21"/>
      <c r="CG218" s="21"/>
      <c r="CH218" s="21"/>
      <c r="CI218" s="21"/>
      <c r="CJ218" s="21"/>
      <c r="CK218" s="21"/>
      <c r="CL218" s="21"/>
      <c r="CM218" s="21"/>
      <c r="CN218" s="21"/>
      <c r="CO218" s="21"/>
      <c r="CP218" s="21"/>
      <c r="CQ218" s="21"/>
      <c r="CR218" s="21"/>
      <c r="CS218" s="21"/>
      <c r="CT218" s="21"/>
      <c r="CU218" s="21"/>
      <c r="CV218" s="21"/>
      <c r="CW218" s="21"/>
      <c r="CX218" s="21"/>
      <c r="CY218" s="21"/>
      <c r="CZ218" s="21"/>
      <c r="DA218" s="21"/>
      <c r="DB218" s="21"/>
      <c r="DC218" s="21"/>
      <c r="DD218" s="21"/>
      <c r="DE218" s="21"/>
      <c r="DF218" s="21"/>
      <c r="DG218" s="21"/>
      <c r="DH218" s="21"/>
      <c r="DI218" s="21"/>
      <c r="DJ218" s="21"/>
      <c r="DK218" s="21"/>
      <c r="DL218" s="21"/>
      <c r="DM218" s="21"/>
      <c r="DN218" s="21"/>
      <c r="DO218" s="21"/>
      <c r="DP218" s="21"/>
      <c r="DQ218" s="21"/>
      <c r="DR218" s="21"/>
      <c r="DS218" s="21"/>
      <c r="DT218" s="21"/>
      <c r="DU218" s="21"/>
      <c r="DV218" s="21"/>
      <c r="DW218" s="21"/>
      <c r="DX218" s="21"/>
      <c r="DY218" s="21"/>
      <c r="DZ218" s="21"/>
      <c r="EA218" s="21"/>
      <c r="EB218" s="21"/>
      <c r="EC218" s="21"/>
      <c r="ED218" s="21"/>
      <c r="EE218" s="21"/>
      <c r="EF218" s="21"/>
      <c r="EG218" s="21"/>
      <c r="EH218" s="21"/>
      <c r="EI218" s="21"/>
      <c r="EJ218" s="21"/>
      <c r="EK218" s="21"/>
      <c r="EL218" s="21"/>
      <c r="EM218" s="21"/>
      <c r="EN218" s="21"/>
      <c r="EO218" s="21"/>
    </row>
    <row r="219" spans="1:145" ht="14.25" customHeight="1">
      <c r="A219" s="21"/>
      <c r="B219" s="21"/>
      <c r="C219" s="21"/>
      <c r="D219" s="79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  <c r="AH219" s="21"/>
      <c r="AI219" s="21"/>
      <c r="AJ219" s="21"/>
      <c r="AK219" s="21"/>
      <c r="AL219" s="21"/>
      <c r="AM219" s="21"/>
      <c r="AN219" s="21"/>
      <c r="AO219" s="21"/>
      <c r="AP219" s="21"/>
      <c r="AQ219" s="21"/>
      <c r="AR219" s="21"/>
      <c r="AS219" s="21"/>
      <c r="AT219" s="21"/>
      <c r="AU219" s="21"/>
      <c r="AV219" s="21"/>
      <c r="AW219" s="21"/>
      <c r="AX219" s="21"/>
      <c r="AY219" s="21"/>
      <c r="AZ219" s="21"/>
      <c r="BA219" s="21"/>
      <c r="BB219" s="21"/>
      <c r="BC219" s="21"/>
      <c r="BD219" s="21"/>
      <c r="BE219" s="21"/>
      <c r="BF219" s="21"/>
      <c r="BG219" s="21"/>
      <c r="BH219" s="21"/>
      <c r="BI219" s="21"/>
      <c r="BJ219" s="21"/>
      <c r="BK219" s="21"/>
      <c r="BL219" s="21"/>
      <c r="BM219" s="21"/>
      <c r="BN219" s="21"/>
      <c r="BO219" s="21"/>
      <c r="BP219" s="21"/>
      <c r="BQ219" s="21"/>
      <c r="BR219" s="21"/>
      <c r="BS219" s="21"/>
      <c r="BT219" s="21"/>
      <c r="BU219" s="21"/>
      <c r="BV219" s="21"/>
      <c r="BW219" s="21"/>
      <c r="BX219" s="21"/>
      <c r="BY219" s="21"/>
      <c r="BZ219" s="21"/>
      <c r="CA219" s="21"/>
      <c r="CB219" s="21"/>
      <c r="CC219" s="21"/>
      <c r="CD219" s="21"/>
      <c r="CE219" s="21"/>
      <c r="CF219" s="21"/>
      <c r="CG219" s="21"/>
      <c r="CH219" s="21"/>
      <c r="CI219" s="21"/>
      <c r="CJ219" s="21"/>
      <c r="CK219" s="21"/>
      <c r="CL219" s="21"/>
      <c r="CM219" s="21"/>
      <c r="CN219" s="21"/>
      <c r="CO219" s="21"/>
      <c r="CP219" s="21"/>
      <c r="CQ219" s="21"/>
      <c r="CR219" s="21"/>
      <c r="CS219" s="21"/>
      <c r="CT219" s="21"/>
      <c r="CU219" s="21"/>
      <c r="CV219" s="21"/>
      <c r="CW219" s="21"/>
      <c r="CX219" s="21"/>
      <c r="CY219" s="21"/>
      <c r="CZ219" s="21"/>
      <c r="DA219" s="21"/>
      <c r="DB219" s="21"/>
      <c r="DC219" s="21"/>
      <c r="DD219" s="21"/>
      <c r="DE219" s="21"/>
      <c r="DF219" s="21"/>
      <c r="DG219" s="21"/>
      <c r="DH219" s="21"/>
      <c r="DI219" s="21"/>
      <c r="DJ219" s="21"/>
      <c r="DK219" s="21"/>
      <c r="DL219" s="21"/>
      <c r="DM219" s="21"/>
      <c r="DN219" s="21"/>
      <c r="DO219" s="21"/>
      <c r="DP219" s="21"/>
      <c r="DQ219" s="21"/>
      <c r="DR219" s="21"/>
      <c r="DS219" s="21"/>
      <c r="DT219" s="21"/>
      <c r="DU219" s="21"/>
      <c r="DV219" s="21"/>
      <c r="DW219" s="21"/>
      <c r="DX219" s="21"/>
      <c r="DY219" s="21"/>
      <c r="DZ219" s="21"/>
      <c r="EA219" s="21"/>
      <c r="EB219" s="21"/>
      <c r="EC219" s="21"/>
      <c r="ED219" s="21"/>
      <c r="EE219" s="21"/>
      <c r="EF219" s="21"/>
      <c r="EG219" s="21"/>
      <c r="EH219" s="21"/>
      <c r="EI219" s="21"/>
      <c r="EJ219" s="21"/>
      <c r="EK219" s="21"/>
      <c r="EL219" s="21"/>
      <c r="EM219" s="21"/>
      <c r="EN219" s="21"/>
      <c r="EO219" s="21"/>
    </row>
    <row r="220" spans="1:145" ht="14.25" customHeight="1">
      <c r="A220" s="21"/>
      <c r="B220" s="21"/>
      <c r="C220" s="21"/>
      <c r="D220" s="79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  <c r="AH220" s="21"/>
      <c r="AI220" s="21"/>
      <c r="AJ220" s="21"/>
      <c r="AK220" s="21"/>
      <c r="AL220" s="21"/>
      <c r="AM220" s="21"/>
      <c r="AN220" s="21"/>
      <c r="AO220" s="21"/>
      <c r="AP220" s="21"/>
      <c r="AQ220" s="21"/>
      <c r="AR220" s="21"/>
      <c r="AS220" s="21"/>
      <c r="AT220" s="21"/>
      <c r="AU220" s="21"/>
      <c r="AV220" s="21"/>
      <c r="AW220" s="21"/>
      <c r="AX220" s="21"/>
      <c r="AY220" s="21"/>
      <c r="AZ220" s="21"/>
      <c r="BA220" s="21"/>
      <c r="BB220" s="21"/>
      <c r="BC220" s="21"/>
      <c r="BD220" s="21"/>
      <c r="BE220" s="21"/>
      <c r="BF220" s="21"/>
      <c r="BG220" s="21"/>
      <c r="BH220" s="21"/>
      <c r="BI220" s="21"/>
      <c r="BJ220" s="21"/>
      <c r="BK220" s="21"/>
      <c r="BL220" s="21"/>
      <c r="BM220" s="21"/>
      <c r="BN220" s="21"/>
      <c r="BO220" s="21"/>
      <c r="BP220" s="21"/>
      <c r="BQ220" s="21"/>
      <c r="BR220" s="21"/>
      <c r="BS220" s="21"/>
      <c r="BT220" s="21"/>
      <c r="BU220" s="21"/>
      <c r="BV220" s="21"/>
      <c r="BW220" s="21"/>
      <c r="BX220" s="21"/>
      <c r="BY220" s="21"/>
      <c r="BZ220" s="21"/>
      <c r="CA220" s="21"/>
      <c r="CB220" s="21"/>
      <c r="CC220" s="21"/>
      <c r="CD220" s="21"/>
      <c r="CE220" s="21"/>
      <c r="CF220" s="21"/>
      <c r="CG220" s="21"/>
      <c r="CH220" s="21"/>
      <c r="CI220" s="21"/>
      <c r="CJ220" s="21"/>
      <c r="CK220" s="21"/>
      <c r="CL220" s="21"/>
      <c r="CM220" s="21"/>
      <c r="CN220" s="21"/>
      <c r="CO220" s="21"/>
      <c r="CP220" s="21"/>
      <c r="CQ220" s="21"/>
      <c r="CR220" s="21"/>
      <c r="CS220" s="21"/>
      <c r="CT220" s="21"/>
      <c r="CU220" s="21"/>
      <c r="CV220" s="21"/>
      <c r="CW220" s="21"/>
      <c r="CX220" s="21"/>
      <c r="CY220" s="21"/>
      <c r="CZ220" s="21"/>
      <c r="DA220" s="21"/>
      <c r="DB220" s="21"/>
      <c r="DC220" s="21"/>
      <c r="DD220" s="21"/>
      <c r="DE220" s="21"/>
      <c r="DF220" s="21"/>
      <c r="DG220" s="21"/>
      <c r="DH220" s="21"/>
      <c r="DI220" s="21"/>
      <c r="DJ220" s="21"/>
      <c r="DK220" s="21"/>
      <c r="DL220" s="21"/>
      <c r="DM220" s="21"/>
      <c r="DN220" s="21"/>
      <c r="DO220" s="21"/>
      <c r="DP220" s="21"/>
      <c r="DQ220" s="21"/>
      <c r="DR220" s="21"/>
      <c r="DS220" s="21"/>
      <c r="DT220" s="21"/>
      <c r="DU220" s="21"/>
      <c r="DV220" s="21"/>
      <c r="DW220" s="21"/>
      <c r="DX220" s="21"/>
      <c r="DY220" s="21"/>
      <c r="DZ220" s="21"/>
      <c r="EA220" s="21"/>
      <c r="EB220" s="21"/>
      <c r="EC220" s="21"/>
      <c r="ED220" s="21"/>
      <c r="EE220" s="21"/>
      <c r="EF220" s="21"/>
      <c r="EG220" s="21"/>
      <c r="EH220" s="21"/>
      <c r="EI220" s="21"/>
      <c r="EJ220" s="21"/>
      <c r="EK220" s="21"/>
      <c r="EL220" s="21"/>
      <c r="EM220" s="21"/>
      <c r="EN220" s="21"/>
      <c r="EO220" s="21"/>
    </row>
    <row r="221" spans="1:145" ht="14.25" customHeight="1">
      <c r="A221" s="21"/>
      <c r="B221" s="21"/>
      <c r="C221" s="21"/>
      <c r="D221" s="79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  <c r="AH221" s="21"/>
      <c r="AI221" s="21"/>
      <c r="AJ221" s="21"/>
      <c r="AK221" s="21"/>
      <c r="AL221" s="21"/>
      <c r="AM221" s="21"/>
      <c r="AN221" s="21"/>
      <c r="AO221" s="21"/>
      <c r="AP221" s="21"/>
      <c r="AQ221" s="21"/>
      <c r="AR221" s="21"/>
      <c r="AS221" s="21"/>
      <c r="AT221" s="21"/>
      <c r="AU221" s="21"/>
      <c r="AV221" s="21"/>
      <c r="AW221" s="21"/>
      <c r="AX221" s="21"/>
      <c r="AY221" s="21"/>
      <c r="AZ221" s="21"/>
      <c r="BA221" s="21"/>
      <c r="BB221" s="21"/>
      <c r="BC221" s="21"/>
      <c r="BD221" s="21"/>
      <c r="BE221" s="21"/>
      <c r="BF221" s="21"/>
      <c r="BG221" s="21"/>
      <c r="BH221" s="21"/>
      <c r="BI221" s="21"/>
      <c r="BJ221" s="21"/>
      <c r="BK221" s="21"/>
      <c r="BL221" s="21"/>
      <c r="BM221" s="21"/>
      <c r="BN221" s="21"/>
      <c r="BO221" s="21"/>
      <c r="BP221" s="21"/>
      <c r="BQ221" s="21"/>
      <c r="BR221" s="21"/>
      <c r="BS221" s="21"/>
      <c r="BT221" s="21"/>
      <c r="BU221" s="21"/>
      <c r="BV221" s="21"/>
      <c r="BW221" s="21"/>
      <c r="BX221" s="21"/>
      <c r="BY221" s="21"/>
      <c r="BZ221" s="21"/>
      <c r="CA221" s="21"/>
      <c r="CB221" s="21"/>
      <c r="CC221" s="21"/>
      <c r="CD221" s="21"/>
      <c r="CE221" s="21"/>
      <c r="CF221" s="21"/>
      <c r="CG221" s="21"/>
      <c r="CH221" s="21"/>
      <c r="CI221" s="21"/>
      <c r="CJ221" s="21"/>
      <c r="CK221" s="21"/>
      <c r="CL221" s="21"/>
      <c r="CM221" s="21"/>
      <c r="CN221" s="21"/>
      <c r="CO221" s="21"/>
      <c r="CP221" s="21"/>
      <c r="CQ221" s="21"/>
      <c r="CR221" s="21"/>
      <c r="CS221" s="21"/>
      <c r="CT221" s="21"/>
      <c r="CU221" s="21"/>
      <c r="CV221" s="21"/>
      <c r="CW221" s="21"/>
      <c r="CX221" s="21"/>
      <c r="CY221" s="21"/>
      <c r="CZ221" s="21"/>
      <c r="DA221" s="21"/>
      <c r="DB221" s="21"/>
      <c r="DC221" s="21"/>
      <c r="DD221" s="21"/>
      <c r="DE221" s="21"/>
      <c r="DF221" s="21"/>
      <c r="DG221" s="21"/>
      <c r="DH221" s="21"/>
      <c r="DI221" s="21"/>
      <c r="DJ221" s="21"/>
      <c r="DK221" s="21"/>
      <c r="DL221" s="21"/>
      <c r="DM221" s="21"/>
      <c r="DN221" s="21"/>
      <c r="DO221" s="21"/>
      <c r="DP221" s="21"/>
      <c r="DQ221" s="21"/>
      <c r="DR221" s="21"/>
      <c r="DS221" s="21"/>
      <c r="DT221" s="21"/>
      <c r="DU221" s="21"/>
      <c r="DV221" s="21"/>
      <c r="DW221" s="21"/>
      <c r="DX221" s="21"/>
      <c r="DY221" s="21"/>
      <c r="DZ221" s="21"/>
      <c r="EA221" s="21"/>
      <c r="EB221" s="21"/>
      <c r="EC221" s="21"/>
      <c r="ED221" s="21"/>
      <c r="EE221" s="21"/>
      <c r="EF221" s="21"/>
      <c r="EG221" s="21"/>
      <c r="EH221" s="21"/>
      <c r="EI221" s="21"/>
      <c r="EJ221" s="21"/>
      <c r="EK221" s="21"/>
      <c r="EL221" s="21"/>
      <c r="EM221" s="21"/>
      <c r="EN221" s="21"/>
      <c r="EO221" s="21"/>
    </row>
    <row r="222" spans="1:145" ht="14.25" customHeight="1">
      <c r="A222" s="21"/>
      <c r="B222" s="21"/>
      <c r="C222" s="21"/>
      <c r="D222" s="79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  <c r="AH222" s="21"/>
      <c r="AI222" s="21"/>
      <c r="AJ222" s="21"/>
      <c r="AK222" s="21"/>
      <c r="AL222" s="21"/>
      <c r="AM222" s="21"/>
      <c r="AN222" s="21"/>
      <c r="AO222" s="21"/>
      <c r="AP222" s="21"/>
      <c r="AQ222" s="21"/>
      <c r="AR222" s="21"/>
      <c r="AS222" s="21"/>
      <c r="AT222" s="21"/>
      <c r="AU222" s="21"/>
      <c r="AV222" s="21"/>
      <c r="AW222" s="21"/>
      <c r="AX222" s="21"/>
      <c r="AY222" s="21"/>
      <c r="AZ222" s="21"/>
      <c r="BA222" s="21"/>
      <c r="BB222" s="21"/>
      <c r="BC222" s="21"/>
      <c r="BD222" s="21"/>
      <c r="BE222" s="21"/>
      <c r="BF222" s="21"/>
      <c r="BG222" s="21"/>
      <c r="BH222" s="21"/>
      <c r="BI222" s="21"/>
      <c r="BJ222" s="21"/>
      <c r="BK222" s="21"/>
      <c r="BL222" s="21"/>
      <c r="BM222" s="21"/>
      <c r="BN222" s="21"/>
      <c r="BO222" s="21"/>
      <c r="BP222" s="21"/>
      <c r="BQ222" s="21"/>
      <c r="BR222" s="21"/>
      <c r="BS222" s="21"/>
      <c r="BT222" s="21"/>
      <c r="BU222" s="21"/>
      <c r="BV222" s="21"/>
      <c r="BW222" s="21"/>
      <c r="BX222" s="21"/>
      <c r="BY222" s="21"/>
      <c r="BZ222" s="21"/>
      <c r="CA222" s="21"/>
      <c r="CB222" s="21"/>
      <c r="CC222" s="21"/>
      <c r="CD222" s="21"/>
      <c r="CE222" s="21"/>
      <c r="CF222" s="21"/>
      <c r="CG222" s="21"/>
      <c r="CH222" s="21"/>
      <c r="CI222" s="21"/>
      <c r="CJ222" s="21"/>
      <c r="CK222" s="21"/>
      <c r="CL222" s="21"/>
      <c r="CM222" s="21"/>
      <c r="CN222" s="21"/>
      <c r="CO222" s="21"/>
      <c r="CP222" s="21"/>
      <c r="CQ222" s="21"/>
      <c r="CR222" s="21"/>
      <c r="CS222" s="21"/>
      <c r="CT222" s="21"/>
      <c r="CU222" s="21"/>
      <c r="CV222" s="21"/>
      <c r="CW222" s="21"/>
      <c r="CX222" s="21"/>
      <c r="CY222" s="21"/>
      <c r="CZ222" s="21"/>
      <c r="DA222" s="21"/>
      <c r="DB222" s="21"/>
      <c r="DC222" s="21"/>
      <c r="DD222" s="21"/>
      <c r="DE222" s="21"/>
      <c r="DF222" s="21"/>
      <c r="DG222" s="21"/>
      <c r="DH222" s="21"/>
      <c r="DI222" s="21"/>
      <c r="DJ222" s="21"/>
      <c r="DK222" s="21"/>
      <c r="DL222" s="21"/>
      <c r="DM222" s="21"/>
      <c r="DN222" s="21"/>
      <c r="DO222" s="21"/>
      <c r="DP222" s="21"/>
      <c r="DQ222" s="21"/>
      <c r="DR222" s="21"/>
      <c r="DS222" s="21"/>
      <c r="DT222" s="21"/>
      <c r="DU222" s="21"/>
      <c r="DV222" s="21"/>
      <c r="DW222" s="21"/>
      <c r="DX222" s="21"/>
      <c r="DY222" s="21"/>
      <c r="DZ222" s="21"/>
      <c r="EA222" s="21"/>
      <c r="EB222" s="21"/>
      <c r="EC222" s="21"/>
      <c r="ED222" s="21"/>
      <c r="EE222" s="21"/>
      <c r="EF222" s="21"/>
      <c r="EG222" s="21"/>
      <c r="EH222" s="21"/>
      <c r="EI222" s="21"/>
      <c r="EJ222" s="21"/>
      <c r="EK222" s="21"/>
      <c r="EL222" s="21"/>
      <c r="EM222" s="21"/>
      <c r="EN222" s="21"/>
      <c r="EO222" s="21"/>
    </row>
    <row r="223" spans="1:145" ht="14.25" customHeight="1">
      <c r="A223" s="21"/>
      <c r="B223" s="21"/>
      <c r="C223" s="21"/>
      <c r="D223" s="79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  <c r="AH223" s="21"/>
      <c r="AI223" s="21"/>
      <c r="AJ223" s="21"/>
      <c r="AK223" s="21"/>
      <c r="AL223" s="21"/>
      <c r="AM223" s="21"/>
      <c r="AN223" s="21"/>
      <c r="AO223" s="21"/>
      <c r="AP223" s="21"/>
      <c r="AQ223" s="21"/>
      <c r="AR223" s="21"/>
      <c r="AS223" s="21"/>
      <c r="AT223" s="21"/>
      <c r="AU223" s="21"/>
      <c r="AV223" s="21"/>
      <c r="AW223" s="21"/>
      <c r="AX223" s="21"/>
      <c r="AY223" s="21"/>
      <c r="AZ223" s="21"/>
      <c r="BA223" s="21"/>
      <c r="BB223" s="21"/>
      <c r="BC223" s="21"/>
      <c r="BD223" s="21"/>
      <c r="BE223" s="21"/>
      <c r="BF223" s="21"/>
      <c r="BG223" s="21"/>
      <c r="BH223" s="21"/>
      <c r="BI223" s="21"/>
      <c r="BJ223" s="21"/>
      <c r="BK223" s="21"/>
      <c r="BL223" s="21"/>
      <c r="BM223" s="21"/>
      <c r="BN223" s="21"/>
      <c r="BO223" s="21"/>
      <c r="BP223" s="21"/>
      <c r="BQ223" s="21"/>
      <c r="BR223" s="21"/>
      <c r="BS223" s="21"/>
      <c r="BT223" s="21"/>
      <c r="BU223" s="21"/>
      <c r="BV223" s="21"/>
      <c r="BW223" s="21"/>
      <c r="BX223" s="21"/>
      <c r="BY223" s="21"/>
      <c r="BZ223" s="21"/>
      <c r="CA223" s="21"/>
      <c r="CB223" s="21"/>
      <c r="CC223" s="21"/>
      <c r="CD223" s="21"/>
      <c r="CE223" s="21"/>
      <c r="CF223" s="21"/>
      <c r="CG223" s="21"/>
      <c r="CH223" s="21"/>
      <c r="CI223" s="21"/>
      <c r="CJ223" s="21"/>
      <c r="CK223" s="21"/>
      <c r="CL223" s="21"/>
      <c r="CM223" s="21"/>
      <c r="CN223" s="21"/>
      <c r="CO223" s="21"/>
      <c r="CP223" s="21"/>
      <c r="CQ223" s="21"/>
      <c r="CR223" s="21"/>
      <c r="CS223" s="21"/>
      <c r="CT223" s="21"/>
      <c r="CU223" s="21"/>
      <c r="CV223" s="21"/>
      <c r="CW223" s="21"/>
      <c r="CX223" s="21"/>
      <c r="CY223" s="21"/>
      <c r="CZ223" s="21"/>
      <c r="DA223" s="21"/>
      <c r="DB223" s="21"/>
      <c r="DC223" s="21"/>
      <c r="DD223" s="21"/>
      <c r="DE223" s="21"/>
      <c r="DF223" s="21"/>
      <c r="DG223" s="21"/>
      <c r="DH223" s="21"/>
      <c r="DI223" s="21"/>
      <c r="DJ223" s="21"/>
      <c r="DK223" s="21"/>
      <c r="DL223" s="21"/>
      <c r="DM223" s="21"/>
      <c r="DN223" s="21"/>
      <c r="DO223" s="21"/>
      <c r="DP223" s="21"/>
      <c r="DQ223" s="21"/>
      <c r="DR223" s="21"/>
      <c r="DS223" s="21"/>
      <c r="DT223" s="21"/>
      <c r="DU223" s="21"/>
      <c r="DV223" s="21"/>
      <c r="DW223" s="21"/>
      <c r="DX223" s="21"/>
      <c r="DY223" s="21"/>
      <c r="DZ223" s="21"/>
      <c r="EA223" s="21"/>
      <c r="EB223" s="21"/>
      <c r="EC223" s="21"/>
      <c r="ED223" s="21"/>
      <c r="EE223" s="21"/>
      <c r="EF223" s="21"/>
      <c r="EG223" s="21"/>
      <c r="EH223" s="21"/>
      <c r="EI223" s="21"/>
      <c r="EJ223" s="21"/>
      <c r="EK223" s="21"/>
      <c r="EL223" s="21"/>
      <c r="EM223" s="21"/>
      <c r="EN223" s="21"/>
      <c r="EO223" s="21"/>
    </row>
    <row r="224" spans="1:145" ht="14.25" customHeight="1">
      <c r="A224" s="21"/>
      <c r="B224" s="21"/>
      <c r="C224" s="21"/>
      <c r="D224" s="79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  <c r="AH224" s="21"/>
      <c r="AI224" s="21"/>
      <c r="AJ224" s="21"/>
      <c r="AK224" s="21"/>
      <c r="AL224" s="21"/>
      <c r="AM224" s="21"/>
      <c r="AN224" s="21"/>
      <c r="AO224" s="21"/>
      <c r="AP224" s="21"/>
      <c r="AQ224" s="21"/>
      <c r="AR224" s="21"/>
      <c r="AS224" s="21"/>
      <c r="AT224" s="21"/>
      <c r="AU224" s="21"/>
      <c r="AV224" s="21"/>
      <c r="AW224" s="21"/>
      <c r="AX224" s="21"/>
      <c r="AY224" s="21"/>
      <c r="AZ224" s="21"/>
      <c r="BA224" s="21"/>
      <c r="BB224" s="21"/>
      <c r="BC224" s="21"/>
      <c r="BD224" s="21"/>
      <c r="BE224" s="21"/>
      <c r="BF224" s="21"/>
      <c r="BG224" s="21"/>
      <c r="BH224" s="21"/>
      <c r="BI224" s="21"/>
      <c r="BJ224" s="21"/>
      <c r="BK224" s="21"/>
      <c r="BL224" s="21"/>
      <c r="BM224" s="21"/>
      <c r="BN224" s="21"/>
      <c r="BO224" s="21"/>
      <c r="BP224" s="21"/>
      <c r="BQ224" s="21"/>
      <c r="BR224" s="21"/>
      <c r="BS224" s="21"/>
      <c r="BT224" s="21"/>
      <c r="BU224" s="21"/>
      <c r="BV224" s="21"/>
      <c r="BW224" s="21"/>
      <c r="BX224" s="21"/>
      <c r="BY224" s="21"/>
      <c r="BZ224" s="21"/>
      <c r="CA224" s="21"/>
      <c r="CB224" s="21"/>
      <c r="CC224" s="21"/>
      <c r="CD224" s="21"/>
      <c r="CE224" s="21"/>
      <c r="CF224" s="21"/>
      <c r="CG224" s="21"/>
      <c r="CH224" s="21"/>
      <c r="CI224" s="21"/>
      <c r="CJ224" s="21"/>
      <c r="CK224" s="21"/>
      <c r="CL224" s="21"/>
      <c r="CM224" s="21"/>
      <c r="CN224" s="21"/>
      <c r="CO224" s="21"/>
      <c r="CP224" s="21"/>
      <c r="CQ224" s="21"/>
      <c r="CR224" s="21"/>
      <c r="CS224" s="21"/>
      <c r="CT224" s="21"/>
      <c r="CU224" s="21"/>
      <c r="CV224" s="21"/>
      <c r="CW224" s="21"/>
      <c r="CX224" s="21"/>
      <c r="CY224" s="21"/>
      <c r="CZ224" s="21"/>
      <c r="DA224" s="21"/>
      <c r="DB224" s="21"/>
      <c r="DC224" s="21"/>
      <c r="DD224" s="21"/>
      <c r="DE224" s="21"/>
      <c r="DF224" s="21"/>
      <c r="DG224" s="21"/>
      <c r="DH224" s="21"/>
      <c r="DI224" s="21"/>
      <c r="DJ224" s="21"/>
      <c r="DK224" s="21"/>
      <c r="DL224" s="21"/>
      <c r="DM224" s="21"/>
      <c r="DN224" s="21"/>
      <c r="DO224" s="21"/>
      <c r="DP224" s="21"/>
      <c r="DQ224" s="21"/>
      <c r="DR224" s="21"/>
      <c r="DS224" s="21"/>
      <c r="DT224" s="21"/>
      <c r="DU224" s="21"/>
      <c r="DV224" s="21"/>
      <c r="DW224" s="21"/>
      <c r="DX224" s="21"/>
      <c r="DY224" s="21"/>
      <c r="DZ224" s="21"/>
      <c r="EA224" s="21"/>
      <c r="EB224" s="21"/>
      <c r="EC224" s="21"/>
      <c r="ED224" s="21"/>
      <c r="EE224" s="21"/>
      <c r="EF224" s="21"/>
      <c r="EG224" s="21"/>
      <c r="EH224" s="21"/>
      <c r="EI224" s="21"/>
      <c r="EJ224" s="21"/>
      <c r="EK224" s="21"/>
      <c r="EL224" s="21"/>
      <c r="EM224" s="21"/>
      <c r="EN224" s="21"/>
      <c r="EO224" s="21"/>
    </row>
    <row r="225" spans="1:145" ht="14.25" customHeight="1">
      <c r="A225" s="21"/>
      <c r="B225" s="21"/>
      <c r="C225" s="21"/>
      <c r="D225" s="79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  <c r="AH225" s="21"/>
      <c r="AI225" s="21"/>
      <c r="AJ225" s="21"/>
      <c r="AK225" s="21"/>
      <c r="AL225" s="21"/>
      <c r="AM225" s="21"/>
      <c r="AN225" s="21"/>
      <c r="AO225" s="21"/>
      <c r="AP225" s="21"/>
      <c r="AQ225" s="21"/>
      <c r="AR225" s="21"/>
      <c r="AS225" s="21"/>
      <c r="AT225" s="21"/>
      <c r="AU225" s="21"/>
      <c r="AV225" s="21"/>
      <c r="AW225" s="21"/>
      <c r="AX225" s="21"/>
      <c r="AY225" s="21"/>
      <c r="AZ225" s="21"/>
      <c r="BA225" s="21"/>
      <c r="BB225" s="21"/>
      <c r="BC225" s="21"/>
      <c r="BD225" s="21"/>
      <c r="BE225" s="21"/>
      <c r="BF225" s="21"/>
      <c r="BG225" s="21"/>
      <c r="BH225" s="21"/>
      <c r="BI225" s="21"/>
      <c r="BJ225" s="21"/>
      <c r="BK225" s="21"/>
      <c r="BL225" s="21"/>
      <c r="BM225" s="21"/>
      <c r="BN225" s="21"/>
      <c r="BO225" s="21"/>
      <c r="BP225" s="21"/>
      <c r="BQ225" s="21"/>
      <c r="BR225" s="21"/>
      <c r="BS225" s="21"/>
      <c r="BT225" s="21"/>
      <c r="BU225" s="21"/>
      <c r="BV225" s="21"/>
      <c r="BW225" s="21"/>
      <c r="BX225" s="21"/>
      <c r="BY225" s="21"/>
      <c r="BZ225" s="21"/>
      <c r="CA225" s="21"/>
      <c r="CB225" s="21"/>
      <c r="CC225" s="21"/>
      <c r="CD225" s="21"/>
      <c r="CE225" s="21"/>
      <c r="CF225" s="21"/>
      <c r="CG225" s="21"/>
      <c r="CH225" s="21"/>
      <c r="CI225" s="21"/>
      <c r="CJ225" s="21"/>
      <c r="CK225" s="21"/>
      <c r="CL225" s="21"/>
      <c r="CM225" s="21"/>
      <c r="CN225" s="21"/>
      <c r="CO225" s="21"/>
      <c r="CP225" s="21"/>
      <c r="CQ225" s="21"/>
      <c r="CR225" s="21"/>
      <c r="CS225" s="21"/>
      <c r="CT225" s="21"/>
      <c r="CU225" s="21"/>
      <c r="CV225" s="21"/>
      <c r="CW225" s="21"/>
      <c r="CX225" s="21"/>
      <c r="CY225" s="21"/>
      <c r="CZ225" s="21"/>
      <c r="DA225" s="21"/>
      <c r="DB225" s="21"/>
      <c r="DC225" s="21"/>
      <c r="DD225" s="21"/>
      <c r="DE225" s="21"/>
      <c r="DF225" s="21"/>
      <c r="DG225" s="21"/>
      <c r="DH225" s="21"/>
      <c r="DI225" s="21"/>
      <c r="DJ225" s="21"/>
      <c r="DK225" s="21"/>
      <c r="DL225" s="21"/>
      <c r="DM225" s="21"/>
      <c r="DN225" s="21"/>
      <c r="DO225" s="21"/>
      <c r="DP225" s="21"/>
      <c r="DQ225" s="21"/>
      <c r="DR225" s="21"/>
      <c r="DS225" s="21"/>
      <c r="DT225" s="21"/>
      <c r="DU225" s="21"/>
      <c r="DV225" s="21"/>
      <c r="DW225" s="21"/>
      <c r="DX225" s="21"/>
      <c r="DY225" s="21"/>
      <c r="DZ225" s="21"/>
      <c r="EA225" s="21"/>
      <c r="EB225" s="21"/>
      <c r="EC225" s="21"/>
      <c r="ED225" s="21"/>
      <c r="EE225" s="21"/>
      <c r="EF225" s="21"/>
      <c r="EG225" s="21"/>
      <c r="EH225" s="21"/>
      <c r="EI225" s="21"/>
      <c r="EJ225" s="21"/>
      <c r="EK225" s="21"/>
      <c r="EL225" s="21"/>
      <c r="EM225" s="21"/>
      <c r="EN225" s="21"/>
      <c r="EO225" s="21"/>
    </row>
    <row r="226" spans="1:145" ht="14.25" customHeight="1">
      <c r="A226" s="21"/>
      <c r="B226" s="21"/>
      <c r="C226" s="21"/>
      <c r="D226" s="79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  <c r="AH226" s="21"/>
      <c r="AI226" s="21"/>
      <c r="AJ226" s="21"/>
      <c r="AK226" s="21"/>
      <c r="AL226" s="21"/>
      <c r="AM226" s="21"/>
      <c r="AN226" s="21"/>
      <c r="AO226" s="21"/>
      <c r="AP226" s="21"/>
      <c r="AQ226" s="21"/>
      <c r="AR226" s="21"/>
      <c r="AS226" s="21"/>
      <c r="AT226" s="21"/>
      <c r="AU226" s="21"/>
      <c r="AV226" s="21"/>
      <c r="AW226" s="21"/>
      <c r="AX226" s="21"/>
      <c r="AY226" s="21"/>
      <c r="AZ226" s="21"/>
      <c r="BA226" s="21"/>
      <c r="BB226" s="21"/>
      <c r="BC226" s="21"/>
      <c r="BD226" s="21"/>
      <c r="BE226" s="21"/>
      <c r="BF226" s="21"/>
      <c r="BG226" s="21"/>
      <c r="BH226" s="21"/>
      <c r="BI226" s="21"/>
      <c r="BJ226" s="21"/>
      <c r="BK226" s="21"/>
      <c r="BL226" s="21"/>
      <c r="BM226" s="21"/>
      <c r="BN226" s="21"/>
      <c r="BO226" s="21"/>
      <c r="BP226" s="21"/>
      <c r="BQ226" s="21"/>
      <c r="BR226" s="21"/>
      <c r="BS226" s="21"/>
      <c r="BT226" s="21"/>
      <c r="BU226" s="21"/>
      <c r="BV226" s="21"/>
      <c r="BW226" s="21"/>
      <c r="BX226" s="21"/>
      <c r="BY226" s="21"/>
      <c r="BZ226" s="21"/>
      <c r="CA226" s="21"/>
      <c r="CB226" s="21"/>
      <c r="CC226" s="21"/>
      <c r="CD226" s="21"/>
      <c r="CE226" s="21"/>
      <c r="CF226" s="21"/>
      <c r="CG226" s="21"/>
      <c r="CH226" s="21"/>
      <c r="CI226" s="21"/>
      <c r="CJ226" s="21"/>
      <c r="CK226" s="21"/>
      <c r="CL226" s="21"/>
      <c r="CM226" s="21"/>
      <c r="CN226" s="21"/>
      <c r="CO226" s="21"/>
      <c r="CP226" s="21"/>
      <c r="CQ226" s="21"/>
      <c r="CR226" s="21"/>
      <c r="CS226" s="21"/>
      <c r="CT226" s="21"/>
      <c r="CU226" s="21"/>
      <c r="CV226" s="21"/>
      <c r="CW226" s="21"/>
      <c r="CX226" s="21"/>
      <c r="CY226" s="21"/>
      <c r="CZ226" s="21"/>
      <c r="DA226" s="21"/>
      <c r="DB226" s="21"/>
      <c r="DC226" s="21"/>
      <c r="DD226" s="21"/>
      <c r="DE226" s="21"/>
      <c r="DF226" s="21"/>
      <c r="DG226" s="21"/>
      <c r="DH226" s="21"/>
      <c r="DI226" s="21"/>
      <c r="DJ226" s="21"/>
      <c r="DK226" s="21"/>
      <c r="DL226" s="21"/>
      <c r="DM226" s="21"/>
      <c r="DN226" s="21"/>
      <c r="DO226" s="21"/>
      <c r="DP226" s="21"/>
      <c r="DQ226" s="21"/>
      <c r="DR226" s="21"/>
      <c r="DS226" s="21"/>
      <c r="DT226" s="21"/>
      <c r="DU226" s="21"/>
      <c r="DV226" s="21"/>
      <c r="DW226" s="21"/>
      <c r="DX226" s="21"/>
      <c r="DY226" s="21"/>
      <c r="DZ226" s="21"/>
      <c r="EA226" s="21"/>
      <c r="EB226" s="21"/>
      <c r="EC226" s="21"/>
      <c r="ED226" s="21"/>
      <c r="EE226" s="21"/>
      <c r="EF226" s="21"/>
      <c r="EG226" s="21"/>
      <c r="EH226" s="21"/>
      <c r="EI226" s="21"/>
      <c r="EJ226" s="21"/>
      <c r="EK226" s="21"/>
      <c r="EL226" s="21"/>
      <c r="EM226" s="21"/>
      <c r="EN226" s="21"/>
      <c r="EO226" s="21"/>
    </row>
    <row r="227" spans="1:145" ht="14.25" customHeight="1">
      <c r="A227" s="21"/>
      <c r="B227" s="21"/>
      <c r="C227" s="21"/>
      <c r="D227" s="79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  <c r="AH227" s="21"/>
      <c r="AI227" s="21"/>
      <c r="AJ227" s="21"/>
      <c r="AK227" s="21"/>
      <c r="AL227" s="21"/>
      <c r="AM227" s="21"/>
      <c r="AN227" s="21"/>
      <c r="AO227" s="21"/>
      <c r="AP227" s="21"/>
      <c r="AQ227" s="21"/>
      <c r="AR227" s="21"/>
      <c r="AS227" s="21"/>
      <c r="AT227" s="21"/>
      <c r="AU227" s="21"/>
      <c r="AV227" s="21"/>
      <c r="AW227" s="21"/>
      <c r="AX227" s="21"/>
      <c r="AY227" s="21"/>
      <c r="AZ227" s="21"/>
      <c r="BA227" s="21"/>
      <c r="BB227" s="21"/>
      <c r="BC227" s="21"/>
      <c r="BD227" s="21"/>
      <c r="BE227" s="21"/>
      <c r="BF227" s="21"/>
      <c r="BG227" s="21"/>
      <c r="BH227" s="21"/>
      <c r="BI227" s="21"/>
      <c r="BJ227" s="21"/>
      <c r="BK227" s="21"/>
      <c r="BL227" s="21"/>
      <c r="BM227" s="21"/>
      <c r="BN227" s="21"/>
      <c r="BO227" s="21"/>
      <c r="BP227" s="21"/>
      <c r="BQ227" s="21"/>
      <c r="BR227" s="21"/>
      <c r="BS227" s="21"/>
      <c r="BT227" s="21"/>
      <c r="BU227" s="21"/>
      <c r="BV227" s="21"/>
      <c r="BW227" s="21"/>
      <c r="BX227" s="21"/>
      <c r="BY227" s="21"/>
      <c r="BZ227" s="21"/>
      <c r="CA227" s="21"/>
      <c r="CB227" s="21"/>
      <c r="CC227" s="21"/>
      <c r="CD227" s="21"/>
      <c r="CE227" s="21"/>
      <c r="CF227" s="21"/>
      <c r="CG227" s="21"/>
      <c r="CH227" s="21"/>
      <c r="CI227" s="21"/>
      <c r="CJ227" s="21"/>
      <c r="CK227" s="21"/>
      <c r="CL227" s="21"/>
      <c r="CM227" s="21"/>
      <c r="CN227" s="21"/>
      <c r="CO227" s="21"/>
      <c r="CP227" s="21"/>
      <c r="CQ227" s="21"/>
      <c r="CR227" s="21"/>
      <c r="CS227" s="21"/>
      <c r="CT227" s="21"/>
      <c r="CU227" s="21"/>
      <c r="CV227" s="21"/>
      <c r="CW227" s="21"/>
      <c r="CX227" s="21"/>
      <c r="CY227" s="21"/>
      <c r="CZ227" s="21"/>
      <c r="DA227" s="21"/>
      <c r="DB227" s="21"/>
      <c r="DC227" s="21"/>
      <c r="DD227" s="21"/>
      <c r="DE227" s="21"/>
      <c r="DF227" s="21"/>
      <c r="DG227" s="21"/>
      <c r="DH227" s="21"/>
      <c r="DI227" s="21"/>
      <c r="DJ227" s="21"/>
      <c r="DK227" s="21"/>
      <c r="DL227" s="21"/>
      <c r="DM227" s="21"/>
      <c r="DN227" s="21"/>
      <c r="DO227" s="21"/>
      <c r="DP227" s="21"/>
      <c r="DQ227" s="21"/>
      <c r="DR227" s="21"/>
      <c r="DS227" s="21"/>
      <c r="DT227" s="21"/>
      <c r="DU227" s="21"/>
      <c r="DV227" s="21"/>
      <c r="DW227" s="21"/>
      <c r="DX227" s="21"/>
      <c r="DY227" s="21"/>
      <c r="DZ227" s="21"/>
      <c r="EA227" s="21"/>
      <c r="EB227" s="21"/>
      <c r="EC227" s="21"/>
      <c r="ED227" s="21"/>
      <c r="EE227" s="21"/>
      <c r="EF227" s="21"/>
      <c r="EG227" s="21"/>
      <c r="EH227" s="21"/>
      <c r="EI227" s="21"/>
      <c r="EJ227" s="21"/>
      <c r="EK227" s="21"/>
      <c r="EL227" s="21"/>
      <c r="EM227" s="21"/>
      <c r="EN227" s="21"/>
      <c r="EO227" s="21"/>
    </row>
    <row r="228" spans="1:145" ht="14.25" customHeight="1">
      <c r="A228" s="21"/>
      <c r="B228" s="21"/>
      <c r="C228" s="21"/>
      <c r="D228" s="79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  <c r="AH228" s="21"/>
      <c r="AI228" s="21"/>
      <c r="AJ228" s="21"/>
      <c r="AK228" s="21"/>
      <c r="AL228" s="21"/>
      <c r="AM228" s="21"/>
      <c r="AN228" s="21"/>
      <c r="AO228" s="21"/>
      <c r="AP228" s="21"/>
      <c r="AQ228" s="21"/>
      <c r="AR228" s="21"/>
      <c r="AS228" s="21"/>
      <c r="AT228" s="21"/>
      <c r="AU228" s="21"/>
      <c r="AV228" s="21"/>
      <c r="AW228" s="21"/>
      <c r="AX228" s="21"/>
      <c r="AY228" s="21"/>
      <c r="AZ228" s="21"/>
      <c r="BA228" s="21"/>
      <c r="BB228" s="21"/>
      <c r="BC228" s="21"/>
      <c r="BD228" s="21"/>
      <c r="BE228" s="21"/>
      <c r="BF228" s="21"/>
      <c r="BG228" s="21"/>
      <c r="BH228" s="21"/>
      <c r="BI228" s="21"/>
      <c r="BJ228" s="21"/>
      <c r="BK228" s="21"/>
      <c r="BL228" s="21"/>
      <c r="BM228" s="21"/>
      <c r="BN228" s="21"/>
      <c r="BO228" s="21"/>
      <c r="BP228" s="21"/>
      <c r="BQ228" s="21"/>
      <c r="BR228" s="21"/>
      <c r="BS228" s="21"/>
      <c r="BT228" s="21"/>
      <c r="BU228" s="21"/>
      <c r="BV228" s="21"/>
      <c r="BW228" s="21"/>
      <c r="BX228" s="21"/>
      <c r="BY228" s="21"/>
      <c r="BZ228" s="21"/>
      <c r="CA228" s="21"/>
      <c r="CB228" s="21"/>
      <c r="CC228" s="21"/>
      <c r="CD228" s="21"/>
      <c r="CE228" s="21"/>
      <c r="CF228" s="21"/>
      <c r="CG228" s="21"/>
      <c r="CH228" s="21"/>
      <c r="CI228" s="21"/>
      <c r="CJ228" s="21"/>
      <c r="CK228" s="21"/>
      <c r="CL228" s="21"/>
      <c r="CM228" s="21"/>
      <c r="CN228" s="21"/>
      <c r="CO228" s="21"/>
      <c r="CP228" s="21"/>
      <c r="CQ228" s="21"/>
      <c r="CR228" s="21"/>
      <c r="CS228" s="21"/>
      <c r="CT228" s="21"/>
      <c r="CU228" s="21"/>
      <c r="CV228" s="21"/>
      <c r="CW228" s="21"/>
      <c r="CX228" s="21"/>
      <c r="CY228" s="21"/>
      <c r="CZ228" s="21"/>
      <c r="DA228" s="21"/>
      <c r="DB228" s="21"/>
      <c r="DC228" s="21"/>
      <c r="DD228" s="21"/>
      <c r="DE228" s="21"/>
      <c r="DF228" s="21"/>
      <c r="DG228" s="21"/>
      <c r="DH228" s="21"/>
      <c r="DI228" s="21"/>
      <c r="DJ228" s="21"/>
      <c r="DK228" s="21"/>
      <c r="DL228" s="21"/>
      <c r="DM228" s="21"/>
      <c r="DN228" s="21"/>
      <c r="DO228" s="21"/>
      <c r="DP228" s="21"/>
      <c r="DQ228" s="21"/>
      <c r="DR228" s="21"/>
      <c r="DS228" s="21"/>
      <c r="DT228" s="21"/>
      <c r="DU228" s="21"/>
      <c r="DV228" s="21"/>
      <c r="DW228" s="21"/>
      <c r="DX228" s="21"/>
      <c r="DY228" s="21"/>
      <c r="DZ228" s="21"/>
      <c r="EA228" s="21"/>
      <c r="EB228" s="21"/>
      <c r="EC228" s="21"/>
      <c r="ED228" s="21"/>
      <c r="EE228" s="21"/>
      <c r="EF228" s="21"/>
      <c r="EG228" s="21"/>
      <c r="EH228" s="21"/>
      <c r="EI228" s="21"/>
      <c r="EJ228" s="21"/>
      <c r="EK228" s="21"/>
      <c r="EL228" s="21"/>
      <c r="EM228" s="21"/>
      <c r="EN228" s="21"/>
      <c r="EO228" s="21"/>
    </row>
    <row r="229" spans="1:145" ht="14.25" customHeight="1">
      <c r="A229" s="21"/>
      <c r="B229" s="21"/>
      <c r="C229" s="21"/>
      <c r="D229" s="79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  <c r="AH229" s="21"/>
      <c r="AI229" s="21"/>
      <c r="AJ229" s="21"/>
      <c r="AK229" s="21"/>
      <c r="AL229" s="21"/>
      <c r="AM229" s="21"/>
      <c r="AN229" s="21"/>
      <c r="AO229" s="21"/>
      <c r="AP229" s="21"/>
      <c r="AQ229" s="21"/>
      <c r="AR229" s="21"/>
      <c r="AS229" s="21"/>
      <c r="AT229" s="21"/>
      <c r="AU229" s="21"/>
      <c r="AV229" s="21"/>
      <c r="AW229" s="21"/>
      <c r="AX229" s="21"/>
      <c r="AY229" s="21"/>
      <c r="AZ229" s="21"/>
      <c r="BA229" s="21"/>
      <c r="BB229" s="21"/>
      <c r="BC229" s="21"/>
      <c r="BD229" s="21"/>
      <c r="BE229" s="21"/>
      <c r="BF229" s="21"/>
      <c r="BG229" s="21"/>
      <c r="BH229" s="21"/>
      <c r="BI229" s="21"/>
      <c r="BJ229" s="21"/>
      <c r="BK229" s="21"/>
      <c r="BL229" s="21"/>
      <c r="BM229" s="21"/>
      <c r="BN229" s="21"/>
      <c r="BO229" s="21"/>
      <c r="BP229" s="21"/>
      <c r="BQ229" s="21"/>
      <c r="BR229" s="21"/>
      <c r="BS229" s="21"/>
      <c r="BT229" s="21"/>
      <c r="BU229" s="21"/>
      <c r="BV229" s="21"/>
      <c r="BW229" s="21"/>
      <c r="BX229" s="21"/>
      <c r="BY229" s="21"/>
      <c r="BZ229" s="21"/>
      <c r="CA229" s="21"/>
      <c r="CB229" s="21"/>
      <c r="CC229" s="21"/>
      <c r="CD229" s="21"/>
      <c r="CE229" s="21"/>
      <c r="CF229" s="21"/>
      <c r="CG229" s="21"/>
      <c r="CH229" s="21"/>
      <c r="CI229" s="21"/>
      <c r="CJ229" s="21"/>
      <c r="CK229" s="21"/>
      <c r="CL229" s="21"/>
      <c r="CM229" s="21"/>
      <c r="CN229" s="21"/>
      <c r="CO229" s="21"/>
      <c r="CP229" s="21"/>
      <c r="CQ229" s="21"/>
      <c r="CR229" s="21"/>
      <c r="CS229" s="21"/>
      <c r="CT229" s="21"/>
      <c r="CU229" s="21"/>
      <c r="CV229" s="21"/>
      <c r="CW229" s="21"/>
      <c r="CX229" s="21"/>
      <c r="CY229" s="21"/>
      <c r="CZ229" s="21"/>
      <c r="DA229" s="21"/>
      <c r="DB229" s="21"/>
      <c r="DC229" s="21"/>
      <c r="DD229" s="21"/>
      <c r="DE229" s="21"/>
      <c r="DF229" s="21"/>
      <c r="DG229" s="21"/>
      <c r="DH229" s="21"/>
      <c r="DI229" s="21"/>
      <c r="DJ229" s="21"/>
      <c r="DK229" s="21"/>
      <c r="DL229" s="21"/>
      <c r="DM229" s="21"/>
      <c r="DN229" s="21"/>
      <c r="DO229" s="21"/>
      <c r="DP229" s="21"/>
      <c r="DQ229" s="21"/>
      <c r="DR229" s="21"/>
      <c r="DS229" s="21"/>
      <c r="DT229" s="21"/>
      <c r="DU229" s="21"/>
      <c r="DV229" s="21"/>
      <c r="DW229" s="21"/>
      <c r="DX229" s="21"/>
      <c r="DY229" s="21"/>
      <c r="DZ229" s="21"/>
      <c r="EA229" s="21"/>
      <c r="EB229" s="21"/>
      <c r="EC229" s="21"/>
      <c r="ED229" s="21"/>
      <c r="EE229" s="21"/>
      <c r="EF229" s="21"/>
      <c r="EG229" s="21"/>
      <c r="EH229" s="21"/>
      <c r="EI229" s="21"/>
      <c r="EJ229" s="21"/>
      <c r="EK229" s="21"/>
      <c r="EL229" s="21"/>
      <c r="EM229" s="21"/>
      <c r="EN229" s="21"/>
      <c r="EO229" s="21"/>
    </row>
    <row r="230" spans="1:145" ht="14.25" customHeight="1">
      <c r="A230" s="21"/>
      <c r="B230" s="21"/>
      <c r="C230" s="21"/>
      <c r="D230" s="79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  <c r="AH230" s="21"/>
      <c r="AI230" s="21"/>
      <c r="AJ230" s="21"/>
      <c r="AK230" s="21"/>
      <c r="AL230" s="21"/>
      <c r="AM230" s="21"/>
      <c r="AN230" s="21"/>
      <c r="AO230" s="21"/>
      <c r="AP230" s="21"/>
      <c r="AQ230" s="21"/>
      <c r="AR230" s="21"/>
      <c r="AS230" s="21"/>
      <c r="AT230" s="21"/>
      <c r="AU230" s="21"/>
      <c r="AV230" s="21"/>
      <c r="AW230" s="21"/>
      <c r="AX230" s="21"/>
      <c r="AY230" s="21"/>
      <c r="AZ230" s="21"/>
      <c r="BA230" s="21"/>
      <c r="BB230" s="21"/>
      <c r="BC230" s="21"/>
      <c r="BD230" s="21"/>
      <c r="BE230" s="21"/>
      <c r="BF230" s="21"/>
      <c r="BG230" s="21"/>
      <c r="BH230" s="21"/>
      <c r="BI230" s="21"/>
      <c r="BJ230" s="21"/>
      <c r="BK230" s="21"/>
      <c r="BL230" s="21"/>
      <c r="BM230" s="21"/>
      <c r="BN230" s="21"/>
      <c r="BO230" s="21"/>
      <c r="BP230" s="21"/>
      <c r="BQ230" s="21"/>
      <c r="BR230" s="21"/>
      <c r="BS230" s="21"/>
      <c r="BT230" s="21"/>
      <c r="BU230" s="21"/>
      <c r="BV230" s="21"/>
      <c r="BW230" s="21"/>
      <c r="BX230" s="21"/>
      <c r="BY230" s="21"/>
      <c r="BZ230" s="21"/>
      <c r="CA230" s="21"/>
      <c r="CB230" s="21"/>
      <c r="CC230" s="21"/>
      <c r="CD230" s="21"/>
      <c r="CE230" s="21"/>
      <c r="CF230" s="21"/>
      <c r="CG230" s="21"/>
      <c r="CH230" s="21"/>
      <c r="CI230" s="21"/>
      <c r="CJ230" s="21"/>
      <c r="CK230" s="21"/>
      <c r="CL230" s="21"/>
      <c r="CM230" s="21"/>
      <c r="CN230" s="21"/>
      <c r="CO230" s="21"/>
      <c r="CP230" s="21"/>
      <c r="CQ230" s="21"/>
      <c r="CR230" s="21"/>
      <c r="CS230" s="21"/>
      <c r="CT230" s="21"/>
      <c r="CU230" s="21"/>
      <c r="CV230" s="21"/>
      <c r="CW230" s="21"/>
      <c r="CX230" s="21"/>
      <c r="CY230" s="21"/>
      <c r="CZ230" s="21"/>
      <c r="DA230" s="21"/>
      <c r="DB230" s="21"/>
      <c r="DC230" s="21"/>
      <c r="DD230" s="21"/>
      <c r="DE230" s="21"/>
      <c r="DF230" s="21"/>
      <c r="DG230" s="21"/>
      <c r="DH230" s="21"/>
      <c r="DI230" s="21"/>
      <c r="DJ230" s="21"/>
      <c r="DK230" s="21"/>
      <c r="DL230" s="21"/>
      <c r="DM230" s="21"/>
      <c r="DN230" s="21"/>
      <c r="DO230" s="21"/>
      <c r="DP230" s="21"/>
      <c r="DQ230" s="21"/>
      <c r="DR230" s="21"/>
      <c r="DS230" s="21"/>
      <c r="DT230" s="21"/>
      <c r="DU230" s="21"/>
      <c r="DV230" s="21"/>
      <c r="DW230" s="21"/>
      <c r="DX230" s="21"/>
      <c r="DY230" s="21"/>
      <c r="DZ230" s="21"/>
      <c r="EA230" s="21"/>
      <c r="EB230" s="21"/>
      <c r="EC230" s="21"/>
      <c r="ED230" s="21"/>
      <c r="EE230" s="21"/>
      <c r="EF230" s="21"/>
      <c r="EG230" s="21"/>
      <c r="EH230" s="21"/>
      <c r="EI230" s="21"/>
      <c r="EJ230" s="21"/>
      <c r="EK230" s="21"/>
      <c r="EL230" s="21"/>
      <c r="EM230" s="21"/>
      <c r="EN230" s="21"/>
      <c r="EO230" s="21"/>
    </row>
    <row r="231" spans="1:145" ht="14.25" customHeight="1">
      <c r="A231" s="21"/>
      <c r="B231" s="21"/>
      <c r="C231" s="21"/>
      <c r="D231" s="79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  <c r="AH231" s="21"/>
      <c r="AI231" s="21"/>
      <c r="AJ231" s="21"/>
      <c r="AK231" s="21"/>
      <c r="AL231" s="21"/>
      <c r="AM231" s="21"/>
      <c r="AN231" s="21"/>
      <c r="AO231" s="21"/>
      <c r="AP231" s="21"/>
      <c r="AQ231" s="21"/>
      <c r="AR231" s="21"/>
      <c r="AS231" s="21"/>
      <c r="AT231" s="21"/>
      <c r="AU231" s="21"/>
      <c r="AV231" s="21"/>
      <c r="AW231" s="21"/>
      <c r="AX231" s="21"/>
      <c r="AY231" s="21"/>
      <c r="AZ231" s="21"/>
      <c r="BA231" s="21"/>
      <c r="BB231" s="21"/>
      <c r="BC231" s="21"/>
      <c r="BD231" s="21"/>
      <c r="BE231" s="21"/>
      <c r="BF231" s="21"/>
      <c r="BG231" s="21"/>
      <c r="BH231" s="21"/>
      <c r="BI231" s="21"/>
      <c r="BJ231" s="21"/>
      <c r="BK231" s="21"/>
      <c r="BL231" s="21"/>
      <c r="BM231" s="21"/>
      <c r="BN231" s="21"/>
      <c r="BO231" s="21"/>
      <c r="BP231" s="21"/>
      <c r="BQ231" s="21"/>
      <c r="BR231" s="21"/>
      <c r="BS231" s="21"/>
      <c r="BT231" s="21"/>
      <c r="BU231" s="21"/>
      <c r="BV231" s="21"/>
      <c r="BW231" s="21"/>
      <c r="BX231" s="21"/>
      <c r="BY231" s="21"/>
      <c r="BZ231" s="21"/>
      <c r="CA231" s="21"/>
      <c r="CB231" s="21"/>
      <c r="CC231" s="21"/>
      <c r="CD231" s="21"/>
      <c r="CE231" s="21"/>
      <c r="CF231" s="21"/>
      <c r="CG231" s="21"/>
      <c r="CH231" s="21"/>
      <c r="CI231" s="21"/>
      <c r="CJ231" s="21"/>
      <c r="CK231" s="21"/>
      <c r="CL231" s="21"/>
      <c r="CM231" s="21"/>
      <c r="CN231" s="21"/>
      <c r="CO231" s="21"/>
      <c r="CP231" s="21"/>
      <c r="CQ231" s="21"/>
      <c r="CR231" s="21"/>
      <c r="CS231" s="21"/>
      <c r="CT231" s="21"/>
      <c r="CU231" s="21"/>
      <c r="CV231" s="21"/>
      <c r="CW231" s="21"/>
      <c r="CX231" s="21"/>
      <c r="CY231" s="21"/>
      <c r="CZ231" s="21"/>
      <c r="DA231" s="21"/>
      <c r="DB231" s="21"/>
      <c r="DC231" s="21"/>
      <c r="DD231" s="21"/>
      <c r="DE231" s="21"/>
      <c r="DF231" s="21"/>
      <c r="DG231" s="21"/>
      <c r="DH231" s="21"/>
      <c r="DI231" s="21"/>
      <c r="DJ231" s="21"/>
      <c r="DK231" s="21"/>
      <c r="DL231" s="21"/>
      <c r="DM231" s="21"/>
      <c r="DN231" s="21"/>
      <c r="DO231" s="21"/>
      <c r="DP231" s="21"/>
      <c r="DQ231" s="21"/>
      <c r="DR231" s="21"/>
      <c r="DS231" s="21"/>
      <c r="DT231" s="21"/>
      <c r="DU231" s="21"/>
      <c r="DV231" s="21"/>
      <c r="DW231" s="21"/>
      <c r="DX231" s="21"/>
      <c r="DY231" s="21"/>
      <c r="DZ231" s="21"/>
      <c r="EA231" s="21"/>
      <c r="EB231" s="21"/>
      <c r="EC231" s="21"/>
      <c r="ED231" s="21"/>
      <c r="EE231" s="21"/>
      <c r="EF231" s="21"/>
      <c r="EG231" s="21"/>
      <c r="EH231" s="21"/>
      <c r="EI231" s="21"/>
      <c r="EJ231" s="21"/>
      <c r="EK231" s="21"/>
      <c r="EL231" s="21"/>
      <c r="EM231" s="21"/>
      <c r="EN231" s="21"/>
      <c r="EO231" s="21"/>
    </row>
    <row r="232" spans="1:145" ht="14.25" customHeight="1">
      <c r="A232" s="21"/>
      <c r="B232" s="21"/>
      <c r="C232" s="21"/>
      <c r="D232" s="79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  <c r="AH232" s="21"/>
      <c r="AI232" s="21"/>
      <c r="AJ232" s="21"/>
      <c r="AK232" s="21"/>
      <c r="AL232" s="21"/>
      <c r="AM232" s="21"/>
      <c r="AN232" s="21"/>
      <c r="AO232" s="21"/>
      <c r="AP232" s="21"/>
      <c r="AQ232" s="21"/>
      <c r="AR232" s="21"/>
      <c r="AS232" s="21"/>
      <c r="AT232" s="21"/>
      <c r="AU232" s="21"/>
      <c r="AV232" s="21"/>
      <c r="AW232" s="21"/>
      <c r="AX232" s="21"/>
      <c r="AY232" s="21"/>
      <c r="AZ232" s="21"/>
      <c r="BA232" s="21"/>
      <c r="BB232" s="21"/>
      <c r="BC232" s="21"/>
      <c r="BD232" s="21"/>
      <c r="BE232" s="21"/>
      <c r="BF232" s="21"/>
      <c r="BG232" s="21"/>
      <c r="BH232" s="21"/>
      <c r="BI232" s="21"/>
      <c r="BJ232" s="21"/>
      <c r="BK232" s="21"/>
      <c r="BL232" s="21"/>
      <c r="BM232" s="21"/>
      <c r="BN232" s="21"/>
      <c r="BO232" s="21"/>
      <c r="BP232" s="21"/>
      <c r="BQ232" s="21"/>
      <c r="BR232" s="21"/>
      <c r="BS232" s="21"/>
      <c r="BT232" s="21"/>
      <c r="BU232" s="21"/>
      <c r="BV232" s="21"/>
      <c r="BW232" s="21"/>
      <c r="BX232" s="21"/>
      <c r="BY232" s="21"/>
      <c r="BZ232" s="21"/>
      <c r="CA232" s="21"/>
      <c r="CB232" s="21"/>
      <c r="CC232" s="21"/>
      <c r="CD232" s="21"/>
      <c r="CE232" s="21"/>
      <c r="CF232" s="21"/>
      <c r="CG232" s="21"/>
      <c r="CH232" s="21"/>
      <c r="CI232" s="21"/>
      <c r="CJ232" s="21"/>
      <c r="CK232" s="21"/>
      <c r="CL232" s="21"/>
      <c r="CM232" s="21"/>
      <c r="CN232" s="21"/>
      <c r="CO232" s="21"/>
      <c r="CP232" s="21"/>
      <c r="CQ232" s="21"/>
      <c r="CR232" s="21"/>
      <c r="CS232" s="21"/>
      <c r="CT232" s="21"/>
      <c r="CU232" s="21"/>
      <c r="CV232" s="21"/>
      <c r="CW232" s="21"/>
      <c r="CX232" s="21"/>
      <c r="CY232" s="21"/>
      <c r="CZ232" s="21"/>
      <c r="DA232" s="21"/>
      <c r="DB232" s="21"/>
      <c r="DC232" s="21"/>
      <c r="DD232" s="21"/>
      <c r="DE232" s="21"/>
      <c r="DF232" s="21"/>
      <c r="DG232" s="21"/>
      <c r="DH232" s="21"/>
      <c r="DI232" s="21"/>
      <c r="DJ232" s="21"/>
      <c r="DK232" s="21"/>
      <c r="DL232" s="21"/>
      <c r="DM232" s="21"/>
      <c r="DN232" s="21"/>
      <c r="DO232" s="21"/>
      <c r="DP232" s="21"/>
      <c r="DQ232" s="21"/>
      <c r="DR232" s="21"/>
      <c r="DS232" s="21"/>
      <c r="DT232" s="21"/>
      <c r="DU232" s="21"/>
      <c r="DV232" s="21"/>
      <c r="DW232" s="21"/>
      <c r="DX232" s="21"/>
      <c r="DY232" s="21"/>
      <c r="DZ232" s="21"/>
      <c r="EA232" s="21"/>
      <c r="EB232" s="21"/>
      <c r="EC232" s="21"/>
      <c r="ED232" s="21"/>
      <c r="EE232" s="21"/>
      <c r="EF232" s="21"/>
      <c r="EG232" s="21"/>
      <c r="EH232" s="21"/>
      <c r="EI232" s="21"/>
      <c r="EJ232" s="21"/>
      <c r="EK232" s="21"/>
      <c r="EL232" s="21"/>
      <c r="EM232" s="21"/>
      <c r="EN232" s="21"/>
      <c r="EO232" s="21"/>
    </row>
    <row r="233" spans="1:145" ht="14.25" customHeight="1">
      <c r="A233" s="21"/>
      <c r="B233" s="21"/>
      <c r="C233" s="21"/>
      <c r="D233" s="79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  <c r="AH233" s="21"/>
      <c r="AI233" s="21"/>
      <c r="AJ233" s="21"/>
      <c r="AK233" s="21"/>
      <c r="AL233" s="21"/>
      <c r="AM233" s="21"/>
      <c r="AN233" s="21"/>
      <c r="AO233" s="21"/>
      <c r="AP233" s="21"/>
      <c r="AQ233" s="21"/>
      <c r="AR233" s="21"/>
      <c r="AS233" s="21"/>
      <c r="AT233" s="21"/>
      <c r="AU233" s="21"/>
      <c r="AV233" s="21"/>
      <c r="AW233" s="21"/>
      <c r="AX233" s="21"/>
      <c r="AY233" s="21"/>
      <c r="AZ233" s="21"/>
      <c r="BA233" s="21"/>
      <c r="BB233" s="21"/>
      <c r="BC233" s="21"/>
      <c r="BD233" s="21"/>
      <c r="BE233" s="21"/>
      <c r="BF233" s="21"/>
      <c r="BG233" s="21"/>
      <c r="BH233" s="21"/>
      <c r="BI233" s="21"/>
      <c r="BJ233" s="21"/>
      <c r="BK233" s="21"/>
      <c r="BL233" s="21"/>
      <c r="BM233" s="21"/>
      <c r="BN233" s="21"/>
      <c r="BO233" s="21"/>
      <c r="BP233" s="21"/>
      <c r="BQ233" s="21"/>
      <c r="BR233" s="21"/>
      <c r="BS233" s="21"/>
      <c r="BT233" s="21"/>
      <c r="BU233" s="21"/>
      <c r="BV233" s="21"/>
      <c r="BW233" s="21"/>
      <c r="BX233" s="21"/>
      <c r="BY233" s="21"/>
      <c r="BZ233" s="21"/>
      <c r="CA233" s="21"/>
      <c r="CB233" s="21"/>
      <c r="CC233" s="21"/>
      <c r="CD233" s="21"/>
      <c r="CE233" s="21"/>
      <c r="CF233" s="21"/>
      <c r="CG233" s="21"/>
      <c r="CH233" s="21"/>
      <c r="CI233" s="21"/>
      <c r="CJ233" s="21"/>
      <c r="CK233" s="21"/>
      <c r="CL233" s="21"/>
      <c r="CM233" s="21"/>
      <c r="CN233" s="21"/>
      <c r="CO233" s="21"/>
      <c r="CP233" s="21"/>
      <c r="CQ233" s="21"/>
      <c r="CR233" s="21"/>
      <c r="CS233" s="21"/>
      <c r="CT233" s="21"/>
      <c r="CU233" s="21"/>
      <c r="CV233" s="21"/>
      <c r="CW233" s="21"/>
      <c r="CX233" s="21"/>
      <c r="CY233" s="21"/>
      <c r="CZ233" s="21"/>
      <c r="DA233" s="21"/>
      <c r="DB233" s="21"/>
      <c r="DC233" s="21"/>
      <c r="DD233" s="21"/>
      <c r="DE233" s="21"/>
      <c r="DF233" s="21"/>
      <c r="DG233" s="21"/>
      <c r="DH233" s="21"/>
      <c r="DI233" s="21"/>
      <c r="DJ233" s="21"/>
      <c r="DK233" s="21"/>
      <c r="DL233" s="21"/>
      <c r="DM233" s="21"/>
      <c r="DN233" s="21"/>
      <c r="DO233" s="21"/>
      <c r="DP233" s="21"/>
      <c r="DQ233" s="21"/>
      <c r="DR233" s="21"/>
      <c r="DS233" s="21"/>
      <c r="DT233" s="21"/>
      <c r="DU233" s="21"/>
      <c r="DV233" s="21"/>
      <c r="DW233" s="21"/>
      <c r="DX233" s="21"/>
      <c r="DY233" s="21"/>
      <c r="DZ233" s="21"/>
      <c r="EA233" s="21"/>
      <c r="EB233" s="21"/>
      <c r="EC233" s="21"/>
      <c r="ED233" s="21"/>
      <c r="EE233" s="21"/>
      <c r="EF233" s="21"/>
      <c r="EG233" s="21"/>
      <c r="EH233" s="21"/>
      <c r="EI233" s="21"/>
      <c r="EJ233" s="21"/>
      <c r="EK233" s="21"/>
      <c r="EL233" s="21"/>
      <c r="EM233" s="21"/>
      <c r="EN233" s="21"/>
      <c r="EO233" s="21"/>
    </row>
    <row r="234" spans="1:145" ht="14.25" customHeight="1">
      <c r="A234" s="21"/>
      <c r="B234" s="21"/>
      <c r="C234" s="21"/>
      <c r="D234" s="79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  <c r="AH234" s="21"/>
      <c r="AI234" s="21"/>
      <c r="AJ234" s="21"/>
      <c r="AK234" s="21"/>
      <c r="AL234" s="21"/>
      <c r="AM234" s="21"/>
      <c r="AN234" s="21"/>
      <c r="AO234" s="21"/>
      <c r="AP234" s="21"/>
      <c r="AQ234" s="21"/>
      <c r="AR234" s="21"/>
      <c r="AS234" s="21"/>
      <c r="AT234" s="21"/>
      <c r="AU234" s="21"/>
      <c r="AV234" s="21"/>
      <c r="AW234" s="21"/>
      <c r="AX234" s="21"/>
      <c r="AY234" s="21"/>
      <c r="AZ234" s="21"/>
      <c r="BA234" s="21"/>
      <c r="BB234" s="21"/>
      <c r="BC234" s="21"/>
      <c r="BD234" s="21"/>
      <c r="BE234" s="21"/>
      <c r="BF234" s="21"/>
      <c r="BG234" s="21"/>
      <c r="BH234" s="21"/>
      <c r="BI234" s="21"/>
      <c r="BJ234" s="21"/>
      <c r="BK234" s="21"/>
      <c r="BL234" s="21"/>
      <c r="BM234" s="21"/>
      <c r="BN234" s="21"/>
      <c r="BO234" s="21"/>
      <c r="BP234" s="21"/>
      <c r="BQ234" s="21"/>
      <c r="BR234" s="21"/>
      <c r="BS234" s="21"/>
      <c r="BT234" s="21"/>
      <c r="BU234" s="21"/>
      <c r="BV234" s="21"/>
      <c r="BW234" s="21"/>
      <c r="BX234" s="21"/>
      <c r="BY234" s="21"/>
      <c r="BZ234" s="21"/>
      <c r="CA234" s="21"/>
      <c r="CB234" s="21"/>
      <c r="CC234" s="21"/>
      <c r="CD234" s="21"/>
      <c r="CE234" s="21"/>
      <c r="CF234" s="21"/>
      <c r="CG234" s="21"/>
      <c r="CH234" s="21"/>
      <c r="CI234" s="21"/>
      <c r="CJ234" s="21"/>
      <c r="CK234" s="21"/>
      <c r="CL234" s="21"/>
      <c r="CM234" s="21"/>
      <c r="CN234" s="21"/>
      <c r="CO234" s="21"/>
      <c r="CP234" s="21"/>
      <c r="CQ234" s="21"/>
      <c r="CR234" s="21"/>
      <c r="CS234" s="21"/>
      <c r="CT234" s="21"/>
      <c r="CU234" s="21"/>
      <c r="CV234" s="21"/>
      <c r="CW234" s="21"/>
      <c r="CX234" s="21"/>
      <c r="CY234" s="21"/>
      <c r="CZ234" s="21"/>
      <c r="DA234" s="21"/>
      <c r="DB234" s="21"/>
      <c r="DC234" s="21"/>
      <c r="DD234" s="21"/>
      <c r="DE234" s="21"/>
      <c r="DF234" s="21"/>
      <c r="DG234" s="21"/>
      <c r="DH234" s="21"/>
      <c r="DI234" s="21"/>
      <c r="DJ234" s="21"/>
      <c r="DK234" s="21"/>
      <c r="DL234" s="21"/>
      <c r="DM234" s="21"/>
      <c r="DN234" s="21"/>
      <c r="DO234" s="21"/>
      <c r="DP234" s="21"/>
      <c r="DQ234" s="21"/>
      <c r="DR234" s="21"/>
      <c r="DS234" s="21"/>
      <c r="DT234" s="21"/>
      <c r="DU234" s="21"/>
      <c r="DV234" s="21"/>
      <c r="DW234" s="21"/>
      <c r="DX234" s="21"/>
      <c r="DY234" s="21"/>
      <c r="DZ234" s="21"/>
      <c r="EA234" s="21"/>
      <c r="EB234" s="21"/>
      <c r="EC234" s="21"/>
      <c r="ED234" s="21"/>
      <c r="EE234" s="21"/>
      <c r="EF234" s="21"/>
      <c r="EG234" s="21"/>
      <c r="EH234" s="21"/>
      <c r="EI234" s="21"/>
      <c r="EJ234" s="21"/>
      <c r="EK234" s="21"/>
      <c r="EL234" s="21"/>
      <c r="EM234" s="21"/>
      <c r="EN234" s="21"/>
      <c r="EO234" s="21"/>
    </row>
    <row r="235" spans="1:145" ht="14.25" customHeight="1">
      <c r="A235" s="21"/>
      <c r="B235" s="21"/>
      <c r="C235" s="21"/>
      <c r="D235" s="79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  <c r="AH235" s="21"/>
      <c r="AI235" s="21"/>
      <c r="AJ235" s="21"/>
      <c r="AK235" s="21"/>
      <c r="AL235" s="21"/>
      <c r="AM235" s="21"/>
      <c r="AN235" s="21"/>
      <c r="AO235" s="21"/>
      <c r="AP235" s="21"/>
      <c r="AQ235" s="21"/>
      <c r="AR235" s="21"/>
      <c r="AS235" s="21"/>
      <c r="AT235" s="21"/>
      <c r="AU235" s="21"/>
      <c r="AV235" s="21"/>
      <c r="AW235" s="21"/>
      <c r="AX235" s="21"/>
      <c r="AY235" s="21"/>
      <c r="AZ235" s="21"/>
      <c r="BA235" s="21"/>
      <c r="BB235" s="21"/>
      <c r="BC235" s="21"/>
      <c r="BD235" s="21"/>
      <c r="BE235" s="21"/>
      <c r="BF235" s="21"/>
      <c r="BG235" s="21"/>
      <c r="BH235" s="21"/>
      <c r="BI235" s="21"/>
      <c r="BJ235" s="21"/>
      <c r="BK235" s="21"/>
      <c r="BL235" s="21"/>
      <c r="BM235" s="21"/>
      <c r="BN235" s="21"/>
      <c r="BO235" s="21"/>
      <c r="BP235" s="21"/>
      <c r="BQ235" s="21"/>
      <c r="BR235" s="21"/>
      <c r="BS235" s="21"/>
      <c r="BT235" s="21"/>
      <c r="BU235" s="21"/>
      <c r="BV235" s="21"/>
      <c r="BW235" s="21"/>
      <c r="BX235" s="21"/>
      <c r="BY235" s="21"/>
      <c r="BZ235" s="21"/>
      <c r="CA235" s="21"/>
      <c r="CB235" s="21"/>
      <c r="CC235" s="21"/>
      <c r="CD235" s="21"/>
      <c r="CE235" s="21"/>
      <c r="CF235" s="21"/>
      <c r="CG235" s="21"/>
      <c r="CH235" s="21"/>
      <c r="CI235" s="21"/>
      <c r="CJ235" s="21"/>
      <c r="CK235" s="21"/>
      <c r="CL235" s="21"/>
      <c r="CM235" s="21"/>
      <c r="CN235" s="21"/>
      <c r="CO235" s="21"/>
      <c r="CP235" s="21"/>
      <c r="CQ235" s="21"/>
      <c r="CR235" s="21"/>
      <c r="CS235" s="21"/>
      <c r="CT235" s="21"/>
      <c r="CU235" s="21"/>
      <c r="CV235" s="21"/>
      <c r="CW235" s="21"/>
      <c r="CX235" s="21"/>
      <c r="CY235" s="21"/>
      <c r="CZ235" s="21"/>
      <c r="DA235" s="21"/>
      <c r="DB235" s="21"/>
      <c r="DC235" s="21"/>
      <c r="DD235" s="21"/>
      <c r="DE235" s="21"/>
      <c r="DF235" s="21"/>
      <c r="DG235" s="21"/>
      <c r="DH235" s="21"/>
      <c r="DI235" s="21"/>
      <c r="DJ235" s="21"/>
      <c r="DK235" s="21"/>
      <c r="DL235" s="21"/>
      <c r="DM235" s="21"/>
      <c r="DN235" s="21"/>
      <c r="DO235" s="21"/>
      <c r="DP235" s="21"/>
      <c r="DQ235" s="21"/>
      <c r="DR235" s="21"/>
      <c r="DS235" s="21"/>
      <c r="DT235" s="21"/>
      <c r="DU235" s="21"/>
      <c r="DV235" s="21"/>
      <c r="DW235" s="21"/>
      <c r="DX235" s="21"/>
      <c r="DY235" s="21"/>
      <c r="DZ235" s="21"/>
      <c r="EA235" s="21"/>
      <c r="EB235" s="21"/>
      <c r="EC235" s="21"/>
      <c r="ED235" s="21"/>
      <c r="EE235" s="21"/>
      <c r="EF235" s="21"/>
      <c r="EG235" s="21"/>
      <c r="EH235" s="21"/>
      <c r="EI235" s="21"/>
      <c r="EJ235" s="21"/>
      <c r="EK235" s="21"/>
      <c r="EL235" s="21"/>
      <c r="EM235" s="21"/>
      <c r="EN235" s="21"/>
      <c r="EO235" s="21"/>
    </row>
    <row r="236" spans="1:145" ht="14.25" customHeight="1">
      <c r="A236" s="21"/>
      <c r="B236" s="21"/>
      <c r="C236" s="21"/>
      <c r="D236" s="79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  <c r="AH236" s="21"/>
      <c r="AI236" s="21"/>
      <c r="AJ236" s="21"/>
      <c r="AK236" s="21"/>
      <c r="AL236" s="21"/>
      <c r="AM236" s="21"/>
      <c r="AN236" s="21"/>
      <c r="AO236" s="21"/>
      <c r="AP236" s="21"/>
      <c r="AQ236" s="21"/>
      <c r="AR236" s="21"/>
      <c r="AS236" s="21"/>
      <c r="AT236" s="21"/>
      <c r="AU236" s="21"/>
      <c r="AV236" s="21"/>
      <c r="AW236" s="21"/>
      <c r="AX236" s="21"/>
      <c r="AY236" s="21"/>
      <c r="AZ236" s="21"/>
      <c r="BA236" s="21"/>
      <c r="BB236" s="21"/>
      <c r="BC236" s="21"/>
      <c r="BD236" s="21"/>
      <c r="BE236" s="21"/>
      <c r="BF236" s="21"/>
      <c r="BG236" s="21"/>
      <c r="BH236" s="21"/>
      <c r="BI236" s="21"/>
      <c r="BJ236" s="21"/>
      <c r="BK236" s="21"/>
      <c r="BL236" s="21"/>
      <c r="BM236" s="21"/>
      <c r="BN236" s="21"/>
      <c r="BO236" s="21"/>
      <c r="BP236" s="21"/>
      <c r="BQ236" s="21"/>
      <c r="BR236" s="21"/>
      <c r="BS236" s="21"/>
      <c r="BT236" s="21"/>
      <c r="BU236" s="21"/>
      <c r="BV236" s="21"/>
      <c r="BW236" s="21"/>
      <c r="BX236" s="21"/>
      <c r="BY236" s="21"/>
      <c r="BZ236" s="21"/>
      <c r="CA236" s="21"/>
      <c r="CB236" s="21"/>
      <c r="CC236" s="21"/>
      <c r="CD236" s="21"/>
      <c r="CE236" s="21"/>
      <c r="CF236" s="21"/>
      <c r="CG236" s="21"/>
      <c r="CH236" s="21"/>
      <c r="CI236" s="21"/>
      <c r="CJ236" s="21"/>
      <c r="CK236" s="21"/>
      <c r="CL236" s="21"/>
      <c r="CM236" s="21"/>
      <c r="CN236" s="21"/>
      <c r="CO236" s="21"/>
      <c r="CP236" s="21"/>
      <c r="CQ236" s="21"/>
      <c r="CR236" s="21"/>
      <c r="CS236" s="21"/>
      <c r="CT236" s="21"/>
      <c r="CU236" s="21"/>
      <c r="CV236" s="21"/>
      <c r="CW236" s="21"/>
      <c r="CX236" s="21"/>
      <c r="CY236" s="21"/>
      <c r="CZ236" s="21"/>
      <c r="DA236" s="21"/>
      <c r="DB236" s="21"/>
      <c r="DC236" s="21"/>
      <c r="DD236" s="21"/>
      <c r="DE236" s="21"/>
      <c r="DF236" s="21"/>
      <c r="DG236" s="21"/>
      <c r="DH236" s="21"/>
      <c r="DI236" s="21"/>
      <c r="DJ236" s="21"/>
      <c r="DK236" s="21"/>
      <c r="DL236" s="21"/>
      <c r="DM236" s="21"/>
      <c r="DN236" s="21"/>
      <c r="DO236" s="21"/>
      <c r="DP236" s="21"/>
      <c r="DQ236" s="21"/>
      <c r="DR236" s="21"/>
      <c r="DS236" s="21"/>
      <c r="DT236" s="21"/>
      <c r="DU236" s="21"/>
      <c r="DV236" s="21"/>
      <c r="DW236" s="21"/>
      <c r="DX236" s="21"/>
      <c r="DY236" s="21"/>
      <c r="DZ236" s="21"/>
      <c r="EA236" s="21"/>
      <c r="EB236" s="21"/>
      <c r="EC236" s="21"/>
      <c r="ED236" s="21"/>
      <c r="EE236" s="21"/>
      <c r="EF236" s="21"/>
      <c r="EG236" s="21"/>
      <c r="EH236" s="21"/>
      <c r="EI236" s="21"/>
      <c r="EJ236" s="21"/>
      <c r="EK236" s="21"/>
      <c r="EL236" s="21"/>
      <c r="EM236" s="21"/>
      <c r="EN236" s="21"/>
      <c r="EO236" s="21"/>
    </row>
    <row r="237" spans="1:145" ht="14.25" customHeight="1">
      <c r="A237" s="21"/>
      <c r="B237" s="21"/>
      <c r="C237" s="21"/>
      <c r="D237" s="79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21"/>
      <c r="AV237" s="21"/>
      <c r="AW237" s="21"/>
      <c r="AX237" s="21"/>
      <c r="AY237" s="21"/>
      <c r="AZ237" s="21"/>
      <c r="BA237" s="21"/>
      <c r="BB237" s="21"/>
      <c r="BC237" s="21"/>
      <c r="BD237" s="21"/>
      <c r="BE237" s="21"/>
      <c r="BF237" s="21"/>
      <c r="BG237" s="21"/>
      <c r="BH237" s="21"/>
      <c r="BI237" s="21"/>
      <c r="BJ237" s="21"/>
      <c r="BK237" s="21"/>
      <c r="BL237" s="21"/>
      <c r="BM237" s="21"/>
      <c r="BN237" s="21"/>
      <c r="BO237" s="21"/>
      <c r="BP237" s="21"/>
      <c r="BQ237" s="21"/>
      <c r="BR237" s="21"/>
      <c r="BS237" s="21"/>
      <c r="BT237" s="21"/>
      <c r="BU237" s="21"/>
      <c r="BV237" s="21"/>
      <c r="BW237" s="21"/>
      <c r="BX237" s="21"/>
      <c r="BY237" s="21"/>
      <c r="BZ237" s="21"/>
      <c r="CA237" s="21"/>
      <c r="CB237" s="21"/>
      <c r="CC237" s="21"/>
      <c r="CD237" s="21"/>
      <c r="CE237" s="21"/>
      <c r="CF237" s="21"/>
      <c r="CG237" s="21"/>
      <c r="CH237" s="21"/>
      <c r="CI237" s="21"/>
      <c r="CJ237" s="21"/>
      <c r="CK237" s="21"/>
      <c r="CL237" s="21"/>
      <c r="CM237" s="21"/>
      <c r="CN237" s="21"/>
      <c r="CO237" s="21"/>
      <c r="CP237" s="21"/>
      <c r="CQ237" s="21"/>
      <c r="CR237" s="21"/>
      <c r="CS237" s="21"/>
      <c r="CT237" s="21"/>
      <c r="CU237" s="21"/>
      <c r="CV237" s="21"/>
      <c r="CW237" s="21"/>
      <c r="CX237" s="21"/>
      <c r="CY237" s="21"/>
      <c r="CZ237" s="21"/>
      <c r="DA237" s="21"/>
      <c r="DB237" s="21"/>
      <c r="DC237" s="21"/>
      <c r="DD237" s="21"/>
      <c r="DE237" s="21"/>
      <c r="DF237" s="21"/>
      <c r="DG237" s="21"/>
      <c r="DH237" s="21"/>
      <c r="DI237" s="21"/>
      <c r="DJ237" s="21"/>
      <c r="DK237" s="21"/>
      <c r="DL237" s="21"/>
      <c r="DM237" s="21"/>
      <c r="DN237" s="21"/>
      <c r="DO237" s="21"/>
      <c r="DP237" s="21"/>
      <c r="DQ237" s="21"/>
      <c r="DR237" s="21"/>
      <c r="DS237" s="21"/>
      <c r="DT237" s="21"/>
      <c r="DU237" s="21"/>
      <c r="DV237" s="21"/>
      <c r="DW237" s="21"/>
      <c r="DX237" s="21"/>
      <c r="DY237" s="21"/>
      <c r="DZ237" s="21"/>
      <c r="EA237" s="21"/>
      <c r="EB237" s="21"/>
      <c r="EC237" s="21"/>
      <c r="ED237" s="21"/>
      <c r="EE237" s="21"/>
      <c r="EF237" s="21"/>
      <c r="EG237" s="21"/>
      <c r="EH237" s="21"/>
      <c r="EI237" s="21"/>
      <c r="EJ237" s="21"/>
      <c r="EK237" s="21"/>
      <c r="EL237" s="21"/>
      <c r="EM237" s="21"/>
      <c r="EN237" s="21"/>
      <c r="EO237" s="21"/>
    </row>
    <row r="238" spans="1:145" ht="14.25" customHeight="1">
      <c r="A238" s="21"/>
      <c r="B238" s="21"/>
      <c r="C238" s="21"/>
      <c r="D238" s="79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  <c r="AU238" s="21"/>
      <c r="AV238" s="21"/>
      <c r="AW238" s="21"/>
      <c r="AX238" s="21"/>
      <c r="AY238" s="21"/>
      <c r="AZ238" s="21"/>
      <c r="BA238" s="21"/>
      <c r="BB238" s="21"/>
      <c r="BC238" s="21"/>
      <c r="BD238" s="21"/>
      <c r="BE238" s="21"/>
      <c r="BF238" s="21"/>
      <c r="BG238" s="21"/>
      <c r="BH238" s="21"/>
      <c r="BI238" s="21"/>
      <c r="BJ238" s="21"/>
      <c r="BK238" s="21"/>
      <c r="BL238" s="21"/>
      <c r="BM238" s="21"/>
      <c r="BN238" s="21"/>
      <c r="BO238" s="21"/>
      <c r="BP238" s="21"/>
      <c r="BQ238" s="21"/>
      <c r="BR238" s="21"/>
      <c r="BS238" s="21"/>
      <c r="BT238" s="21"/>
      <c r="BU238" s="21"/>
      <c r="BV238" s="21"/>
      <c r="BW238" s="21"/>
      <c r="BX238" s="21"/>
      <c r="BY238" s="21"/>
      <c r="BZ238" s="21"/>
      <c r="CA238" s="21"/>
      <c r="CB238" s="21"/>
      <c r="CC238" s="21"/>
      <c r="CD238" s="21"/>
      <c r="CE238" s="21"/>
      <c r="CF238" s="21"/>
      <c r="CG238" s="21"/>
      <c r="CH238" s="21"/>
      <c r="CI238" s="21"/>
      <c r="CJ238" s="21"/>
      <c r="CK238" s="21"/>
      <c r="CL238" s="21"/>
      <c r="CM238" s="21"/>
      <c r="CN238" s="21"/>
      <c r="CO238" s="21"/>
      <c r="CP238" s="21"/>
      <c r="CQ238" s="21"/>
      <c r="CR238" s="21"/>
      <c r="CS238" s="21"/>
      <c r="CT238" s="21"/>
      <c r="CU238" s="21"/>
      <c r="CV238" s="21"/>
      <c r="CW238" s="21"/>
      <c r="CX238" s="21"/>
      <c r="CY238" s="21"/>
      <c r="CZ238" s="21"/>
      <c r="DA238" s="21"/>
      <c r="DB238" s="21"/>
      <c r="DC238" s="21"/>
      <c r="DD238" s="21"/>
      <c r="DE238" s="21"/>
      <c r="DF238" s="21"/>
      <c r="DG238" s="21"/>
      <c r="DH238" s="21"/>
      <c r="DI238" s="21"/>
      <c r="DJ238" s="21"/>
      <c r="DK238" s="21"/>
      <c r="DL238" s="21"/>
      <c r="DM238" s="21"/>
      <c r="DN238" s="21"/>
      <c r="DO238" s="21"/>
      <c r="DP238" s="21"/>
      <c r="DQ238" s="21"/>
      <c r="DR238" s="21"/>
      <c r="DS238" s="21"/>
      <c r="DT238" s="21"/>
      <c r="DU238" s="21"/>
      <c r="DV238" s="21"/>
      <c r="DW238" s="21"/>
      <c r="DX238" s="21"/>
      <c r="DY238" s="21"/>
      <c r="DZ238" s="21"/>
      <c r="EA238" s="21"/>
      <c r="EB238" s="21"/>
      <c r="EC238" s="21"/>
      <c r="ED238" s="21"/>
      <c r="EE238" s="21"/>
      <c r="EF238" s="21"/>
      <c r="EG238" s="21"/>
      <c r="EH238" s="21"/>
      <c r="EI238" s="21"/>
      <c r="EJ238" s="21"/>
      <c r="EK238" s="21"/>
      <c r="EL238" s="21"/>
      <c r="EM238" s="21"/>
      <c r="EN238" s="21"/>
      <c r="EO238" s="21"/>
    </row>
    <row r="239" spans="1:145" ht="14.25" customHeight="1">
      <c r="A239" s="21"/>
      <c r="B239" s="21"/>
      <c r="C239" s="21"/>
      <c r="D239" s="79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  <c r="AH239" s="21"/>
      <c r="AI239" s="21"/>
      <c r="AJ239" s="21"/>
      <c r="AK239" s="21"/>
      <c r="AL239" s="21"/>
      <c r="AM239" s="21"/>
      <c r="AN239" s="21"/>
      <c r="AO239" s="21"/>
      <c r="AP239" s="21"/>
      <c r="AQ239" s="21"/>
      <c r="AR239" s="21"/>
      <c r="AS239" s="21"/>
      <c r="AT239" s="21"/>
      <c r="AU239" s="21"/>
      <c r="AV239" s="21"/>
      <c r="AW239" s="21"/>
      <c r="AX239" s="21"/>
      <c r="AY239" s="21"/>
      <c r="AZ239" s="21"/>
      <c r="BA239" s="21"/>
      <c r="BB239" s="21"/>
      <c r="BC239" s="21"/>
      <c r="BD239" s="21"/>
      <c r="BE239" s="21"/>
      <c r="BF239" s="21"/>
      <c r="BG239" s="21"/>
      <c r="BH239" s="21"/>
      <c r="BI239" s="21"/>
      <c r="BJ239" s="21"/>
      <c r="BK239" s="21"/>
      <c r="BL239" s="21"/>
      <c r="BM239" s="21"/>
      <c r="BN239" s="21"/>
      <c r="BO239" s="21"/>
      <c r="BP239" s="21"/>
      <c r="BQ239" s="21"/>
      <c r="BR239" s="21"/>
      <c r="BS239" s="21"/>
      <c r="BT239" s="21"/>
      <c r="BU239" s="21"/>
      <c r="BV239" s="21"/>
      <c r="BW239" s="21"/>
      <c r="BX239" s="21"/>
      <c r="BY239" s="21"/>
      <c r="BZ239" s="21"/>
      <c r="CA239" s="21"/>
      <c r="CB239" s="21"/>
      <c r="CC239" s="21"/>
      <c r="CD239" s="21"/>
      <c r="CE239" s="21"/>
      <c r="CF239" s="21"/>
      <c r="CG239" s="21"/>
      <c r="CH239" s="21"/>
      <c r="CI239" s="21"/>
      <c r="CJ239" s="21"/>
      <c r="CK239" s="21"/>
      <c r="CL239" s="21"/>
      <c r="CM239" s="21"/>
      <c r="CN239" s="21"/>
      <c r="CO239" s="21"/>
      <c r="CP239" s="21"/>
      <c r="CQ239" s="21"/>
      <c r="CR239" s="21"/>
      <c r="CS239" s="21"/>
      <c r="CT239" s="21"/>
      <c r="CU239" s="21"/>
      <c r="CV239" s="21"/>
      <c r="CW239" s="21"/>
      <c r="CX239" s="21"/>
      <c r="CY239" s="21"/>
      <c r="CZ239" s="21"/>
      <c r="DA239" s="21"/>
      <c r="DB239" s="21"/>
      <c r="DC239" s="21"/>
      <c r="DD239" s="21"/>
      <c r="DE239" s="21"/>
      <c r="DF239" s="21"/>
      <c r="DG239" s="21"/>
      <c r="DH239" s="21"/>
      <c r="DI239" s="21"/>
      <c r="DJ239" s="21"/>
      <c r="DK239" s="21"/>
      <c r="DL239" s="21"/>
      <c r="DM239" s="21"/>
      <c r="DN239" s="21"/>
      <c r="DO239" s="21"/>
      <c r="DP239" s="21"/>
      <c r="DQ239" s="21"/>
      <c r="DR239" s="21"/>
      <c r="DS239" s="21"/>
      <c r="DT239" s="21"/>
      <c r="DU239" s="21"/>
      <c r="DV239" s="21"/>
      <c r="DW239" s="21"/>
      <c r="DX239" s="21"/>
      <c r="DY239" s="21"/>
      <c r="DZ239" s="21"/>
      <c r="EA239" s="21"/>
      <c r="EB239" s="21"/>
      <c r="EC239" s="21"/>
      <c r="ED239" s="21"/>
      <c r="EE239" s="21"/>
      <c r="EF239" s="21"/>
      <c r="EG239" s="21"/>
      <c r="EH239" s="21"/>
      <c r="EI239" s="21"/>
      <c r="EJ239" s="21"/>
      <c r="EK239" s="21"/>
      <c r="EL239" s="21"/>
      <c r="EM239" s="21"/>
      <c r="EN239" s="21"/>
      <c r="EO239" s="21"/>
    </row>
    <row r="240" spans="1:145" ht="14.25" customHeight="1">
      <c r="A240" s="21"/>
      <c r="B240" s="21"/>
      <c r="C240" s="21"/>
      <c r="D240" s="79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  <c r="AH240" s="21"/>
      <c r="AI240" s="21"/>
      <c r="AJ240" s="21"/>
      <c r="AK240" s="21"/>
      <c r="AL240" s="21"/>
      <c r="AM240" s="21"/>
      <c r="AN240" s="21"/>
      <c r="AO240" s="21"/>
      <c r="AP240" s="21"/>
      <c r="AQ240" s="21"/>
      <c r="AR240" s="21"/>
      <c r="AS240" s="21"/>
      <c r="AT240" s="21"/>
      <c r="AU240" s="21"/>
      <c r="AV240" s="21"/>
      <c r="AW240" s="21"/>
      <c r="AX240" s="21"/>
      <c r="AY240" s="21"/>
      <c r="AZ240" s="21"/>
      <c r="BA240" s="21"/>
      <c r="BB240" s="21"/>
      <c r="BC240" s="21"/>
      <c r="BD240" s="21"/>
      <c r="BE240" s="21"/>
      <c r="BF240" s="21"/>
      <c r="BG240" s="21"/>
      <c r="BH240" s="21"/>
      <c r="BI240" s="21"/>
      <c r="BJ240" s="21"/>
      <c r="BK240" s="21"/>
      <c r="BL240" s="21"/>
      <c r="BM240" s="21"/>
      <c r="BN240" s="21"/>
      <c r="BO240" s="21"/>
      <c r="BP240" s="21"/>
      <c r="BQ240" s="21"/>
      <c r="BR240" s="21"/>
      <c r="BS240" s="21"/>
      <c r="BT240" s="21"/>
      <c r="BU240" s="21"/>
      <c r="BV240" s="21"/>
      <c r="BW240" s="21"/>
      <c r="BX240" s="21"/>
      <c r="BY240" s="21"/>
      <c r="BZ240" s="21"/>
      <c r="CA240" s="21"/>
      <c r="CB240" s="21"/>
      <c r="CC240" s="21"/>
      <c r="CD240" s="21"/>
      <c r="CE240" s="21"/>
      <c r="CF240" s="21"/>
      <c r="CG240" s="21"/>
      <c r="CH240" s="21"/>
      <c r="CI240" s="21"/>
      <c r="CJ240" s="21"/>
      <c r="CK240" s="21"/>
      <c r="CL240" s="21"/>
      <c r="CM240" s="21"/>
      <c r="CN240" s="21"/>
      <c r="CO240" s="21"/>
      <c r="CP240" s="21"/>
      <c r="CQ240" s="21"/>
      <c r="CR240" s="21"/>
      <c r="CS240" s="21"/>
      <c r="CT240" s="21"/>
      <c r="CU240" s="21"/>
      <c r="CV240" s="21"/>
      <c r="CW240" s="21"/>
      <c r="CX240" s="21"/>
      <c r="CY240" s="21"/>
      <c r="CZ240" s="21"/>
      <c r="DA240" s="21"/>
      <c r="DB240" s="21"/>
      <c r="DC240" s="21"/>
      <c r="DD240" s="21"/>
      <c r="DE240" s="21"/>
      <c r="DF240" s="21"/>
      <c r="DG240" s="21"/>
      <c r="DH240" s="21"/>
      <c r="DI240" s="21"/>
      <c r="DJ240" s="21"/>
      <c r="DK240" s="21"/>
      <c r="DL240" s="21"/>
      <c r="DM240" s="21"/>
      <c r="DN240" s="21"/>
      <c r="DO240" s="21"/>
      <c r="DP240" s="21"/>
      <c r="DQ240" s="21"/>
      <c r="DR240" s="21"/>
      <c r="DS240" s="21"/>
      <c r="DT240" s="21"/>
      <c r="DU240" s="21"/>
      <c r="DV240" s="21"/>
      <c r="DW240" s="21"/>
      <c r="DX240" s="21"/>
      <c r="DY240" s="21"/>
      <c r="DZ240" s="21"/>
      <c r="EA240" s="21"/>
      <c r="EB240" s="21"/>
      <c r="EC240" s="21"/>
      <c r="ED240" s="21"/>
      <c r="EE240" s="21"/>
      <c r="EF240" s="21"/>
      <c r="EG240" s="21"/>
      <c r="EH240" s="21"/>
      <c r="EI240" s="21"/>
      <c r="EJ240" s="21"/>
      <c r="EK240" s="21"/>
      <c r="EL240" s="21"/>
      <c r="EM240" s="21"/>
      <c r="EN240" s="21"/>
      <c r="EO240" s="21"/>
    </row>
    <row r="241" spans="1:145" ht="14.25" customHeight="1">
      <c r="A241" s="21"/>
      <c r="B241" s="21"/>
      <c r="C241" s="21"/>
      <c r="D241" s="79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  <c r="AH241" s="21"/>
      <c r="AI241" s="21"/>
      <c r="AJ241" s="21"/>
      <c r="AK241" s="21"/>
      <c r="AL241" s="21"/>
      <c r="AM241" s="21"/>
      <c r="AN241" s="21"/>
      <c r="AO241" s="21"/>
      <c r="AP241" s="21"/>
      <c r="AQ241" s="21"/>
      <c r="AR241" s="21"/>
      <c r="AS241" s="21"/>
      <c r="AT241" s="21"/>
      <c r="AU241" s="21"/>
      <c r="AV241" s="21"/>
      <c r="AW241" s="21"/>
      <c r="AX241" s="21"/>
      <c r="AY241" s="21"/>
      <c r="AZ241" s="21"/>
      <c r="BA241" s="21"/>
      <c r="BB241" s="21"/>
      <c r="BC241" s="21"/>
      <c r="BD241" s="21"/>
      <c r="BE241" s="21"/>
      <c r="BF241" s="21"/>
      <c r="BG241" s="21"/>
      <c r="BH241" s="21"/>
      <c r="BI241" s="21"/>
      <c r="BJ241" s="21"/>
      <c r="BK241" s="21"/>
      <c r="BL241" s="21"/>
      <c r="BM241" s="21"/>
      <c r="BN241" s="21"/>
      <c r="BO241" s="21"/>
      <c r="BP241" s="21"/>
      <c r="BQ241" s="21"/>
      <c r="BR241" s="21"/>
      <c r="BS241" s="21"/>
      <c r="BT241" s="21"/>
      <c r="BU241" s="21"/>
      <c r="BV241" s="21"/>
      <c r="BW241" s="21"/>
      <c r="BX241" s="21"/>
      <c r="BY241" s="21"/>
      <c r="BZ241" s="21"/>
      <c r="CA241" s="21"/>
      <c r="CB241" s="21"/>
      <c r="CC241" s="21"/>
      <c r="CD241" s="21"/>
      <c r="CE241" s="21"/>
      <c r="CF241" s="21"/>
      <c r="CG241" s="21"/>
      <c r="CH241" s="21"/>
      <c r="CI241" s="21"/>
      <c r="CJ241" s="21"/>
      <c r="CK241" s="21"/>
      <c r="CL241" s="21"/>
      <c r="CM241" s="21"/>
      <c r="CN241" s="21"/>
      <c r="CO241" s="21"/>
      <c r="CP241" s="21"/>
      <c r="CQ241" s="21"/>
      <c r="CR241" s="21"/>
      <c r="CS241" s="21"/>
      <c r="CT241" s="21"/>
      <c r="CU241" s="21"/>
      <c r="CV241" s="21"/>
      <c r="CW241" s="21"/>
      <c r="CX241" s="21"/>
      <c r="CY241" s="21"/>
      <c r="CZ241" s="21"/>
      <c r="DA241" s="21"/>
      <c r="DB241" s="21"/>
      <c r="DC241" s="21"/>
      <c r="DD241" s="21"/>
      <c r="DE241" s="21"/>
      <c r="DF241" s="21"/>
      <c r="DG241" s="21"/>
      <c r="DH241" s="21"/>
      <c r="DI241" s="21"/>
      <c r="DJ241" s="21"/>
      <c r="DK241" s="21"/>
      <c r="DL241" s="21"/>
      <c r="DM241" s="21"/>
      <c r="DN241" s="21"/>
      <c r="DO241" s="21"/>
      <c r="DP241" s="21"/>
      <c r="DQ241" s="21"/>
      <c r="DR241" s="21"/>
      <c r="DS241" s="21"/>
      <c r="DT241" s="21"/>
      <c r="DU241" s="21"/>
      <c r="DV241" s="21"/>
      <c r="DW241" s="21"/>
      <c r="DX241" s="21"/>
      <c r="DY241" s="21"/>
      <c r="DZ241" s="21"/>
      <c r="EA241" s="21"/>
      <c r="EB241" s="21"/>
      <c r="EC241" s="21"/>
      <c r="ED241" s="21"/>
      <c r="EE241" s="21"/>
      <c r="EF241" s="21"/>
      <c r="EG241" s="21"/>
      <c r="EH241" s="21"/>
      <c r="EI241" s="21"/>
      <c r="EJ241" s="21"/>
      <c r="EK241" s="21"/>
      <c r="EL241" s="21"/>
      <c r="EM241" s="21"/>
      <c r="EN241" s="21"/>
      <c r="EO241" s="21"/>
    </row>
    <row r="242" spans="1:145" ht="14.25" customHeight="1">
      <c r="A242" s="21"/>
      <c r="B242" s="21"/>
      <c r="C242" s="21"/>
      <c r="D242" s="79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  <c r="AH242" s="21"/>
      <c r="AI242" s="21"/>
      <c r="AJ242" s="21"/>
      <c r="AK242" s="21"/>
      <c r="AL242" s="21"/>
      <c r="AM242" s="21"/>
      <c r="AN242" s="21"/>
      <c r="AO242" s="21"/>
      <c r="AP242" s="21"/>
      <c r="AQ242" s="21"/>
      <c r="AR242" s="21"/>
      <c r="AS242" s="21"/>
      <c r="AT242" s="21"/>
      <c r="AU242" s="21"/>
      <c r="AV242" s="21"/>
      <c r="AW242" s="21"/>
      <c r="AX242" s="21"/>
      <c r="AY242" s="21"/>
      <c r="AZ242" s="21"/>
      <c r="BA242" s="21"/>
      <c r="BB242" s="21"/>
      <c r="BC242" s="21"/>
      <c r="BD242" s="21"/>
      <c r="BE242" s="21"/>
      <c r="BF242" s="21"/>
      <c r="BG242" s="21"/>
      <c r="BH242" s="21"/>
      <c r="BI242" s="21"/>
      <c r="BJ242" s="21"/>
      <c r="BK242" s="21"/>
      <c r="BL242" s="21"/>
      <c r="BM242" s="21"/>
      <c r="BN242" s="21"/>
      <c r="BO242" s="21"/>
      <c r="BP242" s="21"/>
      <c r="BQ242" s="21"/>
      <c r="BR242" s="21"/>
      <c r="BS242" s="21"/>
      <c r="BT242" s="21"/>
      <c r="BU242" s="21"/>
      <c r="BV242" s="21"/>
      <c r="BW242" s="21"/>
      <c r="BX242" s="21"/>
      <c r="BY242" s="21"/>
      <c r="BZ242" s="21"/>
      <c r="CA242" s="21"/>
      <c r="CB242" s="21"/>
      <c r="CC242" s="21"/>
      <c r="CD242" s="21"/>
      <c r="CE242" s="21"/>
      <c r="CF242" s="21"/>
      <c r="CG242" s="21"/>
      <c r="CH242" s="21"/>
      <c r="CI242" s="21"/>
      <c r="CJ242" s="21"/>
      <c r="CK242" s="21"/>
      <c r="CL242" s="21"/>
      <c r="CM242" s="21"/>
      <c r="CN242" s="21"/>
      <c r="CO242" s="21"/>
      <c r="CP242" s="21"/>
      <c r="CQ242" s="21"/>
      <c r="CR242" s="21"/>
      <c r="CS242" s="21"/>
      <c r="CT242" s="21"/>
      <c r="CU242" s="21"/>
      <c r="CV242" s="21"/>
      <c r="CW242" s="21"/>
      <c r="CX242" s="21"/>
      <c r="CY242" s="21"/>
      <c r="CZ242" s="21"/>
      <c r="DA242" s="21"/>
      <c r="DB242" s="21"/>
      <c r="DC242" s="21"/>
      <c r="DD242" s="21"/>
      <c r="DE242" s="21"/>
      <c r="DF242" s="21"/>
      <c r="DG242" s="21"/>
      <c r="DH242" s="21"/>
      <c r="DI242" s="21"/>
      <c r="DJ242" s="21"/>
      <c r="DK242" s="21"/>
      <c r="DL242" s="21"/>
      <c r="DM242" s="21"/>
      <c r="DN242" s="21"/>
      <c r="DO242" s="21"/>
      <c r="DP242" s="21"/>
      <c r="DQ242" s="21"/>
      <c r="DR242" s="21"/>
      <c r="DS242" s="21"/>
      <c r="DT242" s="21"/>
      <c r="DU242" s="21"/>
      <c r="DV242" s="21"/>
      <c r="DW242" s="21"/>
      <c r="DX242" s="21"/>
      <c r="DY242" s="21"/>
      <c r="DZ242" s="21"/>
      <c r="EA242" s="21"/>
      <c r="EB242" s="21"/>
      <c r="EC242" s="21"/>
      <c r="ED242" s="21"/>
      <c r="EE242" s="21"/>
      <c r="EF242" s="21"/>
      <c r="EG242" s="21"/>
      <c r="EH242" s="21"/>
      <c r="EI242" s="21"/>
      <c r="EJ242" s="21"/>
      <c r="EK242" s="21"/>
      <c r="EL242" s="21"/>
      <c r="EM242" s="21"/>
      <c r="EN242" s="21"/>
      <c r="EO242" s="21"/>
    </row>
    <row r="243" spans="1:145" ht="14.25" customHeight="1">
      <c r="A243" s="21"/>
      <c r="B243" s="21"/>
      <c r="C243" s="21"/>
      <c r="D243" s="79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  <c r="AH243" s="21"/>
      <c r="AI243" s="21"/>
      <c r="AJ243" s="21"/>
      <c r="AK243" s="21"/>
      <c r="AL243" s="21"/>
      <c r="AM243" s="21"/>
      <c r="AN243" s="21"/>
      <c r="AO243" s="21"/>
      <c r="AP243" s="21"/>
      <c r="AQ243" s="21"/>
      <c r="AR243" s="21"/>
      <c r="AS243" s="21"/>
      <c r="AT243" s="21"/>
      <c r="AU243" s="21"/>
      <c r="AV243" s="21"/>
      <c r="AW243" s="21"/>
      <c r="AX243" s="21"/>
      <c r="AY243" s="21"/>
      <c r="AZ243" s="21"/>
      <c r="BA243" s="21"/>
      <c r="BB243" s="21"/>
      <c r="BC243" s="21"/>
      <c r="BD243" s="21"/>
      <c r="BE243" s="21"/>
      <c r="BF243" s="21"/>
      <c r="BG243" s="21"/>
      <c r="BH243" s="21"/>
      <c r="BI243" s="21"/>
      <c r="BJ243" s="21"/>
      <c r="BK243" s="21"/>
      <c r="BL243" s="21"/>
      <c r="BM243" s="21"/>
      <c r="BN243" s="21"/>
      <c r="BO243" s="21"/>
      <c r="BP243" s="21"/>
      <c r="BQ243" s="21"/>
      <c r="BR243" s="21"/>
      <c r="BS243" s="21"/>
      <c r="BT243" s="21"/>
      <c r="BU243" s="21"/>
      <c r="BV243" s="21"/>
      <c r="BW243" s="21"/>
      <c r="BX243" s="21"/>
      <c r="BY243" s="21"/>
      <c r="BZ243" s="21"/>
      <c r="CA243" s="21"/>
      <c r="CB243" s="21"/>
      <c r="CC243" s="21"/>
      <c r="CD243" s="21"/>
      <c r="CE243" s="21"/>
      <c r="CF243" s="21"/>
      <c r="CG243" s="21"/>
      <c r="CH243" s="21"/>
      <c r="CI243" s="21"/>
      <c r="CJ243" s="21"/>
      <c r="CK243" s="21"/>
      <c r="CL243" s="21"/>
      <c r="CM243" s="21"/>
      <c r="CN243" s="21"/>
      <c r="CO243" s="21"/>
      <c r="CP243" s="21"/>
      <c r="CQ243" s="21"/>
      <c r="CR243" s="21"/>
      <c r="CS243" s="21"/>
      <c r="CT243" s="21"/>
      <c r="CU243" s="21"/>
      <c r="CV243" s="21"/>
      <c r="CW243" s="21"/>
      <c r="CX243" s="21"/>
      <c r="CY243" s="21"/>
      <c r="CZ243" s="21"/>
      <c r="DA243" s="21"/>
      <c r="DB243" s="21"/>
      <c r="DC243" s="21"/>
      <c r="DD243" s="21"/>
      <c r="DE243" s="21"/>
      <c r="DF243" s="21"/>
      <c r="DG243" s="21"/>
      <c r="DH243" s="21"/>
      <c r="DI243" s="21"/>
      <c r="DJ243" s="21"/>
      <c r="DK243" s="21"/>
      <c r="DL243" s="21"/>
      <c r="DM243" s="21"/>
      <c r="DN243" s="21"/>
      <c r="DO243" s="21"/>
      <c r="DP243" s="21"/>
      <c r="DQ243" s="21"/>
      <c r="DR243" s="21"/>
      <c r="DS243" s="21"/>
      <c r="DT243" s="21"/>
      <c r="DU243" s="21"/>
      <c r="DV243" s="21"/>
      <c r="DW243" s="21"/>
      <c r="DX243" s="21"/>
      <c r="DY243" s="21"/>
      <c r="DZ243" s="21"/>
      <c r="EA243" s="21"/>
      <c r="EB243" s="21"/>
      <c r="EC243" s="21"/>
      <c r="ED243" s="21"/>
      <c r="EE243" s="21"/>
      <c r="EF243" s="21"/>
      <c r="EG243" s="21"/>
      <c r="EH243" s="21"/>
      <c r="EI243" s="21"/>
      <c r="EJ243" s="21"/>
      <c r="EK243" s="21"/>
      <c r="EL243" s="21"/>
      <c r="EM243" s="21"/>
      <c r="EN243" s="21"/>
      <c r="EO243" s="21"/>
    </row>
    <row r="244" spans="1:145" ht="14.25" customHeight="1">
      <c r="A244" s="21"/>
      <c r="B244" s="21"/>
      <c r="C244" s="21"/>
      <c r="D244" s="79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  <c r="AT244" s="21"/>
      <c r="AU244" s="21"/>
      <c r="AV244" s="21"/>
      <c r="AW244" s="21"/>
      <c r="AX244" s="21"/>
      <c r="AY244" s="21"/>
      <c r="AZ244" s="21"/>
      <c r="BA244" s="21"/>
      <c r="BB244" s="21"/>
      <c r="BC244" s="21"/>
      <c r="BD244" s="21"/>
      <c r="BE244" s="21"/>
      <c r="BF244" s="21"/>
      <c r="BG244" s="21"/>
      <c r="BH244" s="21"/>
      <c r="BI244" s="21"/>
      <c r="BJ244" s="21"/>
      <c r="BK244" s="21"/>
      <c r="BL244" s="21"/>
      <c r="BM244" s="21"/>
      <c r="BN244" s="21"/>
      <c r="BO244" s="21"/>
      <c r="BP244" s="21"/>
      <c r="BQ244" s="21"/>
      <c r="BR244" s="21"/>
      <c r="BS244" s="21"/>
      <c r="BT244" s="21"/>
      <c r="BU244" s="21"/>
      <c r="BV244" s="21"/>
      <c r="BW244" s="21"/>
      <c r="BX244" s="21"/>
      <c r="BY244" s="21"/>
      <c r="BZ244" s="21"/>
      <c r="CA244" s="21"/>
      <c r="CB244" s="21"/>
      <c r="CC244" s="21"/>
      <c r="CD244" s="21"/>
      <c r="CE244" s="21"/>
      <c r="CF244" s="21"/>
      <c r="CG244" s="21"/>
      <c r="CH244" s="21"/>
      <c r="CI244" s="21"/>
      <c r="CJ244" s="21"/>
      <c r="CK244" s="21"/>
      <c r="CL244" s="21"/>
      <c r="CM244" s="21"/>
      <c r="CN244" s="21"/>
      <c r="CO244" s="21"/>
      <c r="CP244" s="21"/>
      <c r="CQ244" s="21"/>
      <c r="CR244" s="21"/>
      <c r="CS244" s="21"/>
      <c r="CT244" s="21"/>
      <c r="CU244" s="21"/>
      <c r="CV244" s="21"/>
      <c r="CW244" s="21"/>
      <c r="CX244" s="21"/>
      <c r="CY244" s="21"/>
      <c r="CZ244" s="21"/>
      <c r="DA244" s="21"/>
      <c r="DB244" s="21"/>
      <c r="DC244" s="21"/>
      <c r="DD244" s="21"/>
      <c r="DE244" s="21"/>
      <c r="DF244" s="21"/>
      <c r="DG244" s="21"/>
      <c r="DH244" s="21"/>
      <c r="DI244" s="21"/>
      <c r="DJ244" s="21"/>
      <c r="DK244" s="21"/>
      <c r="DL244" s="21"/>
      <c r="DM244" s="21"/>
      <c r="DN244" s="21"/>
      <c r="DO244" s="21"/>
      <c r="DP244" s="21"/>
      <c r="DQ244" s="21"/>
      <c r="DR244" s="21"/>
      <c r="DS244" s="21"/>
      <c r="DT244" s="21"/>
      <c r="DU244" s="21"/>
      <c r="DV244" s="21"/>
      <c r="DW244" s="21"/>
      <c r="DX244" s="21"/>
      <c r="DY244" s="21"/>
      <c r="DZ244" s="21"/>
      <c r="EA244" s="21"/>
      <c r="EB244" s="21"/>
      <c r="EC244" s="21"/>
      <c r="ED244" s="21"/>
      <c r="EE244" s="21"/>
      <c r="EF244" s="21"/>
      <c r="EG244" s="21"/>
      <c r="EH244" s="21"/>
      <c r="EI244" s="21"/>
      <c r="EJ244" s="21"/>
      <c r="EK244" s="21"/>
      <c r="EL244" s="21"/>
      <c r="EM244" s="21"/>
      <c r="EN244" s="21"/>
      <c r="EO244" s="21"/>
    </row>
    <row r="245" spans="1:145" ht="14.25" customHeight="1">
      <c r="A245" s="21"/>
      <c r="B245" s="21"/>
      <c r="C245" s="21"/>
      <c r="D245" s="79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  <c r="AH245" s="21"/>
      <c r="AI245" s="21"/>
      <c r="AJ245" s="21"/>
      <c r="AK245" s="21"/>
      <c r="AL245" s="21"/>
      <c r="AM245" s="21"/>
      <c r="AN245" s="21"/>
      <c r="AO245" s="21"/>
      <c r="AP245" s="21"/>
      <c r="AQ245" s="21"/>
      <c r="AR245" s="21"/>
      <c r="AS245" s="21"/>
      <c r="AT245" s="21"/>
      <c r="AU245" s="21"/>
      <c r="AV245" s="21"/>
      <c r="AW245" s="21"/>
      <c r="AX245" s="21"/>
      <c r="AY245" s="21"/>
      <c r="AZ245" s="21"/>
      <c r="BA245" s="21"/>
      <c r="BB245" s="21"/>
      <c r="BC245" s="21"/>
      <c r="BD245" s="21"/>
      <c r="BE245" s="21"/>
      <c r="BF245" s="21"/>
      <c r="BG245" s="21"/>
      <c r="BH245" s="21"/>
      <c r="BI245" s="21"/>
      <c r="BJ245" s="21"/>
      <c r="BK245" s="21"/>
      <c r="BL245" s="21"/>
      <c r="BM245" s="21"/>
      <c r="BN245" s="21"/>
      <c r="BO245" s="21"/>
      <c r="BP245" s="21"/>
      <c r="BQ245" s="21"/>
      <c r="BR245" s="21"/>
      <c r="BS245" s="21"/>
      <c r="BT245" s="21"/>
      <c r="BU245" s="21"/>
      <c r="BV245" s="21"/>
      <c r="BW245" s="21"/>
      <c r="BX245" s="21"/>
      <c r="BY245" s="21"/>
      <c r="BZ245" s="21"/>
      <c r="CA245" s="21"/>
      <c r="CB245" s="21"/>
      <c r="CC245" s="21"/>
      <c r="CD245" s="21"/>
      <c r="CE245" s="21"/>
      <c r="CF245" s="21"/>
      <c r="CG245" s="21"/>
      <c r="CH245" s="21"/>
      <c r="CI245" s="21"/>
      <c r="CJ245" s="21"/>
      <c r="CK245" s="21"/>
      <c r="CL245" s="21"/>
      <c r="CM245" s="21"/>
      <c r="CN245" s="21"/>
      <c r="CO245" s="21"/>
      <c r="CP245" s="21"/>
      <c r="CQ245" s="21"/>
      <c r="CR245" s="21"/>
      <c r="CS245" s="21"/>
      <c r="CT245" s="21"/>
      <c r="CU245" s="21"/>
      <c r="CV245" s="21"/>
      <c r="CW245" s="21"/>
      <c r="CX245" s="21"/>
      <c r="CY245" s="21"/>
      <c r="CZ245" s="21"/>
      <c r="DA245" s="21"/>
      <c r="DB245" s="21"/>
      <c r="DC245" s="21"/>
      <c r="DD245" s="21"/>
      <c r="DE245" s="21"/>
      <c r="DF245" s="21"/>
      <c r="DG245" s="21"/>
      <c r="DH245" s="21"/>
      <c r="DI245" s="21"/>
      <c r="DJ245" s="21"/>
      <c r="DK245" s="21"/>
      <c r="DL245" s="21"/>
      <c r="DM245" s="21"/>
      <c r="DN245" s="21"/>
      <c r="DO245" s="21"/>
      <c r="DP245" s="21"/>
      <c r="DQ245" s="21"/>
      <c r="DR245" s="21"/>
      <c r="DS245" s="21"/>
      <c r="DT245" s="21"/>
      <c r="DU245" s="21"/>
      <c r="DV245" s="21"/>
      <c r="DW245" s="21"/>
      <c r="DX245" s="21"/>
      <c r="DY245" s="21"/>
      <c r="DZ245" s="21"/>
      <c r="EA245" s="21"/>
      <c r="EB245" s="21"/>
      <c r="EC245" s="21"/>
      <c r="ED245" s="21"/>
      <c r="EE245" s="21"/>
      <c r="EF245" s="21"/>
      <c r="EG245" s="21"/>
      <c r="EH245" s="21"/>
      <c r="EI245" s="21"/>
      <c r="EJ245" s="21"/>
      <c r="EK245" s="21"/>
      <c r="EL245" s="21"/>
      <c r="EM245" s="21"/>
      <c r="EN245" s="21"/>
      <c r="EO245" s="21"/>
    </row>
    <row r="246" spans="1:145" ht="14.25" customHeight="1">
      <c r="A246" s="21"/>
      <c r="B246" s="21"/>
      <c r="C246" s="21"/>
      <c r="D246" s="79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  <c r="AH246" s="21"/>
      <c r="AI246" s="21"/>
      <c r="AJ246" s="21"/>
      <c r="AK246" s="21"/>
      <c r="AL246" s="21"/>
      <c r="AM246" s="21"/>
      <c r="AN246" s="21"/>
      <c r="AO246" s="21"/>
      <c r="AP246" s="21"/>
      <c r="AQ246" s="21"/>
      <c r="AR246" s="21"/>
      <c r="AS246" s="21"/>
      <c r="AT246" s="21"/>
      <c r="AU246" s="21"/>
      <c r="AV246" s="21"/>
      <c r="AW246" s="21"/>
      <c r="AX246" s="21"/>
      <c r="AY246" s="21"/>
      <c r="AZ246" s="21"/>
      <c r="BA246" s="21"/>
      <c r="BB246" s="21"/>
      <c r="BC246" s="21"/>
      <c r="BD246" s="21"/>
      <c r="BE246" s="21"/>
      <c r="BF246" s="21"/>
      <c r="BG246" s="21"/>
      <c r="BH246" s="21"/>
      <c r="BI246" s="21"/>
      <c r="BJ246" s="21"/>
      <c r="BK246" s="21"/>
      <c r="BL246" s="21"/>
      <c r="BM246" s="21"/>
      <c r="BN246" s="21"/>
      <c r="BO246" s="21"/>
      <c r="BP246" s="21"/>
      <c r="BQ246" s="21"/>
      <c r="BR246" s="21"/>
      <c r="BS246" s="21"/>
      <c r="BT246" s="21"/>
      <c r="BU246" s="21"/>
      <c r="BV246" s="21"/>
      <c r="BW246" s="21"/>
      <c r="BX246" s="21"/>
      <c r="BY246" s="21"/>
      <c r="BZ246" s="21"/>
      <c r="CA246" s="21"/>
      <c r="CB246" s="21"/>
      <c r="CC246" s="21"/>
      <c r="CD246" s="21"/>
      <c r="CE246" s="21"/>
      <c r="CF246" s="21"/>
      <c r="CG246" s="21"/>
      <c r="CH246" s="21"/>
      <c r="CI246" s="21"/>
      <c r="CJ246" s="21"/>
      <c r="CK246" s="21"/>
      <c r="CL246" s="21"/>
      <c r="CM246" s="21"/>
      <c r="CN246" s="21"/>
      <c r="CO246" s="21"/>
      <c r="CP246" s="21"/>
      <c r="CQ246" s="21"/>
      <c r="CR246" s="21"/>
      <c r="CS246" s="21"/>
      <c r="CT246" s="21"/>
      <c r="CU246" s="21"/>
      <c r="CV246" s="21"/>
      <c r="CW246" s="21"/>
      <c r="CX246" s="21"/>
      <c r="CY246" s="21"/>
      <c r="CZ246" s="21"/>
      <c r="DA246" s="21"/>
      <c r="DB246" s="21"/>
      <c r="DC246" s="21"/>
      <c r="DD246" s="21"/>
      <c r="DE246" s="21"/>
      <c r="DF246" s="21"/>
      <c r="DG246" s="21"/>
      <c r="DH246" s="21"/>
      <c r="DI246" s="21"/>
      <c r="DJ246" s="21"/>
      <c r="DK246" s="21"/>
      <c r="DL246" s="21"/>
      <c r="DM246" s="21"/>
      <c r="DN246" s="21"/>
      <c r="DO246" s="21"/>
      <c r="DP246" s="21"/>
      <c r="DQ246" s="21"/>
      <c r="DR246" s="21"/>
      <c r="DS246" s="21"/>
      <c r="DT246" s="21"/>
      <c r="DU246" s="21"/>
      <c r="DV246" s="21"/>
      <c r="DW246" s="21"/>
      <c r="DX246" s="21"/>
      <c r="DY246" s="21"/>
      <c r="DZ246" s="21"/>
      <c r="EA246" s="21"/>
      <c r="EB246" s="21"/>
      <c r="EC246" s="21"/>
      <c r="ED246" s="21"/>
      <c r="EE246" s="21"/>
      <c r="EF246" s="21"/>
      <c r="EG246" s="21"/>
      <c r="EH246" s="21"/>
      <c r="EI246" s="21"/>
      <c r="EJ246" s="21"/>
      <c r="EK246" s="21"/>
      <c r="EL246" s="21"/>
      <c r="EM246" s="21"/>
      <c r="EN246" s="21"/>
      <c r="EO246" s="21"/>
    </row>
    <row r="247" spans="1:145" ht="14.25" customHeight="1">
      <c r="A247" s="21"/>
      <c r="B247" s="21"/>
      <c r="C247" s="21"/>
      <c r="D247" s="79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  <c r="AH247" s="21"/>
      <c r="AI247" s="21"/>
      <c r="AJ247" s="21"/>
      <c r="AK247" s="21"/>
      <c r="AL247" s="21"/>
      <c r="AM247" s="21"/>
      <c r="AN247" s="21"/>
      <c r="AO247" s="21"/>
      <c r="AP247" s="21"/>
      <c r="AQ247" s="21"/>
      <c r="AR247" s="21"/>
      <c r="AS247" s="21"/>
      <c r="AT247" s="21"/>
      <c r="AU247" s="21"/>
      <c r="AV247" s="21"/>
      <c r="AW247" s="21"/>
      <c r="AX247" s="21"/>
      <c r="AY247" s="21"/>
      <c r="AZ247" s="21"/>
      <c r="BA247" s="21"/>
      <c r="BB247" s="21"/>
      <c r="BC247" s="21"/>
      <c r="BD247" s="21"/>
      <c r="BE247" s="21"/>
      <c r="BF247" s="21"/>
      <c r="BG247" s="21"/>
      <c r="BH247" s="21"/>
      <c r="BI247" s="21"/>
      <c r="BJ247" s="21"/>
      <c r="BK247" s="21"/>
      <c r="BL247" s="21"/>
      <c r="BM247" s="21"/>
      <c r="BN247" s="21"/>
      <c r="BO247" s="21"/>
      <c r="BP247" s="21"/>
      <c r="BQ247" s="21"/>
      <c r="BR247" s="21"/>
      <c r="BS247" s="21"/>
      <c r="BT247" s="21"/>
      <c r="BU247" s="21"/>
      <c r="BV247" s="21"/>
      <c r="BW247" s="21"/>
      <c r="BX247" s="21"/>
      <c r="BY247" s="21"/>
      <c r="BZ247" s="21"/>
      <c r="CA247" s="21"/>
      <c r="CB247" s="21"/>
      <c r="CC247" s="21"/>
      <c r="CD247" s="21"/>
      <c r="CE247" s="21"/>
      <c r="CF247" s="21"/>
      <c r="CG247" s="21"/>
      <c r="CH247" s="21"/>
      <c r="CI247" s="21"/>
      <c r="CJ247" s="21"/>
      <c r="CK247" s="21"/>
      <c r="CL247" s="21"/>
      <c r="CM247" s="21"/>
      <c r="CN247" s="21"/>
      <c r="CO247" s="21"/>
      <c r="CP247" s="21"/>
      <c r="CQ247" s="21"/>
      <c r="CR247" s="21"/>
      <c r="CS247" s="21"/>
      <c r="CT247" s="21"/>
      <c r="CU247" s="21"/>
      <c r="CV247" s="21"/>
      <c r="CW247" s="21"/>
      <c r="CX247" s="21"/>
      <c r="CY247" s="21"/>
      <c r="CZ247" s="21"/>
      <c r="DA247" s="21"/>
      <c r="DB247" s="21"/>
      <c r="DC247" s="21"/>
      <c r="DD247" s="21"/>
      <c r="DE247" s="21"/>
      <c r="DF247" s="21"/>
      <c r="DG247" s="21"/>
      <c r="DH247" s="21"/>
      <c r="DI247" s="21"/>
      <c r="DJ247" s="21"/>
      <c r="DK247" s="21"/>
      <c r="DL247" s="21"/>
      <c r="DM247" s="21"/>
      <c r="DN247" s="21"/>
      <c r="DO247" s="21"/>
      <c r="DP247" s="21"/>
      <c r="DQ247" s="21"/>
      <c r="DR247" s="21"/>
      <c r="DS247" s="21"/>
      <c r="DT247" s="21"/>
      <c r="DU247" s="21"/>
      <c r="DV247" s="21"/>
      <c r="DW247" s="21"/>
      <c r="DX247" s="21"/>
      <c r="DY247" s="21"/>
      <c r="DZ247" s="21"/>
      <c r="EA247" s="21"/>
      <c r="EB247" s="21"/>
      <c r="EC247" s="21"/>
      <c r="ED247" s="21"/>
      <c r="EE247" s="21"/>
      <c r="EF247" s="21"/>
      <c r="EG247" s="21"/>
      <c r="EH247" s="21"/>
      <c r="EI247" s="21"/>
      <c r="EJ247" s="21"/>
      <c r="EK247" s="21"/>
      <c r="EL247" s="21"/>
      <c r="EM247" s="21"/>
      <c r="EN247" s="21"/>
      <c r="EO247" s="21"/>
    </row>
    <row r="248" spans="1:145" ht="14.25" customHeight="1">
      <c r="A248" s="21"/>
      <c r="B248" s="21"/>
      <c r="C248" s="21"/>
      <c r="D248" s="79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  <c r="AH248" s="21"/>
      <c r="AI248" s="21"/>
      <c r="AJ248" s="21"/>
      <c r="AK248" s="21"/>
      <c r="AL248" s="21"/>
      <c r="AM248" s="21"/>
      <c r="AN248" s="21"/>
      <c r="AO248" s="21"/>
      <c r="AP248" s="21"/>
      <c r="AQ248" s="21"/>
      <c r="AR248" s="21"/>
      <c r="AS248" s="21"/>
      <c r="AT248" s="21"/>
      <c r="AU248" s="21"/>
      <c r="AV248" s="21"/>
      <c r="AW248" s="21"/>
      <c r="AX248" s="21"/>
      <c r="AY248" s="21"/>
      <c r="AZ248" s="21"/>
      <c r="BA248" s="21"/>
      <c r="BB248" s="21"/>
      <c r="BC248" s="21"/>
      <c r="BD248" s="21"/>
      <c r="BE248" s="21"/>
      <c r="BF248" s="21"/>
      <c r="BG248" s="21"/>
      <c r="BH248" s="21"/>
      <c r="BI248" s="21"/>
      <c r="BJ248" s="21"/>
      <c r="BK248" s="21"/>
      <c r="BL248" s="21"/>
      <c r="BM248" s="21"/>
      <c r="BN248" s="21"/>
      <c r="BO248" s="21"/>
      <c r="BP248" s="21"/>
      <c r="BQ248" s="21"/>
      <c r="BR248" s="21"/>
      <c r="BS248" s="21"/>
      <c r="BT248" s="21"/>
      <c r="BU248" s="21"/>
      <c r="BV248" s="21"/>
      <c r="BW248" s="21"/>
      <c r="BX248" s="21"/>
      <c r="BY248" s="21"/>
      <c r="BZ248" s="21"/>
      <c r="CA248" s="21"/>
      <c r="CB248" s="21"/>
      <c r="CC248" s="21"/>
      <c r="CD248" s="21"/>
      <c r="CE248" s="21"/>
      <c r="CF248" s="21"/>
      <c r="CG248" s="21"/>
      <c r="CH248" s="21"/>
      <c r="CI248" s="21"/>
      <c r="CJ248" s="21"/>
      <c r="CK248" s="21"/>
      <c r="CL248" s="21"/>
      <c r="CM248" s="21"/>
      <c r="CN248" s="21"/>
      <c r="CO248" s="21"/>
      <c r="CP248" s="21"/>
      <c r="CQ248" s="21"/>
      <c r="CR248" s="21"/>
      <c r="CS248" s="21"/>
      <c r="CT248" s="21"/>
      <c r="CU248" s="21"/>
      <c r="CV248" s="21"/>
      <c r="CW248" s="21"/>
      <c r="CX248" s="21"/>
      <c r="CY248" s="21"/>
      <c r="CZ248" s="21"/>
      <c r="DA248" s="21"/>
      <c r="DB248" s="21"/>
      <c r="DC248" s="21"/>
      <c r="DD248" s="21"/>
      <c r="DE248" s="21"/>
      <c r="DF248" s="21"/>
      <c r="DG248" s="21"/>
      <c r="DH248" s="21"/>
      <c r="DI248" s="21"/>
      <c r="DJ248" s="21"/>
      <c r="DK248" s="21"/>
      <c r="DL248" s="21"/>
      <c r="DM248" s="21"/>
      <c r="DN248" s="21"/>
      <c r="DO248" s="21"/>
      <c r="DP248" s="21"/>
      <c r="DQ248" s="21"/>
      <c r="DR248" s="21"/>
      <c r="DS248" s="21"/>
      <c r="DT248" s="21"/>
      <c r="DU248" s="21"/>
      <c r="DV248" s="21"/>
      <c r="DW248" s="21"/>
      <c r="DX248" s="21"/>
      <c r="DY248" s="21"/>
      <c r="DZ248" s="21"/>
      <c r="EA248" s="21"/>
      <c r="EB248" s="21"/>
      <c r="EC248" s="21"/>
      <c r="ED248" s="21"/>
      <c r="EE248" s="21"/>
      <c r="EF248" s="21"/>
      <c r="EG248" s="21"/>
      <c r="EH248" s="21"/>
      <c r="EI248" s="21"/>
      <c r="EJ248" s="21"/>
      <c r="EK248" s="21"/>
      <c r="EL248" s="21"/>
      <c r="EM248" s="21"/>
      <c r="EN248" s="21"/>
      <c r="EO248" s="21"/>
    </row>
    <row r="249" spans="1:145" ht="14.25" customHeight="1">
      <c r="A249" s="21"/>
      <c r="B249" s="21"/>
      <c r="C249" s="21"/>
      <c r="D249" s="79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  <c r="AH249" s="21"/>
      <c r="AI249" s="21"/>
      <c r="AJ249" s="21"/>
      <c r="AK249" s="21"/>
      <c r="AL249" s="21"/>
      <c r="AM249" s="21"/>
      <c r="AN249" s="21"/>
      <c r="AO249" s="21"/>
      <c r="AP249" s="21"/>
      <c r="AQ249" s="21"/>
      <c r="AR249" s="21"/>
      <c r="AS249" s="21"/>
      <c r="AT249" s="21"/>
      <c r="AU249" s="21"/>
      <c r="AV249" s="21"/>
      <c r="AW249" s="21"/>
      <c r="AX249" s="21"/>
      <c r="AY249" s="21"/>
      <c r="AZ249" s="21"/>
      <c r="BA249" s="21"/>
      <c r="BB249" s="21"/>
      <c r="BC249" s="21"/>
      <c r="BD249" s="21"/>
      <c r="BE249" s="21"/>
      <c r="BF249" s="21"/>
      <c r="BG249" s="21"/>
      <c r="BH249" s="21"/>
      <c r="BI249" s="21"/>
      <c r="BJ249" s="21"/>
      <c r="BK249" s="21"/>
      <c r="BL249" s="21"/>
      <c r="BM249" s="21"/>
      <c r="BN249" s="21"/>
      <c r="BO249" s="21"/>
      <c r="BP249" s="21"/>
      <c r="BQ249" s="21"/>
      <c r="BR249" s="21"/>
      <c r="BS249" s="21"/>
      <c r="BT249" s="21"/>
      <c r="BU249" s="21"/>
      <c r="BV249" s="21"/>
      <c r="BW249" s="21"/>
      <c r="BX249" s="21"/>
      <c r="BY249" s="21"/>
      <c r="BZ249" s="21"/>
      <c r="CA249" s="21"/>
      <c r="CB249" s="21"/>
      <c r="CC249" s="21"/>
      <c r="CD249" s="21"/>
      <c r="CE249" s="21"/>
      <c r="CF249" s="21"/>
      <c r="CG249" s="21"/>
      <c r="CH249" s="21"/>
      <c r="CI249" s="21"/>
      <c r="CJ249" s="21"/>
      <c r="CK249" s="21"/>
      <c r="CL249" s="21"/>
      <c r="CM249" s="21"/>
      <c r="CN249" s="21"/>
      <c r="CO249" s="21"/>
      <c r="CP249" s="21"/>
      <c r="CQ249" s="21"/>
      <c r="CR249" s="21"/>
      <c r="CS249" s="21"/>
      <c r="CT249" s="21"/>
      <c r="CU249" s="21"/>
      <c r="CV249" s="21"/>
      <c r="CW249" s="21"/>
      <c r="CX249" s="21"/>
      <c r="CY249" s="21"/>
      <c r="CZ249" s="21"/>
      <c r="DA249" s="21"/>
      <c r="DB249" s="21"/>
      <c r="DC249" s="21"/>
      <c r="DD249" s="21"/>
      <c r="DE249" s="21"/>
      <c r="DF249" s="21"/>
      <c r="DG249" s="21"/>
      <c r="DH249" s="21"/>
      <c r="DI249" s="21"/>
      <c r="DJ249" s="21"/>
      <c r="DK249" s="21"/>
      <c r="DL249" s="21"/>
      <c r="DM249" s="21"/>
      <c r="DN249" s="21"/>
      <c r="DO249" s="21"/>
      <c r="DP249" s="21"/>
      <c r="DQ249" s="21"/>
      <c r="DR249" s="21"/>
      <c r="DS249" s="21"/>
      <c r="DT249" s="21"/>
      <c r="DU249" s="21"/>
      <c r="DV249" s="21"/>
      <c r="DW249" s="21"/>
      <c r="DX249" s="21"/>
      <c r="DY249" s="21"/>
      <c r="DZ249" s="21"/>
      <c r="EA249" s="21"/>
      <c r="EB249" s="21"/>
      <c r="EC249" s="21"/>
      <c r="ED249" s="21"/>
      <c r="EE249" s="21"/>
      <c r="EF249" s="21"/>
      <c r="EG249" s="21"/>
      <c r="EH249" s="21"/>
      <c r="EI249" s="21"/>
      <c r="EJ249" s="21"/>
      <c r="EK249" s="21"/>
      <c r="EL249" s="21"/>
      <c r="EM249" s="21"/>
      <c r="EN249" s="21"/>
      <c r="EO249" s="21"/>
    </row>
    <row r="250" spans="1:145" ht="14.25" customHeight="1">
      <c r="A250" s="21"/>
      <c r="B250" s="21"/>
      <c r="C250" s="21"/>
      <c r="D250" s="79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  <c r="AH250" s="21"/>
      <c r="AI250" s="21"/>
      <c r="AJ250" s="21"/>
      <c r="AK250" s="21"/>
      <c r="AL250" s="21"/>
      <c r="AM250" s="21"/>
      <c r="AN250" s="21"/>
      <c r="AO250" s="21"/>
      <c r="AP250" s="21"/>
      <c r="AQ250" s="21"/>
      <c r="AR250" s="21"/>
      <c r="AS250" s="21"/>
      <c r="AT250" s="21"/>
      <c r="AU250" s="21"/>
      <c r="AV250" s="21"/>
      <c r="AW250" s="21"/>
      <c r="AX250" s="21"/>
      <c r="AY250" s="21"/>
      <c r="AZ250" s="21"/>
      <c r="BA250" s="21"/>
      <c r="BB250" s="21"/>
      <c r="BC250" s="21"/>
      <c r="BD250" s="21"/>
      <c r="BE250" s="21"/>
      <c r="BF250" s="21"/>
      <c r="BG250" s="21"/>
      <c r="BH250" s="21"/>
      <c r="BI250" s="21"/>
      <c r="BJ250" s="21"/>
      <c r="BK250" s="21"/>
      <c r="BL250" s="21"/>
      <c r="BM250" s="21"/>
      <c r="BN250" s="21"/>
      <c r="BO250" s="21"/>
      <c r="BP250" s="21"/>
      <c r="BQ250" s="21"/>
      <c r="BR250" s="21"/>
      <c r="BS250" s="21"/>
      <c r="BT250" s="21"/>
      <c r="BU250" s="21"/>
      <c r="BV250" s="21"/>
      <c r="BW250" s="21"/>
      <c r="BX250" s="21"/>
      <c r="BY250" s="21"/>
      <c r="BZ250" s="21"/>
      <c r="CA250" s="21"/>
      <c r="CB250" s="21"/>
      <c r="CC250" s="21"/>
      <c r="CD250" s="21"/>
      <c r="CE250" s="21"/>
      <c r="CF250" s="21"/>
      <c r="CG250" s="21"/>
      <c r="CH250" s="21"/>
      <c r="CI250" s="21"/>
      <c r="CJ250" s="21"/>
      <c r="CK250" s="21"/>
      <c r="CL250" s="21"/>
      <c r="CM250" s="21"/>
      <c r="CN250" s="21"/>
      <c r="CO250" s="21"/>
      <c r="CP250" s="21"/>
      <c r="CQ250" s="21"/>
      <c r="CR250" s="21"/>
      <c r="CS250" s="21"/>
      <c r="CT250" s="21"/>
      <c r="CU250" s="21"/>
      <c r="CV250" s="21"/>
      <c r="CW250" s="21"/>
      <c r="CX250" s="21"/>
      <c r="CY250" s="21"/>
      <c r="CZ250" s="21"/>
      <c r="DA250" s="21"/>
      <c r="DB250" s="21"/>
      <c r="DC250" s="21"/>
      <c r="DD250" s="21"/>
      <c r="DE250" s="21"/>
      <c r="DF250" s="21"/>
      <c r="DG250" s="21"/>
      <c r="DH250" s="21"/>
      <c r="DI250" s="21"/>
      <c r="DJ250" s="21"/>
      <c r="DK250" s="21"/>
      <c r="DL250" s="21"/>
      <c r="DM250" s="21"/>
      <c r="DN250" s="21"/>
      <c r="DO250" s="21"/>
      <c r="DP250" s="21"/>
      <c r="DQ250" s="21"/>
      <c r="DR250" s="21"/>
      <c r="DS250" s="21"/>
      <c r="DT250" s="21"/>
      <c r="DU250" s="21"/>
      <c r="DV250" s="21"/>
      <c r="DW250" s="21"/>
      <c r="DX250" s="21"/>
      <c r="DY250" s="21"/>
      <c r="DZ250" s="21"/>
      <c r="EA250" s="21"/>
      <c r="EB250" s="21"/>
      <c r="EC250" s="21"/>
      <c r="ED250" s="21"/>
      <c r="EE250" s="21"/>
      <c r="EF250" s="21"/>
      <c r="EG250" s="21"/>
      <c r="EH250" s="21"/>
      <c r="EI250" s="21"/>
      <c r="EJ250" s="21"/>
      <c r="EK250" s="21"/>
      <c r="EL250" s="21"/>
      <c r="EM250" s="21"/>
      <c r="EN250" s="21"/>
      <c r="EO250" s="21"/>
    </row>
    <row r="251" spans="1:145" ht="14.25" customHeight="1">
      <c r="A251" s="21"/>
      <c r="B251" s="21"/>
      <c r="C251" s="21"/>
      <c r="D251" s="79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  <c r="AH251" s="21"/>
      <c r="AI251" s="21"/>
      <c r="AJ251" s="21"/>
      <c r="AK251" s="21"/>
      <c r="AL251" s="21"/>
      <c r="AM251" s="21"/>
      <c r="AN251" s="21"/>
      <c r="AO251" s="21"/>
      <c r="AP251" s="21"/>
      <c r="AQ251" s="21"/>
      <c r="AR251" s="21"/>
      <c r="AS251" s="21"/>
      <c r="AT251" s="21"/>
      <c r="AU251" s="21"/>
      <c r="AV251" s="21"/>
      <c r="AW251" s="21"/>
      <c r="AX251" s="21"/>
      <c r="AY251" s="21"/>
      <c r="AZ251" s="21"/>
      <c r="BA251" s="21"/>
      <c r="BB251" s="21"/>
      <c r="BC251" s="21"/>
      <c r="BD251" s="21"/>
      <c r="BE251" s="21"/>
      <c r="BF251" s="21"/>
      <c r="BG251" s="21"/>
      <c r="BH251" s="21"/>
      <c r="BI251" s="21"/>
      <c r="BJ251" s="21"/>
      <c r="BK251" s="21"/>
      <c r="BL251" s="21"/>
      <c r="BM251" s="21"/>
      <c r="BN251" s="21"/>
      <c r="BO251" s="21"/>
      <c r="BP251" s="21"/>
      <c r="BQ251" s="21"/>
      <c r="BR251" s="21"/>
      <c r="BS251" s="21"/>
      <c r="BT251" s="21"/>
      <c r="BU251" s="21"/>
      <c r="BV251" s="21"/>
      <c r="BW251" s="21"/>
      <c r="BX251" s="21"/>
      <c r="BY251" s="21"/>
      <c r="BZ251" s="21"/>
      <c r="CA251" s="21"/>
      <c r="CB251" s="21"/>
      <c r="CC251" s="21"/>
      <c r="CD251" s="21"/>
      <c r="CE251" s="21"/>
      <c r="CF251" s="21"/>
      <c r="CG251" s="21"/>
      <c r="CH251" s="21"/>
      <c r="CI251" s="21"/>
      <c r="CJ251" s="21"/>
      <c r="CK251" s="21"/>
      <c r="CL251" s="21"/>
      <c r="CM251" s="21"/>
      <c r="CN251" s="21"/>
      <c r="CO251" s="21"/>
      <c r="CP251" s="21"/>
      <c r="CQ251" s="21"/>
      <c r="CR251" s="21"/>
      <c r="CS251" s="21"/>
      <c r="CT251" s="21"/>
      <c r="CU251" s="21"/>
      <c r="CV251" s="21"/>
      <c r="CW251" s="21"/>
      <c r="CX251" s="21"/>
      <c r="CY251" s="21"/>
      <c r="CZ251" s="21"/>
      <c r="DA251" s="21"/>
      <c r="DB251" s="21"/>
      <c r="DC251" s="21"/>
      <c r="DD251" s="21"/>
      <c r="DE251" s="21"/>
      <c r="DF251" s="21"/>
      <c r="DG251" s="21"/>
      <c r="DH251" s="21"/>
      <c r="DI251" s="21"/>
      <c r="DJ251" s="21"/>
      <c r="DK251" s="21"/>
      <c r="DL251" s="21"/>
      <c r="DM251" s="21"/>
      <c r="DN251" s="21"/>
      <c r="DO251" s="21"/>
      <c r="DP251" s="21"/>
      <c r="DQ251" s="21"/>
      <c r="DR251" s="21"/>
      <c r="DS251" s="21"/>
      <c r="DT251" s="21"/>
      <c r="DU251" s="21"/>
      <c r="DV251" s="21"/>
      <c r="DW251" s="21"/>
      <c r="DX251" s="21"/>
      <c r="DY251" s="21"/>
      <c r="DZ251" s="21"/>
      <c r="EA251" s="21"/>
      <c r="EB251" s="21"/>
      <c r="EC251" s="21"/>
      <c r="ED251" s="21"/>
      <c r="EE251" s="21"/>
      <c r="EF251" s="21"/>
      <c r="EG251" s="21"/>
      <c r="EH251" s="21"/>
      <c r="EI251" s="21"/>
      <c r="EJ251" s="21"/>
      <c r="EK251" s="21"/>
      <c r="EL251" s="21"/>
      <c r="EM251" s="21"/>
      <c r="EN251" s="21"/>
      <c r="EO251" s="21"/>
    </row>
    <row r="252" spans="1:145" ht="14.25" customHeight="1">
      <c r="A252" s="21"/>
      <c r="B252" s="21"/>
      <c r="C252" s="21"/>
      <c r="D252" s="79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  <c r="AH252" s="21"/>
      <c r="AI252" s="21"/>
      <c r="AJ252" s="21"/>
      <c r="AK252" s="21"/>
      <c r="AL252" s="21"/>
      <c r="AM252" s="21"/>
      <c r="AN252" s="21"/>
      <c r="AO252" s="21"/>
      <c r="AP252" s="21"/>
      <c r="AQ252" s="21"/>
      <c r="AR252" s="21"/>
      <c r="AS252" s="21"/>
      <c r="AT252" s="21"/>
      <c r="AU252" s="21"/>
      <c r="AV252" s="21"/>
      <c r="AW252" s="21"/>
      <c r="AX252" s="21"/>
      <c r="AY252" s="21"/>
      <c r="AZ252" s="21"/>
      <c r="BA252" s="21"/>
      <c r="BB252" s="21"/>
      <c r="BC252" s="21"/>
      <c r="BD252" s="21"/>
      <c r="BE252" s="21"/>
      <c r="BF252" s="21"/>
      <c r="BG252" s="21"/>
      <c r="BH252" s="21"/>
      <c r="BI252" s="21"/>
      <c r="BJ252" s="21"/>
      <c r="BK252" s="21"/>
      <c r="BL252" s="21"/>
      <c r="BM252" s="21"/>
      <c r="BN252" s="21"/>
      <c r="BO252" s="21"/>
      <c r="BP252" s="21"/>
      <c r="BQ252" s="21"/>
      <c r="BR252" s="21"/>
      <c r="BS252" s="21"/>
      <c r="BT252" s="21"/>
      <c r="BU252" s="21"/>
      <c r="BV252" s="21"/>
      <c r="BW252" s="21"/>
      <c r="BX252" s="21"/>
      <c r="BY252" s="21"/>
      <c r="BZ252" s="21"/>
      <c r="CA252" s="21"/>
      <c r="CB252" s="21"/>
      <c r="CC252" s="21"/>
      <c r="CD252" s="21"/>
      <c r="CE252" s="21"/>
      <c r="CF252" s="21"/>
      <c r="CG252" s="21"/>
      <c r="CH252" s="21"/>
      <c r="CI252" s="21"/>
      <c r="CJ252" s="21"/>
      <c r="CK252" s="21"/>
      <c r="CL252" s="21"/>
      <c r="CM252" s="21"/>
      <c r="CN252" s="21"/>
      <c r="CO252" s="21"/>
      <c r="CP252" s="21"/>
      <c r="CQ252" s="21"/>
      <c r="CR252" s="21"/>
      <c r="CS252" s="21"/>
      <c r="CT252" s="21"/>
      <c r="CU252" s="21"/>
      <c r="CV252" s="21"/>
      <c r="CW252" s="21"/>
      <c r="CX252" s="21"/>
      <c r="CY252" s="21"/>
      <c r="CZ252" s="21"/>
      <c r="DA252" s="21"/>
      <c r="DB252" s="21"/>
      <c r="DC252" s="21"/>
      <c r="DD252" s="21"/>
      <c r="DE252" s="21"/>
      <c r="DF252" s="21"/>
      <c r="DG252" s="21"/>
      <c r="DH252" s="21"/>
      <c r="DI252" s="21"/>
      <c r="DJ252" s="21"/>
      <c r="DK252" s="21"/>
      <c r="DL252" s="21"/>
      <c r="DM252" s="21"/>
      <c r="DN252" s="21"/>
      <c r="DO252" s="21"/>
      <c r="DP252" s="21"/>
      <c r="DQ252" s="21"/>
      <c r="DR252" s="21"/>
      <c r="DS252" s="21"/>
      <c r="DT252" s="21"/>
      <c r="DU252" s="21"/>
      <c r="DV252" s="21"/>
      <c r="DW252" s="21"/>
      <c r="DX252" s="21"/>
      <c r="DY252" s="21"/>
      <c r="DZ252" s="21"/>
      <c r="EA252" s="21"/>
      <c r="EB252" s="21"/>
      <c r="EC252" s="21"/>
      <c r="ED252" s="21"/>
      <c r="EE252" s="21"/>
      <c r="EF252" s="21"/>
      <c r="EG252" s="21"/>
      <c r="EH252" s="21"/>
      <c r="EI252" s="21"/>
      <c r="EJ252" s="21"/>
      <c r="EK252" s="21"/>
      <c r="EL252" s="21"/>
      <c r="EM252" s="21"/>
      <c r="EN252" s="21"/>
      <c r="EO252" s="21"/>
    </row>
    <row r="253" spans="1:145" ht="14.25" customHeight="1">
      <c r="A253" s="21"/>
      <c r="B253" s="21"/>
      <c r="C253" s="21"/>
      <c r="D253" s="79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  <c r="AH253" s="21"/>
      <c r="AI253" s="21"/>
      <c r="AJ253" s="21"/>
      <c r="AK253" s="21"/>
      <c r="AL253" s="21"/>
      <c r="AM253" s="21"/>
      <c r="AN253" s="21"/>
      <c r="AO253" s="21"/>
      <c r="AP253" s="21"/>
      <c r="AQ253" s="21"/>
      <c r="AR253" s="21"/>
      <c r="AS253" s="21"/>
      <c r="AT253" s="21"/>
      <c r="AU253" s="21"/>
      <c r="AV253" s="21"/>
      <c r="AW253" s="21"/>
      <c r="AX253" s="21"/>
      <c r="AY253" s="21"/>
      <c r="AZ253" s="21"/>
      <c r="BA253" s="21"/>
      <c r="BB253" s="21"/>
      <c r="BC253" s="21"/>
      <c r="BD253" s="21"/>
      <c r="BE253" s="21"/>
      <c r="BF253" s="21"/>
      <c r="BG253" s="21"/>
      <c r="BH253" s="21"/>
      <c r="BI253" s="21"/>
      <c r="BJ253" s="21"/>
      <c r="BK253" s="21"/>
      <c r="BL253" s="21"/>
      <c r="BM253" s="21"/>
      <c r="BN253" s="21"/>
      <c r="BO253" s="21"/>
      <c r="BP253" s="21"/>
      <c r="BQ253" s="21"/>
      <c r="BR253" s="21"/>
      <c r="BS253" s="21"/>
      <c r="BT253" s="21"/>
      <c r="BU253" s="21"/>
      <c r="BV253" s="21"/>
      <c r="BW253" s="21"/>
      <c r="BX253" s="21"/>
      <c r="BY253" s="21"/>
      <c r="BZ253" s="21"/>
      <c r="CA253" s="21"/>
      <c r="CB253" s="21"/>
      <c r="CC253" s="21"/>
      <c r="CD253" s="21"/>
      <c r="CE253" s="21"/>
      <c r="CF253" s="21"/>
      <c r="CG253" s="21"/>
      <c r="CH253" s="21"/>
      <c r="CI253" s="21"/>
      <c r="CJ253" s="21"/>
      <c r="CK253" s="21"/>
      <c r="CL253" s="21"/>
      <c r="CM253" s="21"/>
      <c r="CN253" s="21"/>
      <c r="CO253" s="21"/>
      <c r="CP253" s="21"/>
      <c r="CQ253" s="21"/>
      <c r="CR253" s="21"/>
      <c r="CS253" s="21"/>
      <c r="CT253" s="21"/>
      <c r="CU253" s="21"/>
      <c r="CV253" s="21"/>
      <c r="CW253" s="21"/>
      <c r="CX253" s="21"/>
      <c r="CY253" s="21"/>
      <c r="CZ253" s="21"/>
      <c r="DA253" s="21"/>
      <c r="DB253" s="21"/>
      <c r="DC253" s="21"/>
      <c r="DD253" s="21"/>
      <c r="DE253" s="21"/>
      <c r="DF253" s="21"/>
      <c r="DG253" s="21"/>
      <c r="DH253" s="21"/>
      <c r="DI253" s="21"/>
      <c r="DJ253" s="21"/>
      <c r="DK253" s="21"/>
      <c r="DL253" s="21"/>
      <c r="DM253" s="21"/>
      <c r="DN253" s="21"/>
      <c r="DO253" s="21"/>
      <c r="DP253" s="21"/>
      <c r="DQ253" s="21"/>
      <c r="DR253" s="21"/>
      <c r="DS253" s="21"/>
      <c r="DT253" s="21"/>
      <c r="DU253" s="21"/>
      <c r="DV253" s="21"/>
      <c r="DW253" s="21"/>
      <c r="DX253" s="21"/>
      <c r="DY253" s="21"/>
      <c r="DZ253" s="21"/>
      <c r="EA253" s="21"/>
      <c r="EB253" s="21"/>
      <c r="EC253" s="21"/>
      <c r="ED253" s="21"/>
      <c r="EE253" s="21"/>
      <c r="EF253" s="21"/>
      <c r="EG253" s="21"/>
      <c r="EH253" s="21"/>
      <c r="EI253" s="21"/>
      <c r="EJ253" s="21"/>
      <c r="EK253" s="21"/>
      <c r="EL253" s="21"/>
      <c r="EM253" s="21"/>
      <c r="EN253" s="21"/>
      <c r="EO253" s="21"/>
    </row>
    <row r="254" spans="1:145" ht="14.25" customHeight="1">
      <c r="A254" s="21"/>
      <c r="B254" s="21"/>
      <c r="C254" s="21"/>
      <c r="D254" s="79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  <c r="AH254" s="21"/>
      <c r="AI254" s="21"/>
      <c r="AJ254" s="21"/>
      <c r="AK254" s="21"/>
      <c r="AL254" s="21"/>
      <c r="AM254" s="21"/>
      <c r="AN254" s="21"/>
      <c r="AO254" s="21"/>
      <c r="AP254" s="21"/>
      <c r="AQ254" s="21"/>
      <c r="AR254" s="21"/>
      <c r="AS254" s="21"/>
      <c r="AT254" s="21"/>
      <c r="AU254" s="21"/>
      <c r="AV254" s="21"/>
      <c r="AW254" s="21"/>
      <c r="AX254" s="21"/>
      <c r="AY254" s="21"/>
      <c r="AZ254" s="21"/>
      <c r="BA254" s="21"/>
      <c r="BB254" s="21"/>
      <c r="BC254" s="21"/>
      <c r="BD254" s="21"/>
      <c r="BE254" s="21"/>
      <c r="BF254" s="21"/>
      <c r="BG254" s="21"/>
      <c r="BH254" s="21"/>
      <c r="BI254" s="21"/>
      <c r="BJ254" s="21"/>
      <c r="BK254" s="21"/>
      <c r="BL254" s="21"/>
      <c r="BM254" s="21"/>
      <c r="BN254" s="21"/>
      <c r="BO254" s="21"/>
      <c r="BP254" s="21"/>
      <c r="BQ254" s="21"/>
      <c r="BR254" s="21"/>
      <c r="BS254" s="21"/>
      <c r="BT254" s="21"/>
      <c r="BU254" s="21"/>
      <c r="BV254" s="21"/>
      <c r="BW254" s="21"/>
      <c r="BX254" s="21"/>
      <c r="BY254" s="21"/>
      <c r="BZ254" s="21"/>
      <c r="CA254" s="21"/>
      <c r="CB254" s="21"/>
      <c r="CC254" s="21"/>
      <c r="CD254" s="21"/>
      <c r="CE254" s="21"/>
      <c r="CF254" s="21"/>
      <c r="CG254" s="21"/>
      <c r="CH254" s="21"/>
      <c r="CI254" s="21"/>
      <c r="CJ254" s="21"/>
      <c r="CK254" s="21"/>
      <c r="CL254" s="21"/>
      <c r="CM254" s="21"/>
      <c r="CN254" s="21"/>
      <c r="CO254" s="21"/>
      <c r="CP254" s="21"/>
      <c r="CQ254" s="21"/>
      <c r="CR254" s="21"/>
      <c r="CS254" s="21"/>
      <c r="CT254" s="21"/>
      <c r="CU254" s="21"/>
      <c r="CV254" s="21"/>
      <c r="CW254" s="21"/>
      <c r="CX254" s="21"/>
      <c r="CY254" s="21"/>
      <c r="CZ254" s="21"/>
      <c r="DA254" s="21"/>
      <c r="DB254" s="21"/>
      <c r="DC254" s="21"/>
      <c r="DD254" s="21"/>
      <c r="DE254" s="21"/>
      <c r="DF254" s="21"/>
      <c r="DG254" s="21"/>
      <c r="DH254" s="21"/>
      <c r="DI254" s="21"/>
      <c r="DJ254" s="21"/>
      <c r="DK254" s="21"/>
      <c r="DL254" s="21"/>
      <c r="DM254" s="21"/>
      <c r="DN254" s="21"/>
      <c r="DO254" s="21"/>
      <c r="DP254" s="21"/>
      <c r="DQ254" s="21"/>
      <c r="DR254" s="21"/>
      <c r="DS254" s="21"/>
      <c r="DT254" s="21"/>
      <c r="DU254" s="21"/>
      <c r="DV254" s="21"/>
      <c r="DW254" s="21"/>
      <c r="DX254" s="21"/>
      <c r="DY254" s="21"/>
      <c r="DZ254" s="21"/>
      <c r="EA254" s="21"/>
      <c r="EB254" s="21"/>
      <c r="EC254" s="21"/>
      <c r="ED254" s="21"/>
      <c r="EE254" s="21"/>
      <c r="EF254" s="21"/>
      <c r="EG254" s="21"/>
      <c r="EH254" s="21"/>
      <c r="EI254" s="21"/>
      <c r="EJ254" s="21"/>
      <c r="EK254" s="21"/>
      <c r="EL254" s="21"/>
      <c r="EM254" s="21"/>
      <c r="EN254" s="21"/>
      <c r="EO254" s="21"/>
    </row>
    <row r="255" spans="1:145" ht="14.25" customHeight="1">
      <c r="A255" s="21"/>
      <c r="B255" s="21"/>
      <c r="C255" s="21"/>
      <c r="D255" s="79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  <c r="AH255" s="21"/>
      <c r="AI255" s="21"/>
      <c r="AJ255" s="21"/>
      <c r="AK255" s="21"/>
      <c r="AL255" s="21"/>
      <c r="AM255" s="21"/>
      <c r="AN255" s="21"/>
      <c r="AO255" s="21"/>
      <c r="AP255" s="21"/>
      <c r="AQ255" s="21"/>
      <c r="AR255" s="21"/>
      <c r="AS255" s="21"/>
      <c r="AT255" s="21"/>
      <c r="AU255" s="21"/>
      <c r="AV255" s="21"/>
      <c r="AW255" s="21"/>
      <c r="AX255" s="21"/>
      <c r="AY255" s="21"/>
      <c r="AZ255" s="21"/>
      <c r="BA255" s="21"/>
      <c r="BB255" s="21"/>
      <c r="BC255" s="21"/>
      <c r="BD255" s="21"/>
      <c r="BE255" s="21"/>
      <c r="BF255" s="21"/>
      <c r="BG255" s="21"/>
      <c r="BH255" s="21"/>
      <c r="BI255" s="21"/>
      <c r="BJ255" s="21"/>
      <c r="BK255" s="21"/>
      <c r="BL255" s="21"/>
      <c r="BM255" s="21"/>
      <c r="BN255" s="21"/>
      <c r="BO255" s="21"/>
      <c r="BP255" s="21"/>
      <c r="BQ255" s="21"/>
      <c r="BR255" s="21"/>
      <c r="BS255" s="21"/>
      <c r="BT255" s="21"/>
      <c r="BU255" s="21"/>
      <c r="BV255" s="21"/>
      <c r="BW255" s="21"/>
      <c r="BX255" s="21"/>
      <c r="BY255" s="21"/>
      <c r="BZ255" s="21"/>
      <c r="CA255" s="21"/>
      <c r="CB255" s="21"/>
      <c r="CC255" s="21"/>
      <c r="CD255" s="21"/>
      <c r="CE255" s="21"/>
      <c r="CF255" s="21"/>
      <c r="CG255" s="21"/>
      <c r="CH255" s="21"/>
      <c r="CI255" s="21"/>
      <c r="CJ255" s="21"/>
      <c r="CK255" s="21"/>
      <c r="CL255" s="21"/>
      <c r="CM255" s="21"/>
      <c r="CN255" s="21"/>
      <c r="CO255" s="21"/>
      <c r="CP255" s="21"/>
      <c r="CQ255" s="21"/>
      <c r="CR255" s="21"/>
      <c r="CS255" s="21"/>
      <c r="CT255" s="21"/>
      <c r="CU255" s="21"/>
      <c r="CV255" s="21"/>
      <c r="CW255" s="21"/>
      <c r="CX255" s="21"/>
      <c r="CY255" s="21"/>
      <c r="CZ255" s="21"/>
      <c r="DA255" s="21"/>
      <c r="DB255" s="21"/>
      <c r="DC255" s="21"/>
      <c r="DD255" s="21"/>
      <c r="DE255" s="21"/>
      <c r="DF255" s="21"/>
      <c r="DG255" s="21"/>
      <c r="DH255" s="21"/>
      <c r="DI255" s="21"/>
      <c r="DJ255" s="21"/>
      <c r="DK255" s="21"/>
      <c r="DL255" s="21"/>
      <c r="DM255" s="21"/>
      <c r="DN255" s="21"/>
      <c r="DO255" s="21"/>
      <c r="DP255" s="21"/>
      <c r="DQ255" s="21"/>
      <c r="DR255" s="21"/>
      <c r="DS255" s="21"/>
      <c r="DT255" s="21"/>
      <c r="DU255" s="21"/>
      <c r="DV255" s="21"/>
      <c r="DW255" s="21"/>
      <c r="DX255" s="21"/>
      <c r="DY255" s="21"/>
      <c r="DZ255" s="21"/>
      <c r="EA255" s="21"/>
      <c r="EB255" s="21"/>
      <c r="EC255" s="21"/>
      <c r="ED255" s="21"/>
      <c r="EE255" s="21"/>
      <c r="EF255" s="21"/>
      <c r="EG255" s="21"/>
      <c r="EH255" s="21"/>
      <c r="EI255" s="21"/>
      <c r="EJ255" s="21"/>
      <c r="EK255" s="21"/>
      <c r="EL255" s="21"/>
      <c r="EM255" s="21"/>
      <c r="EN255" s="21"/>
      <c r="EO255" s="21"/>
    </row>
    <row r="256" spans="1:145" ht="14.25" customHeight="1">
      <c r="A256" s="21"/>
      <c r="B256" s="21"/>
      <c r="C256" s="21"/>
      <c r="D256" s="79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  <c r="AH256" s="21"/>
      <c r="AI256" s="21"/>
      <c r="AJ256" s="21"/>
      <c r="AK256" s="21"/>
      <c r="AL256" s="21"/>
      <c r="AM256" s="21"/>
      <c r="AN256" s="21"/>
      <c r="AO256" s="21"/>
      <c r="AP256" s="21"/>
      <c r="AQ256" s="21"/>
      <c r="AR256" s="21"/>
      <c r="AS256" s="21"/>
      <c r="AT256" s="21"/>
      <c r="AU256" s="21"/>
      <c r="AV256" s="21"/>
      <c r="AW256" s="21"/>
      <c r="AX256" s="21"/>
      <c r="AY256" s="21"/>
      <c r="AZ256" s="21"/>
      <c r="BA256" s="21"/>
      <c r="BB256" s="21"/>
      <c r="BC256" s="21"/>
      <c r="BD256" s="21"/>
      <c r="BE256" s="21"/>
      <c r="BF256" s="21"/>
      <c r="BG256" s="21"/>
      <c r="BH256" s="21"/>
      <c r="BI256" s="21"/>
      <c r="BJ256" s="21"/>
      <c r="BK256" s="21"/>
      <c r="BL256" s="21"/>
      <c r="BM256" s="21"/>
      <c r="BN256" s="21"/>
      <c r="BO256" s="21"/>
      <c r="BP256" s="21"/>
      <c r="BQ256" s="21"/>
      <c r="BR256" s="21"/>
      <c r="BS256" s="21"/>
      <c r="BT256" s="21"/>
      <c r="BU256" s="21"/>
      <c r="BV256" s="21"/>
      <c r="BW256" s="21"/>
      <c r="BX256" s="21"/>
      <c r="BY256" s="21"/>
      <c r="BZ256" s="21"/>
      <c r="CA256" s="21"/>
      <c r="CB256" s="21"/>
      <c r="CC256" s="21"/>
      <c r="CD256" s="21"/>
      <c r="CE256" s="21"/>
      <c r="CF256" s="21"/>
      <c r="CG256" s="21"/>
      <c r="CH256" s="21"/>
      <c r="CI256" s="21"/>
      <c r="CJ256" s="21"/>
      <c r="CK256" s="21"/>
      <c r="CL256" s="21"/>
      <c r="CM256" s="21"/>
      <c r="CN256" s="21"/>
      <c r="CO256" s="21"/>
      <c r="CP256" s="21"/>
      <c r="CQ256" s="21"/>
      <c r="CR256" s="21"/>
      <c r="CS256" s="21"/>
      <c r="CT256" s="21"/>
      <c r="CU256" s="21"/>
      <c r="CV256" s="21"/>
      <c r="CW256" s="21"/>
      <c r="CX256" s="21"/>
      <c r="CY256" s="21"/>
      <c r="CZ256" s="21"/>
      <c r="DA256" s="21"/>
      <c r="DB256" s="21"/>
      <c r="DC256" s="21"/>
      <c r="DD256" s="21"/>
      <c r="DE256" s="21"/>
      <c r="DF256" s="21"/>
      <c r="DG256" s="21"/>
      <c r="DH256" s="21"/>
      <c r="DI256" s="21"/>
      <c r="DJ256" s="21"/>
      <c r="DK256" s="21"/>
      <c r="DL256" s="21"/>
      <c r="DM256" s="21"/>
      <c r="DN256" s="21"/>
      <c r="DO256" s="21"/>
      <c r="DP256" s="21"/>
      <c r="DQ256" s="21"/>
      <c r="DR256" s="21"/>
      <c r="DS256" s="21"/>
      <c r="DT256" s="21"/>
      <c r="DU256" s="21"/>
      <c r="DV256" s="21"/>
      <c r="DW256" s="21"/>
      <c r="DX256" s="21"/>
      <c r="DY256" s="21"/>
      <c r="DZ256" s="21"/>
      <c r="EA256" s="21"/>
      <c r="EB256" s="21"/>
      <c r="EC256" s="21"/>
      <c r="ED256" s="21"/>
      <c r="EE256" s="21"/>
      <c r="EF256" s="21"/>
      <c r="EG256" s="21"/>
      <c r="EH256" s="21"/>
      <c r="EI256" s="21"/>
      <c r="EJ256" s="21"/>
      <c r="EK256" s="21"/>
      <c r="EL256" s="21"/>
      <c r="EM256" s="21"/>
      <c r="EN256" s="21"/>
      <c r="EO256" s="21"/>
    </row>
    <row r="257" spans="1:145" ht="14.25" customHeight="1">
      <c r="A257" s="21"/>
      <c r="B257" s="21"/>
      <c r="C257" s="21"/>
      <c r="D257" s="79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  <c r="AH257" s="21"/>
      <c r="AI257" s="21"/>
      <c r="AJ257" s="21"/>
      <c r="AK257" s="21"/>
      <c r="AL257" s="21"/>
      <c r="AM257" s="21"/>
      <c r="AN257" s="21"/>
      <c r="AO257" s="21"/>
      <c r="AP257" s="21"/>
      <c r="AQ257" s="21"/>
      <c r="AR257" s="21"/>
      <c r="AS257" s="21"/>
      <c r="AT257" s="21"/>
      <c r="AU257" s="21"/>
      <c r="AV257" s="21"/>
      <c r="AW257" s="21"/>
      <c r="AX257" s="21"/>
      <c r="AY257" s="21"/>
      <c r="AZ257" s="21"/>
      <c r="BA257" s="21"/>
      <c r="BB257" s="21"/>
      <c r="BC257" s="21"/>
      <c r="BD257" s="21"/>
      <c r="BE257" s="21"/>
      <c r="BF257" s="21"/>
      <c r="BG257" s="21"/>
      <c r="BH257" s="21"/>
      <c r="BI257" s="21"/>
      <c r="BJ257" s="21"/>
      <c r="BK257" s="21"/>
      <c r="BL257" s="21"/>
      <c r="BM257" s="21"/>
      <c r="BN257" s="21"/>
      <c r="BO257" s="21"/>
      <c r="BP257" s="21"/>
      <c r="BQ257" s="21"/>
      <c r="BR257" s="21"/>
      <c r="BS257" s="21"/>
      <c r="BT257" s="21"/>
      <c r="BU257" s="21"/>
      <c r="BV257" s="21"/>
      <c r="BW257" s="21"/>
      <c r="BX257" s="21"/>
      <c r="BY257" s="21"/>
      <c r="BZ257" s="21"/>
      <c r="CA257" s="21"/>
      <c r="CB257" s="21"/>
      <c r="CC257" s="21"/>
      <c r="CD257" s="21"/>
      <c r="CE257" s="21"/>
      <c r="CF257" s="21"/>
      <c r="CG257" s="21"/>
      <c r="CH257" s="21"/>
      <c r="CI257" s="21"/>
      <c r="CJ257" s="21"/>
      <c r="CK257" s="21"/>
      <c r="CL257" s="21"/>
      <c r="CM257" s="21"/>
      <c r="CN257" s="21"/>
      <c r="CO257" s="21"/>
      <c r="CP257" s="21"/>
      <c r="CQ257" s="21"/>
      <c r="CR257" s="21"/>
      <c r="CS257" s="21"/>
      <c r="CT257" s="21"/>
      <c r="CU257" s="21"/>
      <c r="CV257" s="21"/>
      <c r="CW257" s="21"/>
      <c r="CX257" s="21"/>
      <c r="CY257" s="21"/>
      <c r="CZ257" s="21"/>
      <c r="DA257" s="21"/>
      <c r="DB257" s="21"/>
      <c r="DC257" s="21"/>
      <c r="DD257" s="21"/>
      <c r="DE257" s="21"/>
      <c r="DF257" s="21"/>
      <c r="DG257" s="21"/>
      <c r="DH257" s="21"/>
      <c r="DI257" s="21"/>
      <c r="DJ257" s="21"/>
      <c r="DK257" s="21"/>
      <c r="DL257" s="21"/>
      <c r="DM257" s="21"/>
      <c r="DN257" s="21"/>
      <c r="DO257" s="21"/>
      <c r="DP257" s="21"/>
      <c r="DQ257" s="21"/>
      <c r="DR257" s="21"/>
      <c r="DS257" s="21"/>
      <c r="DT257" s="21"/>
      <c r="DU257" s="21"/>
      <c r="DV257" s="21"/>
      <c r="DW257" s="21"/>
      <c r="DX257" s="21"/>
      <c r="DY257" s="21"/>
      <c r="DZ257" s="21"/>
      <c r="EA257" s="21"/>
      <c r="EB257" s="21"/>
      <c r="EC257" s="21"/>
      <c r="ED257" s="21"/>
      <c r="EE257" s="21"/>
      <c r="EF257" s="21"/>
      <c r="EG257" s="21"/>
      <c r="EH257" s="21"/>
      <c r="EI257" s="21"/>
      <c r="EJ257" s="21"/>
      <c r="EK257" s="21"/>
      <c r="EL257" s="21"/>
      <c r="EM257" s="21"/>
      <c r="EN257" s="21"/>
      <c r="EO257" s="21"/>
    </row>
    <row r="258" spans="1:145" ht="14.25" customHeight="1">
      <c r="A258" s="21"/>
      <c r="B258" s="21"/>
      <c r="C258" s="21"/>
      <c r="D258" s="79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  <c r="AH258" s="21"/>
      <c r="AI258" s="21"/>
      <c r="AJ258" s="21"/>
      <c r="AK258" s="21"/>
      <c r="AL258" s="21"/>
      <c r="AM258" s="21"/>
      <c r="AN258" s="21"/>
      <c r="AO258" s="21"/>
      <c r="AP258" s="21"/>
      <c r="AQ258" s="21"/>
      <c r="AR258" s="21"/>
      <c r="AS258" s="21"/>
      <c r="AT258" s="21"/>
      <c r="AU258" s="21"/>
      <c r="AV258" s="21"/>
      <c r="AW258" s="21"/>
      <c r="AX258" s="21"/>
      <c r="AY258" s="21"/>
      <c r="AZ258" s="21"/>
      <c r="BA258" s="21"/>
      <c r="BB258" s="21"/>
      <c r="BC258" s="21"/>
      <c r="BD258" s="21"/>
      <c r="BE258" s="21"/>
      <c r="BF258" s="21"/>
      <c r="BG258" s="21"/>
      <c r="BH258" s="21"/>
      <c r="BI258" s="21"/>
      <c r="BJ258" s="21"/>
      <c r="BK258" s="21"/>
      <c r="BL258" s="21"/>
      <c r="BM258" s="21"/>
      <c r="BN258" s="21"/>
      <c r="BO258" s="21"/>
      <c r="BP258" s="21"/>
      <c r="BQ258" s="21"/>
      <c r="BR258" s="21"/>
      <c r="BS258" s="21"/>
      <c r="BT258" s="21"/>
      <c r="BU258" s="21"/>
      <c r="BV258" s="21"/>
      <c r="BW258" s="21"/>
      <c r="BX258" s="21"/>
      <c r="BY258" s="21"/>
      <c r="BZ258" s="21"/>
      <c r="CA258" s="21"/>
      <c r="CB258" s="21"/>
      <c r="CC258" s="21"/>
      <c r="CD258" s="21"/>
      <c r="CE258" s="21"/>
      <c r="CF258" s="21"/>
      <c r="CG258" s="21"/>
      <c r="CH258" s="21"/>
      <c r="CI258" s="21"/>
      <c r="CJ258" s="21"/>
      <c r="CK258" s="21"/>
      <c r="CL258" s="21"/>
      <c r="CM258" s="21"/>
      <c r="CN258" s="21"/>
      <c r="CO258" s="21"/>
      <c r="CP258" s="21"/>
      <c r="CQ258" s="21"/>
      <c r="CR258" s="21"/>
      <c r="CS258" s="21"/>
      <c r="CT258" s="21"/>
      <c r="CU258" s="21"/>
      <c r="CV258" s="21"/>
      <c r="CW258" s="21"/>
      <c r="CX258" s="21"/>
      <c r="CY258" s="21"/>
      <c r="CZ258" s="21"/>
      <c r="DA258" s="21"/>
      <c r="DB258" s="21"/>
      <c r="DC258" s="21"/>
      <c r="DD258" s="21"/>
      <c r="DE258" s="21"/>
      <c r="DF258" s="21"/>
      <c r="DG258" s="21"/>
      <c r="DH258" s="21"/>
      <c r="DI258" s="21"/>
      <c r="DJ258" s="21"/>
      <c r="DK258" s="21"/>
      <c r="DL258" s="21"/>
      <c r="DM258" s="21"/>
      <c r="DN258" s="21"/>
      <c r="DO258" s="21"/>
      <c r="DP258" s="21"/>
      <c r="DQ258" s="21"/>
      <c r="DR258" s="21"/>
      <c r="DS258" s="21"/>
      <c r="DT258" s="21"/>
      <c r="DU258" s="21"/>
      <c r="DV258" s="21"/>
      <c r="DW258" s="21"/>
      <c r="DX258" s="21"/>
      <c r="DY258" s="21"/>
      <c r="DZ258" s="21"/>
      <c r="EA258" s="21"/>
      <c r="EB258" s="21"/>
      <c r="EC258" s="21"/>
      <c r="ED258" s="21"/>
      <c r="EE258" s="21"/>
      <c r="EF258" s="21"/>
      <c r="EG258" s="21"/>
      <c r="EH258" s="21"/>
      <c r="EI258" s="21"/>
      <c r="EJ258" s="21"/>
      <c r="EK258" s="21"/>
      <c r="EL258" s="21"/>
      <c r="EM258" s="21"/>
      <c r="EN258" s="21"/>
      <c r="EO258" s="21"/>
    </row>
  </sheetData>
  <mergeCells count="1">
    <mergeCell ref="B5:C5"/>
  </mergeCells>
  <hyperlinks>
    <hyperlink ref="A2" location="'Guidance notes'!A1" display="&lt;&lt;" xr:uid="{00000000-0004-0000-0300-000000000000}"/>
  </hyperlinks>
  <pageMargins left="0.7" right="0.7" top="0.75" bottom="0.75" header="0" footer="0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BFBFBF"/>
  </sheetPr>
  <dimension ref="A1:EO278"/>
  <sheetViews>
    <sheetView showGridLines="0" workbookViewId="0">
      <pane xSplit="4" ySplit="5" topLeftCell="E25" activePane="bottomRight" state="frozen"/>
      <selection pane="topRight" activeCell="E1" sqref="E1"/>
      <selection pane="bottomLeft" activeCell="A6" sqref="A6"/>
      <selection pane="bottomRight" activeCell="F52" sqref="F52"/>
    </sheetView>
  </sheetViews>
  <sheetFormatPr baseColWidth="10" defaultColWidth="14.5" defaultRowHeight="15" customHeight="1"/>
  <cols>
    <col min="1" max="1" width="3.1640625" customWidth="1"/>
    <col min="2" max="2" width="1.83203125" customWidth="1"/>
    <col min="3" max="3" width="55.6640625" customWidth="1"/>
    <col min="4" max="4" width="9" customWidth="1"/>
    <col min="5" max="5" width="2.5" customWidth="1"/>
    <col min="6" max="125" width="12.83203125" customWidth="1"/>
  </cols>
  <sheetData>
    <row r="1" spans="1:145" ht="6.75" customHeight="1">
      <c r="A1" s="21"/>
      <c r="B1" s="21"/>
      <c r="C1" s="21"/>
      <c r="D1" s="79"/>
      <c r="E1" s="64"/>
      <c r="F1" s="183">
        <v>1</v>
      </c>
      <c r="G1" s="183">
        <v>1</v>
      </c>
      <c r="H1" s="183">
        <v>1</v>
      </c>
      <c r="I1" s="183">
        <v>1</v>
      </c>
      <c r="J1" s="183">
        <v>1</v>
      </c>
      <c r="K1" s="183">
        <v>1</v>
      </c>
      <c r="L1" s="183">
        <v>1</v>
      </c>
      <c r="M1" s="183">
        <v>1</v>
      </c>
      <c r="N1" s="183">
        <v>1</v>
      </c>
      <c r="O1" s="183">
        <v>1</v>
      </c>
      <c r="P1" s="183">
        <v>1</v>
      </c>
      <c r="Q1" s="183">
        <v>1</v>
      </c>
      <c r="R1" s="183">
        <f t="shared" ref="R1:DU1" si="0">F1+1</f>
        <v>2</v>
      </c>
      <c r="S1" s="183">
        <f t="shared" si="0"/>
        <v>2</v>
      </c>
      <c r="T1" s="183">
        <f t="shared" si="0"/>
        <v>2</v>
      </c>
      <c r="U1" s="183">
        <f t="shared" si="0"/>
        <v>2</v>
      </c>
      <c r="V1" s="183">
        <f t="shared" si="0"/>
        <v>2</v>
      </c>
      <c r="W1" s="183">
        <f t="shared" si="0"/>
        <v>2</v>
      </c>
      <c r="X1" s="183">
        <f t="shared" si="0"/>
        <v>2</v>
      </c>
      <c r="Y1" s="183">
        <f t="shared" si="0"/>
        <v>2</v>
      </c>
      <c r="Z1" s="183">
        <f t="shared" si="0"/>
        <v>2</v>
      </c>
      <c r="AA1" s="183">
        <f t="shared" si="0"/>
        <v>2</v>
      </c>
      <c r="AB1" s="183">
        <f t="shared" si="0"/>
        <v>2</v>
      </c>
      <c r="AC1" s="183">
        <f t="shared" si="0"/>
        <v>2</v>
      </c>
      <c r="AD1" s="183">
        <f t="shared" si="0"/>
        <v>3</v>
      </c>
      <c r="AE1" s="183">
        <f t="shared" si="0"/>
        <v>3</v>
      </c>
      <c r="AF1" s="183">
        <f t="shared" si="0"/>
        <v>3</v>
      </c>
      <c r="AG1" s="183">
        <f t="shared" si="0"/>
        <v>3</v>
      </c>
      <c r="AH1" s="183">
        <f t="shared" si="0"/>
        <v>3</v>
      </c>
      <c r="AI1" s="183">
        <f t="shared" si="0"/>
        <v>3</v>
      </c>
      <c r="AJ1" s="183">
        <f t="shared" si="0"/>
        <v>3</v>
      </c>
      <c r="AK1" s="183">
        <f t="shared" si="0"/>
        <v>3</v>
      </c>
      <c r="AL1" s="183">
        <f t="shared" si="0"/>
        <v>3</v>
      </c>
      <c r="AM1" s="183">
        <f t="shared" si="0"/>
        <v>3</v>
      </c>
      <c r="AN1" s="183">
        <f t="shared" si="0"/>
        <v>3</v>
      </c>
      <c r="AO1" s="183">
        <f t="shared" si="0"/>
        <v>3</v>
      </c>
      <c r="AP1" s="183">
        <f t="shared" si="0"/>
        <v>4</v>
      </c>
      <c r="AQ1" s="183">
        <f t="shared" si="0"/>
        <v>4</v>
      </c>
      <c r="AR1" s="183">
        <f t="shared" si="0"/>
        <v>4</v>
      </c>
      <c r="AS1" s="183">
        <f t="shared" si="0"/>
        <v>4</v>
      </c>
      <c r="AT1" s="183">
        <f t="shared" si="0"/>
        <v>4</v>
      </c>
      <c r="AU1" s="183">
        <f t="shared" si="0"/>
        <v>4</v>
      </c>
      <c r="AV1" s="183">
        <f t="shared" si="0"/>
        <v>4</v>
      </c>
      <c r="AW1" s="183">
        <f t="shared" si="0"/>
        <v>4</v>
      </c>
      <c r="AX1" s="183">
        <f t="shared" si="0"/>
        <v>4</v>
      </c>
      <c r="AY1" s="183">
        <f t="shared" si="0"/>
        <v>4</v>
      </c>
      <c r="AZ1" s="183">
        <f t="shared" si="0"/>
        <v>4</v>
      </c>
      <c r="BA1" s="183">
        <f t="shared" si="0"/>
        <v>4</v>
      </c>
      <c r="BB1" s="183">
        <f t="shared" si="0"/>
        <v>5</v>
      </c>
      <c r="BC1" s="183">
        <f t="shared" si="0"/>
        <v>5</v>
      </c>
      <c r="BD1" s="183">
        <f t="shared" si="0"/>
        <v>5</v>
      </c>
      <c r="BE1" s="183">
        <f t="shared" si="0"/>
        <v>5</v>
      </c>
      <c r="BF1" s="183">
        <f t="shared" si="0"/>
        <v>5</v>
      </c>
      <c r="BG1" s="183">
        <f t="shared" si="0"/>
        <v>5</v>
      </c>
      <c r="BH1" s="183">
        <f t="shared" si="0"/>
        <v>5</v>
      </c>
      <c r="BI1" s="183">
        <f t="shared" si="0"/>
        <v>5</v>
      </c>
      <c r="BJ1" s="183">
        <f t="shared" si="0"/>
        <v>5</v>
      </c>
      <c r="BK1" s="183">
        <f t="shared" si="0"/>
        <v>5</v>
      </c>
      <c r="BL1" s="183">
        <f t="shared" si="0"/>
        <v>5</v>
      </c>
      <c r="BM1" s="183">
        <f t="shared" si="0"/>
        <v>5</v>
      </c>
      <c r="BN1" s="183">
        <f t="shared" si="0"/>
        <v>6</v>
      </c>
      <c r="BO1" s="183">
        <f t="shared" si="0"/>
        <v>6</v>
      </c>
      <c r="BP1" s="183">
        <f t="shared" si="0"/>
        <v>6</v>
      </c>
      <c r="BQ1" s="183">
        <f t="shared" si="0"/>
        <v>6</v>
      </c>
      <c r="BR1" s="183">
        <f t="shared" si="0"/>
        <v>6</v>
      </c>
      <c r="BS1" s="183">
        <f t="shared" si="0"/>
        <v>6</v>
      </c>
      <c r="BT1" s="183">
        <f t="shared" si="0"/>
        <v>6</v>
      </c>
      <c r="BU1" s="183">
        <f t="shared" si="0"/>
        <v>6</v>
      </c>
      <c r="BV1" s="183">
        <f t="shared" si="0"/>
        <v>6</v>
      </c>
      <c r="BW1" s="183">
        <f t="shared" si="0"/>
        <v>6</v>
      </c>
      <c r="BX1" s="183">
        <f t="shared" si="0"/>
        <v>6</v>
      </c>
      <c r="BY1" s="183">
        <f t="shared" si="0"/>
        <v>6</v>
      </c>
      <c r="BZ1" s="183">
        <f t="shared" si="0"/>
        <v>7</v>
      </c>
      <c r="CA1" s="183">
        <f t="shared" si="0"/>
        <v>7</v>
      </c>
      <c r="CB1" s="183">
        <f t="shared" si="0"/>
        <v>7</v>
      </c>
      <c r="CC1" s="183">
        <f t="shared" si="0"/>
        <v>7</v>
      </c>
      <c r="CD1" s="183">
        <f t="shared" si="0"/>
        <v>7</v>
      </c>
      <c r="CE1" s="183">
        <f t="shared" si="0"/>
        <v>7</v>
      </c>
      <c r="CF1" s="183">
        <f t="shared" si="0"/>
        <v>7</v>
      </c>
      <c r="CG1" s="183">
        <f t="shared" si="0"/>
        <v>7</v>
      </c>
      <c r="CH1" s="183">
        <f t="shared" si="0"/>
        <v>7</v>
      </c>
      <c r="CI1" s="183">
        <f t="shared" si="0"/>
        <v>7</v>
      </c>
      <c r="CJ1" s="183">
        <f t="shared" si="0"/>
        <v>7</v>
      </c>
      <c r="CK1" s="183">
        <f t="shared" si="0"/>
        <v>7</v>
      </c>
      <c r="CL1" s="183">
        <f t="shared" si="0"/>
        <v>8</v>
      </c>
      <c r="CM1" s="183">
        <f t="shared" si="0"/>
        <v>8</v>
      </c>
      <c r="CN1" s="183">
        <f t="shared" si="0"/>
        <v>8</v>
      </c>
      <c r="CO1" s="183">
        <f t="shared" si="0"/>
        <v>8</v>
      </c>
      <c r="CP1" s="183">
        <f t="shared" si="0"/>
        <v>8</v>
      </c>
      <c r="CQ1" s="183">
        <f t="shared" si="0"/>
        <v>8</v>
      </c>
      <c r="CR1" s="183">
        <f t="shared" si="0"/>
        <v>8</v>
      </c>
      <c r="CS1" s="183">
        <f t="shared" si="0"/>
        <v>8</v>
      </c>
      <c r="CT1" s="183">
        <f t="shared" si="0"/>
        <v>8</v>
      </c>
      <c r="CU1" s="183">
        <f t="shared" si="0"/>
        <v>8</v>
      </c>
      <c r="CV1" s="183">
        <f t="shared" si="0"/>
        <v>8</v>
      </c>
      <c r="CW1" s="183">
        <f t="shared" si="0"/>
        <v>8</v>
      </c>
      <c r="CX1" s="183">
        <f t="shared" si="0"/>
        <v>9</v>
      </c>
      <c r="CY1" s="183">
        <f t="shared" si="0"/>
        <v>9</v>
      </c>
      <c r="CZ1" s="183">
        <f t="shared" si="0"/>
        <v>9</v>
      </c>
      <c r="DA1" s="183">
        <f t="shared" si="0"/>
        <v>9</v>
      </c>
      <c r="DB1" s="183">
        <f t="shared" si="0"/>
        <v>9</v>
      </c>
      <c r="DC1" s="183">
        <f t="shared" si="0"/>
        <v>9</v>
      </c>
      <c r="DD1" s="183">
        <f t="shared" si="0"/>
        <v>9</v>
      </c>
      <c r="DE1" s="183">
        <f t="shared" si="0"/>
        <v>9</v>
      </c>
      <c r="DF1" s="183">
        <f t="shared" si="0"/>
        <v>9</v>
      </c>
      <c r="DG1" s="183">
        <f t="shared" si="0"/>
        <v>9</v>
      </c>
      <c r="DH1" s="183">
        <f t="shared" si="0"/>
        <v>9</v>
      </c>
      <c r="DI1" s="183">
        <f t="shared" si="0"/>
        <v>9</v>
      </c>
      <c r="DJ1" s="183">
        <f t="shared" si="0"/>
        <v>10</v>
      </c>
      <c r="DK1" s="183">
        <f t="shared" si="0"/>
        <v>10</v>
      </c>
      <c r="DL1" s="183">
        <f t="shared" si="0"/>
        <v>10</v>
      </c>
      <c r="DM1" s="183">
        <f t="shared" si="0"/>
        <v>10</v>
      </c>
      <c r="DN1" s="183">
        <f t="shared" si="0"/>
        <v>10</v>
      </c>
      <c r="DO1" s="183">
        <f t="shared" si="0"/>
        <v>10</v>
      </c>
      <c r="DP1" s="183">
        <f t="shared" si="0"/>
        <v>10</v>
      </c>
      <c r="DQ1" s="183">
        <f t="shared" si="0"/>
        <v>10</v>
      </c>
      <c r="DR1" s="183">
        <f t="shared" si="0"/>
        <v>10</v>
      </c>
      <c r="DS1" s="183">
        <f t="shared" si="0"/>
        <v>10</v>
      </c>
      <c r="DT1" s="183">
        <f t="shared" si="0"/>
        <v>10</v>
      </c>
      <c r="DU1" s="183">
        <f t="shared" si="0"/>
        <v>10</v>
      </c>
      <c r="DV1" s="21"/>
      <c r="DW1" s="21"/>
      <c r="DX1" s="21"/>
      <c r="DY1" s="21"/>
      <c r="DZ1" s="21"/>
      <c r="EA1" s="21"/>
      <c r="EB1" s="21"/>
      <c r="EC1" s="21"/>
      <c r="ED1" s="21"/>
      <c r="EE1" s="21"/>
      <c r="EF1" s="21"/>
      <c r="EG1" s="21"/>
      <c r="EH1" s="21"/>
      <c r="EI1" s="21"/>
      <c r="EJ1" s="21"/>
      <c r="EK1" s="21"/>
      <c r="EL1" s="21"/>
      <c r="EM1" s="21"/>
      <c r="EN1" s="21"/>
      <c r="EO1" s="21"/>
    </row>
    <row r="2" spans="1:145" ht="14.25" customHeight="1">
      <c r="A2" s="24" t="s">
        <v>32</v>
      </c>
      <c r="B2" s="25" t="s">
        <v>403</v>
      </c>
      <c r="C2" s="21"/>
      <c r="D2" s="79"/>
      <c r="E2" s="64"/>
      <c r="F2" s="120" t="str">
        <f>Revenue!F2</f>
        <v>Год 1</v>
      </c>
      <c r="G2" s="120" t="str">
        <f>Revenue!G2</f>
        <v>Год 1</v>
      </c>
      <c r="H2" s="120" t="str">
        <f>Revenue!H2</f>
        <v>Год 1</v>
      </c>
      <c r="I2" s="120" t="str">
        <f>Revenue!I2</f>
        <v>Год 1</v>
      </c>
      <c r="J2" s="120" t="str">
        <f>Revenue!J2</f>
        <v>Год 1</v>
      </c>
      <c r="K2" s="120" t="str">
        <f>Revenue!K2</f>
        <v>Год 1</v>
      </c>
      <c r="L2" s="120" t="str">
        <f>Revenue!L2</f>
        <v>Год 1</v>
      </c>
      <c r="M2" s="120" t="str">
        <f>Revenue!M2</f>
        <v>Год 1</v>
      </c>
      <c r="N2" s="120" t="str">
        <f>Revenue!N2</f>
        <v>Год 1</v>
      </c>
      <c r="O2" s="120" t="str">
        <f>Revenue!O2</f>
        <v>Год 1</v>
      </c>
      <c r="P2" s="120" t="str">
        <f>Revenue!P2</f>
        <v>Год 1</v>
      </c>
      <c r="Q2" s="120" t="str">
        <f>Revenue!Q2</f>
        <v>Год 1</v>
      </c>
      <c r="R2" s="120" t="str">
        <f>Revenue!R2</f>
        <v>Год 2</v>
      </c>
      <c r="S2" s="120" t="str">
        <f>Revenue!S2</f>
        <v>Год 2</v>
      </c>
      <c r="T2" s="120" t="str">
        <f>Revenue!T2</f>
        <v>Год 2</v>
      </c>
      <c r="U2" s="120" t="str">
        <f>Revenue!U2</f>
        <v>Год 2</v>
      </c>
      <c r="V2" s="120" t="str">
        <f>Revenue!V2</f>
        <v>Год 2</v>
      </c>
      <c r="W2" s="120" t="str">
        <f>Revenue!W2</f>
        <v>Год 2</v>
      </c>
      <c r="X2" s="120" t="str">
        <f>Revenue!X2</f>
        <v>Год 2</v>
      </c>
      <c r="Y2" s="120" t="str">
        <f>Revenue!Y2</f>
        <v>Год 2</v>
      </c>
      <c r="Z2" s="120" t="str">
        <f>Revenue!Z2</f>
        <v>Год 2</v>
      </c>
      <c r="AA2" s="120" t="str">
        <f>Revenue!AA2</f>
        <v>Год 2</v>
      </c>
      <c r="AB2" s="120" t="str">
        <f>Revenue!AB2</f>
        <v>Год 2</v>
      </c>
      <c r="AC2" s="120" t="str">
        <f>Revenue!AC2</f>
        <v>Год 2</v>
      </c>
      <c r="AD2" s="120" t="str">
        <f>Revenue!AD2</f>
        <v>Год 3</v>
      </c>
      <c r="AE2" s="120" t="str">
        <f>Revenue!AE2</f>
        <v>Год 3</v>
      </c>
      <c r="AF2" s="120" t="str">
        <f>Revenue!AF2</f>
        <v>Год 3</v>
      </c>
      <c r="AG2" s="120" t="str">
        <f>Revenue!AG2</f>
        <v>Год 3</v>
      </c>
      <c r="AH2" s="120" t="str">
        <f>Revenue!AH2</f>
        <v>Год 3</v>
      </c>
      <c r="AI2" s="120" t="str">
        <f>Revenue!AI2</f>
        <v>Год 3</v>
      </c>
      <c r="AJ2" s="120" t="str">
        <f>Revenue!AJ2</f>
        <v>Год 3</v>
      </c>
      <c r="AK2" s="120" t="str">
        <f>Revenue!AK2</f>
        <v>Год 3</v>
      </c>
      <c r="AL2" s="120" t="str">
        <f>Revenue!AL2</f>
        <v>Год 3</v>
      </c>
      <c r="AM2" s="120" t="str">
        <f>Revenue!AM2</f>
        <v>Год 3</v>
      </c>
      <c r="AN2" s="120" t="str">
        <f>Revenue!AN2</f>
        <v>Год 3</v>
      </c>
      <c r="AO2" s="120" t="str">
        <f>Revenue!AO2</f>
        <v>Год 3</v>
      </c>
      <c r="AP2" s="120" t="str">
        <f>Revenue!AP2</f>
        <v>Год 4</v>
      </c>
      <c r="AQ2" s="120" t="str">
        <f>Revenue!AQ2</f>
        <v>Год 4</v>
      </c>
      <c r="AR2" s="120" t="str">
        <f>Revenue!AR2</f>
        <v>Год 4</v>
      </c>
      <c r="AS2" s="120" t="str">
        <f>Revenue!AS2</f>
        <v>Год 4</v>
      </c>
      <c r="AT2" s="120" t="str">
        <f>Revenue!AT2</f>
        <v>Год 4</v>
      </c>
      <c r="AU2" s="120" t="str">
        <f>Revenue!AU2</f>
        <v>Год 4</v>
      </c>
      <c r="AV2" s="120" t="str">
        <f>Revenue!AV2</f>
        <v>Год 4</v>
      </c>
      <c r="AW2" s="120" t="str">
        <f>Revenue!AW2</f>
        <v>Год 4</v>
      </c>
      <c r="AX2" s="120" t="str">
        <f>Revenue!AX2</f>
        <v>Год 4</v>
      </c>
      <c r="AY2" s="120" t="str">
        <f>Revenue!AY2</f>
        <v>Год 4</v>
      </c>
      <c r="AZ2" s="120" t="str">
        <f>Revenue!AZ2</f>
        <v>Год 4</v>
      </c>
      <c r="BA2" s="120" t="str">
        <f>Revenue!BA2</f>
        <v>Год 4</v>
      </c>
      <c r="BB2" s="120" t="str">
        <f>Revenue!BB2</f>
        <v>Год 5</v>
      </c>
      <c r="BC2" s="120" t="str">
        <f>Revenue!BC2</f>
        <v>Год 5</v>
      </c>
      <c r="BD2" s="120" t="str">
        <f>Revenue!BD2</f>
        <v>Год 5</v>
      </c>
      <c r="BE2" s="120" t="str">
        <f>Revenue!BE2</f>
        <v>Год 5</v>
      </c>
      <c r="BF2" s="120" t="str">
        <f>Revenue!BF2</f>
        <v>Год 5</v>
      </c>
      <c r="BG2" s="120" t="str">
        <f>Revenue!BG2</f>
        <v>Год 5</v>
      </c>
      <c r="BH2" s="120" t="str">
        <f>Revenue!BH2</f>
        <v>Год 5</v>
      </c>
      <c r="BI2" s="120" t="str">
        <f>Revenue!BI2</f>
        <v>Год 5</v>
      </c>
      <c r="BJ2" s="120" t="str">
        <f>Revenue!BJ2</f>
        <v>Год 5</v>
      </c>
      <c r="BK2" s="120" t="str">
        <f>Revenue!BK2</f>
        <v>Год 5</v>
      </c>
      <c r="BL2" s="120" t="str">
        <f>Revenue!BL2</f>
        <v>Год 5</v>
      </c>
      <c r="BM2" s="120" t="str">
        <f>Revenue!BM2</f>
        <v>Год 5</v>
      </c>
      <c r="BN2" s="120" t="str">
        <f>Revenue!BN2</f>
        <v>Год 6</v>
      </c>
      <c r="BO2" s="120" t="str">
        <f>Revenue!BO2</f>
        <v>Год 6</v>
      </c>
      <c r="BP2" s="120" t="str">
        <f>Revenue!BP2</f>
        <v>Год 6</v>
      </c>
      <c r="BQ2" s="120" t="str">
        <f>Revenue!BQ2</f>
        <v>Год 6</v>
      </c>
      <c r="BR2" s="120" t="str">
        <f>Revenue!BR2</f>
        <v>Год 6</v>
      </c>
      <c r="BS2" s="120" t="str">
        <f>Revenue!BS2</f>
        <v>Год 6</v>
      </c>
      <c r="BT2" s="120" t="str">
        <f>Revenue!BT2</f>
        <v>Год 6</v>
      </c>
      <c r="BU2" s="120" t="str">
        <f>Revenue!BU2</f>
        <v>Год 6</v>
      </c>
      <c r="BV2" s="120" t="str">
        <f>Revenue!BV2</f>
        <v>Год 6</v>
      </c>
      <c r="BW2" s="120" t="str">
        <f>Revenue!BW2</f>
        <v>Год 6</v>
      </c>
      <c r="BX2" s="120" t="str">
        <f>Revenue!BX2</f>
        <v>Год 6</v>
      </c>
      <c r="BY2" s="120" t="str">
        <f>Revenue!BY2</f>
        <v>Год 6</v>
      </c>
      <c r="BZ2" s="120" t="str">
        <f>Revenue!BZ2</f>
        <v>Год 7</v>
      </c>
      <c r="CA2" s="120" t="str">
        <f>Revenue!CA2</f>
        <v>Год 7</v>
      </c>
      <c r="CB2" s="120" t="str">
        <f>Revenue!CB2</f>
        <v>Год 7</v>
      </c>
      <c r="CC2" s="120" t="str">
        <f>Revenue!CC2</f>
        <v>Год 7</v>
      </c>
      <c r="CD2" s="120" t="str">
        <f>Revenue!CD2</f>
        <v>Год 7</v>
      </c>
      <c r="CE2" s="120" t="str">
        <f>Revenue!CE2</f>
        <v>Год 7</v>
      </c>
      <c r="CF2" s="120" t="str">
        <f>Revenue!CF2</f>
        <v>Год 7</v>
      </c>
      <c r="CG2" s="120" t="str">
        <f>Revenue!CG2</f>
        <v>Год 7</v>
      </c>
      <c r="CH2" s="120" t="str">
        <f>Revenue!CH2</f>
        <v>Год 7</v>
      </c>
      <c r="CI2" s="120" t="str">
        <f>Revenue!CI2</f>
        <v>Год 7</v>
      </c>
      <c r="CJ2" s="120" t="str">
        <f>Revenue!CJ2</f>
        <v>Год 7</v>
      </c>
      <c r="CK2" s="120" t="str">
        <f>Revenue!CK2</f>
        <v>Год 7</v>
      </c>
      <c r="CL2" s="120" t="str">
        <f>Revenue!CL2</f>
        <v>Год 8</v>
      </c>
      <c r="CM2" s="120" t="str">
        <f>Revenue!CM2</f>
        <v>Год 8</v>
      </c>
      <c r="CN2" s="120" t="str">
        <f>Revenue!CN2</f>
        <v>Год 8</v>
      </c>
      <c r="CO2" s="120" t="str">
        <f>Revenue!CO2</f>
        <v>Год 8</v>
      </c>
      <c r="CP2" s="120" t="str">
        <f>Revenue!CP2</f>
        <v>Год 8</v>
      </c>
      <c r="CQ2" s="120" t="str">
        <f>Revenue!CQ2</f>
        <v>Год 8</v>
      </c>
      <c r="CR2" s="120" t="str">
        <f>Revenue!CR2</f>
        <v>Год 8</v>
      </c>
      <c r="CS2" s="120" t="str">
        <f>Revenue!CS2</f>
        <v>Год 8</v>
      </c>
      <c r="CT2" s="120" t="str">
        <f>Revenue!CT2</f>
        <v>Год 8</v>
      </c>
      <c r="CU2" s="120" t="str">
        <f>Revenue!CU2</f>
        <v>Год 8</v>
      </c>
      <c r="CV2" s="120" t="str">
        <f>Revenue!CV2</f>
        <v>Год 8</v>
      </c>
      <c r="CW2" s="120" t="str">
        <f>Revenue!CW2</f>
        <v>Год 8</v>
      </c>
      <c r="CX2" s="120" t="str">
        <f>Revenue!CX2</f>
        <v>Год 9</v>
      </c>
      <c r="CY2" s="120" t="str">
        <f>Revenue!CY2</f>
        <v>Год 9</v>
      </c>
      <c r="CZ2" s="120" t="str">
        <f>Revenue!CZ2</f>
        <v>Год 9</v>
      </c>
      <c r="DA2" s="120" t="str">
        <f>Revenue!DA2</f>
        <v>Год 9</v>
      </c>
      <c r="DB2" s="120" t="str">
        <f>Revenue!DB2</f>
        <v>Год 9</v>
      </c>
      <c r="DC2" s="120" t="str">
        <f>Revenue!DC2</f>
        <v>Год 9</v>
      </c>
      <c r="DD2" s="120" t="str">
        <f>Revenue!DD2</f>
        <v>Год 9</v>
      </c>
      <c r="DE2" s="120" t="str">
        <f>Revenue!DE2</f>
        <v>Год 9</v>
      </c>
      <c r="DF2" s="120" t="str">
        <f>Revenue!DF2</f>
        <v>Год 9</v>
      </c>
      <c r="DG2" s="120" t="str">
        <f>Revenue!DG2</f>
        <v>Год 9</v>
      </c>
      <c r="DH2" s="120" t="str">
        <f>Revenue!DH2</f>
        <v>Год 9</v>
      </c>
      <c r="DI2" s="120" t="str">
        <f>Revenue!DI2</f>
        <v>Год 9</v>
      </c>
      <c r="DJ2" s="120" t="str">
        <f>Revenue!DJ2</f>
        <v>Год 10</v>
      </c>
      <c r="DK2" s="120" t="str">
        <f>Revenue!DK2</f>
        <v>Год 10</v>
      </c>
      <c r="DL2" s="120" t="str">
        <f>Revenue!DL2</f>
        <v>Год 10</v>
      </c>
      <c r="DM2" s="120" t="str">
        <f>Revenue!DM2</f>
        <v>Год 10</v>
      </c>
      <c r="DN2" s="120" t="str">
        <f>Revenue!DN2</f>
        <v>Год 10</v>
      </c>
      <c r="DO2" s="120" t="str">
        <f>Revenue!DO2</f>
        <v>Год 10</v>
      </c>
      <c r="DP2" s="120" t="str">
        <f>Revenue!DP2</f>
        <v>Год 10</v>
      </c>
      <c r="DQ2" s="120" t="str">
        <f>Revenue!DQ2</f>
        <v>Год 10</v>
      </c>
      <c r="DR2" s="120" t="str">
        <f>Revenue!DR2</f>
        <v>Год 10</v>
      </c>
      <c r="DS2" s="120" t="str">
        <f>Revenue!DS2</f>
        <v>Год 10</v>
      </c>
      <c r="DT2" s="120" t="str">
        <f>Revenue!DT2</f>
        <v>Год 10</v>
      </c>
      <c r="DU2" s="120" t="str">
        <f>Revenue!DU2</f>
        <v>Год 10</v>
      </c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</row>
    <row r="3" spans="1:145" ht="14.25" customHeight="1">
      <c r="A3" s="21"/>
      <c r="B3" s="21"/>
      <c r="C3" s="21"/>
      <c r="D3" s="79"/>
      <c r="E3" s="64"/>
      <c r="F3" s="168" t="str">
        <f>Revenue!F3</f>
        <v xml:space="preserve">Месяц 1 </v>
      </c>
      <c r="G3" s="168" t="str">
        <f>Revenue!G3</f>
        <v>Месяц 2</v>
      </c>
      <c r="H3" s="168" t="str">
        <f>Revenue!H3</f>
        <v>Месяц 3</v>
      </c>
      <c r="I3" s="168" t="str">
        <f>Revenue!I3</f>
        <v>Месяц 4</v>
      </c>
      <c r="J3" s="168" t="str">
        <f>Revenue!J3</f>
        <v>Месяц 5</v>
      </c>
      <c r="K3" s="168" t="str">
        <f>Revenue!K3</f>
        <v>Месяц 6</v>
      </c>
      <c r="L3" s="168" t="str">
        <f>Revenue!L3</f>
        <v>Месяц 7</v>
      </c>
      <c r="M3" s="168" t="str">
        <f>Revenue!M3</f>
        <v>Месяц 8</v>
      </c>
      <c r="N3" s="168" t="str">
        <f>Revenue!N3</f>
        <v>Месяц 9</v>
      </c>
      <c r="O3" s="168" t="str">
        <f>Revenue!O3</f>
        <v>Месяц 10</v>
      </c>
      <c r="P3" s="168" t="str">
        <f>Revenue!P3</f>
        <v>Месяц 11</v>
      </c>
      <c r="Q3" s="168" t="str">
        <f>Revenue!Q3</f>
        <v>Месяц 12</v>
      </c>
      <c r="R3" s="168" t="str">
        <f>Revenue!R3</f>
        <v>Месяц 1</v>
      </c>
      <c r="S3" s="168" t="str">
        <f>Revenue!S3</f>
        <v>Месяц 2</v>
      </c>
      <c r="T3" s="168" t="str">
        <f>Revenue!T3</f>
        <v>Месяц 3</v>
      </c>
      <c r="U3" s="168" t="str">
        <f>Revenue!U3</f>
        <v>Месяц 4</v>
      </c>
      <c r="V3" s="168" t="str">
        <f>Revenue!V3</f>
        <v>Месяц 5</v>
      </c>
      <c r="W3" s="168" t="str">
        <f>Revenue!W3</f>
        <v>Месяц 6</v>
      </c>
      <c r="X3" s="168" t="str">
        <f>Revenue!X3</f>
        <v>Месяц 7</v>
      </c>
      <c r="Y3" s="168" t="str">
        <f>Revenue!Y3</f>
        <v>Месяц 8</v>
      </c>
      <c r="Z3" s="168" t="str">
        <f>Revenue!Z3</f>
        <v>Месяц 9</v>
      </c>
      <c r="AA3" s="168" t="str">
        <f>Revenue!AA3</f>
        <v>Месяц 10</v>
      </c>
      <c r="AB3" s="168" t="str">
        <f>Revenue!AB3</f>
        <v>Месяц 11</v>
      </c>
      <c r="AC3" s="168" t="str">
        <f>Revenue!AC3</f>
        <v>Месяц 12</v>
      </c>
      <c r="AD3" s="168" t="str">
        <f>Revenue!AD3</f>
        <v>Месяц 1</v>
      </c>
      <c r="AE3" s="168" t="str">
        <f>Revenue!AE3</f>
        <v>Месяц 2</v>
      </c>
      <c r="AF3" s="168" t="str">
        <f>Revenue!AF3</f>
        <v>Месяц 3</v>
      </c>
      <c r="AG3" s="168" t="str">
        <f>Revenue!AG3</f>
        <v>Месяц 4</v>
      </c>
      <c r="AH3" s="168" t="str">
        <f>Revenue!AH3</f>
        <v>Месяц 5</v>
      </c>
      <c r="AI3" s="168" t="str">
        <f>Revenue!AI3</f>
        <v>Месяц 6</v>
      </c>
      <c r="AJ3" s="168" t="str">
        <f>Revenue!AJ3</f>
        <v>Месяц 7</v>
      </c>
      <c r="AK3" s="168" t="str">
        <f>Revenue!AK3</f>
        <v>Месяц 8</v>
      </c>
      <c r="AL3" s="168" t="str">
        <f>Revenue!AL3</f>
        <v>Месяц 9</v>
      </c>
      <c r="AM3" s="168" t="str">
        <f>Revenue!AM3</f>
        <v>Месяц 10</v>
      </c>
      <c r="AN3" s="168" t="str">
        <f>Revenue!AN3</f>
        <v>Месяц 11</v>
      </c>
      <c r="AO3" s="168" t="str">
        <f>Revenue!AO3</f>
        <v>Месяц 12</v>
      </c>
      <c r="AP3" s="168" t="str">
        <f>Revenue!AP3</f>
        <v>Месяц 1</v>
      </c>
      <c r="AQ3" s="168" t="str">
        <f>Revenue!AQ3</f>
        <v>Месяц 2</v>
      </c>
      <c r="AR3" s="168" t="str">
        <f>Revenue!AR3</f>
        <v>Месяц 3</v>
      </c>
      <c r="AS3" s="168" t="str">
        <f>Revenue!AS3</f>
        <v>Месяц 4</v>
      </c>
      <c r="AT3" s="168" t="str">
        <f>Revenue!AT3</f>
        <v>Месяц 5</v>
      </c>
      <c r="AU3" s="168" t="str">
        <f>Revenue!AU3</f>
        <v>Месяц 6</v>
      </c>
      <c r="AV3" s="168" t="str">
        <f>Revenue!AV3</f>
        <v>Месяц 7</v>
      </c>
      <c r="AW3" s="168" t="str">
        <f>Revenue!AW3</f>
        <v>Месяц 8</v>
      </c>
      <c r="AX3" s="168" t="str">
        <f>Revenue!AX3</f>
        <v>Месяц 9</v>
      </c>
      <c r="AY3" s="168" t="str">
        <f>Revenue!AY3</f>
        <v>Месяц 10</v>
      </c>
      <c r="AZ3" s="168" t="str">
        <f>Revenue!AZ3</f>
        <v>Месяц 11</v>
      </c>
      <c r="BA3" s="168" t="str">
        <f>Revenue!BA3</f>
        <v>Месяц 12</v>
      </c>
      <c r="BB3" s="168" t="str">
        <f>Revenue!BB3</f>
        <v>Месяц 1</v>
      </c>
      <c r="BC3" s="168" t="str">
        <f>Revenue!BC3</f>
        <v>Месяц 2</v>
      </c>
      <c r="BD3" s="168" t="str">
        <f>Revenue!BD3</f>
        <v>Месяц 3</v>
      </c>
      <c r="BE3" s="168" t="str">
        <f>Revenue!BE3</f>
        <v>Месяц 4</v>
      </c>
      <c r="BF3" s="168" t="str">
        <f>Revenue!BF3</f>
        <v>Месяц 5</v>
      </c>
      <c r="BG3" s="168" t="str">
        <f>Revenue!BG3</f>
        <v>Месяц 6</v>
      </c>
      <c r="BH3" s="168" t="str">
        <f>Revenue!BH3</f>
        <v>Месяц 7</v>
      </c>
      <c r="BI3" s="168" t="str">
        <f>Revenue!BI3</f>
        <v>Месяц 8</v>
      </c>
      <c r="BJ3" s="168" t="str">
        <f>Revenue!BJ3</f>
        <v>Месяц 9</v>
      </c>
      <c r="BK3" s="168" t="str">
        <f>Revenue!BK3</f>
        <v>Месяц 10</v>
      </c>
      <c r="BL3" s="168" t="str">
        <f>Revenue!BL3</f>
        <v>Месяц 11</v>
      </c>
      <c r="BM3" s="168" t="str">
        <f>Revenue!BM3</f>
        <v>Месяц 12</v>
      </c>
      <c r="BN3" s="168" t="str">
        <f>Revenue!BN3</f>
        <v>Месяц 1</v>
      </c>
      <c r="BO3" s="168" t="str">
        <f>Revenue!BO3</f>
        <v>Месяц 2</v>
      </c>
      <c r="BP3" s="168" t="str">
        <f>Revenue!BP3</f>
        <v>Месяц 3</v>
      </c>
      <c r="BQ3" s="168" t="str">
        <f>Revenue!BQ3</f>
        <v>Месяц 4</v>
      </c>
      <c r="BR3" s="168" t="str">
        <f>Revenue!BR3</f>
        <v>Месяц 5</v>
      </c>
      <c r="BS3" s="168" t="str">
        <f>Revenue!BS3</f>
        <v>Месяц 6</v>
      </c>
      <c r="BT3" s="168" t="str">
        <f>Revenue!BT3</f>
        <v>Месяц 7</v>
      </c>
      <c r="BU3" s="168" t="str">
        <f>Revenue!BU3</f>
        <v>Месяц 8</v>
      </c>
      <c r="BV3" s="168" t="str">
        <f>Revenue!BV3</f>
        <v>Месяц 9</v>
      </c>
      <c r="BW3" s="168" t="str">
        <f>Revenue!BW3</f>
        <v>Месяц 10</v>
      </c>
      <c r="BX3" s="168" t="str">
        <f>Revenue!BX3</f>
        <v>Месяц 11</v>
      </c>
      <c r="BY3" s="168" t="str">
        <f>Revenue!BY3</f>
        <v>Месяц 12</v>
      </c>
      <c r="BZ3" s="168" t="str">
        <f>Revenue!BZ3</f>
        <v>Месяц 1</v>
      </c>
      <c r="CA3" s="168" t="str">
        <f>Revenue!CA3</f>
        <v>Месяц 2</v>
      </c>
      <c r="CB3" s="168" t="str">
        <f>Revenue!CB3</f>
        <v>Месяц 3</v>
      </c>
      <c r="CC3" s="168" t="str">
        <f>Revenue!CC3</f>
        <v>Месяц 4</v>
      </c>
      <c r="CD3" s="168" t="str">
        <f>Revenue!CD3</f>
        <v>Месяц 5</v>
      </c>
      <c r="CE3" s="168" t="str">
        <f>Revenue!CE3</f>
        <v>Месяц 6</v>
      </c>
      <c r="CF3" s="168" t="str">
        <f>Revenue!CF3</f>
        <v>Месяц 7</v>
      </c>
      <c r="CG3" s="168" t="str">
        <f>Revenue!CG3</f>
        <v>Месяц 8</v>
      </c>
      <c r="CH3" s="168" t="str">
        <f>Revenue!CH3</f>
        <v>Месяц 9</v>
      </c>
      <c r="CI3" s="168" t="str">
        <f>Revenue!CI3</f>
        <v>Месяц 10</v>
      </c>
      <c r="CJ3" s="168" t="str">
        <f>Revenue!CJ3</f>
        <v>Месяц 11</v>
      </c>
      <c r="CK3" s="168" t="str">
        <f>Revenue!CK3</f>
        <v>Месяц 12</v>
      </c>
      <c r="CL3" s="168" t="str">
        <f>Revenue!CL3</f>
        <v>Месяц 1</v>
      </c>
      <c r="CM3" s="168" t="str">
        <f>Revenue!CM3</f>
        <v>Месяц 2</v>
      </c>
      <c r="CN3" s="168" t="str">
        <f>Revenue!CN3</f>
        <v>Месяц 3</v>
      </c>
      <c r="CO3" s="168" t="str">
        <f>Revenue!CO3</f>
        <v>Месяц 4</v>
      </c>
      <c r="CP3" s="168" t="str">
        <f>Revenue!CP3</f>
        <v>Месяц 5</v>
      </c>
      <c r="CQ3" s="168" t="str">
        <f>Revenue!CQ3</f>
        <v>Месяц 6</v>
      </c>
      <c r="CR3" s="168" t="str">
        <f>Revenue!CR3</f>
        <v>Месяц 7</v>
      </c>
      <c r="CS3" s="168" t="str">
        <f>Revenue!CS3</f>
        <v>Месяц 8</v>
      </c>
      <c r="CT3" s="168" t="str">
        <f>Revenue!CT3</f>
        <v>Месяц 9</v>
      </c>
      <c r="CU3" s="168" t="str">
        <f>Revenue!CU3</f>
        <v>Месяц 10</v>
      </c>
      <c r="CV3" s="168" t="str">
        <f>Revenue!CV3</f>
        <v>Месяц 11</v>
      </c>
      <c r="CW3" s="168" t="str">
        <f>Revenue!CW3</f>
        <v>Месяц 12</v>
      </c>
      <c r="CX3" s="168" t="str">
        <f>Revenue!CX3</f>
        <v>Месяц 1</v>
      </c>
      <c r="CY3" s="168" t="str">
        <f>Revenue!CY3</f>
        <v>Месяц 2</v>
      </c>
      <c r="CZ3" s="168" t="str">
        <f>Revenue!CZ3</f>
        <v>Месяц 3</v>
      </c>
      <c r="DA3" s="168" t="str">
        <f>Revenue!DA3</f>
        <v>Месяц 4</v>
      </c>
      <c r="DB3" s="168" t="str">
        <f>Revenue!DB3</f>
        <v>Месяц 5</v>
      </c>
      <c r="DC3" s="168" t="str">
        <f>Revenue!DC3</f>
        <v>Месяц 6</v>
      </c>
      <c r="DD3" s="168" t="str">
        <f>Revenue!DD3</f>
        <v>Месяц 7</v>
      </c>
      <c r="DE3" s="168" t="str">
        <f>Revenue!DE3</f>
        <v>Месяц 8</v>
      </c>
      <c r="DF3" s="168" t="str">
        <f>Revenue!DF3</f>
        <v>Месяц 9</v>
      </c>
      <c r="DG3" s="168" t="str">
        <f>Revenue!DG3</f>
        <v>Месяц 10</v>
      </c>
      <c r="DH3" s="168" t="str">
        <f>Revenue!DH3</f>
        <v>Месяц 11</v>
      </c>
      <c r="DI3" s="168" t="str">
        <f>Revenue!DI3</f>
        <v>Месяц 12</v>
      </c>
      <c r="DJ3" s="168" t="str">
        <f>Revenue!DJ3</f>
        <v>Месяц 1</v>
      </c>
      <c r="DK3" s="168" t="str">
        <f>Revenue!DK3</f>
        <v>Месяц 2</v>
      </c>
      <c r="DL3" s="168" t="str">
        <f>Revenue!DL3</f>
        <v>Месяц 3</v>
      </c>
      <c r="DM3" s="168" t="str">
        <f>Revenue!DM3</f>
        <v>Месяц 4</v>
      </c>
      <c r="DN3" s="168" t="str">
        <f>Revenue!DN3</f>
        <v>Месяц 5</v>
      </c>
      <c r="DO3" s="168" t="str">
        <f>Revenue!DO3</f>
        <v>Месяц 6</v>
      </c>
      <c r="DP3" s="168" t="str">
        <f>Revenue!DP3</f>
        <v>Месяц 7</v>
      </c>
      <c r="DQ3" s="168" t="str">
        <f>Revenue!DQ3</f>
        <v>Месяц 8</v>
      </c>
      <c r="DR3" s="168" t="str">
        <f>Revenue!DR3</f>
        <v>Месяц 9</v>
      </c>
      <c r="DS3" s="168" t="str">
        <f>Revenue!DS3</f>
        <v>Месяц 10</v>
      </c>
      <c r="DT3" s="168" t="str">
        <f>Revenue!DT3</f>
        <v>Месяц 11</v>
      </c>
      <c r="DU3" s="168" t="str">
        <f>Revenue!DU3</f>
        <v>Месяц 12</v>
      </c>
      <c r="DV3" s="21"/>
      <c r="DW3" s="21"/>
      <c r="DX3" s="21"/>
      <c r="DY3" s="21"/>
      <c r="DZ3" s="21"/>
      <c r="EA3" s="21"/>
      <c r="EB3" s="21"/>
      <c r="EC3" s="21"/>
      <c r="ED3" s="21"/>
      <c r="EE3" s="21"/>
      <c r="EF3" s="21"/>
      <c r="EG3" s="21"/>
      <c r="EH3" s="21"/>
      <c r="EI3" s="21"/>
      <c r="EJ3" s="21"/>
      <c r="EK3" s="21"/>
      <c r="EL3" s="21"/>
      <c r="EM3" s="21"/>
      <c r="EN3" s="21"/>
      <c r="EO3" s="21"/>
    </row>
    <row r="4" spans="1:145" ht="14.25" customHeight="1">
      <c r="A4" s="29"/>
      <c r="B4" s="29"/>
      <c r="C4" s="30" t="s">
        <v>35</v>
      </c>
      <c r="D4" s="123"/>
      <c r="E4" s="171"/>
      <c r="F4" s="124">
        <f>Revenue!F4</f>
        <v>1</v>
      </c>
      <c r="G4" s="124">
        <f>Revenue!G4</f>
        <v>2</v>
      </c>
      <c r="H4" s="124">
        <f>Revenue!H4</f>
        <v>3</v>
      </c>
      <c r="I4" s="124">
        <f>Revenue!I4</f>
        <v>4</v>
      </c>
      <c r="J4" s="124">
        <f>Revenue!J4</f>
        <v>5</v>
      </c>
      <c r="K4" s="124">
        <f>Revenue!K4</f>
        <v>6</v>
      </c>
      <c r="L4" s="124">
        <f>Revenue!L4</f>
        <v>7</v>
      </c>
      <c r="M4" s="124">
        <f>Revenue!M4</f>
        <v>8</v>
      </c>
      <c r="N4" s="124">
        <f>Revenue!N4</f>
        <v>9</v>
      </c>
      <c r="O4" s="124">
        <f>Revenue!O4</f>
        <v>10</v>
      </c>
      <c r="P4" s="124">
        <f>Revenue!P4</f>
        <v>11</v>
      </c>
      <c r="Q4" s="124">
        <f>Revenue!Q4</f>
        <v>12</v>
      </c>
      <c r="R4" s="124">
        <f>Revenue!R4</f>
        <v>13</v>
      </c>
      <c r="S4" s="124">
        <f>Revenue!S4</f>
        <v>14</v>
      </c>
      <c r="T4" s="124">
        <f>Revenue!T4</f>
        <v>15</v>
      </c>
      <c r="U4" s="124">
        <f>Revenue!U4</f>
        <v>16</v>
      </c>
      <c r="V4" s="124">
        <f>Revenue!V4</f>
        <v>17</v>
      </c>
      <c r="W4" s="124">
        <f>Revenue!W4</f>
        <v>18</v>
      </c>
      <c r="X4" s="124">
        <f>Revenue!X4</f>
        <v>19</v>
      </c>
      <c r="Y4" s="124">
        <f>Revenue!Y4</f>
        <v>20</v>
      </c>
      <c r="Z4" s="124">
        <f>Revenue!Z4</f>
        <v>21</v>
      </c>
      <c r="AA4" s="124">
        <f>Revenue!AA4</f>
        <v>22</v>
      </c>
      <c r="AB4" s="124">
        <f>Revenue!AB4</f>
        <v>23</v>
      </c>
      <c r="AC4" s="124">
        <f>Revenue!AC4</f>
        <v>24</v>
      </c>
      <c r="AD4" s="124">
        <f>Revenue!AD4</f>
        <v>25</v>
      </c>
      <c r="AE4" s="124">
        <f>Revenue!AE4</f>
        <v>26</v>
      </c>
      <c r="AF4" s="124">
        <f>Revenue!AF4</f>
        <v>27</v>
      </c>
      <c r="AG4" s="124">
        <f>Revenue!AG4</f>
        <v>28</v>
      </c>
      <c r="AH4" s="124">
        <f>Revenue!AH4</f>
        <v>29</v>
      </c>
      <c r="AI4" s="124">
        <f>Revenue!AI4</f>
        <v>30</v>
      </c>
      <c r="AJ4" s="124">
        <f>Revenue!AJ4</f>
        <v>31</v>
      </c>
      <c r="AK4" s="124">
        <f>Revenue!AK4</f>
        <v>32</v>
      </c>
      <c r="AL4" s="124">
        <f>Revenue!AL4</f>
        <v>33</v>
      </c>
      <c r="AM4" s="124">
        <f>Revenue!AM4</f>
        <v>34</v>
      </c>
      <c r="AN4" s="124">
        <f>Revenue!AN4</f>
        <v>35</v>
      </c>
      <c r="AO4" s="124">
        <f>Revenue!AO4</f>
        <v>36</v>
      </c>
      <c r="AP4" s="124">
        <f>Revenue!AP4</f>
        <v>37</v>
      </c>
      <c r="AQ4" s="124">
        <f>Revenue!AQ4</f>
        <v>38</v>
      </c>
      <c r="AR4" s="124">
        <f>Revenue!AR4</f>
        <v>39</v>
      </c>
      <c r="AS4" s="124">
        <f>Revenue!AS4</f>
        <v>40</v>
      </c>
      <c r="AT4" s="124">
        <f>Revenue!AT4</f>
        <v>41</v>
      </c>
      <c r="AU4" s="124">
        <f>Revenue!AU4</f>
        <v>42</v>
      </c>
      <c r="AV4" s="124">
        <f>Revenue!AV4</f>
        <v>43</v>
      </c>
      <c r="AW4" s="124">
        <f>Revenue!AW4</f>
        <v>44</v>
      </c>
      <c r="AX4" s="124">
        <f>Revenue!AX4</f>
        <v>45</v>
      </c>
      <c r="AY4" s="124">
        <f>Revenue!AY4</f>
        <v>46</v>
      </c>
      <c r="AZ4" s="124">
        <f>Revenue!AZ4</f>
        <v>47</v>
      </c>
      <c r="BA4" s="124">
        <f>Revenue!BA4</f>
        <v>48</v>
      </c>
      <c r="BB4" s="124">
        <f>Revenue!BB4</f>
        <v>49</v>
      </c>
      <c r="BC4" s="124">
        <f>Revenue!BC4</f>
        <v>50</v>
      </c>
      <c r="BD4" s="124">
        <f>Revenue!BD4</f>
        <v>51</v>
      </c>
      <c r="BE4" s="124">
        <f>Revenue!BE4</f>
        <v>52</v>
      </c>
      <c r="BF4" s="124">
        <f>Revenue!BF4</f>
        <v>53</v>
      </c>
      <c r="BG4" s="124">
        <f>Revenue!BG4</f>
        <v>54</v>
      </c>
      <c r="BH4" s="124">
        <f>Revenue!BH4</f>
        <v>55</v>
      </c>
      <c r="BI4" s="124">
        <f>Revenue!BI4</f>
        <v>56</v>
      </c>
      <c r="BJ4" s="124">
        <f>Revenue!BJ4</f>
        <v>57</v>
      </c>
      <c r="BK4" s="124">
        <f>Revenue!BK4</f>
        <v>58</v>
      </c>
      <c r="BL4" s="124">
        <f>Revenue!BL4</f>
        <v>59</v>
      </c>
      <c r="BM4" s="124">
        <f>Revenue!BM4</f>
        <v>60</v>
      </c>
      <c r="BN4" s="124">
        <f>Revenue!BN4</f>
        <v>61</v>
      </c>
      <c r="BO4" s="124">
        <f>Revenue!BO4</f>
        <v>62</v>
      </c>
      <c r="BP4" s="124">
        <f>Revenue!BP4</f>
        <v>63</v>
      </c>
      <c r="BQ4" s="124">
        <f>Revenue!BQ4</f>
        <v>64</v>
      </c>
      <c r="BR4" s="124">
        <f>Revenue!BR4</f>
        <v>65</v>
      </c>
      <c r="BS4" s="124">
        <f>Revenue!BS4</f>
        <v>66</v>
      </c>
      <c r="BT4" s="124">
        <f>Revenue!BT4</f>
        <v>67</v>
      </c>
      <c r="BU4" s="124">
        <f>Revenue!BU4</f>
        <v>68</v>
      </c>
      <c r="BV4" s="124">
        <f>Revenue!BV4</f>
        <v>69</v>
      </c>
      <c r="BW4" s="124">
        <f>Revenue!BW4</f>
        <v>70</v>
      </c>
      <c r="BX4" s="124">
        <f>Revenue!BX4</f>
        <v>71</v>
      </c>
      <c r="BY4" s="124">
        <f>Revenue!BY4</f>
        <v>72</v>
      </c>
      <c r="BZ4" s="124">
        <f>Revenue!BZ4</f>
        <v>73</v>
      </c>
      <c r="CA4" s="124">
        <f>Revenue!CA4</f>
        <v>74</v>
      </c>
      <c r="CB4" s="124">
        <f>Revenue!CB4</f>
        <v>75</v>
      </c>
      <c r="CC4" s="124">
        <f>Revenue!CC4</f>
        <v>76</v>
      </c>
      <c r="CD4" s="124">
        <f>Revenue!CD4</f>
        <v>77</v>
      </c>
      <c r="CE4" s="124">
        <f>Revenue!CE4</f>
        <v>78</v>
      </c>
      <c r="CF4" s="124">
        <f>Revenue!CF4</f>
        <v>79</v>
      </c>
      <c r="CG4" s="124">
        <f>Revenue!CG4</f>
        <v>80</v>
      </c>
      <c r="CH4" s="124">
        <f>Revenue!CH4</f>
        <v>81</v>
      </c>
      <c r="CI4" s="124">
        <f>Revenue!CI4</f>
        <v>82</v>
      </c>
      <c r="CJ4" s="124">
        <f>Revenue!CJ4</f>
        <v>83</v>
      </c>
      <c r="CK4" s="124">
        <f>Revenue!CK4</f>
        <v>84</v>
      </c>
      <c r="CL4" s="124">
        <f>Revenue!CL4</f>
        <v>85</v>
      </c>
      <c r="CM4" s="124">
        <f>Revenue!CM4</f>
        <v>86</v>
      </c>
      <c r="CN4" s="124">
        <f>Revenue!CN4</f>
        <v>87</v>
      </c>
      <c r="CO4" s="124">
        <f>Revenue!CO4</f>
        <v>88</v>
      </c>
      <c r="CP4" s="124">
        <f>Revenue!CP4</f>
        <v>89</v>
      </c>
      <c r="CQ4" s="124">
        <f>Revenue!CQ4</f>
        <v>90</v>
      </c>
      <c r="CR4" s="124">
        <f>Revenue!CR4</f>
        <v>91</v>
      </c>
      <c r="CS4" s="124">
        <f>Revenue!CS4</f>
        <v>92</v>
      </c>
      <c r="CT4" s="124">
        <f>Revenue!CT4</f>
        <v>93</v>
      </c>
      <c r="CU4" s="124">
        <f>Revenue!CU4</f>
        <v>94</v>
      </c>
      <c r="CV4" s="124">
        <f>Revenue!CV4</f>
        <v>95</v>
      </c>
      <c r="CW4" s="124">
        <f>Revenue!CW4</f>
        <v>96</v>
      </c>
      <c r="CX4" s="124">
        <f>Revenue!CX4</f>
        <v>97</v>
      </c>
      <c r="CY4" s="124">
        <f>Revenue!CY4</f>
        <v>98</v>
      </c>
      <c r="CZ4" s="124">
        <f>Revenue!CZ4</f>
        <v>99</v>
      </c>
      <c r="DA4" s="124">
        <f>Revenue!DA4</f>
        <v>100</v>
      </c>
      <c r="DB4" s="124">
        <f>Revenue!DB4</f>
        <v>101</v>
      </c>
      <c r="DC4" s="124">
        <f>Revenue!DC4</f>
        <v>102</v>
      </c>
      <c r="DD4" s="124">
        <f>Revenue!DD4</f>
        <v>103</v>
      </c>
      <c r="DE4" s="124">
        <f>Revenue!DE4</f>
        <v>104</v>
      </c>
      <c r="DF4" s="124">
        <f>Revenue!DF4</f>
        <v>105</v>
      </c>
      <c r="DG4" s="124">
        <f>Revenue!DG4</f>
        <v>106</v>
      </c>
      <c r="DH4" s="124">
        <f>Revenue!DH4</f>
        <v>107</v>
      </c>
      <c r="DI4" s="124">
        <f>Revenue!DI4</f>
        <v>108</v>
      </c>
      <c r="DJ4" s="124">
        <f>Revenue!DJ4</f>
        <v>109</v>
      </c>
      <c r="DK4" s="124">
        <f>Revenue!DK4</f>
        <v>110</v>
      </c>
      <c r="DL4" s="124">
        <f>Revenue!DL4</f>
        <v>111</v>
      </c>
      <c r="DM4" s="124">
        <f>Revenue!DM4</f>
        <v>112</v>
      </c>
      <c r="DN4" s="124">
        <f>Revenue!DN4</f>
        <v>113</v>
      </c>
      <c r="DO4" s="124">
        <f>Revenue!DO4</f>
        <v>114</v>
      </c>
      <c r="DP4" s="124">
        <f>Revenue!DP4</f>
        <v>115</v>
      </c>
      <c r="DQ4" s="124">
        <f>Revenue!DQ4</f>
        <v>116</v>
      </c>
      <c r="DR4" s="124">
        <f>Revenue!DR4</f>
        <v>117</v>
      </c>
      <c r="DS4" s="124">
        <f>Revenue!DS4</f>
        <v>118</v>
      </c>
      <c r="DT4" s="124">
        <f>Revenue!DT4</f>
        <v>119</v>
      </c>
      <c r="DU4" s="124">
        <f>Revenue!DU4</f>
        <v>120</v>
      </c>
      <c r="DV4" s="21"/>
      <c r="DW4" s="21"/>
      <c r="DX4" s="21"/>
      <c r="DY4" s="21"/>
      <c r="DZ4" s="21"/>
      <c r="EA4" s="21"/>
      <c r="EB4" s="21"/>
      <c r="EC4" s="21"/>
      <c r="ED4" s="21"/>
      <c r="EE4" s="21"/>
      <c r="EF4" s="21"/>
      <c r="EG4" s="21"/>
      <c r="EH4" s="21"/>
      <c r="EI4" s="21"/>
      <c r="EJ4" s="21"/>
      <c r="EK4" s="21"/>
      <c r="EL4" s="21"/>
      <c r="EM4" s="21"/>
      <c r="EN4" s="21"/>
      <c r="EO4" s="21"/>
    </row>
    <row r="5" spans="1:145" ht="14.25" customHeight="1">
      <c r="A5" s="184"/>
      <c r="B5" s="388"/>
      <c r="C5" s="389"/>
      <c r="D5" s="172" t="s">
        <v>36</v>
      </c>
      <c r="E5" s="64"/>
      <c r="F5" s="128">
        <f>Revenue!F5</f>
        <v>45028</v>
      </c>
      <c r="G5" s="128">
        <f>Revenue!G5</f>
        <v>45058</v>
      </c>
      <c r="H5" s="128">
        <f>Revenue!H5</f>
        <v>45089</v>
      </c>
      <c r="I5" s="128">
        <f>Revenue!I5</f>
        <v>45119</v>
      </c>
      <c r="J5" s="128">
        <f>Revenue!J5</f>
        <v>45150</v>
      </c>
      <c r="K5" s="128">
        <f>Revenue!K5</f>
        <v>45181</v>
      </c>
      <c r="L5" s="128">
        <f>Revenue!L5</f>
        <v>45211</v>
      </c>
      <c r="M5" s="128">
        <f>Revenue!M5</f>
        <v>45242</v>
      </c>
      <c r="N5" s="128">
        <f>Revenue!N5</f>
        <v>45272</v>
      </c>
      <c r="O5" s="128">
        <f>Revenue!O5</f>
        <v>45303</v>
      </c>
      <c r="P5" s="128">
        <f>Revenue!P5</f>
        <v>45334</v>
      </c>
      <c r="Q5" s="128">
        <f>Revenue!Q5</f>
        <v>45363</v>
      </c>
      <c r="R5" s="128">
        <f>Revenue!R5</f>
        <v>45394</v>
      </c>
      <c r="S5" s="128">
        <f>Revenue!S5</f>
        <v>45424</v>
      </c>
      <c r="T5" s="128">
        <f>Revenue!T5</f>
        <v>45455</v>
      </c>
      <c r="U5" s="128">
        <f>Revenue!U5</f>
        <v>45485</v>
      </c>
      <c r="V5" s="128">
        <f>Revenue!V5</f>
        <v>45516</v>
      </c>
      <c r="W5" s="128">
        <f>Revenue!W5</f>
        <v>45547</v>
      </c>
      <c r="X5" s="128">
        <f>Revenue!X5</f>
        <v>45577</v>
      </c>
      <c r="Y5" s="128">
        <f>Revenue!Y5</f>
        <v>45608</v>
      </c>
      <c r="Z5" s="128">
        <f>Revenue!Z5</f>
        <v>45638</v>
      </c>
      <c r="AA5" s="128">
        <f>Revenue!AA5</f>
        <v>45669</v>
      </c>
      <c r="AB5" s="128">
        <f>Revenue!AB5</f>
        <v>45700</v>
      </c>
      <c r="AC5" s="128">
        <f>Revenue!AC5</f>
        <v>45728</v>
      </c>
      <c r="AD5" s="128">
        <f>Revenue!AD5</f>
        <v>45759</v>
      </c>
      <c r="AE5" s="128">
        <f>Revenue!AE5</f>
        <v>45789</v>
      </c>
      <c r="AF5" s="128">
        <f>Revenue!AF5</f>
        <v>45820</v>
      </c>
      <c r="AG5" s="128">
        <f>Revenue!AG5</f>
        <v>45850</v>
      </c>
      <c r="AH5" s="128">
        <f>Revenue!AH5</f>
        <v>45881</v>
      </c>
      <c r="AI5" s="128">
        <f>Revenue!AI5</f>
        <v>45912</v>
      </c>
      <c r="AJ5" s="128">
        <f>Revenue!AJ5</f>
        <v>45942</v>
      </c>
      <c r="AK5" s="128">
        <f>Revenue!AK5</f>
        <v>45973</v>
      </c>
      <c r="AL5" s="128">
        <f>Revenue!AL5</f>
        <v>46003</v>
      </c>
      <c r="AM5" s="128">
        <f>Revenue!AM5</f>
        <v>46034</v>
      </c>
      <c r="AN5" s="128">
        <f>Revenue!AN5</f>
        <v>46065</v>
      </c>
      <c r="AO5" s="128">
        <f>Revenue!AO5</f>
        <v>46093</v>
      </c>
      <c r="AP5" s="128">
        <f>Revenue!AP5</f>
        <v>46124</v>
      </c>
      <c r="AQ5" s="128">
        <f>Revenue!AQ5</f>
        <v>46154</v>
      </c>
      <c r="AR5" s="128">
        <f>Revenue!AR5</f>
        <v>46185</v>
      </c>
      <c r="AS5" s="128">
        <f>Revenue!AS5</f>
        <v>46215</v>
      </c>
      <c r="AT5" s="128">
        <f>Revenue!AT5</f>
        <v>46246</v>
      </c>
      <c r="AU5" s="128">
        <f>Revenue!AU5</f>
        <v>46277</v>
      </c>
      <c r="AV5" s="128">
        <f>Revenue!AV5</f>
        <v>46307</v>
      </c>
      <c r="AW5" s="128">
        <f>Revenue!AW5</f>
        <v>46338</v>
      </c>
      <c r="AX5" s="128">
        <f>Revenue!AX5</f>
        <v>46368</v>
      </c>
      <c r="AY5" s="128">
        <f>Revenue!AY5</f>
        <v>46399</v>
      </c>
      <c r="AZ5" s="128">
        <f>Revenue!AZ5</f>
        <v>46430</v>
      </c>
      <c r="BA5" s="128">
        <f>Revenue!BA5</f>
        <v>46458</v>
      </c>
      <c r="BB5" s="128">
        <f>Revenue!BB5</f>
        <v>46489</v>
      </c>
      <c r="BC5" s="128">
        <f>Revenue!BC5</f>
        <v>46519</v>
      </c>
      <c r="BD5" s="128">
        <f>Revenue!BD5</f>
        <v>46550</v>
      </c>
      <c r="BE5" s="128">
        <f>Revenue!BE5</f>
        <v>46580</v>
      </c>
      <c r="BF5" s="128">
        <f>Revenue!BF5</f>
        <v>46611</v>
      </c>
      <c r="BG5" s="128">
        <f>Revenue!BG5</f>
        <v>46642</v>
      </c>
      <c r="BH5" s="128">
        <f>Revenue!BH5</f>
        <v>46672</v>
      </c>
      <c r="BI5" s="128">
        <f>Revenue!BI5</f>
        <v>46703</v>
      </c>
      <c r="BJ5" s="128">
        <f>Revenue!BJ5</f>
        <v>46733</v>
      </c>
      <c r="BK5" s="128">
        <f>Revenue!BK5</f>
        <v>46764</v>
      </c>
      <c r="BL5" s="128">
        <f>Revenue!BL5</f>
        <v>46795</v>
      </c>
      <c r="BM5" s="128">
        <f>Revenue!BM5</f>
        <v>46824</v>
      </c>
      <c r="BN5" s="128">
        <f>Revenue!BN5</f>
        <v>46855</v>
      </c>
      <c r="BO5" s="128">
        <f>Revenue!BO5</f>
        <v>46885</v>
      </c>
      <c r="BP5" s="128">
        <f>Revenue!BP5</f>
        <v>46916</v>
      </c>
      <c r="BQ5" s="128">
        <f>Revenue!BQ5</f>
        <v>46946</v>
      </c>
      <c r="BR5" s="128">
        <f>Revenue!BR5</f>
        <v>46977</v>
      </c>
      <c r="BS5" s="128">
        <f>Revenue!BS5</f>
        <v>47008</v>
      </c>
      <c r="BT5" s="128">
        <f>Revenue!BT5</f>
        <v>47038</v>
      </c>
      <c r="BU5" s="128">
        <f>Revenue!BU5</f>
        <v>47069</v>
      </c>
      <c r="BV5" s="128">
        <f>Revenue!BV5</f>
        <v>47099</v>
      </c>
      <c r="BW5" s="128">
        <f>Revenue!BW5</f>
        <v>47130</v>
      </c>
      <c r="BX5" s="128">
        <f>Revenue!BX5</f>
        <v>47161</v>
      </c>
      <c r="BY5" s="128">
        <f>Revenue!BY5</f>
        <v>47189</v>
      </c>
      <c r="BZ5" s="128">
        <f>Revenue!BZ5</f>
        <v>47220</v>
      </c>
      <c r="CA5" s="128">
        <f>Revenue!CA5</f>
        <v>47250</v>
      </c>
      <c r="CB5" s="128">
        <f>Revenue!CB5</f>
        <v>47281</v>
      </c>
      <c r="CC5" s="128">
        <f>Revenue!CC5</f>
        <v>47311</v>
      </c>
      <c r="CD5" s="128">
        <f>Revenue!CD5</f>
        <v>47342</v>
      </c>
      <c r="CE5" s="128">
        <f>Revenue!CE5</f>
        <v>47373</v>
      </c>
      <c r="CF5" s="128">
        <f>Revenue!CF5</f>
        <v>47403</v>
      </c>
      <c r="CG5" s="128">
        <f>Revenue!CG5</f>
        <v>47434</v>
      </c>
      <c r="CH5" s="128">
        <f>Revenue!CH5</f>
        <v>47464</v>
      </c>
      <c r="CI5" s="128">
        <f>Revenue!CI5</f>
        <v>47495</v>
      </c>
      <c r="CJ5" s="128">
        <f>Revenue!CJ5</f>
        <v>47526</v>
      </c>
      <c r="CK5" s="128">
        <f>Revenue!CK5</f>
        <v>47554</v>
      </c>
      <c r="CL5" s="128">
        <f>Revenue!CL5</f>
        <v>47585</v>
      </c>
      <c r="CM5" s="128">
        <f>Revenue!CM5</f>
        <v>47615</v>
      </c>
      <c r="CN5" s="128">
        <f>Revenue!CN5</f>
        <v>47646</v>
      </c>
      <c r="CO5" s="128">
        <f>Revenue!CO5</f>
        <v>47676</v>
      </c>
      <c r="CP5" s="128">
        <f>Revenue!CP5</f>
        <v>47707</v>
      </c>
      <c r="CQ5" s="128">
        <f>Revenue!CQ5</f>
        <v>47738</v>
      </c>
      <c r="CR5" s="128">
        <f>Revenue!CR5</f>
        <v>47768</v>
      </c>
      <c r="CS5" s="128">
        <f>Revenue!CS5</f>
        <v>47799</v>
      </c>
      <c r="CT5" s="128">
        <f>Revenue!CT5</f>
        <v>47829</v>
      </c>
      <c r="CU5" s="128">
        <f>Revenue!CU5</f>
        <v>47860</v>
      </c>
      <c r="CV5" s="128">
        <f>Revenue!CV5</f>
        <v>47891</v>
      </c>
      <c r="CW5" s="128">
        <f>Revenue!CW5</f>
        <v>47919</v>
      </c>
      <c r="CX5" s="128">
        <f>Revenue!CX5</f>
        <v>47950</v>
      </c>
      <c r="CY5" s="128">
        <f>Revenue!CY5</f>
        <v>47980</v>
      </c>
      <c r="CZ5" s="128">
        <f>Revenue!CZ5</f>
        <v>48011</v>
      </c>
      <c r="DA5" s="128">
        <f>Revenue!DA5</f>
        <v>48041</v>
      </c>
      <c r="DB5" s="128">
        <f>Revenue!DB5</f>
        <v>48072</v>
      </c>
      <c r="DC5" s="128">
        <f>Revenue!DC5</f>
        <v>48103</v>
      </c>
      <c r="DD5" s="128">
        <f>Revenue!DD5</f>
        <v>48133</v>
      </c>
      <c r="DE5" s="128">
        <f>Revenue!DE5</f>
        <v>48164</v>
      </c>
      <c r="DF5" s="128">
        <f>Revenue!DF5</f>
        <v>48194</v>
      </c>
      <c r="DG5" s="128">
        <f>Revenue!DG5</f>
        <v>48225</v>
      </c>
      <c r="DH5" s="128">
        <f>Revenue!DH5</f>
        <v>48256</v>
      </c>
      <c r="DI5" s="128">
        <f>Revenue!DI5</f>
        <v>48285</v>
      </c>
      <c r="DJ5" s="128">
        <f>Revenue!DJ5</f>
        <v>48316</v>
      </c>
      <c r="DK5" s="128">
        <f>Revenue!DK5</f>
        <v>48346</v>
      </c>
      <c r="DL5" s="128">
        <f>Revenue!DL5</f>
        <v>48377</v>
      </c>
      <c r="DM5" s="128">
        <f>Revenue!DM5</f>
        <v>48407</v>
      </c>
      <c r="DN5" s="128">
        <f>Revenue!DN5</f>
        <v>48438</v>
      </c>
      <c r="DO5" s="128">
        <f>Revenue!DO5</f>
        <v>48469</v>
      </c>
      <c r="DP5" s="128">
        <f>Revenue!DP5</f>
        <v>48499</v>
      </c>
      <c r="DQ5" s="128">
        <f>Revenue!DQ5</f>
        <v>48530</v>
      </c>
      <c r="DR5" s="128">
        <f>Revenue!DR5</f>
        <v>48560</v>
      </c>
      <c r="DS5" s="128">
        <f>Revenue!DS5</f>
        <v>48591</v>
      </c>
      <c r="DT5" s="128">
        <f>Revenue!DT5</f>
        <v>48622</v>
      </c>
      <c r="DU5" s="128">
        <f>Revenue!DU5</f>
        <v>48650</v>
      </c>
      <c r="DV5" s="37"/>
      <c r="DW5" s="37"/>
      <c r="DX5" s="37"/>
      <c r="DY5" s="37"/>
      <c r="DZ5" s="37"/>
      <c r="EA5" s="37"/>
      <c r="EB5" s="37"/>
      <c r="EC5" s="37"/>
      <c r="ED5" s="37"/>
      <c r="EE5" s="37"/>
      <c r="EF5" s="37"/>
      <c r="EG5" s="37"/>
      <c r="EH5" s="37"/>
      <c r="EI5" s="37"/>
      <c r="EJ5" s="37"/>
      <c r="EK5" s="37"/>
      <c r="EL5" s="37"/>
      <c r="EM5" s="37"/>
      <c r="EN5" s="37"/>
      <c r="EO5" s="37"/>
    </row>
    <row r="6" spans="1:145" ht="14.25" customHeight="1">
      <c r="A6" s="185"/>
      <c r="B6" s="186"/>
      <c r="C6" s="187"/>
      <c r="D6" s="188"/>
      <c r="E6" s="64"/>
      <c r="F6" s="189"/>
      <c r="G6" s="189"/>
      <c r="H6" s="189"/>
      <c r="I6" s="189"/>
      <c r="J6" s="189"/>
      <c r="K6" s="189"/>
      <c r="L6" s="189"/>
      <c r="M6" s="189"/>
      <c r="N6" s="189"/>
      <c r="O6" s="189"/>
      <c r="P6" s="189"/>
      <c r="Q6" s="189"/>
      <c r="R6" s="189"/>
      <c r="S6" s="189"/>
      <c r="T6" s="189"/>
      <c r="U6" s="189"/>
      <c r="V6" s="189"/>
      <c r="W6" s="189"/>
      <c r="X6" s="189"/>
      <c r="Y6" s="189"/>
      <c r="Z6" s="189"/>
      <c r="AA6" s="189"/>
      <c r="AB6" s="189"/>
      <c r="AC6" s="189"/>
      <c r="AD6" s="189"/>
      <c r="AE6" s="189"/>
      <c r="AF6" s="189"/>
      <c r="AG6" s="189"/>
      <c r="AH6" s="189"/>
      <c r="AI6" s="189"/>
      <c r="AJ6" s="189"/>
      <c r="AK6" s="189"/>
      <c r="AL6" s="189"/>
      <c r="AM6" s="189"/>
      <c r="AN6" s="189"/>
      <c r="AO6" s="189"/>
      <c r="AP6" s="189"/>
      <c r="AQ6" s="189"/>
      <c r="AR6" s="189"/>
      <c r="AS6" s="189"/>
      <c r="AT6" s="189"/>
      <c r="AU6" s="189"/>
      <c r="AV6" s="189"/>
      <c r="AW6" s="189"/>
      <c r="AX6" s="189"/>
      <c r="AY6" s="189"/>
      <c r="AZ6" s="189"/>
      <c r="BA6" s="189"/>
      <c r="BB6" s="189"/>
      <c r="BC6" s="189"/>
      <c r="BD6" s="189"/>
      <c r="BE6" s="189"/>
      <c r="BF6" s="189"/>
      <c r="BG6" s="189"/>
      <c r="BH6" s="189"/>
      <c r="BI6" s="189"/>
      <c r="BJ6" s="189"/>
      <c r="BK6" s="189"/>
      <c r="BL6" s="189"/>
      <c r="BM6" s="189"/>
      <c r="BN6" s="189"/>
      <c r="BO6" s="189"/>
      <c r="BP6" s="189"/>
      <c r="BQ6" s="189"/>
      <c r="BR6" s="189"/>
      <c r="BS6" s="189"/>
      <c r="BT6" s="189"/>
      <c r="BU6" s="189"/>
      <c r="BV6" s="189"/>
      <c r="BW6" s="189"/>
      <c r="BX6" s="189"/>
      <c r="BY6" s="189"/>
      <c r="BZ6" s="189"/>
      <c r="CA6" s="189"/>
      <c r="CB6" s="189"/>
      <c r="CC6" s="189"/>
      <c r="CD6" s="189"/>
      <c r="CE6" s="189"/>
      <c r="CF6" s="189"/>
      <c r="CG6" s="189"/>
      <c r="CH6" s="189"/>
      <c r="CI6" s="189"/>
      <c r="CJ6" s="189"/>
      <c r="CK6" s="189"/>
      <c r="CL6" s="189"/>
      <c r="CM6" s="189"/>
      <c r="CN6" s="189"/>
      <c r="CO6" s="189"/>
      <c r="CP6" s="189"/>
      <c r="CQ6" s="189"/>
      <c r="CR6" s="189"/>
      <c r="CS6" s="189"/>
      <c r="CT6" s="189"/>
      <c r="CU6" s="189"/>
      <c r="CV6" s="189"/>
      <c r="CW6" s="189"/>
      <c r="CX6" s="189"/>
      <c r="CY6" s="189"/>
      <c r="CZ6" s="189"/>
      <c r="DA6" s="189"/>
      <c r="DB6" s="189"/>
      <c r="DC6" s="189"/>
      <c r="DD6" s="189"/>
      <c r="DE6" s="189"/>
      <c r="DF6" s="189"/>
      <c r="DG6" s="189"/>
      <c r="DH6" s="189"/>
      <c r="DI6" s="189"/>
      <c r="DJ6" s="189"/>
      <c r="DK6" s="189"/>
      <c r="DL6" s="189"/>
      <c r="DM6" s="189"/>
      <c r="DN6" s="189"/>
      <c r="DO6" s="189"/>
      <c r="DP6" s="189"/>
      <c r="DQ6" s="189"/>
      <c r="DR6" s="189"/>
      <c r="DS6" s="189"/>
      <c r="DT6" s="189"/>
      <c r="DU6" s="189"/>
      <c r="DV6" s="187"/>
      <c r="DW6" s="187"/>
      <c r="DX6" s="187"/>
      <c r="DY6" s="187"/>
      <c r="DZ6" s="187"/>
      <c r="EA6" s="187"/>
      <c r="EB6" s="187"/>
      <c r="EC6" s="187"/>
      <c r="ED6" s="187"/>
      <c r="EE6" s="187"/>
      <c r="EF6" s="187"/>
      <c r="EG6" s="187"/>
      <c r="EH6" s="187"/>
      <c r="EI6" s="187"/>
      <c r="EJ6" s="187"/>
      <c r="EK6" s="187"/>
      <c r="EL6" s="187"/>
      <c r="EM6" s="187"/>
      <c r="EN6" s="187"/>
      <c r="EO6" s="187"/>
    </row>
    <row r="7" spans="1:145" ht="13.5" customHeight="1">
      <c r="A7" s="38"/>
      <c r="B7" s="39"/>
      <c r="C7" s="67" t="s">
        <v>387</v>
      </c>
      <c r="D7" s="161"/>
      <c r="E7" s="173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  <c r="Y7" s="174"/>
      <c r="Z7" s="174"/>
      <c r="AA7" s="174"/>
      <c r="AB7" s="174"/>
      <c r="AC7" s="174"/>
      <c r="AD7" s="174"/>
      <c r="AE7" s="174"/>
      <c r="AF7" s="174"/>
      <c r="AG7" s="174"/>
      <c r="AH7" s="174"/>
      <c r="AI7" s="174"/>
      <c r="AJ7" s="174"/>
      <c r="AK7" s="174"/>
      <c r="AL7" s="174"/>
      <c r="AM7" s="174"/>
      <c r="AN7" s="174"/>
      <c r="AO7" s="174"/>
      <c r="AP7" s="174"/>
      <c r="AQ7" s="174"/>
      <c r="AR7" s="174"/>
      <c r="AS7" s="174"/>
      <c r="AT7" s="174"/>
      <c r="AU7" s="174"/>
      <c r="AV7" s="174"/>
      <c r="AW7" s="174"/>
      <c r="AX7" s="174"/>
      <c r="AY7" s="174"/>
      <c r="AZ7" s="174"/>
      <c r="BA7" s="174"/>
      <c r="BB7" s="174"/>
      <c r="BC7" s="174"/>
      <c r="BD7" s="174"/>
      <c r="BE7" s="174"/>
      <c r="BF7" s="174"/>
      <c r="BG7" s="174"/>
      <c r="BH7" s="174"/>
      <c r="BI7" s="174"/>
      <c r="BJ7" s="174"/>
      <c r="BK7" s="174"/>
      <c r="BL7" s="174"/>
      <c r="BM7" s="174"/>
      <c r="BN7" s="174"/>
      <c r="BO7" s="174"/>
      <c r="BP7" s="174"/>
      <c r="BQ7" s="174"/>
      <c r="BR7" s="174"/>
      <c r="BS7" s="174"/>
      <c r="BT7" s="174"/>
      <c r="BU7" s="174"/>
      <c r="BV7" s="174"/>
      <c r="BW7" s="174"/>
      <c r="BX7" s="174"/>
      <c r="BY7" s="174"/>
      <c r="BZ7" s="174"/>
      <c r="CA7" s="174"/>
      <c r="CB7" s="174"/>
      <c r="CC7" s="174"/>
      <c r="CD7" s="174"/>
      <c r="CE7" s="174"/>
      <c r="CF7" s="174"/>
      <c r="CG7" s="174"/>
      <c r="CH7" s="174"/>
      <c r="CI7" s="174"/>
      <c r="CJ7" s="174"/>
      <c r="CK7" s="174"/>
      <c r="CL7" s="174"/>
      <c r="CM7" s="174"/>
      <c r="CN7" s="174"/>
      <c r="CO7" s="174"/>
      <c r="CP7" s="174"/>
      <c r="CQ7" s="174"/>
      <c r="CR7" s="174"/>
      <c r="CS7" s="174"/>
      <c r="CT7" s="174"/>
      <c r="CU7" s="174"/>
      <c r="CV7" s="174"/>
      <c r="CW7" s="174"/>
      <c r="CX7" s="174"/>
      <c r="CY7" s="174"/>
      <c r="CZ7" s="174"/>
      <c r="DA7" s="174"/>
      <c r="DB7" s="174"/>
      <c r="DC7" s="174"/>
      <c r="DD7" s="174"/>
      <c r="DE7" s="174"/>
      <c r="DF7" s="174"/>
      <c r="DG7" s="174"/>
      <c r="DH7" s="174"/>
      <c r="DI7" s="174"/>
      <c r="DJ7" s="174"/>
      <c r="DK7" s="174"/>
      <c r="DL7" s="174"/>
      <c r="DM7" s="174"/>
      <c r="DN7" s="174"/>
      <c r="DO7" s="174"/>
      <c r="DP7" s="174"/>
      <c r="DQ7" s="174"/>
      <c r="DR7" s="174"/>
      <c r="DS7" s="174"/>
      <c r="DT7" s="174"/>
      <c r="DU7" s="174"/>
      <c r="DV7" s="21"/>
      <c r="DW7" s="21"/>
      <c r="DX7" s="21"/>
      <c r="DY7" s="21"/>
      <c r="DZ7" s="21"/>
      <c r="EA7" s="21"/>
      <c r="EB7" s="21"/>
      <c r="EC7" s="21"/>
      <c r="ED7" s="21"/>
      <c r="EE7" s="21"/>
      <c r="EF7" s="21"/>
      <c r="EG7" s="21"/>
      <c r="EH7" s="21"/>
      <c r="EI7" s="21"/>
      <c r="EJ7" s="21"/>
      <c r="EK7" s="21"/>
      <c r="EL7" s="21"/>
      <c r="EM7" s="21"/>
      <c r="EN7" s="21"/>
      <c r="EO7" s="21"/>
    </row>
    <row r="8" spans="1:145" ht="13.5" customHeight="1">
      <c r="A8" s="38"/>
      <c r="B8" s="39"/>
      <c r="C8" s="30" t="s">
        <v>388</v>
      </c>
      <c r="D8" s="161"/>
      <c r="E8" s="173"/>
      <c r="F8" s="29">
        <v>1</v>
      </c>
      <c r="G8" s="29">
        <v>1</v>
      </c>
      <c r="H8" s="29">
        <v>1</v>
      </c>
      <c r="I8" s="29">
        <v>1</v>
      </c>
      <c r="J8" s="29">
        <v>1</v>
      </c>
      <c r="K8" s="29">
        <v>1</v>
      </c>
      <c r="L8" s="29">
        <v>1</v>
      </c>
      <c r="M8" s="29">
        <v>1</v>
      </c>
      <c r="N8" s="29">
        <v>1</v>
      </c>
      <c r="O8" s="29">
        <v>1</v>
      </c>
      <c r="P8" s="29">
        <v>1</v>
      </c>
      <c r="Q8" s="29">
        <v>1</v>
      </c>
      <c r="R8" s="29">
        <f t="shared" ref="R8:DU8" si="1">F8+1</f>
        <v>2</v>
      </c>
      <c r="S8" s="29">
        <f t="shared" si="1"/>
        <v>2</v>
      </c>
      <c r="T8" s="29">
        <f t="shared" si="1"/>
        <v>2</v>
      </c>
      <c r="U8" s="29">
        <f t="shared" si="1"/>
        <v>2</v>
      </c>
      <c r="V8" s="29">
        <f t="shared" si="1"/>
        <v>2</v>
      </c>
      <c r="W8" s="29">
        <f t="shared" si="1"/>
        <v>2</v>
      </c>
      <c r="X8" s="29">
        <f t="shared" si="1"/>
        <v>2</v>
      </c>
      <c r="Y8" s="29">
        <f t="shared" si="1"/>
        <v>2</v>
      </c>
      <c r="Z8" s="29">
        <f t="shared" si="1"/>
        <v>2</v>
      </c>
      <c r="AA8" s="29">
        <f t="shared" si="1"/>
        <v>2</v>
      </c>
      <c r="AB8" s="29">
        <f t="shared" si="1"/>
        <v>2</v>
      </c>
      <c r="AC8" s="29">
        <f t="shared" si="1"/>
        <v>2</v>
      </c>
      <c r="AD8" s="29">
        <f t="shared" si="1"/>
        <v>3</v>
      </c>
      <c r="AE8" s="29">
        <f t="shared" si="1"/>
        <v>3</v>
      </c>
      <c r="AF8" s="29">
        <f t="shared" si="1"/>
        <v>3</v>
      </c>
      <c r="AG8" s="29">
        <f t="shared" si="1"/>
        <v>3</v>
      </c>
      <c r="AH8" s="29">
        <f t="shared" si="1"/>
        <v>3</v>
      </c>
      <c r="AI8" s="29">
        <f t="shared" si="1"/>
        <v>3</v>
      </c>
      <c r="AJ8" s="29">
        <f t="shared" si="1"/>
        <v>3</v>
      </c>
      <c r="AK8" s="29">
        <f t="shared" si="1"/>
        <v>3</v>
      </c>
      <c r="AL8" s="29">
        <f t="shared" si="1"/>
        <v>3</v>
      </c>
      <c r="AM8" s="29">
        <f t="shared" si="1"/>
        <v>3</v>
      </c>
      <c r="AN8" s="29">
        <f t="shared" si="1"/>
        <v>3</v>
      </c>
      <c r="AO8" s="29">
        <f t="shared" si="1"/>
        <v>3</v>
      </c>
      <c r="AP8" s="29">
        <f t="shared" si="1"/>
        <v>4</v>
      </c>
      <c r="AQ8" s="29">
        <f t="shared" si="1"/>
        <v>4</v>
      </c>
      <c r="AR8" s="29">
        <f t="shared" si="1"/>
        <v>4</v>
      </c>
      <c r="AS8" s="29">
        <f t="shared" si="1"/>
        <v>4</v>
      </c>
      <c r="AT8" s="29">
        <f t="shared" si="1"/>
        <v>4</v>
      </c>
      <c r="AU8" s="29">
        <f t="shared" si="1"/>
        <v>4</v>
      </c>
      <c r="AV8" s="29">
        <f t="shared" si="1"/>
        <v>4</v>
      </c>
      <c r="AW8" s="29">
        <f t="shared" si="1"/>
        <v>4</v>
      </c>
      <c r="AX8" s="29">
        <f t="shared" si="1"/>
        <v>4</v>
      </c>
      <c r="AY8" s="29">
        <f t="shared" si="1"/>
        <v>4</v>
      </c>
      <c r="AZ8" s="29">
        <f t="shared" si="1"/>
        <v>4</v>
      </c>
      <c r="BA8" s="29">
        <f t="shared" si="1"/>
        <v>4</v>
      </c>
      <c r="BB8" s="29">
        <f t="shared" si="1"/>
        <v>5</v>
      </c>
      <c r="BC8" s="29">
        <f t="shared" si="1"/>
        <v>5</v>
      </c>
      <c r="BD8" s="29">
        <f t="shared" si="1"/>
        <v>5</v>
      </c>
      <c r="BE8" s="29">
        <f t="shared" si="1"/>
        <v>5</v>
      </c>
      <c r="BF8" s="29">
        <f t="shared" si="1"/>
        <v>5</v>
      </c>
      <c r="BG8" s="29">
        <f t="shared" si="1"/>
        <v>5</v>
      </c>
      <c r="BH8" s="29">
        <f t="shared" si="1"/>
        <v>5</v>
      </c>
      <c r="BI8" s="29">
        <f t="shared" si="1"/>
        <v>5</v>
      </c>
      <c r="BJ8" s="29">
        <f t="shared" si="1"/>
        <v>5</v>
      </c>
      <c r="BK8" s="29">
        <f t="shared" si="1"/>
        <v>5</v>
      </c>
      <c r="BL8" s="29">
        <f t="shared" si="1"/>
        <v>5</v>
      </c>
      <c r="BM8" s="29">
        <f t="shared" si="1"/>
        <v>5</v>
      </c>
      <c r="BN8" s="29">
        <f t="shared" si="1"/>
        <v>6</v>
      </c>
      <c r="BO8" s="29">
        <f t="shared" si="1"/>
        <v>6</v>
      </c>
      <c r="BP8" s="29">
        <f t="shared" si="1"/>
        <v>6</v>
      </c>
      <c r="BQ8" s="29">
        <f t="shared" si="1"/>
        <v>6</v>
      </c>
      <c r="BR8" s="29">
        <f t="shared" si="1"/>
        <v>6</v>
      </c>
      <c r="BS8" s="29">
        <f t="shared" si="1"/>
        <v>6</v>
      </c>
      <c r="BT8" s="29">
        <f t="shared" si="1"/>
        <v>6</v>
      </c>
      <c r="BU8" s="29">
        <f t="shared" si="1"/>
        <v>6</v>
      </c>
      <c r="BV8" s="29">
        <f t="shared" si="1"/>
        <v>6</v>
      </c>
      <c r="BW8" s="29">
        <f t="shared" si="1"/>
        <v>6</v>
      </c>
      <c r="BX8" s="29">
        <f t="shared" si="1"/>
        <v>6</v>
      </c>
      <c r="BY8" s="29">
        <f t="shared" si="1"/>
        <v>6</v>
      </c>
      <c r="BZ8" s="29">
        <f t="shared" si="1"/>
        <v>7</v>
      </c>
      <c r="CA8" s="29">
        <f t="shared" si="1"/>
        <v>7</v>
      </c>
      <c r="CB8" s="29">
        <f t="shared" si="1"/>
        <v>7</v>
      </c>
      <c r="CC8" s="29">
        <f t="shared" si="1"/>
        <v>7</v>
      </c>
      <c r="CD8" s="29">
        <f t="shared" si="1"/>
        <v>7</v>
      </c>
      <c r="CE8" s="29">
        <f t="shared" si="1"/>
        <v>7</v>
      </c>
      <c r="CF8" s="29">
        <f t="shared" si="1"/>
        <v>7</v>
      </c>
      <c r="CG8" s="29">
        <f t="shared" si="1"/>
        <v>7</v>
      </c>
      <c r="CH8" s="29">
        <f t="shared" si="1"/>
        <v>7</v>
      </c>
      <c r="CI8" s="29">
        <f t="shared" si="1"/>
        <v>7</v>
      </c>
      <c r="CJ8" s="29">
        <f t="shared" si="1"/>
        <v>7</v>
      </c>
      <c r="CK8" s="29">
        <f t="shared" si="1"/>
        <v>7</v>
      </c>
      <c r="CL8" s="29">
        <f t="shared" si="1"/>
        <v>8</v>
      </c>
      <c r="CM8" s="29">
        <f t="shared" si="1"/>
        <v>8</v>
      </c>
      <c r="CN8" s="29">
        <f t="shared" si="1"/>
        <v>8</v>
      </c>
      <c r="CO8" s="29">
        <f t="shared" si="1"/>
        <v>8</v>
      </c>
      <c r="CP8" s="29">
        <f t="shared" si="1"/>
        <v>8</v>
      </c>
      <c r="CQ8" s="29">
        <f t="shared" si="1"/>
        <v>8</v>
      </c>
      <c r="CR8" s="29">
        <f t="shared" si="1"/>
        <v>8</v>
      </c>
      <c r="CS8" s="29">
        <f t="shared" si="1"/>
        <v>8</v>
      </c>
      <c r="CT8" s="29">
        <f t="shared" si="1"/>
        <v>8</v>
      </c>
      <c r="CU8" s="29">
        <f t="shared" si="1"/>
        <v>8</v>
      </c>
      <c r="CV8" s="29">
        <f t="shared" si="1"/>
        <v>8</v>
      </c>
      <c r="CW8" s="29">
        <f t="shared" si="1"/>
        <v>8</v>
      </c>
      <c r="CX8" s="29">
        <f t="shared" si="1"/>
        <v>9</v>
      </c>
      <c r="CY8" s="29">
        <f t="shared" si="1"/>
        <v>9</v>
      </c>
      <c r="CZ8" s="29">
        <f t="shared" si="1"/>
        <v>9</v>
      </c>
      <c r="DA8" s="29">
        <f t="shared" si="1"/>
        <v>9</v>
      </c>
      <c r="DB8" s="29">
        <f t="shared" si="1"/>
        <v>9</v>
      </c>
      <c r="DC8" s="29">
        <f t="shared" si="1"/>
        <v>9</v>
      </c>
      <c r="DD8" s="29">
        <f t="shared" si="1"/>
        <v>9</v>
      </c>
      <c r="DE8" s="29">
        <f t="shared" si="1"/>
        <v>9</v>
      </c>
      <c r="DF8" s="29">
        <f t="shared" si="1"/>
        <v>9</v>
      </c>
      <c r="DG8" s="29">
        <f t="shared" si="1"/>
        <v>9</v>
      </c>
      <c r="DH8" s="29">
        <f t="shared" si="1"/>
        <v>9</v>
      </c>
      <c r="DI8" s="29">
        <f t="shared" si="1"/>
        <v>9</v>
      </c>
      <c r="DJ8" s="29">
        <f t="shared" si="1"/>
        <v>10</v>
      </c>
      <c r="DK8" s="29">
        <f t="shared" si="1"/>
        <v>10</v>
      </c>
      <c r="DL8" s="29">
        <f t="shared" si="1"/>
        <v>10</v>
      </c>
      <c r="DM8" s="29">
        <f t="shared" si="1"/>
        <v>10</v>
      </c>
      <c r="DN8" s="29">
        <f t="shared" si="1"/>
        <v>10</v>
      </c>
      <c r="DO8" s="29">
        <f t="shared" si="1"/>
        <v>10</v>
      </c>
      <c r="DP8" s="29">
        <f t="shared" si="1"/>
        <v>10</v>
      </c>
      <c r="DQ8" s="29">
        <f t="shared" si="1"/>
        <v>10</v>
      </c>
      <c r="DR8" s="29">
        <f t="shared" si="1"/>
        <v>10</v>
      </c>
      <c r="DS8" s="29">
        <f t="shared" si="1"/>
        <v>10</v>
      </c>
      <c r="DT8" s="29">
        <f t="shared" si="1"/>
        <v>10</v>
      </c>
      <c r="DU8" s="29">
        <f t="shared" si="1"/>
        <v>10</v>
      </c>
      <c r="DV8" s="21"/>
      <c r="DW8" s="21"/>
      <c r="DX8" s="21"/>
      <c r="DY8" s="21"/>
      <c r="DZ8" s="21"/>
      <c r="EA8" s="21"/>
      <c r="EB8" s="21"/>
      <c r="EC8" s="21"/>
      <c r="ED8" s="21"/>
      <c r="EE8" s="21"/>
      <c r="EF8" s="21"/>
      <c r="EG8" s="21"/>
      <c r="EH8" s="21"/>
      <c r="EI8" s="21"/>
      <c r="EJ8" s="21"/>
      <c r="EK8" s="21"/>
      <c r="EL8" s="21"/>
      <c r="EM8" s="21"/>
      <c r="EN8" s="21"/>
      <c r="EO8" s="21"/>
    </row>
    <row r="9" spans="1:145" ht="13.5" customHeight="1">
      <c r="A9" s="38"/>
      <c r="B9" s="39"/>
      <c r="C9" s="30" t="s">
        <v>389</v>
      </c>
      <c r="D9" s="161"/>
      <c r="E9" s="173"/>
      <c r="F9" s="29">
        <v>1</v>
      </c>
      <c r="G9" s="29">
        <v>2</v>
      </c>
      <c r="H9" s="29">
        <v>3</v>
      </c>
      <c r="I9" s="29">
        <v>4</v>
      </c>
      <c r="J9" s="29">
        <v>5</v>
      </c>
      <c r="K9" s="29">
        <v>6</v>
      </c>
      <c r="L9" s="29">
        <v>7</v>
      </c>
      <c r="M9" s="29">
        <v>8</v>
      </c>
      <c r="N9" s="29">
        <v>9</v>
      </c>
      <c r="O9" s="29">
        <v>10</v>
      </c>
      <c r="P9" s="29">
        <v>11</v>
      </c>
      <c r="Q9" s="29">
        <v>12</v>
      </c>
      <c r="R9" s="29">
        <f t="shared" ref="R9:DU9" si="2">F9</f>
        <v>1</v>
      </c>
      <c r="S9" s="29">
        <f t="shared" si="2"/>
        <v>2</v>
      </c>
      <c r="T9" s="29">
        <f t="shared" si="2"/>
        <v>3</v>
      </c>
      <c r="U9" s="29">
        <f t="shared" si="2"/>
        <v>4</v>
      </c>
      <c r="V9" s="29">
        <f t="shared" si="2"/>
        <v>5</v>
      </c>
      <c r="W9" s="29">
        <f t="shared" si="2"/>
        <v>6</v>
      </c>
      <c r="X9" s="29">
        <f t="shared" si="2"/>
        <v>7</v>
      </c>
      <c r="Y9" s="29">
        <f t="shared" si="2"/>
        <v>8</v>
      </c>
      <c r="Z9" s="29">
        <f t="shared" si="2"/>
        <v>9</v>
      </c>
      <c r="AA9" s="29">
        <f t="shared" si="2"/>
        <v>10</v>
      </c>
      <c r="AB9" s="29">
        <f t="shared" si="2"/>
        <v>11</v>
      </c>
      <c r="AC9" s="29">
        <f t="shared" si="2"/>
        <v>12</v>
      </c>
      <c r="AD9" s="29">
        <f t="shared" si="2"/>
        <v>1</v>
      </c>
      <c r="AE9" s="29">
        <f t="shared" si="2"/>
        <v>2</v>
      </c>
      <c r="AF9" s="29">
        <f t="shared" si="2"/>
        <v>3</v>
      </c>
      <c r="AG9" s="29">
        <f t="shared" si="2"/>
        <v>4</v>
      </c>
      <c r="AH9" s="29">
        <f t="shared" si="2"/>
        <v>5</v>
      </c>
      <c r="AI9" s="29">
        <f t="shared" si="2"/>
        <v>6</v>
      </c>
      <c r="AJ9" s="29">
        <f t="shared" si="2"/>
        <v>7</v>
      </c>
      <c r="AK9" s="29">
        <f t="shared" si="2"/>
        <v>8</v>
      </c>
      <c r="AL9" s="29">
        <f t="shared" si="2"/>
        <v>9</v>
      </c>
      <c r="AM9" s="29">
        <f t="shared" si="2"/>
        <v>10</v>
      </c>
      <c r="AN9" s="29">
        <f t="shared" si="2"/>
        <v>11</v>
      </c>
      <c r="AO9" s="29">
        <f t="shared" si="2"/>
        <v>12</v>
      </c>
      <c r="AP9" s="29">
        <f t="shared" si="2"/>
        <v>1</v>
      </c>
      <c r="AQ9" s="29">
        <f t="shared" si="2"/>
        <v>2</v>
      </c>
      <c r="AR9" s="29">
        <f t="shared" si="2"/>
        <v>3</v>
      </c>
      <c r="AS9" s="29">
        <f t="shared" si="2"/>
        <v>4</v>
      </c>
      <c r="AT9" s="29">
        <f t="shared" si="2"/>
        <v>5</v>
      </c>
      <c r="AU9" s="29">
        <f t="shared" si="2"/>
        <v>6</v>
      </c>
      <c r="AV9" s="29">
        <f t="shared" si="2"/>
        <v>7</v>
      </c>
      <c r="AW9" s="29">
        <f t="shared" si="2"/>
        <v>8</v>
      </c>
      <c r="AX9" s="29">
        <f t="shared" si="2"/>
        <v>9</v>
      </c>
      <c r="AY9" s="29">
        <f t="shared" si="2"/>
        <v>10</v>
      </c>
      <c r="AZ9" s="29">
        <f t="shared" si="2"/>
        <v>11</v>
      </c>
      <c r="BA9" s="29">
        <f t="shared" si="2"/>
        <v>12</v>
      </c>
      <c r="BB9" s="29">
        <f t="shared" si="2"/>
        <v>1</v>
      </c>
      <c r="BC9" s="29">
        <f t="shared" si="2"/>
        <v>2</v>
      </c>
      <c r="BD9" s="29">
        <f t="shared" si="2"/>
        <v>3</v>
      </c>
      <c r="BE9" s="29">
        <f t="shared" si="2"/>
        <v>4</v>
      </c>
      <c r="BF9" s="29">
        <f t="shared" si="2"/>
        <v>5</v>
      </c>
      <c r="BG9" s="29">
        <f t="shared" si="2"/>
        <v>6</v>
      </c>
      <c r="BH9" s="29">
        <f t="shared" si="2"/>
        <v>7</v>
      </c>
      <c r="BI9" s="29">
        <f t="shared" si="2"/>
        <v>8</v>
      </c>
      <c r="BJ9" s="29">
        <f t="shared" si="2"/>
        <v>9</v>
      </c>
      <c r="BK9" s="29">
        <f t="shared" si="2"/>
        <v>10</v>
      </c>
      <c r="BL9" s="29">
        <f t="shared" si="2"/>
        <v>11</v>
      </c>
      <c r="BM9" s="29">
        <f t="shared" si="2"/>
        <v>12</v>
      </c>
      <c r="BN9" s="29">
        <f t="shared" si="2"/>
        <v>1</v>
      </c>
      <c r="BO9" s="29">
        <f t="shared" si="2"/>
        <v>2</v>
      </c>
      <c r="BP9" s="29">
        <f t="shared" si="2"/>
        <v>3</v>
      </c>
      <c r="BQ9" s="29">
        <f t="shared" si="2"/>
        <v>4</v>
      </c>
      <c r="BR9" s="29">
        <f t="shared" si="2"/>
        <v>5</v>
      </c>
      <c r="BS9" s="29">
        <f t="shared" si="2"/>
        <v>6</v>
      </c>
      <c r="BT9" s="29">
        <f t="shared" si="2"/>
        <v>7</v>
      </c>
      <c r="BU9" s="29">
        <f t="shared" si="2"/>
        <v>8</v>
      </c>
      <c r="BV9" s="29">
        <f t="shared" si="2"/>
        <v>9</v>
      </c>
      <c r="BW9" s="29">
        <f t="shared" si="2"/>
        <v>10</v>
      </c>
      <c r="BX9" s="29">
        <f t="shared" si="2"/>
        <v>11</v>
      </c>
      <c r="BY9" s="29">
        <f t="shared" si="2"/>
        <v>12</v>
      </c>
      <c r="BZ9" s="29">
        <f t="shared" si="2"/>
        <v>1</v>
      </c>
      <c r="CA9" s="29">
        <f t="shared" si="2"/>
        <v>2</v>
      </c>
      <c r="CB9" s="29">
        <f t="shared" si="2"/>
        <v>3</v>
      </c>
      <c r="CC9" s="29">
        <f t="shared" si="2"/>
        <v>4</v>
      </c>
      <c r="CD9" s="29">
        <f t="shared" si="2"/>
        <v>5</v>
      </c>
      <c r="CE9" s="29">
        <f t="shared" si="2"/>
        <v>6</v>
      </c>
      <c r="CF9" s="29">
        <f t="shared" si="2"/>
        <v>7</v>
      </c>
      <c r="CG9" s="29">
        <f t="shared" si="2"/>
        <v>8</v>
      </c>
      <c r="CH9" s="29">
        <f t="shared" si="2"/>
        <v>9</v>
      </c>
      <c r="CI9" s="29">
        <f t="shared" si="2"/>
        <v>10</v>
      </c>
      <c r="CJ9" s="29">
        <f t="shared" si="2"/>
        <v>11</v>
      </c>
      <c r="CK9" s="29">
        <f t="shared" si="2"/>
        <v>12</v>
      </c>
      <c r="CL9" s="29">
        <f t="shared" si="2"/>
        <v>1</v>
      </c>
      <c r="CM9" s="29">
        <f t="shared" si="2"/>
        <v>2</v>
      </c>
      <c r="CN9" s="29">
        <f t="shared" si="2"/>
        <v>3</v>
      </c>
      <c r="CO9" s="29">
        <f t="shared" si="2"/>
        <v>4</v>
      </c>
      <c r="CP9" s="29">
        <f t="shared" si="2"/>
        <v>5</v>
      </c>
      <c r="CQ9" s="29">
        <f t="shared" si="2"/>
        <v>6</v>
      </c>
      <c r="CR9" s="29">
        <f t="shared" si="2"/>
        <v>7</v>
      </c>
      <c r="CS9" s="29">
        <f t="shared" si="2"/>
        <v>8</v>
      </c>
      <c r="CT9" s="29">
        <f t="shared" si="2"/>
        <v>9</v>
      </c>
      <c r="CU9" s="29">
        <f t="shared" si="2"/>
        <v>10</v>
      </c>
      <c r="CV9" s="29">
        <f t="shared" si="2"/>
        <v>11</v>
      </c>
      <c r="CW9" s="29">
        <f t="shared" si="2"/>
        <v>12</v>
      </c>
      <c r="CX9" s="29">
        <f t="shared" si="2"/>
        <v>1</v>
      </c>
      <c r="CY9" s="29">
        <f t="shared" si="2"/>
        <v>2</v>
      </c>
      <c r="CZ9" s="29">
        <f t="shared" si="2"/>
        <v>3</v>
      </c>
      <c r="DA9" s="29">
        <f t="shared" si="2"/>
        <v>4</v>
      </c>
      <c r="DB9" s="29">
        <f t="shared" si="2"/>
        <v>5</v>
      </c>
      <c r="DC9" s="29">
        <f t="shared" si="2"/>
        <v>6</v>
      </c>
      <c r="DD9" s="29">
        <f t="shared" si="2"/>
        <v>7</v>
      </c>
      <c r="DE9" s="29">
        <f t="shared" si="2"/>
        <v>8</v>
      </c>
      <c r="DF9" s="29">
        <f t="shared" si="2"/>
        <v>9</v>
      </c>
      <c r="DG9" s="29">
        <f t="shared" si="2"/>
        <v>10</v>
      </c>
      <c r="DH9" s="29">
        <f t="shared" si="2"/>
        <v>11</v>
      </c>
      <c r="DI9" s="29">
        <f t="shared" si="2"/>
        <v>12</v>
      </c>
      <c r="DJ9" s="29">
        <f t="shared" si="2"/>
        <v>1</v>
      </c>
      <c r="DK9" s="29">
        <f t="shared" si="2"/>
        <v>2</v>
      </c>
      <c r="DL9" s="29">
        <f t="shared" si="2"/>
        <v>3</v>
      </c>
      <c r="DM9" s="29">
        <f t="shared" si="2"/>
        <v>4</v>
      </c>
      <c r="DN9" s="29">
        <f t="shared" si="2"/>
        <v>5</v>
      </c>
      <c r="DO9" s="29">
        <f t="shared" si="2"/>
        <v>6</v>
      </c>
      <c r="DP9" s="29">
        <f t="shared" si="2"/>
        <v>7</v>
      </c>
      <c r="DQ9" s="29">
        <f t="shared" si="2"/>
        <v>8</v>
      </c>
      <c r="DR9" s="29">
        <f t="shared" si="2"/>
        <v>9</v>
      </c>
      <c r="DS9" s="29">
        <f t="shared" si="2"/>
        <v>10</v>
      </c>
      <c r="DT9" s="29">
        <f t="shared" si="2"/>
        <v>11</v>
      </c>
      <c r="DU9" s="29">
        <f t="shared" si="2"/>
        <v>12</v>
      </c>
      <c r="DV9" s="21"/>
      <c r="DW9" s="21"/>
      <c r="DX9" s="21"/>
      <c r="DY9" s="21"/>
      <c r="DZ9" s="21"/>
      <c r="EA9" s="21"/>
      <c r="EB9" s="21"/>
      <c r="EC9" s="21"/>
      <c r="ED9" s="21"/>
      <c r="EE9" s="21"/>
      <c r="EF9" s="21"/>
      <c r="EG9" s="21"/>
      <c r="EH9" s="21"/>
      <c r="EI9" s="21"/>
      <c r="EJ9" s="21"/>
      <c r="EK9" s="21"/>
      <c r="EL9" s="21"/>
      <c r="EM9" s="21"/>
      <c r="EN9" s="21"/>
      <c r="EO9" s="21"/>
    </row>
    <row r="10" spans="1:145" ht="14.25" customHeight="1">
      <c r="A10" s="185"/>
      <c r="B10" s="186"/>
      <c r="C10" s="187"/>
      <c r="D10" s="188"/>
      <c r="E10" s="64"/>
      <c r="F10" s="189"/>
      <c r="G10" s="189"/>
      <c r="H10" s="189"/>
      <c r="I10" s="189"/>
      <c r="J10" s="189"/>
      <c r="K10" s="189"/>
      <c r="L10" s="189"/>
      <c r="M10" s="189"/>
      <c r="N10" s="189"/>
      <c r="O10" s="189"/>
      <c r="P10" s="189"/>
      <c r="Q10" s="189"/>
      <c r="R10" s="189"/>
      <c r="S10" s="189"/>
      <c r="T10" s="189"/>
      <c r="U10" s="189"/>
      <c r="V10" s="189"/>
      <c r="W10" s="189"/>
      <c r="X10" s="189"/>
      <c r="Y10" s="189"/>
      <c r="Z10" s="189"/>
      <c r="AA10" s="189"/>
      <c r="AB10" s="189"/>
      <c r="AC10" s="189"/>
      <c r="AD10" s="189"/>
      <c r="AE10" s="189"/>
      <c r="AF10" s="189"/>
      <c r="AG10" s="189"/>
      <c r="AH10" s="189"/>
      <c r="AI10" s="189"/>
      <c r="AJ10" s="189"/>
      <c r="AK10" s="189"/>
      <c r="AL10" s="189"/>
      <c r="AM10" s="189"/>
      <c r="AN10" s="189"/>
      <c r="AO10" s="189"/>
      <c r="AP10" s="189"/>
      <c r="AQ10" s="189"/>
      <c r="AR10" s="189"/>
      <c r="AS10" s="189"/>
      <c r="AT10" s="189"/>
      <c r="AU10" s="189"/>
      <c r="AV10" s="189"/>
      <c r="AW10" s="189"/>
      <c r="AX10" s="189"/>
      <c r="AY10" s="189"/>
      <c r="AZ10" s="189"/>
      <c r="BA10" s="189"/>
      <c r="BB10" s="189"/>
      <c r="BC10" s="189"/>
      <c r="BD10" s="189"/>
      <c r="BE10" s="189"/>
      <c r="BF10" s="189"/>
      <c r="BG10" s="189"/>
      <c r="BH10" s="189"/>
      <c r="BI10" s="189"/>
      <c r="BJ10" s="189"/>
      <c r="BK10" s="189"/>
      <c r="BL10" s="189"/>
      <c r="BM10" s="189"/>
      <c r="BN10" s="189"/>
      <c r="BO10" s="189"/>
      <c r="BP10" s="189"/>
      <c r="BQ10" s="189"/>
      <c r="BR10" s="189"/>
      <c r="BS10" s="189"/>
      <c r="BT10" s="189"/>
      <c r="BU10" s="189"/>
      <c r="BV10" s="189"/>
      <c r="BW10" s="189"/>
      <c r="BX10" s="189"/>
      <c r="BY10" s="189"/>
      <c r="BZ10" s="189"/>
      <c r="CA10" s="189"/>
      <c r="CB10" s="189"/>
      <c r="CC10" s="189"/>
      <c r="CD10" s="189"/>
      <c r="CE10" s="189"/>
      <c r="CF10" s="189"/>
      <c r="CG10" s="189"/>
      <c r="CH10" s="189"/>
      <c r="CI10" s="189"/>
      <c r="CJ10" s="189"/>
      <c r="CK10" s="189"/>
      <c r="CL10" s="189"/>
      <c r="CM10" s="189"/>
      <c r="CN10" s="189"/>
      <c r="CO10" s="189"/>
      <c r="CP10" s="189"/>
      <c r="CQ10" s="189"/>
      <c r="CR10" s="189"/>
      <c r="CS10" s="189"/>
      <c r="CT10" s="189"/>
      <c r="CU10" s="189"/>
      <c r="CV10" s="189"/>
      <c r="CW10" s="189"/>
      <c r="CX10" s="189"/>
      <c r="CY10" s="189"/>
      <c r="CZ10" s="189"/>
      <c r="DA10" s="189"/>
      <c r="DB10" s="189"/>
      <c r="DC10" s="189"/>
      <c r="DD10" s="189"/>
      <c r="DE10" s="189"/>
      <c r="DF10" s="189"/>
      <c r="DG10" s="189"/>
      <c r="DH10" s="189"/>
      <c r="DI10" s="189"/>
      <c r="DJ10" s="189"/>
      <c r="DK10" s="189"/>
      <c r="DL10" s="189"/>
      <c r="DM10" s="189"/>
      <c r="DN10" s="189"/>
      <c r="DO10" s="189"/>
      <c r="DP10" s="189"/>
      <c r="DQ10" s="189"/>
      <c r="DR10" s="189"/>
      <c r="DS10" s="189"/>
      <c r="DT10" s="189"/>
      <c r="DU10" s="189"/>
      <c r="DV10" s="187"/>
      <c r="DW10" s="187"/>
      <c r="DX10" s="187"/>
      <c r="DY10" s="187"/>
      <c r="DZ10" s="187"/>
      <c r="EA10" s="187"/>
      <c r="EB10" s="187"/>
      <c r="EC10" s="187"/>
      <c r="ED10" s="187"/>
      <c r="EE10" s="187"/>
      <c r="EF10" s="187"/>
      <c r="EG10" s="187"/>
      <c r="EH10" s="187"/>
      <c r="EI10" s="187"/>
      <c r="EJ10" s="187"/>
      <c r="EK10" s="187"/>
      <c r="EL10" s="187"/>
      <c r="EM10" s="187"/>
      <c r="EN10" s="187"/>
      <c r="EO10" s="187"/>
    </row>
    <row r="11" spans="1:145" ht="12" customHeight="1">
      <c r="A11" s="21"/>
      <c r="B11" s="43" t="s">
        <v>404</v>
      </c>
      <c r="C11" s="44"/>
      <c r="D11" s="175"/>
      <c r="E11" s="176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  <c r="DR11" s="44"/>
      <c r="DS11" s="44"/>
      <c r="DT11" s="44"/>
      <c r="DU11" s="44"/>
      <c r="DV11" s="21"/>
      <c r="DW11" s="21"/>
      <c r="DX11" s="21"/>
      <c r="DY11" s="21"/>
      <c r="DZ11" s="21"/>
      <c r="EA11" s="21"/>
      <c r="EB11" s="21"/>
      <c r="EC11" s="21"/>
      <c r="ED11" s="21"/>
      <c r="EE11" s="21"/>
      <c r="EF11" s="21"/>
      <c r="EG11" s="21"/>
      <c r="EH11" s="21"/>
      <c r="EI11" s="21"/>
      <c r="EJ11" s="21"/>
      <c r="EK11" s="21"/>
      <c r="EL11" s="21"/>
      <c r="EM11" s="21"/>
      <c r="EN11" s="21"/>
      <c r="EO11" s="21"/>
    </row>
    <row r="12" spans="1:145" ht="13.5" customHeight="1">
      <c r="A12" s="38"/>
      <c r="B12" s="39"/>
      <c r="C12" s="64"/>
      <c r="D12" s="153"/>
      <c r="E12" s="21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1"/>
      <c r="DW12" s="21"/>
      <c r="DX12" s="21"/>
      <c r="DY12" s="21"/>
      <c r="DZ12" s="21"/>
      <c r="EA12" s="21"/>
      <c r="EB12" s="21"/>
      <c r="EC12" s="21"/>
      <c r="ED12" s="21"/>
      <c r="EE12" s="21"/>
      <c r="EF12" s="21"/>
      <c r="EG12" s="21"/>
      <c r="EH12" s="21"/>
      <c r="EI12" s="21"/>
      <c r="EJ12" s="21"/>
      <c r="EK12" s="21"/>
      <c r="EL12" s="21"/>
      <c r="EM12" s="21"/>
      <c r="EN12" s="21"/>
      <c r="EO12" s="21"/>
    </row>
    <row r="13" spans="1:145" ht="13.5" customHeight="1">
      <c r="A13" s="21"/>
      <c r="B13" s="21"/>
      <c r="C13" s="21" t="s">
        <v>191</v>
      </c>
      <c r="D13" s="153" t="s">
        <v>77</v>
      </c>
      <c r="E13" s="21"/>
      <c r="F13" s="143">
        <f>SUMIF(Staff!$B$50:$B$64,$C13,Staff!G$50:G$64)</f>
        <v>0</v>
      </c>
      <c r="G13" s="143">
        <f>SUMIF(Staff!$B$50:$B$64,$C13,Staff!H$50:H$64)</f>
        <v>0</v>
      </c>
      <c r="H13" s="143">
        <f>SUMIF(Staff!$B$50:$B$64,$C13,Staff!I$50:I$64)</f>
        <v>0</v>
      </c>
      <c r="I13" s="143">
        <f>SUMIF(Staff!$B$50:$B$64,$C13,Staff!J$50:J$64)</f>
        <v>0</v>
      </c>
      <c r="J13" s="143">
        <f>SUMIF(Staff!$B$50:$B$64,$C13,Staff!K$50:K$64)</f>
        <v>0</v>
      </c>
      <c r="K13" s="143">
        <f>SUMIF(Staff!$B$50:$B$64,$C13,Staff!L$50:L$64)</f>
        <v>0</v>
      </c>
      <c r="L13" s="143">
        <f>SUMIF(Staff!$B$50:$B$64,$C13,Staff!M$50:M$64)</f>
        <v>0</v>
      </c>
      <c r="M13" s="143">
        <f>SUMIF(Staff!$B$50:$B$64,$C13,Staff!N$50:N$64)</f>
        <v>0</v>
      </c>
      <c r="N13" s="143">
        <f>SUMIF(Staff!$B$50:$B$64,$C13,Staff!O$50:O$64)</f>
        <v>0</v>
      </c>
      <c r="O13" s="143">
        <f>SUMIF(Staff!$B$50:$B$64,$C13,Staff!P$50:P$64)</f>
        <v>0</v>
      </c>
      <c r="P13" s="143">
        <f>SUMIF(Staff!$B$50:$B$64,$C13,Staff!Q$50:Q$64)</f>
        <v>0</v>
      </c>
      <c r="Q13" s="143">
        <f>SUMIF(Staff!$B$50:$B$64,$C13,Staff!R$50:R$64)</f>
        <v>0</v>
      </c>
      <c r="R13" s="143">
        <f>SUMIF(Staff!$B$50:$B$64,$C13,Staff!S$50:S$64)</f>
        <v>0</v>
      </c>
      <c r="S13" s="143">
        <f>SUMIF(Staff!$B$50:$B$64,$C13,Staff!T$50:T$64)</f>
        <v>0</v>
      </c>
      <c r="T13" s="143">
        <f>SUMIF(Staff!$B$50:$B$64,$C13,Staff!U$50:U$64)</f>
        <v>0</v>
      </c>
      <c r="U13" s="143">
        <f>SUMIF(Staff!$B$50:$B$64,$C13,Staff!V$50:V$64)</f>
        <v>0</v>
      </c>
      <c r="V13" s="143">
        <f>SUMIF(Staff!$B$50:$B$64,$C13,Staff!W$50:W$64)</f>
        <v>0</v>
      </c>
      <c r="W13" s="143">
        <f>SUMIF(Staff!$B$50:$B$64,$C13,Staff!X$50:X$64)</f>
        <v>0</v>
      </c>
      <c r="X13" s="143">
        <f>SUMIF(Staff!$B$50:$B$64,$C13,Staff!Y$50:Y$64)</f>
        <v>0</v>
      </c>
      <c r="Y13" s="143">
        <f>SUMIF(Staff!$B$50:$B$64,$C13,Staff!Z$50:Z$64)</f>
        <v>0</v>
      </c>
      <c r="Z13" s="143">
        <f>SUMIF(Staff!$B$50:$B$64,$C13,Staff!AA$50:AA$64)</f>
        <v>0</v>
      </c>
      <c r="AA13" s="143">
        <f>SUMIF(Staff!$B$50:$B$64,$C13,Staff!AB$50:AB$64)</f>
        <v>0</v>
      </c>
      <c r="AB13" s="143">
        <f>SUMIF(Staff!$B$50:$B$64,$C13,Staff!AC$50:AC$64)</f>
        <v>0</v>
      </c>
      <c r="AC13" s="143">
        <f>SUMIF(Staff!$B$50:$B$64,$C13,Staff!AD$50:AD$64)</f>
        <v>0</v>
      </c>
      <c r="AD13" s="143">
        <f>SUMIF(Staff!$B$50:$B$64,$C13,Staff!AE$50:AE$64)</f>
        <v>0</v>
      </c>
      <c r="AE13" s="143">
        <f>SUMIF(Staff!$B$50:$B$64,$C13,Staff!AF$50:AF$64)</f>
        <v>0</v>
      </c>
      <c r="AF13" s="143">
        <f>SUMIF(Staff!$B$50:$B$64,$C13,Staff!AG$50:AG$64)</f>
        <v>0</v>
      </c>
      <c r="AG13" s="143">
        <f>SUMIF(Staff!$B$50:$B$64,$C13,Staff!AH$50:AH$64)</f>
        <v>0</v>
      </c>
      <c r="AH13" s="143">
        <f>SUMIF(Staff!$B$50:$B$64,$C13,Staff!AI$50:AI$64)</f>
        <v>0</v>
      </c>
      <c r="AI13" s="143">
        <f>SUMIF(Staff!$B$50:$B$64,$C13,Staff!AJ$50:AJ$64)</f>
        <v>0</v>
      </c>
      <c r="AJ13" s="143">
        <f>SUMIF(Staff!$B$50:$B$64,$C13,Staff!AK$50:AK$64)</f>
        <v>0</v>
      </c>
      <c r="AK13" s="143">
        <f>SUMIF(Staff!$B$50:$B$64,$C13,Staff!AL$50:AL$64)</f>
        <v>0</v>
      </c>
      <c r="AL13" s="143">
        <f>SUMIF(Staff!$B$50:$B$64,$C13,Staff!AM$50:AM$64)</f>
        <v>0</v>
      </c>
      <c r="AM13" s="143">
        <f>SUMIF(Staff!$B$50:$B$64,$C13,Staff!AN$50:AN$64)</f>
        <v>0</v>
      </c>
      <c r="AN13" s="143">
        <f>SUMIF(Staff!$B$50:$B$64,$C13,Staff!AO$50:AO$64)</f>
        <v>0</v>
      </c>
      <c r="AO13" s="143">
        <f>SUMIF(Staff!$B$50:$B$64,$C13,Staff!AP$50:AP$64)</f>
        <v>0</v>
      </c>
      <c r="AP13" s="143">
        <f>SUMIF(Staff!$B$50:$B$64,$C13,Staff!AQ$50:AQ$64)</f>
        <v>0</v>
      </c>
      <c r="AQ13" s="143">
        <f>SUMIF(Staff!$B$50:$B$64,$C13,Staff!AR$50:AR$64)</f>
        <v>0</v>
      </c>
      <c r="AR13" s="143">
        <f>SUMIF(Staff!$B$50:$B$64,$C13,Staff!AS$50:AS$64)</f>
        <v>0</v>
      </c>
      <c r="AS13" s="143">
        <f>SUMIF(Staff!$B$50:$B$64,$C13,Staff!AT$50:AT$64)</f>
        <v>0</v>
      </c>
      <c r="AT13" s="143">
        <f>SUMIF(Staff!$B$50:$B$64,$C13,Staff!AU$50:AU$64)</f>
        <v>0</v>
      </c>
      <c r="AU13" s="143">
        <f>SUMIF(Staff!$B$50:$B$64,$C13,Staff!AV$50:AV$64)</f>
        <v>0</v>
      </c>
      <c r="AV13" s="143">
        <f>SUMIF(Staff!$B$50:$B$64,$C13,Staff!AW$50:AW$64)</f>
        <v>0</v>
      </c>
      <c r="AW13" s="143">
        <f>SUMIF(Staff!$B$50:$B$64,$C13,Staff!AX$50:AX$64)</f>
        <v>0</v>
      </c>
      <c r="AX13" s="143">
        <f>SUMIF(Staff!$B$50:$B$64,$C13,Staff!AY$50:AY$64)</f>
        <v>0</v>
      </c>
      <c r="AY13" s="143">
        <f>SUMIF(Staff!$B$50:$B$64,$C13,Staff!AZ$50:AZ$64)</f>
        <v>0</v>
      </c>
      <c r="AZ13" s="143">
        <f>SUMIF(Staff!$B$50:$B$64,$C13,Staff!BA$50:BA$64)</f>
        <v>0</v>
      </c>
      <c r="BA13" s="143">
        <f>SUMIF(Staff!$B$50:$B$64,$C13,Staff!BB$50:BB$64)</f>
        <v>0</v>
      </c>
      <c r="BB13" s="143">
        <f>SUMIF(Staff!$B$50:$B$64,$C13,Staff!BC$50:BC$64)</f>
        <v>0</v>
      </c>
      <c r="BC13" s="143">
        <f>SUMIF(Staff!$B$50:$B$64,$C13,Staff!BD$50:BD$64)</f>
        <v>0</v>
      </c>
      <c r="BD13" s="143">
        <f>SUMIF(Staff!$B$50:$B$64,$C13,Staff!BE$50:BE$64)</f>
        <v>0</v>
      </c>
      <c r="BE13" s="143">
        <f>SUMIF(Staff!$B$50:$B$64,$C13,Staff!BF$50:BF$64)</f>
        <v>0</v>
      </c>
      <c r="BF13" s="143">
        <f>SUMIF(Staff!$B$50:$B$64,$C13,Staff!BG$50:BG$64)</f>
        <v>0</v>
      </c>
      <c r="BG13" s="143">
        <f>SUMIF(Staff!$B$50:$B$64,$C13,Staff!BH$50:BH$64)</f>
        <v>0</v>
      </c>
      <c r="BH13" s="143">
        <f>SUMIF(Staff!$B$50:$B$64,$C13,Staff!BI$50:BI$64)</f>
        <v>0</v>
      </c>
      <c r="BI13" s="143">
        <f>SUMIF(Staff!$B$50:$B$64,$C13,Staff!BJ$50:BJ$64)</f>
        <v>0</v>
      </c>
      <c r="BJ13" s="143">
        <f>SUMIF(Staff!$B$50:$B$64,$C13,Staff!BK$50:BK$64)</f>
        <v>0</v>
      </c>
      <c r="BK13" s="143">
        <f>SUMIF(Staff!$B$50:$B$64,$C13,Staff!BL$50:BL$64)</f>
        <v>0</v>
      </c>
      <c r="BL13" s="143">
        <f>SUMIF(Staff!$B$50:$B$64,$C13,Staff!BM$50:BM$64)</f>
        <v>0</v>
      </c>
      <c r="BM13" s="143">
        <f>SUMIF(Staff!$B$50:$B$64,$C13,Staff!BN$50:BN$64)</f>
        <v>0</v>
      </c>
      <c r="BN13" s="143">
        <f>SUMIF(Staff!$B$50:$B$64,$C13,Staff!BO$50:BO$64)</f>
        <v>0</v>
      </c>
      <c r="BO13" s="143">
        <f>SUMIF(Staff!$B$50:$B$64,$C13,Staff!BP$50:BP$64)</f>
        <v>0</v>
      </c>
      <c r="BP13" s="143">
        <f>SUMIF(Staff!$B$50:$B$64,$C13,Staff!BQ$50:BQ$64)</f>
        <v>0</v>
      </c>
      <c r="BQ13" s="143">
        <f>SUMIF(Staff!$B$50:$B$64,$C13,Staff!BR$50:BR$64)</f>
        <v>0</v>
      </c>
      <c r="BR13" s="143">
        <f>SUMIF(Staff!$B$50:$B$64,$C13,Staff!BS$50:BS$64)</f>
        <v>0</v>
      </c>
      <c r="BS13" s="143">
        <f>SUMIF(Staff!$B$50:$B$64,$C13,Staff!BT$50:BT$64)</f>
        <v>0</v>
      </c>
      <c r="BT13" s="143">
        <f>SUMIF(Staff!$B$50:$B$64,$C13,Staff!BU$50:BU$64)</f>
        <v>0</v>
      </c>
      <c r="BU13" s="143">
        <f>SUMIF(Staff!$B$50:$B$64,$C13,Staff!BV$50:BV$64)</f>
        <v>0</v>
      </c>
      <c r="BV13" s="143">
        <f>SUMIF(Staff!$B$50:$B$64,$C13,Staff!BW$50:BW$64)</f>
        <v>0</v>
      </c>
      <c r="BW13" s="143">
        <f>SUMIF(Staff!$B$50:$B$64,$C13,Staff!BX$50:BX$64)</f>
        <v>0</v>
      </c>
      <c r="BX13" s="143">
        <f>SUMIF(Staff!$B$50:$B$64,$C13,Staff!BY$50:BY$64)</f>
        <v>0</v>
      </c>
      <c r="BY13" s="143">
        <f>SUMIF(Staff!$B$50:$B$64,$C13,Staff!BZ$50:BZ$64)</f>
        <v>0</v>
      </c>
      <c r="BZ13" s="143">
        <f>SUMIF(Staff!$B$50:$B$64,$C13,Staff!CA$50:CA$64)</f>
        <v>0</v>
      </c>
      <c r="CA13" s="143">
        <f>SUMIF(Staff!$B$50:$B$64,$C13,Staff!CB$50:CB$64)</f>
        <v>0</v>
      </c>
      <c r="CB13" s="143">
        <f>SUMIF(Staff!$B$50:$B$64,$C13,Staff!CC$50:CC$64)</f>
        <v>0</v>
      </c>
      <c r="CC13" s="143">
        <f>SUMIF(Staff!$B$50:$B$64,$C13,Staff!CD$50:CD$64)</f>
        <v>0</v>
      </c>
      <c r="CD13" s="143">
        <f>SUMIF(Staff!$B$50:$B$64,$C13,Staff!CE$50:CE$64)</f>
        <v>0</v>
      </c>
      <c r="CE13" s="143">
        <f>SUMIF(Staff!$B$50:$B$64,$C13,Staff!CF$50:CF$64)</f>
        <v>0</v>
      </c>
      <c r="CF13" s="143">
        <f>SUMIF(Staff!$B$50:$B$64,$C13,Staff!CG$50:CG$64)</f>
        <v>0</v>
      </c>
      <c r="CG13" s="143">
        <f>SUMIF(Staff!$B$50:$B$64,$C13,Staff!CH$50:CH$64)</f>
        <v>0</v>
      </c>
      <c r="CH13" s="143">
        <f>SUMIF(Staff!$B$50:$B$64,$C13,Staff!CI$50:CI$64)</f>
        <v>0</v>
      </c>
      <c r="CI13" s="143">
        <f>SUMIF(Staff!$B$50:$B$64,$C13,Staff!CJ$50:CJ$64)</f>
        <v>0</v>
      </c>
      <c r="CJ13" s="143">
        <f>SUMIF(Staff!$B$50:$B$64,$C13,Staff!CK$50:CK$64)</f>
        <v>0</v>
      </c>
      <c r="CK13" s="143">
        <f>SUMIF(Staff!$B$50:$B$64,$C13,Staff!CL$50:CL$64)</f>
        <v>0</v>
      </c>
      <c r="CL13" s="143">
        <f>SUMIF(Staff!$B$50:$B$64,$C13,Staff!CM$50:CM$64)</f>
        <v>0</v>
      </c>
      <c r="CM13" s="143">
        <f>SUMIF(Staff!$B$50:$B$64,$C13,Staff!CN$50:CN$64)</f>
        <v>0</v>
      </c>
      <c r="CN13" s="143">
        <f>SUMIF(Staff!$B$50:$B$64,$C13,Staff!CO$50:CO$64)</f>
        <v>0</v>
      </c>
      <c r="CO13" s="143">
        <f>SUMIF(Staff!$B$50:$B$64,$C13,Staff!CP$50:CP$64)</f>
        <v>0</v>
      </c>
      <c r="CP13" s="143">
        <f>SUMIF(Staff!$B$50:$B$64,$C13,Staff!CQ$50:CQ$64)</f>
        <v>0</v>
      </c>
      <c r="CQ13" s="143">
        <f>SUMIF(Staff!$B$50:$B$64,$C13,Staff!CR$50:CR$64)</f>
        <v>0</v>
      </c>
      <c r="CR13" s="143">
        <f>SUMIF(Staff!$B$50:$B$64,$C13,Staff!CS$50:CS$64)</f>
        <v>0</v>
      </c>
      <c r="CS13" s="143">
        <f>SUMIF(Staff!$B$50:$B$64,$C13,Staff!CT$50:CT$64)</f>
        <v>0</v>
      </c>
      <c r="CT13" s="143">
        <f>SUMIF(Staff!$B$50:$B$64,$C13,Staff!CU$50:CU$64)</f>
        <v>0</v>
      </c>
      <c r="CU13" s="143">
        <f>SUMIF(Staff!$B$50:$B$64,$C13,Staff!CV$50:CV$64)</f>
        <v>0</v>
      </c>
      <c r="CV13" s="143">
        <f>SUMIF(Staff!$B$50:$B$64,$C13,Staff!CW$50:CW$64)</f>
        <v>0</v>
      </c>
      <c r="CW13" s="143">
        <f>SUMIF(Staff!$B$50:$B$64,$C13,Staff!CX$50:CX$64)</f>
        <v>0</v>
      </c>
      <c r="CX13" s="143">
        <f>SUMIF(Staff!$B$50:$B$64,$C13,Staff!CY$50:CY$64)</f>
        <v>0</v>
      </c>
      <c r="CY13" s="143">
        <f>SUMIF(Staff!$B$50:$B$64,$C13,Staff!CZ$50:CZ$64)</f>
        <v>0</v>
      </c>
      <c r="CZ13" s="143">
        <f>SUMIF(Staff!$B$50:$B$64,$C13,Staff!DA$50:DA$64)</f>
        <v>0</v>
      </c>
      <c r="DA13" s="143">
        <f>SUMIF(Staff!$B$50:$B$64,$C13,Staff!DB$50:DB$64)</f>
        <v>0</v>
      </c>
      <c r="DB13" s="143">
        <f>SUMIF(Staff!$B$50:$B$64,$C13,Staff!DC$50:DC$64)</f>
        <v>0</v>
      </c>
      <c r="DC13" s="143">
        <f>SUMIF(Staff!$B$50:$B$64,$C13,Staff!DD$50:DD$64)</f>
        <v>0</v>
      </c>
      <c r="DD13" s="143">
        <f>SUMIF(Staff!$B$50:$B$64,$C13,Staff!DE$50:DE$64)</f>
        <v>0</v>
      </c>
      <c r="DE13" s="143">
        <f>SUMIF(Staff!$B$50:$B$64,$C13,Staff!DF$50:DF$64)</f>
        <v>0</v>
      </c>
      <c r="DF13" s="143">
        <f>SUMIF(Staff!$B$50:$B$64,$C13,Staff!DG$50:DG$64)</f>
        <v>0</v>
      </c>
      <c r="DG13" s="143">
        <f>SUMIF(Staff!$B$50:$B$64,$C13,Staff!DH$50:DH$64)</f>
        <v>0</v>
      </c>
      <c r="DH13" s="143">
        <f>SUMIF(Staff!$B$50:$B$64,$C13,Staff!DI$50:DI$64)</f>
        <v>0</v>
      </c>
      <c r="DI13" s="143">
        <f>SUMIF(Staff!$B$50:$B$64,$C13,Staff!DJ$50:DJ$64)</f>
        <v>0</v>
      </c>
      <c r="DJ13" s="143">
        <f>SUMIF(Staff!$B$50:$B$64,$C13,Staff!DK$50:DK$64)</f>
        <v>0</v>
      </c>
      <c r="DK13" s="143">
        <f>SUMIF(Staff!$B$50:$B$64,$C13,Staff!DL$50:DL$64)</f>
        <v>0</v>
      </c>
      <c r="DL13" s="143">
        <f>SUMIF(Staff!$B$50:$B$64,$C13,Staff!DM$50:DM$64)</f>
        <v>0</v>
      </c>
      <c r="DM13" s="143">
        <f>SUMIF(Staff!$B$50:$B$64,$C13,Staff!DN$50:DN$64)</f>
        <v>0</v>
      </c>
      <c r="DN13" s="143">
        <f>SUMIF(Staff!$B$50:$B$64,$C13,Staff!DO$50:DO$64)</f>
        <v>0</v>
      </c>
      <c r="DO13" s="143">
        <f>SUMIF(Staff!$B$50:$B$64,$C13,Staff!DP$50:DP$64)</f>
        <v>0</v>
      </c>
      <c r="DP13" s="143">
        <f>SUMIF(Staff!$B$50:$B$64,$C13,Staff!DQ$50:DQ$64)</f>
        <v>0</v>
      </c>
      <c r="DQ13" s="143">
        <f>SUMIF(Staff!$B$50:$B$64,$C13,Staff!DR$50:DR$64)</f>
        <v>0</v>
      </c>
      <c r="DR13" s="143">
        <f>SUMIF(Staff!$B$50:$B$64,$C13,Staff!DS$50:DS$64)</f>
        <v>0</v>
      </c>
      <c r="DS13" s="143">
        <f>SUMIF(Staff!$B$50:$B$64,$C13,Staff!DT$50:DT$64)</f>
        <v>0</v>
      </c>
      <c r="DT13" s="143">
        <f>SUMIF(Staff!$B$50:$B$64,$C13,Staff!DU$50:DU$64)</f>
        <v>0</v>
      </c>
      <c r="DU13" s="143">
        <f>SUMIF(Staff!$B$50:$B$64,$C13,Staff!DV$50:DV$64)</f>
        <v>0</v>
      </c>
      <c r="DV13" s="21"/>
      <c r="DW13" s="21"/>
      <c r="DX13" s="21"/>
      <c r="DY13" s="21"/>
      <c r="DZ13" s="21"/>
      <c r="EA13" s="21"/>
      <c r="EB13" s="21"/>
      <c r="EC13" s="21"/>
      <c r="ED13" s="21"/>
      <c r="EE13" s="21"/>
      <c r="EF13" s="21"/>
      <c r="EG13" s="21"/>
      <c r="EH13" s="21"/>
      <c r="EI13" s="21"/>
      <c r="EJ13" s="21"/>
      <c r="EK13" s="21"/>
      <c r="EL13" s="21"/>
      <c r="EM13" s="21"/>
      <c r="EN13" s="21"/>
      <c r="EO13" s="21"/>
    </row>
    <row r="14" spans="1:145" ht="13.5" customHeight="1">
      <c r="A14" s="21"/>
      <c r="B14" s="21"/>
      <c r="C14" s="21" t="s">
        <v>405</v>
      </c>
      <c r="D14" s="153" t="s">
        <v>77</v>
      </c>
      <c r="E14" s="21"/>
      <c r="F14" s="143">
        <f>Revenue!F29*SUMIF(Inputs!$I$4:$R$4,Costs!F$8,Inputs!$I119:$R119)+SUMIF(Inputs!$I$4:$R$4,Revenue!F$8,Inputs!$I107:$R107)*SUMIF(Inputs!$I$4:$R$4,Revenue!F$8,Inputs!$I$16:$R$16)*Revenue!F17*SUMIF(Inputs!$I$4:$R$4,Costs!F$8,Inputs!$I119:$R119)</f>
        <v>0</v>
      </c>
      <c r="G14" s="143">
        <f>Revenue!G29*SUMIF(Inputs!$I$4:$R$4,Costs!G$8,Inputs!$I119:$R119)+SUMIF(Inputs!$I$4:$R$4,Revenue!G$8,Inputs!$I107:$R107)*SUMIF(Inputs!$I$4:$R$4,Revenue!G$8,Inputs!$I$16:$R$16)*Revenue!G17*SUMIF(Inputs!$I$4:$R$4,Costs!G$8,Inputs!$I119:$R119)</f>
        <v>0</v>
      </c>
      <c r="H14" s="143">
        <f>Revenue!H29*SUMIF(Inputs!$I$4:$R$4,Costs!H$8,Inputs!$I119:$R119)+SUMIF(Inputs!$I$4:$R$4,Revenue!H$8,Inputs!$I107:$R107)*SUMIF(Inputs!$I$4:$R$4,Revenue!H$8,Inputs!$I$16:$R$16)*Revenue!H17*SUMIF(Inputs!$I$4:$R$4,Costs!H$8,Inputs!$I119:$R119)</f>
        <v>0</v>
      </c>
      <c r="I14" s="143">
        <f>Revenue!I29*SUMIF(Inputs!$I$4:$R$4,Costs!I$8,Inputs!$I119:$R119)+SUMIF(Inputs!$I$4:$R$4,Revenue!I$8,Inputs!$I107:$R107)*SUMIF(Inputs!$I$4:$R$4,Revenue!I$8,Inputs!$I$16:$R$16)*Revenue!I17*SUMIF(Inputs!$I$4:$R$4,Costs!I$8,Inputs!$I119:$R119)</f>
        <v>0</v>
      </c>
      <c r="J14" s="143">
        <f>Revenue!J29*SUMIF(Inputs!$I$4:$R$4,Costs!J$8,Inputs!$I119:$R119)+SUMIF(Inputs!$I$4:$R$4,Revenue!J$8,Inputs!$I107:$R107)*SUMIF(Inputs!$I$4:$R$4,Revenue!J$8,Inputs!$I$16:$R$16)*Revenue!J17*SUMIF(Inputs!$I$4:$R$4,Costs!J$8,Inputs!$I119:$R119)</f>
        <v>0</v>
      </c>
      <c r="K14" s="143">
        <f>Revenue!K29*SUMIF(Inputs!$I$4:$R$4,Costs!K$8,Inputs!$I119:$R119)+SUMIF(Inputs!$I$4:$R$4,Revenue!K$8,Inputs!$I107:$R107)*SUMIF(Inputs!$I$4:$R$4,Revenue!K$8,Inputs!$I$16:$R$16)*Revenue!K17*SUMIF(Inputs!$I$4:$R$4,Costs!K$8,Inputs!$I119:$R119)</f>
        <v>0</v>
      </c>
      <c r="L14" s="143">
        <f>Revenue!L29*SUMIF(Inputs!$I$4:$R$4,Costs!L$8,Inputs!$I119:$R119)+SUMIF(Inputs!$I$4:$R$4,Revenue!L$8,Inputs!$I107:$R107)*SUMIF(Inputs!$I$4:$R$4,Revenue!L$8,Inputs!$I$16:$R$16)*Revenue!L17*SUMIF(Inputs!$I$4:$R$4,Costs!L$8,Inputs!$I119:$R119)</f>
        <v>0</v>
      </c>
      <c r="M14" s="143">
        <f>Revenue!M29*SUMIF(Inputs!$I$4:$R$4,Costs!M$8,Inputs!$I119:$R119)+SUMIF(Inputs!$I$4:$R$4,Revenue!M$8,Inputs!$I107:$R107)*SUMIF(Inputs!$I$4:$R$4,Revenue!M$8,Inputs!$I$16:$R$16)*Revenue!M17*SUMIF(Inputs!$I$4:$R$4,Costs!M$8,Inputs!$I119:$R119)</f>
        <v>0</v>
      </c>
      <c r="N14" s="143">
        <f>Revenue!N29*SUMIF(Inputs!$I$4:$R$4,Costs!N$8,Inputs!$I119:$R119)+SUMIF(Inputs!$I$4:$R$4,Revenue!N$8,Inputs!$I107:$R107)*SUMIF(Inputs!$I$4:$R$4,Revenue!N$8,Inputs!$I$16:$R$16)*Revenue!N17*SUMIF(Inputs!$I$4:$R$4,Costs!N$8,Inputs!$I119:$R119)</f>
        <v>0</v>
      </c>
      <c r="O14" s="143">
        <f>Revenue!O29*SUMIF(Inputs!$I$4:$R$4,Costs!O$8,Inputs!$I119:$R119)+SUMIF(Inputs!$I$4:$R$4,Revenue!O$8,Inputs!$I107:$R107)*SUMIF(Inputs!$I$4:$R$4,Revenue!O$8,Inputs!$I$16:$R$16)*Revenue!O17*SUMIF(Inputs!$I$4:$R$4,Costs!O$8,Inputs!$I119:$R119)</f>
        <v>0</v>
      </c>
      <c r="P14" s="143">
        <f>Revenue!P29*SUMIF(Inputs!$I$4:$R$4,Costs!P$8,Inputs!$I119:$R119)+SUMIF(Inputs!$I$4:$R$4,Revenue!P$8,Inputs!$I107:$R107)*SUMIF(Inputs!$I$4:$R$4,Revenue!P$8,Inputs!$I$16:$R$16)*Revenue!P17*SUMIF(Inputs!$I$4:$R$4,Costs!P$8,Inputs!$I119:$R119)</f>
        <v>0</v>
      </c>
      <c r="Q14" s="143">
        <f>Revenue!Q29*SUMIF(Inputs!$I$4:$R$4,Costs!Q$8,Inputs!$I119:$R119)+SUMIF(Inputs!$I$4:$R$4,Revenue!Q$8,Inputs!$I107:$R107)*SUMIF(Inputs!$I$4:$R$4,Revenue!Q$8,Inputs!$I$16:$R$16)*Revenue!Q17*SUMIF(Inputs!$I$4:$R$4,Costs!Q$8,Inputs!$I119:$R119)</f>
        <v>0</v>
      </c>
      <c r="R14" s="143">
        <f>Revenue!R29*SUMIF(Inputs!$I$4:$R$4,Costs!R$8,Inputs!$I119:$R119)+SUMIF(Inputs!$I$4:$R$4,Revenue!R$8,Inputs!$I107:$R107)*SUMIF(Inputs!$I$4:$R$4,Revenue!R$8,Inputs!$I$16:$R$16)*Revenue!R17*SUMIF(Inputs!$I$4:$R$4,Costs!R$8,Inputs!$I119:$R119)</f>
        <v>0</v>
      </c>
      <c r="S14" s="143">
        <f>Revenue!S29*SUMIF(Inputs!$I$4:$R$4,Costs!S$8,Inputs!$I119:$R119)+SUMIF(Inputs!$I$4:$R$4,Revenue!S$8,Inputs!$I107:$R107)*SUMIF(Inputs!$I$4:$R$4,Revenue!S$8,Inputs!$I$16:$R$16)*Revenue!S17*SUMIF(Inputs!$I$4:$R$4,Costs!S$8,Inputs!$I119:$R119)</f>
        <v>0</v>
      </c>
      <c r="T14" s="143">
        <f>Revenue!T29*SUMIF(Inputs!$I$4:$R$4,Costs!T$8,Inputs!$I119:$R119)+SUMIF(Inputs!$I$4:$R$4,Revenue!T$8,Inputs!$I107:$R107)*SUMIF(Inputs!$I$4:$R$4,Revenue!T$8,Inputs!$I$16:$R$16)*Revenue!T17*SUMIF(Inputs!$I$4:$R$4,Costs!T$8,Inputs!$I119:$R119)</f>
        <v>0</v>
      </c>
      <c r="U14" s="143">
        <f>Revenue!U29*SUMIF(Inputs!$I$4:$R$4,Costs!U$8,Inputs!$I119:$R119)+SUMIF(Inputs!$I$4:$R$4,Revenue!U$8,Inputs!$I107:$R107)*SUMIF(Inputs!$I$4:$R$4,Revenue!U$8,Inputs!$I$16:$R$16)*Revenue!U17*SUMIF(Inputs!$I$4:$R$4,Costs!U$8,Inputs!$I119:$R119)</f>
        <v>0</v>
      </c>
      <c r="V14" s="143">
        <f>Revenue!V29*SUMIF(Inputs!$I$4:$R$4,Costs!V$8,Inputs!$I119:$R119)+SUMIF(Inputs!$I$4:$R$4,Revenue!V$8,Inputs!$I107:$R107)*SUMIF(Inputs!$I$4:$R$4,Revenue!V$8,Inputs!$I$16:$R$16)*Revenue!V17*SUMIF(Inputs!$I$4:$R$4,Costs!V$8,Inputs!$I119:$R119)</f>
        <v>0</v>
      </c>
      <c r="W14" s="143">
        <f>Revenue!W29*SUMIF(Inputs!$I$4:$R$4,Costs!W$8,Inputs!$I119:$R119)+SUMIF(Inputs!$I$4:$R$4,Revenue!W$8,Inputs!$I107:$R107)*SUMIF(Inputs!$I$4:$R$4,Revenue!W$8,Inputs!$I$16:$R$16)*Revenue!W17*SUMIF(Inputs!$I$4:$R$4,Costs!W$8,Inputs!$I119:$R119)</f>
        <v>0</v>
      </c>
      <c r="X14" s="143">
        <f>Revenue!X29*SUMIF(Inputs!$I$4:$R$4,Costs!X$8,Inputs!$I119:$R119)+SUMIF(Inputs!$I$4:$R$4,Revenue!X$8,Inputs!$I107:$R107)*SUMIF(Inputs!$I$4:$R$4,Revenue!X$8,Inputs!$I$16:$R$16)*Revenue!X17*SUMIF(Inputs!$I$4:$R$4,Costs!X$8,Inputs!$I119:$R119)</f>
        <v>0</v>
      </c>
      <c r="Y14" s="143">
        <f>Revenue!Y29*SUMIF(Inputs!$I$4:$R$4,Costs!Y$8,Inputs!$I119:$R119)+SUMIF(Inputs!$I$4:$R$4,Revenue!Y$8,Inputs!$I107:$R107)*SUMIF(Inputs!$I$4:$R$4,Revenue!Y$8,Inputs!$I$16:$R$16)*Revenue!Y17*SUMIF(Inputs!$I$4:$R$4,Costs!Y$8,Inputs!$I119:$R119)</f>
        <v>0</v>
      </c>
      <c r="Z14" s="143">
        <f>Revenue!Z29*SUMIF(Inputs!$I$4:$R$4,Costs!Z$8,Inputs!$I119:$R119)+SUMIF(Inputs!$I$4:$R$4,Revenue!Z$8,Inputs!$I107:$R107)*SUMIF(Inputs!$I$4:$R$4,Revenue!Z$8,Inputs!$I$16:$R$16)*Revenue!Z17*SUMIF(Inputs!$I$4:$R$4,Costs!Z$8,Inputs!$I119:$R119)</f>
        <v>0</v>
      </c>
      <c r="AA14" s="143">
        <f>Revenue!AA29*SUMIF(Inputs!$I$4:$R$4,Costs!AA$8,Inputs!$I119:$R119)+SUMIF(Inputs!$I$4:$R$4,Revenue!AA$8,Inputs!$I107:$R107)*SUMIF(Inputs!$I$4:$R$4,Revenue!AA$8,Inputs!$I$16:$R$16)*Revenue!AA17*SUMIF(Inputs!$I$4:$R$4,Costs!AA$8,Inputs!$I119:$R119)</f>
        <v>0</v>
      </c>
      <c r="AB14" s="143">
        <f>Revenue!AB29*SUMIF(Inputs!$I$4:$R$4,Costs!AB$8,Inputs!$I119:$R119)+SUMIF(Inputs!$I$4:$R$4,Revenue!AB$8,Inputs!$I107:$R107)*SUMIF(Inputs!$I$4:$R$4,Revenue!AB$8,Inputs!$I$16:$R$16)*Revenue!AB17*SUMIF(Inputs!$I$4:$R$4,Costs!AB$8,Inputs!$I119:$R119)</f>
        <v>0</v>
      </c>
      <c r="AC14" s="143">
        <f>Revenue!AC29*SUMIF(Inputs!$I$4:$R$4,Costs!AC$8,Inputs!$I119:$R119)+SUMIF(Inputs!$I$4:$R$4,Revenue!AC$8,Inputs!$I107:$R107)*SUMIF(Inputs!$I$4:$R$4,Revenue!AC$8,Inputs!$I$16:$R$16)*Revenue!AC17*SUMIF(Inputs!$I$4:$R$4,Costs!AC$8,Inputs!$I119:$R119)</f>
        <v>0</v>
      </c>
      <c r="AD14" s="143">
        <f>Revenue!AD29*SUMIF(Inputs!$I$4:$R$4,Costs!AD$8,Inputs!$I119:$R119)+SUMIF(Inputs!$I$4:$R$4,Revenue!AD$8,Inputs!$I107:$R107)*SUMIF(Inputs!$I$4:$R$4,Revenue!AD$8,Inputs!$I$16:$R$16)*Revenue!AD17*SUMIF(Inputs!$I$4:$R$4,Costs!AD$8,Inputs!$I119:$R119)</f>
        <v>0</v>
      </c>
      <c r="AE14" s="143">
        <f>Revenue!AE29*SUMIF(Inputs!$I$4:$R$4,Costs!AE$8,Inputs!$I119:$R119)+SUMIF(Inputs!$I$4:$R$4,Revenue!AE$8,Inputs!$I107:$R107)*SUMIF(Inputs!$I$4:$R$4,Revenue!AE$8,Inputs!$I$16:$R$16)*Revenue!AE17*SUMIF(Inputs!$I$4:$R$4,Costs!AE$8,Inputs!$I119:$R119)</f>
        <v>0</v>
      </c>
      <c r="AF14" s="143">
        <f>Revenue!AF29*SUMIF(Inputs!$I$4:$R$4,Costs!AF$8,Inputs!$I119:$R119)+SUMIF(Inputs!$I$4:$R$4,Revenue!AF$8,Inputs!$I107:$R107)*SUMIF(Inputs!$I$4:$R$4,Revenue!AF$8,Inputs!$I$16:$R$16)*Revenue!AF17*SUMIF(Inputs!$I$4:$R$4,Costs!AF$8,Inputs!$I119:$R119)</f>
        <v>0</v>
      </c>
      <c r="AG14" s="143">
        <f>Revenue!AG29*SUMIF(Inputs!$I$4:$R$4,Costs!AG$8,Inputs!$I119:$R119)+SUMIF(Inputs!$I$4:$R$4,Revenue!AG$8,Inputs!$I107:$R107)*SUMIF(Inputs!$I$4:$R$4,Revenue!AG$8,Inputs!$I$16:$R$16)*Revenue!AG17*SUMIF(Inputs!$I$4:$R$4,Costs!AG$8,Inputs!$I119:$R119)</f>
        <v>0</v>
      </c>
      <c r="AH14" s="143">
        <f>Revenue!AH29*SUMIF(Inputs!$I$4:$R$4,Costs!AH$8,Inputs!$I119:$R119)+SUMIF(Inputs!$I$4:$R$4,Revenue!AH$8,Inputs!$I107:$R107)*SUMIF(Inputs!$I$4:$R$4,Revenue!AH$8,Inputs!$I$16:$R$16)*Revenue!AH17*SUMIF(Inputs!$I$4:$R$4,Costs!AH$8,Inputs!$I119:$R119)</f>
        <v>0</v>
      </c>
      <c r="AI14" s="143">
        <f>Revenue!AI29*SUMIF(Inputs!$I$4:$R$4,Costs!AI$8,Inputs!$I119:$R119)+SUMIF(Inputs!$I$4:$R$4,Revenue!AI$8,Inputs!$I107:$R107)*SUMIF(Inputs!$I$4:$R$4,Revenue!AI$8,Inputs!$I$16:$R$16)*Revenue!AI17*SUMIF(Inputs!$I$4:$R$4,Costs!AI$8,Inputs!$I119:$R119)</f>
        <v>0</v>
      </c>
      <c r="AJ14" s="143">
        <f>Revenue!AJ29*SUMIF(Inputs!$I$4:$R$4,Costs!AJ$8,Inputs!$I119:$R119)+SUMIF(Inputs!$I$4:$R$4,Revenue!AJ$8,Inputs!$I107:$R107)*SUMIF(Inputs!$I$4:$R$4,Revenue!AJ$8,Inputs!$I$16:$R$16)*Revenue!AJ17*SUMIF(Inputs!$I$4:$R$4,Costs!AJ$8,Inputs!$I119:$R119)</f>
        <v>0</v>
      </c>
      <c r="AK14" s="143">
        <f>Revenue!AK29*SUMIF(Inputs!$I$4:$R$4,Costs!AK$8,Inputs!$I119:$R119)+SUMIF(Inputs!$I$4:$R$4,Revenue!AK$8,Inputs!$I107:$R107)*SUMIF(Inputs!$I$4:$R$4,Revenue!AK$8,Inputs!$I$16:$R$16)*Revenue!AK17*SUMIF(Inputs!$I$4:$R$4,Costs!AK$8,Inputs!$I119:$R119)</f>
        <v>0</v>
      </c>
      <c r="AL14" s="143">
        <f>Revenue!AL29*SUMIF(Inputs!$I$4:$R$4,Costs!AL$8,Inputs!$I119:$R119)+SUMIF(Inputs!$I$4:$R$4,Revenue!AL$8,Inputs!$I107:$R107)*SUMIF(Inputs!$I$4:$R$4,Revenue!AL$8,Inputs!$I$16:$R$16)*Revenue!AL17*SUMIF(Inputs!$I$4:$R$4,Costs!AL$8,Inputs!$I119:$R119)</f>
        <v>0</v>
      </c>
      <c r="AM14" s="143">
        <f>Revenue!AM29*SUMIF(Inputs!$I$4:$R$4,Costs!AM$8,Inputs!$I119:$R119)+SUMIF(Inputs!$I$4:$R$4,Revenue!AM$8,Inputs!$I107:$R107)*SUMIF(Inputs!$I$4:$R$4,Revenue!AM$8,Inputs!$I$16:$R$16)*Revenue!AM17*SUMIF(Inputs!$I$4:$R$4,Costs!AM$8,Inputs!$I119:$R119)</f>
        <v>0</v>
      </c>
      <c r="AN14" s="143">
        <f>Revenue!AN29*SUMIF(Inputs!$I$4:$R$4,Costs!AN$8,Inputs!$I119:$R119)+SUMIF(Inputs!$I$4:$R$4,Revenue!AN$8,Inputs!$I107:$R107)*SUMIF(Inputs!$I$4:$R$4,Revenue!AN$8,Inputs!$I$16:$R$16)*Revenue!AN17*SUMIF(Inputs!$I$4:$R$4,Costs!AN$8,Inputs!$I119:$R119)</f>
        <v>0</v>
      </c>
      <c r="AO14" s="143">
        <f>Revenue!AO29*SUMIF(Inputs!$I$4:$R$4,Costs!AO$8,Inputs!$I119:$R119)+SUMIF(Inputs!$I$4:$R$4,Revenue!AO$8,Inputs!$I107:$R107)*SUMIF(Inputs!$I$4:$R$4,Revenue!AO$8,Inputs!$I$16:$R$16)*Revenue!AO17*SUMIF(Inputs!$I$4:$R$4,Costs!AO$8,Inputs!$I119:$R119)</f>
        <v>0</v>
      </c>
      <c r="AP14" s="143">
        <f>Revenue!AP29*SUMIF(Inputs!$I$4:$R$4,Costs!AP$8,Inputs!$I119:$R119)+SUMIF(Inputs!$I$4:$R$4,Revenue!AP$8,Inputs!$I107:$R107)*SUMIF(Inputs!$I$4:$R$4,Revenue!AP$8,Inputs!$I$16:$R$16)*Revenue!AP17*SUMIF(Inputs!$I$4:$R$4,Costs!AP$8,Inputs!$I119:$R119)</f>
        <v>0</v>
      </c>
      <c r="AQ14" s="143">
        <f>Revenue!AQ29*SUMIF(Inputs!$I$4:$R$4,Costs!AQ$8,Inputs!$I119:$R119)+SUMIF(Inputs!$I$4:$R$4,Revenue!AQ$8,Inputs!$I107:$R107)*SUMIF(Inputs!$I$4:$R$4,Revenue!AQ$8,Inputs!$I$16:$R$16)*Revenue!AQ17*SUMIF(Inputs!$I$4:$R$4,Costs!AQ$8,Inputs!$I119:$R119)</f>
        <v>0</v>
      </c>
      <c r="AR14" s="143">
        <f>Revenue!AR29*SUMIF(Inputs!$I$4:$R$4,Costs!AR$8,Inputs!$I119:$R119)+SUMIF(Inputs!$I$4:$R$4,Revenue!AR$8,Inputs!$I107:$R107)*SUMIF(Inputs!$I$4:$R$4,Revenue!AR$8,Inputs!$I$16:$R$16)*Revenue!AR17*SUMIF(Inputs!$I$4:$R$4,Costs!AR$8,Inputs!$I119:$R119)</f>
        <v>0</v>
      </c>
      <c r="AS14" s="143">
        <f>Revenue!AS29*SUMIF(Inputs!$I$4:$R$4,Costs!AS$8,Inputs!$I119:$R119)+SUMIF(Inputs!$I$4:$R$4,Revenue!AS$8,Inputs!$I107:$R107)*SUMIF(Inputs!$I$4:$R$4,Revenue!AS$8,Inputs!$I$16:$R$16)*Revenue!AS17*SUMIF(Inputs!$I$4:$R$4,Costs!AS$8,Inputs!$I119:$R119)</f>
        <v>0</v>
      </c>
      <c r="AT14" s="143">
        <f>Revenue!AT29*SUMIF(Inputs!$I$4:$R$4,Costs!AT$8,Inputs!$I119:$R119)+SUMIF(Inputs!$I$4:$R$4,Revenue!AT$8,Inputs!$I107:$R107)*SUMIF(Inputs!$I$4:$R$4,Revenue!AT$8,Inputs!$I$16:$R$16)*Revenue!AT17*SUMIF(Inputs!$I$4:$R$4,Costs!AT$8,Inputs!$I119:$R119)</f>
        <v>0</v>
      </c>
      <c r="AU14" s="143">
        <f>Revenue!AU29*SUMIF(Inputs!$I$4:$R$4,Costs!AU$8,Inputs!$I119:$R119)+SUMIF(Inputs!$I$4:$R$4,Revenue!AU$8,Inputs!$I107:$R107)*SUMIF(Inputs!$I$4:$R$4,Revenue!AU$8,Inputs!$I$16:$R$16)*Revenue!AU17*SUMIF(Inputs!$I$4:$R$4,Costs!AU$8,Inputs!$I119:$R119)</f>
        <v>0</v>
      </c>
      <c r="AV14" s="143">
        <f>Revenue!AV29*SUMIF(Inputs!$I$4:$R$4,Costs!AV$8,Inputs!$I119:$R119)+SUMIF(Inputs!$I$4:$R$4,Revenue!AV$8,Inputs!$I107:$R107)*SUMIF(Inputs!$I$4:$R$4,Revenue!AV$8,Inputs!$I$16:$R$16)*Revenue!AV17*SUMIF(Inputs!$I$4:$R$4,Costs!AV$8,Inputs!$I119:$R119)</f>
        <v>0</v>
      </c>
      <c r="AW14" s="143">
        <f>Revenue!AW29*SUMIF(Inputs!$I$4:$R$4,Costs!AW$8,Inputs!$I119:$R119)+SUMIF(Inputs!$I$4:$R$4,Revenue!AW$8,Inputs!$I107:$R107)*SUMIF(Inputs!$I$4:$R$4,Revenue!AW$8,Inputs!$I$16:$R$16)*Revenue!AW17*SUMIF(Inputs!$I$4:$R$4,Costs!AW$8,Inputs!$I119:$R119)</f>
        <v>0</v>
      </c>
      <c r="AX14" s="143">
        <f>Revenue!AX29*SUMIF(Inputs!$I$4:$R$4,Costs!AX$8,Inputs!$I119:$R119)+SUMIF(Inputs!$I$4:$R$4,Revenue!AX$8,Inputs!$I107:$R107)*SUMIF(Inputs!$I$4:$R$4,Revenue!AX$8,Inputs!$I$16:$R$16)*Revenue!AX17*SUMIF(Inputs!$I$4:$R$4,Costs!AX$8,Inputs!$I119:$R119)</f>
        <v>0</v>
      </c>
      <c r="AY14" s="143">
        <f>Revenue!AY29*SUMIF(Inputs!$I$4:$R$4,Costs!AY$8,Inputs!$I119:$R119)+SUMIF(Inputs!$I$4:$R$4,Revenue!AY$8,Inputs!$I107:$R107)*SUMIF(Inputs!$I$4:$R$4,Revenue!AY$8,Inputs!$I$16:$R$16)*Revenue!AY17*SUMIF(Inputs!$I$4:$R$4,Costs!AY$8,Inputs!$I119:$R119)</f>
        <v>0</v>
      </c>
      <c r="AZ14" s="143">
        <f>Revenue!AZ29*SUMIF(Inputs!$I$4:$R$4,Costs!AZ$8,Inputs!$I119:$R119)+SUMIF(Inputs!$I$4:$R$4,Revenue!AZ$8,Inputs!$I107:$R107)*SUMIF(Inputs!$I$4:$R$4,Revenue!AZ$8,Inputs!$I$16:$R$16)*Revenue!AZ17*SUMIF(Inputs!$I$4:$R$4,Costs!AZ$8,Inputs!$I119:$R119)</f>
        <v>0</v>
      </c>
      <c r="BA14" s="143">
        <f>Revenue!BA29*SUMIF(Inputs!$I$4:$R$4,Costs!BA$8,Inputs!$I119:$R119)+SUMIF(Inputs!$I$4:$R$4,Revenue!BA$8,Inputs!$I107:$R107)*SUMIF(Inputs!$I$4:$R$4,Revenue!BA$8,Inputs!$I$16:$R$16)*Revenue!BA17*SUMIF(Inputs!$I$4:$R$4,Costs!BA$8,Inputs!$I119:$R119)</f>
        <v>0</v>
      </c>
      <c r="BB14" s="143">
        <f>Revenue!BB29*SUMIF(Inputs!$I$4:$R$4,Costs!BB$8,Inputs!$I119:$R119)+SUMIF(Inputs!$I$4:$R$4,Revenue!BB$8,Inputs!$I107:$R107)*SUMIF(Inputs!$I$4:$R$4,Revenue!BB$8,Inputs!$I$16:$R$16)*Revenue!BB17*SUMIF(Inputs!$I$4:$R$4,Costs!BB$8,Inputs!$I119:$R119)</f>
        <v>0</v>
      </c>
      <c r="BC14" s="143">
        <f>Revenue!BC29*SUMIF(Inputs!$I$4:$R$4,Costs!BC$8,Inputs!$I119:$R119)+SUMIF(Inputs!$I$4:$R$4,Revenue!BC$8,Inputs!$I107:$R107)*SUMIF(Inputs!$I$4:$R$4,Revenue!BC$8,Inputs!$I$16:$R$16)*Revenue!BC17*SUMIF(Inputs!$I$4:$R$4,Costs!BC$8,Inputs!$I119:$R119)</f>
        <v>0</v>
      </c>
      <c r="BD14" s="143">
        <f>Revenue!BD29*SUMIF(Inputs!$I$4:$R$4,Costs!BD$8,Inputs!$I119:$R119)+SUMIF(Inputs!$I$4:$R$4,Revenue!BD$8,Inputs!$I107:$R107)*SUMIF(Inputs!$I$4:$R$4,Revenue!BD$8,Inputs!$I$16:$R$16)*Revenue!BD17*SUMIF(Inputs!$I$4:$R$4,Costs!BD$8,Inputs!$I119:$R119)</f>
        <v>0</v>
      </c>
      <c r="BE14" s="143">
        <f>Revenue!BE29*SUMIF(Inputs!$I$4:$R$4,Costs!BE$8,Inputs!$I119:$R119)+SUMIF(Inputs!$I$4:$R$4,Revenue!BE$8,Inputs!$I107:$R107)*SUMIF(Inputs!$I$4:$R$4,Revenue!BE$8,Inputs!$I$16:$R$16)*Revenue!BE17*SUMIF(Inputs!$I$4:$R$4,Costs!BE$8,Inputs!$I119:$R119)</f>
        <v>0</v>
      </c>
      <c r="BF14" s="143">
        <f>Revenue!BF29*SUMIF(Inputs!$I$4:$R$4,Costs!BF$8,Inputs!$I119:$R119)+SUMIF(Inputs!$I$4:$R$4,Revenue!BF$8,Inputs!$I107:$R107)*SUMIF(Inputs!$I$4:$R$4,Revenue!BF$8,Inputs!$I$16:$R$16)*Revenue!BF17*SUMIF(Inputs!$I$4:$R$4,Costs!BF$8,Inputs!$I119:$R119)</f>
        <v>0</v>
      </c>
      <c r="BG14" s="143">
        <f>Revenue!BG29*SUMIF(Inputs!$I$4:$R$4,Costs!BG$8,Inputs!$I119:$R119)+SUMIF(Inputs!$I$4:$R$4,Revenue!BG$8,Inputs!$I107:$R107)*SUMIF(Inputs!$I$4:$R$4,Revenue!BG$8,Inputs!$I$16:$R$16)*Revenue!BG17*SUMIF(Inputs!$I$4:$R$4,Costs!BG$8,Inputs!$I119:$R119)</f>
        <v>0</v>
      </c>
      <c r="BH14" s="143">
        <f>Revenue!BH29*SUMIF(Inputs!$I$4:$R$4,Costs!BH$8,Inputs!$I119:$R119)+SUMIF(Inputs!$I$4:$R$4,Revenue!BH$8,Inputs!$I107:$R107)*SUMIF(Inputs!$I$4:$R$4,Revenue!BH$8,Inputs!$I$16:$R$16)*Revenue!BH17*SUMIF(Inputs!$I$4:$R$4,Costs!BH$8,Inputs!$I119:$R119)</f>
        <v>0</v>
      </c>
      <c r="BI14" s="143">
        <f>Revenue!BI29*SUMIF(Inputs!$I$4:$R$4,Costs!BI$8,Inputs!$I119:$R119)+SUMIF(Inputs!$I$4:$R$4,Revenue!BI$8,Inputs!$I107:$R107)*SUMIF(Inputs!$I$4:$R$4,Revenue!BI$8,Inputs!$I$16:$R$16)*Revenue!BI17*SUMIF(Inputs!$I$4:$R$4,Costs!BI$8,Inputs!$I119:$R119)</f>
        <v>0</v>
      </c>
      <c r="BJ14" s="143">
        <f>Revenue!BJ29*SUMIF(Inputs!$I$4:$R$4,Costs!BJ$8,Inputs!$I119:$R119)+SUMIF(Inputs!$I$4:$R$4,Revenue!BJ$8,Inputs!$I107:$R107)*SUMIF(Inputs!$I$4:$R$4,Revenue!BJ$8,Inputs!$I$16:$R$16)*Revenue!BJ17*SUMIF(Inputs!$I$4:$R$4,Costs!BJ$8,Inputs!$I119:$R119)</f>
        <v>0</v>
      </c>
      <c r="BK14" s="143">
        <f>Revenue!BK29*SUMIF(Inputs!$I$4:$R$4,Costs!BK$8,Inputs!$I119:$R119)+SUMIF(Inputs!$I$4:$R$4,Revenue!BK$8,Inputs!$I107:$R107)*SUMIF(Inputs!$I$4:$R$4,Revenue!BK$8,Inputs!$I$16:$R$16)*Revenue!BK17*SUMIF(Inputs!$I$4:$R$4,Costs!BK$8,Inputs!$I119:$R119)</f>
        <v>0</v>
      </c>
      <c r="BL14" s="143">
        <f>Revenue!BL29*SUMIF(Inputs!$I$4:$R$4,Costs!BL$8,Inputs!$I119:$R119)+SUMIF(Inputs!$I$4:$R$4,Revenue!BL$8,Inputs!$I107:$R107)*SUMIF(Inputs!$I$4:$R$4,Revenue!BL$8,Inputs!$I$16:$R$16)*Revenue!BL17*SUMIF(Inputs!$I$4:$R$4,Costs!BL$8,Inputs!$I119:$R119)</f>
        <v>0</v>
      </c>
      <c r="BM14" s="143">
        <f>Revenue!BM29*SUMIF(Inputs!$I$4:$R$4,Costs!BM$8,Inputs!$I119:$R119)+SUMIF(Inputs!$I$4:$R$4,Revenue!BM$8,Inputs!$I107:$R107)*SUMIF(Inputs!$I$4:$R$4,Revenue!BM$8,Inputs!$I$16:$R$16)*Revenue!BM17*SUMIF(Inputs!$I$4:$R$4,Costs!BM$8,Inputs!$I119:$R119)</f>
        <v>0</v>
      </c>
      <c r="BN14" s="143">
        <f>Revenue!BN29*SUMIF(Inputs!$I$4:$R$4,Costs!BN$8,Inputs!$I119:$R119)+SUMIF(Inputs!$I$4:$R$4,Revenue!BN$8,Inputs!$I107:$R107)*SUMIF(Inputs!$I$4:$R$4,Revenue!BN$8,Inputs!$I$16:$R$16)*Revenue!BN17*SUMIF(Inputs!$I$4:$R$4,Costs!BN$8,Inputs!$I119:$R119)</f>
        <v>0</v>
      </c>
      <c r="BO14" s="143">
        <f>Revenue!BO29*SUMIF(Inputs!$I$4:$R$4,Costs!BO$8,Inputs!$I119:$R119)+SUMIF(Inputs!$I$4:$R$4,Revenue!BO$8,Inputs!$I107:$R107)*SUMIF(Inputs!$I$4:$R$4,Revenue!BO$8,Inputs!$I$16:$R$16)*Revenue!BO17*SUMIF(Inputs!$I$4:$R$4,Costs!BO$8,Inputs!$I119:$R119)</f>
        <v>0</v>
      </c>
      <c r="BP14" s="143">
        <f>Revenue!BP29*SUMIF(Inputs!$I$4:$R$4,Costs!BP$8,Inputs!$I119:$R119)+SUMIF(Inputs!$I$4:$R$4,Revenue!BP$8,Inputs!$I107:$R107)*SUMIF(Inputs!$I$4:$R$4,Revenue!BP$8,Inputs!$I$16:$R$16)*Revenue!BP17*SUMIF(Inputs!$I$4:$R$4,Costs!BP$8,Inputs!$I119:$R119)</f>
        <v>0</v>
      </c>
      <c r="BQ14" s="143">
        <f>Revenue!BQ29*SUMIF(Inputs!$I$4:$R$4,Costs!BQ$8,Inputs!$I119:$R119)+SUMIF(Inputs!$I$4:$R$4,Revenue!BQ$8,Inputs!$I107:$R107)*SUMIF(Inputs!$I$4:$R$4,Revenue!BQ$8,Inputs!$I$16:$R$16)*Revenue!BQ17*SUMIF(Inputs!$I$4:$R$4,Costs!BQ$8,Inputs!$I119:$R119)</f>
        <v>0</v>
      </c>
      <c r="BR14" s="143">
        <f>Revenue!BR29*SUMIF(Inputs!$I$4:$R$4,Costs!BR$8,Inputs!$I119:$R119)+SUMIF(Inputs!$I$4:$R$4,Revenue!BR$8,Inputs!$I107:$R107)*SUMIF(Inputs!$I$4:$R$4,Revenue!BR$8,Inputs!$I$16:$R$16)*Revenue!BR17*SUMIF(Inputs!$I$4:$R$4,Costs!BR$8,Inputs!$I119:$R119)</f>
        <v>0</v>
      </c>
      <c r="BS14" s="143">
        <f>Revenue!BS29*SUMIF(Inputs!$I$4:$R$4,Costs!BS$8,Inputs!$I119:$R119)+SUMIF(Inputs!$I$4:$R$4,Revenue!BS$8,Inputs!$I107:$R107)*SUMIF(Inputs!$I$4:$R$4,Revenue!BS$8,Inputs!$I$16:$R$16)*Revenue!BS17*SUMIF(Inputs!$I$4:$R$4,Costs!BS$8,Inputs!$I119:$R119)</f>
        <v>0</v>
      </c>
      <c r="BT14" s="143">
        <f>Revenue!BT29*SUMIF(Inputs!$I$4:$R$4,Costs!BT$8,Inputs!$I119:$R119)+SUMIF(Inputs!$I$4:$R$4,Revenue!BT$8,Inputs!$I107:$R107)*SUMIF(Inputs!$I$4:$R$4,Revenue!BT$8,Inputs!$I$16:$R$16)*Revenue!BT17*SUMIF(Inputs!$I$4:$R$4,Costs!BT$8,Inputs!$I119:$R119)</f>
        <v>0</v>
      </c>
      <c r="BU14" s="143">
        <f>Revenue!BU29*SUMIF(Inputs!$I$4:$R$4,Costs!BU$8,Inputs!$I119:$R119)+SUMIF(Inputs!$I$4:$R$4,Revenue!BU$8,Inputs!$I107:$R107)*SUMIF(Inputs!$I$4:$R$4,Revenue!BU$8,Inputs!$I$16:$R$16)*Revenue!BU17*SUMIF(Inputs!$I$4:$R$4,Costs!BU$8,Inputs!$I119:$R119)</f>
        <v>0</v>
      </c>
      <c r="BV14" s="143">
        <f>Revenue!BV29*SUMIF(Inputs!$I$4:$R$4,Costs!BV$8,Inputs!$I119:$R119)+SUMIF(Inputs!$I$4:$R$4,Revenue!BV$8,Inputs!$I107:$R107)*SUMIF(Inputs!$I$4:$R$4,Revenue!BV$8,Inputs!$I$16:$R$16)*Revenue!BV17*SUMIF(Inputs!$I$4:$R$4,Costs!BV$8,Inputs!$I119:$R119)</f>
        <v>0</v>
      </c>
      <c r="BW14" s="143">
        <f>Revenue!BW29*SUMIF(Inputs!$I$4:$R$4,Costs!BW$8,Inputs!$I119:$R119)+SUMIF(Inputs!$I$4:$R$4,Revenue!BW$8,Inputs!$I107:$R107)*SUMIF(Inputs!$I$4:$R$4,Revenue!BW$8,Inputs!$I$16:$R$16)*Revenue!BW17*SUMIF(Inputs!$I$4:$R$4,Costs!BW$8,Inputs!$I119:$R119)</f>
        <v>0</v>
      </c>
      <c r="BX14" s="143">
        <f>Revenue!BX29*SUMIF(Inputs!$I$4:$R$4,Costs!BX$8,Inputs!$I119:$R119)+SUMIF(Inputs!$I$4:$R$4,Revenue!BX$8,Inputs!$I107:$R107)*SUMIF(Inputs!$I$4:$R$4,Revenue!BX$8,Inputs!$I$16:$R$16)*Revenue!BX17*SUMIF(Inputs!$I$4:$R$4,Costs!BX$8,Inputs!$I119:$R119)</f>
        <v>0</v>
      </c>
      <c r="BY14" s="143">
        <f>Revenue!BY29*SUMIF(Inputs!$I$4:$R$4,Costs!BY$8,Inputs!$I119:$R119)+SUMIF(Inputs!$I$4:$R$4,Revenue!BY$8,Inputs!$I107:$R107)*SUMIF(Inputs!$I$4:$R$4,Revenue!BY$8,Inputs!$I$16:$R$16)*Revenue!BY17*SUMIF(Inputs!$I$4:$R$4,Costs!BY$8,Inputs!$I119:$R119)</f>
        <v>0</v>
      </c>
      <c r="BZ14" s="143">
        <f>Revenue!BZ29*SUMIF(Inputs!$I$4:$R$4,Costs!BZ$8,Inputs!$I119:$R119)+SUMIF(Inputs!$I$4:$R$4,Revenue!BZ$8,Inputs!$I107:$R107)*SUMIF(Inputs!$I$4:$R$4,Revenue!BZ$8,Inputs!$I$16:$R$16)*Revenue!BZ17*SUMIF(Inputs!$I$4:$R$4,Costs!BZ$8,Inputs!$I119:$R119)</f>
        <v>0</v>
      </c>
      <c r="CA14" s="143">
        <f>Revenue!CA29*SUMIF(Inputs!$I$4:$R$4,Costs!CA$8,Inputs!$I119:$R119)+SUMIF(Inputs!$I$4:$R$4,Revenue!CA$8,Inputs!$I107:$R107)*SUMIF(Inputs!$I$4:$R$4,Revenue!CA$8,Inputs!$I$16:$R$16)*Revenue!CA17*SUMIF(Inputs!$I$4:$R$4,Costs!CA$8,Inputs!$I119:$R119)</f>
        <v>0</v>
      </c>
      <c r="CB14" s="143">
        <f>Revenue!CB29*SUMIF(Inputs!$I$4:$R$4,Costs!CB$8,Inputs!$I119:$R119)+SUMIF(Inputs!$I$4:$R$4,Revenue!CB$8,Inputs!$I107:$R107)*SUMIF(Inputs!$I$4:$R$4,Revenue!CB$8,Inputs!$I$16:$R$16)*Revenue!CB17*SUMIF(Inputs!$I$4:$R$4,Costs!CB$8,Inputs!$I119:$R119)</f>
        <v>0</v>
      </c>
      <c r="CC14" s="143">
        <f>Revenue!CC29*SUMIF(Inputs!$I$4:$R$4,Costs!CC$8,Inputs!$I119:$R119)+SUMIF(Inputs!$I$4:$R$4,Revenue!CC$8,Inputs!$I107:$R107)*SUMIF(Inputs!$I$4:$R$4,Revenue!CC$8,Inputs!$I$16:$R$16)*Revenue!CC17*SUMIF(Inputs!$I$4:$R$4,Costs!CC$8,Inputs!$I119:$R119)</f>
        <v>0</v>
      </c>
      <c r="CD14" s="143">
        <f>Revenue!CD29*SUMIF(Inputs!$I$4:$R$4,Costs!CD$8,Inputs!$I119:$R119)+SUMIF(Inputs!$I$4:$R$4,Revenue!CD$8,Inputs!$I107:$R107)*SUMIF(Inputs!$I$4:$R$4,Revenue!CD$8,Inputs!$I$16:$R$16)*Revenue!CD17*SUMIF(Inputs!$I$4:$R$4,Costs!CD$8,Inputs!$I119:$R119)</f>
        <v>0</v>
      </c>
      <c r="CE14" s="143">
        <f>Revenue!CE29*SUMIF(Inputs!$I$4:$R$4,Costs!CE$8,Inputs!$I119:$R119)+SUMIF(Inputs!$I$4:$R$4,Revenue!CE$8,Inputs!$I107:$R107)*SUMIF(Inputs!$I$4:$R$4,Revenue!CE$8,Inputs!$I$16:$R$16)*Revenue!CE17*SUMIF(Inputs!$I$4:$R$4,Costs!CE$8,Inputs!$I119:$R119)</f>
        <v>0</v>
      </c>
      <c r="CF14" s="143">
        <f>Revenue!CF29*SUMIF(Inputs!$I$4:$R$4,Costs!CF$8,Inputs!$I119:$R119)+SUMIF(Inputs!$I$4:$R$4,Revenue!CF$8,Inputs!$I107:$R107)*SUMIF(Inputs!$I$4:$R$4,Revenue!CF$8,Inputs!$I$16:$R$16)*Revenue!CF17*SUMIF(Inputs!$I$4:$R$4,Costs!CF$8,Inputs!$I119:$R119)</f>
        <v>0</v>
      </c>
      <c r="CG14" s="143">
        <f>Revenue!CG29*SUMIF(Inputs!$I$4:$R$4,Costs!CG$8,Inputs!$I119:$R119)+SUMIF(Inputs!$I$4:$R$4,Revenue!CG$8,Inputs!$I107:$R107)*SUMIF(Inputs!$I$4:$R$4,Revenue!CG$8,Inputs!$I$16:$R$16)*Revenue!CG17*SUMIF(Inputs!$I$4:$R$4,Costs!CG$8,Inputs!$I119:$R119)</f>
        <v>0</v>
      </c>
      <c r="CH14" s="143">
        <f>Revenue!CH29*SUMIF(Inputs!$I$4:$R$4,Costs!CH$8,Inputs!$I119:$R119)+SUMIF(Inputs!$I$4:$R$4,Revenue!CH$8,Inputs!$I107:$R107)*SUMIF(Inputs!$I$4:$R$4,Revenue!CH$8,Inputs!$I$16:$R$16)*Revenue!CH17*SUMIF(Inputs!$I$4:$R$4,Costs!CH$8,Inputs!$I119:$R119)</f>
        <v>0</v>
      </c>
      <c r="CI14" s="143">
        <f>Revenue!CI29*SUMIF(Inputs!$I$4:$R$4,Costs!CI$8,Inputs!$I119:$R119)+SUMIF(Inputs!$I$4:$R$4,Revenue!CI$8,Inputs!$I107:$R107)*SUMIF(Inputs!$I$4:$R$4,Revenue!CI$8,Inputs!$I$16:$R$16)*Revenue!CI17*SUMIF(Inputs!$I$4:$R$4,Costs!CI$8,Inputs!$I119:$R119)</f>
        <v>0</v>
      </c>
      <c r="CJ14" s="143">
        <f>Revenue!CJ29*SUMIF(Inputs!$I$4:$R$4,Costs!CJ$8,Inputs!$I119:$R119)+SUMIF(Inputs!$I$4:$R$4,Revenue!CJ$8,Inputs!$I107:$R107)*SUMIF(Inputs!$I$4:$R$4,Revenue!CJ$8,Inputs!$I$16:$R$16)*Revenue!CJ17*SUMIF(Inputs!$I$4:$R$4,Costs!CJ$8,Inputs!$I119:$R119)</f>
        <v>0</v>
      </c>
      <c r="CK14" s="143">
        <f>Revenue!CK29*SUMIF(Inputs!$I$4:$R$4,Costs!CK$8,Inputs!$I119:$R119)+SUMIF(Inputs!$I$4:$R$4,Revenue!CK$8,Inputs!$I107:$R107)*SUMIF(Inputs!$I$4:$R$4,Revenue!CK$8,Inputs!$I$16:$R$16)*Revenue!CK17*SUMIF(Inputs!$I$4:$R$4,Costs!CK$8,Inputs!$I119:$R119)</f>
        <v>0</v>
      </c>
      <c r="CL14" s="143">
        <f>Revenue!CL29*SUMIF(Inputs!$I$4:$R$4,Costs!CL$8,Inputs!$I119:$R119)+SUMIF(Inputs!$I$4:$R$4,Revenue!CL$8,Inputs!$I107:$R107)*SUMIF(Inputs!$I$4:$R$4,Revenue!CL$8,Inputs!$I$16:$R$16)*Revenue!CL17*SUMIF(Inputs!$I$4:$R$4,Costs!CL$8,Inputs!$I119:$R119)</f>
        <v>0</v>
      </c>
      <c r="CM14" s="143">
        <f>Revenue!CM29*SUMIF(Inputs!$I$4:$R$4,Costs!CM$8,Inputs!$I119:$R119)+SUMIF(Inputs!$I$4:$R$4,Revenue!CM$8,Inputs!$I107:$R107)*SUMIF(Inputs!$I$4:$R$4,Revenue!CM$8,Inputs!$I$16:$R$16)*Revenue!CM17*SUMIF(Inputs!$I$4:$R$4,Costs!CM$8,Inputs!$I119:$R119)</f>
        <v>0</v>
      </c>
      <c r="CN14" s="143">
        <f>Revenue!CN29*SUMIF(Inputs!$I$4:$R$4,Costs!CN$8,Inputs!$I119:$R119)+SUMIF(Inputs!$I$4:$R$4,Revenue!CN$8,Inputs!$I107:$R107)*SUMIF(Inputs!$I$4:$R$4,Revenue!CN$8,Inputs!$I$16:$R$16)*Revenue!CN17*SUMIF(Inputs!$I$4:$R$4,Costs!CN$8,Inputs!$I119:$R119)</f>
        <v>0</v>
      </c>
      <c r="CO14" s="143">
        <f>Revenue!CO29*SUMIF(Inputs!$I$4:$R$4,Costs!CO$8,Inputs!$I119:$R119)+SUMIF(Inputs!$I$4:$R$4,Revenue!CO$8,Inputs!$I107:$R107)*SUMIF(Inputs!$I$4:$R$4,Revenue!CO$8,Inputs!$I$16:$R$16)*Revenue!CO17*SUMIF(Inputs!$I$4:$R$4,Costs!CO$8,Inputs!$I119:$R119)</f>
        <v>0</v>
      </c>
      <c r="CP14" s="143">
        <f>Revenue!CP29*SUMIF(Inputs!$I$4:$R$4,Costs!CP$8,Inputs!$I119:$R119)+SUMIF(Inputs!$I$4:$R$4,Revenue!CP$8,Inputs!$I107:$R107)*SUMIF(Inputs!$I$4:$R$4,Revenue!CP$8,Inputs!$I$16:$R$16)*Revenue!CP17*SUMIF(Inputs!$I$4:$R$4,Costs!CP$8,Inputs!$I119:$R119)</f>
        <v>0</v>
      </c>
      <c r="CQ14" s="143">
        <f>Revenue!CQ29*SUMIF(Inputs!$I$4:$R$4,Costs!CQ$8,Inputs!$I119:$R119)+SUMIF(Inputs!$I$4:$R$4,Revenue!CQ$8,Inputs!$I107:$R107)*SUMIF(Inputs!$I$4:$R$4,Revenue!CQ$8,Inputs!$I$16:$R$16)*Revenue!CQ17*SUMIF(Inputs!$I$4:$R$4,Costs!CQ$8,Inputs!$I119:$R119)</f>
        <v>0</v>
      </c>
      <c r="CR14" s="143">
        <f>Revenue!CR29*SUMIF(Inputs!$I$4:$R$4,Costs!CR$8,Inputs!$I119:$R119)+SUMIF(Inputs!$I$4:$R$4,Revenue!CR$8,Inputs!$I107:$R107)*SUMIF(Inputs!$I$4:$R$4,Revenue!CR$8,Inputs!$I$16:$R$16)*Revenue!CR17*SUMIF(Inputs!$I$4:$R$4,Costs!CR$8,Inputs!$I119:$R119)</f>
        <v>0</v>
      </c>
      <c r="CS14" s="143">
        <f>Revenue!CS29*SUMIF(Inputs!$I$4:$R$4,Costs!CS$8,Inputs!$I119:$R119)+SUMIF(Inputs!$I$4:$R$4,Revenue!CS$8,Inputs!$I107:$R107)*SUMIF(Inputs!$I$4:$R$4,Revenue!CS$8,Inputs!$I$16:$R$16)*Revenue!CS17*SUMIF(Inputs!$I$4:$R$4,Costs!CS$8,Inputs!$I119:$R119)</f>
        <v>0</v>
      </c>
      <c r="CT14" s="143">
        <f>Revenue!CT29*SUMIF(Inputs!$I$4:$R$4,Costs!CT$8,Inputs!$I119:$R119)+SUMIF(Inputs!$I$4:$R$4,Revenue!CT$8,Inputs!$I107:$R107)*SUMIF(Inputs!$I$4:$R$4,Revenue!CT$8,Inputs!$I$16:$R$16)*Revenue!CT17*SUMIF(Inputs!$I$4:$R$4,Costs!CT$8,Inputs!$I119:$R119)</f>
        <v>0</v>
      </c>
      <c r="CU14" s="143">
        <f>Revenue!CU29*SUMIF(Inputs!$I$4:$R$4,Costs!CU$8,Inputs!$I119:$R119)+SUMIF(Inputs!$I$4:$R$4,Revenue!CU$8,Inputs!$I107:$R107)*SUMIF(Inputs!$I$4:$R$4,Revenue!CU$8,Inputs!$I$16:$R$16)*Revenue!CU17*SUMIF(Inputs!$I$4:$R$4,Costs!CU$8,Inputs!$I119:$R119)</f>
        <v>0</v>
      </c>
      <c r="CV14" s="143">
        <f>Revenue!CV29*SUMIF(Inputs!$I$4:$R$4,Costs!CV$8,Inputs!$I119:$R119)+SUMIF(Inputs!$I$4:$R$4,Revenue!CV$8,Inputs!$I107:$R107)*SUMIF(Inputs!$I$4:$R$4,Revenue!CV$8,Inputs!$I$16:$R$16)*Revenue!CV17*SUMIF(Inputs!$I$4:$R$4,Costs!CV$8,Inputs!$I119:$R119)</f>
        <v>0</v>
      </c>
      <c r="CW14" s="143">
        <f>Revenue!CW29*SUMIF(Inputs!$I$4:$R$4,Costs!CW$8,Inputs!$I119:$R119)+SUMIF(Inputs!$I$4:$R$4,Revenue!CW$8,Inputs!$I107:$R107)*SUMIF(Inputs!$I$4:$R$4,Revenue!CW$8,Inputs!$I$16:$R$16)*Revenue!CW17*SUMIF(Inputs!$I$4:$R$4,Costs!CW$8,Inputs!$I119:$R119)</f>
        <v>0</v>
      </c>
      <c r="CX14" s="143">
        <f>Revenue!CX29*SUMIF(Inputs!$I$4:$R$4,Costs!CX$8,Inputs!$I119:$R119)+SUMIF(Inputs!$I$4:$R$4,Revenue!CX$8,Inputs!$I107:$R107)*SUMIF(Inputs!$I$4:$R$4,Revenue!CX$8,Inputs!$I$16:$R$16)*Revenue!CX17*SUMIF(Inputs!$I$4:$R$4,Costs!CX$8,Inputs!$I119:$R119)</f>
        <v>0</v>
      </c>
      <c r="CY14" s="143">
        <f>Revenue!CY29*SUMIF(Inputs!$I$4:$R$4,Costs!CY$8,Inputs!$I119:$R119)+SUMIF(Inputs!$I$4:$R$4,Revenue!CY$8,Inputs!$I107:$R107)*SUMIF(Inputs!$I$4:$R$4,Revenue!CY$8,Inputs!$I$16:$R$16)*Revenue!CY17*SUMIF(Inputs!$I$4:$R$4,Costs!CY$8,Inputs!$I119:$R119)</f>
        <v>0</v>
      </c>
      <c r="CZ14" s="143">
        <f>Revenue!CZ29*SUMIF(Inputs!$I$4:$R$4,Costs!CZ$8,Inputs!$I119:$R119)+SUMIF(Inputs!$I$4:$R$4,Revenue!CZ$8,Inputs!$I107:$R107)*SUMIF(Inputs!$I$4:$R$4,Revenue!CZ$8,Inputs!$I$16:$R$16)*Revenue!CZ17*SUMIF(Inputs!$I$4:$R$4,Costs!CZ$8,Inputs!$I119:$R119)</f>
        <v>0</v>
      </c>
      <c r="DA14" s="143">
        <f>Revenue!DA29*SUMIF(Inputs!$I$4:$R$4,Costs!DA$8,Inputs!$I119:$R119)+SUMIF(Inputs!$I$4:$R$4,Revenue!DA$8,Inputs!$I107:$R107)*SUMIF(Inputs!$I$4:$R$4,Revenue!DA$8,Inputs!$I$16:$R$16)*Revenue!DA17*SUMIF(Inputs!$I$4:$R$4,Costs!DA$8,Inputs!$I119:$R119)</f>
        <v>0</v>
      </c>
      <c r="DB14" s="143">
        <f>Revenue!DB29*SUMIF(Inputs!$I$4:$R$4,Costs!DB$8,Inputs!$I119:$R119)+SUMIF(Inputs!$I$4:$R$4,Revenue!DB$8,Inputs!$I107:$R107)*SUMIF(Inputs!$I$4:$R$4,Revenue!DB$8,Inputs!$I$16:$R$16)*Revenue!DB17*SUMIF(Inputs!$I$4:$R$4,Costs!DB$8,Inputs!$I119:$R119)</f>
        <v>0</v>
      </c>
      <c r="DC14" s="143">
        <f>Revenue!DC29*SUMIF(Inputs!$I$4:$R$4,Costs!DC$8,Inputs!$I119:$R119)+SUMIF(Inputs!$I$4:$R$4,Revenue!DC$8,Inputs!$I107:$R107)*SUMIF(Inputs!$I$4:$R$4,Revenue!DC$8,Inputs!$I$16:$R$16)*Revenue!DC17*SUMIF(Inputs!$I$4:$R$4,Costs!DC$8,Inputs!$I119:$R119)</f>
        <v>0</v>
      </c>
      <c r="DD14" s="143">
        <f>Revenue!DD29*SUMIF(Inputs!$I$4:$R$4,Costs!DD$8,Inputs!$I119:$R119)+SUMIF(Inputs!$I$4:$R$4,Revenue!DD$8,Inputs!$I107:$R107)*SUMIF(Inputs!$I$4:$R$4,Revenue!DD$8,Inputs!$I$16:$R$16)*Revenue!DD17*SUMIF(Inputs!$I$4:$R$4,Costs!DD$8,Inputs!$I119:$R119)</f>
        <v>0</v>
      </c>
      <c r="DE14" s="143">
        <f>Revenue!DE29*SUMIF(Inputs!$I$4:$R$4,Costs!DE$8,Inputs!$I119:$R119)+SUMIF(Inputs!$I$4:$R$4,Revenue!DE$8,Inputs!$I107:$R107)*SUMIF(Inputs!$I$4:$R$4,Revenue!DE$8,Inputs!$I$16:$R$16)*Revenue!DE17*SUMIF(Inputs!$I$4:$R$4,Costs!DE$8,Inputs!$I119:$R119)</f>
        <v>0</v>
      </c>
      <c r="DF14" s="143">
        <f>Revenue!DF29*SUMIF(Inputs!$I$4:$R$4,Costs!DF$8,Inputs!$I119:$R119)+SUMIF(Inputs!$I$4:$R$4,Revenue!DF$8,Inputs!$I107:$R107)*SUMIF(Inputs!$I$4:$R$4,Revenue!DF$8,Inputs!$I$16:$R$16)*Revenue!DF17*SUMIF(Inputs!$I$4:$R$4,Costs!DF$8,Inputs!$I119:$R119)</f>
        <v>0</v>
      </c>
      <c r="DG14" s="143">
        <f>Revenue!DG29*SUMIF(Inputs!$I$4:$R$4,Costs!DG$8,Inputs!$I119:$R119)+SUMIF(Inputs!$I$4:$R$4,Revenue!DG$8,Inputs!$I107:$R107)*SUMIF(Inputs!$I$4:$R$4,Revenue!DG$8,Inputs!$I$16:$R$16)*Revenue!DG17*SUMIF(Inputs!$I$4:$R$4,Costs!DG$8,Inputs!$I119:$R119)</f>
        <v>0</v>
      </c>
      <c r="DH14" s="143">
        <f>Revenue!DH29*SUMIF(Inputs!$I$4:$R$4,Costs!DH$8,Inputs!$I119:$R119)+SUMIF(Inputs!$I$4:$R$4,Revenue!DH$8,Inputs!$I107:$R107)*SUMIF(Inputs!$I$4:$R$4,Revenue!DH$8,Inputs!$I$16:$R$16)*Revenue!DH17*SUMIF(Inputs!$I$4:$R$4,Costs!DH$8,Inputs!$I119:$R119)</f>
        <v>0</v>
      </c>
      <c r="DI14" s="143">
        <f>Revenue!DI29*SUMIF(Inputs!$I$4:$R$4,Costs!DI$8,Inputs!$I119:$R119)+SUMIF(Inputs!$I$4:$R$4,Revenue!DI$8,Inputs!$I107:$R107)*SUMIF(Inputs!$I$4:$R$4,Revenue!DI$8,Inputs!$I$16:$R$16)*Revenue!DI17*SUMIF(Inputs!$I$4:$R$4,Costs!DI$8,Inputs!$I119:$R119)</f>
        <v>0</v>
      </c>
      <c r="DJ14" s="143">
        <f>Revenue!DJ29*SUMIF(Inputs!$I$4:$R$4,Costs!DJ$8,Inputs!$I119:$R119)+SUMIF(Inputs!$I$4:$R$4,Revenue!DJ$8,Inputs!$I107:$R107)*SUMIF(Inputs!$I$4:$R$4,Revenue!DJ$8,Inputs!$I$16:$R$16)*Revenue!DJ17*SUMIF(Inputs!$I$4:$R$4,Costs!DJ$8,Inputs!$I119:$R119)</f>
        <v>0</v>
      </c>
      <c r="DK14" s="143">
        <f>Revenue!DK29*SUMIF(Inputs!$I$4:$R$4,Costs!DK$8,Inputs!$I119:$R119)+SUMIF(Inputs!$I$4:$R$4,Revenue!DK$8,Inputs!$I107:$R107)*SUMIF(Inputs!$I$4:$R$4,Revenue!DK$8,Inputs!$I$16:$R$16)*Revenue!DK17*SUMIF(Inputs!$I$4:$R$4,Costs!DK$8,Inputs!$I119:$R119)</f>
        <v>0</v>
      </c>
      <c r="DL14" s="143">
        <f>Revenue!DL29*SUMIF(Inputs!$I$4:$R$4,Costs!DL$8,Inputs!$I119:$R119)+SUMIF(Inputs!$I$4:$R$4,Revenue!DL$8,Inputs!$I107:$R107)*SUMIF(Inputs!$I$4:$R$4,Revenue!DL$8,Inputs!$I$16:$R$16)*Revenue!DL17*SUMIF(Inputs!$I$4:$R$4,Costs!DL$8,Inputs!$I119:$R119)</f>
        <v>0</v>
      </c>
      <c r="DM14" s="143">
        <f>Revenue!DM29*SUMIF(Inputs!$I$4:$R$4,Costs!DM$8,Inputs!$I119:$R119)+SUMIF(Inputs!$I$4:$R$4,Revenue!DM$8,Inputs!$I107:$R107)*SUMIF(Inputs!$I$4:$R$4,Revenue!DM$8,Inputs!$I$16:$R$16)*Revenue!DM17*SUMIF(Inputs!$I$4:$R$4,Costs!DM$8,Inputs!$I119:$R119)</f>
        <v>0</v>
      </c>
      <c r="DN14" s="143">
        <f>Revenue!DN29*SUMIF(Inputs!$I$4:$R$4,Costs!DN$8,Inputs!$I119:$R119)+SUMIF(Inputs!$I$4:$R$4,Revenue!DN$8,Inputs!$I107:$R107)*SUMIF(Inputs!$I$4:$R$4,Revenue!DN$8,Inputs!$I$16:$R$16)*Revenue!DN17*SUMIF(Inputs!$I$4:$R$4,Costs!DN$8,Inputs!$I119:$R119)</f>
        <v>0</v>
      </c>
      <c r="DO14" s="143">
        <f>Revenue!DO29*SUMIF(Inputs!$I$4:$R$4,Costs!DO$8,Inputs!$I119:$R119)+SUMIF(Inputs!$I$4:$R$4,Revenue!DO$8,Inputs!$I107:$R107)*SUMIF(Inputs!$I$4:$R$4,Revenue!DO$8,Inputs!$I$16:$R$16)*Revenue!DO17*SUMIF(Inputs!$I$4:$R$4,Costs!DO$8,Inputs!$I119:$R119)</f>
        <v>0</v>
      </c>
      <c r="DP14" s="143">
        <f>Revenue!DP29*SUMIF(Inputs!$I$4:$R$4,Costs!DP$8,Inputs!$I119:$R119)+SUMIF(Inputs!$I$4:$R$4,Revenue!DP$8,Inputs!$I107:$R107)*SUMIF(Inputs!$I$4:$R$4,Revenue!DP$8,Inputs!$I$16:$R$16)*Revenue!DP17*SUMIF(Inputs!$I$4:$R$4,Costs!DP$8,Inputs!$I119:$R119)</f>
        <v>0</v>
      </c>
      <c r="DQ14" s="143">
        <f>Revenue!DQ29*SUMIF(Inputs!$I$4:$R$4,Costs!DQ$8,Inputs!$I119:$R119)+SUMIF(Inputs!$I$4:$R$4,Revenue!DQ$8,Inputs!$I107:$R107)*SUMIF(Inputs!$I$4:$R$4,Revenue!DQ$8,Inputs!$I$16:$R$16)*Revenue!DQ17*SUMIF(Inputs!$I$4:$R$4,Costs!DQ$8,Inputs!$I119:$R119)</f>
        <v>0</v>
      </c>
      <c r="DR14" s="143">
        <f>Revenue!DR29*SUMIF(Inputs!$I$4:$R$4,Costs!DR$8,Inputs!$I119:$R119)+SUMIF(Inputs!$I$4:$R$4,Revenue!DR$8,Inputs!$I107:$R107)*SUMIF(Inputs!$I$4:$R$4,Revenue!DR$8,Inputs!$I$16:$R$16)*Revenue!DR17*SUMIF(Inputs!$I$4:$R$4,Costs!DR$8,Inputs!$I119:$R119)</f>
        <v>0</v>
      </c>
      <c r="DS14" s="143">
        <f>Revenue!DS29*SUMIF(Inputs!$I$4:$R$4,Costs!DS$8,Inputs!$I119:$R119)+SUMIF(Inputs!$I$4:$R$4,Revenue!DS$8,Inputs!$I107:$R107)*SUMIF(Inputs!$I$4:$R$4,Revenue!DS$8,Inputs!$I$16:$R$16)*Revenue!DS17*SUMIF(Inputs!$I$4:$R$4,Costs!DS$8,Inputs!$I119:$R119)</f>
        <v>0</v>
      </c>
      <c r="DT14" s="143">
        <f>Revenue!DT29*SUMIF(Inputs!$I$4:$R$4,Costs!DT$8,Inputs!$I119:$R119)+SUMIF(Inputs!$I$4:$R$4,Revenue!DT$8,Inputs!$I107:$R107)*SUMIF(Inputs!$I$4:$R$4,Revenue!DT$8,Inputs!$I$16:$R$16)*Revenue!DT17*SUMIF(Inputs!$I$4:$R$4,Costs!DT$8,Inputs!$I119:$R119)</f>
        <v>0</v>
      </c>
      <c r="DU14" s="143">
        <f>Revenue!DU29*SUMIF(Inputs!$I$4:$R$4,Costs!DU$8,Inputs!$I119:$R119)+SUMIF(Inputs!$I$4:$R$4,Revenue!DU$8,Inputs!$I107:$R107)*SUMIF(Inputs!$I$4:$R$4,Revenue!DU$8,Inputs!$I$16:$R$16)*Revenue!DU17*SUMIF(Inputs!$I$4:$R$4,Costs!DU$8,Inputs!$I119:$R119)</f>
        <v>0</v>
      </c>
      <c r="DV14" s="21"/>
      <c r="DW14" s="21"/>
      <c r="DX14" s="21"/>
      <c r="DY14" s="21"/>
      <c r="DZ14" s="21"/>
      <c r="EA14" s="21"/>
      <c r="EB14" s="21"/>
      <c r="EC14" s="21"/>
      <c r="ED14" s="21"/>
      <c r="EE14" s="21"/>
      <c r="EF14" s="21"/>
      <c r="EG14" s="21"/>
      <c r="EH14" s="21"/>
      <c r="EI14" s="21"/>
      <c r="EJ14" s="21"/>
      <c r="EK14" s="21"/>
      <c r="EL14" s="21"/>
      <c r="EM14" s="21"/>
      <c r="EN14" s="21"/>
      <c r="EO14" s="21"/>
    </row>
    <row r="15" spans="1:145" ht="13.5" customHeight="1">
      <c r="A15" s="38"/>
      <c r="B15" s="38"/>
      <c r="C15" s="30" t="s">
        <v>406</v>
      </c>
      <c r="D15" s="153" t="s">
        <v>77</v>
      </c>
      <c r="E15" s="21"/>
      <c r="F15" s="143">
        <f>Revenue!F32*SUMIF(Inputs!$I$4:$R$4,Costs!F$8,Inputs!$I120:$R120)</f>
        <v>0</v>
      </c>
      <c r="G15" s="143">
        <f>Revenue!G32*SUMIF(Inputs!$I$4:$R$4,Costs!G$8,Inputs!$I120:$R120)</f>
        <v>0</v>
      </c>
      <c r="H15" s="143">
        <f>Revenue!H32*SUMIF(Inputs!$I$4:$R$4,Costs!H$8,Inputs!$I120:$R120)</f>
        <v>0</v>
      </c>
      <c r="I15" s="143">
        <f>Revenue!I32*SUMIF(Inputs!$I$4:$R$4,Costs!I$8,Inputs!$I120:$R120)</f>
        <v>0</v>
      </c>
      <c r="J15" s="143">
        <f>Revenue!J32*SUMIF(Inputs!$I$4:$R$4,Costs!J$8,Inputs!$I120:$R120)</f>
        <v>0</v>
      </c>
      <c r="K15" s="143">
        <f>Revenue!K32*SUMIF(Inputs!$I$4:$R$4,Costs!K$8,Inputs!$I120:$R120)</f>
        <v>0</v>
      </c>
      <c r="L15" s="143">
        <f>Revenue!L32*SUMIF(Inputs!$I$4:$R$4,Costs!L$8,Inputs!$I120:$R120)</f>
        <v>0</v>
      </c>
      <c r="M15" s="143">
        <f>Revenue!M32*SUMIF(Inputs!$I$4:$R$4,Costs!M$8,Inputs!$I120:$R120)</f>
        <v>0</v>
      </c>
      <c r="N15" s="143">
        <f>Revenue!N32*SUMIF(Inputs!$I$4:$R$4,Costs!N$8,Inputs!$I120:$R120)</f>
        <v>0</v>
      </c>
      <c r="O15" s="143">
        <f>Revenue!O32*SUMIF(Inputs!$I$4:$R$4,Costs!O$8,Inputs!$I120:$R120)</f>
        <v>0</v>
      </c>
      <c r="P15" s="143">
        <f>Revenue!P32*SUMIF(Inputs!$I$4:$R$4,Costs!P$8,Inputs!$I120:$R120)</f>
        <v>0</v>
      </c>
      <c r="Q15" s="143">
        <f>Revenue!Q32*SUMIF(Inputs!$I$4:$R$4,Costs!Q$8,Inputs!$I120:$R120)</f>
        <v>0</v>
      </c>
      <c r="R15" s="143">
        <f ca="1">Revenue!R32*SUMIF(Inputs!$I$4:$R$4,Costs!R$8,Inputs!$I120:$R120)</f>
        <v>0</v>
      </c>
      <c r="S15" s="143">
        <f ca="1">Revenue!S32*SUMIF(Inputs!$I$4:$R$4,Costs!S$8,Inputs!$I120:$R120)</f>
        <v>0</v>
      </c>
      <c r="T15" s="143">
        <f ca="1">Revenue!T32*SUMIF(Inputs!$I$4:$R$4,Costs!T$8,Inputs!$I120:$R120)</f>
        <v>0</v>
      </c>
      <c r="U15" s="143">
        <f ca="1">Revenue!U32*SUMIF(Inputs!$I$4:$R$4,Costs!U$8,Inputs!$I120:$R120)</f>
        <v>0</v>
      </c>
      <c r="V15" s="143">
        <f ca="1">Revenue!V32*SUMIF(Inputs!$I$4:$R$4,Costs!V$8,Inputs!$I120:$R120)</f>
        <v>0</v>
      </c>
      <c r="W15" s="143">
        <f ca="1">Revenue!W32*SUMIF(Inputs!$I$4:$R$4,Costs!W$8,Inputs!$I120:$R120)</f>
        <v>0</v>
      </c>
      <c r="X15" s="143">
        <f ca="1">Revenue!X32*SUMIF(Inputs!$I$4:$R$4,Costs!X$8,Inputs!$I120:$R120)</f>
        <v>0</v>
      </c>
      <c r="Y15" s="143">
        <f ca="1">Revenue!Y32*SUMIF(Inputs!$I$4:$R$4,Costs!Y$8,Inputs!$I120:$R120)</f>
        <v>0</v>
      </c>
      <c r="Z15" s="143">
        <f ca="1">Revenue!Z32*SUMIF(Inputs!$I$4:$R$4,Costs!Z$8,Inputs!$I120:$R120)</f>
        <v>0</v>
      </c>
      <c r="AA15" s="143">
        <f ca="1">Revenue!AA32*SUMIF(Inputs!$I$4:$R$4,Costs!AA$8,Inputs!$I120:$R120)</f>
        <v>0</v>
      </c>
      <c r="AB15" s="143">
        <f ca="1">Revenue!AB32*SUMIF(Inputs!$I$4:$R$4,Costs!AB$8,Inputs!$I120:$R120)</f>
        <v>0</v>
      </c>
      <c r="AC15" s="143">
        <f ca="1">Revenue!AC32*SUMIF(Inputs!$I$4:$R$4,Costs!AC$8,Inputs!$I120:$R120)</f>
        <v>0</v>
      </c>
      <c r="AD15" s="143">
        <f ca="1">Revenue!AD32*SUMIF(Inputs!$I$4:$R$4,Costs!AD$8,Inputs!$I120:$R120)</f>
        <v>0</v>
      </c>
      <c r="AE15" s="143">
        <f ca="1">Revenue!AE32*SUMIF(Inputs!$I$4:$R$4,Costs!AE$8,Inputs!$I120:$R120)</f>
        <v>0</v>
      </c>
      <c r="AF15" s="143">
        <f ca="1">Revenue!AF32*SUMIF(Inputs!$I$4:$R$4,Costs!AF$8,Inputs!$I120:$R120)</f>
        <v>0</v>
      </c>
      <c r="AG15" s="143">
        <f ca="1">Revenue!AG32*SUMIF(Inputs!$I$4:$R$4,Costs!AG$8,Inputs!$I120:$R120)</f>
        <v>0</v>
      </c>
      <c r="AH15" s="143">
        <f ca="1">Revenue!AH32*SUMIF(Inputs!$I$4:$R$4,Costs!AH$8,Inputs!$I120:$R120)</f>
        <v>0</v>
      </c>
      <c r="AI15" s="143">
        <f ca="1">Revenue!AI32*SUMIF(Inputs!$I$4:$R$4,Costs!AI$8,Inputs!$I120:$R120)</f>
        <v>0</v>
      </c>
      <c r="AJ15" s="143">
        <f ca="1">Revenue!AJ32*SUMIF(Inputs!$I$4:$R$4,Costs!AJ$8,Inputs!$I120:$R120)</f>
        <v>0</v>
      </c>
      <c r="AK15" s="143">
        <f ca="1">Revenue!AK32*SUMIF(Inputs!$I$4:$R$4,Costs!AK$8,Inputs!$I120:$R120)</f>
        <v>0</v>
      </c>
      <c r="AL15" s="143">
        <f ca="1">Revenue!AL32*SUMIF(Inputs!$I$4:$R$4,Costs!AL$8,Inputs!$I120:$R120)</f>
        <v>0</v>
      </c>
      <c r="AM15" s="143">
        <f ca="1">Revenue!AM32*SUMIF(Inputs!$I$4:$R$4,Costs!AM$8,Inputs!$I120:$R120)</f>
        <v>0</v>
      </c>
      <c r="AN15" s="143">
        <f ca="1">Revenue!AN32*SUMIF(Inputs!$I$4:$R$4,Costs!AN$8,Inputs!$I120:$R120)</f>
        <v>0</v>
      </c>
      <c r="AO15" s="143">
        <f ca="1">Revenue!AO32*SUMIF(Inputs!$I$4:$R$4,Costs!AO$8,Inputs!$I120:$R120)</f>
        <v>0</v>
      </c>
      <c r="AP15" s="143">
        <f ca="1">Revenue!AP32*SUMIF(Inputs!$I$4:$R$4,Costs!AP$8,Inputs!$I120:$R120)</f>
        <v>0</v>
      </c>
      <c r="AQ15" s="143">
        <f ca="1">Revenue!AQ32*SUMIF(Inputs!$I$4:$R$4,Costs!AQ$8,Inputs!$I120:$R120)</f>
        <v>0</v>
      </c>
      <c r="AR15" s="143">
        <f ca="1">Revenue!AR32*SUMIF(Inputs!$I$4:$R$4,Costs!AR$8,Inputs!$I120:$R120)</f>
        <v>0</v>
      </c>
      <c r="AS15" s="143">
        <f ca="1">Revenue!AS32*SUMIF(Inputs!$I$4:$R$4,Costs!AS$8,Inputs!$I120:$R120)</f>
        <v>0</v>
      </c>
      <c r="AT15" s="143">
        <f ca="1">Revenue!AT32*SUMIF(Inputs!$I$4:$R$4,Costs!AT$8,Inputs!$I120:$R120)</f>
        <v>0</v>
      </c>
      <c r="AU15" s="143">
        <f ca="1">Revenue!AU32*SUMIF(Inputs!$I$4:$R$4,Costs!AU$8,Inputs!$I120:$R120)</f>
        <v>0</v>
      </c>
      <c r="AV15" s="143">
        <f ca="1">Revenue!AV32*SUMIF(Inputs!$I$4:$R$4,Costs!AV$8,Inputs!$I120:$R120)</f>
        <v>0</v>
      </c>
      <c r="AW15" s="143">
        <f ca="1">Revenue!AW32*SUMIF(Inputs!$I$4:$R$4,Costs!AW$8,Inputs!$I120:$R120)</f>
        <v>0</v>
      </c>
      <c r="AX15" s="143">
        <f ca="1">Revenue!AX32*SUMIF(Inputs!$I$4:$R$4,Costs!AX$8,Inputs!$I120:$R120)</f>
        <v>0</v>
      </c>
      <c r="AY15" s="143">
        <f ca="1">Revenue!AY32*SUMIF(Inputs!$I$4:$R$4,Costs!AY$8,Inputs!$I120:$R120)</f>
        <v>0</v>
      </c>
      <c r="AZ15" s="143">
        <f ca="1">Revenue!AZ32*SUMIF(Inputs!$I$4:$R$4,Costs!AZ$8,Inputs!$I120:$R120)</f>
        <v>0</v>
      </c>
      <c r="BA15" s="143">
        <f ca="1">Revenue!BA32*SUMIF(Inputs!$I$4:$R$4,Costs!BA$8,Inputs!$I120:$R120)</f>
        <v>0</v>
      </c>
      <c r="BB15" s="143">
        <f ca="1">Revenue!BB32*SUMIF(Inputs!$I$4:$R$4,Costs!BB$8,Inputs!$I120:$R120)</f>
        <v>0</v>
      </c>
      <c r="BC15" s="143">
        <f ca="1">Revenue!BC32*SUMIF(Inputs!$I$4:$R$4,Costs!BC$8,Inputs!$I120:$R120)</f>
        <v>0</v>
      </c>
      <c r="BD15" s="143">
        <f ca="1">Revenue!BD32*SUMIF(Inputs!$I$4:$R$4,Costs!BD$8,Inputs!$I120:$R120)</f>
        <v>0</v>
      </c>
      <c r="BE15" s="143">
        <f ca="1">Revenue!BE32*SUMIF(Inputs!$I$4:$R$4,Costs!BE$8,Inputs!$I120:$R120)</f>
        <v>0</v>
      </c>
      <c r="BF15" s="143">
        <f ca="1">Revenue!BF32*SUMIF(Inputs!$I$4:$R$4,Costs!BF$8,Inputs!$I120:$R120)</f>
        <v>0</v>
      </c>
      <c r="BG15" s="143">
        <f ca="1">Revenue!BG32*SUMIF(Inputs!$I$4:$R$4,Costs!BG$8,Inputs!$I120:$R120)</f>
        <v>0</v>
      </c>
      <c r="BH15" s="143">
        <f ca="1">Revenue!BH32*SUMIF(Inputs!$I$4:$R$4,Costs!BH$8,Inputs!$I120:$R120)</f>
        <v>0</v>
      </c>
      <c r="BI15" s="143">
        <f ca="1">Revenue!BI32*SUMIF(Inputs!$I$4:$R$4,Costs!BI$8,Inputs!$I120:$R120)</f>
        <v>0</v>
      </c>
      <c r="BJ15" s="143">
        <f ca="1">Revenue!BJ32*SUMIF(Inputs!$I$4:$R$4,Costs!BJ$8,Inputs!$I120:$R120)</f>
        <v>0</v>
      </c>
      <c r="BK15" s="143">
        <f ca="1">Revenue!BK32*SUMIF(Inputs!$I$4:$R$4,Costs!BK$8,Inputs!$I120:$R120)</f>
        <v>0</v>
      </c>
      <c r="BL15" s="143">
        <f ca="1">Revenue!BL32*SUMIF(Inputs!$I$4:$R$4,Costs!BL$8,Inputs!$I120:$R120)</f>
        <v>0</v>
      </c>
      <c r="BM15" s="143">
        <f ca="1">Revenue!BM32*SUMIF(Inputs!$I$4:$R$4,Costs!BM$8,Inputs!$I120:$R120)</f>
        <v>0</v>
      </c>
      <c r="BN15" s="143">
        <f ca="1">Revenue!BN32*SUMIF(Inputs!$I$4:$R$4,Costs!BN$8,Inputs!$I120:$R120)</f>
        <v>0</v>
      </c>
      <c r="BO15" s="143">
        <f ca="1">Revenue!BO32*SUMIF(Inputs!$I$4:$R$4,Costs!BO$8,Inputs!$I120:$R120)</f>
        <v>0</v>
      </c>
      <c r="BP15" s="143">
        <f ca="1">Revenue!BP32*SUMIF(Inputs!$I$4:$R$4,Costs!BP$8,Inputs!$I120:$R120)</f>
        <v>0</v>
      </c>
      <c r="BQ15" s="143">
        <f ca="1">Revenue!BQ32*SUMIF(Inputs!$I$4:$R$4,Costs!BQ$8,Inputs!$I120:$R120)</f>
        <v>0</v>
      </c>
      <c r="BR15" s="143">
        <f ca="1">Revenue!BR32*SUMIF(Inputs!$I$4:$R$4,Costs!BR$8,Inputs!$I120:$R120)</f>
        <v>0</v>
      </c>
      <c r="BS15" s="143">
        <f ca="1">Revenue!BS32*SUMIF(Inputs!$I$4:$R$4,Costs!BS$8,Inputs!$I120:$R120)</f>
        <v>0</v>
      </c>
      <c r="BT15" s="143">
        <f ca="1">Revenue!BT32*SUMIF(Inputs!$I$4:$R$4,Costs!BT$8,Inputs!$I120:$R120)</f>
        <v>0</v>
      </c>
      <c r="BU15" s="143">
        <f ca="1">Revenue!BU32*SUMIF(Inputs!$I$4:$R$4,Costs!BU$8,Inputs!$I120:$R120)</f>
        <v>0</v>
      </c>
      <c r="BV15" s="143">
        <f ca="1">Revenue!BV32*SUMIF(Inputs!$I$4:$R$4,Costs!BV$8,Inputs!$I120:$R120)</f>
        <v>0</v>
      </c>
      <c r="BW15" s="143">
        <f ca="1">Revenue!BW32*SUMIF(Inputs!$I$4:$R$4,Costs!BW$8,Inputs!$I120:$R120)</f>
        <v>0</v>
      </c>
      <c r="BX15" s="143">
        <f ca="1">Revenue!BX32*SUMIF(Inputs!$I$4:$R$4,Costs!BX$8,Inputs!$I120:$R120)</f>
        <v>0</v>
      </c>
      <c r="BY15" s="143">
        <f ca="1">Revenue!BY32*SUMIF(Inputs!$I$4:$R$4,Costs!BY$8,Inputs!$I120:$R120)</f>
        <v>0</v>
      </c>
      <c r="BZ15" s="143">
        <f ca="1">Revenue!BZ32*SUMIF(Inputs!$I$4:$R$4,Costs!BZ$8,Inputs!$I120:$R120)</f>
        <v>0</v>
      </c>
      <c r="CA15" s="143">
        <f ca="1">Revenue!CA32*SUMIF(Inputs!$I$4:$R$4,Costs!CA$8,Inputs!$I120:$R120)</f>
        <v>0</v>
      </c>
      <c r="CB15" s="143">
        <f ca="1">Revenue!CB32*SUMIF(Inputs!$I$4:$R$4,Costs!CB$8,Inputs!$I120:$R120)</f>
        <v>0</v>
      </c>
      <c r="CC15" s="143">
        <f ca="1">Revenue!CC32*SUMIF(Inputs!$I$4:$R$4,Costs!CC$8,Inputs!$I120:$R120)</f>
        <v>0</v>
      </c>
      <c r="CD15" s="143">
        <f ca="1">Revenue!CD32*SUMIF(Inputs!$I$4:$R$4,Costs!CD$8,Inputs!$I120:$R120)</f>
        <v>0</v>
      </c>
      <c r="CE15" s="143">
        <f ca="1">Revenue!CE32*SUMIF(Inputs!$I$4:$R$4,Costs!CE$8,Inputs!$I120:$R120)</f>
        <v>0</v>
      </c>
      <c r="CF15" s="143">
        <f ca="1">Revenue!CF32*SUMIF(Inputs!$I$4:$R$4,Costs!CF$8,Inputs!$I120:$R120)</f>
        <v>0</v>
      </c>
      <c r="CG15" s="143">
        <f ca="1">Revenue!CG32*SUMIF(Inputs!$I$4:$R$4,Costs!CG$8,Inputs!$I120:$R120)</f>
        <v>0</v>
      </c>
      <c r="CH15" s="143">
        <f ca="1">Revenue!CH32*SUMIF(Inputs!$I$4:$R$4,Costs!CH$8,Inputs!$I120:$R120)</f>
        <v>0</v>
      </c>
      <c r="CI15" s="143">
        <f ca="1">Revenue!CI32*SUMIF(Inputs!$I$4:$R$4,Costs!CI$8,Inputs!$I120:$R120)</f>
        <v>0</v>
      </c>
      <c r="CJ15" s="143">
        <f ca="1">Revenue!CJ32*SUMIF(Inputs!$I$4:$R$4,Costs!CJ$8,Inputs!$I120:$R120)</f>
        <v>0</v>
      </c>
      <c r="CK15" s="143">
        <f ca="1">Revenue!CK32*SUMIF(Inputs!$I$4:$R$4,Costs!CK$8,Inputs!$I120:$R120)</f>
        <v>0</v>
      </c>
      <c r="CL15" s="143">
        <f ca="1">Revenue!CL32*SUMIF(Inputs!$I$4:$R$4,Costs!CL$8,Inputs!$I120:$R120)</f>
        <v>0</v>
      </c>
      <c r="CM15" s="143">
        <f ca="1">Revenue!CM32*SUMIF(Inputs!$I$4:$R$4,Costs!CM$8,Inputs!$I120:$R120)</f>
        <v>0</v>
      </c>
      <c r="CN15" s="143">
        <f ca="1">Revenue!CN32*SUMIF(Inputs!$I$4:$R$4,Costs!CN$8,Inputs!$I120:$R120)</f>
        <v>0</v>
      </c>
      <c r="CO15" s="143">
        <f ca="1">Revenue!CO32*SUMIF(Inputs!$I$4:$R$4,Costs!CO$8,Inputs!$I120:$R120)</f>
        <v>0</v>
      </c>
      <c r="CP15" s="143">
        <f ca="1">Revenue!CP32*SUMIF(Inputs!$I$4:$R$4,Costs!CP$8,Inputs!$I120:$R120)</f>
        <v>0</v>
      </c>
      <c r="CQ15" s="143">
        <f ca="1">Revenue!CQ32*SUMIF(Inputs!$I$4:$R$4,Costs!CQ$8,Inputs!$I120:$R120)</f>
        <v>0</v>
      </c>
      <c r="CR15" s="143">
        <f ca="1">Revenue!CR32*SUMIF(Inputs!$I$4:$R$4,Costs!CR$8,Inputs!$I120:$R120)</f>
        <v>0</v>
      </c>
      <c r="CS15" s="143">
        <f ca="1">Revenue!CS32*SUMIF(Inputs!$I$4:$R$4,Costs!CS$8,Inputs!$I120:$R120)</f>
        <v>0</v>
      </c>
      <c r="CT15" s="143">
        <f ca="1">Revenue!CT32*SUMIF(Inputs!$I$4:$R$4,Costs!CT$8,Inputs!$I120:$R120)</f>
        <v>0</v>
      </c>
      <c r="CU15" s="143">
        <f ca="1">Revenue!CU32*SUMIF(Inputs!$I$4:$R$4,Costs!CU$8,Inputs!$I120:$R120)</f>
        <v>0</v>
      </c>
      <c r="CV15" s="143">
        <f ca="1">Revenue!CV32*SUMIF(Inputs!$I$4:$R$4,Costs!CV$8,Inputs!$I120:$R120)</f>
        <v>0</v>
      </c>
      <c r="CW15" s="143">
        <f ca="1">Revenue!CW32*SUMIF(Inputs!$I$4:$R$4,Costs!CW$8,Inputs!$I120:$R120)</f>
        <v>0</v>
      </c>
      <c r="CX15" s="143">
        <f ca="1">Revenue!CX32*SUMIF(Inputs!$I$4:$R$4,Costs!CX$8,Inputs!$I120:$R120)</f>
        <v>0</v>
      </c>
      <c r="CY15" s="143">
        <f ca="1">Revenue!CY32*SUMIF(Inputs!$I$4:$R$4,Costs!CY$8,Inputs!$I120:$R120)</f>
        <v>0</v>
      </c>
      <c r="CZ15" s="143">
        <f ca="1">Revenue!CZ32*SUMIF(Inputs!$I$4:$R$4,Costs!CZ$8,Inputs!$I120:$R120)</f>
        <v>0</v>
      </c>
      <c r="DA15" s="143">
        <f ca="1">Revenue!DA32*SUMIF(Inputs!$I$4:$R$4,Costs!DA$8,Inputs!$I120:$R120)</f>
        <v>0</v>
      </c>
      <c r="DB15" s="143">
        <f ca="1">Revenue!DB32*SUMIF(Inputs!$I$4:$R$4,Costs!DB$8,Inputs!$I120:$R120)</f>
        <v>0</v>
      </c>
      <c r="DC15" s="143">
        <f ca="1">Revenue!DC32*SUMIF(Inputs!$I$4:$R$4,Costs!DC$8,Inputs!$I120:$R120)</f>
        <v>0</v>
      </c>
      <c r="DD15" s="143">
        <f ca="1">Revenue!DD32*SUMIF(Inputs!$I$4:$R$4,Costs!DD$8,Inputs!$I120:$R120)</f>
        <v>0</v>
      </c>
      <c r="DE15" s="143">
        <f ca="1">Revenue!DE32*SUMIF(Inputs!$I$4:$R$4,Costs!DE$8,Inputs!$I120:$R120)</f>
        <v>0</v>
      </c>
      <c r="DF15" s="143">
        <f ca="1">Revenue!DF32*SUMIF(Inputs!$I$4:$R$4,Costs!DF$8,Inputs!$I120:$R120)</f>
        <v>0</v>
      </c>
      <c r="DG15" s="143">
        <f ca="1">Revenue!DG32*SUMIF(Inputs!$I$4:$R$4,Costs!DG$8,Inputs!$I120:$R120)</f>
        <v>0</v>
      </c>
      <c r="DH15" s="143">
        <f ca="1">Revenue!DH32*SUMIF(Inputs!$I$4:$R$4,Costs!DH$8,Inputs!$I120:$R120)</f>
        <v>0</v>
      </c>
      <c r="DI15" s="143">
        <f ca="1">Revenue!DI32*SUMIF(Inputs!$I$4:$R$4,Costs!DI$8,Inputs!$I120:$R120)</f>
        <v>0</v>
      </c>
      <c r="DJ15" s="143">
        <f ca="1">Revenue!DJ32*SUMIF(Inputs!$I$4:$R$4,Costs!DJ$8,Inputs!$I120:$R120)</f>
        <v>0</v>
      </c>
      <c r="DK15" s="143">
        <f ca="1">Revenue!DK32*SUMIF(Inputs!$I$4:$R$4,Costs!DK$8,Inputs!$I120:$R120)</f>
        <v>0</v>
      </c>
      <c r="DL15" s="143">
        <f ca="1">Revenue!DL32*SUMIF(Inputs!$I$4:$R$4,Costs!DL$8,Inputs!$I120:$R120)</f>
        <v>0</v>
      </c>
      <c r="DM15" s="143">
        <f ca="1">Revenue!DM32*SUMIF(Inputs!$I$4:$R$4,Costs!DM$8,Inputs!$I120:$R120)</f>
        <v>0</v>
      </c>
      <c r="DN15" s="143">
        <f ca="1">Revenue!DN32*SUMIF(Inputs!$I$4:$R$4,Costs!DN$8,Inputs!$I120:$R120)</f>
        <v>0</v>
      </c>
      <c r="DO15" s="143">
        <f ca="1">Revenue!DO32*SUMIF(Inputs!$I$4:$R$4,Costs!DO$8,Inputs!$I120:$R120)</f>
        <v>0</v>
      </c>
      <c r="DP15" s="143">
        <f ca="1">Revenue!DP32*SUMIF(Inputs!$I$4:$R$4,Costs!DP$8,Inputs!$I120:$R120)</f>
        <v>0</v>
      </c>
      <c r="DQ15" s="143">
        <f ca="1">Revenue!DQ32*SUMIF(Inputs!$I$4:$R$4,Costs!DQ$8,Inputs!$I120:$R120)</f>
        <v>0</v>
      </c>
      <c r="DR15" s="143">
        <f ca="1">Revenue!DR32*SUMIF(Inputs!$I$4:$R$4,Costs!DR$8,Inputs!$I120:$R120)</f>
        <v>0</v>
      </c>
      <c r="DS15" s="143">
        <f ca="1">Revenue!DS32*SUMIF(Inputs!$I$4:$R$4,Costs!DS$8,Inputs!$I120:$R120)</f>
        <v>0</v>
      </c>
      <c r="DT15" s="143">
        <f ca="1">Revenue!DT32*SUMIF(Inputs!$I$4:$R$4,Costs!DT$8,Inputs!$I120:$R120)</f>
        <v>0</v>
      </c>
      <c r="DU15" s="143">
        <f ca="1">Revenue!DU32*SUMIF(Inputs!$I$4:$R$4,Costs!DU$8,Inputs!$I120:$R120)</f>
        <v>0</v>
      </c>
      <c r="DV15" s="21"/>
      <c r="DW15" s="21"/>
      <c r="DX15" s="21"/>
      <c r="DY15" s="21"/>
      <c r="DZ15" s="21"/>
      <c r="EA15" s="21"/>
      <c r="EB15" s="21"/>
      <c r="EC15" s="21"/>
      <c r="ED15" s="21"/>
      <c r="EE15" s="21"/>
      <c r="EF15" s="21"/>
      <c r="EG15" s="21"/>
      <c r="EH15" s="21"/>
      <c r="EI15" s="21"/>
      <c r="EJ15" s="21"/>
      <c r="EK15" s="21"/>
      <c r="EL15" s="21"/>
      <c r="EM15" s="21"/>
      <c r="EN15" s="21"/>
      <c r="EO15" s="21"/>
    </row>
    <row r="16" spans="1:145" ht="13.5" customHeight="1">
      <c r="A16" s="38"/>
      <c r="B16" s="38"/>
      <c r="C16" s="190" t="s">
        <v>156</v>
      </c>
      <c r="D16" s="153" t="s">
        <v>77</v>
      </c>
      <c r="E16" s="21"/>
      <c r="F16" s="143">
        <f ca="1">Revenue!F$37*SUMIF(Inputs!$I$4:$R$4,Costs!F$8,Inputs!$I121:$R121)</f>
        <v>0</v>
      </c>
      <c r="G16" s="143">
        <f ca="1">Revenue!G$37*SUMIF(Inputs!$I$4:$R$4,Costs!G$8,Inputs!$I121:$R121)</f>
        <v>0</v>
      </c>
      <c r="H16" s="143">
        <f ca="1">Revenue!H$37*SUMIF(Inputs!$I$4:$R$4,Costs!H$8,Inputs!$I121:$R121)</f>
        <v>0</v>
      </c>
      <c r="I16" s="143">
        <f ca="1">Revenue!I$37*SUMIF(Inputs!$I$4:$R$4,Costs!I$8,Inputs!$I121:$R121)</f>
        <v>0</v>
      </c>
      <c r="J16" s="143">
        <f ca="1">Revenue!J$37*SUMIF(Inputs!$I$4:$R$4,Costs!J$8,Inputs!$I121:$R121)</f>
        <v>0</v>
      </c>
      <c r="K16" s="143">
        <f ca="1">Revenue!K$37*SUMIF(Inputs!$I$4:$R$4,Costs!K$8,Inputs!$I121:$R121)</f>
        <v>0</v>
      </c>
      <c r="L16" s="143">
        <f ca="1">Revenue!L$37*SUMIF(Inputs!$I$4:$R$4,Costs!L$8,Inputs!$I121:$R121)</f>
        <v>0</v>
      </c>
      <c r="M16" s="143">
        <f ca="1">Revenue!M$37*SUMIF(Inputs!$I$4:$R$4,Costs!M$8,Inputs!$I121:$R121)</f>
        <v>0</v>
      </c>
      <c r="N16" s="143">
        <f ca="1">Revenue!N$37*SUMIF(Inputs!$I$4:$R$4,Costs!N$8,Inputs!$I121:$R121)</f>
        <v>0</v>
      </c>
      <c r="O16" s="143">
        <f ca="1">Revenue!O$37*SUMIF(Inputs!$I$4:$R$4,Costs!O$8,Inputs!$I121:$R121)</f>
        <v>0</v>
      </c>
      <c r="P16" s="143">
        <f ca="1">Revenue!P$37*SUMIF(Inputs!$I$4:$R$4,Costs!P$8,Inputs!$I121:$R121)</f>
        <v>0</v>
      </c>
      <c r="Q16" s="143">
        <f ca="1">Revenue!Q$37*SUMIF(Inputs!$I$4:$R$4,Costs!Q$8,Inputs!$I121:$R121)</f>
        <v>0</v>
      </c>
      <c r="R16" s="143">
        <f ca="1">Revenue!R$37*SUMIF(Inputs!$I$4:$R$4,Costs!R$8,Inputs!$I121:$R121)</f>
        <v>0</v>
      </c>
      <c r="S16" s="143">
        <f ca="1">Revenue!S$37*SUMIF(Inputs!$I$4:$R$4,Costs!S$8,Inputs!$I121:$R121)</f>
        <v>0</v>
      </c>
      <c r="T16" s="143">
        <f ca="1">Revenue!T$37*SUMIF(Inputs!$I$4:$R$4,Costs!T$8,Inputs!$I121:$R121)</f>
        <v>0</v>
      </c>
      <c r="U16" s="143">
        <f ca="1">Revenue!U$37*SUMIF(Inputs!$I$4:$R$4,Costs!U$8,Inputs!$I121:$R121)</f>
        <v>0</v>
      </c>
      <c r="V16" s="143">
        <f ca="1">Revenue!V$37*SUMIF(Inputs!$I$4:$R$4,Costs!V$8,Inputs!$I121:$R121)</f>
        <v>0</v>
      </c>
      <c r="W16" s="143">
        <f ca="1">Revenue!W$37*SUMIF(Inputs!$I$4:$R$4,Costs!W$8,Inputs!$I121:$R121)</f>
        <v>0</v>
      </c>
      <c r="X16" s="143">
        <f ca="1">Revenue!X$37*SUMIF(Inputs!$I$4:$R$4,Costs!X$8,Inputs!$I121:$R121)</f>
        <v>0</v>
      </c>
      <c r="Y16" s="143">
        <f ca="1">Revenue!Y$37*SUMIF(Inputs!$I$4:$R$4,Costs!Y$8,Inputs!$I121:$R121)</f>
        <v>0</v>
      </c>
      <c r="Z16" s="143">
        <f ca="1">Revenue!Z$37*SUMIF(Inputs!$I$4:$R$4,Costs!Z$8,Inputs!$I121:$R121)</f>
        <v>0</v>
      </c>
      <c r="AA16" s="143">
        <f ca="1">Revenue!AA$37*SUMIF(Inputs!$I$4:$R$4,Costs!AA$8,Inputs!$I121:$R121)</f>
        <v>0</v>
      </c>
      <c r="AB16" s="143">
        <f ca="1">Revenue!AB$37*SUMIF(Inputs!$I$4:$R$4,Costs!AB$8,Inputs!$I121:$R121)</f>
        <v>0</v>
      </c>
      <c r="AC16" s="143">
        <f ca="1">Revenue!AC$37*SUMIF(Inputs!$I$4:$R$4,Costs!AC$8,Inputs!$I121:$R121)</f>
        <v>0</v>
      </c>
      <c r="AD16" s="143">
        <f ca="1">Revenue!AD$37*SUMIF(Inputs!$I$4:$R$4,Costs!AD$8,Inputs!$I121:$R121)</f>
        <v>0</v>
      </c>
      <c r="AE16" s="143">
        <f ca="1">Revenue!AE$37*SUMIF(Inputs!$I$4:$R$4,Costs!AE$8,Inputs!$I121:$R121)</f>
        <v>0</v>
      </c>
      <c r="AF16" s="143">
        <f ca="1">Revenue!AF$37*SUMIF(Inputs!$I$4:$R$4,Costs!AF$8,Inputs!$I121:$R121)</f>
        <v>0</v>
      </c>
      <c r="AG16" s="143">
        <f ca="1">Revenue!AG$37*SUMIF(Inputs!$I$4:$R$4,Costs!AG$8,Inputs!$I121:$R121)</f>
        <v>0</v>
      </c>
      <c r="AH16" s="143">
        <f ca="1">Revenue!AH$37*SUMIF(Inputs!$I$4:$R$4,Costs!AH$8,Inputs!$I121:$R121)</f>
        <v>0</v>
      </c>
      <c r="AI16" s="143">
        <f ca="1">Revenue!AI$37*SUMIF(Inputs!$I$4:$R$4,Costs!AI$8,Inputs!$I121:$R121)</f>
        <v>0</v>
      </c>
      <c r="AJ16" s="143">
        <f ca="1">Revenue!AJ$37*SUMIF(Inputs!$I$4:$R$4,Costs!AJ$8,Inputs!$I121:$R121)</f>
        <v>0</v>
      </c>
      <c r="AK16" s="143">
        <f ca="1">Revenue!AK$37*SUMIF(Inputs!$I$4:$R$4,Costs!AK$8,Inputs!$I121:$R121)</f>
        <v>0</v>
      </c>
      <c r="AL16" s="143">
        <f ca="1">Revenue!AL$37*SUMIF(Inputs!$I$4:$R$4,Costs!AL$8,Inputs!$I121:$R121)</f>
        <v>0</v>
      </c>
      <c r="AM16" s="143">
        <f ca="1">Revenue!AM$37*SUMIF(Inputs!$I$4:$R$4,Costs!AM$8,Inputs!$I121:$R121)</f>
        <v>0</v>
      </c>
      <c r="AN16" s="143">
        <f ca="1">Revenue!AN$37*SUMIF(Inputs!$I$4:$R$4,Costs!AN$8,Inputs!$I121:$R121)</f>
        <v>0</v>
      </c>
      <c r="AO16" s="143">
        <f ca="1">Revenue!AO$37*SUMIF(Inputs!$I$4:$R$4,Costs!AO$8,Inputs!$I121:$R121)</f>
        <v>0</v>
      </c>
      <c r="AP16" s="143">
        <f ca="1">Revenue!AP$37*SUMIF(Inputs!$I$4:$R$4,Costs!AP$8,Inputs!$I121:$R121)</f>
        <v>0</v>
      </c>
      <c r="AQ16" s="143">
        <f ca="1">Revenue!AQ$37*SUMIF(Inputs!$I$4:$R$4,Costs!AQ$8,Inputs!$I121:$R121)</f>
        <v>0</v>
      </c>
      <c r="AR16" s="143">
        <f ca="1">Revenue!AR$37*SUMIF(Inputs!$I$4:$R$4,Costs!AR$8,Inputs!$I121:$R121)</f>
        <v>0</v>
      </c>
      <c r="AS16" s="143">
        <f ca="1">Revenue!AS$37*SUMIF(Inputs!$I$4:$R$4,Costs!AS$8,Inputs!$I121:$R121)</f>
        <v>0</v>
      </c>
      <c r="AT16" s="143">
        <f ca="1">Revenue!AT$37*SUMIF(Inputs!$I$4:$R$4,Costs!AT$8,Inputs!$I121:$R121)</f>
        <v>0</v>
      </c>
      <c r="AU16" s="143">
        <f ca="1">Revenue!AU$37*SUMIF(Inputs!$I$4:$R$4,Costs!AU$8,Inputs!$I121:$R121)</f>
        <v>0</v>
      </c>
      <c r="AV16" s="143">
        <f ca="1">Revenue!AV$37*SUMIF(Inputs!$I$4:$R$4,Costs!AV$8,Inputs!$I121:$R121)</f>
        <v>0</v>
      </c>
      <c r="AW16" s="143">
        <f ca="1">Revenue!AW$37*SUMIF(Inputs!$I$4:$R$4,Costs!AW$8,Inputs!$I121:$R121)</f>
        <v>0</v>
      </c>
      <c r="AX16" s="143">
        <f ca="1">Revenue!AX$37*SUMIF(Inputs!$I$4:$R$4,Costs!AX$8,Inputs!$I121:$R121)</f>
        <v>0</v>
      </c>
      <c r="AY16" s="143">
        <f ca="1">Revenue!AY$37*SUMIF(Inputs!$I$4:$R$4,Costs!AY$8,Inputs!$I121:$R121)</f>
        <v>0</v>
      </c>
      <c r="AZ16" s="143">
        <f ca="1">Revenue!AZ$37*SUMIF(Inputs!$I$4:$R$4,Costs!AZ$8,Inputs!$I121:$R121)</f>
        <v>0</v>
      </c>
      <c r="BA16" s="143">
        <f ca="1">Revenue!BA$37*SUMIF(Inputs!$I$4:$R$4,Costs!BA$8,Inputs!$I121:$R121)</f>
        <v>0</v>
      </c>
      <c r="BB16" s="143">
        <f ca="1">Revenue!BB$37*SUMIF(Inputs!$I$4:$R$4,Costs!BB$8,Inputs!$I121:$R121)</f>
        <v>0</v>
      </c>
      <c r="BC16" s="143">
        <f ca="1">Revenue!BC$37*SUMIF(Inputs!$I$4:$R$4,Costs!BC$8,Inputs!$I121:$R121)</f>
        <v>0</v>
      </c>
      <c r="BD16" s="143">
        <f ca="1">Revenue!BD$37*SUMIF(Inputs!$I$4:$R$4,Costs!BD$8,Inputs!$I121:$R121)</f>
        <v>0</v>
      </c>
      <c r="BE16" s="143">
        <f ca="1">Revenue!BE$37*SUMIF(Inputs!$I$4:$R$4,Costs!BE$8,Inputs!$I121:$R121)</f>
        <v>0</v>
      </c>
      <c r="BF16" s="143">
        <f ca="1">Revenue!BF$37*SUMIF(Inputs!$I$4:$R$4,Costs!BF$8,Inputs!$I121:$R121)</f>
        <v>0</v>
      </c>
      <c r="BG16" s="143">
        <f ca="1">Revenue!BG$37*SUMIF(Inputs!$I$4:$R$4,Costs!BG$8,Inputs!$I121:$R121)</f>
        <v>0</v>
      </c>
      <c r="BH16" s="143">
        <f ca="1">Revenue!BH$37*SUMIF(Inputs!$I$4:$R$4,Costs!BH$8,Inputs!$I121:$R121)</f>
        <v>0</v>
      </c>
      <c r="BI16" s="143">
        <f ca="1">Revenue!BI$37*SUMIF(Inputs!$I$4:$R$4,Costs!BI$8,Inputs!$I121:$R121)</f>
        <v>0</v>
      </c>
      <c r="BJ16" s="143">
        <f ca="1">Revenue!BJ$37*SUMIF(Inputs!$I$4:$R$4,Costs!BJ$8,Inputs!$I121:$R121)</f>
        <v>0</v>
      </c>
      <c r="BK16" s="143">
        <f ca="1">Revenue!BK$37*SUMIF(Inputs!$I$4:$R$4,Costs!BK$8,Inputs!$I121:$R121)</f>
        <v>0</v>
      </c>
      <c r="BL16" s="143">
        <f ca="1">Revenue!BL$37*SUMIF(Inputs!$I$4:$R$4,Costs!BL$8,Inputs!$I121:$R121)</f>
        <v>0</v>
      </c>
      <c r="BM16" s="143">
        <f ca="1">Revenue!BM$37*SUMIF(Inputs!$I$4:$R$4,Costs!BM$8,Inputs!$I121:$R121)</f>
        <v>0</v>
      </c>
      <c r="BN16" s="143">
        <f ca="1">Revenue!BN$37*SUMIF(Inputs!$I$4:$R$4,Costs!BN$8,Inputs!$I121:$R121)</f>
        <v>0</v>
      </c>
      <c r="BO16" s="143">
        <f ca="1">Revenue!BO$37*SUMIF(Inputs!$I$4:$R$4,Costs!BO$8,Inputs!$I121:$R121)</f>
        <v>0</v>
      </c>
      <c r="BP16" s="143">
        <f ca="1">Revenue!BP$37*SUMIF(Inputs!$I$4:$R$4,Costs!BP$8,Inputs!$I121:$R121)</f>
        <v>0</v>
      </c>
      <c r="BQ16" s="143">
        <f ca="1">Revenue!BQ$37*SUMIF(Inputs!$I$4:$R$4,Costs!BQ$8,Inputs!$I121:$R121)</f>
        <v>0</v>
      </c>
      <c r="BR16" s="143">
        <f ca="1">Revenue!BR$37*SUMIF(Inputs!$I$4:$R$4,Costs!BR$8,Inputs!$I121:$R121)</f>
        <v>0</v>
      </c>
      <c r="BS16" s="143">
        <f ca="1">Revenue!BS$37*SUMIF(Inputs!$I$4:$R$4,Costs!BS$8,Inputs!$I121:$R121)</f>
        <v>0</v>
      </c>
      <c r="BT16" s="143">
        <f ca="1">Revenue!BT$37*SUMIF(Inputs!$I$4:$R$4,Costs!BT$8,Inputs!$I121:$R121)</f>
        <v>0</v>
      </c>
      <c r="BU16" s="143">
        <f ca="1">Revenue!BU$37*SUMIF(Inputs!$I$4:$R$4,Costs!BU$8,Inputs!$I121:$R121)</f>
        <v>0</v>
      </c>
      <c r="BV16" s="143">
        <f ca="1">Revenue!BV$37*SUMIF(Inputs!$I$4:$R$4,Costs!BV$8,Inputs!$I121:$R121)</f>
        <v>0</v>
      </c>
      <c r="BW16" s="143">
        <f ca="1">Revenue!BW$37*SUMIF(Inputs!$I$4:$R$4,Costs!BW$8,Inputs!$I121:$R121)</f>
        <v>0</v>
      </c>
      <c r="BX16" s="143">
        <f ca="1">Revenue!BX$37*SUMIF(Inputs!$I$4:$R$4,Costs!BX$8,Inputs!$I121:$R121)</f>
        <v>0</v>
      </c>
      <c r="BY16" s="143">
        <f ca="1">Revenue!BY$37*SUMIF(Inputs!$I$4:$R$4,Costs!BY$8,Inputs!$I121:$R121)</f>
        <v>0</v>
      </c>
      <c r="BZ16" s="143">
        <f ca="1">Revenue!BZ$37*SUMIF(Inputs!$I$4:$R$4,Costs!BZ$8,Inputs!$I121:$R121)</f>
        <v>0</v>
      </c>
      <c r="CA16" s="143">
        <f ca="1">Revenue!CA$37*SUMIF(Inputs!$I$4:$R$4,Costs!CA$8,Inputs!$I121:$R121)</f>
        <v>0</v>
      </c>
      <c r="CB16" s="143">
        <f ca="1">Revenue!CB$37*SUMIF(Inputs!$I$4:$R$4,Costs!CB$8,Inputs!$I121:$R121)</f>
        <v>0</v>
      </c>
      <c r="CC16" s="143">
        <f ca="1">Revenue!CC$37*SUMIF(Inputs!$I$4:$R$4,Costs!CC$8,Inputs!$I121:$R121)</f>
        <v>0</v>
      </c>
      <c r="CD16" s="143">
        <f ca="1">Revenue!CD$37*SUMIF(Inputs!$I$4:$R$4,Costs!CD$8,Inputs!$I121:$R121)</f>
        <v>0</v>
      </c>
      <c r="CE16" s="143">
        <f ca="1">Revenue!CE$37*SUMIF(Inputs!$I$4:$R$4,Costs!CE$8,Inputs!$I121:$R121)</f>
        <v>0</v>
      </c>
      <c r="CF16" s="143">
        <f ca="1">Revenue!CF$37*SUMIF(Inputs!$I$4:$R$4,Costs!CF$8,Inputs!$I121:$R121)</f>
        <v>0</v>
      </c>
      <c r="CG16" s="143">
        <f ca="1">Revenue!CG$37*SUMIF(Inputs!$I$4:$R$4,Costs!CG$8,Inputs!$I121:$R121)</f>
        <v>0</v>
      </c>
      <c r="CH16" s="143">
        <f ca="1">Revenue!CH$37*SUMIF(Inputs!$I$4:$R$4,Costs!CH$8,Inputs!$I121:$R121)</f>
        <v>0</v>
      </c>
      <c r="CI16" s="143">
        <f ca="1">Revenue!CI$37*SUMIF(Inputs!$I$4:$R$4,Costs!CI$8,Inputs!$I121:$R121)</f>
        <v>0</v>
      </c>
      <c r="CJ16" s="143">
        <f ca="1">Revenue!CJ$37*SUMIF(Inputs!$I$4:$R$4,Costs!CJ$8,Inputs!$I121:$R121)</f>
        <v>0</v>
      </c>
      <c r="CK16" s="143">
        <f ca="1">Revenue!CK$37*SUMIF(Inputs!$I$4:$R$4,Costs!CK$8,Inputs!$I121:$R121)</f>
        <v>0</v>
      </c>
      <c r="CL16" s="143">
        <f ca="1">Revenue!CL$37*SUMIF(Inputs!$I$4:$R$4,Costs!CL$8,Inputs!$I121:$R121)</f>
        <v>0</v>
      </c>
      <c r="CM16" s="143">
        <f ca="1">Revenue!CM$37*SUMIF(Inputs!$I$4:$R$4,Costs!CM$8,Inputs!$I121:$R121)</f>
        <v>0</v>
      </c>
      <c r="CN16" s="143">
        <f ca="1">Revenue!CN$37*SUMIF(Inputs!$I$4:$R$4,Costs!CN$8,Inputs!$I121:$R121)</f>
        <v>0</v>
      </c>
      <c r="CO16" s="143">
        <f ca="1">Revenue!CO$37*SUMIF(Inputs!$I$4:$R$4,Costs!CO$8,Inputs!$I121:$R121)</f>
        <v>0</v>
      </c>
      <c r="CP16" s="143">
        <f ca="1">Revenue!CP$37*SUMIF(Inputs!$I$4:$R$4,Costs!CP$8,Inputs!$I121:$R121)</f>
        <v>0</v>
      </c>
      <c r="CQ16" s="143">
        <f ca="1">Revenue!CQ$37*SUMIF(Inputs!$I$4:$R$4,Costs!CQ$8,Inputs!$I121:$R121)</f>
        <v>0</v>
      </c>
      <c r="CR16" s="143">
        <f ca="1">Revenue!CR$37*SUMIF(Inputs!$I$4:$R$4,Costs!CR$8,Inputs!$I121:$R121)</f>
        <v>0</v>
      </c>
      <c r="CS16" s="143">
        <f ca="1">Revenue!CS$37*SUMIF(Inputs!$I$4:$R$4,Costs!CS$8,Inputs!$I121:$R121)</f>
        <v>0</v>
      </c>
      <c r="CT16" s="143">
        <f ca="1">Revenue!CT$37*SUMIF(Inputs!$I$4:$R$4,Costs!CT$8,Inputs!$I121:$R121)</f>
        <v>0</v>
      </c>
      <c r="CU16" s="143">
        <f ca="1">Revenue!CU$37*SUMIF(Inputs!$I$4:$R$4,Costs!CU$8,Inputs!$I121:$R121)</f>
        <v>0</v>
      </c>
      <c r="CV16" s="143">
        <f ca="1">Revenue!CV$37*SUMIF(Inputs!$I$4:$R$4,Costs!CV$8,Inputs!$I121:$R121)</f>
        <v>0</v>
      </c>
      <c r="CW16" s="143">
        <f ca="1">Revenue!CW$37*SUMIF(Inputs!$I$4:$R$4,Costs!CW$8,Inputs!$I121:$R121)</f>
        <v>0</v>
      </c>
      <c r="CX16" s="143">
        <f ca="1">Revenue!CX$37*SUMIF(Inputs!$I$4:$R$4,Costs!CX$8,Inputs!$I121:$R121)</f>
        <v>0</v>
      </c>
      <c r="CY16" s="143">
        <f ca="1">Revenue!CY$37*SUMIF(Inputs!$I$4:$R$4,Costs!CY$8,Inputs!$I121:$R121)</f>
        <v>0</v>
      </c>
      <c r="CZ16" s="143">
        <f ca="1">Revenue!CZ$37*SUMIF(Inputs!$I$4:$R$4,Costs!CZ$8,Inputs!$I121:$R121)</f>
        <v>0</v>
      </c>
      <c r="DA16" s="143">
        <f ca="1">Revenue!DA$37*SUMIF(Inputs!$I$4:$R$4,Costs!DA$8,Inputs!$I121:$R121)</f>
        <v>0</v>
      </c>
      <c r="DB16" s="143">
        <f ca="1">Revenue!DB$37*SUMIF(Inputs!$I$4:$R$4,Costs!DB$8,Inputs!$I121:$R121)</f>
        <v>0</v>
      </c>
      <c r="DC16" s="143">
        <f ca="1">Revenue!DC$37*SUMIF(Inputs!$I$4:$R$4,Costs!DC$8,Inputs!$I121:$R121)</f>
        <v>0</v>
      </c>
      <c r="DD16" s="143">
        <f ca="1">Revenue!DD$37*SUMIF(Inputs!$I$4:$R$4,Costs!DD$8,Inputs!$I121:$R121)</f>
        <v>0</v>
      </c>
      <c r="DE16" s="143">
        <f ca="1">Revenue!DE$37*SUMIF(Inputs!$I$4:$R$4,Costs!DE$8,Inputs!$I121:$R121)</f>
        <v>0</v>
      </c>
      <c r="DF16" s="143">
        <f ca="1">Revenue!DF$37*SUMIF(Inputs!$I$4:$R$4,Costs!DF$8,Inputs!$I121:$R121)</f>
        <v>0</v>
      </c>
      <c r="DG16" s="143">
        <f ca="1">Revenue!DG$37*SUMIF(Inputs!$I$4:$R$4,Costs!DG$8,Inputs!$I121:$R121)</f>
        <v>0</v>
      </c>
      <c r="DH16" s="143">
        <f ca="1">Revenue!DH$37*SUMIF(Inputs!$I$4:$R$4,Costs!DH$8,Inputs!$I121:$R121)</f>
        <v>0</v>
      </c>
      <c r="DI16" s="143">
        <f ca="1">Revenue!DI$37*SUMIF(Inputs!$I$4:$R$4,Costs!DI$8,Inputs!$I121:$R121)</f>
        <v>0</v>
      </c>
      <c r="DJ16" s="143">
        <f ca="1">Revenue!DJ$37*SUMIF(Inputs!$I$4:$R$4,Costs!DJ$8,Inputs!$I121:$R121)</f>
        <v>0</v>
      </c>
      <c r="DK16" s="143">
        <f ca="1">Revenue!DK$37*SUMIF(Inputs!$I$4:$R$4,Costs!DK$8,Inputs!$I121:$R121)</f>
        <v>0</v>
      </c>
      <c r="DL16" s="143">
        <f ca="1">Revenue!DL$37*SUMIF(Inputs!$I$4:$R$4,Costs!DL$8,Inputs!$I121:$R121)</f>
        <v>0</v>
      </c>
      <c r="DM16" s="143">
        <f ca="1">Revenue!DM$37*SUMIF(Inputs!$I$4:$R$4,Costs!DM$8,Inputs!$I121:$R121)</f>
        <v>0</v>
      </c>
      <c r="DN16" s="143">
        <f ca="1">Revenue!DN$37*SUMIF(Inputs!$I$4:$R$4,Costs!DN$8,Inputs!$I121:$R121)</f>
        <v>0</v>
      </c>
      <c r="DO16" s="143">
        <f ca="1">Revenue!DO$37*SUMIF(Inputs!$I$4:$R$4,Costs!DO$8,Inputs!$I121:$R121)</f>
        <v>0</v>
      </c>
      <c r="DP16" s="143">
        <f ca="1">Revenue!DP$37*SUMIF(Inputs!$I$4:$R$4,Costs!DP$8,Inputs!$I121:$R121)</f>
        <v>0</v>
      </c>
      <c r="DQ16" s="143">
        <f ca="1">Revenue!DQ$37*SUMIF(Inputs!$I$4:$R$4,Costs!DQ$8,Inputs!$I121:$R121)</f>
        <v>0</v>
      </c>
      <c r="DR16" s="143">
        <f ca="1">Revenue!DR$37*SUMIF(Inputs!$I$4:$R$4,Costs!DR$8,Inputs!$I121:$R121)</f>
        <v>0</v>
      </c>
      <c r="DS16" s="143">
        <f ca="1">Revenue!DS$37*SUMIF(Inputs!$I$4:$R$4,Costs!DS$8,Inputs!$I121:$R121)</f>
        <v>0</v>
      </c>
      <c r="DT16" s="143">
        <f ca="1">Revenue!DT$37*SUMIF(Inputs!$I$4:$R$4,Costs!DT$8,Inputs!$I121:$R121)</f>
        <v>0</v>
      </c>
      <c r="DU16" s="143">
        <f ca="1">Revenue!DU$37*SUMIF(Inputs!$I$4:$R$4,Costs!DU$8,Inputs!$I121:$R121)</f>
        <v>0</v>
      </c>
      <c r="DV16" s="21"/>
      <c r="DW16" s="21"/>
      <c r="DX16" s="21"/>
      <c r="DY16" s="21"/>
      <c r="DZ16" s="21"/>
      <c r="EA16" s="21"/>
      <c r="EB16" s="21"/>
      <c r="EC16" s="21"/>
      <c r="ED16" s="21"/>
      <c r="EE16" s="21"/>
      <c r="EF16" s="21"/>
      <c r="EG16" s="21"/>
      <c r="EH16" s="21"/>
      <c r="EI16" s="21"/>
      <c r="EJ16" s="21"/>
      <c r="EK16" s="21"/>
      <c r="EL16" s="21"/>
      <c r="EM16" s="21"/>
      <c r="EN16" s="21"/>
      <c r="EO16" s="21"/>
    </row>
    <row r="17" spans="1:145" ht="13.5" customHeight="1">
      <c r="A17" s="38"/>
      <c r="B17" s="38"/>
      <c r="C17" s="190" t="s">
        <v>158</v>
      </c>
      <c r="D17" s="153" t="s">
        <v>77</v>
      </c>
      <c r="E17" s="21"/>
      <c r="F17" s="143">
        <f ca="1">Revenue!F$37*SUMIF(Inputs!$I$4:$R$4,Costs!F$8,Inputs!$I122:$R122)</f>
        <v>0</v>
      </c>
      <c r="G17" s="143">
        <f ca="1">Revenue!G$37*SUMIF(Inputs!$I$4:$R$4,Costs!G$8,Inputs!$I122:$R122)</f>
        <v>0</v>
      </c>
      <c r="H17" s="143">
        <f ca="1">Revenue!H$37*SUMIF(Inputs!$I$4:$R$4,Costs!H$8,Inputs!$I122:$R122)</f>
        <v>0</v>
      </c>
      <c r="I17" s="143">
        <f ca="1">Revenue!I$37*SUMIF(Inputs!$I$4:$R$4,Costs!I$8,Inputs!$I122:$R122)</f>
        <v>0</v>
      </c>
      <c r="J17" s="143">
        <f ca="1">Revenue!J$37*SUMIF(Inputs!$I$4:$R$4,Costs!J$8,Inputs!$I122:$R122)</f>
        <v>0</v>
      </c>
      <c r="K17" s="143">
        <f ca="1">Revenue!K$37*SUMIF(Inputs!$I$4:$R$4,Costs!K$8,Inputs!$I122:$R122)</f>
        <v>0</v>
      </c>
      <c r="L17" s="143">
        <f ca="1">Revenue!L$37*SUMIF(Inputs!$I$4:$R$4,Costs!L$8,Inputs!$I122:$R122)</f>
        <v>0</v>
      </c>
      <c r="M17" s="143">
        <f ca="1">Revenue!M$37*SUMIF(Inputs!$I$4:$R$4,Costs!M$8,Inputs!$I122:$R122)</f>
        <v>0</v>
      </c>
      <c r="N17" s="143">
        <f ca="1">Revenue!N$37*SUMIF(Inputs!$I$4:$R$4,Costs!N$8,Inputs!$I122:$R122)</f>
        <v>0</v>
      </c>
      <c r="O17" s="143">
        <f ca="1">Revenue!O$37*SUMIF(Inputs!$I$4:$R$4,Costs!O$8,Inputs!$I122:$R122)</f>
        <v>0</v>
      </c>
      <c r="P17" s="143">
        <f ca="1">Revenue!P$37*SUMIF(Inputs!$I$4:$R$4,Costs!P$8,Inputs!$I122:$R122)</f>
        <v>0</v>
      </c>
      <c r="Q17" s="143">
        <f ca="1">Revenue!Q$37*SUMIF(Inputs!$I$4:$R$4,Costs!Q$8,Inputs!$I122:$R122)</f>
        <v>0</v>
      </c>
      <c r="R17" s="143">
        <f ca="1">Revenue!R$37*SUMIF(Inputs!$I$4:$R$4,Costs!R$8,Inputs!$I122:$R122)</f>
        <v>0</v>
      </c>
      <c r="S17" s="143">
        <f ca="1">Revenue!S$37*SUMIF(Inputs!$I$4:$R$4,Costs!S$8,Inputs!$I122:$R122)</f>
        <v>0</v>
      </c>
      <c r="T17" s="143">
        <f ca="1">Revenue!T$37*SUMIF(Inputs!$I$4:$R$4,Costs!T$8,Inputs!$I122:$R122)</f>
        <v>0</v>
      </c>
      <c r="U17" s="143">
        <f ca="1">Revenue!U$37*SUMIF(Inputs!$I$4:$R$4,Costs!U$8,Inputs!$I122:$R122)</f>
        <v>0</v>
      </c>
      <c r="V17" s="143">
        <f ca="1">Revenue!V$37*SUMIF(Inputs!$I$4:$R$4,Costs!V$8,Inputs!$I122:$R122)</f>
        <v>0</v>
      </c>
      <c r="W17" s="143">
        <f ca="1">Revenue!W$37*SUMIF(Inputs!$I$4:$R$4,Costs!W$8,Inputs!$I122:$R122)</f>
        <v>0</v>
      </c>
      <c r="X17" s="143">
        <f ca="1">Revenue!X$37*SUMIF(Inputs!$I$4:$R$4,Costs!X$8,Inputs!$I122:$R122)</f>
        <v>0</v>
      </c>
      <c r="Y17" s="143">
        <f ca="1">Revenue!Y$37*SUMIF(Inputs!$I$4:$R$4,Costs!Y$8,Inputs!$I122:$R122)</f>
        <v>0</v>
      </c>
      <c r="Z17" s="143">
        <f ca="1">Revenue!Z$37*SUMIF(Inputs!$I$4:$R$4,Costs!Z$8,Inputs!$I122:$R122)</f>
        <v>0</v>
      </c>
      <c r="AA17" s="143">
        <f ca="1">Revenue!AA$37*SUMIF(Inputs!$I$4:$R$4,Costs!AA$8,Inputs!$I122:$R122)</f>
        <v>0</v>
      </c>
      <c r="AB17" s="143">
        <f ca="1">Revenue!AB$37*SUMIF(Inputs!$I$4:$R$4,Costs!AB$8,Inputs!$I122:$R122)</f>
        <v>0</v>
      </c>
      <c r="AC17" s="143">
        <f ca="1">Revenue!AC$37*SUMIF(Inputs!$I$4:$R$4,Costs!AC$8,Inputs!$I122:$R122)</f>
        <v>0</v>
      </c>
      <c r="AD17" s="143">
        <f ca="1">Revenue!AD$37*SUMIF(Inputs!$I$4:$R$4,Costs!AD$8,Inputs!$I122:$R122)</f>
        <v>0</v>
      </c>
      <c r="AE17" s="143">
        <f ca="1">Revenue!AE$37*SUMIF(Inputs!$I$4:$R$4,Costs!AE$8,Inputs!$I122:$R122)</f>
        <v>0</v>
      </c>
      <c r="AF17" s="143">
        <f ca="1">Revenue!AF$37*SUMIF(Inputs!$I$4:$R$4,Costs!AF$8,Inputs!$I122:$R122)</f>
        <v>0</v>
      </c>
      <c r="AG17" s="143">
        <f ca="1">Revenue!AG$37*SUMIF(Inputs!$I$4:$R$4,Costs!AG$8,Inputs!$I122:$R122)</f>
        <v>0</v>
      </c>
      <c r="AH17" s="143">
        <f ca="1">Revenue!AH$37*SUMIF(Inputs!$I$4:$R$4,Costs!AH$8,Inputs!$I122:$R122)</f>
        <v>0</v>
      </c>
      <c r="AI17" s="143">
        <f ca="1">Revenue!AI$37*SUMIF(Inputs!$I$4:$R$4,Costs!AI$8,Inputs!$I122:$R122)</f>
        <v>0</v>
      </c>
      <c r="AJ17" s="143">
        <f ca="1">Revenue!AJ$37*SUMIF(Inputs!$I$4:$R$4,Costs!AJ$8,Inputs!$I122:$R122)</f>
        <v>0</v>
      </c>
      <c r="AK17" s="143">
        <f ca="1">Revenue!AK$37*SUMIF(Inputs!$I$4:$R$4,Costs!AK$8,Inputs!$I122:$R122)</f>
        <v>0</v>
      </c>
      <c r="AL17" s="143">
        <f ca="1">Revenue!AL$37*SUMIF(Inputs!$I$4:$R$4,Costs!AL$8,Inputs!$I122:$R122)</f>
        <v>0</v>
      </c>
      <c r="AM17" s="143">
        <f ca="1">Revenue!AM$37*SUMIF(Inputs!$I$4:$R$4,Costs!AM$8,Inputs!$I122:$R122)</f>
        <v>0</v>
      </c>
      <c r="AN17" s="143">
        <f ca="1">Revenue!AN$37*SUMIF(Inputs!$I$4:$R$4,Costs!AN$8,Inputs!$I122:$R122)</f>
        <v>0</v>
      </c>
      <c r="AO17" s="143">
        <f ca="1">Revenue!AO$37*SUMIF(Inputs!$I$4:$R$4,Costs!AO$8,Inputs!$I122:$R122)</f>
        <v>0</v>
      </c>
      <c r="AP17" s="143">
        <f ca="1">Revenue!AP$37*SUMIF(Inputs!$I$4:$R$4,Costs!AP$8,Inputs!$I122:$R122)</f>
        <v>0</v>
      </c>
      <c r="AQ17" s="143">
        <f ca="1">Revenue!AQ$37*SUMIF(Inputs!$I$4:$R$4,Costs!AQ$8,Inputs!$I122:$R122)</f>
        <v>0</v>
      </c>
      <c r="AR17" s="143">
        <f ca="1">Revenue!AR$37*SUMIF(Inputs!$I$4:$R$4,Costs!AR$8,Inputs!$I122:$R122)</f>
        <v>0</v>
      </c>
      <c r="AS17" s="143">
        <f ca="1">Revenue!AS$37*SUMIF(Inputs!$I$4:$R$4,Costs!AS$8,Inputs!$I122:$R122)</f>
        <v>0</v>
      </c>
      <c r="AT17" s="143">
        <f ca="1">Revenue!AT$37*SUMIF(Inputs!$I$4:$R$4,Costs!AT$8,Inputs!$I122:$R122)</f>
        <v>0</v>
      </c>
      <c r="AU17" s="143">
        <f ca="1">Revenue!AU$37*SUMIF(Inputs!$I$4:$R$4,Costs!AU$8,Inputs!$I122:$R122)</f>
        <v>0</v>
      </c>
      <c r="AV17" s="143">
        <f ca="1">Revenue!AV$37*SUMIF(Inputs!$I$4:$R$4,Costs!AV$8,Inputs!$I122:$R122)</f>
        <v>0</v>
      </c>
      <c r="AW17" s="143">
        <f ca="1">Revenue!AW$37*SUMIF(Inputs!$I$4:$R$4,Costs!AW$8,Inputs!$I122:$R122)</f>
        <v>0</v>
      </c>
      <c r="AX17" s="143">
        <f ca="1">Revenue!AX$37*SUMIF(Inputs!$I$4:$R$4,Costs!AX$8,Inputs!$I122:$R122)</f>
        <v>0</v>
      </c>
      <c r="AY17" s="143">
        <f ca="1">Revenue!AY$37*SUMIF(Inputs!$I$4:$R$4,Costs!AY$8,Inputs!$I122:$R122)</f>
        <v>0</v>
      </c>
      <c r="AZ17" s="143">
        <f ca="1">Revenue!AZ$37*SUMIF(Inputs!$I$4:$R$4,Costs!AZ$8,Inputs!$I122:$R122)</f>
        <v>0</v>
      </c>
      <c r="BA17" s="143">
        <f ca="1">Revenue!BA$37*SUMIF(Inputs!$I$4:$R$4,Costs!BA$8,Inputs!$I122:$R122)</f>
        <v>0</v>
      </c>
      <c r="BB17" s="143">
        <f ca="1">Revenue!BB$37*SUMIF(Inputs!$I$4:$R$4,Costs!BB$8,Inputs!$I122:$R122)</f>
        <v>0</v>
      </c>
      <c r="BC17" s="143">
        <f ca="1">Revenue!BC$37*SUMIF(Inputs!$I$4:$R$4,Costs!BC$8,Inputs!$I122:$R122)</f>
        <v>0</v>
      </c>
      <c r="BD17" s="143">
        <f ca="1">Revenue!BD$37*SUMIF(Inputs!$I$4:$R$4,Costs!BD$8,Inputs!$I122:$R122)</f>
        <v>0</v>
      </c>
      <c r="BE17" s="143">
        <f ca="1">Revenue!BE$37*SUMIF(Inputs!$I$4:$R$4,Costs!BE$8,Inputs!$I122:$R122)</f>
        <v>0</v>
      </c>
      <c r="BF17" s="143">
        <f ca="1">Revenue!BF$37*SUMIF(Inputs!$I$4:$R$4,Costs!BF$8,Inputs!$I122:$R122)</f>
        <v>0</v>
      </c>
      <c r="BG17" s="143">
        <f ca="1">Revenue!BG$37*SUMIF(Inputs!$I$4:$R$4,Costs!BG$8,Inputs!$I122:$R122)</f>
        <v>0</v>
      </c>
      <c r="BH17" s="143">
        <f ca="1">Revenue!BH$37*SUMIF(Inputs!$I$4:$R$4,Costs!BH$8,Inputs!$I122:$R122)</f>
        <v>0</v>
      </c>
      <c r="BI17" s="143">
        <f ca="1">Revenue!BI$37*SUMIF(Inputs!$I$4:$R$4,Costs!BI$8,Inputs!$I122:$R122)</f>
        <v>0</v>
      </c>
      <c r="BJ17" s="143">
        <f ca="1">Revenue!BJ$37*SUMIF(Inputs!$I$4:$R$4,Costs!BJ$8,Inputs!$I122:$R122)</f>
        <v>0</v>
      </c>
      <c r="BK17" s="143">
        <f ca="1">Revenue!BK$37*SUMIF(Inputs!$I$4:$R$4,Costs!BK$8,Inputs!$I122:$R122)</f>
        <v>0</v>
      </c>
      <c r="BL17" s="143">
        <f ca="1">Revenue!BL$37*SUMIF(Inputs!$I$4:$R$4,Costs!BL$8,Inputs!$I122:$R122)</f>
        <v>0</v>
      </c>
      <c r="BM17" s="143">
        <f ca="1">Revenue!BM$37*SUMIF(Inputs!$I$4:$R$4,Costs!BM$8,Inputs!$I122:$R122)</f>
        <v>0</v>
      </c>
      <c r="BN17" s="143">
        <f ca="1">Revenue!BN$37*SUMIF(Inputs!$I$4:$R$4,Costs!BN$8,Inputs!$I122:$R122)</f>
        <v>0</v>
      </c>
      <c r="BO17" s="143">
        <f ca="1">Revenue!BO$37*SUMIF(Inputs!$I$4:$R$4,Costs!BO$8,Inputs!$I122:$R122)</f>
        <v>0</v>
      </c>
      <c r="BP17" s="143">
        <f ca="1">Revenue!BP$37*SUMIF(Inputs!$I$4:$R$4,Costs!BP$8,Inputs!$I122:$R122)</f>
        <v>0</v>
      </c>
      <c r="BQ17" s="143">
        <f ca="1">Revenue!BQ$37*SUMIF(Inputs!$I$4:$R$4,Costs!BQ$8,Inputs!$I122:$R122)</f>
        <v>0</v>
      </c>
      <c r="BR17" s="143">
        <f ca="1">Revenue!BR$37*SUMIF(Inputs!$I$4:$R$4,Costs!BR$8,Inputs!$I122:$R122)</f>
        <v>0</v>
      </c>
      <c r="BS17" s="143">
        <f ca="1">Revenue!BS$37*SUMIF(Inputs!$I$4:$R$4,Costs!BS$8,Inputs!$I122:$R122)</f>
        <v>0</v>
      </c>
      <c r="BT17" s="143">
        <f ca="1">Revenue!BT$37*SUMIF(Inputs!$I$4:$R$4,Costs!BT$8,Inputs!$I122:$R122)</f>
        <v>0</v>
      </c>
      <c r="BU17" s="143">
        <f ca="1">Revenue!BU$37*SUMIF(Inputs!$I$4:$R$4,Costs!BU$8,Inputs!$I122:$R122)</f>
        <v>0</v>
      </c>
      <c r="BV17" s="143">
        <f ca="1">Revenue!BV$37*SUMIF(Inputs!$I$4:$R$4,Costs!BV$8,Inputs!$I122:$R122)</f>
        <v>0</v>
      </c>
      <c r="BW17" s="143">
        <f ca="1">Revenue!BW$37*SUMIF(Inputs!$I$4:$R$4,Costs!BW$8,Inputs!$I122:$R122)</f>
        <v>0</v>
      </c>
      <c r="BX17" s="143">
        <f ca="1">Revenue!BX$37*SUMIF(Inputs!$I$4:$R$4,Costs!BX$8,Inputs!$I122:$R122)</f>
        <v>0</v>
      </c>
      <c r="BY17" s="143">
        <f ca="1">Revenue!BY$37*SUMIF(Inputs!$I$4:$R$4,Costs!BY$8,Inputs!$I122:$R122)</f>
        <v>0</v>
      </c>
      <c r="BZ17" s="143">
        <f ca="1">Revenue!BZ$37*SUMIF(Inputs!$I$4:$R$4,Costs!BZ$8,Inputs!$I122:$R122)</f>
        <v>0</v>
      </c>
      <c r="CA17" s="143">
        <f ca="1">Revenue!CA$37*SUMIF(Inputs!$I$4:$R$4,Costs!CA$8,Inputs!$I122:$R122)</f>
        <v>0</v>
      </c>
      <c r="CB17" s="143">
        <f ca="1">Revenue!CB$37*SUMIF(Inputs!$I$4:$R$4,Costs!CB$8,Inputs!$I122:$R122)</f>
        <v>0</v>
      </c>
      <c r="CC17" s="143">
        <f ca="1">Revenue!CC$37*SUMIF(Inputs!$I$4:$R$4,Costs!CC$8,Inputs!$I122:$R122)</f>
        <v>0</v>
      </c>
      <c r="CD17" s="143">
        <f ca="1">Revenue!CD$37*SUMIF(Inputs!$I$4:$R$4,Costs!CD$8,Inputs!$I122:$R122)</f>
        <v>0</v>
      </c>
      <c r="CE17" s="143">
        <f ca="1">Revenue!CE$37*SUMIF(Inputs!$I$4:$R$4,Costs!CE$8,Inputs!$I122:$R122)</f>
        <v>0</v>
      </c>
      <c r="CF17" s="143">
        <f ca="1">Revenue!CF$37*SUMIF(Inputs!$I$4:$R$4,Costs!CF$8,Inputs!$I122:$R122)</f>
        <v>0</v>
      </c>
      <c r="CG17" s="143">
        <f ca="1">Revenue!CG$37*SUMIF(Inputs!$I$4:$R$4,Costs!CG$8,Inputs!$I122:$R122)</f>
        <v>0</v>
      </c>
      <c r="CH17" s="143">
        <f ca="1">Revenue!CH$37*SUMIF(Inputs!$I$4:$R$4,Costs!CH$8,Inputs!$I122:$R122)</f>
        <v>0</v>
      </c>
      <c r="CI17" s="143">
        <f ca="1">Revenue!CI$37*SUMIF(Inputs!$I$4:$R$4,Costs!CI$8,Inputs!$I122:$R122)</f>
        <v>0</v>
      </c>
      <c r="CJ17" s="143">
        <f ca="1">Revenue!CJ$37*SUMIF(Inputs!$I$4:$R$4,Costs!CJ$8,Inputs!$I122:$R122)</f>
        <v>0</v>
      </c>
      <c r="CK17" s="143">
        <f ca="1">Revenue!CK$37*SUMIF(Inputs!$I$4:$R$4,Costs!CK$8,Inputs!$I122:$R122)</f>
        <v>0</v>
      </c>
      <c r="CL17" s="143">
        <f ca="1">Revenue!CL$37*SUMIF(Inputs!$I$4:$R$4,Costs!CL$8,Inputs!$I122:$R122)</f>
        <v>0</v>
      </c>
      <c r="CM17" s="143">
        <f ca="1">Revenue!CM$37*SUMIF(Inputs!$I$4:$R$4,Costs!CM$8,Inputs!$I122:$R122)</f>
        <v>0</v>
      </c>
      <c r="CN17" s="143">
        <f ca="1">Revenue!CN$37*SUMIF(Inputs!$I$4:$R$4,Costs!CN$8,Inputs!$I122:$R122)</f>
        <v>0</v>
      </c>
      <c r="CO17" s="143">
        <f ca="1">Revenue!CO$37*SUMIF(Inputs!$I$4:$R$4,Costs!CO$8,Inputs!$I122:$R122)</f>
        <v>0</v>
      </c>
      <c r="CP17" s="143">
        <f ca="1">Revenue!CP$37*SUMIF(Inputs!$I$4:$R$4,Costs!CP$8,Inputs!$I122:$R122)</f>
        <v>0</v>
      </c>
      <c r="CQ17" s="143">
        <f ca="1">Revenue!CQ$37*SUMIF(Inputs!$I$4:$R$4,Costs!CQ$8,Inputs!$I122:$R122)</f>
        <v>0</v>
      </c>
      <c r="CR17" s="143">
        <f ca="1">Revenue!CR$37*SUMIF(Inputs!$I$4:$R$4,Costs!CR$8,Inputs!$I122:$R122)</f>
        <v>0</v>
      </c>
      <c r="CS17" s="143">
        <f ca="1">Revenue!CS$37*SUMIF(Inputs!$I$4:$R$4,Costs!CS$8,Inputs!$I122:$R122)</f>
        <v>0</v>
      </c>
      <c r="CT17" s="143">
        <f ca="1">Revenue!CT$37*SUMIF(Inputs!$I$4:$R$4,Costs!CT$8,Inputs!$I122:$R122)</f>
        <v>0</v>
      </c>
      <c r="CU17" s="143">
        <f ca="1">Revenue!CU$37*SUMIF(Inputs!$I$4:$R$4,Costs!CU$8,Inputs!$I122:$R122)</f>
        <v>0</v>
      </c>
      <c r="CV17" s="143">
        <f ca="1">Revenue!CV$37*SUMIF(Inputs!$I$4:$R$4,Costs!CV$8,Inputs!$I122:$R122)</f>
        <v>0</v>
      </c>
      <c r="CW17" s="143">
        <f ca="1">Revenue!CW$37*SUMIF(Inputs!$I$4:$R$4,Costs!CW$8,Inputs!$I122:$R122)</f>
        <v>0</v>
      </c>
      <c r="CX17" s="143">
        <f ca="1">Revenue!CX$37*SUMIF(Inputs!$I$4:$R$4,Costs!CX$8,Inputs!$I122:$R122)</f>
        <v>0</v>
      </c>
      <c r="CY17" s="143">
        <f ca="1">Revenue!CY$37*SUMIF(Inputs!$I$4:$R$4,Costs!CY$8,Inputs!$I122:$R122)</f>
        <v>0</v>
      </c>
      <c r="CZ17" s="143">
        <f ca="1">Revenue!CZ$37*SUMIF(Inputs!$I$4:$R$4,Costs!CZ$8,Inputs!$I122:$R122)</f>
        <v>0</v>
      </c>
      <c r="DA17" s="143">
        <f ca="1">Revenue!DA$37*SUMIF(Inputs!$I$4:$R$4,Costs!DA$8,Inputs!$I122:$R122)</f>
        <v>0</v>
      </c>
      <c r="DB17" s="143">
        <f ca="1">Revenue!DB$37*SUMIF(Inputs!$I$4:$R$4,Costs!DB$8,Inputs!$I122:$R122)</f>
        <v>0</v>
      </c>
      <c r="DC17" s="143">
        <f ca="1">Revenue!DC$37*SUMIF(Inputs!$I$4:$R$4,Costs!DC$8,Inputs!$I122:$R122)</f>
        <v>0</v>
      </c>
      <c r="DD17" s="143">
        <f ca="1">Revenue!DD$37*SUMIF(Inputs!$I$4:$R$4,Costs!DD$8,Inputs!$I122:$R122)</f>
        <v>0</v>
      </c>
      <c r="DE17" s="143">
        <f ca="1">Revenue!DE$37*SUMIF(Inputs!$I$4:$R$4,Costs!DE$8,Inputs!$I122:$R122)</f>
        <v>0</v>
      </c>
      <c r="DF17" s="143">
        <f ca="1">Revenue!DF$37*SUMIF(Inputs!$I$4:$R$4,Costs!DF$8,Inputs!$I122:$R122)</f>
        <v>0</v>
      </c>
      <c r="DG17" s="143">
        <f ca="1">Revenue!DG$37*SUMIF(Inputs!$I$4:$R$4,Costs!DG$8,Inputs!$I122:$R122)</f>
        <v>0</v>
      </c>
      <c r="DH17" s="143">
        <f ca="1">Revenue!DH$37*SUMIF(Inputs!$I$4:$R$4,Costs!DH$8,Inputs!$I122:$R122)</f>
        <v>0</v>
      </c>
      <c r="DI17" s="143">
        <f ca="1">Revenue!DI$37*SUMIF(Inputs!$I$4:$R$4,Costs!DI$8,Inputs!$I122:$R122)</f>
        <v>0</v>
      </c>
      <c r="DJ17" s="143">
        <f ca="1">Revenue!DJ$37*SUMIF(Inputs!$I$4:$R$4,Costs!DJ$8,Inputs!$I122:$R122)</f>
        <v>0</v>
      </c>
      <c r="DK17" s="143">
        <f ca="1">Revenue!DK$37*SUMIF(Inputs!$I$4:$R$4,Costs!DK$8,Inputs!$I122:$R122)</f>
        <v>0</v>
      </c>
      <c r="DL17" s="143">
        <f ca="1">Revenue!DL$37*SUMIF(Inputs!$I$4:$R$4,Costs!DL$8,Inputs!$I122:$R122)</f>
        <v>0</v>
      </c>
      <c r="DM17" s="143">
        <f ca="1">Revenue!DM$37*SUMIF(Inputs!$I$4:$R$4,Costs!DM$8,Inputs!$I122:$R122)</f>
        <v>0</v>
      </c>
      <c r="DN17" s="143">
        <f ca="1">Revenue!DN$37*SUMIF(Inputs!$I$4:$R$4,Costs!DN$8,Inputs!$I122:$R122)</f>
        <v>0</v>
      </c>
      <c r="DO17" s="143">
        <f ca="1">Revenue!DO$37*SUMIF(Inputs!$I$4:$R$4,Costs!DO$8,Inputs!$I122:$R122)</f>
        <v>0</v>
      </c>
      <c r="DP17" s="143">
        <f ca="1">Revenue!DP$37*SUMIF(Inputs!$I$4:$R$4,Costs!DP$8,Inputs!$I122:$R122)</f>
        <v>0</v>
      </c>
      <c r="DQ17" s="143">
        <f ca="1">Revenue!DQ$37*SUMIF(Inputs!$I$4:$R$4,Costs!DQ$8,Inputs!$I122:$R122)</f>
        <v>0</v>
      </c>
      <c r="DR17" s="143">
        <f ca="1">Revenue!DR$37*SUMIF(Inputs!$I$4:$R$4,Costs!DR$8,Inputs!$I122:$R122)</f>
        <v>0</v>
      </c>
      <c r="DS17" s="143">
        <f ca="1">Revenue!DS$37*SUMIF(Inputs!$I$4:$R$4,Costs!DS$8,Inputs!$I122:$R122)</f>
        <v>0</v>
      </c>
      <c r="DT17" s="143">
        <f ca="1">Revenue!DT$37*SUMIF(Inputs!$I$4:$R$4,Costs!DT$8,Inputs!$I122:$R122)</f>
        <v>0</v>
      </c>
      <c r="DU17" s="143">
        <f ca="1">Revenue!DU$37*SUMIF(Inputs!$I$4:$R$4,Costs!DU$8,Inputs!$I122:$R122)</f>
        <v>0</v>
      </c>
      <c r="DV17" s="21"/>
      <c r="DW17" s="21"/>
      <c r="DX17" s="21"/>
      <c r="DY17" s="21"/>
      <c r="DZ17" s="21"/>
      <c r="EA17" s="21"/>
      <c r="EB17" s="21"/>
      <c r="EC17" s="21"/>
      <c r="ED17" s="21"/>
      <c r="EE17" s="21"/>
      <c r="EF17" s="21"/>
      <c r="EG17" s="21"/>
      <c r="EH17" s="21"/>
      <c r="EI17" s="21"/>
      <c r="EJ17" s="21"/>
      <c r="EK17" s="21"/>
      <c r="EL17" s="21"/>
      <c r="EM17" s="21"/>
      <c r="EN17" s="21"/>
      <c r="EO17" s="21"/>
    </row>
    <row r="18" spans="1:145" ht="12.75" customHeight="1">
      <c r="A18" s="38"/>
      <c r="B18" s="38"/>
      <c r="C18" s="64" t="s">
        <v>159</v>
      </c>
      <c r="D18" s="153" t="s">
        <v>77</v>
      </c>
      <c r="E18" s="21"/>
      <c r="F18" s="143">
        <f>SUMIF(Inputs!$I$4:$R$4,F$8,Inputs!$I123:$R123)*SUMIF(Inputs!$B$91:$B$102,F$9,Inputs!$G$91:$G$102)*SUMIF(Inputs!$I$4:$R$4,F$8,Inputs!$I$16:$R$16)</f>
        <v>0</v>
      </c>
      <c r="G18" s="143">
        <f>SUMIF(Inputs!$I$4:$R$4,G$8,Inputs!$I123:$R123)*SUMIF(Inputs!$B$91:$B$102,G$9,Inputs!$G$91:$G$102)*SUMIF(Inputs!$I$4:$R$4,G$8,Inputs!$I$16:$R$16)</f>
        <v>0</v>
      </c>
      <c r="H18" s="143">
        <f>SUMIF(Inputs!$I$4:$R$4,H$8,Inputs!$I123:$R123)*SUMIF(Inputs!$B$91:$B$102,H$9,Inputs!$G$91:$G$102)*SUMIF(Inputs!$I$4:$R$4,H$8,Inputs!$I$16:$R$16)</f>
        <v>0</v>
      </c>
      <c r="I18" s="143">
        <f>SUMIF(Inputs!$I$4:$R$4,I$8,Inputs!$I123:$R123)*SUMIF(Inputs!$B$91:$B$102,I$9,Inputs!$G$91:$G$102)*SUMIF(Inputs!$I$4:$R$4,I$8,Inputs!$I$16:$R$16)</f>
        <v>0</v>
      </c>
      <c r="J18" s="143">
        <f>SUMIF(Inputs!$I$4:$R$4,J$8,Inputs!$I123:$R123)*SUMIF(Inputs!$B$91:$B$102,J$9,Inputs!$G$91:$G$102)*SUMIF(Inputs!$I$4:$R$4,J$8,Inputs!$I$16:$R$16)</f>
        <v>0</v>
      </c>
      <c r="K18" s="143">
        <f>SUMIF(Inputs!$I$4:$R$4,K$8,Inputs!$I123:$R123)*SUMIF(Inputs!$B$91:$B$102,K$9,Inputs!$G$91:$G$102)*SUMIF(Inputs!$I$4:$R$4,K$8,Inputs!$I$16:$R$16)</f>
        <v>0</v>
      </c>
      <c r="L18" s="143">
        <f>SUMIF(Inputs!$I$4:$R$4,L$8,Inputs!$I123:$R123)*SUMIF(Inputs!$B$91:$B$102,L$9,Inputs!$G$91:$G$102)*SUMIF(Inputs!$I$4:$R$4,L$8,Inputs!$I$16:$R$16)</f>
        <v>0</v>
      </c>
      <c r="M18" s="143">
        <f>SUMIF(Inputs!$I$4:$R$4,M$8,Inputs!$I123:$R123)*SUMIF(Inputs!$B$91:$B$102,M$9,Inputs!$G$91:$G$102)*SUMIF(Inputs!$I$4:$R$4,M$8,Inputs!$I$16:$R$16)</f>
        <v>0</v>
      </c>
      <c r="N18" s="143">
        <f>SUMIF(Inputs!$I$4:$R$4,N$8,Inputs!$I123:$R123)*SUMIF(Inputs!$B$91:$B$102,N$9,Inputs!$G$91:$G$102)*SUMIF(Inputs!$I$4:$R$4,N$8,Inputs!$I$16:$R$16)</f>
        <v>0</v>
      </c>
      <c r="O18" s="143">
        <f>SUMIF(Inputs!$I$4:$R$4,O$8,Inputs!$I123:$R123)*SUMIF(Inputs!$B$91:$B$102,O$9,Inputs!$G$91:$G$102)*SUMIF(Inputs!$I$4:$R$4,O$8,Inputs!$I$16:$R$16)</f>
        <v>0</v>
      </c>
      <c r="P18" s="143">
        <f>SUMIF(Inputs!$I$4:$R$4,P$8,Inputs!$I123:$R123)*SUMIF(Inputs!$B$91:$B$102,P$9,Inputs!$G$91:$G$102)*SUMIF(Inputs!$I$4:$R$4,P$8,Inputs!$I$16:$R$16)</f>
        <v>0</v>
      </c>
      <c r="Q18" s="143">
        <f>SUMIF(Inputs!$I$4:$R$4,Q$8,Inputs!$I123:$R123)*SUMIF(Inputs!$B$91:$B$102,Q$9,Inputs!$G$91:$G$102)*SUMIF(Inputs!$I$4:$R$4,Q$8,Inputs!$I$16:$R$16)</f>
        <v>0</v>
      </c>
      <c r="R18" s="143">
        <f>SUMIF(Inputs!$I$4:$R$4,R$8,Inputs!$I123:$R123)*SUMIF(Inputs!$B$91:$B$102,R$9,Inputs!$G$91:$G$102)*SUMIF(Inputs!$I$4:$R$4,R$8,Inputs!$I$16:$R$16)</f>
        <v>0</v>
      </c>
      <c r="S18" s="143">
        <f>SUMIF(Inputs!$I$4:$R$4,S$8,Inputs!$I123:$R123)*SUMIF(Inputs!$B$91:$B$102,S$9,Inputs!$G$91:$G$102)*SUMIF(Inputs!$I$4:$R$4,S$8,Inputs!$I$16:$R$16)</f>
        <v>0</v>
      </c>
      <c r="T18" s="143">
        <f>SUMIF(Inputs!$I$4:$R$4,T$8,Inputs!$I123:$R123)*SUMIF(Inputs!$B$91:$B$102,T$9,Inputs!$G$91:$G$102)*SUMIF(Inputs!$I$4:$R$4,T$8,Inputs!$I$16:$R$16)</f>
        <v>0</v>
      </c>
      <c r="U18" s="143">
        <f>SUMIF(Inputs!$I$4:$R$4,U$8,Inputs!$I123:$R123)*SUMIF(Inputs!$B$91:$B$102,U$9,Inputs!$G$91:$G$102)*SUMIF(Inputs!$I$4:$R$4,U$8,Inputs!$I$16:$R$16)</f>
        <v>0</v>
      </c>
      <c r="V18" s="143">
        <f>SUMIF(Inputs!$I$4:$R$4,V$8,Inputs!$I123:$R123)*SUMIF(Inputs!$B$91:$B$102,V$9,Inputs!$G$91:$G$102)*SUMIF(Inputs!$I$4:$R$4,V$8,Inputs!$I$16:$R$16)</f>
        <v>0</v>
      </c>
      <c r="W18" s="143">
        <f>SUMIF(Inputs!$I$4:$R$4,W$8,Inputs!$I123:$R123)*SUMIF(Inputs!$B$91:$B$102,W$9,Inputs!$G$91:$G$102)*SUMIF(Inputs!$I$4:$R$4,W$8,Inputs!$I$16:$R$16)</f>
        <v>0</v>
      </c>
      <c r="X18" s="143">
        <f>SUMIF(Inputs!$I$4:$R$4,X$8,Inputs!$I123:$R123)*SUMIF(Inputs!$B$91:$B$102,X$9,Inputs!$G$91:$G$102)*SUMIF(Inputs!$I$4:$R$4,X$8,Inputs!$I$16:$R$16)</f>
        <v>0</v>
      </c>
      <c r="Y18" s="143">
        <f>SUMIF(Inputs!$I$4:$R$4,Y$8,Inputs!$I123:$R123)*SUMIF(Inputs!$B$91:$B$102,Y$9,Inputs!$G$91:$G$102)*SUMIF(Inputs!$I$4:$R$4,Y$8,Inputs!$I$16:$R$16)</f>
        <v>0</v>
      </c>
      <c r="Z18" s="143">
        <f>SUMIF(Inputs!$I$4:$R$4,Z$8,Inputs!$I123:$R123)*SUMIF(Inputs!$B$91:$B$102,Z$9,Inputs!$G$91:$G$102)*SUMIF(Inputs!$I$4:$R$4,Z$8,Inputs!$I$16:$R$16)</f>
        <v>0</v>
      </c>
      <c r="AA18" s="143">
        <f>SUMIF(Inputs!$I$4:$R$4,AA$8,Inputs!$I123:$R123)*SUMIF(Inputs!$B$91:$B$102,AA$9,Inputs!$G$91:$G$102)*SUMIF(Inputs!$I$4:$R$4,AA$8,Inputs!$I$16:$R$16)</f>
        <v>0</v>
      </c>
      <c r="AB18" s="143">
        <f>SUMIF(Inputs!$I$4:$R$4,AB$8,Inputs!$I123:$R123)*SUMIF(Inputs!$B$91:$B$102,AB$9,Inputs!$G$91:$G$102)*SUMIF(Inputs!$I$4:$R$4,AB$8,Inputs!$I$16:$R$16)</f>
        <v>0</v>
      </c>
      <c r="AC18" s="143">
        <f>SUMIF(Inputs!$I$4:$R$4,AC$8,Inputs!$I123:$R123)*SUMIF(Inputs!$B$91:$B$102,AC$9,Inputs!$G$91:$G$102)*SUMIF(Inputs!$I$4:$R$4,AC$8,Inputs!$I$16:$R$16)</f>
        <v>0</v>
      </c>
      <c r="AD18" s="143">
        <f>SUMIF(Inputs!$I$4:$R$4,AD$8,Inputs!$I123:$R123)*SUMIF(Inputs!$B$91:$B$102,AD$9,Inputs!$G$91:$G$102)*SUMIF(Inputs!$I$4:$R$4,AD$8,Inputs!$I$16:$R$16)</f>
        <v>0</v>
      </c>
      <c r="AE18" s="143">
        <f>SUMIF(Inputs!$I$4:$R$4,AE$8,Inputs!$I123:$R123)*SUMIF(Inputs!$B$91:$B$102,AE$9,Inputs!$G$91:$G$102)*SUMIF(Inputs!$I$4:$R$4,AE$8,Inputs!$I$16:$R$16)</f>
        <v>0</v>
      </c>
      <c r="AF18" s="143">
        <f>SUMIF(Inputs!$I$4:$R$4,AF$8,Inputs!$I123:$R123)*SUMIF(Inputs!$B$91:$B$102,AF$9,Inputs!$G$91:$G$102)*SUMIF(Inputs!$I$4:$R$4,AF$8,Inputs!$I$16:$R$16)</f>
        <v>0</v>
      </c>
      <c r="AG18" s="143">
        <f>SUMIF(Inputs!$I$4:$R$4,AG$8,Inputs!$I123:$R123)*SUMIF(Inputs!$B$91:$B$102,AG$9,Inputs!$G$91:$G$102)*SUMIF(Inputs!$I$4:$R$4,AG$8,Inputs!$I$16:$R$16)</f>
        <v>0</v>
      </c>
      <c r="AH18" s="143">
        <f>SUMIF(Inputs!$I$4:$R$4,AH$8,Inputs!$I123:$R123)*SUMIF(Inputs!$B$91:$B$102,AH$9,Inputs!$G$91:$G$102)*SUMIF(Inputs!$I$4:$R$4,AH$8,Inputs!$I$16:$R$16)</f>
        <v>0</v>
      </c>
      <c r="AI18" s="143">
        <f>SUMIF(Inputs!$I$4:$R$4,AI$8,Inputs!$I123:$R123)*SUMIF(Inputs!$B$91:$B$102,AI$9,Inputs!$G$91:$G$102)*SUMIF(Inputs!$I$4:$R$4,AI$8,Inputs!$I$16:$R$16)</f>
        <v>0</v>
      </c>
      <c r="AJ18" s="143">
        <f>SUMIF(Inputs!$I$4:$R$4,AJ$8,Inputs!$I123:$R123)*SUMIF(Inputs!$B$91:$B$102,AJ$9,Inputs!$G$91:$G$102)*SUMIF(Inputs!$I$4:$R$4,AJ$8,Inputs!$I$16:$R$16)</f>
        <v>0</v>
      </c>
      <c r="AK18" s="143">
        <f>SUMIF(Inputs!$I$4:$R$4,AK$8,Inputs!$I123:$R123)*SUMIF(Inputs!$B$91:$B$102,AK$9,Inputs!$G$91:$G$102)*SUMIF(Inputs!$I$4:$R$4,AK$8,Inputs!$I$16:$R$16)</f>
        <v>0</v>
      </c>
      <c r="AL18" s="143">
        <f>SUMIF(Inputs!$I$4:$R$4,AL$8,Inputs!$I123:$R123)*SUMIF(Inputs!$B$91:$B$102,AL$9,Inputs!$G$91:$G$102)*SUMIF(Inputs!$I$4:$R$4,AL$8,Inputs!$I$16:$R$16)</f>
        <v>0</v>
      </c>
      <c r="AM18" s="143">
        <f>SUMIF(Inputs!$I$4:$R$4,AM$8,Inputs!$I123:$R123)*SUMIF(Inputs!$B$91:$B$102,AM$9,Inputs!$G$91:$G$102)*SUMIF(Inputs!$I$4:$R$4,AM$8,Inputs!$I$16:$R$16)</f>
        <v>0</v>
      </c>
      <c r="AN18" s="143">
        <f>SUMIF(Inputs!$I$4:$R$4,AN$8,Inputs!$I123:$R123)*SUMIF(Inputs!$B$91:$B$102,AN$9,Inputs!$G$91:$G$102)*SUMIF(Inputs!$I$4:$R$4,AN$8,Inputs!$I$16:$R$16)</f>
        <v>0</v>
      </c>
      <c r="AO18" s="143">
        <f>SUMIF(Inputs!$I$4:$R$4,AO$8,Inputs!$I123:$R123)*SUMIF(Inputs!$B$91:$B$102,AO$9,Inputs!$G$91:$G$102)*SUMIF(Inputs!$I$4:$R$4,AO$8,Inputs!$I$16:$R$16)</f>
        <v>0</v>
      </c>
      <c r="AP18" s="143">
        <f>SUMIF(Inputs!$I$4:$R$4,AP$8,Inputs!$I123:$R123)*SUMIF(Inputs!$B$91:$B$102,AP$9,Inputs!$G$91:$G$102)*SUMIF(Inputs!$I$4:$R$4,AP$8,Inputs!$I$16:$R$16)</f>
        <v>0</v>
      </c>
      <c r="AQ18" s="143">
        <f>SUMIF(Inputs!$I$4:$R$4,AQ$8,Inputs!$I123:$R123)*SUMIF(Inputs!$B$91:$B$102,AQ$9,Inputs!$G$91:$G$102)*SUMIF(Inputs!$I$4:$R$4,AQ$8,Inputs!$I$16:$R$16)</f>
        <v>0</v>
      </c>
      <c r="AR18" s="143">
        <f>SUMIF(Inputs!$I$4:$R$4,AR$8,Inputs!$I123:$R123)*SUMIF(Inputs!$B$91:$B$102,AR$9,Inputs!$G$91:$G$102)*SUMIF(Inputs!$I$4:$R$4,AR$8,Inputs!$I$16:$R$16)</f>
        <v>0</v>
      </c>
      <c r="AS18" s="143">
        <f>SUMIF(Inputs!$I$4:$R$4,AS$8,Inputs!$I123:$R123)*SUMIF(Inputs!$B$91:$B$102,AS$9,Inputs!$G$91:$G$102)*SUMIF(Inputs!$I$4:$R$4,AS$8,Inputs!$I$16:$R$16)</f>
        <v>0</v>
      </c>
      <c r="AT18" s="143">
        <f>SUMIF(Inputs!$I$4:$R$4,AT$8,Inputs!$I123:$R123)*SUMIF(Inputs!$B$91:$B$102,AT$9,Inputs!$G$91:$G$102)*SUMIF(Inputs!$I$4:$R$4,AT$8,Inputs!$I$16:$R$16)</f>
        <v>0</v>
      </c>
      <c r="AU18" s="143">
        <f>SUMIF(Inputs!$I$4:$R$4,AU$8,Inputs!$I123:$R123)*SUMIF(Inputs!$B$91:$B$102,AU$9,Inputs!$G$91:$G$102)*SUMIF(Inputs!$I$4:$R$4,AU$8,Inputs!$I$16:$R$16)</f>
        <v>0</v>
      </c>
      <c r="AV18" s="143">
        <f>SUMIF(Inputs!$I$4:$R$4,AV$8,Inputs!$I123:$R123)*SUMIF(Inputs!$B$91:$B$102,AV$9,Inputs!$G$91:$G$102)*SUMIF(Inputs!$I$4:$R$4,AV$8,Inputs!$I$16:$R$16)</f>
        <v>0</v>
      </c>
      <c r="AW18" s="143">
        <f>SUMIF(Inputs!$I$4:$R$4,AW$8,Inputs!$I123:$R123)*SUMIF(Inputs!$B$91:$B$102,AW$9,Inputs!$G$91:$G$102)*SUMIF(Inputs!$I$4:$R$4,AW$8,Inputs!$I$16:$R$16)</f>
        <v>0</v>
      </c>
      <c r="AX18" s="143">
        <f>SUMIF(Inputs!$I$4:$R$4,AX$8,Inputs!$I123:$R123)*SUMIF(Inputs!$B$91:$B$102,AX$9,Inputs!$G$91:$G$102)*SUMIF(Inputs!$I$4:$R$4,AX$8,Inputs!$I$16:$R$16)</f>
        <v>0</v>
      </c>
      <c r="AY18" s="143">
        <f>SUMIF(Inputs!$I$4:$R$4,AY$8,Inputs!$I123:$R123)*SUMIF(Inputs!$B$91:$B$102,AY$9,Inputs!$G$91:$G$102)*SUMIF(Inputs!$I$4:$R$4,AY$8,Inputs!$I$16:$R$16)</f>
        <v>0</v>
      </c>
      <c r="AZ18" s="143">
        <f>SUMIF(Inputs!$I$4:$R$4,AZ$8,Inputs!$I123:$R123)*SUMIF(Inputs!$B$91:$B$102,AZ$9,Inputs!$G$91:$G$102)*SUMIF(Inputs!$I$4:$R$4,AZ$8,Inputs!$I$16:$R$16)</f>
        <v>0</v>
      </c>
      <c r="BA18" s="143">
        <f>SUMIF(Inputs!$I$4:$R$4,BA$8,Inputs!$I123:$R123)*SUMIF(Inputs!$B$91:$B$102,BA$9,Inputs!$G$91:$G$102)*SUMIF(Inputs!$I$4:$R$4,BA$8,Inputs!$I$16:$R$16)</f>
        <v>0</v>
      </c>
      <c r="BB18" s="143">
        <f>SUMIF(Inputs!$I$4:$R$4,BB$8,Inputs!$I123:$R123)*SUMIF(Inputs!$B$91:$B$102,BB$9,Inputs!$G$91:$G$102)*SUMIF(Inputs!$I$4:$R$4,BB$8,Inputs!$I$16:$R$16)</f>
        <v>0</v>
      </c>
      <c r="BC18" s="143">
        <f>SUMIF(Inputs!$I$4:$R$4,BC$8,Inputs!$I123:$R123)*SUMIF(Inputs!$B$91:$B$102,BC$9,Inputs!$G$91:$G$102)*SUMIF(Inputs!$I$4:$R$4,BC$8,Inputs!$I$16:$R$16)</f>
        <v>0</v>
      </c>
      <c r="BD18" s="143">
        <f>SUMIF(Inputs!$I$4:$R$4,BD$8,Inputs!$I123:$R123)*SUMIF(Inputs!$B$91:$B$102,BD$9,Inputs!$G$91:$G$102)*SUMIF(Inputs!$I$4:$R$4,BD$8,Inputs!$I$16:$R$16)</f>
        <v>0</v>
      </c>
      <c r="BE18" s="143">
        <f>SUMIF(Inputs!$I$4:$R$4,BE$8,Inputs!$I123:$R123)*SUMIF(Inputs!$B$91:$B$102,BE$9,Inputs!$G$91:$G$102)*SUMIF(Inputs!$I$4:$R$4,BE$8,Inputs!$I$16:$R$16)</f>
        <v>0</v>
      </c>
      <c r="BF18" s="143">
        <f>SUMIF(Inputs!$I$4:$R$4,BF$8,Inputs!$I123:$R123)*SUMIF(Inputs!$B$91:$B$102,BF$9,Inputs!$G$91:$G$102)*SUMIF(Inputs!$I$4:$R$4,BF$8,Inputs!$I$16:$R$16)</f>
        <v>0</v>
      </c>
      <c r="BG18" s="143">
        <f>SUMIF(Inputs!$I$4:$R$4,BG$8,Inputs!$I123:$R123)*SUMIF(Inputs!$B$91:$B$102,BG$9,Inputs!$G$91:$G$102)*SUMIF(Inputs!$I$4:$R$4,BG$8,Inputs!$I$16:$R$16)</f>
        <v>0</v>
      </c>
      <c r="BH18" s="143">
        <f>SUMIF(Inputs!$I$4:$R$4,BH$8,Inputs!$I123:$R123)*SUMIF(Inputs!$B$91:$B$102,BH$9,Inputs!$G$91:$G$102)*SUMIF(Inputs!$I$4:$R$4,BH$8,Inputs!$I$16:$R$16)</f>
        <v>0</v>
      </c>
      <c r="BI18" s="143">
        <f>SUMIF(Inputs!$I$4:$R$4,BI$8,Inputs!$I123:$R123)*SUMIF(Inputs!$B$91:$B$102,BI$9,Inputs!$G$91:$G$102)*SUMIF(Inputs!$I$4:$R$4,BI$8,Inputs!$I$16:$R$16)</f>
        <v>0</v>
      </c>
      <c r="BJ18" s="143">
        <f>SUMIF(Inputs!$I$4:$R$4,BJ$8,Inputs!$I123:$R123)*SUMIF(Inputs!$B$91:$B$102,BJ$9,Inputs!$G$91:$G$102)*SUMIF(Inputs!$I$4:$R$4,BJ$8,Inputs!$I$16:$R$16)</f>
        <v>0</v>
      </c>
      <c r="BK18" s="143">
        <f>SUMIF(Inputs!$I$4:$R$4,BK$8,Inputs!$I123:$R123)*SUMIF(Inputs!$B$91:$B$102,BK$9,Inputs!$G$91:$G$102)*SUMIF(Inputs!$I$4:$R$4,BK$8,Inputs!$I$16:$R$16)</f>
        <v>0</v>
      </c>
      <c r="BL18" s="143">
        <f>SUMIF(Inputs!$I$4:$R$4,BL$8,Inputs!$I123:$R123)*SUMIF(Inputs!$B$91:$B$102,BL$9,Inputs!$G$91:$G$102)*SUMIF(Inputs!$I$4:$R$4,BL$8,Inputs!$I$16:$R$16)</f>
        <v>0</v>
      </c>
      <c r="BM18" s="143">
        <f>SUMIF(Inputs!$I$4:$R$4,BM$8,Inputs!$I123:$R123)*SUMIF(Inputs!$B$91:$B$102,BM$9,Inputs!$G$91:$G$102)*SUMIF(Inputs!$I$4:$R$4,BM$8,Inputs!$I$16:$R$16)</f>
        <v>0</v>
      </c>
      <c r="BN18" s="143">
        <f>SUMIF(Inputs!$I$4:$R$4,BN$8,Inputs!$I123:$R123)*SUMIF(Inputs!$B$91:$B$102,BN$9,Inputs!$G$91:$G$102)*SUMIF(Inputs!$I$4:$R$4,BN$8,Inputs!$I$16:$R$16)</f>
        <v>0</v>
      </c>
      <c r="BO18" s="143">
        <f>SUMIF(Inputs!$I$4:$R$4,BO$8,Inputs!$I123:$R123)*SUMIF(Inputs!$B$91:$B$102,BO$9,Inputs!$G$91:$G$102)*SUMIF(Inputs!$I$4:$R$4,BO$8,Inputs!$I$16:$R$16)</f>
        <v>0</v>
      </c>
      <c r="BP18" s="143">
        <f>SUMIF(Inputs!$I$4:$R$4,BP$8,Inputs!$I123:$R123)*SUMIF(Inputs!$B$91:$B$102,BP$9,Inputs!$G$91:$G$102)*SUMIF(Inputs!$I$4:$R$4,BP$8,Inputs!$I$16:$R$16)</f>
        <v>0</v>
      </c>
      <c r="BQ18" s="143">
        <f>SUMIF(Inputs!$I$4:$R$4,BQ$8,Inputs!$I123:$R123)*SUMIF(Inputs!$B$91:$B$102,BQ$9,Inputs!$G$91:$G$102)*SUMIF(Inputs!$I$4:$R$4,BQ$8,Inputs!$I$16:$R$16)</f>
        <v>0</v>
      </c>
      <c r="BR18" s="143">
        <f>SUMIF(Inputs!$I$4:$R$4,BR$8,Inputs!$I123:$R123)*SUMIF(Inputs!$B$91:$B$102,BR$9,Inputs!$G$91:$G$102)*SUMIF(Inputs!$I$4:$R$4,BR$8,Inputs!$I$16:$R$16)</f>
        <v>0</v>
      </c>
      <c r="BS18" s="143">
        <f>SUMIF(Inputs!$I$4:$R$4,BS$8,Inputs!$I123:$R123)*SUMIF(Inputs!$B$91:$B$102,BS$9,Inputs!$G$91:$G$102)*SUMIF(Inputs!$I$4:$R$4,BS$8,Inputs!$I$16:$R$16)</f>
        <v>0</v>
      </c>
      <c r="BT18" s="143">
        <f>SUMIF(Inputs!$I$4:$R$4,BT$8,Inputs!$I123:$R123)*SUMIF(Inputs!$B$91:$B$102,BT$9,Inputs!$G$91:$G$102)*SUMIF(Inputs!$I$4:$R$4,BT$8,Inputs!$I$16:$R$16)</f>
        <v>0</v>
      </c>
      <c r="BU18" s="143">
        <f>SUMIF(Inputs!$I$4:$R$4,BU$8,Inputs!$I123:$R123)*SUMIF(Inputs!$B$91:$B$102,BU$9,Inputs!$G$91:$G$102)*SUMIF(Inputs!$I$4:$R$4,BU$8,Inputs!$I$16:$R$16)</f>
        <v>0</v>
      </c>
      <c r="BV18" s="143">
        <f>SUMIF(Inputs!$I$4:$R$4,BV$8,Inputs!$I123:$R123)*SUMIF(Inputs!$B$91:$B$102,BV$9,Inputs!$G$91:$G$102)*SUMIF(Inputs!$I$4:$R$4,BV$8,Inputs!$I$16:$R$16)</f>
        <v>0</v>
      </c>
      <c r="BW18" s="143">
        <f>SUMIF(Inputs!$I$4:$R$4,BW$8,Inputs!$I123:$R123)*SUMIF(Inputs!$B$91:$B$102,BW$9,Inputs!$G$91:$G$102)*SUMIF(Inputs!$I$4:$R$4,BW$8,Inputs!$I$16:$R$16)</f>
        <v>0</v>
      </c>
      <c r="BX18" s="143">
        <f>SUMIF(Inputs!$I$4:$R$4,BX$8,Inputs!$I123:$R123)*SUMIF(Inputs!$B$91:$B$102,BX$9,Inputs!$G$91:$G$102)*SUMIF(Inputs!$I$4:$R$4,BX$8,Inputs!$I$16:$R$16)</f>
        <v>0</v>
      </c>
      <c r="BY18" s="143">
        <f>SUMIF(Inputs!$I$4:$R$4,BY$8,Inputs!$I123:$R123)*SUMIF(Inputs!$B$91:$B$102,BY$9,Inputs!$G$91:$G$102)*SUMIF(Inputs!$I$4:$R$4,BY$8,Inputs!$I$16:$R$16)</f>
        <v>0</v>
      </c>
      <c r="BZ18" s="143">
        <f>SUMIF(Inputs!$I$4:$R$4,BZ$8,Inputs!$I123:$R123)*SUMIF(Inputs!$B$91:$B$102,BZ$9,Inputs!$G$91:$G$102)*SUMIF(Inputs!$I$4:$R$4,BZ$8,Inputs!$I$16:$R$16)</f>
        <v>0</v>
      </c>
      <c r="CA18" s="143">
        <f>SUMIF(Inputs!$I$4:$R$4,CA$8,Inputs!$I123:$R123)*SUMIF(Inputs!$B$91:$B$102,CA$9,Inputs!$G$91:$G$102)*SUMIF(Inputs!$I$4:$R$4,CA$8,Inputs!$I$16:$R$16)</f>
        <v>0</v>
      </c>
      <c r="CB18" s="143">
        <f>SUMIF(Inputs!$I$4:$R$4,CB$8,Inputs!$I123:$R123)*SUMIF(Inputs!$B$91:$B$102,CB$9,Inputs!$G$91:$G$102)*SUMIF(Inputs!$I$4:$R$4,CB$8,Inputs!$I$16:$R$16)</f>
        <v>0</v>
      </c>
      <c r="CC18" s="143">
        <f>SUMIF(Inputs!$I$4:$R$4,CC$8,Inputs!$I123:$R123)*SUMIF(Inputs!$B$91:$B$102,CC$9,Inputs!$G$91:$G$102)*SUMIF(Inputs!$I$4:$R$4,CC$8,Inputs!$I$16:$R$16)</f>
        <v>0</v>
      </c>
      <c r="CD18" s="143">
        <f>SUMIF(Inputs!$I$4:$R$4,CD$8,Inputs!$I123:$R123)*SUMIF(Inputs!$B$91:$B$102,CD$9,Inputs!$G$91:$G$102)*SUMIF(Inputs!$I$4:$R$4,CD$8,Inputs!$I$16:$R$16)</f>
        <v>0</v>
      </c>
      <c r="CE18" s="143">
        <f>SUMIF(Inputs!$I$4:$R$4,CE$8,Inputs!$I123:$R123)*SUMIF(Inputs!$B$91:$B$102,CE$9,Inputs!$G$91:$G$102)*SUMIF(Inputs!$I$4:$R$4,CE$8,Inputs!$I$16:$R$16)</f>
        <v>0</v>
      </c>
      <c r="CF18" s="143">
        <f>SUMIF(Inputs!$I$4:$R$4,CF$8,Inputs!$I123:$R123)*SUMIF(Inputs!$B$91:$B$102,CF$9,Inputs!$G$91:$G$102)*SUMIF(Inputs!$I$4:$R$4,CF$8,Inputs!$I$16:$R$16)</f>
        <v>0</v>
      </c>
      <c r="CG18" s="143">
        <f>SUMIF(Inputs!$I$4:$R$4,CG$8,Inputs!$I123:$R123)*SUMIF(Inputs!$B$91:$B$102,CG$9,Inputs!$G$91:$G$102)*SUMIF(Inputs!$I$4:$R$4,CG$8,Inputs!$I$16:$R$16)</f>
        <v>0</v>
      </c>
      <c r="CH18" s="143">
        <f>SUMIF(Inputs!$I$4:$R$4,CH$8,Inputs!$I123:$R123)*SUMIF(Inputs!$B$91:$B$102,CH$9,Inputs!$G$91:$G$102)*SUMIF(Inputs!$I$4:$R$4,CH$8,Inputs!$I$16:$R$16)</f>
        <v>0</v>
      </c>
      <c r="CI18" s="143">
        <f>SUMIF(Inputs!$I$4:$R$4,CI$8,Inputs!$I123:$R123)*SUMIF(Inputs!$B$91:$B$102,CI$9,Inputs!$G$91:$G$102)*SUMIF(Inputs!$I$4:$R$4,CI$8,Inputs!$I$16:$R$16)</f>
        <v>0</v>
      </c>
      <c r="CJ18" s="143">
        <f>SUMIF(Inputs!$I$4:$R$4,CJ$8,Inputs!$I123:$R123)*SUMIF(Inputs!$B$91:$B$102,CJ$9,Inputs!$G$91:$G$102)*SUMIF(Inputs!$I$4:$R$4,CJ$8,Inputs!$I$16:$R$16)</f>
        <v>0</v>
      </c>
      <c r="CK18" s="143">
        <f>SUMIF(Inputs!$I$4:$R$4,CK$8,Inputs!$I123:$R123)*SUMIF(Inputs!$B$91:$B$102,CK$9,Inputs!$G$91:$G$102)*SUMIF(Inputs!$I$4:$R$4,CK$8,Inputs!$I$16:$R$16)</f>
        <v>0</v>
      </c>
      <c r="CL18" s="143">
        <f>SUMIF(Inputs!$I$4:$R$4,CL$8,Inputs!$I123:$R123)*SUMIF(Inputs!$B$91:$B$102,CL$9,Inputs!$G$91:$G$102)*SUMIF(Inputs!$I$4:$R$4,CL$8,Inputs!$I$16:$R$16)</f>
        <v>0</v>
      </c>
      <c r="CM18" s="143">
        <f>SUMIF(Inputs!$I$4:$R$4,CM$8,Inputs!$I123:$R123)*SUMIF(Inputs!$B$91:$B$102,CM$9,Inputs!$G$91:$G$102)*SUMIF(Inputs!$I$4:$R$4,CM$8,Inputs!$I$16:$R$16)</f>
        <v>0</v>
      </c>
      <c r="CN18" s="143">
        <f>SUMIF(Inputs!$I$4:$R$4,CN$8,Inputs!$I123:$R123)*SUMIF(Inputs!$B$91:$B$102,CN$9,Inputs!$G$91:$G$102)*SUMIF(Inputs!$I$4:$R$4,CN$8,Inputs!$I$16:$R$16)</f>
        <v>0</v>
      </c>
      <c r="CO18" s="143">
        <f>SUMIF(Inputs!$I$4:$R$4,CO$8,Inputs!$I123:$R123)*SUMIF(Inputs!$B$91:$B$102,CO$9,Inputs!$G$91:$G$102)*SUMIF(Inputs!$I$4:$R$4,CO$8,Inputs!$I$16:$R$16)</f>
        <v>0</v>
      </c>
      <c r="CP18" s="143">
        <f>SUMIF(Inputs!$I$4:$R$4,CP$8,Inputs!$I123:$R123)*SUMIF(Inputs!$B$91:$B$102,CP$9,Inputs!$G$91:$G$102)*SUMIF(Inputs!$I$4:$R$4,CP$8,Inputs!$I$16:$R$16)</f>
        <v>0</v>
      </c>
      <c r="CQ18" s="143">
        <f>SUMIF(Inputs!$I$4:$R$4,CQ$8,Inputs!$I123:$R123)*SUMIF(Inputs!$B$91:$B$102,CQ$9,Inputs!$G$91:$G$102)*SUMIF(Inputs!$I$4:$R$4,CQ$8,Inputs!$I$16:$R$16)</f>
        <v>0</v>
      </c>
      <c r="CR18" s="143">
        <f>SUMIF(Inputs!$I$4:$R$4,CR$8,Inputs!$I123:$R123)*SUMIF(Inputs!$B$91:$B$102,CR$9,Inputs!$G$91:$G$102)*SUMIF(Inputs!$I$4:$R$4,CR$8,Inputs!$I$16:$R$16)</f>
        <v>0</v>
      </c>
      <c r="CS18" s="143">
        <f>SUMIF(Inputs!$I$4:$R$4,CS$8,Inputs!$I123:$R123)*SUMIF(Inputs!$B$91:$B$102,CS$9,Inputs!$G$91:$G$102)*SUMIF(Inputs!$I$4:$R$4,CS$8,Inputs!$I$16:$R$16)</f>
        <v>0</v>
      </c>
      <c r="CT18" s="143">
        <f>SUMIF(Inputs!$I$4:$R$4,CT$8,Inputs!$I123:$R123)*SUMIF(Inputs!$B$91:$B$102,CT$9,Inputs!$G$91:$G$102)*SUMIF(Inputs!$I$4:$R$4,CT$8,Inputs!$I$16:$R$16)</f>
        <v>0</v>
      </c>
      <c r="CU18" s="143">
        <f>SUMIF(Inputs!$I$4:$R$4,CU$8,Inputs!$I123:$R123)*SUMIF(Inputs!$B$91:$B$102,CU$9,Inputs!$G$91:$G$102)*SUMIF(Inputs!$I$4:$R$4,CU$8,Inputs!$I$16:$R$16)</f>
        <v>0</v>
      </c>
      <c r="CV18" s="143">
        <f>SUMIF(Inputs!$I$4:$R$4,CV$8,Inputs!$I123:$R123)*SUMIF(Inputs!$B$91:$B$102,CV$9,Inputs!$G$91:$G$102)*SUMIF(Inputs!$I$4:$R$4,CV$8,Inputs!$I$16:$R$16)</f>
        <v>0</v>
      </c>
      <c r="CW18" s="143">
        <f>SUMIF(Inputs!$I$4:$R$4,CW$8,Inputs!$I123:$R123)*SUMIF(Inputs!$B$91:$B$102,CW$9,Inputs!$G$91:$G$102)*SUMIF(Inputs!$I$4:$R$4,CW$8,Inputs!$I$16:$R$16)</f>
        <v>0</v>
      </c>
      <c r="CX18" s="143">
        <f>SUMIF(Inputs!$I$4:$R$4,CX$8,Inputs!$I123:$R123)*SUMIF(Inputs!$B$91:$B$102,CX$9,Inputs!$G$91:$G$102)*SUMIF(Inputs!$I$4:$R$4,CX$8,Inputs!$I$16:$R$16)</f>
        <v>0</v>
      </c>
      <c r="CY18" s="143">
        <f>SUMIF(Inputs!$I$4:$R$4,CY$8,Inputs!$I123:$R123)*SUMIF(Inputs!$B$91:$B$102,CY$9,Inputs!$G$91:$G$102)*SUMIF(Inputs!$I$4:$R$4,CY$8,Inputs!$I$16:$R$16)</f>
        <v>0</v>
      </c>
      <c r="CZ18" s="143">
        <f>SUMIF(Inputs!$I$4:$R$4,CZ$8,Inputs!$I123:$R123)*SUMIF(Inputs!$B$91:$B$102,CZ$9,Inputs!$G$91:$G$102)*SUMIF(Inputs!$I$4:$R$4,CZ$8,Inputs!$I$16:$R$16)</f>
        <v>0</v>
      </c>
      <c r="DA18" s="143">
        <f>SUMIF(Inputs!$I$4:$R$4,DA$8,Inputs!$I123:$R123)*SUMIF(Inputs!$B$91:$B$102,DA$9,Inputs!$G$91:$G$102)*SUMIF(Inputs!$I$4:$R$4,DA$8,Inputs!$I$16:$R$16)</f>
        <v>0</v>
      </c>
      <c r="DB18" s="143">
        <f>SUMIF(Inputs!$I$4:$R$4,DB$8,Inputs!$I123:$R123)*SUMIF(Inputs!$B$91:$B$102,DB$9,Inputs!$G$91:$G$102)*SUMIF(Inputs!$I$4:$R$4,DB$8,Inputs!$I$16:$R$16)</f>
        <v>0</v>
      </c>
      <c r="DC18" s="143">
        <f>SUMIF(Inputs!$I$4:$R$4,DC$8,Inputs!$I123:$R123)*SUMIF(Inputs!$B$91:$B$102,DC$9,Inputs!$G$91:$G$102)*SUMIF(Inputs!$I$4:$R$4,DC$8,Inputs!$I$16:$R$16)</f>
        <v>0</v>
      </c>
      <c r="DD18" s="143">
        <f>SUMIF(Inputs!$I$4:$R$4,DD$8,Inputs!$I123:$R123)*SUMIF(Inputs!$B$91:$B$102,DD$9,Inputs!$G$91:$G$102)*SUMIF(Inputs!$I$4:$R$4,DD$8,Inputs!$I$16:$R$16)</f>
        <v>0</v>
      </c>
      <c r="DE18" s="143">
        <f>SUMIF(Inputs!$I$4:$R$4,DE$8,Inputs!$I123:$R123)*SUMIF(Inputs!$B$91:$B$102,DE$9,Inputs!$G$91:$G$102)*SUMIF(Inputs!$I$4:$R$4,DE$8,Inputs!$I$16:$R$16)</f>
        <v>0</v>
      </c>
      <c r="DF18" s="143">
        <f>SUMIF(Inputs!$I$4:$R$4,DF$8,Inputs!$I123:$R123)*SUMIF(Inputs!$B$91:$B$102,DF$9,Inputs!$G$91:$G$102)*SUMIF(Inputs!$I$4:$R$4,DF$8,Inputs!$I$16:$R$16)</f>
        <v>0</v>
      </c>
      <c r="DG18" s="143">
        <f>SUMIF(Inputs!$I$4:$R$4,DG$8,Inputs!$I123:$R123)*SUMIF(Inputs!$B$91:$B$102,DG$9,Inputs!$G$91:$G$102)*SUMIF(Inputs!$I$4:$R$4,DG$8,Inputs!$I$16:$R$16)</f>
        <v>0</v>
      </c>
      <c r="DH18" s="143">
        <f>SUMIF(Inputs!$I$4:$R$4,DH$8,Inputs!$I123:$R123)*SUMIF(Inputs!$B$91:$B$102,DH$9,Inputs!$G$91:$G$102)*SUMIF(Inputs!$I$4:$R$4,DH$8,Inputs!$I$16:$R$16)</f>
        <v>0</v>
      </c>
      <c r="DI18" s="143">
        <f>SUMIF(Inputs!$I$4:$R$4,DI$8,Inputs!$I123:$R123)*SUMIF(Inputs!$B$91:$B$102,DI$9,Inputs!$G$91:$G$102)*SUMIF(Inputs!$I$4:$R$4,DI$8,Inputs!$I$16:$R$16)</f>
        <v>0</v>
      </c>
      <c r="DJ18" s="143">
        <f>SUMIF(Inputs!$I$4:$R$4,DJ$8,Inputs!$I123:$R123)*SUMIF(Inputs!$B$91:$B$102,DJ$9,Inputs!$G$91:$G$102)*SUMIF(Inputs!$I$4:$R$4,DJ$8,Inputs!$I$16:$R$16)</f>
        <v>0</v>
      </c>
      <c r="DK18" s="143">
        <f>SUMIF(Inputs!$I$4:$R$4,DK$8,Inputs!$I123:$R123)*SUMIF(Inputs!$B$91:$B$102,DK$9,Inputs!$G$91:$G$102)*SUMIF(Inputs!$I$4:$R$4,DK$8,Inputs!$I$16:$R$16)</f>
        <v>0</v>
      </c>
      <c r="DL18" s="143">
        <f>SUMIF(Inputs!$I$4:$R$4,DL$8,Inputs!$I123:$R123)*SUMIF(Inputs!$B$91:$B$102,DL$9,Inputs!$G$91:$G$102)*SUMIF(Inputs!$I$4:$R$4,DL$8,Inputs!$I$16:$R$16)</f>
        <v>0</v>
      </c>
      <c r="DM18" s="143">
        <f>SUMIF(Inputs!$I$4:$R$4,DM$8,Inputs!$I123:$R123)*SUMIF(Inputs!$B$91:$B$102,DM$9,Inputs!$G$91:$G$102)*SUMIF(Inputs!$I$4:$R$4,DM$8,Inputs!$I$16:$R$16)</f>
        <v>0</v>
      </c>
      <c r="DN18" s="143">
        <f>SUMIF(Inputs!$I$4:$R$4,DN$8,Inputs!$I123:$R123)*SUMIF(Inputs!$B$91:$B$102,DN$9,Inputs!$G$91:$G$102)*SUMIF(Inputs!$I$4:$R$4,DN$8,Inputs!$I$16:$R$16)</f>
        <v>0</v>
      </c>
      <c r="DO18" s="143">
        <f>SUMIF(Inputs!$I$4:$R$4,DO$8,Inputs!$I123:$R123)*SUMIF(Inputs!$B$91:$B$102,DO$9,Inputs!$G$91:$G$102)*SUMIF(Inputs!$I$4:$R$4,DO$8,Inputs!$I$16:$R$16)</f>
        <v>0</v>
      </c>
      <c r="DP18" s="143">
        <f>SUMIF(Inputs!$I$4:$R$4,DP$8,Inputs!$I123:$R123)*SUMIF(Inputs!$B$91:$B$102,DP$9,Inputs!$G$91:$G$102)*SUMIF(Inputs!$I$4:$R$4,DP$8,Inputs!$I$16:$R$16)</f>
        <v>0</v>
      </c>
      <c r="DQ18" s="143">
        <f>SUMIF(Inputs!$I$4:$R$4,DQ$8,Inputs!$I123:$R123)*SUMIF(Inputs!$B$91:$B$102,DQ$9,Inputs!$G$91:$G$102)*SUMIF(Inputs!$I$4:$R$4,DQ$8,Inputs!$I$16:$R$16)</f>
        <v>0</v>
      </c>
      <c r="DR18" s="143">
        <f>SUMIF(Inputs!$I$4:$R$4,DR$8,Inputs!$I123:$R123)*SUMIF(Inputs!$B$91:$B$102,DR$9,Inputs!$G$91:$G$102)*SUMIF(Inputs!$I$4:$R$4,DR$8,Inputs!$I$16:$R$16)</f>
        <v>0</v>
      </c>
      <c r="DS18" s="143">
        <f>SUMIF(Inputs!$I$4:$R$4,DS$8,Inputs!$I123:$R123)*SUMIF(Inputs!$B$91:$B$102,DS$9,Inputs!$G$91:$G$102)*SUMIF(Inputs!$I$4:$R$4,DS$8,Inputs!$I$16:$R$16)</f>
        <v>0</v>
      </c>
      <c r="DT18" s="143">
        <f>SUMIF(Inputs!$I$4:$R$4,DT$8,Inputs!$I123:$R123)*SUMIF(Inputs!$B$91:$B$102,DT$9,Inputs!$G$91:$G$102)*SUMIF(Inputs!$I$4:$R$4,DT$8,Inputs!$I$16:$R$16)</f>
        <v>0</v>
      </c>
      <c r="DU18" s="143">
        <f>SUMIF(Inputs!$I$4:$R$4,DU$8,Inputs!$I123:$R123)*SUMIF(Inputs!$B$91:$B$102,DU$9,Inputs!$G$91:$G$102)*SUMIF(Inputs!$I$4:$R$4,DU$8,Inputs!$I$16:$R$16)</f>
        <v>0</v>
      </c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  <c r="EN18" s="21"/>
      <c r="EO18" s="21"/>
    </row>
    <row r="19" spans="1:145" ht="13.5" customHeight="1">
      <c r="A19" s="38"/>
      <c r="B19" s="39"/>
      <c r="C19" s="30"/>
      <c r="D19" s="161"/>
      <c r="E19" s="21"/>
      <c r="F19" s="122"/>
      <c r="G19" s="122"/>
      <c r="H19" s="122"/>
      <c r="I19" s="122"/>
      <c r="J19" s="122"/>
      <c r="K19" s="122"/>
      <c r="L19" s="122"/>
      <c r="M19" s="122"/>
      <c r="N19" s="122"/>
      <c r="O19" s="122"/>
      <c r="P19" s="122"/>
      <c r="Q19" s="122"/>
      <c r="R19" s="122"/>
      <c r="S19" s="122"/>
      <c r="T19" s="122"/>
      <c r="U19" s="122"/>
      <c r="V19" s="122"/>
      <c r="W19" s="122"/>
      <c r="X19" s="122"/>
      <c r="Y19" s="122"/>
      <c r="Z19" s="122"/>
      <c r="AA19" s="122"/>
      <c r="AB19" s="122"/>
      <c r="AC19" s="122"/>
      <c r="AD19" s="122"/>
      <c r="AE19" s="122"/>
      <c r="AF19" s="122"/>
      <c r="AG19" s="122"/>
      <c r="AH19" s="122"/>
      <c r="AI19" s="122"/>
      <c r="AJ19" s="122"/>
      <c r="AK19" s="122"/>
      <c r="AL19" s="122"/>
      <c r="AM19" s="122"/>
      <c r="AN19" s="122"/>
      <c r="AO19" s="122"/>
      <c r="AP19" s="122"/>
      <c r="AQ19" s="122"/>
      <c r="AR19" s="122"/>
      <c r="AS19" s="122"/>
      <c r="AT19" s="122"/>
      <c r="AU19" s="122"/>
      <c r="AV19" s="122"/>
      <c r="AW19" s="122"/>
      <c r="AX19" s="122"/>
      <c r="AY19" s="122"/>
      <c r="AZ19" s="122"/>
      <c r="BA19" s="122"/>
      <c r="BB19" s="122"/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2"/>
      <c r="BR19" s="122"/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2"/>
      <c r="CH19" s="122"/>
      <c r="CI19" s="122"/>
      <c r="CJ19" s="122"/>
      <c r="CK19" s="122"/>
      <c r="CL19" s="122"/>
      <c r="CM19" s="122"/>
      <c r="CN19" s="122"/>
      <c r="CO19" s="122"/>
      <c r="CP19" s="122"/>
      <c r="CQ19" s="122"/>
      <c r="CR19" s="122"/>
      <c r="CS19" s="122"/>
      <c r="CT19" s="122"/>
      <c r="CU19" s="122"/>
      <c r="CV19" s="122"/>
      <c r="CW19" s="122"/>
      <c r="CX19" s="122"/>
      <c r="CY19" s="122"/>
      <c r="CZ19" s="122"/>
      <c r="DA19" s="122"/>
      <c r="DB19" s="122"/>
      <c r="DC19" s="122"/>
      <c r="DD19" s="122"/>
      <c r="DE19" s="122"/>
      <c r="DF19" s="122"/>
      <c r="DG19" s="122"/>
      <c r="DH19" s="122"/>
      <c r="DI19" s="122"/>
      <c r="DJ19" s="122"/>
      <c r="DK19" s="122"/>
      <c r="DL19" s="122"/>
      <c r="DM19" s="122"/>
      <c r="DN19" s="122"/>
      <c r="DO19" s="122"/>
      <c r="DP19" s="122"/>
      <c r="DQ19" s="122"/>
      <c r="DR19" s="122"/>
      <c r="DS19" s="122"/>
      <c r="DT19" s="122"/>
      <c r="DU19" s="122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  <c r="EN19" s="21"/>
      <c r="EO19" s="21"/>
    </row>
    <row r="20" spans="1:145" ht="12" customHeight="1">
      <c r="A20" s="21"/>
      <c r="B20" s="43" t="s">
        <v>165</v>
      </c>
      <c r="C20" s="44"/>
      <c r="D20" s="175"/>
      <c r="E20" s="176"/>
      <c r="F20" s="44"/>
      <c r="G20" s="44"/>
      <c r="H20" s="44"/>
      <c r="I20" s="44"/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  <c r="AA20" s="44"/>
      <c r="AB20" s="44"/>
      <c r="AC20" s="44"/>
      <c r="AD20" s="44"/>
      <c r="AE20" s="44"/>
      <c r="AF20" s="44"/>
      <c r="AG20" s="44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44"/>
      <c r="BA20" s="44"/>
      <c r="BB20" s="44"/>
      <c r="BC20" s="44"/>
      <c r="BD20" s="44"/>
      <c r="BE20" s="44"/>
      <c r="BF20" s="44"/>
      <c r="BG20" s="44"/>
      <c r="BH20" s="44"/>
      <c r="BI20" s="44"/>
      <c r="BJ20" s="44"/>
      <c r="BK20" s="44"/>
      <c r="BL20" s="44"/>
      <c r="BM20" s="44"/>
      <c r="BN20" s="44"/>
      <c r="BO20" s="44"/>
      <c r="BP20" s="44"/>
      <c r="BQ20" s="44"/>
      <c r="BR20" s="44"/>
      <c r="BS20" s="44"/>
      <c r="BT20" s="44"/>
      <c r="BU20" s="44"/>
      <c r="BV20" s="44"/>
      <c r="BW20" s="44"/>
      <c r="BX20" s="44"/>
      <c r="BY20" s="44"/>
      <c r="BZ20" s="44"/>
      <c r="CA20" s="44"/>
      <c r="CB20" s="44"/>
      <c r="CC20" s="44"/>
      <c r="CD20" s="44"/>
      <c r="CE20" s="44"/>
      <c r="CF20" s="44"/>
      <c r="CG20" s="44"/>
      <c r="CH20" s="44"/>
      <c r="CI20" s="44"/>
      <c r="CJ20" s="44"/>
      <c r="CK20" s="44"/>
      <c r="CL20" s="44"/>
      <c r="CM20" s="44"/>
      <c r="CN20" s="44"/>
      <c r="CO20" s="44"/>
      <c r="CP20" s="44"/>
      <c r="CQ20" s="44"/>
      <c r="CR20" s="44"/>
      <c r="CS20" s="44"/>
      <c r="CT20" s="44"/>
      <c r="CU20" s="44"/>
      <c r="CV20" s="44"/>
      <c r="CW20" s="44"/>
      <c r="CX20" s="44"/>
      <c r="CY20" s="44"/>
      <c r="CZ20" s="44"/>
      <c r="DA20" s="44"/>
      <c r="DB20" s="44"/>
      <c r="DC20" s="44"/>
      <c r="DD20" s="44"/>
      <c r="DE20" s="44"/>
      <c r="DF20" s="44"/>
      <c r="DG20" s="44"/>
      <c r="DH20" s="44"/>
      <c r="DI20" s="44"/>
      <c r="DJ20" s="44"/>
      <c r="DK20" s="44"/>
      <c r="DL20" s="44"/>
      <c r="DM20" s="44"/>
      <c r="DN20" s="44"/>
      <c r="DO20" s="44"/>
      <c r="DP20" s="44"/>
      <c r="DQ20" s="44"/>
      <c r="DR20" s="44"/>
      <c r="DS20" s="44"/>
      <c r="DT20" s="44"/>
      <c r="DU20" s="44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  <c r="EN20" s="21"/>
      <c r="EO20" s="21"/>
    </row>
    <row r="21" spans="1:145" ht="13.5" customHeight="1">
      <c r="A21" s="38"/>
      <c r="B21" s="39"/>
      <c r="C21" s="30"/>
      <c r="D21" s="161"/>
      <c r="E21" s="21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  <c r="EN21" s="21"/>
      <c r="EO21" s="21"/>
    </row>
    <row r="22" spans="1:145" ht="13.5" customHeight="1">
      <c r="A22" s="38"/>
      <c r="B22" s="39"/>
      <c r="C22" s="51" t="s">
        <v>166</v>
      </c>
      <c r="D22" s="161"/>
      <c r="E22" s="21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1"/>
      <c r="DW22" s="21"/>
      <c r="DX22" s="21"/>
      <c r="DY22" s="21"/>
      <c r="DZ22" s="21"/>
      <c r="EA22" s="21"/>
      <c r="EB22" s="21"/>
      <c r="EC22" s="21"/>
      <c r="ED22" s="21"/>
      <c r="EE22" s="21"/>
      <c r="EF22" s="21"/>
      <c r="EG22" s="21"/>
      <c r="EH22" s="21"/>
      <c r="EI22" s="21"/>
      <c r="EJ22" s="21"/>
      <c r="EK22" s="21"/>
      <c r="EL22" s="21"/>
      <c r="EM22" s="21"/>
      <c r="EN22" s="21"/>
      <c r="EO22" s="21"/>
    </row>
    <row r="23" spans="1:145" ht="13.5" customHeight="1">
      <c r="A23" s="38"/>
      <c r="B23" s="39"/>
      <c r="C23" s="98" t="s">
        <v>407</v>
      </c>
      <c r="D23" s="79" t="s">
        <v>77</v>
      </c>
      <c r="E23" s="21"/>
      <c r="F23" s="143">
        <f t="shared" ref="F23:DU23" si="3">SUM(F24:F27)</f>
        <v>0</v>
      </c>
      <c r="G23" s="143">
        <f t="shared" si="3"/>
        <v>0</v>
      </c>
      <c r="H23" s="143">
        <f t="shared" si="3"/>
        <v>0</v>
      </c>
      <c r="I23" s="143">
        <f t="shared" si="3"/>
        <v>0</v>
      </c>
      <c r="J23" s="143">
        <f t="shared" si="3"/>
        <v>0</v>
      </c>
      <c r="K23" s="143">
        <f t="shared" si="3"/>
        <v>0</v>
      </c>
      <c r="L23" s="143">
        <f t="shared" si="3"/>
        <v>0</v>
      </c>
      <c r="M23" s="143">
        <f t="shared" si="3"/>
        <v>0</v>
      </c>
      <c r="N23" s="143">
        <f t="shared" si="3"/>
        <v>0</v>
      </c>
      <c r="O23" s="143">
        <f t="shared" si="3"/>
        <v>0</v>
      </c>
      <c r="P23" s="143">
        <f t="shared" si="3"/>
        <v>0</v>
      </c>
      <c r="Q23" s="143">
        <f t="shared" si="3"/>
        <v>0</v>
      </c>
      <c r="R23" s="143">
        <f t="shared" si="3"/>
        <v>0</v>
      </c>
      <c r="S23" s="143">
        <f t="shared" si="3"/>
        <v>0</v>
      </c>
      <c r="T23" s="143">
        <f t="shared" si="3"/>
        <v>0</v>
      </c>
      <c r="U23" s="143">
        <f t="shared" si="3"/>
        <v>0</v>
      </c>
      <c r="V23" s="143">
        <f t="shared" si="3"/>
        <v>0</v>
      </c>
      <c r="W23" s="143">
        <f t="shared" si="3"/>
        <v>0</v>
      </c>
      <c r="X23" s="143">
        <f t="shared" si="3"/>
        <v>0</v>
      </c>
      <c r="Y23" s="143">
        <f t="shared" si="3"/>
        <v>0</v>
      </c>
      <c r="Z23" s="143">
        <f t="shared" si="3"/>
        <v>0</v>
      </c>
      <c r="AA23" s="143">
        <f t="shared" si="3"/>
        <v>0</v>
      </c>
      <c r="AB23" s="143">
        <f t="shared" si="3"/>
        <v>0</v>
      </c>
      <c r="AC23" s="143">
        <f t="shared" si="3"/>
        <v>0</v>
      </c>
      <c r="AD23" s="143">
        <f t="shared" si="3"/>
        <v>0</v>
      </c>
      <c r="AE23" s="143">
        <f t="shared" si="3"/>
        <v>0</v>
      </c>
      <c r="AF23" s="143">
        <f t="shared" si="3"/>
        <v>0</v>
      </c>
      <c r="AG23" s="143">
        <f t="shared" si="3"/>
        <v>0</v>
      </c>
      <c r="AH23" s="143">
        <f t="shared" si="3"/>
        <v>0</v>
      </c>
      <c r="AI23" s="143">
        <f t="shared" si="3"/>
        <v>0</v>
      </c>
      <c r="AJ23" s="143">
        <f t="shared" si="3"/>
        <v>0</v>
      </c>
      <c r="AK23" s="143">
        <f t="shared" si="3"/>
        <v>0</v>
      </c>
      <c r="AL23" s="143">
        <f t="shared" si="3"/>
        <v>0</v>
      </c>
      <c r="AM23" s="143">
        <f t="shared" si="3"/>
        <v>0</v>
      </c>
      <c r="AN23" s="143">
        <f t="shared" si="3"/>
        <v>0</v>
      </c>
      <c r="AO23" s="143">
        <f t="shared" si="3"/>
        <v>0</v>
      </c>
      <c r="AP23" s="143">
        <f t="shared" si="3"/>
        <v>0</v>
      </c>
      <c r="AQ23" s="143">
        <f t="shared" si="3"/>
        <v>0</v>
      </c>
      <c r="AR23" s="143">
        <f t="shared" si="3"/>
        <v>0</v>
      </c>
      <c r="AS23" s="143">
        <f t="shared" si="3"/>
        <v>0</v>
      </c>
      <c r="AT23" s="143">
        <f t="shared" si="3"/>
        <v>0</v>
      </c>
      <c r="AU23" s="143">
        <f t="shared" si="3"/>
        <v>0</v>
      </c>
      <c r="AV23" s="143">
        <f t="shared" si="3"/>
        <v>0</v>
      </c>
      <c r="AW23" s="143">
        <f t="shared" si="3"/>
        <v>0</v>
      </c>
      <c r="AX23" s="143">
        <f t="shared" si="3"/>
        <v>0</v>
      </c>
      <c r="AY23" s="143">
        <f t="shared" si="3"/>
        <v>0</v>
      </c>
      <c r="AZ23" s="143">
        <f t="shared" si="3"/>
        <v>0</v>
      </c>
      <c r="BA23" s="143">
        <f t="shared" si="3"/>
        <v>0</v>
      </c>
      <c r="BB23" s="143">
        <f t="shared" si="3"/>
        <v>0</v>
      </c>
      <c r="BC23" s="143">
        <f t="shared" si="3"/>
        <v>0</v>
      </c>
      <c r="BD23" s="143">
        <f t="shared" si="3"/>
        <v>0</v>
      </c>
      <c r="BE23" s="143">
        <f t="shared" si="3"/>
        <v>0</v>
      </c>
      <c r="BF23" s="143">
        <f t="shared" si="3"/>
        <v>0</v>
      </c>
      <c r="BG23" s="143">
        <f t="shared" si="3"/>
        <v>0</v>
      </c>
      <c r="BH23" s="143">
        <f t="shared" si="3"/>
        <v>0</v>
      </c>
      <c r="BI23" s="143">
        <f t="shared" si="3"/>
        <v>0</v>
      </c>
      <c r="BJ23" s="143">
        <f t="shared" si="3"/>
        <v>0</v>
      </c>
      <c r="BK23" s="143">
        <f t="shared" si="3"/>
        <v>0</v>
      </c>
      <c r="BL23" s="143">
        <f t="shared" si="3"/>
        <v>0</v>
      </c>
      <c r="BM23" s="143">
        <f t="shared" si="3"/>
        <v>0</v>
      </c>
      <c r="BN23" s="143">
        <f t="shared" si="3"/>
        <v>0</v>
      </c>
      <c r="BO23" s="143">
        <f t="shared" si="3"/>
        <v>0</v>
      </c>
      <c r="BP23" s="143">
        <f t="shared" si="3"/>
        <v>0</v>
      </c>
      <c r="BQ23" s="143">
        <f t="shared" si="3"/>
        <v>0</v>
      </c>
      <c r="BR23" s="143">
        <f t="shared" si="3"/>
        <v>0</v>
      </c>
      <c r="BS23" s="143">
        <f t="shared" si="3"/>
        <v>0</v>
      </c>
      <c r="BT23" s="143">
        <f t="shared" si="3"/>
        <v>0</v>
      </c>
      <c r="BU23" s="143">
        <f t="shared" si="3"/>
        <v>0</v>
      </c>
      <c r="BV23" s="143">
        <f t="shared" si="3"/>
        <v>0</v>
      </c>
      <c r="BW23" s="143">
        <f t="shared" si="3"/>
        <v>0</v>
      </c>
      <c r="BX23" s="143">
        <f t="shared" si="3"/>
        <v>0</v>
      </c>
      <c r="BY23" s="143">
        <f t="shared" si="3"/>
        <v>0</v>
      </c>
      <c r="BZ23" s="143">
        <f t="shared" si="3"/>
        <v>0</v>
      </c>
      <c r="CA23" s="143">
        <f t="shared" si="3"/>
        <v>0</v>
      </c>
      <c r="CB23" s="143">
        <f t="shared" si="3"/>
        <v>0</v>
      </c>
      <c r="CC23" s="143">
        <f t="shared" si="3"/>
        <v>0</v>
      </c>
      <c r="CD23" s="143">
        <f t="shared" si="3"/>
        <v>0</v>
      </c>
      <c r="CE23" s="143">
        <f t="shared" si="3"/>
        <v>0</v>
      </c>
      <c r="CF23" s="143">
        <f t="shared" si="3"/>
        <v>0</v>
      </c>
      <c r="CG23" s="143">
        <f t="shared" si="3"/>
        <v>0</v>
      </c>
      <c r="CH23" s="143">
        <f t="shared" si="3"/>
        <v>0</v>
      </c>
      <c r="CI23" s="143">
        <f t="shared" si="3"/>
        <v>0</v>
      </c>
      <c r="CJ23" s="143">
        <f t="shared" si="3"/>
        <v>0</v>
      </c>
      <c r="CK23" s="143">
        <f t="shared" si="3"/>
        <v>0</v>
      </c>
      <c r="CL23" s="143">
        <f t="shared" si="3"/>
        <v>0</v>
      </c>
      <c r="CM23" s="143">
        <f t="shared" si="3"/>
        <v>0</v>
      </c>
      <c r="CN23" s="143">
        <f t="shared" si="3"/>
        <v>0</v>
      </c>
      <c r="CO23" s="143">
        <f t="shared" si="3"/>
        <v>0</v>
      </c>
      <c r="CP23" s="143">
        <f t="shared" si="3"/>
        <v>0</v>
      </c>
      <c r="CQ23" s="143">
        <f t="shared" si="3"/>
        <v>0</v>
      </c>
      <c r="CR23" s="143">
        <f t="shared" si="3"/>
        <v>0</v>
      </c>
      <c r="CS23" s="143">
        <f t="shared" si="3"/>
        <v>0</v>
      </c>
      <c r="CT23" s="143">
        <f t="shared" si="3"/>
        <v>0</v>
      </c>
      <c r="CU23" s="143">
        <f t="shared" si="3"/>
        <v>0</v>
      </c>
      <c r="CV23" s="143">
        <f t="shared" si="3"/>
        <v>0</v>
      </c>
      <c r="CW23" s="143">
        <f t="shared" si="3"/>
        <v>0</v>
      </c>
      <c r="CX23" s="143">
        <f t="shared" si="3"/>
        <v>0</v>
      </c>
      <c r="CY23" s="143">
        <f t="shared" si="3"/>
        <v>0</v>
      </c>
      <c r="CZ23" s="143">
        <f t="shared" si="3"/>
        <v>0</v>
      </c>
      <c r="DA23" s="143">
        <f t="shared" si="3"/>
        <v>0</v>
      </c>
      <c r="DB23" s="143">
        <f t="shared" si="3"/>
        <v>0</v>
      </c>
      <c r="DC23" s="143">
        <f t="shared" si="3"/>
        <v>0</v>
      </c>
      <c r="DD23" s="143">
        <f t="shared" si="3"/>
        <v>0</v>
      </c>
      <c r="DE23" s="143">
        <f t="shared" si="3"/>
        <v>0</v>
      </c>
      <c r="DF23" s="143">
        <f t="shared" si="3"/>
        <v>0</v>
      </c>
      <c r="DG23" s="143">
        <f t="shared" si="3"/>
        <v>0</v>
      </c>
      <c r="DH23" s="143">
        <f t="shared" si="3"/>
        <v>0</v>
      </c>
      <c r="DI23" s="143">
        <f t="shared" si="3"/>
        <v>0</v>
      </c>
      <c r="DJ23" s="143">
        <f t="shared" si="3"/>
        <v>0</v>
      </c>
      <c r="DK23" s="143">
        <f t="shared" si="3"/>
        <v>0</v>
      </c>
      <c r="DL23" s="143">
        <f t="shared" si="3"/>
        <v>0</v>
      </c>
      <c r="DM23" s="143">
        <f t="shared" si="3"/>
        <v>0</v>
      </c>
      <c r="DN23" s="143">
        <f t="shared" si="3"/>
        <v>0</v>
      </c>
      <c r="DO23" s="143">
        <f t="shared" si="3"/>
        <v>0</v>
      </c>
      <c r="DP23" s="143">
        <f t="shared" si="3"/>
        <v>0</v>
      </c>
      <c r="DQ23" s="143">
        <f t="shared" si="3"/>
        <v>0</v>
      </c>
      <c r="DR23" s="143">
        <f t="shared" si="3"/>
        <v>0</v>
      </c>
      <c r="DS23" s="143">
        <f t="shared" si="3"/>
        <v>0</v>
      </c>
      <c r="DT23" s="143">
        <f t="shared" si="3"/>
        <v>0</v>
      </c>
      <c r="DU23" s="143">
        <f t="shared" si="3"/>
        <v>0</v>
      </c>
      <c r="DV23" s="21"/>
      <c r="DW23" s="21"/>
      <c r="DX23" s="21"/>
      <c r="DY23" s="21"/>
      <c r="DZ23" s="21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21"/>
      <c r="EO23" s="21"/>
    </row>
    <row r="24" spans="1:145" ht="13.5" customHeight="1">
      <c r="A24" s="21"/>
      <c r="B24" s="21"/>
      <c r="C24" s="191" t="s">
        <v>199</v>
      </c>
      <c r="D24" s="180" t="s">
        <v>77</v>
      </c>
      <c r="E24" s="182"/>
      <c r="F24" s="192">
        <f>SUMIF(Staff!$B$50:$B$64,$C24,Staff!G$50:G$64)</f>
        <v>0</v>
      </c>
      <c r="G24" s="192">
        <f>SUMIF(Staff!$B$50:$B$64,$C24,Staff!H$50:H$64)</f>
        <v>0</v>
      </c>
      <c r="H24" s="192">
        <f>SUMIF(Staff!$B$50:$B$64,$C24,Staff!I$50:I$64)</f>
        <v>0</v>
      </c>
      <c r="I24" s="192">
        <f>SUMIF(Staff!$B$50:$B$64,$C24,Staff!J$50:J$64)</f>
        <v>0</v>
      </c>
      <c r="J24" s="192">
        <f>SUMIF(Staff!$B$50:$B$64,$C24,Staff!K$50:K$64)</f>
        <v>0</v>
      </c>
      <c r="K24" s="192">
        <f>SUMIF(Staff!$B$50:$B$64,$C24,Staff!L$50:L$64)</f>
        <v>0</v>
      </c>
      <c r="L24" s="192">
        <f>SUMIF(Staff!$B$50:$B$64,$C24,Staff!M$50:M$64)</f>
        <v>0</v>
      </c>
      <c r="M24" s="192">
        <f>SUMIF(Staff!$B$50:$B$64,$C24,Staff!N$50:N$64)</f>
        <v>0</v>
      </c>
      <c r="N24" s="192">
        <f>SUMIF(Staff!$B$50:$B$64,$C24,Staff!O$50:O$64)</f>
        <v>0</v>
      </c>
      <c r="O24" s="192">
        <f>SUMIF(Staff!$B$50:$B$64,$C24,Staff!P$50:P$64)</f>
        <v>0</v>
      </c>
      <c r="P24" s="192">
        <f>SUMIF(Staff!$B$50:$B$64,$C24,Staff!Q$50:Q$64)</f>
        <v>0</v>
      </c>
      <c r="Q24" s="192">
        <f>SUMIF(Staff!$B$50:$B$64,$C24,Staff!R$50:R$64)</f>
        <v>0</v>
      </c>
      <c r="R24" s="192">
        <f>SUMIF(Staff!$B$50:$B$64,$C24,Staff!S$50:S$64)</f>
        <v>0</v>
      </c>
      <c r="S24" s="192">
        <f>SUMIF(Staff!$B$50:$B$64,$C24,Staff!T$50:T$64)</f>
        <v>0</v>
      </c>
      <c r="T24" s="192">
        <f>SUMIF(Staff!$B$50:$B$64,$C24,Staff!U$50:U$64)</f>
        <v>0</v>
      </c>
      <c r="U24" s="192">
        <f>SUMIF(Staff!$B$50:$B$64,$C24,Staff!V$50:V$64)</f>
        <v>0</v>
      </c>
      <c r="V24" s="192">
        <f>SUMIF(Staff!$B$50:$B$64,$C24,Staff!W$50:W$64)</f>
        <v>0</v>
      </c>
      <c r="W24" s="192">
        <f>SUMIF(Staff!$B$50:$B$64,$C24,Staff!X$50:X$64)</f>
        <v>0</v>
      </c>
      <c r="X24" s="192">
        <f>SUMIF(Staff!$B$50:$B$64,$C24,Staff!Y$50:Y$64)</f>
        <v>0</v>
      </c>
      <c r="Y24" s="192">
        <f>SUMIF(Staff!$B$50:$B$64,$C24,Staff!Z$50:Z$64)</f>
        <v>0</v>
      </c>
      <c r="Z24" s="192">
        <f>SUMIF(Staff!$B$50:$B$64,$C24,Staff!AA$50:AA$64)</f>
        <v>0</v>
      </c>
      <c r="AA24" s="192">
        <f>SUMIF(Staff!$B$50:$B$64,$C24,Staff!AB$50:AB$64)</f>
        <v>0</v>
      </c>
      <c r="AB24" s="192">
        <f>SUMIF(Staff!$B$50:$B$64,$C24,Staff!AC$50:AC$64)</f>
        <v>0</v>
      </c>
      <c r="AC24" s="192">
        <f>SUMIF(Staff!$B$50:$B$64,$C24,Staff!AD$50:AD$64)</f>
        <v>0</v>
      </c>
      <c r="AD24" s="192">
        <f>SUMIF(Staff!$B$50:$B$64,$C24,Staff!AE$50:AE$64)</f>
        <v>0</v>
      </c>
      <c r="AE24" s="192">
        <f>SUMIF(Staff!$B$50:$B$64,$C24,Staff!AF$50:AF$64)</f>
        <v>0</v>
      </c>
      <c r="AF24" s="192">
        <f>SUMIF(Staff!$B$50:$B$64,$C24,Staff!AG$50:AG$64)</f>
        <v>0</v>
      </c>
      <c r="AG24" s="192">
        <f>SUMIF(Staff!$B$50:$B$64,$C24,Staff!AH$50:AH$64)</f>
        <v>0</v>
      </c>
      <c r="AH24" s="192">
        <f>SUMIF(Staff!$B$50:$B$64,$C24,Staff!AI$50:AI$64)</f>
        <v>0</v>
      </c>
      <c r="AI24" s="192">
        <f>SUMIF(Staff!$B$50:$B$64,$C24,Staff!AJ$50:AJ$64)</f>
        <v>0</v>
      </c>
      <c r="AJ24" s="192">
        <f>SUMIF(Staff!$B$50:$B$64,$C24,Staff!AK$50:AK$64)</f>
        <v>0</v>
      </c>
      <c r="AK24" s="192">
        <f>SUMIF(Staff!$B$50:$B$64,$C24,Staff!AL$50:AL$64)</f>
        <v>0</v>
      </c>
      <c r="AL24" s="192">
        <f>SUMIF(Staff!$B$50:$B$64,$C24,Staff!AM$50:AM$64)</f>
        <v>0</v>
      </c>
      <c r="AM24" s="192">
        <f>SUMIF(Staff!$B$50:$B$64,$C24,Staff!AN$50:AN$64)</f>
        <v>0</v>
      </c>
      <c r="AN24" s="192">
        <f>SUMIF(Staff!$B$50:$B$64,$C24,Staff!AO$50:AO$64)</f>
        <v>0</v>
      </c>
      <c r="AO24" s="192">
        <f>SUMIF(Staff!$B$50:$B$64,$C24,Staff!AP$50:AP$64)</f>
        <v>0</v>
      </c>
      <c r="AP24" s="192">
        <f>SUMIF(Staff!$B$50:$B$64,$C24,Staff!AQ$50:AQ$64)</f>
        <v>0</v>
      </c>
      <c r="AQ24" s="192">
        <f>SUMIF(Staff!$B$50:$B$64,$C24,Staff!AR$50:AR$64)</f>
        <v>0</v>
      </c>
      <c r="AR24" s="192">
        <f>SUMIF(Staff!$B$50:$B$64,$C24,Staff!AS$50:AS$64)</f>
        <v>0</v>
      </c>
      <c r="AS24" s="192">
        <f>SUMIF(Staff!$B$50:$B$64,$C24,Staff!AT$50:AT$64)</f>
        <v>0</v>
      </c>
      <c r="AT24" s="192">
        <f>SUMIF(Staff!$B$50:$B$64,$C24,Staff!AU$50:AU$64)</f>
        <v>0</v>
      </c>
      <c r="AU24" s="192">
        <f>SUMIF(Staff!$B$50:$B$64,$C24,Staff!AV$50:AV$64)</f>
        <v>0</v>
      </c>
      <c r="AV24" s="192">
        <f>SUMIF(Staff!$B$50:$B$64,$C24,Staff!AW$50:AW$64)</f>
        <v>0</v>
      </c>
      <c r="AW24" s="192">
        <f>SUMIF(Staff!$B$50:$B$64,$C24,Staff!AX$50:AX$64)</f>
        <v>0</v>
      </c>
      <c r="AX24" s="192">
        <f>SUMIF(Staff!$B$50:$B$64,$C24,Staff!AY$50:AY$64)</f>
        <v>0</v>
      </c>
      <c r="AY24" s="192">
        <f>SUMIF(Staff!$B$50:$B$64,$C24,Staff!AZ$50:AZ$64)</f>
        <v>0</v>
      </c>
      <c r="AZ24" s="192">
        <f>SUMIF(Staff!$B$50:$B$64,$C24,Staff!BA$50:BA$64)</f>
        <v>0</v>
      </c>
      <c r="BA24" s="192">
        <f>SUMIF(Staff!$B$50:$B$64,$C24,Staff!BB$50:BB$64)</f>
        <v>0</v>
      </c>
      <c r="BB24" s="192">
        <f>SUMIF(Staff!$B$50:$B$64,$C24,Staff!BC$50:BC$64)</f>
        <v>0</v>
      </c>
      <c r="BC24" s="192">
        <f>SUMIF(Staff!$B$50:$B$64,$C24,Staff!BD$50:BD$64)</f>
        <v>0</v>
      </c>
      <c r="BD24" s="192">
        <f>SUMIF(Staff!$B$50:$B$64,$C24,Staff!BE$50:BE$64)</f>
        <v>0</v>
      </c>
      <c r="BE24" s="192">
        <f>SUMIF(Staff!$B$50:$B$64,$C24,Staff!BF$50:BF$64)</f>
        <v>0</v>
      </c>
      <c r="BF24" s="192">
        <f>SUMIF(Staff!$B$50:$B$64,$C24,Staff!BG$50:BG$64)</f>
        <v>0</v>
      </c>
      <c r="BG24" s="192">
        <f>SUMIF(Staff!$B$50:$B$64,$C24,Staff!BH$50:BH$64)</f>
        <v>0</v>
      </c>
      <c r="BH24" s="192">
        <f>SUMIF(Staff!$B$50:$B$64,$C24,Staff!BI$50:BI$64)</f>
        <v>0</v>
      </c>
      <c r="BI24" s="192">
        <f>SUMIF(Staff!$B$50:$B$64,$C24,Staff!BJ$50:BJ$64)</f>
        <v>0</v>
      </c>
      <c r="BJ24" s="192">
        <f>SUMIF(Staff!$B$50:$B$64,$C24,Staff!BK$50:BK$64)</f>
        <v>0</v>
      </c>
      <c r="BK24" s="192">
        <f>SUMIF(Staff!$B$50:$B$64,$C24,Staff!BL$50:BL$64)</f>
        <v>0</v>
      </c>
      <c r="BL24" s="192">
        <f>SUMIF(Staff!$B$50:$B$64,$C24,Staff!BM$50:BM$64)</f>
        <v>0</v>
      </c>
      <c r="BM24" s="192">
        <f>SUMIF(Staff!$B$50:$B$64,$C24,Staff!BN$50:BN$64)</f>
        <v>0</v>
      </c>
      <c r="BN24" s="192">
        <f>SUMIF(Staff!$B$50:$B$64,$C24,Staff!BO$50:BO$64)</f>
        <v>0</v>
      </c>
      <c r="BO24" s="192">
        <f>SUMIF(Staff!$B$50:$B$64,$C24,Staff!BP$50:BP$64)</f>
        <v>0</v>
      </c>
      <c r="BP24" s="192">
        <f>SUMIF(Staff!$B$50:$B$64,$C24,Staff!BQ$50:BQ$64)</f>
        <v>0</v>
      </c>
      <c r="BQ24" s="192">
        <f>SUMIF(Staff!$B$50:$B$64,$C24,Staff!BR$50:BR$64)</f>
        <v>0</v>
      </c>
      <c r="BR24" s="192">
        <f>SUMIF(Staff!$B$50:$B$64,$C24,Staff!BS$50:BS$64)</f>
        <v>0</v>
      </c>
      <c r="BS24" s="192">
        <f>SUMIF(Staff!$B$50:$B$64,$C24,Staff!BT$50:BT$64)</f>
        <v>0</v>
      </c>
      <c r="BT24" s="192">
        <f>SUMIF(Staff!$B$50:$B$64,$C24,Staff!BU$50:BU$64)</f>
        <v>0</v>
      </c>
      <c r="BU24" s="192">
        <f>SUMIF(Staff!$B$50:$B$64,$C24,Staff!BV$50:BV$64)</f>
        <v>0</v>
      </c>
      <c r="BV24" s="192">
        <f>SUMIF(Staff!$B$50:$B$64,$C24,Staff!BW$50:BW$64)</f>
        <v>0</v>
      </c>
      <c r="BW24" s="192">
        <f>SUMIF(Staff!$B$50:$B$64,$C24,Staff!BX$50:BX$64)</f>
        <v>0</v>
      </c>
      <c r="BX24" s="192">
        <f>SUMIF(Staff!$B$50:$B$64,$C24,Staff!BY$50:BY$64)</f>
        <v>0</v>
      </c>
      <c r="BY24" s="192">
        <f>SUMIF(Staff!$B$50:$B$64,$C24,Staff!BZ$50:BZ$64)</f>
        <v>0</v>
      </c>
      <c r="BZ24" s="192">
        <f>SUMIF(Staff!$B$50:$B$64,$C24,Staff!CA$50:CA$64)</f>
        <v>0</v>
      </c>
      <c r="CA24" s="192">
        <f>SUMIF(Staff!$B$50:$B$64,$C24,Staff!CB$50:CB$64)</f>
        <v>0</v>
      </c>
      <c r="CB24" s="192">
        <f>SUMIF(Staff!$B$50:$B$64,$C24,Staff!CC$50:CC$64)</f>
        <v>0</v>
      </c>
      <c r="CC24" s="192">
        <f>SUMIF(Staff!$B$50:$B$64,$C24,Staff!CD$50:CD$64)</f>
        <v>0</v>
      </c>
      <c r="CD24" s="192">
        <f>SUMIF(Staff!$B$50:$B$64,$C24,Staff!CE$50:CE$64)</f>
        <v>0</v>
      </c>
      <c r="CE24" s="192">
        <f>SUMIF(Staff!$B$50:$B$64,$C24,Staff!CF$50:CF$64)</f>
        <v>0</v>
      </c>
      <c r="CF24" s="192">
        <f>SUMIF(Staff!$B$50:$B$64,$C24,Staff!CG$50:CG$64)</f>
        <v>0</v>
      </c>
      <c r="CG24" s="192">
        <f>SUMIF(Staff!$B$50:$B$64,$C24,Staff!CH$50:CH$64)</f>
        <v>0</v>
      </c>
      <c r="CH24" s="192">
        <f>SUMIF(Staff!$B$50:$B$64,$C24,Staff!CI$50:CI$64)</f>
        <v>0</v>
      </c>
      <c r="CI24" s="192">
        <f>SUMIF(Staff!$B$50:$B$64,$C24,Staff!CJ$50:CJ$64)</f>
        <v>0</v>
      </c>
      <c r="CJ24" s="192">
        <f>SUMIF(Staff!$B$50:$B$64,$C24,Staff!CK$50:CK$64)</f>
        <v>0</v>
      </c>
      <c r="CK24" s="192">
        <f>SUMIF(Staff!$B$50:$B$64,$C24,Staff!CL$50:CL$64)</f>
        <v>0</v>
      </c>
      <c r="CL24" s="192">
        <f>SUMIF(Staff!$B$50:$B$64,$C24,Staff!CM$50:CM$64)</f>
        <v>0</v>
      </c>
      <c r="CM24" s="192">
        <f>SUMIF(Staff!$B$50:$B$64,$C24,Staff!CN$50:CN$64)</f>
        <v>0</v>
      </c>
      <c r="CN24" s="192">
        <f>SUMIF(Staff!$B$50:$B$64,$C24,Staff!CO$50:CO$64)</f>
        <v>0</v>
      </c>
      <c r="CO24" s="192">
        <f>SUMIF(Staff!$B$50:$B$64,$C24,Staff!CP$50:CP$64)</f>
        <v>0</v>
      </c>
      <c r="CP24" s="192">
        <f>SUMIF(Staff!$B$50:$B$64,$C24,Staff!CQ$50:CQ$64)</f>
        <v>0</v>
      </c>
      <c r="CQ24" s="192">
        <f>SUMIF(Staff!$B$50:$B$64,$C24,Staff!CR$50:CR$64)</f>
        <v>0</v>
      </c>
      <c r="CR24" s="192">
        <f>SUMIF(Staff!$B$50:$B$64,$C24,Staff!CS$50:CS$64)</f>
        <v>0</v>
      </c>
      <c r="CS24" s="192">
        <f>SUMIF(Staff!$B$50:$B$64,$C24,Staff!CT$50:CT$64)</f>
        <v>0</v>
      </c>
      <c r="CT24" s="192">
        <f>SUMIF(Staff!$B$50:$B$64,$C24,Staff!CU$50:CU$64)</f>
        <v>0</v>
      </c>
      <c r="CU24" s="192">
        <f>SUMIF(Staff!$B$50:$B$64,$C24,Staff!CV$50:CV$64)</f>
        <v>0</v>
      </c>
      <c r="CV24" s="192">
        <f>SUMIF(Staff!$B$50:$B$64,$C24,Staff!CW$50:CW$64)</f>
        <v>0</v>
      </c>
      <c r="CW24" s="192">
        <f>SUMIF(Staff!$B$50:$B$64,$C24,Staff!CX$50:CX$64)</f>
        <v>0</v>
      </c>
      <c r="CX24" s="192">
        <f>SUMIF(Staff!$B$50:$B$64,$C24,Staff!CY$50:CY$64)</f>
        <v>0</v>
      </c>
      <c r="CY24" s="192">
        <f>SUMIF(Staff!$B$50:$B$64,$C24,Staff!CZ$50:CZ$64)</f>
        <v>0</v>
      </c>
      <c r="CZ24" s="192">
        <f>SUMIF(Staff!$B$50:$B$64,$C24,Staff!DA$50:DA$64)</f>
        <v>0</v>
      </c>
      <c r="DA24" s="192">
        <f>SUMIF(Staff!$B$50:$B$64,$C24,Staff!DB$50:DB$64)</f>
        <v>0</v>
      </c>
      <c r="DB24" s="192">
        <f>SUMIF(Staff!$B$50:$B$64,$C24,Staff!DC$50:DC$64)</f>
        <v>0</v>
      </c>
      <c r="DC24" s="192">
        <f>SUMIF(Staff!$B$50:$B$64,$C24,Staff!DD$50:DD$64)</f>
        <v>0</v>
      </c>
      <c r="DD24" s="192">
        <f>SUMIF(Staff!$B$50:$B$64,$C24,Staff!DE$50:DE$64)</f>
        <v>0</v>
      </c>
      <c r="DE24" s="192">
        <f>SUMIF(Staff!$B$50:$B$64,$C24,Staff!DF$50:DF$64)</f>
        <v>0</v>
      </c>
      <c r="DF24" s="192">
        <f>SUMIF(Staff!$B$50:$B$64,$C24,Staff!DG$50:DG$64)</f>
        <v>0</v>
      </c>
      <c r="DG24" s="192">
        <f>SUMIF(Staff!$B$50:$B$64,$C24,Staff!DH$50:DH$64)</f>
        <v>0</v>
      </c>
      <c r="DH24" s="192">
        <f>SUMIF(Staff!$B$50:$B$64,$C24,Staff!DI$50:DI$64)</f>
        <v>0</v>
      </c>
      <c r="DI24" s="192">
        <f>SUMIF(Staff!$B$50:$B$64,$C24,Staff!DJ$50:DJ$64)</f>
        <v>0</v>
      </c>
      <c r="DJ24" s="192">
        <f>SUMIF(Staff!$B$50:$B$64,$C24,Staff!DK$50:DK$64)</f>
        <v>0</v>
      </c>
      <c r="DK24" s="192">
        <f>SUMIF(Staff!$B$50:$B$64,$C24,Staff!DL$50:DL$64)</f>
        <v>0</v>
      </c>
      <c r="DL24" s="192">
        <f>SUMIF(Staff!$B$50:$B$64,$C24,Staff!DM$50:DM$64)</f>
        <v>0</v>
      </c>
      <c r="DM24" s="192">
        <f>SUMIF(Staff!$B$50:$B$64,$C24,Staff!DN$50:DN$64)</f>
        <v>0</v>
      </c>
      <c r="DN24" s="192">
        <f>SUMIF(Staff!$B$50:$B$64,$C24,Staff!DO$50:DO$64)</f>
        <v>0</v>
      </c>
      <c r="DO24" s="192">
        <f>SUMIF(Staff!$B$50:$B$64,$C24,Staff!DP$50:DP$64)</f>
        <v>0</v>
      </c>
      <c r="DP24" s="192">
        <f>SUMIF(Staff!$B$50:$B$64,$C24,Staff!DQ$50:DQ$64)</f>
        <v>0</v>
      </c>
      <c r="DQ24" s="192">
        <f>SUMIF(Staff!$B$50:$B$64,$C24,Staff!DR$50:DR$64)</f>
        <v>0</v>
      </c>
      <c r="DR24" s="192">
        <f>SUMIF(Staff!$B$50:$B$64,$C24,Staff!DS$50:DS$64)</f>
        <v>0</v>
      </c>
      <c r="DS24" s="192">
        <f>SUMIF(Staff!$B$50:$B$64,$C24,Staff!DT$50:DT$64)</f>
        <v>0</v>
      </c>
      <c r="DT24" s="192">
        <f>SUMIF(Staff!$B$50:$B$64,$C24,Staff!DU$50:DU$64)</f>
        <v>0</v>
      </c>
      <c r="DU24" s="192">
        <f>SUMIF(Staff!$B$50:$B$64,$C24,Staff!DV$50:DV$64)</f>
        <v>0</v>
      </c>
      <c r="DV24" s="21"/>
      <c r="DW24" s="21"/>
      <c r="DX24" s="21"/>
      <c r="DY24" s="21"/>
      <c r="DZ24" s="21"/>
      <c r="EA24" s="21"/>
      <c r="EB24" s="21"/>
      <c r="EC24" s="21"/>
      <c r="ED24" s="21"/>
      <c r="EE24" s="21"/>
      <c r="EF24" s="21"/>
      <c r="EG24" s="21"/>
      <c r="EH24" s="21"/>
      <c r="EI24" s="21"/>
      <c r="EJ24" s="21"/>
      <c r="EK24" s="21"/>
      <c r="EL24" s="21"/>
      <c r="EM24" s="21"/>
      <c r="EN24" s="21"/>
      <c r="EO24" s="21"/>
    </row>
    <row r="25" spans="1:145" ht="13.5" customHeight="1">
      <c r="A25" s="21"/>
      <c r="B25" s="21"/>
      <c r="C25" s="191" t="s">
        <v>200</v>
      </c>
      <c r="D25" s="180" t="s">
        <v>77</v>
      </c>
      <c r="E25" s="182"/>
      <c r="F25" s="192">
        <f>SUMIF(Staff!$B$50:$B$64,$C25,Staff!G$50:G$64)</f>
        <v>0</v>
      </c>
      <c r="G25" s="192">
        <f>SUMIF(Staff!$B$50:$B$64,$C25,Staff!H$50:H$64)</f>
        <v>0</v>
      </c>
      <c r="H25" s="192">
        <f>SUMIF(Staff!$B$50:$B$64,$C25,Staff!I$50:I$64)</f>
        <v>0</v>
      </c>
      <c r="I25" s="192">
        <f>SUMIF(Staff!$B$50:$B$64,$C25,Staff!J$50:J$64)</f>
        <v>0</v>
      </c>
      <c r="J25" s="192">
        <f>SUMIF(Staff!$B$50:$B$64,$C25,Staff!K$50:K$64)</f>
        <v>0</v>
      </c>
      <c r="K25" s="192">
        <f>SUMIF(Staff!$B$50:$B$64,$C25,Staff!L$50:L$64)</f>
        <v>0</v>
      </c>
      <c r="L25" s="192">
        <f>SUMIF(Staff!$B$50:$B$64,$C25,Staff!M$50:M$64)</f>
        <v>0</v>
      </c>
      <c r="M25" s="192">
        <f>SUMIF(Staff!$B$50:$B$64,$C25,Staff!N$50:N$64)</f>
        <v>0</v>
      </c>
      <c r="N25" s="192">
        <f>SUMIF(Staff!$B$50:$B$64,$C25,Staff!O$50:O$64)</f>
        <v>0</v>
      </c>
      <c r="O25" s="192">
        <f>SUMIF(Staff!$B$50:$B$64,$C25,Staff!P$50:P$64)</f>
        <v>0</v>
      </c>
      <c r="P25" s="192">
        <f>SUMIF(Staff!$B$50:$B$64,$C25,Staff!Q$50:Q$64)</f>
        <v>0</v>
      </c>
      <c r="Q25" s="192">
        <f>SUMIF(Staff!$B$50:$B$64,$C25,Staff!R$50:R$64)</f>
        <v>0</v>
      </c>
      <c r="R25" s="192">
        <f>SUMIF(Staff!$B$50:$B$64,$C25,Staff!S$50:S$64)</f>
        <v>0</v>
      </c>
      <c r="S25" s="192">
        <f>SUMIF(Staff!$B$50:$B$64,$C25,Staff!T$50:T$64)</f>
        <v>0</v>
      </c>
      <c r="T25" s="192">
        <f>SUMIF(Staff!$B$50:$B$64,$C25,Staff!U$50:U$64)</f>
        <v>0</v>
      </c>
      <c r="U25" s="192">
        <f>SUMIF(Staff!$B$50:$B$64,$C25,Staff!V$50:V$64)</f>
        <v>0</v>
      </c>
      <c r="V25" s="192">
        <f>SUMIF(Staff!$B$50:$B$64,$C25,Staff!W$50:W$64)</f>
        <v>0</v>
      </c>
      <c r="W25" s="192">
        <f>SUMIF(Staff!$B$50:$B$64,$C25,Staff!X$50:X$64)</f>
        <v>0</v>
      </c>
      <c r="X25" s="192">
        <f>SUMIF(Staff!$B$50:$B$64,$C25,Staff!Y$50:Y$64)</f>
        <v>0</v>
      </c>
      <c r="Y25" s="192">
        <f>SUMIF(Staff!$B$50:$B$64,$C25,Staff!Z$50:Z$64)</f>
        <v>0</v>
      </c>
      <c r="Z25" s="192">
        <f>SUMIF(Staff!$B$50:$B$64,$C25,Staff!AA$50:AA$64)</f>
        <v>0</v>
      </c>
      <c r="AA25" s="192">
        <f>SUMIF(Staff!$B$50:$B$64,$C25,Staff!AB$50:AB$64)</f>
        <v>0</v>
      </c>
      <c r="AB25" s="192">
        <f>SUMIF(Staff!$B$50:$B$64,$C25,Staff!AC$50:AC$64)</f>
        <v>0</v>
      </c>
      <c r="AC25" s="192">
        <f>SUMIF(Staff!$B$50:$B$64,$C25,Staff!AD$50:AD$64)</f>
        <v>0</v>
      </c>
      <c r="AD25" s="192">
        <f>SUMIF(Staff!$B$50:$B$64,$C25,Staff!AE$50:AE$64)</f>
        <v>0</v>
      </c>
      <c r="AE25" s="192">
        <f>SUMIF(Staff!$B$50:$B$64,$C25,Staff!AF$50:AF$64)</f>
        <v>0</v>
      </c>
      <c r="AF25" s="192">
        <f>SUMIF(Staff!$B$50:$B$64,$C25,Staff!AG$50:AG$64)</f>
        <v>0</v>
      </c>
      <c r="AG25" s="192">
        <f>SUMIF(Staff!$B$50:$B$64,$C25,Staff!AH$50:AH$64)</f>
        <v>0</v>
      </c>
      <c r="AH25" s="192">
        <f>SUMIF(Staff!$B$50:$B$64,$C25,Staff!AI$50:AI$64)</f>
        <v>0</v>
      </c>
      <c r="AI25" s="192">
        <f>SUMIF(Staff!$B$50:$B$64,$C25,Staff!AJ$50:AJ$64)</f>
        <v>0</v>
      </c>
      <c r="AJ25" s="192">
        <f>SUMIF(Staff!$B$50:$B$64,$C25,Staff!AK$50:AK$64)</f>
        <v>0</v>
      </c>
      <c r="AK25" s="192">
        <f>SUMIF(Staff!$B$50:$B$64,$C25,Staff!AL$50:AL$64)</f>
        <v>0</v>
      </c>
      <c r="AL25" s="192">
        <f>SUMIF(Staff!$B$50:$B$64,$C25,Staff!AM$50:AM$64)</f>
        <v>0</v>
      </c>
      <c r="AM25" s="192">
        <f>SUMIF(Staff!$B$50:$B$64,$C25,Staff!AN$50:AN$64)</f>
        <v>0</v>
      </c>
      <c r="AN25" s="192">
        <f>SUMIF(Staff!$B$50:$B$64,$C25,Staff!AO$50:AO$64)</f>
        <v>0</v>
      </c>
      <c r="AO25" s="192">
        <f>SUMIF(Staff!$B$50:$B$64,$C25,Staff!AP$50:AP$64)</f>
        <v>0</v>
      </c>
      <c r="AP25" s="192">
        <f>SUMIF(Staff!$B$50:$B$64,$C25,Staff!AQ$50:AQ$64)</f>
        <v>0</v>
      </c>
      <c r="AQ25" s="192">
        <f>SUMIF(Staff!$B$50:$B$64,$C25,Staff!AR$50:AR$64)</f>
        <v>0</v>
      </c>
      <c r="AR25" s="192">
        <f>SUMIF(Staff!$B$50:$B$64,$C25,Staff!AS$50:AS$64)</f>
        <v>0</v>
      </c>
      <c r="AS25" s="192">
        <f>SUMIF(Staff!$B$50:$B$64,$C25,Staff!AT$50:AT$64)</f>
        <v>0</v>
      </c>
      <c r="AT25" s="192">
        <f>SUMIF(Staff!$B$50:$B$64,$C25,Staff!AU$50:AU$64)</f>
        <v>0</v>
      </c>
      <c r="AU25" s="192">
        <f>SUMIF(Staff!$B$50:$B$64,$C25,Staff!AV$50:AV$64)</f>
        <v>0</v>
      </c>
      <c r="AV25" s="192">
        <f>SUMIF(Staff!$B$50:$B$64,$C25,Staff!AW$50:AW$64)</f>
        <v>0</v>
      </c>
      <c r="AW25" s="192">
        <f>SUMIF(Staff!$B$50:$B$64,$C25,Staff!AX$50:AX$64)</f>
        <v>0</v>
      </c>
      <c r="AX25" s="192">
        <f>SUMIF(Staff!$B$50:$B$64,$C25,Staff!AY$50:AY$64)</f>
        <v>0</v>
      </c>
      <c r="AY25" s="192">
        <f>SUMIF(Staff!$B$50:$B$64,$C25,Staff!AZ$50:AZ$64)</f>
        <v>0</v>
      </c>
      <c r="AZ25" s="192">
        <f>SUMIF(Staff!$B$50:$B$64,$C25,Staff!BA$50:BA$64)</f>
        <v>0</v>
      </c>
      <c r="BA25" s="192">
        <f>SUMIF(Staff!$B$50:$B$64,$C25,Staff!BB$50:BB$64)</f>
        <v>0</v>
      </c>
      <c r="BB25" s="192">
        <f>SUMIF(Staff!$B$50:$B$64,$C25,Staff!BC$50:BC$64)</f>
        <v>0</v>
      </c>
      <c r="BC25" s="192">
        <f>SUMIF(Staff!$B$50:$B$64,$C25,Staff!BD$50:BD$64)</f>
        <v>0</v>
      </c>
      <c r="BD25" s="192">
        <f>SUMIF(Staff!$B$50:$B$64,$C25,Staff!BE$50:BE$64)</f>
        <v>0</v>
      </c>
      <c r="BE25" s="192">
        <f>SUMIF(Staff!$B$50:$B$64,$C25,Staff!BF$50:BF$64)</f>
        <v>0</v>
      </c>
      <c r="BF25" s="192">
        <f>SUMIF(Staff!$B$50:$B$64,$C25,Staff!BG$50:BG$64)</f>
        <v>0</v>
      </c>
      <c r="BG25" s="192">
        <f>SUMIF(Staff!$B$50:$B$64,$C25,Staff!BH$50:BH$64)</f>
        <v>0</v>
      </c>
      <c r="BH25" s="192">
        <f>SUMIF(Staff!$B$50:$B$64,$C25,Staff!BI$50:BI$64)</f>
        <v>0</v>
      </c>
      <c r="BI25" s="192">
        <f>SUMIF(Staff!$B$50:$B$64,$C25,Staff!BJ$50:BJ$64)</f>
        <v>0</v>
      </c>
      <c r="BJ25" s="192">
        <f>SUMIF(Staff!$B$50:$B$64,$C25,Staff!BK$50:BK$64)</f>
        <v>0</v>
      </c>
      <c r="BK25" s="192">
        <f>SUMIF(Staff!$B$50:$B$64,$C25,Staff!BL$50:BL$64)</f>
        <v>0</v>
      </c>
      <c r="BL25" s="192">
        <f>SUMIF(Staff!$B$50:$B$64,$C25,Staff!BM$50:BM$64)</f>
        <v>0</v>
      </c>
      <c r="BM25" s="192">
        <f>SUMIF(Staff!$B$50:$B$64,$C25,Staff!BN$50:BN$64)</f>
        <v>0</v>
      </c>
      <c r="BN25" s="192">
        <f>SUMIF(Staff!$B$50:$B$64,$C25,Staff!BO$50:BO$64)</f>
        <v>0</v>
      </c>
      <c r="BO25" s="192">
        <f>SUMIF(Staff!$B$50:$B$64,$C25,Staff!BP$50:BP$64)</f>
        <v>0</v>
      </c>
      <c r="BP25" s="192">
        <f>SUMIF(Staff!$B$50:$B$64,$C25,Staff!BQ$50:BQ$64)</f>
        <v>0</v>
      </c>
      <c r="BQ25" s="192">
        <f>SUMIF(Staff!$B$50:$B$64,$C25,Staff!BR$50:BR$64)</f>
        <v>0</v>
      </c>
      <c r="BR25" s="192">
        <f>SUMIF(Staff!$B$50:$B$64,$C25,Staff!BS$50:BS$64)</f>
        <v>0</v>
      </c>
      <c r="BS25" s="192">
        <f>SUMIF(Staff!$B$50:$B$64,$C25,Staff!BT$50:BT$64)</f>
        <v>0</v>
      </c>
      <c r="BT25" s="192">
        <f>SUMIF(Staff!$B$50:$B$64,$C25,Staff!BU$50:BU$64)</f>
        <v>0</v>
      </c>
      <c r="BU25" s="192">
        <f>SUMIF(Staff!$B$50:$B$64,$C25,Staff!BV$50:BV$64)</f>
        <v>0</v>
      </c>
      <c r="BV25" s="192">
        <f>SUMIF(Staff!$B$50:$B$64,$C25,Staff!BW$50:BW$64)</f>
        <v>0</v>
      </c>
      <c r="BW25" s="192">
        <f>SUMIF(Staff!$B$50:$B$64,$C25,Staff!BX$50:BX$64)</f>
        <v>0</v>
      </c>
      <c r="BX25" s="192">
        <f>SUMIF(Staff!$B$50:$B$64,$C25,Staff!BY$50:BY$64)</f>
        <v>0</v>
      </c>
      <c r="BY25" s="192">
        <f>SUMIF(Staff!$B$50:$B$64,$C25,Staff!BZ$50:BZ$64)</f>
        <v>0</v>
      </c>
      <c r="BZ25" s="192">
        <f>SUMIF(Staff!$B$50:$B$64,$C25,Staff!CA$50:CA$64)</f>
        <v>0</v>
      </c>
      <c r="CA25" s="192">
        <f>SUMIF(Staff!$B$50:$B$64,$C25,Staff!CB$50:CB$64)</f>
        <v>0</v>
      </c>
      <c r="CB25" s="192">
        <f>SUMIF(Staff!$B$50:$B$64,$C25,Staff!CC$50:CC$64)</f>
        <v>0</v>
      </c>
      <c r="CC25" s="192">
        <f>SUMIF(Staff!$B$50:$B$64,$C25,Staff!CD$50:CD$64)</f>
        <v>0</v>
      </c>
      <c r="CD25" s="192">
        <f>SUMIF(Staff!$B$50:$B$64,$C25,Staff!CE$50:CE$64)</f>
        <v>0</v>
      </c>
      <c r="CE25" s="192">
        <f>SUMIF(Staff!$B$50:$B$64,$C25,Staff!CF$50:CF$64)</f>
        <v>0</v>
      </c>
      <c r="CF25" s="192">
        <f>SUMIF(Staff!$B$50:$B$64,$C25,Staff!CG$50:CG$64)</f>
        <v>0</v>
      </c>
      <c r="CG25" s="192">
        <f>SUMIF(Staff!$B$50:$B$64,$C25,Staff!CH$50:CH$64)</f>
        <v>0</v>
      </c>
      <c r="CH25" s="192">
        <f>SUMIF(Staff!$B$50:$B$64,$C25,Staff!CI$50:CI$64)</f>
        <v>0</v>
      </c>
      <c r="CI25" s="192">
        <f>SUMIF(Staff!$B$50:$B$64,$C25,Staff!CJ$50:CJ$64)</f>
        <v>0</v>
      </c>
      <c r="CJ25" s="192">
        <f>SUMIF(Staff!$B$50:$B$64,$C25,Staff!CK$50:CK$64)</f>
        <v>0</v>
      </c>
      <c r="CK25" s="192">
        <f>SUMIF(Staff!$B$50:$B$64,$C25,Staff!CL$50:CL$64)</f>
        <v>0</v>
      </c>
      <c r="CL25" s="192">
        <f>SUMIF(Staff!$B$50:$B$64,$C25,Staff!CM$50:CM$64)</f>
        <v>0</v>
      </c>
      <c r="CM25" s="192">
        <f>SUMIF(Staff!$B$50:$B$64,$C25,Staff!CN$50:CN$64)</f>
        <v>0</v>
      </c>
      <c r="CN25" s="192">
        <f>SUMIF(Staff!$B$50:$B$64,$C25,Staff!CO$50:CO$64)</f>
        <v>0</v>
      </c>
      <c r="CO25" s="192">
        <f>SUMIF(Staff!$B$50:$B$64,$C25,Staff!CP$50:CP$64)</f>
        <v>0</v>
      </c>
      <c r="CP25" s="192">
        <f>SUMIF(Staff!$B$50:$B$64,$C25,Staff!CQ$50:CQ$64)</f>
        <v>0</v>
      </c>
      <c r="CQ25" s="192">
        <f>SUMIF(Staff!$B$50:$B$64,$C25,Staff!CR$50:CR$64)</f>
        <v>0</v>
      </c>
      <c r="CR25" s="192">
        <f>SUMIF(Staff!$B$50:$B$64,$C25,Staff!CS$50:CS$64)</f>
        <v>0</v>
      </c>
      <c r="CS25" s="192">
        <f>SUMIF(Staff!$B$50:$B$64,$C25,Staff!CT$50:CT$64)</f>
        <v>0</v>
      </c>
      <c r="CT25" s="192">
        <f>SUMIF(Staff!$B$50:$B$64,$C25,Staff!CU$50:CU$64)</f>
        <v>0</v>
      </c>
      <c r="CU25" s="192">
        <f>SUMIF(Staff!$B$50:$B$64,$C25,Staff!CV$50:CV$64)</f>
        <v>0</v>
      </c>
      <c r="CV25" s="192">
        <f>SUMIF(Staff!$B$50:$B$64,$C25,Staff!CW$50:CW$64)</f>
        <v>0</v>
      </c>
      <c r="CW25" s="192">
        <f>SUMIF(Staff!$B$50:$B$64,$C25,Staff!CX$50:CX$64)</f>
        <v>0</v>
      </c>
      <c r="CX25" s="192">
        <f>SUMIF(Staff!$B$50:$B$64,$C25,Staff!CY$50:CY$64)</f>
        <v>0</v>
      </c>
      <c r="CY25" s="192">
        <f>SUMIF(Staff!$B$50:$B$64,$C25,Staff!CZ$50:CZ$64)</f>
        <v>0</v>
      </c>
      <c r="CZ25" s="192">
        <f>SUMIF(Staff!$B$50:$B$64,$C25,Staff!DA$50:DA$64)</f>
        <v>0</v>
      </c>
      <c r="DA25" s="192">
        <f>SUMIF(Staff!$B$50:$B$64,$C25,Staff!DB$50:DB$64)</f>
        <v>0</v>
      </c>
      <c r="DB25" s="192">
        <f>SUMIF(Staff!$B$50:$B$64,$C25,Staff!DC$50:DC$64)</f>
        <v>0</v>
      </c>
      <c r="DC25" s="192">
        <f>SUMIF(Staff!$B$50:$B$64,$C25,Staff!DD$50:DD$64)</f>
        <v>0</v>
      </c>
      <c r="DD25" s="192">
        <f>SUMIF(Staff!$B$50:$B$64,$C25,Staff!DE$50:DE$64)</f>
        <v>0</v>
      </c>
      <c r="DE25" s="192">
        <f>SUMIF(Staff!$B$50:$B$64,$C25,Staff!DF$50:DF$64)</f>
        <v>0</v>
      </c>
      <c r="DF25" s="192">
        <f>SUMIF(Staff!$B$50:$B$64,$C25,Staff!DG$50:DG$64)</f>
        <v>0</v>
      </c>
      <c r="DG25" s="192">
        <f>SUMIF(Staff!$B$50:$B$64,$C25,Staff!DH$50:DH$64)</f>
        <v>0</v>
      </c>
      <c r="DH25" s="192">
        <f>SUMIF(Staff!$B$50:$B$64,$C25,Staff!DI$50:DI$64)</f>
        <v>0</v>
      </c>
      <c r="DI25" s="192">
        <f>SUMIF(Staff!$B$50:$B$64,$C25,Staff!DJ$50:DJ$64)</f>
        <v>0</v>
      </c>
      <c r="DJ25" s="192">
        <f>SUMIF(Staff!$B$50:$B$64,$C25,Staff!DK$50:DK$64)</f>
        <v>0</v>
      </c>
      <c r="DK25" s="192">
        <f>SUMIF(Staff!$B$50:$B$64,$C25,Staff!DL$50:DL$64)</f>
        <v>0</v>
      </c>
      <c r="DL25" s="192">
        <f>SUMIF(Staff!$B$50:$B$64,$C25,Staff!DM$50:DM$64)</f>
        <v>0</v>
      </c>
      <c r="DM25" s="192">
        <f>SUMIF(Staff!$B$50:$B$64,$C25,Staff!DN$50:DN$64)</f>
        <v>0</v>
      </c>
      <c r="DN25" s="192">
        <f>SUMIF(Staff!$B$50:$B$64,$C25,Staff!DO$50:DO$64)</f>
        <v>0</v>
      </c>
      <c r="DO25" s="192">
        <f>SUMIF(Staff!$B$50:$B$64,$C25,Staff!DP$50:DP$64)</f>
        <v>0</v>
      </c>
      <c r="DP25" s="192">
        <f>SUMIF(Staff!$B$50:$B$64,$C25,Staff!DQ$50:DQ$64)</f>
        <v>0</v>
      </c>
      <c r="DQ25" s="192">
        <f>SUMIF(Staff!$B$50:$B$64,$C25,Staff!DR$50:DR$64)</f>
        <v>0</v>
      </c>
      <c r="DR25" s="192">
        <f>SUMIF(Staff!$B$50:$B$64,$C25,Staff!DS$50:DS$64)</f>
        <v>0</v>
      </c>
      <c r="DS25" s="192">
        <f>SUMIF(Staff!$B$50:$B$64,$C25,Staff!DT$50:DT$64)</f>
        <v>0</v>
      </c>
      <c r="DT25" s="192">
        <f>SUMIF(Staff!$B$50:$B$64,$C25,Staff!DU$50:DU$64)</f>
        <v>0</v>
      </c>
      <c r="DU25" s="192">
        <f>SUMIF(Staff!$B$50:$B$64,$C25,Staff!DV$50:DV$64)</f>
        <v>0</v>
      </c>
      <c r="DV25" s="21"/>
      <c r="DW25" s="21"/>
      <c r="DX25" s="21"/>
      <c r="DY25" s="21"/>
      <c r="DZ25" s="21"/>
      <c r="EA25" s="21"/>
      <c r="EB25" s="21"/>
      <c r="EC25" s="21"/>
      <c r="ED25" s="21"/>
      <c r="EE25" s="21"/>
      <c r="EF25" s="21"/>
      <c r="EG25" s="21"/>
      <c r="EH25" s="21"/>
      <c r="EI25" s="21"/>
      <c r="EJ25" s="21"/>
      <c r="EK25" s="21"/>
      <c r="EL25" s="21"/>
      <c r="EM25" s="21"/>
      <c r="EN25" s="21"/>
      <c r="EO25" s="21"/>
    </row>
    <row r="26" spans="1:145" ht="13.5" customHeight="1">
      <c r="A26" s="21"/>
      <c r="B26" s="21"/>
      <c r="C26" s="191" t="s">
        <v>201</v>
      </c>
      <c r="D26" s="180" t="s">
        <v>77</v>
      </c>
      <c r="E26" s="182"/>
      <c r="F26" s="192">
        <f>SUMIF(Staff!$B$50:$B$64,$C26,Staff!G$50:G$64)</f>
        <v>0</v>
      </c>
      <c r="G26" s="192">
        <f>SUMIF(Staff!$B$50:$B$64,$C26,Staff!H$50:H$64)</f>
        <v>0</v>
      </c>
      <c r="H26" s="192">
        <f>SUMIF(Staff!$B$50:$B$64,$C26,Staff!I$50:I$64)</f>
        <v>0</v>
      </c>
      <c r="I26" s="192">
        <f>SUMIF(Staff!$B$50:$B$64,$C26,Staff!J$50:J$64)</f>
        <v>0</v>
      </c>
      <c r="J26" s="192">
        <f>SUMIF(Staff!$B$50:$B$64,$C26,Staff!K$50:K$64)</f>
        <v>0</v>
      </c>
      <c r="K26" s="192">
        <f>SUMIF(Staff!$B$50:$B$64,$C26,Staff!L$50:L$64)</f>
        <v>0</v>
      </c>
      <c r="L26" s="192">
        <f>SUMIF(Staff!$B$50:$B$64,$C26,Staff!M$50:M$64)</f>
        <v>0</v>
      </c>
      <c r="M26" s="192">
        <f>SUMIF(Staff!$B$50:$B$64,$C26,Staff!N$50:N$64)</f>
        <v>0</v>
      </c>
      <c r="N26" s="192">
        <f>SUMIF(Staff!$B$50:$B$64,$C26,Staff!O$50:O$64)</f>
        <v>0</v>
      </c>
      <c r="O26" s="192">
        <f>SUMIF(Staff!$B$50:$B$64,$C26,Staff!P$50:P$64)</f>
        <v>0</v>
      </c>
      <c r="P26" s="192">
        <f>SUMIF(Staff!$B$50:$B$64,$C26,Staff!Q$50:Q$64)</f>
        <v>0</v>
      </c>
      <c r="Q26" s="192">
        <f>SUMIF(Staff!$B$50:$B$64,$C26,Staff!R$50:R$64)</f>
        <v>0</v>
      </c>
      <c r="R26" s="192">
        <f>SUMIF(Staff!$B$50:$B$64,$C26,Staff!S$50:S$64)</f>
        <v>0</v>
      </c>
      <c r="S26" s="192">
        <f>SUMIF(Staff!$B$50:$B$64,$C26,Staff!T$50:T$64)</f>
        <v>0</v>
      </c>
      <c r="T26" s="192">
        <f>SUMIF(Staff!$B$50:$B$64,$C26,Staff!U$50:U$64)</f>
        <v>0</v>
      </c>
      <c r="U26" s="192">
        <f>SUMIF(Staff!$B$50:$B$64,$C26,Staff!V$50:V$64)</f>
        <v>0</v>
      </c>
      <c r="V26" s="192">
        <f>SUMIF(Staff!$B$50:$B$64,$C26,Staff!W$50:W$64)</f>
        <v>0</v>
      </c>
      <c r="W26" s="192">
        <f>SUMIF(Staff!$B$50:$B$64,$C26,Staff!X$50:X$64)</f>
        <v>0</v>
      </c>
      <c r="X26" s="192">
        <f>SUMIF(Staff!$B$50:$B$64,$C26,Staff!Y$50:Y$64)</f>
        <v>0</v>
      </c>
      <c r="Y26" s="192">
        <f>SUMIF(Staff!$B$50:$B$64,$C26,Staff!Z$50:Z$64)</f>
        <v>0</v>
      </c>
      <c r="Z26" s="192">
        <f>SUMIF(Staff!$B$50:$B$64,$C26,Staff!AA$50:AA$64)</f>
        <v>0</v>
      </c>
      <c r="AA26" s="192">
        <f>SUMIF(Staff!$B$50:$B$64,$C26,Staff!AB$50:AB$64)</f>
        <v>0</v>
      </c>
      <c r="AB26" s="192">
        <f>SUMIF(Staff!$B$50:$B$64,$C26,Staff!AC$50:AC$64)</f>
        <v>0</v>
      </c>
      <c r="AC26" s="192">
        <f>SUMIF(Staff!$B$50:$B$64,$C26,Staff!AD$50:AD$64)</f>
        <v>0</v>
      </c>
      <c r="AD26" s="192">
        <f>SUMIF(Staff!$B$50:$B$64,$C26,Staff!AE$50:AE$64)</f>
        <v>0</v>
      </c>
      <c r="AE26" s="192">
        <f>SUMIF(Staff!$B$50:$B$64,$C26,Staff!AF$50:AF$64)</f>
        <v>0</v>
      </c>
      <c r="AF26" s="192">
        <f>SUMIF(Staff!$B$50:$B$64,$C26,Staff!AG$50:AG$64)</f>
        <v>0</v>
      </c>
      <c r="AG26" s="192">
        <f>SUMIF(Staff!$B$50:$B$64,$C26,Staff!AH$50:AH$64)</f>
        <v>0</v>
      </c>
      <c r="AH26" s="192">
        <f>SUMIF(Staff!$B$50:$B$64,$C26,Staff!AI$50:AI$64)</f>
        <v>0</v>
      </c>
      <c r="AI26" s="192">
        <f>SUMIF(Staff!$B$50:$B$64,$C26,Staff!AJ$50:AJ$64)</f>
        <v>0</v>
      </c>
      <c r="AJ26" s="192">
        <f>SUMIF(Staff!$B$50:$B$64,$C26,Staff!AK$50:AK$64)</f>
        <v>0</v>
      </c>
      <c r="AK26" s="192">
        <f>SUMIF(Staff!$B$50:$B$64,$C26,Staff!AL$50:AL$64)</f>
        <v>0</v>
      </c>
      <c r="AL26" s="192">
        <f>SUMIF(Staff!$B$50:$B$64,$C26,Staff!AM$50:AM$64)</f>
        <v>0</v>
      </c>
      <c r="AM26" s="192">
        <f>SUMIF(Staff!$B$50:$B$64,$C26,Staff!AN$50:AN$64)</f>
        <v>0</v>
      </c>
      <c r="AN26" s="192">
        <f>SUMIF(Staff!$B$50:$B$64,$C26,Staff!AO$50:AO$64)</f>
        <v>0</v>
      </c>
      <c r="AO26" s="192">
        <f>SUMIF(Staff!$B$50:$B$64,$C26,Staff!AP$50:AP$64)</f>
        <v>0</v>
      </c>
      <c r="AP26" s="192">
        <f>SUMIF(Staff!$B$50:$B$64,$C26,Staff!AQ$50:AQ$64)</f>
        <v>0</v>
      </c>
      <c r="AQ26" s="192">
        <f>SUMIF(Staff!$B$50:$B$64,$C26,Staff!AR$50:AR$64)</f>
        <v>0</v>
      </c>
      <c r="AR26" s="192">
        <f>SUMIF(Staff!$B$50:$B$64,$C26,Staff!AS$50:AS$64)</f>
        <v>0</v>
      </c>
      <c r="AS26" s="192">
        <f>SUMIF(Staff!$B$50:$B$64,$C26,Staff!AT$50:AT$64)</f>
        <v>0</v>
      </c>
      <c r="AT26" s="192">
        <f>SUMIF(Staff!$B$50:$B$64,$C26,Staff!AU$50:AU$64)</f>
        <v>0</v>
      </c>
      <c r="AU26" s="192">
        <f>SUMIF(Staff!$B$50:$B$64,$C26,Staff!AV$50:AV$64)</f>
        <v>0</v>
      </c>
      <c r="AV26" s="192">
        <f>SUMIF(Staff!$B$50:$B$64,$C26,Staff!AW$50:AW$64)</f>
        <v>0</v>
      </c>
      <c r="AW26" s="192">
        <f>SUMIF(Staff!$B$50:$B$64,$C26,Staff!AX$50:AX$64)</f>
        <v>0</v>
      </c>
      <c r="AX26" s="192">
        <f>SUMIF(Staff!$B$50:$B$64,$C26,Staff!AY$50:AY$64)</f>
        <v>0</v>
      </c>
      <c r="AY26" s="192">
        <f>SUMIF(Staff!$B$50:$B$64,$C26,Staff!AZ$50:AZ$64)</f>
        <v>0</v>
      </c>
      <c r="AZ26" s="192">
        <f>SUMIF(Staff!$B$50:$B$64,$C26,Staff!BA$50:BA$64)</f>
        <v>0</v>
      </c>
      <c r="BA26" s="192">
        <f>SUMIF(Staff!$B$50:$B$64,$C26,Staff!BB$50:BB$64)</f>
        <v>0</v>
      </c>
      <c r="BB26" s="192">
        <f>SUMIF(Staff!$B$50:$B$64,$C26,Staff!BC$50:BC$64)</f>
        <v>0</v>
      </c>
      <c r="BC26" s="192">
        <f>SUMIF(Staff!$B$50:$B$64,$C26,Staff!BD$50:BD$64)</f>
        <v>0</v>
      </c>
      <c r="BD26" s="192">
        <f>SUMIF(Staff!$B$50:$B$64,$C26,Staff!BE$50:BE$64)</f>
        <v>0</v>
      </c>
      <c r="BE26" s="192">
        <f>SUMIF(Staff!$B$50:$B$64,$C26,Staff!BF$50:BF$64)</f>
        <v>0</v>
      </c>
      <c r="BF26" s="192">
        <f>SUMIF(Staff!$B$50:$B$64,$C26,Staff!BG$50:BG$64)</f>
        <v>0</v>
      </c>
      <c r="BG26" s="192">
        <f>SUMIF(Staff!$B$50:$B$64,$C26,Staff!BH$50:BH$64)</f>
        <v>0</v>
      </c>
      <c r="BH26" s="192">
        <f>SUMIF(Staff!$B$50:$B$64,$C26,Staff!BI$50:BI$64)</f>
        <v>0</v>
      </c>
      <c r="BI26" s="192">
        <f>SUMIF(Staff!$B$50:$B$64,$C26,Staff!BJ$50:BJ$64)</f>
        <v>0</v>
      </c>
      <c r="BJ26" s="192">
        <f>SUMIF(Staff!$B$50:$B$64,$C26,Staff!BK$50:BK$64)</f>
        <v>0</v>
      </c>
      <c r="BK26" s="192">
        <f>SUMIF(Staff!$B$50:$B$64,$C26,Staff!BL$50:BL$64)</f>
        <v>0</v>
      </c>
      <c r="BL26" s="192">
        <f>SUMIF(Staff!$B$50:$B$64,$C26,Staff!BM$50:BM$64)</f>
        <v>0</v>
      </c>
      <c r="BM26" s="192">
        <f>SUMIF(Staff!$B$50:$B$64,$C26,Staff!BN$50:BN$64)</f>
        <v>0</v>
      </c>
      <c r="BN26" s="192">
        <f>SUMIF(Staff!$B$50:$B$64,$C26,Staff!BO$50:BO$64)</f>
        <v>0</v>
      </c>
      <c r="BO26" s="192">
        <f>SUMIF(Staff!$B$50:$B$64,$C26,Staff!BP$50:BP$64)</f>
        <v>0</v>
      </c>
      <c r="BP26" s="192">
        <f>SUMIF(Staff!$B$50:$B$64,$C26,Staff!BQ$50:BQ$64)</f>
        <v>0</v>
      </c>
      <c r="BQ26" s="192">
        <f>SUMIF(Staff!$B$50:$B$64,$C26,Staff!BR$50:BR$64)</f>
        <v>0</v>
      </c>
      <c r="BR26" s="192">
        <f>SUMIF(Staff!$B$50:$B$64,$C26,Staff!BS$50:BS$64)</f>
        <v>0</v>
      </c>
      <c r="BS26" s="192">
        <f>SUMIF(Staff!$B$50:$B$64,$C26,Staff!BT$50:BT$64)</f>
        <v>0</v>
      </c>
      <c r="BT26" s="192">
        <f>SUMIF(Staff!$B$50:$B$64,$C26,Staff!BU$50:BU$64)</f>
        <v>0</v>
      </c>
      <c r="BU26" s="192">
        <f>SUMIF(Staff!$B$50:$B$64,$C26,Staff!BV$50:BV$64)</f>
        <v>0</v>
      </c>
      <c r="BV26" s="192">
        <f>SUMIF(Staff!$B$50:$B$64,$C26,Staff!BW$50:BW$64)</f>
        <v>0</v>
      </c>
      <c r="BW26" s="192">
        <f>SUMIF(Staff!$B$50:$B$64,$C26,Staff!BX$50:BX$64)</f>
        <v>0</v>
      </c>
      <c r="BX26" s="192">
        <f>SUMIF(Staff!$B$50:$B$64,$C26,Staff!BY$50:BY$64)</f>
        <v>0</v>
      </c>
      <c r="BY26" s="192">
        <f>SUMIF(Staff!$B$50:$B$64,$C26,Staff!BZ$50:BZ$64)</f>
        <v>0</v>
      </c>
      <c r="BZ26" s="192">
        <f>SUMIF(Staff!$B$50:$B$64,$C26,Staff!CA$50:CA$64)</f>
        <v>0</v>
      </c>
      <c r="CA26" s="192">
        <f>SUMIF(Staff!$B$50:$B$64,$C26,Staff!CB$50:CB$64)</f>
        <v>0</v>
      </c>
      <c r="CB26" s="192">
        <f>SUMIF(Staff!$B$50:$B$64,$C26,Staff!CC$50:CC$64)</f>
        <v>0</v>
      </c>
      <c r="CC26" s="192">
        <f>SUMIF(Staff!$B$50:$B$64,$C26,Staff!CD$50:CD$64)</f>
        <v>0</v>
      </c>
      <c r="CD26" s="192">
        <f>SUMIF(Staff!$B$50:$B$64,$C26,Staff!CE$50:CE$64)</f>
        <v>0</v>
      </c>
      <c r="CE26" s="192">
        <f>SUMIF(Staff!$B$50:$B$64,$C26,Staff!CF$50:CF$64)</f>
        <v>0</v>
      </c>
      <c r="CF26" s="192">
        <f>SUMIF(Staff!$B$50:$B$64,$C26,Staff!CG$50:CG$64)</f>
        <v>0</v>
      </c>
      <c r="CG26" s="192">
        <f>SUMIF(Staff!$B$50:$B$64,$C26,Staff!CH$50:CH$64)</f>
        <v>0</v>
      </c>
      <c r="CH26" s="192">
        <f>SUMIF(Staff!$B$50:$B$64,$C26,Staff!CI$50:CI$64)</f>
        <v>0</v>
      </c>
      <c r="CI26" s="192">
        <f>SUMIF(Staff!$B$50:$B$64,$C26,Staff!CJ$50:CJ$64)</f>
        <v>0</v>
      </c>
      <c r="CJ26" s="192">
        <f>SUMIF(Staff!$B$50:$B$64,$C26,Staff!CK$50:CK$64)</f>
        <v>0</v>
      </c>
      <c r="CK26" s="192">
        <f>SUMIF(Staff!$B$50:$B$64,$C26,Staff!CL$50:CL$64)</f>
        <v>0</v>
      </c>
      <c r="CL26" s="192">
        <f>SUMIF(Staff!$B$50:$B$64,$C26,Staff!CM$50:CM$64)</f>
        <v>0</v>
      </c>
      <c r="CM26" s="192">
        <f>SUMIF(Staff!$B$50:$B$64,$C26,Staff!CN$50:CN$64)</f>
        <v>0</v>
      </c>
      <c r="CN26" s="192">
        <f>SUMIF(Staff!$B$50:$B$64,$C26,Staff!CO$50:CO$64)</f>
        <v>0</v>
      </c>
      <c r="CO26" s="192">
        <f>SUMIF(Staff!$B$50:$B$64,$C26,Staff!CP$50:CP$64)</f>
        <v>0</v>
      </c>
      <c r="CP26" s="192">
        <f>SUMIF(Staff!$B$50:$B$64,$C26,Staff!CQ$50:CQ$64)</f>
        <v>0</v>
      </c>
      <c r="CQ26" s="192">
        <f>SUMIF(Staff!$B$50:$B$64,$C26,Staff!CR$50:CR$64)</f>
        <v>0</v>
      </c>
      <c r="CR26" s="192">
        <f>SUMIF(Staff!$B$50:$B$64,$C26,Staff!CS$50:CS$64)</f>
        <v>0</v>
      </c>
      <c r="CS26" s="192">
        <f>SUMIF(Staff!$B$50:$B$64,$C26,Staff!CT$50:CT$64)</f>
        <v>0</v>
      </c>
      <c r="CT26" s="192">
        <f>SUMIF(Staff!$B$50:$B$64,$C26,Staff!CU$50:CU$64)</f>
        <v>0</v>
      </c>
      <c r="CU26" s="192">
        <f>SUMIF(Staff!$B$50:$B$64,$C26,Staff!CV$50:CV$64)</f>
        <v>0</v>
      </c>
      <c r="CV26" s="192">
        <f>SUMIF(Staff!$B$50:$B$64,$C26,Staff!CW$50:CW$64)</f>
        <v>0</v>
      </c>
      <c r="CW26" s="192">
        <f>SUMIF(Staff!$B$50:$B$64,$C26,Staff!CX$50:CX$64)</f>
        <v>0</v>
      </c>
      <c r="CX26" s="192">
        <f>SUMIF(Staff!$B$50:$B$64,$C26,Staff!CY$50:CY$64)</f>
        <v>0</v>
      </c>
      <c r="CY26" s="192">
        <f>SUMIF(Staff!$B$50:$B$64,$C26,Staff!CZ$50:CZ$64)</f>
        <v>0</v>
      </c>
      <c r="CZ26" s="192">
        <f>SUMIF(Staff!$B$50:$B$64,$C26,Staff!DA$50:DA$64)</f>
        <v>0</v>
      </c>
      <c r="DA26" s="192">
        <f>SUMIF(Staff!$B$50:$B$64,$C26,Staff!DB$50:DB$64)</f>
        <v>0</v>
      </c>
      <c r="DB26" s="192">
        <f>SUMIF(Staff!$B$50:$B$64,$C26,Staff!DC$50:DC$64)</f>
        <v>0</v>
      </c>
      <c r="DC26" s="192">
        <f>SUMIF(Staff!$B$50:$B$64,$C26,Staff!DD$50:DD$64)</f>
        <v>0</v>
      </c>
      <c r="DD26" s="192">
        <f>SUMIF(Staff!$B$50:$B$64,$C26,Staff!DE$50:DE$64)</f>
        <v>0</v>
      </c>
      <c r="DE26" s="192">
        <f>SUMIF(Staff!$B$50:$B$64,$C26,Staff!DF$50:DF$64)</f>
        <v>0</v>
      </c>
      <c r="DF26" s="192">
        <f>SUMIF(Staff!$B$50:$B$64,$C26,Staff!DG$50:DG$64)</f>
        <v>0</v>
      </c>
      <c r="DG26" s="192">
        <f>SUMIF(Staff!$B$50:$B$64,$C26,Staff!DH$50:DH$64)</f>
        <v>0</v>
      </c>
      <c r="DH26" s="192">
        <f>SUMIF(Staff!$B$50:$B$64,$C26,Staff!DI$50:DI$64)</f>
        <v>0</v>
      </c>
      <c r="DI26" s="192">
        <f>SUMIF(Staff!$B$50:$B$64,$C26,Staff!DJ$50:DJ$64)</f>
        <v>0</v>
      </c>
      <c r="DJ26" s="192">
        <f>SUMIF(Staff!$B$50:$B$64,$C26,Staff!DK$50:DK$64)</f>
        <v>0</v>
      </c>
      <c r="DK26" s="192">
        <f>SUMIF(Staff!$B$50:$B$64,$C26,Staff!DL$50:DL$64)</f>
        <v>0</v>
      </c>
      <c r="DL26" s="192">
        <f>SUMIF(Staff!$B$50:$B$64,$C26,Staff!DM$50:DM$64)</f>
        <v>0</v>
      </c>
      <c r="DM26" s="192">
        <f>SUMIF(Staff!$B$50:$B$64,$C26,Staff!DN$50:DN$64)</f>
        <v>0</v>
      </c>
      <c r="DN26" s="192">
        <f>SUMIF(Staff!$B$50:$B$64,$C26,Staff!DO$50:DO$64)</f>
        <v>0</v>
      </c>
      <c r="DO26" s="192">
        <f>SUMIF(Staff!$B$50:$B$64,$C26,Staff!DP$50:DP$64)</f>
        <v>0</v>
      </c>
      <c r="DP26" s="192">
        <f>SUMIF(Staff!$B$50:$B$64,$C26,Staff!DQ$50:DQ$64)</f>
        <v>0</v>
      </c>
      <c r="DQ26" s="192">
        <f>SUMIF(Staff!$B$50:$B$64,$C26,Staff!DR$50:DR$64)</f>
        <v>0</v>
      </c>
      <c r="DR26" s="192">
        <f>SUMIF(Staff!$B$50:$B$64,$C26,Staff!DS$50:DS$64)</f>
        <v>0</v>
      </c>
      <c r="DS26" s="192">
        <f>SUMIF(Staff!$B$50:$B$64,$C26,Staff!DT$50:DT$64)</f>
        <v>0</v>
      </c>
      <c r="DT26" s="192">
        <f>SUMIF(Staff!$B$50:$B$64,$C26,Staff!DU$50:DU$64)</f>
        <v>0</v>
      </c>
      <c r="DU26" s="192">
        <f>SUMIF(Staff!$B$50:$B$64,$C26,Staff!DV$50:DV$64)</f>
        <v>0</v>
      </c>
      <c r="DV26" s="21"/>
      <c r="DW26" s="21"/>
      <c r="DX26" s="21"/>
      <c r="DY26" s="21"/>
      <c r="DZ26" s="21"/>
      <c r="EA26" s="21"/>
      <c r="EB26" s="21"/>
      <c r="EC26" s="21"/>
      <c r="ED26" s="21"/>
      <c r="EE26" s="21"/>
      <c r="EF26" s="21"/>
      <c r="EG26" s="21"/>
      <c r="EH26" s="21"/>
      <c r="EI26" s="21"/>
      <c r="EJ26" s="21"/>
      <c r="EK26" s="21"/>
      <c r="EL26" s="21"/>
      <c r="EM26" s="21"/>
      <c r="EN26" s="21"/>
      <c r="EO26" s="21"/>
    </row>
    <row r="27" spans="1:145" ht="13.5" customHeight="1">
      <c r="A27" s="21"/>
      <c r="B27" s="21"/>
      <c r="C27" s="191" t="s">
        <v>202</v>
      </c>
      <c r="D27" s="180" t="s">
        <v>77</v>
      </c>
      <c r="E27" s="182"/>
      <c r="F27" s="192">
        <f>SUMIF(Staff!$B$50:$B$64,$C27,Staff!G$50:G$64)</f>
        <v>0</v>
      </c>
      <c r="G27" s="192">
        <f>SUMIF(Staff!$B$50:$B$64,$C27,Staff!H$50:H$64)</f>
        <v>0</v>
      </c>
      <c r="H27" s="192">
        <f>SUMIF(Staff!$B$50:$B$64,$C27,Staff!I$50:I$64)</f>
        <v>0</v>
      </c>
      <c r="I27" s="192">
        <f>SUMIF(Staff!$B$50:$B$64,$C27,Staff!J$50:J$64)</f>
        <v>0</v>
      </c>
      <c r="J27" s="192">
        <f>SUMIF(Staff!$B$50:$B$64,$C27,Staff!K$50:K$64)</f>
        <v>0</v>
      </c>
      <c r="K27" s="192">
        <f>SUMIF(Staff!$B$50:$B$64,$C27,Staff!L$50:L$64)</f>
        <v>0</v>
      </c>
      <c r="L27" s="192">
        <f>SUMIF(Staff!$B$50:$B$64,$C27,Staff!M$50:M$64)</f>
        <v>0</v>
      </c>
      <c r="M27" s="192">
        <f>SUMIF(Staff!$B$50:$B$64,$C27,Staff!N$50:N$64)</f>
        <v>0</v>
      </c>
      <c r="N27" s="192">
        <f>SUMIF(Staff!$B$50:$B$64,$C27,Staff!O$50:O$64)</f>
        <v>0</v>
      </c>
      <c r="O27" s="192">
        <f>SUMIF(Staff!$B$50:$B$64,$C27,Staff!P$50:P$64)</f>
        <v>0</v>
      </c>
      <c r="P27" s="192">
        <f>SUMIF(Staff!$B$50:$B$64,$C27,Staff!Q$50:Q$64)</f>
        <v>0</v>
      </c>
      <c r="Q27" s="192">
        <f>SUMIF(Staff!$B$50:$B$64,$C27,Staff!R$50:R$64)</f>
        <v>0</v>
      </c>
      <c r="R27" s="192">
        <f>SUMIF(Staff!$B$50:$B$64,$C27,Staff!S$50:S$64)</f>
        <v>0</v>
      </c>
      <c r="S27" s="192">
        <f>SUMIF(Staff!$B$50:$B$64,$C27,Staff!T$50:T$64)</f>
        <v>0</v>
      </c>
      <c r="T27" s="192">
        <f>SUMIF(Staff!$B$50:$B$64,$C27,Staff!U$50:U$64)</f>
        <v>0</v>
      </c>
      <c r="U27" s="192">
        <f>SUMIF(Staff!$B$50:$B$64,$C27,Staff!V$50:V$64)</f>
        <v>0</v>
      </c>
      <c r="V27" s="192">
        <f>SUMIF(Staff!$B$50:$B$64,$C27,Staff!W$50:W$64)</f>
        <v>0</v>
      </c>
      <c r="W27" s="192">
        <f>SUMIF(Staff!$B$50:$B$64,$C27,Staff!X$50:X$64)</f>
        <v>0</v>
      </c>
      <c r="X27" s="192">
        <f>SUMIF(Staff!$B$50:$B$64,$C27,Staff!Y$50:Y$64)</f>
        <v>0</v>
      </c>
      <c r="Y27" s="192">
        <f>SUMIF(Staff!$B$50:$B$64,$C27,Staff!Z$50:Z$64)</f>
        <v>0</v>
      </c>
      <c r="Z27" s="192">
        <f>SUMIF(Staff!$B$50:$B$64,$C27,Staff!AA$50:AA$64)</f>
        <v>0</v>
      </c>
      <c r="AA27" s="192">
        <f>SUMIF(Staff!$B$50:$B$64,$C27,Staff!AB$50:AB$64)</f>
        <v>0</v>
      </c>
      <c r="AB27" s="192">
        <f>SUMIF(Staff!$B$50:$B$64,$C27,Staff!AC$50:AC$64)</f>
        <v>0</v>
      </c>
      <c r="AC27" s="192">
        <f>SUMIF(Staff!$B$50:$B$64,$C27,Staff!AD$50:AD$64)</f>
        <v>0</v>
      </c>
      <c r="AD27" s="192">
        <f>SUMIF(Staff!$B$50:$B$64,$C27,Staff!AE$50:AE$64)</f>
        <v>0</v>
      </c>
      <c r="AE27" s="192">
        <f>SUMIF(Staff!$B$50:$B$64,$C27,Staff!AF$50:AF$64)</f>
        <v>0</v>
      </c>
      <c r="AF27" s="192">
        <f>SUMIF(Staff!$B$50:$B$64,$C27,Staff!AG$50:AG$64)</f>
        <v>0</v>
      </c>
      <c r="AG27" s="192">
        <f>SUMIF(Staff!$B$50:$B$64,$C27,Staff!AH$50:AH$64)</f>
        <v>0</v>
      </c>
      <c r="AH27" s="192">
        <f>SUMIF(Staff!$B$50:$B$64,$C27,Staff!AI$50:AI$64)</f>
        <v>0</v>
      </c>
      <c r="AI27" s="192">
        <f>SUMIF(Staff!$B$50:$B$64,$C27,Staff!AJ$50:AJ$64)</f>
        <v>0</v>
      </c>
      <c r="AJ27" s="192">
        <f>SUMIF(Staff!$B$50:$B$64,$C27,Staff!AK$50:AK$64)</f>
        <v>0</v>
      </c>
      <c r="AK27" s="192">
        <f>SUMIF(Staff!$B$50:$B$64,$C27,Staff!AL$50:AL$64)</f>
        <v>0</v>
      </c>
      <c r="AL27" s="192">
        <f>SUMIF(Staff!$B$50:$B$64,$C27,Staff!AM$50:AM$64)</f>
        <v>0</v>
      </c>
      <c r="AM27" s="192">
        <f>SUMIF(Staff!$B$50:$B$64,$C27,Staff!AN$50:AN$64)</f>
        <v>0</v>
      </c>
      <c r="AN27" s="192">
        <f>SUMIF(Staff!$B$50:$B$64,$C27,Staff!AO$50:AO$64)</f>
        <v>0</v>
      </c>
      <c r="AO27" s="192">
        <f>SUMIF(Staff!$B$50:$B$64,$C27,Staff!AP$50:AP$64)</f>
        <v>0</v>
      </c>
      <c r="AP27" s="192">
        <f>SUMIF(Staff!$B$50:$B$64,$C27,Staff!AQ$50:AQ$64)</f>
        <v>0</v>
      </c>
      <c r="AQ27" s="192">
        <f>SUMIF(Staff!$B$50:$B$64,$C27,Staff!AR$50:AR$64)</f>
        <v>0</v>
      </c>
      <c r="AR27" s="192">
        <f>SUMIF(Staff!$B$50:$B$64,$C27,Staff!AS$50:AS$64)</f>
        <v>0</v>
      </c>
      <c r="AS27" s="192">
        <f>SUMIF(Staff!$B$50:$B$64,$C27,Staff!AT$50:AT$64)</f>
        <v>0</v>
      </c>
      <c r="AT27" s="192">
        <f>SUMIF(Staff!$B$50:$B$64,$C27,Staff!AU$50:AU$64)</f>
        <v>0</v>
      </c>
      <c r="AU27" s="192">
        <f>SUMIF(Staff!$B$50:$B$64,$C27,Staff!AV$50:AV$64)</f>
        <v>0</v>
      </c>
      <c r="AV27" s="192">
        <f>SUMIF(Staff!$B$50:$B$64,$C27,Staff!AW$50:AW$64)</f>
        <v>0</v>
      </c>
      <c r="AW27" s="192">
        <f>SUMIF(Staff!$B$50:$B$64,$C27,Staff!AX$50:AX$64)</f>
        <v>0</v>
      </c>
      <c r="AX27" s="192">
        <f>SUMIF(Staff!$B$50:$B$64,$C27,Staff!AY$50:AY$64)</f>
        <v>0</v>
      </c>
      <c r="AY27" s="192">
        <f>SUMIF(Staff!$B$50:$B$64,$C27,Staff!AZ$50:AZ$64)</f>
        <v>0</v>
      </c>
      <c r="AZ27" s="192">
        <f>SUMIF(Staff!$B$50:$B$64,$C27,Staff!BA$50:BA$64)</f>
        <v>0</v>
      </c>
      <c r="BA27" s="192">
        <f>SUMIF(Staff!$B$50:$B$64,$C27,Staff!BB$50:BB$64)</f>
        <v>0</v>
      </c>
      <c r="BB27" s="192">
        <f>SUMIF(Staff!$B$50:$B$64,$C27,Staff!BC$50:BC$64)</f>
        <v>0</v>
      </c>
      <c r="BC27" s="192">
        <f>SUMIF(Staff!$B$50:$B$64,$C27,Staff!BD$50:BD$64)</f>
        <v>0</v>
      </c>
      <c r="BD27" s="192">
        <f>SUMIF(Staff!$B$50:$B$64,$C27,Staff!BE$50:BE$64)</f>
        <v>0</v>
      </c>
      <c r="BE27" s="192">
        <f>SUMIF(Staff!$B$50:$B$64,$C27,Staff!BF$50:BF$64)</f>
        <v>0</v>
      </c>
      <c r="BF27" s="192">
        <f>SUMIF(Staff!$B$50:$B$64,$C27,Staff!BG$50:BG$64)</f>
        <v>0</v>
      </c>
      <c r="BG27" s="192">
        <f>SUMIF(Staff!$B$50:$B$64,$C27,Staff!BH$50:BH$64)</f>
        <v>0</v>
      </c>
      <c r="BH27" s="192">
        <f>SUMIF(Staff!$B$50:$B$64,$C27,Staff!BI$50:BI$64)</f>
        <v>0</v>
      </c>
      <c r="BI27" s="192">
        <f>SUMIF(Staff!$B$50:$B$64,$C27,Staff!BJ$50:BJ$64)</f>
        <v>0</v>
      </c>
      <c r="BJ27" s="192">
        <f>SUMIF(Staff!$B$50:$B$64,$C27,Staff!BK$50:BK$64)</f>
        <v>0</v>
      </c>
      <c r="BK27" s="192">
        <f>SUMIF(Staff!$B$50:$B$64,$C27,Staff!BL$50:BL$64)</f>
        <v>0</v>
      </c>
      <c r="BL27" s="192">
        <f>SUMIF(Staff!$B$50:$B$64,$C27,Staff!BM$50:BM$64)</f>
        <v>0</v>
      </c>
      <c r="BM27" s="192">
        <f>SUMIF(Staff!$B$50:$B$64,$C27,Staff!BN$50:BN$64)</f>
        <v>0</v>
      </c>
      <c r="BN27" s="192">
        <f>SUMIF(Staff!$B$50:$B$64,$C27,Staff!BO$50:BO$64)</f>
        <v>0</v>
      </c>
      <c r="BO27" s="192">
        <f>SUMIF(Staff!$B$50:$B$64,$C27,Staff!BP$50:BP$64)</f>
        <v>0</v>
      </c>
      <c r="BP27" s="192">
        <f>SUMIF(Staff!$B$50:$B$64,$C27,Staff!BQ$50:BQ$64)</f>
        <v>0</v>
      </c>
      <c r="BQ27" s="192">
        <f>SUMIF(Staff!$B$50:$B$64,$C27,Staff!BR$50:BR$64)</f>
        <v>0</v>
      </c>
      <c r="BR27" s="192">
        <f>SUMIF(Staff!$B$50:$B$64,$C27,Staff!BS$50:BS$64)</f>
        <v>0</v>
      </c>
      <c r="BS27" s="192">
        <f>SUMIF(Staff!$B$50:$B$64,$C27,Staff!BT$50:BT$64)</f>
        <v>0</v>
      </c>
      <c r="BT27" s="192">
        <f>SUMIF(Staff!$B$50:$B$64,$C27,Staff!BU$50:BU$64)</f>
        <v>0</v>
      </c>
      <c r="BU27" s="192">
        <f>SUMIF(Staff!$B$50:$B$64,$C27,Staff!BV$50:BV$64)</f>
        <v>0</v>
      </c>
      <c r="BV27" s="192">
        <f>SUMIF(Staff!$B$50:$B$64,$C27,Staff!BW$50:BW$64)</f>
        <v>0</v>
      </c>
      <c r="BW27" s="192">
        <f>SUMIF(Staff!$B$50:$B$64,$C27,Staff!BX$50:BX$64)</f>
        <v>0</v>
      </c>
      <c r="BX27" s="192">
        <f>SUMIF(Staff!$B$50:$B$64,$C27,Staff!BY$50:BY$64)</f>
        <v>0</v>
      </c>
      <c r="BY27" s="192">
        <f>SUMIF(Staff!$B$50:$B$64,$C27,Staff!BZ$50:BZ$64)</f>
        <v>0</v>
      </c>
      <c r="BZ27" s="192">
        <f>SUMIF(Staff!$B$50:$B$64,$C27,Staff!CA$50:CA$64)</f>
        <v>0</v>
      </c>
      <c r="CA27" s="192">
        <f>SUMIF(Staff!$B$50:$B$64,$C27,Staff!CB$50:CB$64)</f>
        <v>0</v>
      </c>
      <c r="CB27" s="192">
        <f>SUMIF(Staff!$B$50:$B$64,$C27,Staff!CC$50:CC$64)</f>
        <v>0</v>
      </c>
      <c r="CC27" s="192">
        <f>SUMIF(Staff!$B$50:$B$64,$C27,Staff!CD$50:CD$64)</f>
        <v>0</v>
      </c>
      <c r="CD27" s="192">
        <f>SUMIF(Staff!$B$50:$B$64,$C27,Staff!CE$50:CE$64)</f>
        <v>0</v>
      </c>
      <c r="CE27" s="192">
        <f>SUMIF(Staff!$B$50:$B$64,$C27,Staff!CF$50:CF$64)</f>
        <v>0</v>
      </c>
      <c r="CF27" s="192">
        <f>SUMIF(Staff!$B$50:$B$64,$C27,Staff!CG$50:CG$64)</f>
        <v>0</v>
      </c>
      <c r="CG27" s="192">
        <f>SUMIF(Staff!$B$50:$B$64,$C27,Staff!CH$50:CH$64)</f>
        <v>0</v>
      </c>
      <c r="CH27" s="192">
        <f>SUMIF(Staff!$B$50:$B$64,$C27,Staff!CI$50:CI$64)</f>
        <v>0</v>
      </c>
      <c r="CI27" s="192">
        <f>SUMIF(Staff!$B$50:$B$64,$C27,Staff!CJ$50:CJ$64)</f>
        <v>0</v>
      </c>
      <c r="CJ27" s="192">
        <f>SUMIF(Staff!$B$50:$B$64,$C27,Staff!CK$50:CK$64)</f>
        <v>0</v>
      </c>
      <c r="CK27" s="192">
        <f>SUMIF(Staff!$B$50:$B$64,$C27,Staff!CL$50:CL$64)</f>
        <v>0</v>
      </c>
      <c r="CL27" s="192">
        <f>SUMIF(Staff!$B$50:$B$64,$C27,Staff!CM$50:CM$64)</f>
        <v>0</v>
      </c>
      <c r="CM27" s="192">
        <f>SUMIF(Staff!$B$50:$B$64,$C27,Staff!CN$50:CN$64)</f>
        <v>0</v>
      </c>
      <c r="CN27" s="192">
        <f>SUMIF(Staff!$B$50:$B$64,$C27,Staff!CO$50:CO$64)</f>
        <v>0</v>
      </c>
      <c r="CO27" s="192">
        <f>SUMIF(Staff!$B$50:$B$64,$C27,Staff!CP$50:CP$64)</f>
        <v>0</v>
      </c>
      <c r="CP27" s="192">
        <f>SUMIF(Staff!$B$50:$B$64,$C27,Staff!CQ$50:CQ$64)</f>
        <v>0</v>
      </c>
      <c r="CQ27" s="192">
        <f>SUMIF(Staff!$B$50:$B$64,$C27,Staff!CR$50:CR$64)</f>
        <v>0</v>
      </c>
      <c r="CR27" s="192">
        <f>SUMIF(Staff!$B$50:$B$64,$C27,Staff!CS$50:CS$64)</f>
        <v>0</v>
      </c>
      <c r="CS27" s="192">
        <f>SUMIF(Staff!$B$50:$B$64,$C27,Staff!CT$50:CT$64)</f>
        <v>0</v>
      </c>
      <c r="CT27" s="192">
        <f>SUMIF(Staff!$B$50:$B$64,$C27,Staff!CU$50:CU$64)</f>
        <v>0</v>
      </c>
      <c r="CU27" s="192">
        <f>SUMIF(Staff!$B$50:$B$64,$C27,Staff!CV$50:CV$64)</f>
        <v>0</v>
      </c>
      <c r="CV27" s="192">
        <f>SUMIF(Staff!$B$50:$B$64,$C27,Staff!CW$50:CW$64)</f>
        <v>0</v>
      </c>
      <c r="CW27" s="192">
        <f>SUMIF(Staff!$B$50:$B$64,$C27,Staff!CX$50:CX$64)</f>
        <v>0</v>
      </c>
      <c r="CX27" s="192">
        <f>SUMIF(Staff!$B$50:$B$64,$C27,Staff!CY$50:CY$64)</f>
        <v>0</v>
      </c>
      <c r="CY27" s="192">
        <f>SUMIF(Staff!$B$50:$B$64,$C27,Staff!CZ$50:CZ$64)</f>
        <v>0</v>
      </c>
      <c r="CZ27" s="192">
        <f>SUMIF(Staff!$B$50:$B$64,$C27,Staff!DA$50:DA$64)</f>
        <v>0</v>
      </c>
      <c r="DA27" s="192">
        <f>SUMIF(Staff!$B$50:$B$64,$C27,Staff!DB$50:DB$64)</f>
        <v>0</v>
      </c>
      <c r="DB27" s="192">
        <f>SUMIF(Staff!$B$50:$B$64,$C27,Staff!DC$50:DC$64)</f>
        <v>0</v>
      </c>
      <c r="DC27" s="192">
        <f>SUMIF(Staff!$B$50:$B$64,$C27,Staff!DD$50:DD$64)</f>
        <v>0</v>
      </c>
      <c r="DD27" s="192">
        <f>SUMIF(Staff!$B$50:$B$64,$C27,Staff!DE$50:DE$64)</f>
        <v>0</v>
      </c>
      <c r="DE27" s="192">
        <f>SUMIF(Staff!$B$50:$B$64,$C27,Staff!DF$50:DF$64)</f>
        <v>0</v>
      </c>
      <c r="DF27" s="192">
        <f>SUMIF(Staff!$B$50:$B$64,$C27,Staff!DG$50:DG$64)</f>
        <v>0</v>
      </c>
      <c r="DG27" s="192">
        <f>SUMIF(Staff!$B$50:$B$64,$C27,Staff!DH$50:DH$64)</f>
        <v>0</v>
      </c>
      <c r="DH27" s="192">
        <f>SUMIF(Staff!$B$50:$B$64,$C27,Staff!DI$50:DI$64)</f>
        <v>0</v>
      </c>
      <c r="DI27" s="192">
        <f>SUMIF(Staff!$B$50:$B$64,$C27,Staff!DJ$50:DJ$64)</f>
        <v>0</v>
      </c>
      <c r="DJ27" s="192">
        <f>SUMIF(Staff!$B$50:$B$64,$C27,Staff!DK$50:DK$64)</f>
        <v>0</v>
      </c>
      <c r="DK27" s="192">
        <f>SUMIF(Staff!$B$50:$B$64,$C27,Staff!DL$50:DL$64)</f>
        <v>0</v>
      </c>
      <c r="DL27" s="192">
        <f>SUMIF(Staff!$B$50:$B$64,$C27,Staff!DM$50:DM$64)</f>
        <v>0</v>
      </c>
      <c r="DM27" s="192">
        <f>SUMIF(Staff!$B$50:$B$64,$C27,Staff!DN$50:DN$64)</f>
        <v>0</v>
      </c>
      <c r="DN27" s="192">
        <f>SUMIF(Staff!$B$50:$B$64,$C27,Staff!DO$50:DO$64)</f>
        <v>0</v>
      </c>
      <c r="DO27" s="192">
        <f>SUMIF(Staff!$B$50:$B$64,$C27,Staff!DP$50:DP$64)</f>
        <v>0</v>
      </c>
      <c r="DP27" s="192">
        <f>SUMIF(Staff!$B$50:$B$64,$C27,Staff!DQ$50:DQ$64)</f>
        <v>0</v>
      </c>
      <c r="DQ27" s="192">
        <f>SUMIF(Staff!$B$50:$B$64,$C27,Staff!DR$50:DR$64)</f>
        <v>0</v>
      </c>
      <c r="DR27" s="192">
        <f>SUMIF(Staff!$B$50:$B$64,$C27,Staff!DS$50:DS$64)</f>
        <v>0</v>
      </c>
      <c r="DS27" s="192">
        <f>SUMIF(Staff!$B$50:$B$64,$C27,Staff!DT$50:DT$64)</f>
        <v>0</v>
      </c>
      <c r="DT27" s="192">
        <f>SUMIF(Staff!$B$50:$B$64,$C27,Staff!DU$50:DU$64)</f>
        <v>0</v>
      </c>
      <c r="DU27" s="192">
        <f>SUMIF(Staff!$B$50:$B$64,$C27,Staff!DV$50:DV$64)</f>
        <v>0</v>
      </c>
      <c r="DV27" s="21"/>
      <c r="DW27" s="21"/>
      <c r="DX27" s="21"/>
      <c r="DY27" s="21"/>
      <c r="DZ27" s="21"/>
      <c r="EA27" s="21"/>
      <c r="EB27" s="21"/>
      <c r="EC27" s="21"/>
      <c r="ED27" s="21"/>
      <c r="EE27" s="21"/>
      <c r="EF27" s="21"/>
      <c r="EG27" s="21"/>
      <c r="EH27" s="21"/>
      <c r="EI27" s="21"/>
      <c r="EJ27" s="21"/>
      <c r="EK27" s="21"/>
      <c r="EL27" s="21"/>
      <c r="EM27" s="21"/>
      <c r="EN27" s="21"/>
      <c r="EO27" s="21"/>
    </row>
    <row r="28" spans="1:145" ht="13.5" customHeight="1">
      <c r="A28" s="21"/>
      <c r="B28" s="21"/>
      <c r="C28" s="64" t="s">
        <v>167</v>
      </c>
      <c r="D28" s="79" t="s">
        <v>77</v>
      </c>
      <c r="E28" s="21"/>
      <c r="F28" s="143">
        <f ca="1">(Revenue!F37*SUMIF(Inputs!$I$4:$R$4,Costs!F$8,Inputs!$I133:$R133)+SUMIF(Inputs!$I$4:$R$4,Costs!F$8,Inputs!$I132:$R132)/12)*Summary!$D$61</f>
        <v>0</v>
      </c>
      <c r="G28" s="143">
        <f ca="1">(Revenue!G37*SUMIF(Inputs!$I$4:$R$4,Costs!G$8,Inputs!$I133:$R133)+SUMIF(Inputs!$I$4:$R$4,Costs!G$8,Inputs!$I132:$R132)/12)*Summary!$D$61</f>
        <v>0</v>
      </c>
      <c r="H28" s="143">
        <f ca="1">(Revenue!H37*SUMIF(Inputs!$I$4:$R$4,Costs!H$8,Inputs!$I133:$R133)+SUMIF(Inputs!$I$4:$R$4,Costs!H$8,Inputs!$I132:$R132)/12)*Summary!$D$61</f>
        <v>0</v>
      </c>
      <c r="I28" s="143">
        <f ca="1">(Revenue!I37*SUMIF(Inputs!$I$4:$R$4,Costs!I$8,Inputs!$I133:$R133)+SUMIF(Inputs!$I$4:$R$4,Costs!I$8,Inputs!$I132:$R132)/12)*Summary!$D$61</f>
        <v>0</v>
      </c>
      <c r="J28" s="143">
        <f ca="1">(Revenue!J37*SUMIF(Inputs!$I$4:$R$4,Costs!J$8,Inputs!$I133:$R133)+SUMIF(Inputs!$I$4:$R$4,Costs!J$8,Inputs!$I132:$R132)/12)*Summary!$D$61</f>
        <v>0</v>
      </c>
      <c r="K28" s="143">
        <f ca="1">(Revenue!K37*SUMIF(Inputs!$I$4:$R$4,Costs!K$8,Inputs!$I133:$R133)+SUMIF(Inputs!$I$4:$R$4,Costs!K$8,Inputs!$I132:$R132)/12)*Summary!$D$61</f>
        <v>0</v>
      </c>
      <c r="L28" s="143">
        <f ca="1">(Revenue!L37*SUMIF(Inputs!$I$4:$R$4,Costs!L$8,Inputs!$I133:$R133)+SUMIF(Inputs!$I$4:$R$4,Costs!L$8,Inputs!$I132:$R132)/12)*Summary!$D$61</f>
        <v>0</v>
      </c>
      <c r="M28" s="143">
        <f ca="1">(Revenue!M37*SUMIF(Inputs!$I$4:$R$4,Costs!M$8,Inputs!$I133:$R133)+SUMIF(Inputs!$I$4:$R$4,Costs!M$8,Inputs!$I132:$R132)/12)*Summary!$D$61</f>
        <v>0</v>
      </c>
      <c r="N28" s="143">
        <f ca="1">(Revenue!N37*SUMIF(Inputs!$I$4:$R$4,Costs!N$8,Inputs!$I133:$R133)+SUMIF(Inputs!$I$4:$R$4,Costs!N$8,Inputs!$I132:$R132)/12)*Summary!$D$61</f>
        <v>0</v>
      </c>
      <c r="O28" s="143">
        <f ca="1">(Revenue!O37*SUMIF(Inputs!$I$4:$R$4,Costs!O$8,Inputs!$I133:$R133)+SUMIF(Inputs!$I$4:$R$4,Costs!O$8,Inputs!$I132:$R132)/12)*Summary!$D$61</f>
        <v>0</v>
      </c>
      <c r="P28" s="143">
        <f ca="1">(Revenue!P37*SUMIF(Inputs!$I$4:$R$4,Costs!P$8,Inputs!$I133:$R133)+SUMIF(Inputs!$I$4:$R$4,Costs!P$8,Inputs!$I132:$R132)/12)*Summary!$D$61</f>
        <v>0</v>
      </c>
      <c r="Q28" s="143">
        <f ca="1">(Revenue!Q37*SUMIF(Inputs!$I$4:$R$4,Costs!Q$8,Inputs!$I133:$R133)+SUMIF(Inputs!$I$4:$R$4,Costs!Q$8,Inputs!$I132:$R132)/12)*Summary!$D$61</f>
        <v>0</v>
      </c>
      <c r="R28" s="143">
        <f ca="1">(Revenue!R37*SUMIF(Inputs!$I$4:$R$4,Costs!R$8,Inputs!$I133:$R133)+SUMIF(Inputs!$I$4:$R$4,Costs!R$8,Inputs!$I132:$R132)/12)*Summary!$D$61</f>
        <v>0</v>
      </c>
      <c r="S28" s="143">
        <f ca="1">(Revenue!S37*SUMIF(Inputs!$I$4:$R$4,Costs!S$8,Inputs!$I133:$R133)+SUMIF(Inputs!$I$4:$R$4,Costs!S$8,Inputs!$I132:$R132)/12)*Summary!$D$61</f>
        <v>0</v>
      </c>
      <c r="T28" s="143">
        <f ca="1">(Revenue!T37*SUMIF(Inputs!$I$4:$R$4,Costs!T$8,Inputs!$I133:$R133)+SUMIF(Inputs!$I$4:$R$4,Costs!T$8,Inputs!$I132:$R132)/12)*Summary!$D$61</f>
        <v>0</v>
      </c>
      <c r="U28" s="143">
        <f ca="1">(Revenue!U37*SUMIF(Inputs!$I$4:$R$4,Costs!U$8,Inputs!$I133:$R133)+SUMIF(Inputs!$I$4:$R$4,Costs!U$8,Inputs!$I132:$R132)/12)*Summary!$D$61</f>
        <v>0</v>
      </c>
      <c r="V28" s="143">
        <f ca="1">(Revenue!V37*SUMIF(Inputs!$I$4:$R$4,Costs!V$8,Inputs!$I133:$R133)+SUMIF(Inputs!$I$4:$R$4,Costs!V$8,Inputs!$I132:$R132)/12)*Summary!$D$61</f>
        <v>0</v>
      </c>
      <c r="W28" s="143">
        <f ca="1">(Revenue!W37*SUMIF(Inputs!$I$4:$R$4,Costs!W$8,Inputs!$I133:$R133)+SUMIF(Inputs!$I$4:$R$4,Costs!W$8,Inputs!$I132:$R132)/12)*Summary!$D$61</f>
        <v>0</v>
      </c>
      <c r="X28" s="143">
        <f ca="1">(Revenue!X37*SUMIF(Inputs!$I$4:$R$4,Costs!X$8,Inputs!$I133:$R133)+SUMIF(Inputs!$I$4:$R$4,Costs!X$8,Inputs!$I132:$R132)/12)*Summary!$D$61</f>
        <v>0</v>
      </c>
      <c r="Y28" s="143">
        <f ca="1">(Revenue!Y37*SUMIF(Inputs!$I$4:$R$4,Costs!Y$8,Inputs!$I133:$R133)+SUMIF(Inputs!$I$4:$R$4,Costs!Y$8,Inputs!$I132:$R132)/12)*Summary!$D$61</f>
        <v>0</v>
      </c>
      <c r="Z28" s="143">
        <f ca="1">(Revenue!Z37*SUMIF(Inputs!$I$4:$R$4,Costs!Z$8,Inputs!$I133:$R133)+SUMIF(Inputs!$I$4:$R$4,Costs!Z$8,Inputs!$I132:$R132)/12)*Summary!$D$61</f>
        <v>0</v>
      </c>
      <c r="AA28" s="143">
        <f ca="1">(Revenue!AA37*SUMIF(Inputs!$I$4:$R$4,Costs!AA$8,Inputs!$I133:$R133)+SUMIF(Inputs!$I$4:$R$4,Costs!AA$8,Inputs!$I132:$R132)/12)*Summary!$D$61</f>
        <v>0</v>
      </c>
      <c r="AB28" s="143">
        <f ca="1">(Revenue!AB37*SUMIF(Inputs!$I$4:$R$4,Costs!AB$8,Inputs!$I133:$R133)+SUMIF(Inputs!$I$4:$R$4,Costs!AB$8,Inputs!$I132:$R132)/12)*Summary!$D$61</f>
        <v>0</v>
      </c>
      <c r="AC28" s="143">
        <f ca="1">(Revenue!AC37*SUMIF(Inputs!$I$4:$R$4,Costs!AC$8,Inputs!$I133:$R133)+SUMIF(Inputs!$I$4:$R$4,Costs!AC$8,Inputs!$I132:$R132)/12)*Summary!$D$61</f>
        <v>0</v>
      </c>
      <c r="AD28" s="143">
        <f ca="1">(Revenue!AD37*SUMIF(Inputs!$I$4:$R$4,Costs!AD$8,Inputs!$I133:$R133)+SUMIF(Inputs!$I$4:$R$4,Costs!AD$8,Inputs!$I132:$R132)/12)*Summary!$D$61</f>
        <v>0</v>
      </c>
      <c r="AE28" s="143">
        <f ca="1">(Revenue!AE37*SUMIF(Inputs!$I$4:$R$4,Costs!AE$8,Inputs!$I133:$R133)+SUMIF(Inputs!$I$4:$R$4,Costs!AE$8,Inputs!$I132:$R132)/12)*Summary!$D$61</f>
        <v>0</v>
      </c>
      <c r="AF28" s="143">
        <f ca="1">(Revenue!AF37*SUMIF(Inputs!$I$4:$R$4,Costs!AF$8,Inputs!$I133:$R133)+SUMIF(Inputs!$I$4:$R$4,Costs!AF$8,Inputs!$I132:$R132)/12)*Summary!$D$61</f>
        <v>0</v>
      </c>
      <c r="AG28" s="143">
        <f ca="1">(Revenue!AG37*SUMIF(Inputs!$I$4:$R$4,Costs!AG$8,Inputs!$I133:$R133)+SUMIF(Inputs!$I$4:$R$4,Costs!AG$8,Inputs!$I132:$R132)/12)*Summary!$D$61</f>
        <v>0</v>
      </c>
      <c r="AH28" s="143">
        <f ca="1">(Revenue!AH37*SUMIF(Inputs!$I$4:$R$4,Costs!AH$8,Inputs!$I133:$R133)+SUMIF(Inputs!$I$4:$R$4,Costs!AH$8,Inputs!$I132:$R132)/12)*Summary!$D$61</f>
        <v>0</v>
      </c>
      <c r="AI28" s="143">
        <f ca="1">(Revenue!AI37*SUMIF(Inputs!$I$4:$R$4,Costs!AI$8,Inputs!$I133:$R133)+SUMIF(Inputs!$I$4:$R$4,Costs!AI$8,Inputs!$I132:$R132)/12)*Summary!$D$61</f>
        <v>0</v>
      </c>
      <c r="AJ28" s="143">
        <f ca="1">(Revenue!AJ37*SUMIF(Inputs!$I$4:$R$4,Costs!AJ$8,Inputs!$I133:$R133)+SUMIF(Inputs!$I$4:$R$4,Costs!AJ$8,Inputs!$I132:$R132)/12)*Summary!$D$61</f>
        <v>0</v>
      </c>
      <c r="AK28" s="143">
        <f ca="1">(Revenue!AK37*SUMIF(Inputs!$I$4:$R$4,Costs!AK$8,Inputs!$I133:$R133)+SUMIF(Inputs!$I$4:$R$4,Costs!AK$8,Inputs!$I132:$R132)/12)*Summary!$D$61</f>
        <v>0</v>
      </c>
      <c r="AL28" s="143">
        <f ca="1">(Revenue!AL37*SUMIF(Inputs!$I$4:$R$4,Costs!AL$8,Inputs!$I133:$R133)+SUMIF(Inputs!$I$4:$R$4,Costs!AL$8,Inputs!$I132:$R132)/12)*Summary!$D$61</f>
        <v>0</v>
      </c>
      <c r="AM28" s="143">
        <f ca="1">(Revenue!AM37*SUMIF(Inputs!$I$4:$R$4,Costs!AM$8,Inputs!$I133:$R133)+SUMIF(Inputs!$I$4:$R$4,Costs!AM$8,Inputs!$I132:$R132)/12)*Summary!$D$61</f>
        <v>0</v>
      </c>
      <c r="AN28" s="143">
        <f ca="1">(Revenue!AN37*SUMIF(Inputs!$I$4:$R$4,Costs!AN$8,Inputs!$I133:$R133)+SUMIF(Inputs!$I$4:$R$4,Costs!AN$8,Inputs!$I132:$R132)/12)*Summary!$D$61</f>
        <v>0</v>
      </c>
      <c r="AO28" s="143">
        <f ca="1">(Revenue!AO37*SUMIF(Inputs!$I$4:$R$4,Costs!AO$8,Inputs!$I133:$R133)+SUMIF(Inputs!$I$4:$R$4,Costs!AO$8,Inputs!$I132:$R132)/12)*Summary!$D$61</f>
        <v>0</v>
      </c>
      <c r="AP28" s="143">
        <f ca="1">(Revenue!AP37*SUMIF(Inputs!$I$4:$R$4,Costs!AP$8,Inputs!$I133:$R133)+SUMIF(Inputs!$I$4:$R$4,Costs!AP$8,Inputs!$I132:$R132)/12)*Summary!$D$61</f>
        <v>0</v>
      </c>
      <c r="AQ28" s="143">
        <f ca="1">(Revenue!AQ37*SUMIF(Inputs!$I$4:$R$4,Costs!AQ$8,Inputs!$I133:$R133)+SUMIF(Inputs!$I$4:$R$4,Costs!AQ$8,Inputs!$I132:$R132)/12)*Summary!$D$61</f>
        <v>0</v>
      </c>
      <c r="AR28" s="143">
        <f ca="1">(Revenue!AR37*SUMIF(Inputs!$I$4:$R$4,Costs!AR$8,Inputs!$I133:$R133)+SUMIF(Inputs!$I$4:$R$4,Costs!AR$8,Inputs!$I132:$R132)/12)*Summary!$D$61</f>
        <v>0</v>
      </c>
      <c r="AS28" s="143">
        <f ca="1">(Revenue!AS37*SUMIF(Inputs!$I$4:$R$4,Costs!AS$8,Inputs!$I133:$R133)+SUMIF(Inputs!$I$4:$R$4,Costs!AS$8,Inputs!$I132:$R132)/12)*Summary!$D$61</f>
        <v>0</v>
      </c>
      <c r="AT28" s="143">
        <f ca="1">(Revenue!AT37*SUMIF(Inputs!$I$4:$R$4,Costs!AT$8,Inputs!$I133:$R133)+SUMIF(Inputs!$I$4:$R$4,Costs!AT$8,Inputs!$I132:$R132)/12)*Summary!$D$61</f>
        <v>0</v>
      </c>
      <c r="AU28" s="143">
        <f ca="1">(Revenue!AU37*SUMIF(Inputs!$I$4:$R$4,Costs!AU$8,Inputs!$I133:$R133)+SUMIF(Inputs!$I$4:$R$4,Costs!AU$8,Inputs!$I132:$R132)/12)*Summary!$D$61</f>
        <v>0</v>
      </c>
      <c r="AV28" s="143">
        <f ca="1">(Revenue!AV37*SUMIF(Inputs!$I$4:$R$4,Costs!AV$8,Inputs!$I133:$R133)+SUMIF(Inputs!$I$4:$R$4,Costs!AV$8,Inputs!$I132:$R132)/12)*Summary!$D$61</f>
        <v>0</v>
      </c>
      <c r="AW28" s="143">
        <f ca="1">(Revenue!AW37*SUMIF(Inputs!$I$4:$R$4,Costs!AW$8,Inputs!$I133:$R133)+SUMIF(Inputs!$I$4:$R$4,Costs!AW$8,Inputs!$I132:$R132)/12)*Summary!$D$61</f>
        <v>0</v>
      </c>
      <c r="AX28" s="143">
        <f ca="1">(Revenue!AX37*SUMIF(Inputs!$I$4:$R$4,Costs!AX$8,Inputs!$I133:$R133)+SUMIF(Inputs!$I$4:$R$4,Costs!AX$8,Inputs!$I132:$R132)/12)*Summary!$D$61</f>
        <v>0</v>
      </c>
      <c r="AY28" s="143">
        <f ca="1">(Revenue!AY37*SUMIF(Inputs!$I$4:$R$4,Costs!AY$8,Inputs!$I133:$R133)+SUMIF(Inputs!$I$4:$R$4,Costs!AY$8,Inputs!$I132:$R132)/12)*Summary!$D$61</f>
        <v>0</v>
      </c>
      <c r="AZ28" s="143">
        <f ca="1">(Revenue!AZ37*SUMIF(Inputs!$I$4:$R$4,Costs!AZ$8,Inputs!$I133:$R133)+SUMIF(Inputs!$I$4:$R$4,Costs!AZ$8,Inputs!$I132:$R132)/12)*Summary!$D$61</f>
        <v>0</v>
      </c>
      <c r="BA28" s="143">
        <f ca="1">(Revenue!BA37*SUMIF(Inputs!$I$4:$R$4,Costs!BA$8,Inputs!$I133:$R133)+SUMIF(Inputs!$I$4:$R$4,Costs!BA$8,Inputs!$I132:$R132)/12)*Summary!$D$61</f>
        <v>0</v>
      </c>
      <c r="BB28" s="143">
        <f ca="1">(Revenue!BB37*SUMIF(Inputs!$I$4:$R$4,Costs!BB$8,Inputs!$I133:$R133)+SUMIF(Inputs!$I$4:$R$4,Costs!BB$8,Inputs!$I132:$R132)/12)*Summary!$D$61</f>
        <v>0</v>
      </c>
      <c r="BC28" s="143">
        <f ca="1">(Revenue!BC37*SUMIF(Inputs!$I$4:$R$4,Costs!BC$8,Inputs!$I133:$R133)+SUMIF(Inputs!$I$4:$R$4,Costs!BC$8,Inputs!$I132:$R132)/12)*Summary!$D$61</f>
        <v>0</v>
      </c>
      <c r="BD28" s="143">
        <f ca="1">(Revenue!BD37*SUMIF(Inputs!$I$4:$R$4,Costs!BD$8,Inputs!$I133:$R133)+SUMIF(Inputs!$I$4:$R$4,Costs!BD$8,Inputs!$I132:$R132)/12)*Summary!$D$61</f>
        <v>0</v>
      </c>
      <c r="BE28" s="143">
        <f ca="1">(Revenue!BE37*SUMIF(Inputs!$I$4:$R$4,Costs!BE$8,Inputs!$I133:$R133)+SUMIF(Inputs!$I$4:$R$4,Costs!BE$8,Inputs!$I132:$R132)/12)*Summary!$D$61</f>
        <v>0</v>
      </c>
      <c r="BF28" s="143">
        <f ca="1">(Revenue!BF37*SUMIF(Inputs!$I$4:$R$4,Costs!BF$8,Inputs!$I133:$R133)+SUMIF(Inputs!$I$4:$R$4,Costs!BF$8,Inputs!$I132:$R132)/12)*Summary!$D$61</f>
        <v>0</v>
      </c>
      <c r="BG28" s="143">
        <f ca="1">(Revenue!BG37*SUMIF(Inputs!$I$4:$R$4,Costs!BG$8,Inputs!$I133:$R133)+SUMIF(Inputs!$I$4:$R$4,Costs!BG$8,Inputs!$I132:$R132)/12)*Summary!$D$61</f>
        <v>0</v>
      </c>
      <c r="BH28" s="143">
        <f ca="1">(Revenue!BH37*SUMIF(Inputs!$I$4:$R$4,Costs!BH$8,Inputs!$I133:$R133)+SUMIF(Inputs!$I$4:$R$4,Costs!BH$8,Inputs!$I132:$R132)/12)*Summary!$D$61</f>
        <v>0</v>
      </c>
      <c r="BI28" s="143">
        <f ca="1">(Revenue!BI37*SUMIF(Inputs!$I$4:$R$4,Costs!BI$8,Inputs!$I133:$R133)+SUMIF(Inputs!$I$4:$R$4,Costs!BI$8,Inputs!$I132:$R132)/12)*Summary!$D$61</f>
        <v>0</v>
      </c>
      <c r="BJ28" s="143">
        <f ca="1">(Revenue!BJ37*SUMIF(Inputs!$I$4:$R$4,Costs!BJ$8,Inputs!$I133:$R133)+SUMIF(Inputs!$I$4:$R$4,Costs!BJ$8,Inputs!$I132:$R132)/12)*Summary!$D$61</f>
        <v>0</v>
      </c>
      <c r="BK28" s="143">
        <f ca="1">(Revenue!BK37*SUMIF(Inputs!$I$4:$R$4,Costs!BK$8,Inputs!$I133:$R133)+SUMIF(Inputs!$I$4:$R$4,Costs!BK$8,Inputs!$I132:$R132)/12)*Summary!$D$61</f>
        <v>0</v>
      </c>
      <c r="BL28" s="143">
        <f ca="1">(Revenue!BL37*SUMIF(Inputs!$I$4:$R$4,Costs!BL$8,Inputs!$I133:$R133)+SUMIF(Inputs!$I$4:$R$4,Costs!BL$8,Inputs!$I132:$R132)/12)*Summary!$D$61</f>
        <v>0</v>
      </c>
      <c r="BM28" s="143">
        <f ca="1">(Revenue!BM37*SUMIF(Inputs!$I$4:$R$4,Costs!BM$8,Inputs!$I133:$R133)+SUMIF(Inputs!$I$4:$R$4,Costs!BM$8,Inputs!$I132:$R132)/12)*Summary!$D$61</f>
        <v>0</v>
      </c>
      <c r="BN28" s="143">
        <f ca="1">(Revenue!BN37*SUMIF(Inputs!$I$4:$R$4,Costs!BN$8,Inputs!$I133:$R133)+SUMIF(Inputs!$I$4:$R$4,Costs!BN$8,Inputs!$I132:$R132)/12)*Summary!$D$61</f>
        <v>0</v>
      </c>
      <c r="BO28" s="143">
        <f ca="1">(Revenue!BO37*SUMIF(Inputs!$I$4:$R$4,Costs!BO$8,Inputs!$I133:$R133)+SUMIF(Inputs!$I$4:$R$4,Costs!BO$8,Inputs!$I132:$R132)/12)*Summary!$D$61</f>
        <v>0</v>
      </c>
      <c r="BP28" s="143">
        <f ca="1">(Revenue!BP37*SUMIF(Inputs!$I$4:$R$4,Costs!BP$8,Inputs!$I133:$R133)+SUMIF(Inputs!$I$4:$R$4,Costs!BP$8,Inputs!$I132:$R132)/12)*Summary!$D$61</f>
        <v>0</v>
      </c>
      <c r="BQ28" s="143">
        <f ca="1">(Revenue!BQ37*SUMIF(Inputs!$I$4:$R$4,Costs!BQ$8,Inputs!$I133:$R133)+SUMIF(Inputs!$I$4:$R$4,Costs!BQ$8,Inputs!$I132:$R132)/12)*Summary!$D$61</f>
        <v>0</v>
      </c>
      <c r="BR28" s="143">
        <f ca="1">(Revenue!BR37*SUMIF(Inputs!$I$4:$R$4,Costs!BR$8,Inputs!$I133:$R133)+SUMIF(Inputs!$I$4:$R$4,Costs!BR$8,Inputs!$I132:$R132)/12)*Summary!$D$61</f>
        <v>0</v>
      </c>
      <c r="BS28" s="143">
        <f ca="1">(Revenue!BS37*SUMIF(Inputs!$I$4:$R$4,Costs!BS$8,Inputs!$I133:$R133)+SUMIF(Inputs!$I$4:$R$4,Costs!BS$8,Inputs!$I132:$R132)/12)*Summary!$D$61</f>
        <v>0</v>
      </c>
      <c r="BT28" s="143">
        <f ca="1">(Revenue!BT37*SUMIF(Inputs!$I$4:$R$4,Costs!BT$8,Inputs!$I133:$R133)+SUMIF(Inputs!$I$4:$R$4,Costs!BT$8,Inputs!$I132:$R132)/12)*Summary!$D$61</f>
        <v>0</v>
      </c>
      <c r="BU28" s="143">
        <f ca="1">(Revenue!BU37*SUMIF(Inputs!$I$4:$R$4,Costs!BU$8,Inputs!$I133:$R133)+SUMIF(Inputs!$I$4:$R$4,Costs!BU$8,Inputs!$I132:$R132)/12)*Summary!$D$61</f>
        <v>0</v>
      </c>
      <c r="BV28" s="143">
        <f ca="1">(Revenue!BV37*SUMIF(Inputs!$I$4:$R$4,Costs!BV$8,Inputs!$I133:$R133)+SUMIF(Inputs!$I$4:$R$4,Costs!BV$8,Inputs!$I132:$R132)/12)*Summary!$D$61</f>
        <v>0</v>
      </c>
      <c r="BW28" s="143">
        <f ca="1">(Revenue!BW37*SUMIF(Inputs!$I$4:$R$4,Costs!BW$8,Inputs!$I133:$R133)+SUMIF(Inputs!$I$4:$R$4,Costs!BW$8,Inputs!$I132:$R132)/12)*Summary!$D$61</f>
        <v>0</v>
      </c>
      <c r="BX28" s="143">
        <f ca="1">(Revenue!BX37*SUMIF(Inputs!$I$4:$R$4,Costs!BX$8,Inputs!$I133:$R133)+SUMIF(Inputs!$I$4:$R$4,Costs!BX$8,Inputs!$I132:$R132)/12)*Summary!$D$61</f>
        <v>0</v>
      </c>
      <c r="BY28" s="143">
        <f ca="1">(Revenue!BY37*SUMIF(Inputs!$I$4:$R$4,Costs!BY$8,Inputs!$I133:$R133)+SUMIF(Inputs!$I$4:$R$4,Costs!BY$8,Inputs!$I132:$R132)/12)*Summary!$D$61</f>
        <v>0</v>
      </c>
      <c r="BZ28" s="143">
        <f ca="1">(Revenue!BZ37*SUMIF(Inputs!$I$4:$R$4,Costs!BZ$8,Inputs!$I133:$R133)+SUMIF(Inputs!$I$4:$R$4,Costs!BZ$8,Inputs!$I132:$R132)/12)*Summary!$D$61</f>
        <v>0</v>
      </c>
      <c r="CA28" s="143">
        <f ca="1">(Revenue!CA37*SUMIF(Inputs!$I$4:$R$4,Costs!CA$8,Inputs!$I133:$R133)+SUMIF(Inputs!$I$4:$R$4,Costs!CA$8,Inputs!$I132:$R132)/12)*Summary!$D$61</f>
        <v>0</v>
      </c>
      <c r="CB28" s="143">
        <f ca="1">(Revenue!CB37*SUMIF(Inputs!$I$4:$R$4,Costs!CB$8,Inputs!$I133:$R133)+SUMIF(Inputs!$I$4:$R$4,Costs!CB$8,Inputs!$I132:$R132)/12)*Summary!$D$61</f>
        <v>0</v>
      </c>
      <c r="CC28" s="143">
        <f ca="1">(Revenue!CC37*SUMIF(Inputs!$I$4:$R$4,Costs!CC$8,Inputs!$I133:$R133)+SUMIF(Inputs!$I$4:$R$4,Costs!CC$8,Inputs!$I132:$R132)/12)*Summary!$D$61</f>
        <v>0</v>
      </c>
      <c r="CD28" s="143">
        <f ca="1">(Revenue!CD37*SUMIF(Inputs!$I$4:$R$4,Costs!CD$8,Inputs!$I133:$R133)+SUMIF(Inputs!$I$4:$R$4,Costs!CD$8,Inputs!$I132:$R132)/12)*Summary!$D$61</f>
        <v>0</v>
      </c>
      <c r="CE28" s="143">
        <f ca="1">(Revenue!CE37*SUMIF(Inputs!$I$4:$R$4,Costs!CE$8,Inputs!$I133:$R133)+SUMIF(Inputs!$I$4:$R$4,Costs!CE$8,Inputs!$I132:$R132)/12)*Summary!$D$61</f>
        <v>0</v>
      </c>
      <c r="CF28" s="143">
        <f ca="1">(Revenue!CF37*SUMIF(Inputs!$I$4:$R$4,Costs!CF$8,Inputs!$I133:$R133)+SUMIF(Inputs!$I$4:$R$4,Costs!CF$8,Inputs!$I132:$R132)/12)*Summary!$D$61</f>
        <v>0</v>
      </c>
      <c r="CG28" s="143">
        <f ca="1">(Revenue!CG37*SUMIF(Inputs!$I$4:$R$4,Costs!CG$8,Inputs!$I133:$R133)+SUMIF(Inputs!$I$4:$R$4,Costs!CG$8,Inputs!$I132:$R132)/12)*Summary!$D$61</f>
        <v>0</v>
      </c>
      <c r="CH28" s="143">
        <f ca="1">(Revenue!CH37*SUMIF(Inputs!$I$4:$R$4,Costs!CH$8,Inputs!$I133:$R133)+SUMIF(Inputs!$I$4:$R$4,Costs!CH$8,Inputs!$I132:$R132)/12)*Summary!$D$61</f>
        <v>0</v>
      </c>
      <c r="CI28" s="143">
        <f ca="1">(Revenue!CI37*SUMIF(Inputs!$I$4:$R$4,Costs!CI$8,Inputs!$I133:$R133)+SUMIF(Inputs!$I$4:$R$4,Costs!CI$8,Inputs!$I132:$R132)/12)*Summary!$D$61</f>
        <v>0</v>
      </c>
      <c r="CJ28" s="143">
        <f ca="1">(Revenue!CJ37*SUMIF(Inputs!$I$4:$R$4,Costs!CJ$8,Inputs!$I133:$R133)+SUMIF(Inputs!$I$4:$R$4,Costs!CJ$8,Inputs!$I132:$R132)/12)*Summary!$D$61</f>
        <v>0</v>
      </c>
      <c r="CK28" s="143">
        <f ca="1">(Revenue!CK37*SUMIF(Inputs!$I$4:$R$4,Costs!CK$8,Inputs!$I133:$R133)+SUMIF(Inputs!$I$4:$R$4,Costs!CK$8,Inputs!$I132:$R132)/12)*Summary!$D$61</f>
        <v>0</v>
      </c>
      <c r="CL28" s="143">
        <f ca="1">(Revenue!CL37*SUMIF(Inputs!$I$4:$R$4,Costs!CL$8,Inputs!$I133:$R133)+SUMIF(Inputs!$I$4:$R$4,Costs!CL$8,Inputs!$I132:$R132)/12)*Summary!$D$61</f>
        <v>0</v>
      </c>
      <c r="CM28" s="143">
        <f ca="1">(Revenue!CM37*SUMIF(Inputs!$I$4:$R$4,Costs!CM$8,Inputs!$I133:$R133)+SUMIF(Inputs!$I$4:$R$4,Costs!CM$8,Inputs!$I132:$R132)/12)*Summary!$D$61</f>
        <v>0</v>
      </c>
      <c r="CN28" s="143">
        <f ca="1">(Revenue!CN37*SUMIF(Inputs!$I$4:$R$4,Costs!CN$8,Inputs!$I133:$R133)+SUMIF(Inputs!$I$4:$R$4,Costs!CN$8,Inputs!$I132:$R132)/12)*Summary!$D$61</f>
        <v>0</v>
      </c>
      <c r="CO28" s="143">
        <f ca="1">(Revenue!CO37*SUMIF(Inputs!$I$4:$R$4,Costs!CO$8,Inputs!$I133:$R133)+SUMIF(Inputs!$I$4:$R$4,Costs!CO$8,Inputs!$I132:$R132)/12)*Summary!$D$61</f>
        <v>0</v>
      </c>
      <c r="CP28" s="143">
        <f ca="1">(Revenue!CP37*SUMIF(Inputs!$I$4:$R$4,Costs!CP$8,Inputs!$I133:$R133)+SUMIF(Inputs!$I$4:$R$4,Costs!CP$8,Inputs!$I132:$R132)/12)*Summary!$D$61</f>
        <v>0</v>
      </c>
      <c r="CQ28" s="143">
        <f ca="1">(Revenue!CQ37*SUMIF(Inputs!$I$4:$R$4,Costs!CQ$8,Inputs!$I133:$R133)+SUMIF(Inputs!$I$4:$R$4,Costs!CQ$8,Inputs!$I132:$R132)/12)*Summary!$D$61</f>
        <v>0</v>
      </c>
      <c r="CR28" s="143">
        <f ca="1">(Revenue!CR37*SUMIF(Inputs!$I$4:$R$4,Costs!CR$8,Inputs!$I133:$R133)+SUMIF(Inputs!$I$4:$R$4,Costs!CR$8,Inputs!$I132:$R132)/12)*Summary!$D$61</f>
        <v>0</v>
      </c>
      <c r="CS28" s="143">
        <f ca="1">(Revenue!CS37*SUMIF(Inputs!$I$4:$R$4,Costs!CS$8,Inputs!$I133:$R133)+SUMIF(Inputs!$I$4:$R$4,Costs!CS$8,Inputs!$I132:$R132)/12)*Summary!$D$61</f>
        <v>0</v>
      </c>
      <c r="CT28" s="143">
        <f ca="1">(Revenue!CT37*SUMIF(Inputs!$I$4:$R$4,Costs!CT$8,Inputs!$I133:$R133)+SUMIF(Inputs!$I$4:$R$4,Costs!CT$8,Inputs!$I132:$R132)/12)*Summary!$D$61</f>
        <v>0</v>
      </c>
      <c r="CU28" s="143">
        <f ca="1">(Revenue!CU37*SUMIF(Inputs!$I$4:$R$4,Costs!CU$8,Inputs!$I133:$R133)+SUMIF(Inputs!$I$4:$R$4,Costs!CU$8,Inputs!$I132:$R132)/12)*Summary!$D$61</f>
        <v>0</v>
      </c>
      <c r="CV28" s="143">
        <f ca="1">(Revenue!CV37*SUMIF(Inputs!$I$4:$R$4,Costs!CV$8,Inputs!$I133:$R133)+SUMIF(Inputs!$I$4:$R$4,Costs!CV$8,Inputs!$I132:$R132)/12)*Summary!$D$61</f>
        <v>0</v>
      </c>
      <c r="CW28" s="143">
        <f ca="1">(Revenue!CW37*SUMIF(Inputs!$I$4:$R$4,Costs!CW$8,Inputs!$I133:$R133)+SUMIF(Inputs!$I$4:$R$4,Costs!CW$8,Inputs!$I132:$R132)/12)*Summary!$D$61</f>
        <v>0</v>
      </c>
      <c r="CX28" s="143">
        <f ca="1">(Revenue!CX37*SUMIF(Inputs!$I$4:$R$4,Costs!CX$8,Inputs!$I133:$R133)+SUMIF(Inputs!$I$4:$R$4,Costs!CX$8,Inputs!$I132:$R132)/12)*Summary!$D$61</f>
        <v>0</v>
      </c>
      <c r="CY28" s="143">
        <f ca="1">(Revenue!CY37*SUMIF(Inputs!$I$4:$R$4,Costs!CY$8,Inputs!$I133:$R133)+SUMIF(Inputs!$I$4:$R$4,Costs!CY$8,Inputs!$I132:$R132)/12)*Summary!$D$61</f>
        <v>0</v>
      </c>
      <c r="CZ28" s="143">
        <f ca="1">(Revenue!CZ37*SUMIF(Inputs!$I$4:$R$4,Costs!CZ$8,Inputs!$I133:$R133)+SUMIF(Inputs!$I$4:$R$4,Costs!CZ$8,Inputs!$I132:$R132)/12)*Summary!$D$61</f>
        <v>0</v>
      </c>
      <c r="DA28" s="143">
        <f ca="1">(Revenue!DA37*SUMIF(Inputs!$I$4:$R$4,Costs!DA$8,Inputs!$I133:$R133)+SUMIF(Inputs!$I$4:$R$4,Costs!DA$8,Inputs!$I132:$R132)/12)*Summary!$D$61</f>
        <v>0</v>
      </c>
      <c r="DB28" s="143">
        <f ca="1">(Revenue!DB37*SUMIF(Inputs!$I$4:$R$4,Costs!DB$8,Inputs!$I133:$R133)+SUMIF(Inputs!$I$4:$R$4,Costs!DB$8,Inputs!$I132:$R132)/12)*Summary!$D$61</f>
        <v>0</v>
      </c>
      <c r="DC28" s="143">
        <f ca="1">(Revenue!DC37*SUMIF(Inputs!$I$4:$R$4,Costs!DC$8,Inputs!$I133:$R133)+SUMIF(Inputs!$I$4:$R$4,Costs!DC$8,Inputs!$I132:$R132)/12)*Summary!$D$61</f>
        <v>0</v>
      </c>
      <c r="DD28" s="143">
        <f ca="1">(Revenue!DD37*SUMIF(Inputs!$I$4:$R$4,Costs!DD$8,Inputs!$I133:$R133)+SUMIF(Inputs!$I$4:$R$4,Costs!DD$8,Inputs!$I132:$R132)/12)*Summary!$D$61</f>
        <v>0</v>
      </c>
      <c r="DE28" s="143">
        <f ca="1">(Revenue!DE37*SUMIF(Inputs!$I$4:$R$4,Costs!DE$8,Inputs!$I133:$R133)+SUMIF(Inputs!$I$4:$R$4,Costs!DE$8,Inputs!$I132:$R132)/12)*Summary!$D$61</f>
        <v>0</v>
      </c>
      <c r="DF28" s="143">
        <f ca="1">(Revenue!DF37*SUMIF(Inputs!$I$4:$R$4,Costs!DF$8,Inputs!$I133:$R133)+SUMIF(Inputs!$I$4:$R$4,Costs!DF$8,Inputs!$I132:$R132)/12)*Summary!$D$61</f>
        <v>0</v>
      </c>
      <c r="DG28" s="143">
        <f ca="1">(Revenue!DG37*SUMIF(Inputs!$I$4:$R$4,Costs!DG$8,Inputs!$I133:$R133)+SUMIF(Inputs!$I$4:$R$4,Costs!DG$8,Inputs!$I132:$R132)/12)*Summary!$D$61</f>
        <v>0</v>
      </c>
      <c r="DH28" s="143">
        <f ca="1">(Revenue!DH37*SUMIF(Inputs!$I$4:$R$4,Costs!DH$8,Inputs!$I133:$R133)+SUMIF(Inputs!$I$4:$R$4,Costs!DH$8,Inputs!$I132:$R132)/12)*Summary!$D$61</f>
        <v>0</v>
      </c>
      <c r="DI28" s="143">
        <f ca="1">(Revenue!DI37*SUMIF(Inputs!$I$4:$R$4,Costs!DI$8,Inputs!$I133:$R133)+SUMIF(Inputs!$I$4:$R$4,Costs!DI$8,Inputs!$I132:$R132)/12)*Summary!$D$61</f>
        <v>0</v>
      </c>
      <c r="DJ28" s="143">
        <f ca="1">(Revenue!DJ37*SUMIF(Inputs!$I$4:$R$4,Costs!DJ$8,Inputs!$I133:$R133)+SUMIF(Inputs!$I$4:$R$4,Costs!DJ$8,Inputs!$I132:$R132)/12)*Summary!$D$61</f>
        <v>0</v>
      </c>
      <c r="DK28" s="143">
        <f ca="1">(Revenue!DK37*SUMIF(Inputs!$I$4:$R$4,Costs!DK$8,Inputs!$I133:$R133)+SUMIF(Inputs!$I$4:$R$4,Costs!DK$8,Inputs!$I132:$R132)/12)*Summary!$D$61</f>
        <v>0</v>
      </c>
      <c r="DL28" s="143">
        <f ca="1">(Revenue!DL37*SUMIF(Inputs!$I$4:$R$4,Costs!DL$8,Inputs!$I133:$R133)+SUMIF(Inputs!$I$4:$R$4,Costs!DL$8,Inputs!$I132:$R132)/12)*Summary!$D$61</f>
        <v>0</v>
      </c>
      <c r="DM28" s="143">
        <f ca="1">(Revenue!DM37*SUMIF(Inputs!$I$4:$R$4,Costs!DM$8,Inputs!$I133:$R133)+SUMIF(Inputs!$I$4:$R$4,Costs!DM$8,Inputs!$I132:$R132)/12)*Summary!$D$61</f>
        <v>0</v>
      </c>
      <c r="DN28" s="143">
        <f ca="1">(Revenue!DN37*SUMIF(Inputs!$I$4:$R$4,Costs!DN$8,Inputs!$I133:$R133)+SUMIF(Inputs!$I$4:$R$4,Costs!DN$8,Inputs!$I132:$R132)/12)*Summary!$D$61</f>
        <v>0</v>
      </c>
      <c r="DO28" s="143">
        <f ca="1">(Revenue!DO37*SUMIF(Inputs!$I$4:$R$4,Costs!DO$8,Inputs!$I133:$R133)+SUMIF(Inputs!$I$4:$R$4,Costs!DO$8,Inputs!$I132:$R132)/12)*Summary!$D$61</f>
        <v>0</v>
      </c>
      <c r="DP28" s="143">
        <f ca="1">(Revenue!DP37*SUMIF(Inputs!$I$4:$R$4,Costs!DP$8,Inputs!$I133:$R133)+SUMIF(Inputs!$I$4:$R$4,Costs!DP$8,Inputs!$I132:$R132)/12)*Summary!$D$61</f>
        <v>0</v>
      </c>
      <c r="DQ28" s="143">
        <f ca="1">(Revenue!DQ37*SUMIF(Inputs!$I$4:$R$4,Costs!DQ$8,Inputs!$I133:$R133)+SUMIF(Inputs!$I$4:$R$4,Costs!DQ$8,Inputs!$I132:$R132)/12)*Summary!$D$61</f>
        <v>0</v>
      </c>
      <c r="DR28" s="143">
        <f ca="1">(Revenue!DR37*SUMIF(Inputs!$I$4:$R$4,Costs!DR$8,Inputs!$I133:$R133)+SUMIF(Inputs!$I$4:$R$4,Costs!DR$8,Inputs!$I132:$R132)/12)*Summary!$D$61</f>
        <v>0</v>
      </c>
      <c r="DS28" s="143">
        <f ca="1">(Revenue!DS37*SUMIF(Inputs!$I$4:$R$4,Costs!DS$8,Inputs!$I133:$R133)+SUMIF(Inputs!$I$4:$R$4,Costs!DS$8,Inputs!$I132:$R132)/12)*Summary!$D$61</f>
        <v>0</v>
      </c>
      <c r="DT28" s="143">
        <f ca="1">(Revenue!DT37*SUMIF(Inputs!$I$4:$R$4,Costs!DT$8,Inputs!$I133:$R133)+SUMIF(Inputs!$I$4:$R$4,Costs!DT$8,Inputs!$I132:$R132)/12)*Summary!$D$61</f>
        <v>0</v>
      </c>
      <c r="DU28" s="143">
        <f ca="1">(Revenue!DU37*SUMIF(Inputs!$I$4:$R$4,Costs!DU$8,Inputs!$I133:$R133)+SUMIF(Inputs!$I$4:$R$4,Costs!DU$8,Inputs!$I132:$R132)/12)*Summary!$D$61</f>
        <v>0</v>
      </c>
      <c r="DV28" s="21"/>
      <c r="DW28" s="21"/>
      <c r="DX28" s="21"/>
      <c r="DY28" s="21"/>
      <c r="DZ28" s="21"/>
      <c r="EA28" s="21"/>
      <c r="EB28" s="21"/>
      <c r="EC28" s="21"/>
      <c r="ED28" s="21"/>
      <c r="EE28" s="21"/>
      <c r="EF28" s="21"/>
      <c r="EG28" s="21"/>
      <c r="EH28" s="21"/>
      <c r="EI28" s="21"/>
      <c r="EJ28" s="21"/>
      <c r="EK28" s="21"/>
      <c r="EL28" s="21"/>
      <c r="EM28" s="21"/>
      <c r="EN28" s="21"/>
      <c r="EO28" s="21"/>
    </row>
    <row r="29" spans="1:145" ht="13.5" customHeight="1">
      <c r="A29" s="21"/>
      <c r="B29" s="21"/>
      <c r="C29" s="64" t="s">
        <v>170</v>
      </c>
      <c r="D29" s="153" t="s">
        <v>77</v>
      </c>
      <c r="E29" s="21"/>
      <c r="F29" s="143">
        <f>SUMIF(Inputs!$I$4:$R$4,F$8,Inputs!$I134:$R134)*SUMIF(Inputs!$B$91:$B$102,F$9,Inputs!$G$91:$G$102)*SUMIF(Inputs!$I$4:$R$4,F$8,Inputs!$I$16:$R$16)</f>
        <v>0</v>
      </c>
      <c r="G29" s="143">
        <f>SUMIF(Inputs!$I$4:$R$4,G$8,Inputs!$I134:$R134)*SUMIF(Inputs!$B$91:$B$102,G$9,Inputs!$G$91:$G$102)*SUMIF(Inputs!$I$4:$R$4,G$8,Inputs!$I$16:$R$16)</f>
        <v>0</v>
      </c>
      <c r="H29" s="143">
        <f>SUMIF(Inputs!$I$4:$R$4,H$8,Inputs!$I134:$R134)*SUMIF(Inputs!$B$91:$B$102,H$9,Inputs!$G$91:$G$102)*SUMIF(Inputs!$I$4:$R$4,H$8,Inputs!$I$16:$R$16)</f>
        <v>0</v>
      </c>
      <c r="I29" s="143">
        <f>SUMIF(Inputs!$I$4:$R$4,I$8,Inputs!$I134:$R134)*SUMIF(Inputs!$B$91:$B$102,I$9,Inputs!$G$91:$G$102)*SUMIF(Inputs!$I$4:$R$4,I$8,Inputs!$I$16:$R$16)</f>
        <v>0</v>
      </c>
      <c r="J29" s="143">
        <f>SUMIF(Inputs!$I$4:$R$4,J$8,Inputs!$I134:$R134)*SUMIF(Inputs!$B$91:$B$102,J$9,Inputs!$G$91:$G$102)*SUMIF(Inputs!$I$4:$R$4,J$8,Inputs!$I$16:$R$16)</f>
        <v>0</v>
      </c>
      <c r="K29" s="143">
        <f>SUMIF(Inputs!$I$4:$R$4,K$8,Inputs!$I134:$R134)*SUMIF(Inputs!$B$91:$B$102,K$9,Inputs!$G$91:$G$102)*SUMIF(Inputs!$I$4:$R$4,K$8,Inputs!$I$16:$R$16)</f>
        <v>0</v>
      </c>
      <c r="L29" s="143">
        <f>SUMIF(Inputs!$I$4:$R$4,L$8,Inputs!$I134:$R134)*SUMIF(Inputs!$B$91:$B$102,L$9,Inputs!$G$91:$G$102)*SUMIF(Inputs!$I$4:$R$4,L$8,Inputs!$I$16:$R$16)</f>
        <v>0</v>
      </c>
      <c r="M29" s="143">
        <f>SUMIF(Inputs!$I$4:$R$4,M$8,Inputs!$I134:$R134)*SUMIF(Inputs!$B$91:$B$102,M$9,Inputs!$G$91:$G$102)*SUMIF(Inputs!$I$4:$R$4,M$8,Inputs!$I$16:$R$16)</f>
        <v>0</v>
      </c>
      <c r="N29" s="143">
        <f>SUMIF(Inputs!$I$4:$R$4,N$8,Inputs!$I134:$R134)*SUMIF(Inputs!$B$91:$B$102,N$9,Inputs!$G$91:$G$102)*SUMIF(Inputs!$I$4:$R$4,N$8,Inputs!$I$16:$R$16)</f>
        <v>0</v>
      </c>
      <c r="O29" s="143">
        <f>SUMIF(Inputs!$I$4:$R$4,O$8,Inputs!$I134:$R134)*SUMIF(Inputs!$B$91:$B$102,O$9,Inputs!$G$91:$G$102)*SUMIF(Inputs!$I$4:$R$4,O$8,Inputs!$I$16:$R$16)</f>
        <v>0</v>
      </c>
      <c r="P29" s="143">
        <f>SUMIF(Inputs!$I$4:$R$4,P$8,Inputs!$I134:$R134)*SUMIF(Inputs!$B$91:$B$102,P$9,Inputs!$G$91:$G$102)*SUMIF(Inputs!$I$4:$R$4,P$8,Inputs!$I$16:$R$16)</f>
        <v>0</v>
      </c>
      <c r="Q29" s="143">
        <f>SUMIF(Inputs!$I$4:$R$4,Q$8,Inputs!$I134:$R134)*SUMIF(Inputs!$B$91:$B$102,Q$9,Inputs!$G$91:$G$102)*SUMIF(Inputs!$I$4:$R$4,Q$8,Inputs!$I$16:$R$16)</f>
        <v>0</v>
      </c>
      <c r="R29" s="143">
        <f>SUMIF(Inputs!$I$4:$R$4,R$8,Inputs!$I134:$R134)*SUMIF(Inputs!$B$91:$B$102,R$9,Inputs!$G$91:$G$102)*SUMIF(Inputs!$I$4:$R$4,R$8,Inputs!$I$16:$R$16)</f>
        <v>0</v>
      </c>
      <c r="S29" s="143">
        <f>SUMIF(Inputs!$I$4:$R$4,S$8,Inputs!$I134:$R134)*SUMIF(Inputs!$B$91:$B$102,S$9,Inputs!$G$91:$G$102)*SUMIF(Inputs!$I$4:$R$4,S$8,Inputs!$I$16:$R$16)</f>
        <v>0</v>
      </c>
      <c r="T29" s="143">
        <f>SUMIF(Inputs!$I$4:$R$4,T$8,Inputs!$I134:$R134)*SUMIF(Inputs!$B$91:$B$102,T$9,Inputs!$G$91:$G$102)*SUMIF(Inputs!$I$4:$R$4,T$8,Inputs!$I$16:$R$16)</f>
        <v>0</v>
      </c>
      <c r="U29" s="143">
        <f>SUMIF(Inputs!$I$4:$R$4,U$8,Inputs!$I134:$R134)*SUMIF(Inputs!$B$91:$B$102,U$9,Inputs!$G$91:$G$102)*SUMIF(Inputs!$I$4:$R$4,U$8,Inputs!$I$16:$R$16)</f>
        <v>0</v>
      </c>
      <c r="V29" s="143">
        <f>SUMIF(Inputs!$I$4:$R$4,V$8,Inputs!$I134:$R134)*SUMIF(Inputs!$B$91:$B$102,V$9,Inputs!$G$91:$G$102)*SUMIF(Inputs!$I$4:$R$4,V$8,Inputs!$I$16:$R$16)</f>
        <v>0</v>
      </c>
      <c r="W29" s="143">
        <f>SUMIF(Inputs!$I$4:$R$4,W$8,Inputs!$I134:$R134)*SUMIF(Inputs!$B$91:$B$102,W$9,Inputs!$G$91:$G$102)*SUMIF(Inputs!$I$4:$R$4,W$8,Inputs!$I$16:$R$16)</f>
        <v>0</v>
      </c>
      <c r="X29" s="143">
        <f>SUMIF(Inputs!$I$4:$R$4,X$8,Inputs!$I134:$R134)*SUMIF(Inputs!$B$91:$B$102,X$9,Inputs!$G$91:$G$102)*SUMIF(Inputs!$I$4:$R$4,X$8,Inputs!$I$16:$R$16)</f>
        <v>0</v>
      </c>
      <c r="Y29" s="143">
        <f>SUMIF(Inputs!$I$4:$R$4,Y$8,Inputs!$I134:$R134)*SUMIF(Inputs!$B$91:$B$102,Y$9,Inputs!$G$91:$G$102)*SUMIF(Inputs!$I$4:$R$4,Y$8,Inputs!$I$16:$R$16)</f>
        <v>0</v>
      </c>
      <c r="Z29" s="143">
        <f>SUMIF(Inputs!$I$4:$R$4,Z$8,Inputs!$I134:$R134)*SUMIF(Inputs!$B$91:$B$102,Z$9,Inputs!$G$91:$G$102)*SUMIF(Inputs!$I$4:$R$4,Z$8,Inputs!$I$16:$R$16)</f>
        <v>0</v>
      </c>
      <c r="AA29" s="143">
        <f>SUMIF(Inputs!$I$4:$R$4,AA$8,Inputs!$I134:$R134)*SUMIF(Inputs!$B$91:$B$102,AA$9,Inputs!$G$91:$G$102)*SUMIF(Inputs!$I$4:$R$4,AA$8,Inputs!$I$16:$R$16)</f>
        <v>0</v>
      </c>
      <c r="AB29" s="143">
        <f>SUMIF(Inputs!$I$4:$R$4,AB$8,Inputs!$I134:$R134)*SUMIF(Inputs!$B$91:$B$102,AB$9,Inputs!$G$91:$G$102)*SUMIF(Inputs!$I$4:$R$4,AB$8,Inputs!$I$16:$R$16)</f>
        <v>0</v>
      </c>
      <c r="AC29" s="143">
        <f>SUMIF(Inputs!$I$4:$R$4,AC$8,Inputs!$I134:$R134)*SUMIF(Inputs!$B$91:$B$102,AC$9,Inputs!$G$91:$G$102)*SUMIF(Inputs!$I$4:$R$4,AC$8,Inputs!$I$16:$R$16)</f>
        <v>0</v>
      </c>
      <c r="AD29" s="143">
        <f>SUMIF(Inputs!$I$4:$R$4,AD$8,Inputs!$I134:$R134)*SUMIF(Inputs!$B$91:$B$102,AD$9,Inputs!$G$91:$G$102)*SUMIF(Inputs!$I$4:$R$4,AD$8,Inputs!$I$16:$R$16)</f>
        <v>0</v>
      </c>
      <c r="AE29" s="143">
        <f>SUMIF(Inputs!$I$4:$R$4,AE$8,Inputs!$I134:$R134)*SUMIF(Inputs!$B$91:$B$102,AE$9,Inputs!$G$91:$G$102)*SUMIF(Inputs!$I$4:$R$4,AE$8,Inputs!$I$16:$R$16)</f>
        <v>0</v>
      </c>
      <c r="AF29" s="143">
        <f>SUMIF(Inputs!$I$4:$R$4,AF$8,Inputs!$I134:$R134)*SUMIF(Inputs!$B$91:$B$102,AF$9,Inputs!$G$91:$G$102)*SUMIF(Inputs!$I$4:$R$4,AF$8,Inputs!$I$16:$R$16)</f>
        <v>0</v>
      </c>
      <c r="AG29" s="143">
        <f>SUMIF(Inputs!$I$4:$R$4,AG$8,Inputs!$I134:$R134)*SUMIF(Inputs!$B$91:$B$102,AG$9,Inputs!$G$91:$G$102)*SUMIF(Inputs!$I$4:$R$4,AG$8,Inputs!$I$16:$R$16)</f>
        <v>0</v>
      </c>
      <c r="AH29" s="143">
        <f>SUMIF(Inputs!$I$4:$R$4,AH$8,Inputs!$I134:$R134)*SUMIF(Inputs!$B$91:$B$102,AH$9,Inputs!$G$91:$G$102)*SUMIF(Inputs!$I$4:$R$4,AH$8,Inputs!$I$16:$R$16)</f>
        <v>0</v>
      </c>
      <c r="AI29" s="143">
        <f>SUMIF(Inputs!$I$4:$R$4,AI$8,Inputs!$I134:$R134)*SUMIF(Inputs!$B$91:$B$102,AI$9,Inputs!$G$91:$G$102)*SUMIF(Inputs!$I$4:$R$4,AI$8,Inputs!$I$16:$R$16)</f>
        <v>0</v>
      </c>
      <c r="AJ29" s="143">
        <f>SUMIF(Inputs!$I$4:$R$4,AJ$8,Inputs!$I134:$R134)*SUMIF(Inputs!$B$91:$B$102,AJ$9,Inputs!$G$91:$G$102)*SUMIF(Inputs!$I$4:$R$4,AJ$8,Inputs!$I$16:$R$16)</f>
        <v>0</v>
      </c>
      <c r="AK29" s="143">
        <f>SUMIF(Inputs!$I$4:$R$4,AK$8,Inputs!$I134:$R134)*SUMIF(Inputs!$B$91:$B$102,AK$9,Inputs!$G$91:$G$102)*SUMIF(Inputs!$I$4:$R$4,AK$8,Inputs!$I$16:$R$16)</f>
        <v>0</v>
      </c>
      <c r="AL29" s="143">
        <f>SUMIF(Inputs!$I$4:$R$4,AL$8,Inputs!$I134:$R134)*SUMIF(Inputs!$B$91:$B$102,AL$9,Inputs!$G$91:$G$102)*SUMIF(Inputs!$I$4:$R$4,AL$8,Inputs!$I$16:$R$16)</f>
        <v>0</v>
      </c>
      <c r="AM29" s="143">
        <f>SUMIF(Inputs!$I$4:$R$4,AM$8,Inputs!$I134:$R134)*SUMIF(Inputs!$B$91:$B$102,AM$9,Inputs!$G$91:$G$102)*SUMIF(Inputs!$I$4:$R$4,AM$8,Inputs!$I$16:$R$16)</f>
        <v>0</v>
      </c>
      <c r="AN29" s="143">
        <f>SUMIF(Inputs!$I$4:$R$4,AN$8,Inputs!$I134:$R134)*SUMIF(Inputs!$B$91:$B$102,AN$9,Inputs!$G$91:$G$102)*SUMIF(Inputs!$I$4:$R$4,AN$8,Inputs!$I$16:$R$16)</f>
        <v>0</v>
      </c>
      <c r="AO29" s="143">
        <f>SUMIF(Inputs!$I$4:$R$4,AO$8,Inputs!$I134:$R134)*SUMIF(Inputs!$B$91:$B$102,AO$9,Inputs!$G$91:$G$102)*SUMIF(Inputs!$I$4:$R$4,AO$8,Inputs!$I$16:$R$16)</f>
        <v>0</v>
      </c>
      <c r="AP29" s="143">
        <f>SUMIF(Inputs!$I$4:$R$4,AP$8,Inputs!$I134:$R134)*SUMIF(Inputs!$B$91:$B$102,AP$9,Inputs!$G$91:$G$102)*SUMIF(Inputs!$I$4:$R$4,AP$8,Inputs!$I$16:$R$16)</f>
        <v>0</v>
      </c>
      <c r="AQ29" s="143">
        <f>SUMIF(Inputs!$I$4:$R$4,AQ$8,Inputs!$I134:$R134)*SUMIF(Inputs!$B$91:$B$102,AQ$9,Inputs!$G$91:$G$102)*SUMIF(Inputs!$I$4:$R$4,AQ$8,Inputs!$I$16:$R$16)</f>
        <v>0</v>
      </c>
      <c r="AR29" s="143">
        <f>SUMIF(Inputs!$I$4:$R$4,AR$8,Inputs!$I134:$R134)*SUMIF(Inputs!$B$91:$B$102,AR$9,Inputs!$G$91:$G$102)*SUMIF(Inputs!$I$4:$R$4,AR$8,Inputs!$I$16:$R$16)</f>
        <v>0</v>
      </c>
      <c r="AS29" s="143">
        <f>SUMIF(Inputs!$I$4:$R$4,AS$8,Inputs!$I134:$R134)*SUMIF(Inputs!$B$91:$B$102,AS$9,Inputs!$G$91:$G$102)*SUMIF(Inputs!$I$4:$R$4,AS$8,Inputs!$I$16:$R$16)</f>
        <v>0</v>
      </c>
      <c r="AT29" s="143">
        <f>SUMIF(Inputs!$I$4:$R$4,AT$8,Inputs!$I134:$R134)*SUMIF(Inputs!$B$91:$B$102,AT$9,Inputs!$G$91:$G$102)*SUMIF(Inputs!$I$4:$R$4,AT$8,Inputs!$I$16:$R$16)</f>
        <v>0</v>
      </c>
      <c r="AU29" s="143">
        <f>SUMIF(Inputs!$I$4:$R$4,AU$8,Inputs!$I134:$R134)*SUMIF(Inputs!$B$91:$B$102,AU$9,Inputs!$G$91:$G$102)*SUMIF(Inputs!$I$4:$R$4,AU$8,Inputs!$I$16:$R$16)</f>
        <v>0</v>
      </c>
      <c r="AV29" s="143">
        <f>SUMIF(Inputs!$I$4:$R$4,AV$8,Inputs!$I134:$R134)*SUMIF(Inputs!$B$91:$B$102,AV$9,Inputs!$G$91:$G$102)*SUMIF(Inputs!$I$4:$R$4,AV$8,Inputs!$I$16:$R$16)</f>
        <v>0</v>
      </c>
      <c r="AW29" s="143">
        <f>SUMIF(Inputs!$I$4:$R$4,AW$8,Inputs!$I134:$R134)*SUMIF(Inputs!$B$91:$B$102,AW$9,Inputs!$G$91:$G$102)*SUMIF(Inputs!$I$4:$R$4,AW$8,Inputs!$I$16:$R$16)</f>
        <v>0</v>
      </c>
      <c r="AX29" s="143">
        <f>SUMIF(Inputs!$I$4:$R$4,AX$8,Inputs!$I134:$R134)*SUMIF(Inputs!$B$91:$B$102,AX$9,Inputs!$G$91:$G$102)*SUMIF(Inputs!$I$4:$R$4,AX$8,Inputs!$I$16:$R$16)</f>
        <v>0</v>
      </c>
      <c r="AY29" s="143">
        <f>SUMIF(Inputs!$I$4:$R$4,AY$8,Inputs!$I134:$R134)*SUMIF(Inputs!$B$91:$B$102,AY$9,Inputs!$G$91:$G$102)*SUMIF(Inputs!$I$4:$R$4,AY$8,Inputs!$I$16:$R$16)</f>
        <v>0</v>
      </c>
      <c r="AZ29" s="143">
        <f>SUMIF(Inputs!$I$4:$R$4,AZ$8,Inputs!$I134:$R134)*SUMIF(Inputs!$B$91:$B$102,AZ$9,Inputs!$G$91:$G$102)*SUMIF(Inputs!$I$4:$R$4,AZ$8,Inputs!$I$16:$R$16)</f>
        <v>0</v>
      </c>
      <c r="BA29" s="143">
        <f>SUMIF(Inputs!$I$4:$R$4,BA$8,Inputs!$I134:$R134)*SUMIF(Inputs!$B$91:$B$102,BA$9,Inputs!$G$91:$G$102)*SUMIF(Inputs!$I$4:$R$4,BA$8,Inputs!$I$16:$R$16)</f>
        <v>0</v>
      </c>
      <c r="BB29" s="143">
        <f>SUMIF(Inputs!$I$4:$R$4,BB$8,Inputs!$I134:$R134)*SUMIF(Inputs!$B$91:$B$102,BB$9,Inputs!$G$91:$G$102)*SUMIF(Inputs!$I$4:$R$4,BB$8,Inputs!$I$16:$R$16)</f>
        <v>0</v>
      </c>
      <c r="BC29" s="143">
        <f>SUMIF(Inputs!$I$4:$R$4,BC$8,Inputs!$I134:$R134)*SUMIF(Inputs!$B$91:$B$102,BC$9,Inputs!$G$91:$G$102)*SUMIF(Inputs!$I$4:$R$4,BC$8,Inputs!$I$16:$R$16)</f>
        <v>0</v>
      </c>
      <c r="BD29" s="143">
        <f>SUMIF(Inputs!$I$4:$R$4,BD$8,Inputs!$I134:$R134)*SUMIF(Inputs!$B$91:$B$102,BD$9,Inputs!$G$91:$G$102)*SUMIF(Inputs!$I$4:$R$4,BD$8,Inputs!$I$16:$R$16)</f>
        <v>0</v>
      </c>
      <c r="BE29" s="143">
        <f>SUMIF(Inputs!$I$4:$R$4,BE$8,Inputs!$I134:$R134)*SUMIF(Inputs!$B$91:$B$102,BE$9,Inputs!$G$91:$G$102)*SUMIF(Inputs!$I$4:$R$4,BE$8,Inputs!$I$16:$R$16)</f>
        <v>0</v>
      </c>
      <c r="BF29" s="143">
        <f>SUMIF(Inputs!$I$4:$R$4,BF$8,Inputs!$I134:$R134)*SUMIF(Inputs!$B$91:$B$102,BF$9,Inputs!$G$91:$G$102)*SUMIF(Inputs!$I$4:$R$4,BF$8,Inputs!$I$16:$R$16)</f>
        <v>0</v>
      </c>
      <c r="BG29" s="143">
        <f>SUMIF(Inputs!$I$4:$R$4,BG$8,Inputs!$I134:$R134)*SUMIF(Inputs!$B$91:$B$102,BG$9,Inputs!$G$91:$G$102)*SUMIF(Inputs!$I$4:$R$4,BG$8,Inputs!$I$16:$R$16)</f>
        <v>0</v>
      </c>
      <c r="BH29" s="143">
        <f>SUMIF(Inputs!$I$4:$R$4,BH$8,Inputs!$I134:$R134)*SUMIF(Inputs!$B$91:$B$102,BH$9,Inputs!$G$91:$G$102)*SUMIF(Inputs!$I$4:$R$4,BH$8,Inputs!$I$16:$R$16)</f>
        <v>0</v>
      </c>
      <c r="BI29" s="143">
        <f>SUMIF(Inputs!$I$4:$R$4,BI$8,Inputs!$I134:$R134)*SUMIF(Inputs!$B$91:$B$102,BI$9,Inputs!$G$91:$G$102)*SUMIF(Inputs!$I$4:$R$4,BI$8,Inputs!$I$16:$R$16)</f>
        <v>0</v>
      </c>
      <c r="BJ29" s="143">
        <f>SUMIF(Inputs!$I$4:$R$4,BJ$8,Inputs!$I134:$R134)*SUMIF(Inputs!$B$91:$B$102,BJ$9,Inputs!$G$91:$G$102)*SUMIF(Inputs!$I$4:$R$4,BJ$8,Inputs!$I$16:$R$16)</f>
        <v>0</v>
      </c>
      <c r="BK29" s="143">
        <f>SUMIF(Inputs!$I$4:$R$4,BK$8,Inputs!$I134:$R134)*SUMIF(Inputs!$B$91:$B$102,BK$9,Inputs!$G$91:$G$102)*SUMIF(Inputs!$I$4:$R$4,BK$8,Inputs!$I$16:$R$16)</f>
        <v>0</v>
      </c>
      <c r="BL29" s="143">
        <f>SUMIF(Inputs!$I$4:$R$4,BL$8,Inputs!$I134:$R134)*SUMIF(Inputs!$B$91:$B$102,BL$9,Inputs!$G$91:$G$102)*SUMIF(Inputs!$I$4:$R$4,BL$8,Inputs!$I$16:$R$16)</f>
        <v>0</v>
      </c>
      <c r="BM29" s="143">
        <f>SUMIF(Inputs!$I$4:$R$4,BM$8,Inputs!$I134:$R134)*SUMIF(Inputs!$B$91:$B$102,BM$9,Inputs!$G$91:$G$102)*SUMIF(Inputs!$I$4:$R$4,BM$8,Inputs!$I$16:$R$16)</f>
        <v>0</v>
      </c>
      <c r="BN29" s="143">
        <f>SUMIF(Inputs!$I$4:$R$4,BN$8,Inputs!$I134:$R134)*SUMIF(Inputs!$B$91:$B$102,BN$9,Inputs!$G$91:$G$102)*SUMIF(Inputs!$I$4:$R$4,BN$8,Inputs!$I$16:$R$16)</f>
        <v>0</v>
      </c>
      <c r="BO29" s="143">
        <f>SUMIF(Inputs!$I$4:$R$4,BO$8,Inputs!$I134:$R134)*SUMIF(Inputs!$B$91:$B$102,BO$9,Inputs!$G$91:$G$102)*SUMIF(Inputs!$I$4:$R$4,BO$8,Inputs!$I$16:$R$16)</f>
        <v>0</v>
      </c>
      <c r="BP29" s="143">
        <f>SUMIF(Inputs!$I$4:$R$4,BP$8,Inputs!$I134:$R134)*SUMIF(Inputs!$B$91:$B$102,BP$9,Inputs!$G$91:$G$102)*SUMIF(Inputs!$I$4:$R$4,BP$8,Inputs!$I$16:$R$16)</f>
        <v>0</v>
      </c>
      <c r="BQ29" s="143">
        <f>SUMIF(Inputs!$I$4:$R$4,BQ$8,Inputs!$I134:$R134)*SUMIF(Inputs!$B$91:$B$102,BQ$9,Inputs!$G$91:$G$102)*SUMIF(Inputs!$I$4:$R$4,BQ$8,Inputs!$I$16:$R$16)</f>
        <v>0</v>
      </c>
      <c r="BR29" s="143">
        <f>SUMIF(Inputs!$I$4:$R$4,BR$8,Inputs!$I134:$R134)*SUMIF(Inputs!$B$91:$B$102,BR$9,Inputs!$G$91:$G$102)*SUMIF(Inputs!$I$4:$R$4,BR$8,Inputs!$I$16:$R$16)</f>
        <v>0</v>
      </c>
      <c r="BS29" s="143">
        <f>SUMIF(Inputs!$I$4:$R$4,BS$8,Inputs!$I134:$R134)*SUMIF(Inputs!$B$91:$B$102,BS$9,Inputs!$G$91:$G$102)*SUMIF(Inputs!$I$4:$R$4,BS$8,Inputs!$I$16:$R$16)</f>
        <v>0</v>
      </c>
      <c r="BT29" s="143">
        <f>SUMIF(Inputs!$I$4:$R$4,BT$8,Inputs!$I134:$R134)*SUMIF(Inputs!$B$91:$B$102,BT$9,Inputs!$G$91:$G$102)*SUMIF(Inputs!$I$4:$R$4,BT$8,Inputs!$I$16:$R$16)</f>
        <v>0</v>
      </c>
      <c r="BU29" s="143">
        <f>SUMIF(Inputs!$I$4:$R$4,BU$8,Inputs!$I134:$R134)*SUMIF(Inputs!$B$91:$B$102,BU$9,Inputs!$G$91:$G$102)*SUMIF(Inputs!$I$4:$R$4,BU$8,Inputs!$I$16:$R$16)</f>
        <v>0</v>
      </c>
      <c r="BV29" s="143">
        <f>SUMIF(Inputs!$I$4:$R$4,BV$8,Inputs!$I134:$R134)*SUMIF(Inputs!$B$91:$B$102,BV$9,Inputs!$G$91:$G$102)*SUMIF(Inputs!$I$4:$R$4,BV$8,Inputs!$I$16:$R$16)</f>
        <v>0</v>
      </c>
      <c r="BW29" s="143">
        <f>SUMIF(Inputs!$I$4:$R$4,BW$8,Inputs!$I134:$R134)*SUMIF(Inputs!$B$91:$B$102,BW$9,Inputs!$G$91:$G$102)*SUMIF(Inputs!$I$4:$R$4,BW$8,Inputs!$I$16:$R$16)</f>
        <v>0</v>
      </c>
      <c r="BX29" s="143">
        <f>SUMIF(Inputs!$I$4:$R$4,BX$8,Inputs!$I134:$R134)*SUMIF(Inputs!$B$91:$B$102,BX$9,Inputs!$G$91:$G$102)*SUMIF(Inputs!$I$4:$R$4,BX$8,Inputs!$I$16:$R$16)</f>
        <v>0</v>
      </c>
      <c r="BY29" s="143">
        <f>SUMIF(Inputs!$I$4:$R$4,BY$8,Inputs!$I134:$R134)*SUMIF(Inputs!$B$91:$B$102,BY$9,Inputs!$G$91:$G$102)*SUMIF(Inputs!$I$4:$R$4,BY$8,Inputs!$I$16:$R$16)</f>
        <v>0</v>
      </c>
      <c r="BZ29" s="143">
        <f>SUMIF(Inputs!$I$4:$R$4,BZ$8,Inputs!$I134:$R134)*SUMIF(Inputs!$B$91:$B$102,BZ$9,Inputs!$G$91:$G$102)*SUMIF(Inputs!$I$4:$R$4,BZ$8,Inputs!$I$16:$R$16)</f>
        <v>0</v>
      </c>
      <c r="CA29" s="143">
        <f>SUMIF(Inputs!$I$4:$R$4,CA$8,Inputs!$I134:$R134)*SUMIF(Inputs!$B$91:$B$102,CA$9,Inputs!$G$91:$G$102)*SUMIF(Inputs!$I$4:$R$4,CA$8,Inputs!$I$16:$R$16)</f>
        <v>0</v>
      </c>
      <c r="CB29" s="143">
        <f>SUMIF(Inputs!$I$4:$R$4,CB$8,Inputs!$I134:$R134)*SUMIF(Inputs!$B$91:$B$102,CB$9,Inputs!$G$91:$G$102)*SUMIF(Inputs!$I$4:$R$4,CB$8,Inputs!$I$16:$R$16)</f>
        <v>0</v>
      </c>
      <c r="CC29" s="143">
        <f>SUMIF(Inputs!$I$4:$R$4,CC$8,Inputs!$I134:$R134)*SUMIF(Inputs!$B$91:$B$102,CC$9,Inputs!$G$91:$G$102)*SUMIF(Inputs!$I$4:$R$4,CC$8,Inputs!$I$16:$R$16)</f>
        <v>0</v>
      </c>
      <c r="CD29" s="143">
        <f>SUMIF(Inputs!$I$4:$R$4,CD$8,Inputs!$I134:$R134)*SUMIF(Inputs!$B$91:$B$102,CD$9,Inputs!$G$91:$G$102)*SUMIF(Inputs!$I$4:$R$4,CD$8,Inputs!$I$16:$R$16)</f>
        <v>0</v>
      </c>
      <c r="CE29" s="143">
        <f>SUMIF(Inputs!$I$4:$R$4,CE$8,Inputs!$I134:$R134)*SUMIF(Inputs!$B$91:$B$102,CE$9,Inputs!$G$91:$G$102)*SUMIF(Inputs!$I$4:$R$4,CE$8,Inputs!$I$16:$R$16)</f>
        <v>0</v>
      </c>
      <c r="CF29" s="143">
        <f>SUMIF(Inputs!$I$4:$R$4,CF$8,Inputs!$I134:$R134)*SUMIF(Inputs!$B$91:$B$102,CF$9,Inputs!$G$91:$G$102)*SUMIF(Inputs!$I$4:$R$4,CF$8,Inputs!$I$16:$R$16)</f>
        <v>0</v>
      </c>
      <c r="CG29" s="143">
        <f>SUMIF(Inputs!$I$4:$R$4,CG$8,Inputs!$I134:$R134)*SUMIF(Inputs!$B$91:$B$102,CG$9,Inputs!$G$91:$G$102)*SUMIF(Inputs!$I$4:$R$4,CG$8,Inputs!$I$16:$R$16)</f>
        <v>0</v>
      </c>
      <c r="CH29" s="143">
        <f>SUMIF(Inputs!$I$4:$R$4,CH$8,Inputs!$I134:$R134)*SUMIF(Inputs!$B$91:$B$102,CH$9,Inputs!$G$91:$G$102)*SUMIF(Inputs!$I$4:$R$4,CH$8,Inputs!$I$16:$R$16)</f>
        <v>0</v>
      </c>
      <c r="CI29" s="143">
        <f>SUMIF(Inputs!$I$4:$R$4,CI$8,Inputs!$I134:$R134)*SUMIF(Inputs!$B$91:$B$102,CI$9,Inputs!$G$91:$G$102)*SUMIF(Inputs!$I$4:$R$4,CI$8,Inputs!$I$16:$R$16)</f>
        <v>0</v>
      </c>
      <c r="CJ29" s="143">
        <f>SUMIF(Inputs!$I$4:$R$4,CJ$8,Inputs!$I134:$R134)*SUMIF(Inputs!$B$91:$B$102,CJ$9,Inputs!$G$91:$G$102)*SUMIF(Inputs!$I$4:$R$4,CJ$8,Inputs!$I$16:$R$16)</f>
        <v>0</v>
      </c>
      <c r="CK29" s="143">
        <f>SUMIF(Inputs!$I$4:$R$4,CK$8,Inputs!$I134:$R134)*SUMIF(Inputs!$B$91:$B$102,CK$9,Inputs!$G$91:$G$102)*SUMIF(Inputs!$I$4:$R$4,CK$8,Inputs!$I$16:$R$16)</f>
        <v>0</v>
      </c>
      <c r="CL29" s="143">
        <f>SUMIF(Inputs!$I$4:$R$4,CL$8,Inputs!$I134:$R134)*SUMIF(Inputs!$B$91:$B$102,CL$9,Inputs!$G$91:$G$102)*SUMIF(Inputs!$I$4:$R$4,CL$8,Inputs!$I$16:$R$16)</f>
        <v>0</v>
      </c>
      <c r="CM29" s="143">
        <f>SUMIF(Inputs!$I$4:$R$4,CM$8,Inputs!$I134:$R134)*SUMIF(Inputs!$B$91:$B$102,CM$9,Inputs!$G$91:$G$102)*SUMIF(Inputs!$I$4:$R$4,CM$8,Inputs!$I$16:$R$16)</f>
        <v>0</v>
      </c>
      <c r="CN29" s="143">
        <f>SUMIF(Inputs!$I$4:$R$4,CN$8,Inputs!$I134:$R134)*SUMIF(Inputs!$B$91:$B$102,CN$9,Inputs!$G$91:$G$102)*SUMIF(Inputs!$I$4:$R$4,CN$8,Inputs!$I$16:$R$16)</f>
        <v>0</v>
      </c>
      <c r="CO29" s="143">
        <f>SUMIF(Inputs!$I$4:$R$4,CO$8,Inputs!$I134:$R134)*SUMIF(Inputs!$B$91:$B$102,CO$9,Inputs!$G$91:$G$102)*SUMIF(Inputs!$I$4:$R$4,CO$8,Inputs!$I$16:$R$16)</f>
        <v>0</v>
      </c>
      <c r="CP29" s="143">
        <f>SUMIF(Inputs!$I$4:$R$4,CP$8,Inputs!$I134:$R134)*SUMIF(Inputs!$B$91:$B$102,CP$9,Inputs!$G$91:$G$102)*SUMIF(Inputs!$I$4:$R$4,CP$8,Inputs!$I$16:$R$16)</f>
        <v>0</v>
      </c>
      <c r="CQ29" s="143">
        <f>SUMIF(Inputs!$I$4:$R$4,CQ$8,Inputs!$I134:$R134)*SUMIF(Inputs!$B$91:$B$102,CQ$9,Inputs!$G$91:$G$102)*SUMIF(Inputs!$I$4:$R$4,CQ$8,Inputs!$I$16:$R$16)</f>
        <v>0</v>
      </c>
      <c r="CR29" s="143">
        <f>SUMIF(Inputs!$I$4:$R$4,CR$8,Inputs!$I134:$R134)*SUMIF(Inputs!$B$91:$B$102,CR$9,Inputs!$G$91:$G$102)*SUMIF(Inputs!$I$4:$R$4,CR$8,Inputs!$I$16:$R$16)</f>
        <v>0</v>
      </c>
      <c r="CS29" s="143">
        <f>SUMIF(Inputs!$I$4:$R$4,CS$8,Inputs!$I134:$R134)*SUMIF(Inputs!$B$91:$B$102,CS$9,Inputs!$G$91:$G$102)*SUMIF(Inputs!$I$4:$R$4,CS$8,Inputs!$I$16:$R$16)</f>
        <v>0</v>
      </c>
      <c r="CT29" s="143">
        <f>SUMIF(Inputs!$I$4:$R$4,CT$8,Inputs!$I134:$R134)*SUMIF(Inputs!$B$91:$B$102,CT$9,Inputs!$G$91:$G$102)*SUMIF(Inputs!$I$4:$R$4,CT$8,Inputs!$I$16:$R$16)</f>
        <v>0</v>
      </c>
      <c r="CU29" s="143">
        <f>SUMIF(Inputs!$I$4:$R$4,CU$8,Inputs!$I134:$R134)*SUMIF(Inputs!$B$91:$B$102,CU$9,Inputs!$G$91:$G$102)*SUMIF(Inputs!$I$4:$R$4,CU$8,Inputs!$I$16:$R$16)</f>
        <v>0</v>
      </c>
      <c r="CV29" s="143">
        <f>SUMIF(Inputs!$I$4:$R$4,CV$8,Inputs!$I134:$R134)*SUMIF(Inputs!$B$91:$B$102,CV$9,Inputs!$G$91:$G$102)*SUMIF(Inputs!$I$4:$R$4,CV$8,Inputs!$I$16:$R$16)</f>
        <v>0</v>
      </c>
      <c r="CW29" s="143">
        <f>SUMIF(Inputs!$I$4:$R$4,CW$8,Inputs!$I134:$R134)*SUMIF(Inputs!$B$91:$B$102,CW$9,Inputs!$G$91:$G$102)*SUMIF(Inputs!$I$4:$R$4,CW$8,Inputs!$I$16:$R$16)</f>
        <v>0</v>
      </c>
      <c r="CX29" s="143">
        <f>SUMIF(Inputs!$I$4:$R$4,CX$8,Inputs!$I134:$R134)*SUMIF(Inputs!$B$91:$B$102,CX$9,Inputs!$G$91:$G$102)*SUMIF(Inputs!$I$4:$R$4,CX$8,Inputs!$I$16:$R$16)</f>
        <v>0</v>
      </c>
      <c r="CY29" s="143">
        <f>SUMIF(Inputs!$I$4:$R$4,CY$8,Inputs!$I134:$R134)*SUMIF(Inputs!$B$91:$B$102,CY$9,Inputs!$G$91:$G$102)*SUMIF(Inputs!$I$4:$R$4,CY$8,Inputs!$I$16:$R$16)</f>
        <v>0</v>
      </c>
      <c r="CZ29" s="143">
        <f>SUMIF(Inputs!$I$4:$R$4,CZ$8,Inputs!$I134:$R134)*SUMIF(Inputs!$B$91:$B$102,CZ$9,Inputs!$G$91:$G$102)*SUMIF(Inputs!$I$4:$R$4,CZ$8,Inputs!$I$16:$R$16)</f>
        <v>0</v>
      </c>
      <c r="DA29" s="143">
        <f>SUMIF(Inputs!$I$4:$R$4,DA$8,Inputs!$I134:$R134)*SUMIF(Inputs!$B$91:$B$102,DA$9,Inputs!$G$91:$G$102)*SUMIF(Inputs!$I$4:$R$4,DA$8,Inputs!$I$16:$R$16)</f>
        <v>0</v>
      </c>
      <c r="DB29" s="143">
        <f>SUMIF(Inputs!$I$4:$R$4,DB$8,Inputs!$I134:$R134)*SUMIF(Inputs!$B$91:$B$102,DB$9,Inputs!$G$91:$G$102)*SUMIF(Inputs!$I$4:$R$4,DB$8,Inputs!$I$16:$R$16)</f>
        <v>0</v>
      </c>
      <c r="DC29" s="143">
        <f>SUMIF(Inputs!$I$4:$R$4,DC$8,Inputs!$I134:$R134)*SUMIF(Inputs!$B$91:$B$102,DC$9,Inputs!$G$91:$G$102)*SUMIF(Inputs!$I$4:$R$4,DC$8,Inputs!$I$16:$R$16)</f>
        <v>0</v>
      </c>
      <c r="DD29" s="143">
        <f>SUMIF(Inputs!$I$4:$R$4,DD$8,Inputs!$I134:$R134)*SUMIF(Inputs!$B$91:$B$102,DD$9,Inputs!$G$91:$G$102)*SUMIF(Inputs!$I$4:$R$4,DD$8,Inputs!$I$16:$R$16)</f>
        <v>0</v>
      </c>
      <c r="DE29" s="143">
        <f>SUMIF(Inputs!$I$4:$R$4,DE$8,Inputs!$I134:$R134)*SUMIF(Inputs!$B$91:$B$102,DE$9,Inputs!$G$91:$G$102)*SUMIF(Inputs!$I$4:$R$4,DE$8,Inputs!$I$16:$R$16)</f>
        <v>0</v>
      </c>
      <c r="DF29" s="143">
        <f>SUMIF(Inputs!$I$4:$R$4,DF$8,Inputs!$I134:$R134)*SUMIF(Inputs!$B$91:$B$102,DF$9,Inputs!$G$91:$G$102)*SUMIF(Inputs!$I$4:$R$4,DF$8,Inputs!$I$16:$R$16)</f>
        <v>0</v>
      </c>
      <c r="DG29" s="143">
        <f>SUMIF(Inputs!$I$4:$R$4,DG$8,Inputs!$I134:$R134)*SUMIF(Inputs!$B$91:$B$102,DG$9,Inputs!$G$91:$G$102)*SUMIF(Inputs!$I$4:$R$4,DG$8,Inputs!$I$16:$R$16)</f>
        <v>0</v>
      </c>
      <c r="DH29" s="143">
        <f>SUMIF(Inputs!$I$4:$R$4,DH$8,Inputs!$I134:$R134)*SUMIF(Inputs!$B$91:$B$102,DH$9,Inputs!$G$91:$G$102)*SUMIF(Inputs!$I$4:$R$4,DH$8,Inputs!$I$16:$R$16)</f>
        <v>0</v>
      </c>
      <c r="DI29" s="143">
        <f>SUMIF(Inputs!$I$4:$R$4,DI$8,Inputs!$I134:$R134)*SUMIF(Inputs!$B$91:$B$102,DI$9,Inputs!$G$91:$G$102)*SUMIF(Inputs!$I$4:$R$4,DI$8,Inputs!$I$16:$R$16)</f>
        <v>0</v>
      </c>
      <c r="DJ29" s="143">
        <f>SUMIF(Inputs!$I$4:$R$4,DJ$8,Inputs!$I134:$R134)*SUMIF(Inputs!$B$91:$B$102,DJ$9,Inputs!$G$91:$G$102)*SUMIF(Inputs!$I$4:$R$4,DJ$8,Inputs!$I$16:$R$16)</f>
        <v>0</v>
      </c>
      <c r="DK29" s="143">
        <f>SUMIF(Inputs!$I$4:$R$4,DK$8,Inputs!$I134:$R134)*SUMIF(Inputs!$B$91:$B$102,DK$9,Inputs!$G$91:$G$102)*SUMIF(Inputs!$I$4:$R$4,DK$8,Inputs!$I$16:$R$16)</f>
        <v>0</v>
      </c>
      <c r="DL29" s="143">
        <f>SUMIF(Inputs!$I$4:$R$4,DL$8,Inputs!$I134:$R134)*SUMIF(Inputs!$B$91:$B$102,DL$9,Inputs!$G$91:$G$102)*SUMIF(Inputs!$I$4:$R$4,DL$8,Inputs!$I$16:$R$16)</f>
        <v>0</v>
      </c>
      <c r="DM29" s="143">
        <f>SUMIF(Inputs!$I$4:$R$4,DM$8,Inputs!$I134:$R134)*SUMIF(Inputs!$B$91:$B$102,DM$9,Inputs!$G$91:$G$102)*SUMIF(Inputs!$I$4:$R$4,DM$8,Inputs!$I$16:$R$16)</f>
        <v>0</v>
      </c>
      <c r="DN29" s="143">
        <f>SUMIF(Inputs!$I$4:$R$4,DN$8,Inputs!$I134:$R134)*SUMIF(Inputs!$B$91:$B$102,DN$9,Inputs!$G$91:$G$102)*SUMIF(Inputs!$I$4:$R$4,DN$8,Inputs!$I$16:$R$16)</f>
        <v>0</v>
      </c>
      <c r="DO29" s="143">
        <f>SUMIF(Inputs!$I$4:$R$4,DO$8,Inputs!$I134:$R134)*SUMIF(Inputs!$B$91:$B$102,DO$9,Inputs!$G$91:$G$102)*SUMIF(Inputs!$I$4:$R$4,DO$8,Inputs!$I$16:$R$16)</f>
        <v>0</v>
      </c>
      <c r="DP29" s="143">
        <f>SUMIF(Inputs!$I$4:$R$4,DP$8,Inputs!$I134:$R134)*SUMIF(Inputs!$B$91:$B$102,DP$9,Inputs!$G$91:$G$102)*SUMIF(Inputs!$I$4:$R$4,DP$8,Inputs!$I$16:$R$16)</f>
        <v>0</v>
      </c>
      <c r="DQ29" s="143">
        <f>SUMIF(Inputs!$I$4:$R$4,DQ$8,Inputs!$I134:$R134)*SUMIF(Inputs!$B$91:$B$102,DQ$9,Inputs!$G$91:$G$102)*SUMIF(Inputs!$I$4:$R$4,DQ$8,Inputs!$I$16:$R$16)</f>
        <v>0</v>
      </c>
      <c r="DR29" s="143">
        <f>SUMIF(Inputs!$I$4:$R$4,DR$8,Inputs!$I134:$R134)*SUMIF(Inputs!$B$91:$B$102,DR$9,Inputs!$G$91:$G$102)*SUMIF(Inputs!$I$4:$R$4,DR$8,Inputs!$I$16:$R$16)</f>
        <v>0</v>
      </c>
      <c r="DS29" s="143">
        <f>SUMIF(Inputs!$I$4:$R$4,DS$8,Inputs!$I134:$R134)*SUMIF(Inputs!$B$91:$B$102,DS$9,Inputs!$G$91:$G$102)*SUMIF(Inputs!$I$4:$R$4,DS$8,Inputs!$I$16:$R$16)</f>
        <v>0</v>
      </c>
      <c r="DT29" s="143">
        <f>SUMIF(Inputs!$I$4:$R$4,DT$8,Inputs!$I134:$R134)*SUMIF(Inputs!$B$91:$B$102,DT$9,Inputs!$G$91:$G$102)*SUMIF(Inputs!$I$4:$R$4,DT$8,Inputs!$I$16:$R$16)</f>
        <v>0</v>
      </c>
      <c r="DU29" s="143">
        <f>SUMIF(Inputs!$I$4:$R$4,DU$8,Inputs!$I134:$R134)*SUMIF(Inputs!$B$91:$B$102,DU$9,Inputs!$G$91:$G$102)*SUMIF(Inputs!$I$4:$R$4,DU$8,Inputs!$I$16:$R$16)</f>
        <v>0</v>
      </c>
      <c r="DV29" s="21"/>
      <c r="DW29" s="21"/>
      <c r="DX29" s="21"/>
      <c r="DY29" s="21"/>
      <c r="DZ29" s="21"/>
      <c r="EA29" s="21"/>
      <c r="EB29" s="21"/>
      <c r="EC29" s="21"/>
      <c r="ED29" s="21"/>
      <c r="EE29" s="21"/>
      <c r="EF29" s="21"/>
      <c r="EG29" s="21"/>
      <c r="EH29" s="21"/>
      <c r="EI29" s="21"/>
      <c r="EJ29" s="21"/>
      <c r="EK29" s="21"/>
      <c r="EL29" s="21"/>
      <c r="EM29" s="21"/>
      <c r="EN29" s="21"/>
      <c r="EO29" s="21"/>
    </row>
    <row r="30" spans="1:145" ht="13.5" customHeight="1">
      <c r="A30" s="21"/>
      <c r="B30" s="21"/>
      <c r="C30" s="64" t="s">
        <v>171</v>
      </c>
      <c r="D30" s="153" t="s">
        <v>77</v>
      </c>
      <c r="E30" s="21"/>
      <c r="F30" s="143">
        <f>SUMIF(Revenue!$F$8:$DV$8,Costs!F$8,Revenue!$F$13:$DV$13)/12*SUMIF(Inputs!$I$4:$R$4,Costs!F$8,Inputs!$I135:$R135)*SUMIF(Inputs!$I$4:$R$4,F$8,Inputs!$I$16:$R$16)</f>
        <v>0</v>
      </c>
      <c r="G30" s="143">
        <f>SUMIF(Revenue!$F$8:$DV$8,Costs!G$8,Revenue!$F$13:$DV$13)/12*SUMIF(Inputs!$I$4:$R$4,Costs!G$8,Inputs!$I135:$R135)*SUMIF(Inputs!$I$4:$R$4,G$8,Inputs!$I$16:$R$16)</f>
        <v>0</v>
      </c>
      <c r="H30" s="143">
        <f>SUMIF(Revenue!$F$8:$DV$8,Costs!H$8,Revenue!$F$13:$DV$13)/12*SUMIF(Inputs!$I$4:$R$4,Costs!H$8,Inputs!$I135:$R135)*SUMIF(Inputs!$I$4:$R$4,H$8,Inputs!$I$16:$R$16)</f>
        <v>0</v>
      </c>
      <c r="I30" s="143">
        <f>SUMIF(Revenue!$F$8:$DV$8,Costs!I$8,Revenue!$F$13:$DV$13)/12*SUMIF(Inputs!$I$4:$R$4,Costs!I$8,Inputs!$I135:$R135)*SUMIF(Inputs!$I$4:$R$4,I$8,Inputs!$I$16:$R$16)</f>
        <v>0</v>
      </c>
      <c r="J30" s="143">
        <f>SUMIF(Revenue!$F$8:$DV$8,Costs!J$8,Revenue!$F$13:$DV$13)/12*SUMIF(Inputs!$I$4:$R$4,Costs!J$8,Inputs!$I135:$R135)*SUMIF(Inputs!$I$4:$R$4,J$8,Inputs!$I$16:$R$16)</f>
        <v>0</v>
      </c>
      <c r="K30" s="143">
        <f>SUMIF(Revenue!$F$8:$DV$8,Costs!K$8,Revenue!$F$13:$DV$13)/12*SUMIF(Inputs!$I$4:$R$4,Costs!K$8,Inputs!$I135:$R135)*SUMIF(Inputs!$I$4:$R$4,K$8,Inputs!$I$16:$R$16)</f>
        <v>0</v>
      </c>
      <c r="L30" s="143">
        <f>SUMIF(Revenue!$F$8:$DV$8,Costs!L$8,Revenue!$F$13:$DV$13)/12*SUMIF(Inputs!$I$4:$R$4,Costs!L$8,Inputs!$I135:$R135)*SUMIF(Inputs!$I$4:$R$4,L$8,Inputs!$I$16:$R$16)</f>
        <v>0</v>
      </c>
      <c r="M30" s="143">
        <f>SUMIF(Revenue!$F$8:$DV$8,Costs!M$8,Revenue!$F$13:$DV$13)/12*SUMIF(Inputs!$I$4:$R$4,Costs!M$8,Inputs!$I135:$R135)*SUMIF(Inputs!$I$4:$R$4,M$8,Inputs!$I$16:$R$16)</f>
        <v>0</v>
      </c>
      <c r="N30" s="143">
        <f>SUMIF(Revenue!$F$8:$DV$8,Costs!N$8,Revenue!$F$13:$DV$13)/12*SUMIF(Inputs!$I$4:$R$4,Costs!N$8,Inputs!$I135:$R135)*SUMIF(Inputs!$I$4:$R$4,N$8,Inputs!$I$16:$R$16)</f>
        <v>0</v>
      </c>
      <c r="O30" s="143">
        <f>SUMIF(Revenue!$F$8:$DV$8,Costs!O$8,Revenue!$F$13:$DV$13)/12*SUMIF(Inputs!$I$4:$R$4,Costs!O$8,Inputs!$I135:$R135)*SUMIF(Inputs!$I$4:$R$4,O$8,Inputs!$I$16:$R$16)</f>
        <v>0</v>
      </c>
      <c r="P30" s="143">
        <f>SUMIF(Revenue!$F$8:$DV$8,Costs!P$8,Revenue!$F$13:$DV$13)/12*SUMIF(Inputs!$I$4:$R$4,Costs!P$8,Inputs!$I135:$R135)*SUMIF(Inputs!$I$4:$R$4,P$8,Inputs!$I$16:$R$16)</f>
        <v>0</v>
      </c>
      <c r="Q30" s="143">
        <f>SUMIF(Revenue!$F$8:$DV$8,Costs!Q$8,Revenue!$F$13:$DV$13)/12*SUMIF(Inputs!$I$4:$R$4,Costs!Q$8,Inputs!$I135:$R135)*SUMIF(Inputs!$I$4:$R$4,Q$8,Inputs!$I$16:$R$16)</f>
        <v>0</v>
      </c>
      <c r="R30" s="143">
        <f>SUMIF(Revenue!$F$8:$DV$8,Costs!R$8,Revenue!$F$13:$DV$13)/12*SUMIF(Inputs!$I$4:$R$4,Costs!R$8,Inputs!$I135:$R135)*SUMIF(Inputs!$I$4:$R$4,R$8,Inputs!$I$16:$R$16)</f>
        <v>0</v>
      </c>
      <c r="S30" s="143">
        <f>SUMIF(Revenue!$F$8:$DV$8,Costs!S$8,Revenue!$F$13:$DV$13)/12*SUMIF(Inputs!$I$4:$R$4,Costs!S$8,Inputs!$I135:$R135)*SUMIF(Inputs!$I$4:$R$4,S$8,Inputs!$I$16:$R$16)</f>
        <v>0</v>
      </c>
      <c r="T30" s="143">
        <f>SUMIF(Revenue!$F$8:$DV$8,Costs!T$8,Revenue!$F$13:$DV$13)/12*SUMIF(Inputs!$I$4:$R$4,Costs!T$8,Inputs!$I135:$R135)*SUMIF(Inputs!$I$4:$R$4,T$8,Inputs!$I$16:$R$16)</f>
        <v>0</v>
      </c>
      <c r="U30" s="143">
        <f>SUMIF(Revenue!$F$8:$DV$8,Costs!U$8,Revenue!$F$13:$DV$13)/12*SUMIF(Inputs!$I$4:$R$4,Costs!U$8,Inputs!$I135:$R135)*SUMIF(Inputs!$I$4:$R$4,U$8,Inputs!$I$16:$R$16)</f>
        <v>0</v>
      </c>
      <c r="V30" s="143">
        <f>SUMIF(Revenue!$F$8:$DV$8,Costs!V$8,Revenue!$F$13:$DV$13)/12*SUMIF(Inputs!$I$4:$R$4,Costs!V$8,Inputs!$I135:$R135)*SUMIF(Inputs!$I$4:$R$4,V$8,Inputs!$I$16:$R$16)</f>
        <v>0</v>
      </c>
      <c r="W30" s="143">
        <f>SUMIF(Revenue!$F$8:$DV$8,Costs!W$8,Revenue!$F$13:$DV$13)/12*SUMIF(Inputs!$I$4:$R$4,Costs!W$8,Inputs!$I135:$R135)*SUMIF(Inputs!$I$4:$R$4,W$8,Inputs!$I$16:$R$16)</f>
        <v>0</v>
      </c>
      <c r="X30" s="143">
        <f>SUMIF(Revenue!$F$8:$DV$8,Costs!X$8,Revenue!$F$13:$DV$13)/12*SUMIF(Inputs!$I$4:$R$4,Costs!X$8,Inputs!$I135:$R135)*SUMIF(Inputs!$I$4:$R$4,X$8,Inputs!$I$16:$R$16)</f>
        <v>0</v>
      </c>
      <c r="Y30" s="143">
        <f>SUMIF(Revenue!$F$8:$DV$8,Costs!Y$8,Revenue!$F$13:$DV$13)/12*SUMIF(Inputs!$I$4:$R$4,Costs!Y$8,Inputs!$I135:$R135)*SUMIF(Inputs!$I$4:$R$4,Y$8,Inputs!$I$16:$R$16)</f>
        <v>0</v>
      </c>
      <c r="Z30" s="143">
        <f>SUMIF(Revenue!$F$8:$DV$8,Costs!Z$8,Revenue!$F$13:$DV$13)/12*SUMIF(Inputs!$I$4:$R$4,Costs!Z$8,Inputs!$I135:$R135)*SUMIF(Inputs!$I$4:$R$4,Z$8,Inputs!$I$16:$R$16)</f>
        <v>0</v>
      </c>
      <c r="AA30" s="143">
        <f>SUMIF(Revenue!$F$8:$DV$8,Costs!AA$8,Revenue!$F$13:$DV$13)/12*SUMIF(Inputs!$I$4:$R$4,Costs!AA$8,Inputs!$I135:$R135)*SUMIF(Inputs!$I$4:$R$4,AA$8,Inputs!$I$16:$R$16)</f>
        <v>0</v>
      </c>
      <c r="AB30" s="143">
        <f>SUMIF(Revenue!$F$8:$DV$8,Costs!AB$8,Revenue!$F$13:$DV$13)/12*SUMIF(Inputs!$I$4:$R$4,Costs!AB$8,Inputs!$I135:$R135)*SUMIF(Inputs!$I$4:$R$4,AB$8,Inputs!$I$16:$R$16)</f>
        <v>0</v>
      </c>
      <c r="AC30" s="143">
        <f>SUMIF(Revenue!$F$8:$DV$8,Costs!AC$8,Revenue!$F$13:$DV$13)/12*SUMIF(Inputs!$I$4:$R$4,Costs!AC$8,Inputs!$I135:$R135)*SUMIF(Inputs!$I$4:$R$4,AC$8,Inputs!$I$16:$R$16)</f>
        <v>0</v>
      </c>
      <c r="AD30" s="143">
        <f>SUMIF(Revenue!$F$8:$DV$8,Costs!AD$8,Revenue!$F$13:$DV$13)/12*SUMIF(Inputs!$I$4:$R$4,Costs!AD$8,Inputs!$I135:$R135)*SUMIF(Inputs!$I$4:$R$4,AD$8,Inputs!$I$16:$R$16)</f>
        <v>0</v>
      </c>
      <c r="AE30" s="143">
        <f>SUMIF(Revenue!$F$8:$DV$8,Costs!AE$8,Revenue!$F$13:$DV$13)/12*SUMIF(Inputs!$I$4:$R$4,Costs!AE$8,Inputs!$I135:$R135)*SUMIF(Inputs!$I$4:$R$4,AE$8,Inputs!$I$16:$R$16)</f>
        <v>0</v>
      </c>
      <c r="AF30" s="143">
        <f>SUMIF(Revenue!$F$8:$DV$8,Costs!AF$8,Revenue!$F$13:$DV$13)/12*SUMIF(Inputs!$I$4:$R$4,Costs!AF$8,Inputs!$I135:$R135)*SUMIF(Inputs!$I$4:$R$4,AF$8,Inputs!$I$16:$R$16)</f>
        <v>0</v>
      </c>
      <c r="AG30" s="143">
        <f>SUMIF(Revenue!$F$8:$DV$8,Costs!AG$8,Revenue!$F$13:$DV$13)/12*SUMIF(Inputs!$I$4:$R$4,Costs!AG$8,Inputs!$I135:$R135)*SUMIF(Inputs!$I$4:$R$4,AG$8,Inputs!$I$16:$R$16)</f>
        <v>0</v>
      </c>
      <c r="AH30" s="143">
        <f>SUMIF(Revenue!$F$8:$DV$8,Costs!AH$8,Revenue!$F$13:$DV$13)/12*SUMIF(Inputs!$I$4:$R$4,Costs!AH$8,Inputs!$I135:$R135)*SUMIF(Inputs!$I$4:$R$4,AH$8,Inputs!$I$16:$R$16)</f>
        <v>0</v>
      </c>
      <c r="AI30" s="143">
        <f>SUMIF(Revenue!$F$8:$DV$8,Costs!AI$8,Revenue!$F$13:$DV$13)/12*SUMIF(Inputs!$I$4:$R$4,Costs!AI$8,Inputs!$I135:$R135)*SUMIF(Inputs!$I$4:$R$4,AI$8,Inputs!$I$16:$R$16)</f>
        <v>0</v>
      </c>
      <c r="AJ30" s="143">
        <f>SUMIF(Revenue!$F$8:$DV$8,Costs!AJ$8,Revenue!$F$13:$DV$13)/12*SUMIF(Inputs!$I$4:$R$4,Costs!AJ$8,Inputs!$I135:$R135)*SUMIF(Inputs!$I$4:$R$4,AJ$8,Inputs!$I$16:$R$16)</f>
        <v>0</v>
      </c>
      <c r="AK30" s="143">
        <f>SUMIF(Revenue!$F$8:$DV$8,Costs!AK$8,Revenue!$F$13:$DV$13)/12*SUMIF(Inputs!$I$4:$R$4,Costs!AK$8,Inputs!$I135:$R135)*SUMIF(Inputs!$I$4:$R$4,AK$8,Inputs!$I$16:$R$16)</f>
        <v>0</v>
      </c>
      <c r="AL30" s="143">
        <f>SUMIF(Revenue!$F$8:$DV$8,Costs!AL$8,Revenue!$F$13:$DV$13)/12*SUMIF(Inputs!$I$4:$R$4,Costs!AL$8,Inputs!$I135:$R135)*SUMIF(Inputs!$I$4:$R$4,AL$8,Inputs!$I$16:$R$16)</f>
        <v>0</v>
      </c>
      <c r="AM30" s="143">
        <f>SUMIF(Revenue!$F$8:$DV$8,Costs!AM$8,Revenue!$F$13:$DV$13)/12*SUMIF(Inputs!$I$4:$R$4,Costs!AM$8,Inputs!$I135:$R135)*SUMIF(Inputs!$I$4:$R$4,AM$8,Inputs!$I$16:$R$16)</f>
        <v>0</v>
      </c>
      <c r="AN30" s="143">
        <f>SUMIF(Revenue!$F$8:$DV$8,Costs!AN$8,Revenue!$F$13:$DV$13)/12*SUMIF(Inputs!$I$4:$R$4,Costs!AN$8,Inputs!$I135:$R135)*SUMIF(Inputs!$I$4:$R$4,AN$8,Inputs!$I$16:$R$16)</f>
        <v>0</v>
      </c>
      <c r="AO30" s="143">
        <f>SUMIF(Revenue!$F$8:$DV$8,Costs!AO$8,Revenue!$F$13:$DV$13)/12*SUMIF(Inputs!$I$4:$R$4,Costs!AO$8,Inputs!$I135:$R135)*SUMIF(Inputs!$I$4:$R$4,AO$8,Inputs!$I$16:$R$16)</f>
        <v>0</v>
      </c>
      <c r="AP30" s="143">
        <f>SUMIF(Revenue!$F$8:$DV$8,Costs!AP$8,Revenue!$F$13:$DV$13)/12*SUMIF(Inputs!$I$4:$R$4,Costs!AP$8,Inputs!$I135:$R135)*SUMIF(Inputs!$I$4:$R$4,AP$8,Inputs!$I$16:$R$16)</f>
        <v>0</v>
      </c>
      <c r="AQ30" s="143">
        <f>SUMIF(Revenue!$F$8:$DV$8,Costs!AQ$8,Revenue!$F$13:$DV$13)/12*SUMIF(Inputs!$I$4:$R$4,Costs!AQ$8,Inputs!$I135:$R135)*SUMIF(Inputs!$I$4:$R$4,AQ$8,Inputs!$I$16:$R$16)</f>
        <v>0</v>
      </c>
      <c r="AR30" s="143">
        <f>SUMIF(Revenue!$F$8:$DV$8,Costs!AR$8,Revenue!$F$13:$DV$13)/12*SUMIF(Inputs!$I$4:$R$4,Costs!AR$8,Inputs!$I135:$R135)*SUMIF(Inputs!$I$4:$R$4,AR$8,Inputs!$I$16:$R$16)</f>
        <v>0</v>
      </c>
      <c r="AS30" s="143">
        <f>SUMIF(Revenue!$F$8:$DV$8,Costs!AS$8,Revenue!$F$13:$DV$13)/12*SUMIF(Inputs!$I$4:$R$4,Costs!AS$8,Inputs!$I135:$R135)*SUMIF(Inputs!$I$4:$R$4,AS$8,Inputs!$I$16:$R$16)</f>
        <v>0</v>
      </c>
      <c r="AT30" s="143">
        <f>SUMIF(Revenue!$F$8:$DV$8,Costs!AT$8,Revenue!$F$13:$DV$13)/12*SUMIF(Inputs!$I$4:$R$4,Costs!AT$8,Inputs!$I135:$R135)*SUMIF(Inputs!$I$4:$R$4,AT$8,Inputs!$I$16:$R$16)</f>
        <v>0</v>
      </c>
      <c r="AU30" s="143">
        <f>SUMIF(Revenue!$F$8:$DV$8,Costs!AU$8,Revenue!$F$13:$DV$13)/12*SUMIF(Inputs!$I$4:$R$4,Costs!AU$8,Inputs!$I135:$R135)*SUMIF(Inputs!$I$4:$R$4,AU$8,Inputs!$I$16:$R$16)</f>
        <v>0</v>
      </c>
      <c r="AV30" s="143">
        <f>SUMIF(Revenue!$F$8:$DV$8,Costs!AV$8,Revenue!$F$13:$DV$13)/12*SUMIF(Inputs!$I$4:$R$4,Costs!AV$8,Inputs!$I135:$R135)*SUMIF(Inputs!$I$4:$R$4,AV$8,Inputs!$I$16:$R$16)</f>
        <v>0</v>
      </c>
      <c r="AW30" s="143">
        <f>SUMIF(Revenue!$F$8:$DV$8,Costs!AW$8,Revenue!$F$13:$DV$13)/12*SUMIF(Inputs!$I$4:$R$4,Costs!AW$8,Inputs!$I135:$R135)*SUMIF(Inputs!$I$4:$R$4,AW$8,Inputs!$I$16:$R$16)</f>
        <v>0</v>
      </c>
      <c r="AX30" s="143">
        <f>SUMIF(Revenue!$F$8:$DV$8,Costs!AX$8,Revenue!$F$13:$DV$13)/12*SUMIF(Inputs!$I$4:$R$4,Costs!AX$8,Inputs!$I135:$R135)*SUMIF(Inputs!$I$4:$R$4,AX$8,Inputs!$I$16:$R$16)</f>
        <v>0</v>
      </c>
      <c r="AY30" s="143">
        <f>SUMIF(Revenue!$F$8:$DV$8,Costs!AY$8,Revenue!$F$13:$DV$13)/12*SUMIF(Inputs!$I$4:$R$4,Costs!AY$8,Inputs!$I135:$R135)*SUMIF(Inputs!$I$4:$R$4,AY$8,Inputs!$I$16:$R$16)</f>
        <v>0</v>
      </c>
      <c r="AZ30" s="143">
        <f>SUMIF(Revenue!$F$8:$DV$8,Costs!AZ$8,Revenue!$F$13:$DV$13)/12*SUMIF(Inputs!$I$4:$R$4,Costs!AZ$8,Inputs!$I135:$R135)*SUMIF(Inputs!$I$4:$R$4,AZ$8,Inputs!$I$16:$R$16)</f>
        <v>0</v>
      </c>
      <c r="BA30" s="143">
        <f>SUMIF(Revenue!$F$8:$DV$8,Costs!BA$8,Revenue!$F$13:$DV$13)/12*SUMIF(Inputs!$I$4:$R$4,Costs!BA$8,Inputs!$I135:$R135)*SUMIF(Inputs!$I$4:$R$4,BA$8,Inputs!$I$16:$R$16)</f>
        <v>0</v>
      </c>
      <c r="BB30" s="143">
        <f>SUMIF(Revenue!$F$8:$DV$8,Costs!BB$8,Revenue!$F$13:$DV$13)/12*SUMIF(Inputs!$I$4:$R$4,Costs!BB$8,Inputs!$I135:$R135)*SUMIF(Inputs!$I$4:$R$4,BB$8,Inputs!$I$16:$R$16)</f>
        <v>0</v>
      </c>
      <c r="BC30" s="143">
        <f>SUMIF(Revenue!$F$8:$DV$8,Costs!BC$8,Revenue!$F$13:$DV$13)/12*SUMIF(Inputs!$I$4:$R$4,Costs!BC$8,Inputs!$I135:$R135)*SUMIF(Inputs!$I$4:$R$4,BC$8,Inputs!$I$16:$R$16)</f>
        <v>0</v>
      </c>
      <c r="BD30" s="143">
        <f>SUMIF(Revenue!$F$8:$DV$8,Costs!BD$8,Revenue!$F$13:$DV$13)/12*SUMIF(Inputs!$I$4:$R$4,Costs!BD$8,Inputs!$I135:$R135)*SUMIF(Inputs!$I$4:$R$4,BD$8,Inputs!$I$16:$R$16)</f>
        <v>0</v>
      </c>
      <c r="BE30" s="143">
        <f>SUMIF(Revenue!$F$8:$DV$8,Costs!BE$8,Revenue!$F$13:$DV$13)/12*SUMIF(Inputs!$I$4:$R$4,Costs!BE$8,Inputs!$I135:$R135)*SUMIF(Inputs!$I$4:$R$4,BE$8,Inputs!$I$16:$R$16)</f>
        <v>0</v>
      </c>
      <c r="BF30" s="143">
        <f>SUMIF(Revenue!$F$8:$DV$8,Costs!BF$8,Revenue!$F$13:$DV$13)/12*SUMIF(Inputs!$I$4:$R$4,Costs!BF$8,Inputs!$I135:$R135)*SUMIF(Inputs!$I$4:$R$4,BF$8,Inputs!$I$16:$R$16)</f>
        <v>0</v>
      </c>
      <c r="BG30" s="143">
        <f>SUMIF(Revenue!$F$8:$DV$8,Costs!BG$8,Revenue!$F$13:$DV$13)/12*SUMIF(Inputs!$I$4:$R$4,Costs!BG$8,Inputs!$I135:$R135)*SUMIF(Inputs!$I$4:$R$4,BG$8,Inputs!$I$16:$R$16)</f>
        <v>0</v>
      </c>
      <c r="BH30" s="143">
        <f>SUMIF(Revenue!$F$8:$DV$8,Costs!BH$8,Revenue!$F$13:$DV$13)/12*SUMIF(Inputs!$I$4:$R$4,Costs!BH$8,Inputs!$I135:$R135)*SUMIF(Inputs!$I$4:$R$4,BH$8,Inputs!$I$16:$R$16)</f>
        <v>0</v>
      </c>
      <c r="BI30" s="143">
        <f>SUMIF(Revenue!$F$8:$DV$8,Costs!BI$8,Revenue!$F$13:$DV$13)/12*SUMIF(Inputs!$I$4:$R$4,Costs!BI$8,Inputs!$I135:$R135)*SUMIF(Inputs!$I$4:$R$4,BI$8,Inputs!$I$16:$R$16)</f>
        <v>0</v>
      </c>
      <c r="BJ30" s="143">
        <f>SUMIF(Revenue!$F$8:$DV$8,Costs!BJ$8,Revenue!$F$13:$DV$13)/12*SUMIF(Inputs!$I$4:$R$4,Costs!BJ$8,Inputs!$I135:$R135)*SUMIF(Inputs!$I$4:$R$4,BJ$8,Inputs!$I$16:$R$16)</f>
        <v>0</v>
      </c>
      <c r="BK30" s="143">
        <f>SUMIF(Revenue!$F$8:$DV$8,Costs!BK$8,Revenue!$F$13:$DV$13)/12*SUMIF(Inputs!$I$4:$R$4,Costs!BK$8,Inputs!$I135:$R135)*SUMIF(Inputs!$I$4:$R$4,BK$8,Inputs!$I$16:$R$16)</f>
        <v>0</v>
      </c>
      <c r="BL30" s="143">
        <f>SUMIF(Revenue!$F$8:$DV$8,Costs!BL$8,Revenue!$F$13:$DV$13)/12*SUMIF(Inputs!$I$4:$R$4,Costs!BL$8,Inputs!$I135:$R135)*SUMIF(Inputs!$I$4:$R$4,BL$8,Inputs!$I$16:$R$16)</f>
        <v>0</v>
      </c>
      <c r="BM30" s="143">
        <f>SUMIF(Revenue!$F$8:$DV$8,Costs!BM$8,Revenue!$F$13:$DV$13)/12*SUMIF(Inputs!$I$4:$R$4,Costs!BM$8,Inputs!$I135:$R135)*SUMIF(Inputs!$I$4:$R$4,BM$8,Inputs!$I$16:$R$16)</f>
        <v>0</v>
      </c>
      <c r="BN30" s="143">
        <f>SUMIF(Revenue!$F$8:$DV$8,Costs!BN$8,Revenue!$F$13:$DV$13)/12*SUMIF(Inputs!$I$4:$R$4,Costs!BN$8,Inputs!$I135:$R135)*SUMIF(Inputs!$I$4:$R$4,BN$8,Inputs!$I$16:$R$16)</f>
        <v>0</v>
      </c>
      <c r="BO30" s="143">
        <f>SUMIF(Revenue!$F$8:$DV$8,Costs!BO$8,Revenue!$F$13:$DV$13)/12*SUMIF(Inputs!$I$4:$R$4,Costs!BO$8,Inputs!$I135:$R135)*SUMIF(Inputs!$I$4:$R$4,BO$8,Inputs!$I$16:$R$16)</f>
        <v>0</v>
      </c>
      <c r="BP30" s="143">
        <f>SUMIF(Revenue!$F$8:$DV$8,Costs!BP$8,Revenue!$F$13:$DV$13)/12*SUMIF(Inputs!$I$4:$R$4,Costs!BP$8,Inputs!$I135:$R135)*SUMIF(Inputs!$I$4:$R$4,BP$8,Inputs!$I$16:$R$16)</f>
        <v>0</v>
      </c>
      <c r="BQ30" s="143">
        <f>SUMIF(Revenue!$F$8:$DV$8,Costs!BQ$8,Revenue!$F$13:$DV$13)/12*SUMIF(Inputs!$I$4:$R$4,Costs!BQ$8,Inputs!$I135:$R135)*SUMIF(Inputs!$I$4:$R$4,BQ$8,Inputs!$I$16:$R$16)</f>
        <v>0</v>
      </c>
      <c r="BR30" s="143">
        <f>SUMIF(Revenue!$F$8:$DV$8,Costs!BR$8,Revenue!$F$13:$DV$13)/12*SUMIF(Inputs!$I$4:$R$4,Costs!BR$8,Inputs!$I135:$R135)*SUMIF(Inputs!$I$4:$R$4,BR$8,Inputs!$I$16:$R$16)</f>
        <v>0</v>
      </c>
      <c r="BS30" s="143">
        <f>SUMIF(Revenue!$F$8:$DV$8,Costs!BS$8,Revenue!$F$13:$DV$13)/12*SUMIF(Inputs!$I$4:$R$4,Costs!BS$8,Inputs!$I135:$R135)*SUMIF(Inputs!$I$4:$R$4,BS$8,Inputs!$I$16:$R$16)</f>
        <v>0</v>
      </c>
      <c r="BT30" s="143">
        <f>SUMIF(Revenue!$F$8:$DV$8,Costs!BT$8,Revenue!$F$13:$DV$13)/12*SUMIF(Inputs!$I$4:$R$4,Costs!BT$8,Inputs!$I135:$R135)*SUMIF(Inputs!$I$4:$R$4,BT$8,Inputs!$I$16:$R$16)</f>
        <v>0</v>
      </c>
      <c r="BU30" s="143">
        <f>SUMIF(Revenue!$F$8:$DV$8,Costs!BU$8,Revenue!$F$13:$DV$13)/12*SUMIF(Inputs!$I$4:$R$4,Costs!BU$8,Inputs!$I135:$R135)*SUMIF(Inputs!$I$4:$R$4,BU$8,Inputs!$I$16:$R$16)</f>
        <v>0</v>
      </c>
      <c r="BV30" s="143">
        <f>SUMIF(Revenue!$F$8:$DV$8,Costs!BV$8,Revenue!$F$13:$DV$13)/12*SUMIF(Inputs!$I$4:$R$4,Costs!BV$8,Inputs!$I135:$R135)*SUMIF(Inputs!$I$4:$R$4,BV$8,Inputs!$I$16:$R$16)</f>
        <v>0</v>
      </c>
      <c r="BW30" s="143">
        <f>SUMIF(Revenue!$F$8:$DV$8,Costs!BW$8,Revenue!$F$13:$DV$13)/12*SUMIF(Inputs!$I$4:$R$4,Costs!BW$8,Inputs!$I135:$R135)*SUMIF(Inputs!$I$4:$R$4,BW$8,Inputs!$I$16:$R$16)</f>
        <v>0</v>
      </c>
      <c r="BX30" s="143">
        <f>SUMIF(Revenue!$F$8:$DV$8,Costs!BX$8,Revenue!$F$13:$DV$13)/12*SUMIF(Inputs!$I$4:$R$4,Costs!BX$8,Inputs!$I135:$R135)*SUMIF(Inputs!$I$4:$R$4,BX$8,Inputs!$I$16:$R$16)</f>
        <v>0</v>
      </c>
      <c r="BY30" s="143">
        <f>SUMIF(Revenue!$F$8:$DV$8,Costs!BY$8,Revenue!$F$13:$DV$13)/12*SUMIF(Inputs!$I$4:$R$4,Costs!BY$8,Inputs!$I135:$R135)*SUMIF(Inputs!$I$4:$R$4,BY$8,Inputs!$I$16:$R$16)</f>
        <v>0</v>
      </c>
      <c r="BZ30" s="143">
        <f>SUMIF(Revenue!$F$8:$DV$8,Costs!BZ$8,Revenue!$F$13:$DV$13)/12*SUMIF(Inputs!$I$4:$R$4,Costs!BZ$8,Inputs!$I135:$R135)*SUMIF(Inputs!$I$4:$R$4,BZ$8,Inputs!$I$16:$R$16)</f>
        <v>0</v>
      </c>
      <c r="CA30" s="143">
        <f>SUMIF(Revenue!$F$8:$DV$8,Costs!CA$8,Revenue!$F$13:$DV$13)/12*SUMIF(Inputs!$I$4:$R$4,Costs!CA$8,Inputs!$I135:$R135)*SUMIF(Inputs!$I$4:$R$4,CA$8,Inputs!$I$16:$R$16)</f>
        <v>0</v>
      </c>
      <c r="CB30" s="143">
        <f>SUMIF(Revenue!$F$8:$DV$8,Costs!CB$8,Revenue!$F$13:$DV$13)/12*SUMIF(Inputs!$I$4:$R$4,Costs!CB$8,Inputs!$I135:$R135)*SUMIF(Inputs!$I$4:$R$4,CB$8,Inputs!$I$16:$R$16)</f>
        <v>0</v>
      </c>
      <c r="CC30" s="143">
        <f>SUMIF(Revenue!$F$8:$DV$8,Costs!CC$8,Revenue!$F$13:$DV$13)/12*SUMIF(Inputs!$I$4:$R$4,Costs!CC$8,Inputs!$I135:$R135)*SUMIF(Inputs!$I$4:$R$4,CC$8,Inputs!$I$16:$R$16)</f>
        <v>0</v>
      </c>
      <c r="CD30" s="143">
        <f>SUMIF(Revenue!$F$8:$DV$8,Costs!CD$8,Revenue!$F$13:$DV$13)/12*SUMIF(Inputs!$I$4:$R$4,Costs!CD$8,Inputs!$I135:$R135)*SUMIF(Inputs!$I$4:$R$4,CD$8,Inputs!$I$16:$R$16)</f>
        <v>0</v>
      </c>
      <c r="CE30" s="143">
        <f>SUMIF(Revenue!$F$8:$DV$8,Costs!CE$8,Revenue!$F$13:$DV$13)/12*SUMIF(Inputs!$I$4:$R$4,Costs!CE$8,Inputs!$I135:$R135)*SUMIF(Inputs!$I$4:$R$4,CE$8,Inputs!$I$16:$R$16)</f>
        <v>0</v>
      </c>
      <c r="CF30" s="143">
        <f>SUMIF(Revenue!$F$8:$DV$8,Costs!CF$8,Revenue!$F$13:$DV$13)/12*SUMIF(Inputs!$I$4:$R$4,Costs!CF$8,Inputs!$I135:$R135)*SUMIF(Inputs!$I$4:$R$4,CF$8,Inputs!$I$16:$R$16)</f>
        <v>0</v>
      </c>
      <c r="CG30" s="143">
        <f>SUMIF(Revenue!$F$8:$DV$8,Costs!CG$8,Revenue!$F$13:$DV$13)/12*SUMIF(Inputs!$I$4:$R$4,Costs!CG$8,Inputs!$I135:$R135)*SUMIF(Inputs!$I$4:$R$4,CG$8,Inputs!$I$16:$R$16)</f>
        <v>0</v>
      </c>
      <c r="CH30" s="143">
        <f>SUMIF(Revenue!$F$8:$DV$8,Costs!CH$8,Revenue!$F$13:$DV$13)/12*SUMIF(Inputs!$I$4:$R$4,Costs!CH$8,Inputs!$I135:$R135)*SUMIF(Inputs!$I$4:$R$4,CH$8,Inputs!$I$16:$R$16)</f>
        <v>0</v>
      </c>
      <c r="CI30" s="143">
        <f>SUMIF(Revenue!$F$8:$DV$8,Costs!CI$8,Revenue!$F$13:$DV$13)/12*SUMIF(Inputs!$I$4:$R$4,Costs!CI$8,Inputs!$I135:$R135)*SUMIF(Inputs!$I$4:$R$4,CI$8,Inputs!$I$16:$R$16)</f>
        <v>0</v>
      </c>
      <c r="CJ30" s="143">
        <f>SUMIF(Revenue!$F$8:$DV$8,Costs!CJ$8,Revenue!$F$13:$DV$13)/12*SUMIF(Inputs!$I$4:$R$4,Costs!CJ$8,Inputs!$I135:$R135)*SUMIF(Inputs!$I$4:$R$4,CJ$8,Inputs!$I$16:$R$16)</f>
        <v>0</v>
      </c>
      <c r="CK30" s="143">
        <f>SUMIF(Revenue!$F$8:$DV$8,Costs!CK$8,Revenue!$F$13:$DV$13)/12*SUMIF(Inputs!$I$4:$R$4,Costs!CK$8,Inputs!$I135:$R135)*SUMIF(Inputs!$I$4:$R$4,CK$8,Inputs!$I$16:$R$16)</f>
        <v>0</v>
      </c>
      <c r="CL30" s="143">
        <f>SUMIF(Revenue!$F$8:$DV$8,Costs!CL$8,Revenue!$F$13:$DV$13)/12*SUMIF(Inputs!$I$4:$R$4,Costs!CL$8,Inputs!$I135:$R135)*SUMIF(Inputs!$I$4:$R$4,CL$8,Inputs!$I$16:$R$16)</f>
        <v>0</v>
      </c>
      <c r="CM30" s="143">
        <f>SUMIF(Revenue!$F$8:$DV$8,Costs!CM$8,Revenue!$F$13:$DV$13)/12*SUMIF(Inputs!$I$4:$R$4,Costs!CM$8,Inputs!$I135:$R135)*SUMIF(Inputs!$I$4:$R$4,CM$8,Inputs!$I$16:$R$16)</f>
        <v>0</v>
      </c>
      <c r="CN30" s="143">
        <f>SUMIF(Revenue!$F$8:$DV$8,Costs!CN$8,Revenue!$F$13:$DV$13)/12*SUMIF(Inputs!$I$4:$R$4,Costs!CN$8,Inputs!$I135:$R135)*SUMIF(Inputs!$I$4:$R$4,CN$8,Inputs!$I$16:$R$16)</f>
        <v>0</v>
      </c>
      <c r="CO30" s="143">
        <f>SUMIF(Revenue!$F$8:$DV$8,Costs!CO$8,Revenue!$F$13:$DV$13)/12*SUMIF(Inputs!$I$4:$R$4,Costs!CO$8,Inputs!$I135:$R135)*SUMIF(Inputs!$I$4:$R$4,CO$8,Inputs!$I$16:$R$16)</f>
        <v>0</v>
      </c>
      <c r="CP30" s="143">
        <f>SUMIF(Revenue!$F$8:$DV$8,Costs!CP$8,Revenue!$F$13:$DV$13)/12*SUMIF(Inputs!$I$4:$R$4,Costs!CP$8,Inputs!$I135:$R135)*SUMIF(Inputs!$I$4:$R$4,CP$8,Inputs!$I$16:$R$16)</f>
        <v>0</v>
      </c>
      <c r="CQ30" s="143">
        <f>SUMIF(Revenue!$F$8:$DV$8,Costs!CQ$8,Revenue!$F$13:$DV$13)/12*SUMIF(Inputs!$I$4:$R$4,Costs!CQ$8,Inputs!$I135:$R135)*SUMIF(Inputs!$I$4:$R$4,CQ$8,Inputs!$I$16:$R$16)</f>
        <v>0</v>
      </c>
      <c r="CR30" s="143">
        <f>SUMIF(Revenue!$F$8:$DV$8,Costs!CR$8,Revenue!$F$13:$DV$13)/12*SUMIF(Inputs!$I$4:$R$4,Costs!CR$8,Inputs!$I135:$R135)*SUMIF(Inputs!$I$4:$R$4,CR$8,Inputs!$I$16:$R$16)</f>
        <v>0</v>
      </c>
      <c r="CS30" s="143">
        <f>SUMIF(Revenue!$F$8:$DV$8,Costs!CS$8,Revenue!$F$13:$DV$13)/12*SUMIF(Inputs!$I$4:$R$4,Costs!CS$8,Inputs!$I135:$R135)*SUMIF(Inputs!$I$4:$R$4,CS$8,Inputs!$I$16:$R$16)</f>
        <v>0</v>
      </c>
      <c r="CT30" s="143">
        <f>SUMIF(Revenue!$F$8:$DV$8,Costs!CT$8,Revenue!$F$13:$DV$13)/12*SUMIF(Inputs!$I$4:$R$4,Costs!CT$8,Inputs!$I135:$R135)*SUMIF(Inputs!$I$4:$R$4,CT$8,Inputs!$I$16:$R$16)</f>
        <v>0</v>
      </c>
      <c r="CU30" s="143">
        <f>SUMIF(Revenue!$F$8:$DV$8,Costs!CU$8,Revenue!$F$13:$DV$13)/12*SUMIF(Inputs!$I$4:$R$4,Costs!CU$8,Inputs!$I135:$R135)*SUMIF(Inputs!$I$4:$R$4,CU$8,Inputs!$I$16:$R$16)</f>
        <v>0</v>
      </c>
      <c r="CV30" s="143">
        <f>SUMIF(Revenue!$F$8:$DV$8,Costs!CV$8,Revenue!$F$13:$DV$13)/12*SUMIF(Inputs!$I$4:$R$4,Costs!CV$8,Inputs!$I135:$R135)*SUMIF(Inputs!$I$4:$R$4,CV$8,Inputs!$I$16:$R$16)</f>
        <v>0</v>
      </c>
      <c r="CW30" s="143">
        <f>SUMIF(Revenue!$F$8:$DV$8,Costs!CW$8,Revenue!$F$13:$DV$13)/12*SUMIF(Inputs!$I$4:$R$4,Costs!CW$8,Inputs!$I135:$R135)*SUMIF(Inputs!$I$4:$R$4,CW$8,Inputs!$I$16:$R$16)</f>
        <v>0</v>
      </c>
      <c r="CX30" s="143">
        <f>SUMIF(Revenue!$F$8:$DV$8,Costs!CX$8,Revenue!$F$13:$DV$13)/12*SUMIF(Inputs!$I$4:$R$4,Costs!CX$8,Inputs!$I135:$R135)*SUMIF(Inputs!$I$4:$R$4,CX$8,Inputs!$I$16:$R$16)</f>
        <v>0</v>
      </c>
      <c r="CY30" s="143">
        <f>SUMIF(Revenue!$F$8:$DV$8,Costs!CY$8,Revenue!$F$13:$DV$13)/12*SUMIF(Inputs!$I$4:$R$4,Costs!CY$8,Inputs!$I135:$R135)*SUMIF(Inputs!$I$4:$R$4,CY$8,Inputs!$I$16:$R$16)</f>
        <v>0</v>
      </c>
      <c r="CZ30" s="143">
        <f>SUMIF(Revenue!$F$8:$DV$8,Costs!CZ$8,Revenue!$F$13:$DV$13)/12*SUMIF(Inputs!$I$4:$R$4,Costs!CZ$8,Inputs!$I135:$R135)*SUMIF(Inputs!$I$4:$R$4,CZ$8,Inputs!$I$16:$R$16)</f>
        <v>0</v>
      </c>
      <c r="DA30" s="143">
        <f>SUMIF(Revenue!$F$8:$DV$8,Costs!DA$8,Revenue!$F$13:$DV$13)/12*SUMIF(Inputs!$I$4:$R$4,Costs!DA$8,Inputs!$I135:$R135)*SUMIF(Inputs!$I$4:$R$4,DA$8,Inputs!$I$16:$R$16)</f>
        <v>0</v>
      </c>
      <c r="DB30" s="143">
        <f>SUMIF(Revenue!$F$8:$DV$8,Costs!DB$8,Revenue!$F$13:$DV$13)/12*SUMIF(Inputs!$I$4:$R$4,Costs!DB$8,Inputs!$I135:$R135)*SUMIF(Inputs!$I$4:$R$4,DB$8,Inputs!$I$16:$R$16)</f>
        <v>0</v>
      </c>
      <c r="DC30" s="143">
        <f>SUMIF(Revenue!$F$8:$DV$8,Costs!DC$8,Revenue!$F$13:$DV$13)/12*SUMIF(Inputs!$I$4:$R$4,Costs!DC$8,Inputs!$I135:$R135)*SUMIF(Inputs!$I$4:$R$4,DC$8,Inputs!$I$16:$R$16)</f>
        <v>0</v>
      </c>
      <c r="DD30" s="143">
        <f>SUMIF(Revenue!$F$8:$DV$8,Costs!DD$8,Revenue!$F$13:$DV$13)/12*SUMIF(Inputs!$I$4:$R$4,Costs!DD$8,Inputs!$I135:$R135)*SUMIF(Inputs!$I$4:$R$4,DD$8,Inputs!$I$16:$R$16)</f>
        <v>0</v>
      </c>
      <c r="DE30" s="143">
        <f>SUMIF(Revenue!$F$8:$DV$8,Costs!DE$8,Revenue!$F$13:$DV$13)/12*SUMIF(Inputs!$I$4:$R$4,Costs!DE$8,Inputs!$I135:$R135)*SUMIF(Inputs!$I$4:$R$4,DE$8,Inputs!$I$16:$R$16)</f>
        <v>0</v>
      </c>
      <c r="DF30" s="143">
        <f>SUMIF(Revenue!$F$8:$DV$8,Costs!DF$8,Revenue!$F$13:$DV$13)/12*SUMIF(Inputs!$I$4:$R$4,Costs!DF$8,Inputs!$I135:$R135)*SUMIF(Inputs!$I$4:$R$4,DF$8,Inputs!$I$16:$R$16)</f>
        <v>0</v>
      </c>
      <c r="DG30" s="143">
        <f>SUMIF(Revenue!$F$8:$DV$8,Costs!DG$8,Revenue!$F$13:$DV$13)/12*SUMIF(Inputs!$I$4:$R$4,Costs!DG$8,Inputs!$I135:$R135)*SUMIF(Inputs!$I$4:$R$4,DG$8,Inputs!$I$16:$R$16)</f>
        <v>0</v>
      </c>
      <c r="DH30" s="143">
        <f>SUMIF(Revenue!$F$8:$DV$8,Costs!DH$8,Revenue!$F$13:$DV$13)/12*SUMIF(Inputs!$I$4:$R$4,Costs!DH$8,Inputs!$I135:$R135)*SUMIF(Inputs!$I$4:$R$4,DH$8,Inputs!$I$16:$R$16)</f>
        <v>0</v>
      </c>
      <c r="DI30" s="143">
        <f>SUMIF(Revenue!$F$8:$DV$8,Costs!DI$8,Revenue!$F$13:$DV$13)/12*SUMIF(Inputs!$I$4:$R$4,Costs!DI$8,Inputs!$I135:$R135)*SUMIF(Inputs!$I$4:$R$4,DI$8,Inputs!$I$16:$R$16)</f>
        <v>0</v>
      </c>
      <c r="DJ30" s="143">
        <f>SUMIF(Revenue!$F$8:$DV$8,Costs!DJ$8,Revenue!$F$13:$DV$13)/12*SUMIF(Inputs!$I$4:$R$4,Costs!DJ$8,Inputs!$I135:$R135)*SUMIF(Inputs!$I$4:$R$4,DJ$8,Inputs!$I$16:$R$16)</f>
        <v>0</v>
      </c>
      <c r="DK30" s="143">
        <f>SUMIF(Revenue!$F$8:$DV$8,Costs!DK$8,Revenue!$F$13:$DV$13)/12*SUMIF(Inputs!$I$4:$R$4,Costs!DK$8,Inputs!$I135:$R135)*SUMIF(Inputs!$I$4:$R$4,DK$8,Inputs!$I$16:$R$16)</f>
        <v>0</v>
      </c>
      <c r="DL30" s="143">
        <f>SUMIF(Revenue!$F$8:$DV$8,Costs!DL$8,Revenue!$F$13:$DV$13)/12*SUMIF(Inputs!$I$4:$R$4,Costs!DL$8,Inputs!$I135:$R135)*SUMIF(Inputs!$I$4:$R$4,DL$8,Inputs!$I$16:$R$16)</f>
        <v>0</v>
      </c>
      <c r="DM30" s="143">
        <f>SUMIF(Revenue!$F$8:$DV$8,Costs!DM$8,Revenue!$F$13:$DV$13)/12*SUMIF(Inputs!$I$4:$R$4,Costs!DM$8,Inputs!$I135:$R135)*SUMIF(Inputs!$I$4:$R$4,DM$8,Inputs!$I$16:$R$16)</f>
        <v>0</v>
      </c>
      <c r="DN30" s="143">
        <f>SUMIF(Revenue!$F$8:$DV$8,Costs!DN$8,Revenue!$F$13:$DV$13)/12*SUMIF(Inputs!$I$4:$R$4,Costs!DN$8,Inputs!$I135:$R135)*SUMIF(Inputs!$I$4:$R$4,DN$8,Inputs!$I$16:$R$16)</f>
        <v>0</v>
      </c>
      <c r="DO30" s="143">
        <f>SUMIF(Revenue!$F$8:$DV$8,Costs!DO$8,Revenue!$F$13:$DV$13)/12*SUMIF(Inputs!$I$4:$R$4,Costs!DO$8,Inputs!$I135:$R135)*SUMIF(Inputs!$I$4:$R$4,DO$8,Inputs!$I$16:$R$16)</f>
        <v>0</v>
      </c>
      <c r="DP30" s="143">
        <f>SUMIF(Revenue!$F$8:$DV$8,Costs!DP$8,Revenue!$F$13:$DV$13)/12*SUMIF(Inputs!$I$4:$R$4,Costs!DP$8,Inputs!$I135:$R135)*SUMIF(Inputs!$I$4:$R$4,DP$8,Inputs!$I$16:$R$16)</f>
        <v>0</v>
      </c>
      <c r="DQ30" s="143">
        <f>SUMIF(Revenue!$F$8:$DV$8,Costs!DQ$8,Revenue!$F$13:$DV$13)/12*SUMIF(Inputs!$I$4:$R$4,Costs!DQ$8,Inputs!$I135:$R135)*SUMIF(Inputs!$I$4:$R$4,DQ$8,Inputs!$I$16:$R$16)</f>
        <v>0</v>
      </c>
      <c r="DR30" s="143">
        <f>SUMIF(Revenue!$F$8:$DV$8,Costs!DR$8,Revenue!$F$13:$DV$13)/12*SUMIF(Inputs!$I$4:$R$4,Costs!DR$8,Inputs!$I135:$R135)*SUMIF(Inputs!$I$4:$R$4,DR$8,Inputs!$I$16:$R$16)</f>
        <v>0</v>
      </c>
      <c r="DS30" s="143">
        <f>SUMIF(Revenue!$F$8:$DV$8,Costs!DS$8,Revenue!$F$13:$DV$13)/12*SUMIF(Inputs!$I$4:$R$4,Costs!DS$8,Inputs!$I135:$R135)*SUMIF(Inputs!$I$4:$R$4,DS$8,Inputs!$I$16:$R$16)</f>
        <v>0</v>
      </c>
      <c r="DT30" s="143">
        <f>SUMIF(Revenue!$F$8:$DV$8,Costs!DT$8,Revenue!$F$13:$DV$13)/12*SUMIF(Inputs!$I$4:$R$4,Costs!DT$8,Inputs!$I135:$R135)*SUMIF(Inputs!$I$4:$R$4,DT$8,Inputs!$I$16:$R$16)</f>
        <v>0</v>
      </c>
      <c r="DU30" s="143">
        <f>SUMIF(Revenue!$F$8:$DV$8,Costs!DU$8,Revenue!$F$13:$DV$13)/12*SUMIF(Inputs!$I$4:$R$4,Costs!DU$8,Inputs!$I135:$R135)*SUMIF(Inputs!$I$4:$R$4,DU$8,Inputs!$I$16:$R$16)</f>
        <v>0</v>
      </c>
      <c r="DV30" s="21"/>
      <c r="DW30" s="21"/>
      <c r="DX30" s="21"/>
      <c r="DY30" s="21"/>
      <c r="DZ30" s="21"/>
      <c r="EA30" s="21"/>
      <c r="EB30" s="21"/>
      <c r="EC30" s="21"/>
      <c r="ED30" s="21"/>
      <c r="EE30" s="21"/>
      <c r="EF30" s="21"/>
      <c r="EG30" s="21"/>
      <c r="EH30" s="21"/>
      <c r="EI30" s="21"/>
      <c r="EJ30" s="21"/>
      <c r="EK30" s="21"/>
      <c r="EL30" s="21"/>
      <c r="EM30" s="21"/>
      <c r="EN30" s="21"/>
      <c r="EO30" s="21"/>
    </row>
    <row r="31" spans="1:145" ht="13.5" customHeight="1">
      <c r="A31" s="21"/>
      <c r="B31" s="21"/>
      <c r="C31" s="60" t="s">
        <v>173</v>
      </c>
      <c r="D31" s="153" t="s">
        <v>77</v>
      </c>
      <c r="E31" s="21"/>
      <c r="F31" s="143">
        <f ca="1">SUMIF(Inputs!$I$4:$R$4,Costs!F$8,Inputs!$I136:$R136)*SUM(F28:F30)</f>
        <v>0</v>
      </c>
      <c r="G31" s="143">
        <f ca="1">SUMIF(Inputs!$I$4:$R$4,Costs!G$8,Inputs!$I136:$R136)*SUM(G28:G30)</f>
        <v>0</v>
      </c>
      <c r="H31" s="143">
        <f ca="1">SUMIF(Inputs!$I$4:$R$4,Costs!H$8,Inputs!$I136:$R136)*SUM(H28:H30)</f>
        <v>0</v>
      </c>
      <c r="I31" s="143">
        <f ca="1">SUMIF(Inputs!$I$4:$R$4,Costs!I$8,Inputs!$I136:$R136)*SUM(I28:I30)</f>
        <v>0</v>
      </c>
      <c r="J31" s="143">
        <f ca="1">SUMIF(Inputs!$I$4:$R$4,Costs!J$8,Inputs!$I136:$R136)*SUM(J28:J30)</f>
        <v>0</v>
      </c>
      <c r="K31" s="143">
        <f ca="1">SUMIF(Inputs!$I$4:$R$4,Costs!K$8,Inputs!$I136:$R136)*SUM(K28:K30)</f>
        <v>0</v>
      </c>
      <c r="L31" s="143">
        <f ca="1">SUMIF(Inputs!$I$4:$R$4,Costs!L$8,Inputs!$I136:$R136)*SUM(L28:L30)</f>
        <v>0</v>
      </c>
      <c r="M31" s="143">
        <f ca="1">SUMIF(Inputs!$I$4:$R$4,Costs!M$8,Inputs!$I136:$R136)*SUM(M28:M30)</f>
        <v>0</v>
      </c>
      <c r="N31" s="143">
        <f ca="1">SUMIF(Inputs!$I$4:$R$4,Costs!N$8,Inputs!$I136:$R136)*SUM(N28:N30)</f>
        <v>0</v>
      </c>
      <c r="O31" s="143">
        <f ca="1">SUMIF(Inputs!$I$4:$R$4,Costs!O$8,Inputs!$I136:$R136)*SUM(O28:O30)</f>
        <v>0</v>
      </c>
      <c r="P31" s="143">
        <f ca="1">SUMIF(Inputs!$I$4:$R$4,Costs!P$8,Inputs!$I136:$R136)*SUM(P28:P30)</f>
        <v>0</v>
      </c>
      <c r="Q31" s="143">
        <f ca="1">SUMIF(Inputs!$I$4:$R$4,Costs!Q$8,Inputs!$I136:$R136)*SUM(Q28:Q30)</f>
        <v>0</v>
      </c>
      <c r="R31" s="143">
        <f ca="1">SUMIF(Inputs!$I$4:$R$4,Costs!R$8,Inputs!$I136:$R136)*SUM(R28:R30)</f>
        <v>0</v>
      </c>
      <c r="S31" s="143">
        <f ca="1">SUMIF(Inputs!$I$4:$R$4,Costs!S$8,Inputs!$I136:$R136)*SUM(S28:S30)</f>
        <v>0</v>
      </c>
      <c r="T31" s="143">
        <f ca="1">SUMIF(Inputs!$I$4:$R$4,Costs!T$8,Inputs!$I136:$R136)*SUM(T28:T30)</f>
        <v>0</v>
      </c>
      <c r="U31" s="143">
        <f ca="1">SUMIF(Inputs!$I$4:$R$4,Costs!U$8,Inputs!$I136:$R136)*SUM(U28:U30)</f>
        <v>0</v>
      </c>
      <c r="V31" s="143">
        <f ca="1">SUMIF(Inputs!$I$4:$R$4,Costs!V$8,Inputs!$I136:$R136)*SUM(V28:V30)</f>
        <v>0</v>
      </c>
      <c r="W31" s="143">
        <f ca="1">SUMIF(Inputs!$I$4:$R$4,Costs!W$8,Inputs!$I136:$R136)*SUM(W28:W30)</f>
        <v>0</v>
      </c>
      <c r="X31" s="143">
        <f ca="1">SUMIF(Inputs!$I$4:$R$4,Costs!X$8,Inputs!$I136:$R136)*SUM(X28:X30)</f>
        <v>0</v>
      </c>
      <c r="Y31" s="143">
        <f ca="1">SUMIF(Inputs!$I$4:$R$4,Costs!Y$8,Inputs!$I136:$R136)*SUM(Y28:Y30)</f>
        <v>0</v>
      </c>
      <c r="Z31" s="143">
        <f ca="1">SUMIF(Inputs!$I$4:$R$4,Costs!Z$8,Inputs!$I136:$R136)*SUM(Z28:Z30)</f>
        <v>0</v>
      </c>
      <c r="AA31" s="143">
        <f ca="1">SUMIF(Inputs!$I$4:$R$4,Costs!AA$8,Inputs!$I136:$R136)*SUM(AA28:AA30)</f>
        <v>0</v>
      </c>
      <c r="AB31" s="143">
        <f ca="1">SUMIF(Inputs!$I$4:$R$4,Costs!AB$8,Inputs!$I136:$R136)*SUM(AB28:AB30)</f>
        <v>0</v>
      </c>
      <c r="AC31" s="143">
        <f ca="1">SUMIF(Inputs!$I$4:$R$4,Costs!AC$8,Inputs!$I136:$R136)*SUM(AC28:AC30)</f>
        <v>0</v>
      </c>
      <c r="AD31" s="143">
        <f ca="1">SUMIF(Inputs!$I$4:$R$4,Costs!AD$8,Inputs!$I136:$R136)*SUM(AD28:AD30)</f>
        <v>0</v>
      </c>
      <c r="AE31" s="143">
        <f ca="1">SUMIF(Inputs!$I$4:$R$4,Costs!AE$8,Inputs!$I136:$R136)*SUM(AE28:AE30)</f>
        <v>0</v>
      </c>
      <c r="AF31" s="143">
        <f ca="1">SUMIF(Inputs!$I$4:$R$4,Costs!AF$8,Inputs!$I136:$R136)*SUM(AF28:AF30)</f>
        <v>0</v>
      </c>
      <c r="AG31" s="143">
        <f ca="1">SUMIF(Inputs!$I$4:$R$4,Costs!AG$8,Inputs!$I136:$R136)*SUM(AG28:AG30)</f>
        <v>0</v>
      </c>
      <c r="AH31" s="143">
        <f ca="1">SUMIF(Inputs!$I$4:$R$4,Costs!AH$8,Inputs!$I136:$R136)*SUM(AH28:AH30)</f>
        <v>0</v>
      </c>
      <c r="AI31" s="143">
        <f ca="1">SUMIF(Inputs!$I$4:$R$4,Costs!AI$8,Inputs!$I136:$R136)*SUM(AI28:AI30)</f>
        <v>0</v>
      </c>
      <c r="AJ31" s="143">
        <f ca="1">SUMIF(Inputs!$I$4:$R$4,Costs!AJ$8,Inputs!$I136:$R136)*SUM(AJ28:AJ30)</f>
        <v>0</v>
      </c>
      <c r="AK31" s="143">
        <f ca="1">SUMIF(Inputs!$I$4:$R$4,Costs!AK$8,Inputs!$I136:$R136)*SUM(AK28:AK30)</f>
        <v>0</v>
      </c>
      <c r="AL31" s="143">
        <f ca="1">SUMIF(Inputs!$I$4:$R$4,Costs!AL$8,Inputs!$I136:$R136)*SUM(AL28:AL30)</f>
        <v>0</v>
      </c>
      <c r="AM31" s="143">
        <f ca="1">SUMIF(Inputs!$I$4:$R$4,Costs!AM$8,Inputs!$I136:$R136)*SUM(AM28:AM30)</f>
        <v>0</v>
      </c>
      <c r="AN31" s="143">
        <f ca="1">SUMIF(Inputs!$I$4:$R$4,Costs!AN$8,Inputs!$I136:$R136)*SUM(AN28:AN30)</f>
        <v>0</v>
      </c>
      <c r="AO31" s="143">
        <f ca="1">SUMIF(Inputs!$I$4:$R$4,Costs!AO$8,Inputs!$I136:$R136)*SUM(AO28:AO30)</f>
        <v>0</v>
      </c>
      <c r="AP31" s="143">
        <f ca="1">SUMIF(Inputs!$I$4:$R$4,Costs!AP$8,Inputs!$I136:$R136)*SUM(AP28:AP30)</f>
        <v>0</v>
      </c>
      <c r="AQ31" s="143">
        <f ca="1">SUMIF(Inputs!$I$4:$R$4,Costs!AQ$8,Inputs!$I136:$R136)*SUM(AQ28:AQ30)</f>
        <v>0</v>
      </c>
      <c r="AR31" s="143">
        <f ca="1">SUMIF(Inputs!$I$4:$R$4,Costs!AR$8,Inputs!$I136:$R136)*SUM(AR28:AR30)</f>
        <v>0</v>
      </c>
      <c r="AS31" s="143">
        <f ca="1">SUMIF(Inputs!$I$4:$R$4,Costs!AS$8,Inputs!$I136:$R136)*SUM(AS28:AS30)</f>
        <v>0</v>
      </c>
      <c r="AT31" s="143">
        <f ca="1">SUMIF(Inputs!$I$4:$R$4,Costs!AT$8,Inputs!$I136:$R136)*SUM(AT28:AT30)</f>
        <v>0</v>
      </c>
      <c r="AU31" s="143">
        <f ca="1">SUMIF(Inputs!$I$4:$R$4,Costs!AU$8,Inputs!$I136:$R136)*SUM(AU28:AU30)</f>
        <v>0</v>
      </c>
      <c r="AV31" s="143">
        <f ca="1">SUMIF(Inputs!$I$4:$R$4,Costs!AV$8,Inputs!$I136:$R136)*SUM(AV28:AV30)</f>
        <v>0</v>
      </c>
      <c r="AW31" s="143">
        <f ca="1">SUMIF(Inputs!$I$4:$R$4,Costs!AW$8,Inputs!$I136:$R136)*SUM(AW28:AW30)</f>
        <v>0</v>
      </c>
      <c r="AX31" s="143">
        <f ca="1">SUMIF(Inputs!$I$4:$R$4,Costs!AX$8,Inputs!$I136:$R136)*SUM(AX28:AX30)</f>
        <v>0</v>
      </c>
      <c r="AY31" s="143">
        <f ca="1">SUMIF(Inputs!$I$4:$R$4,Costs!AY$8,Inputs!$I136:$R136)*SUM(AY28:AY30)</f>
        <v>0</v>
      </c>
      <c r="AZ31" s="143">
        <f ca="1">SUMIF(Inputs!$I$4:$R$4,Costs!AZ$8,Inputs!$I136:$R136)*SUM(AZ28:AZ30)</f>
        <v>0</v>
      </c>
      <c r="BA31" s="143">
        <f ca="1">SUMIF(Inputs!$I$4:$R$4,Costs!BA$8,Inputs!$I136:$R136)*SUM(BA28:BA30)</f>
        <v>0</v>
      </c>
      <c r="BB31" s="143">
        <f ca="1">SUMIF(Inputs!$I$4:$R$4,Costs!BB$8,Inputs!$I136:$R136)*SUM(BB28:BB30)</f>
        <v>0</v>
      </c>
      <c r="BC31" s="143">
        <f ca="1">SUMIF(Inputs!$I$4:$R$4,Costs!BC$8,Inputs!$I136:$R136)*SUM(BC28:BC30)</f>
        <v>0</v>
      </c>
      <c r="BD31" s="143">
        <f ca="1">SUMIF(Inputs!$I$4:$R$4,Costs!BD$8,Inputs!$I136:$R136)*SUM(BD28:BD30)</f>
        <v>0</v>
      </c>
      <c r="BE31" s="143">
        <f ca="1">SUMIF(Inputs!$I$4:$R$4,Costs!BE$8,Inputs!$I136:$R136)*SUM(BE28:BE30)</f>
        <v>0</v>
      </c>
      <c r="BF31" s="143">
        <f ca="1">SUMIF(Inputs!$I$4:$R$4,Costs!BF$8,Inputs!$I136:$R136)*SUM(BF28:BF30)</f>
        <v>0</v>
      </c>
      <c r="BG31" s="143">
        <f ca="1">SUMIF(Inputs!$I$4:$R$4,Costs!BG$8,Inputs!$I136:$R136)*SUM(BG28:BG30)</f>
        <v>0</v>
      </c>
      <c r="BH31" s="143">
        <f ca="1">SUMIF(Inputs!$I$4:$R$4,Costs!BH$8,Inputs!$I136:$R136)*SUM(BH28:BH30)</f>
        <v>0</v>
      </c>
      <c r="BI31" s="143">
        <f ca="1">SUMIF(Inputs!$I$4:$R$4,Costs!BI$8,Inputs!$I136:$R136)*SUM(BI28:BI30)</f>
        <v>0</v>
      </c>
      <c r="BJ31" s="143">
        <f ca="1">SUMIF(Inputs!$I$4:$R$4,Costs!BJ$8,Inputs!$I136:$R136)*SUM(BJ28:BJ30)</f>
        <v>0</v>
      </c>
      <c r="BK31" s="143">
        <f ca="1">SUMIF(Inputs!$I$4:$R$4,Costs!BK$8,Inputs!$I136:$R136)*SUM(BK28:BK30)</f>
        <v>0</v>
      </c>
      <c r="BL31" s="143">
        <f ca="1">SUMIF(Inputs!$I$4:$R$4,Costs!BL$8,Inputs!$I136:$R136)*SUM(BL28:BL30)</f>
        <v>0</v>
      </c>
      <c r="BM31" s="143">
        <f ca="1">SUMIF(Inputs!$I$4:$R$4,Costs!BM$8,Inputs!$I136:$R136)*SUM(BM28:BM30)</f>
        <v>0</v>
      </c>
      <c r="BN31" s="143">
        <f ca="1">SUMIF(Inputs!$I$4:$R$4,Costs!BN$8,Inputs!$I136:$R136)*SUM(BN28:BN30)</f>
        <v>0</v>
      </c>
      <c r="BO31" s="143">
        <f ca="1">SUMIF(Inputs!$I$4:$R$4,Costs!BO$8,Inputs!$I136:$R136)*SUM(BO28:BO30)</f>
        <v>0</v>
      </c>
      <c r="BP31" s="143">
        <f ca="1">SUMIF(Inputs!$I$4:$R$4,Costs!BP$8,Inputs!$I136:$R136)*SUM(BP28:BP30)</f>
        <v>0</v>
      </c>
      <c r="BQ31" s="143">
        <f ca="1">SUMIF(Inputs!$I$4:$R$4,Costs!BQ$8,Inputs!$I136:$R136)*SUM(BQ28:BQ30)</f>
        <v>0</v>
      </c>
      <c r="BR31" s="143">
        <f ca="1">SUMIF(Inputs!$I$4:$R$4,Costs!BR$8,Inputs!$I136:$R136)*SUM(BR28:BR30)</f>
        <v>0</v>
      </c>
      <c r="BS31" s="143">
        <f ca="1">SUMIF(Inputs!$I$4:$R$4,Costs!BS$8,Inputs!$I136:$R136)*SUM(BS28:BS30)</f>
        <v>0</v>
      </c>
      <c r="BT31" s="143">
        <f ca="1">SUMIF(Inputs!$I$4:$R$4,Costs!BT$8,Inputs!$I136:$R136)*SUM(BT28:BT30)</f>
        <v>0</v>
      </c>
      <c r="BU31" s="143">
        <f ca="1">SUMIF(Inputs!$I$4:$R$4,Costs!BU$8,Inputs!$I136:$R136)*SUM(BU28:BU30)</f>
        <v>0</v>
      </c>
      <c r="BV31" s="143">
        <f ca="1">SUMIF(Inputs!$I$4:$R$4,Costs!BV$8,Inputs!$I136:$R136)*SUM(BV28:BV30)</f>
        <v>0</v>
      </c>
      <c r="BW31" s="143">
        <f ca="1">SUMIF(Inputs!$I$4:$R$4,Costs!BW$8,Inputs!$I136:$R136)*SUM(BW28:BW30)</f>
        <v>0</v>
      </c>
      <c r="BX31" s="143">
        <f ca="1">SUMIF(Inputs!$I$4:$R$4,Costs!BX$8,Inputs!$I136:$R136)*SUM(BX28:BX30)</f>
        <v>0</v>
      </c>
      <c r="BY31" s="143">
        <f ca="1">SUMIF(Inputs!$I$4:$R$4,Costs!BY$8,Inputs!$I136:$R136)*SUM(BY28:BY30)</f>
        <v>0</v>
      </c>
      <c r="BZ31" s="143">
        <f ca="1">SUMIF(Inputs!$I$4:$R$4,Costs!BZ$8,Inputs!$I136:$R136)*SUM(BZ28:BZ30)</f>
        <v>0</v>
      </c>
      <c r="CA31" s="143">
        <f ca="1">SUMIF(Inputs!$I$4:$R$4,Costs!CA$8,Inputs!$I136:$R136)*SUM(CA28:CA30)</f>
        <v>0</v>
      </c>
      <c r="CB31" s="143">
        <f ca="1">SUMIF(Inputs!$I$4:$R$4,Costs!CB$8,Inputs!$I136:$R136)*SUM(CB28:CB30)</f>
        <v>0</v>
      </c>
      <c r="CC31" s="143">
        <f ca="1">SUMIF(Inputs!$I$4:$R$4,Costs!CC$8,Inputs!$I136:$R136)*SUM(CC28:CC30)</f>
        <v>0</v>
      </c>
      <c r="CD31" s="143">
        <f ca="1">SUMIF(Inputs!$I$4:$R$4,Costs!CD$8,Inputs!$I136:$R136)*SUM(CD28:CD30)</f>
        <v>0</v>
      </c>
      <c r="CE31" s="143">
        <f ca="1">SUMIF(Inputs!$I$4:$R$4,Costs!CE$8,Inputs!$I136:$R136)*SUM(CE28:CE30)</f>
        <v>0</v>
      </c>
      <c r="CF31" s="143">
        <f ca="1">SUMIF(Inputs!$I$4:$R$4,Costs!CF$8,Inputs!$I136:$R136)*SUM(CF28:CF30)</f>
        <v>0</v>
      </c>
      <c r="CG31" s="143">
        <f ca="1">SUMIF(Inputs!$I$4:$R$4,Costs!CG$8,Inputs!$I136:$R136)*SUM(CG28:CG30)</f>
        <v>0</v>
      </c>
      <c r="CH31" s="143">
        <f ca="1">SUMIF(Inputs!$I$4:$R$4,Costs!CH$8,Inputs!$I136:$R136)*SUM(CH28:CH30)</f>
        <v>0</v>
      </c>
      <c r="CI31" s="143">
        <f ca="1">SUMIF(Inputs!$I$4:$R$4,Costs!CI$8,Inputs!$I136:$R136)*SUM(CI28:CI30)</f>
        <v>0</v>
      </c>
      <c r="CJ31" s="143">
        <f ca="1">SUMIF(Inputs!$I$4:$R$4,Costs!CJ$8,Inputs!$I136:$R136)*SUM(CJ28:CJ30)</f>
        <v>0</v>
      </c>
      <c r="CK31" s="143">
        <f ca="1">SUMIF(Inputs!$I$4:$R$4,Costs!CK$8,Inputs!$I136:$R136)*SUM(CK28:CK30)</f>
        <v>0</v>
      </c>
      <c r="CL31" s="143">
        <f ca="1">SUMIF(Inputs!$I$4:$R$4,Costs!CL$8,Inputs!$I136:$R136)*SUM(CL28:CL30)</f>
        <v>0</v>
      </c>
      <c r="CM31" s="143">
        <f ca="1">SUMIF(Inputs!$I$4:$R$4,Costs!CM$8,Inputs!$I136:$R136)*SUM(CM28:CM30)</f>
        <v>0</v>
      </c>
      <c r="CN31" s="143">
        <f ca="1">SUMIF(Inputs!$I$4:$R$4,Costs!CN$8,Inputs!$I136:$R136)*SUM(CN28:CN30)</f>
        <v>0</v>
      </c>
      <c r="CO31" s="143">
        <f ca="1">SUMIF(Inputs!$I$4:$R$4,Costs!CO$8,Inputs!$I136:$R136)*SUM(CO28:CO30)</f>
        <v>0</v>
      </c>
      <c r="CP31" s="143">
        <f ca="1">SUMIF(Inputs!$I$4:$R$4,Costs!CP$8,Inputs!$I136:$R136)*SUM(CP28:CP30)</f>
        <v>0</v>
      </c>
      <c r="CQ31" s="143">
        <f ca="1">SUMIF(Inputs!$I$4:$R$4,Costs!CQ$8,Inputs!$I136:$R136)*SUM(CQ28:CQ30)</f>
        <v>0</v>
      </c>
      <c r="CR31" s="143">
        <f ca="1">SUMIF(Inputs!$I$4:$R$4,Costs!CR$8,Inputs!$I136:$R136)*SUM(CR28:CR30)</f>
        <v>0</v>
      </c>
      <c r="CS31" s="143">
        <f ca="1">SUMIF(Inputs!$I$4:$R$4,Costs!CS$8,Inputs!$I136:$R136)*SUM(CS28:CS30)</f>
        <v>0</v>
      </c>
      <c r="CT31" s="143">
        <f ca="1">SUMIF(Inputs!$I$4:$R$4,Costs!CT$8,Inputs!$I136:$R136)*SUM(CT28:CT30)</f>
        <v>0</v>
      </c>
      <c r="CU31" s="143">
        <f ca="1">SUMIF(Inputs!$I$4:$R$4,Costs!CU$8,Inputs!$I136:$R136)*SUM(CU28:CU30)</f>
        <v>0</v>
      </c>
      <c r="CV31" s="143">
        <f ca="1">SUMIF(Inputs!$I$4:$R$4,Costs!CV$8,Inputs!$I136:$R136)*SUM(CV28:CV30)</f>
        <v>0</v>
      </c>
      <c r="CW31" s="143">
        <f ca="1">SUMIF(Inputs!$I$4:$R$4,Costs!CW$8,Inputs!$I136:$R136)*SUM(CW28:CW30)</f>
        <v>0</v>
      </c>
      <c r="CX31" s="143">
        <f ca="1">SUMIF(Inputs!$I$4:$R$4,Costs!CX$8,Inputs!$I136:$R136)*SUM(CX28:CX30)</f>
        <v>0</v>
      </c>
      <c r="CY31" s="143">
        <f ca="1">SUMIF(Inputs!$I$4:$R$4,Costs!CY$8,Inputs!$I136:$R136)*SUM(CY28:CY30)</f>
        <v>0</v>
      </c>
      <c r="CZ31" s="143">
        <f ca="1">SUMIF(Inputs!$I$4:$R$4,Costs!CZ$8,Inputs!$I136:$R136)*SUM(CZ28:CZ30)</f>
        <v>0</v>
      </c>
      <c r="DA31" s="143">
        <f ca="1">SUMIF(Inputs!$I$4:$R$4,Costs!DA$8,Inputs!$I136:$R136)*SUM(DA28:DA30)</f>
        <v>0</v>
      </c>
      <c r="DB31" s="143">
        <f ca="1">SUMIF(Inputs!$I$4:$R$4,Costs!DB$8,Inputs!$I136:$R136)*SUM(DB28:DB30)</f>
        <v>0</v>
      </c>
      <c r="DC31" s="143">
        <f ca="1">SUMIF(Inputs!$I$4:$R$4,Costs!DC$8,Inputs!$I136:$R136)*SUM(DC28:DC30)</f>
        <v>0</v>
      </c>
      <c r="DD31" s="143">
        <f ca="1">SUMIF(Inputs!$I$4:$R$4,Costs!DD$8,Inputs!$I136:$R136)*SUM(DD28:DD30)</f>
        <v>0</v>
      </c>
      <c r="DE31" s="143">
        <f ca="1">SUMIF(Inputs!$I$4:$R$4,Costs!DE$8,Inputs!$I136:$R136)*SUM(DE28:DE30)</f>
        <v>0</v>
      </c>
      <c r="DF31" s="143">
        <f ca="1">SUMIF(Inputs!$I$4:$R$4,Costs!DF$8,Inputs!$I136:$R136)*SUM(DF28:DF30)</f>
        <v>0</v>
      </c>
      <c r="DG31" s="143">
        <f ca="1">SUMIF(Inputs!$I$4:$R$4,Costs!DG$8,Inputs!$I136:$R136)*SUM(DG28:DG30)</f>
        <v>0</v>
      </c>
      <c r="DH31" s="143">
        <f ca="1">SUMIF(Inputs!$I$4:$R$4,Costs!DH$8,Inputs!$I136:$R136)*SUM(DH28:DH30)</f>
        <v>0</v>
      </c>
      <c r="DI31" s="143">
        <f ca="1">SUMIF(Inputs!$I$4:$R$4,Costs!DI$8,Inputs!$I136:$R136)*SUM(DI28:DI30)</f>
        <v>0</v>
      </c>
      <c r="DJ31" s="143">
        <f ca="1">SUMIF(Inputs!$I$4:$R$4,Costs!DJ$8,Inputs!$I136:$R136)*SUM(DJ28:DJ30)</f>
        <v>0</v>
      </c>
      <c r="DK31" s="143">
        <f ca="1">SUMIF(Inputs!$I$4:$R$4,Costs!DK$8,Inputs!$I136:$R136)*SUM(DK28:DK30)</f>
        <v>0</v>
      </c>
      <c r="DL31" s="143">
        <f ca="1">SUMIF(Inputs!$I$4:$R$4,Costs!DL$8,Inputs!$I136:$R136)*SUM(DL28:DL30)</f>
        <v>0</v>
      </c>
      <c r="DM31" s="143">
        <f ca="1">SUMIF(Inputs!$I$4:$R$4,Costs!DM$8,Inputs!$I136:$R136)*SUM(DM28:DM30)</f>
        <v>0</v>
      </c>
      <c r="DN31" s="143">
        <f ca="1">SUMIF(Inputs!$I$4:$R$4,Costs!DN$8,Inputs!$I136:$R136)*SUM(DN28:DN30)</f>
        <v>0</v>
      </c>
      <c r="DO31" s="143">
        <f ca="1">SUMIF(Inputs!$I$4:$R$4,Costs!DO$8,Inputs!$I136:$R136)*SUM(DO28:DO30)</f>
        <v>0</v>
      </c>
      <c r="DP31" s="143">
        <f ca="1">SUMIF(Inputs!$I$4:$R$4,Costs!DP$8,Inputs!$I136:$R136)*SUM(DP28:DP30)</f>
        <v>0</v>
      </c>
      <c r="DQ31" s="143">
        <f ca="1">SUMIF(Inputs!$I$4:$R$4,Costs!DQ$8,Inputs!$I136:$R136)*SUM(DQ28:DQ30)</f>
        <v>0</v>
      </c>
      <c r="DR31" s="143">
        <f ca="1">SUMIF(Inputs!$I$4:$R$4,Costs!DR$8,Inputs!$I136:$R136)*SUM(DR28:DR30)</f>
        <v>0</v>
      </c>
      <c r="DS31" s="143">
        <f ca="1">SUMIF(Inputs!$I$4:$R$4,Costs!DS$8,Inputs!$I136:$R136)*SUM(DS28:DS30)</f>
        <v>0</v>
      </c>
      <c r="DT31" s="143">
        <f ca="1">SUMIF(Inputs!$I$4:$R$4,Costs!DT$8,Inputs!$I136:$R136)*SUM(DT28:DT30)</f>
        <v>0</v>
      </c>
      <c r="DU31" s="143">
        <f ca="1">SUMIF(Inputs!$I$4:$R$4,Costs!DU$8,Inputs!$I136:$R136)*SUM(DU28:DU30)</f>
        <v>0</v>
      </c>
      <c r="DV31" s="21"/>
      <c r="DW31" s="21"/>
      <c r="DX31" s="21"/>
      <c r="DY31" s="21"/>
      <c r="DZ31" s="21"/>
      <c r="EA31" s="21"/>
      <c r="EB31" s="21"/>
      <c r="EC31" s="21"/>
      <c r="ED31" s="21"/>
      <c r="EE31" s="21"/>
      <c r="EF31" s="21"/>
      <c r="EG31" s="21"/>
      <c r="EH31" s="21"/>
      <c r="EI31" s="21"/>
      <c r="EJ31" s="21"/>
      <c r="EK31" s="21"/>
      <c r="EL31" s="21"/>
      <c r="EM31" s="21"/>
      <c r="EN31" s="21"/>
      <c r="EO31" s="21"/>
    </row>
    <row r="32" spans="1:145" ht="13.5" customHeight="1">
      <c r="A32" s="21"/>
      <c r="B32" s="21"/>
      <c r="C32" s="21"/>
      <c r="D32" s="153"/>
      <c r="E32" s="21"/>
      <c r="F32" s="143"/>
      <c r="G32" s="143"/>
      <c r="H32" s="143"/>
      <c r="I32" s="143"/>
      <c r="J32" s="143"/>
      <c r="K32" s="143"/>
      <c r="L32" s="143"/>
      <c r="M32" s="143"/>
      <c r="N32" s="143"/>
      <c r="O32" s="143"/>
      <c r="P32" s="143"/>
      <c r="Q32" s="143"/>
      <c r="R32" s="143"/>
      <c r="S32" s="143"/>
      <c r="T32" s="143"/>
      <c r="U32" s="143"/>
      <c r="V32" s="143"/>
      <c r="W32" s="143"/>
      <c r="X32" s="143"/>
      <c r="Y32" s="143"/>
      <c r="Z32" s="143"/>
      <c r="AA32" s="143"/>
      <c r="AB32" s="143"/>
      <c r="AC32" s="143"/>
      <c r="AD32" s="143"/>
      <c r="AE32" s="143"/>
      <c r="AF32" s="143"/>
      <c r="AG32" s="143"/>
      <c r="AH32" s="143"/>
      <c r="AI32" s="143"/>
      <c r="AJ32" s="143"/>
      <c r="AK32" s="143"/>
      <c r="AL32" s="143"/>
      <c r="AM32" s="143"/>
      <c r="AN32" s="143"/>
      <c r="AO32" s="143"/>
      <c r="AP32" s="143"/>
      <c r="AQ32" s="143"/>
      <c r="AR32" s="143"/>
      <c r="AS32" s="143"/>
      <c r="AT32" s="143"/>
      <c r="AU32" s="143"/>
      <c r="AV32" s="143"/>
      <c r="AW32" s="143"/>
      <c r="AX32" s="143"/>
      <c r="AY32" s="143"/>
      <c r="AZ32" s="143"/>
      <c r="BA32" s="143"/>
      <c r="BB32" s="143"/>
      <c r="BC32" s="143"/>
      <c r="BD32" s="143"/>
      <c r="BE32" s="143"/>
      <c r="BF32" s="143"/>
      <c r="BG32" s="143"/>
      <c r="BH32" s="143"/>
      <c r="BI32" s="143"/>
      <c r="BJ32" s="143"/>
      <c r="BK32" s="143"/>
      <c r="BL32" s="143"/>
      <c r="BM32" s="143"/>
      <c r="BN32" s="143"/>
      <c r="BO32" s="143"/>
      <c r="BP32" s="143"/>
      <c r="BQ32" s="143"/>
      <c r="BR32" s="143"/>
      <c r="BS32" s="143"/>
      <c r="BT32" s="143"/>
      <c r="BU32" s="143"/>
      <c r="BV32" s="143"/>
      <c r="BW32" s="143"/>
      <c r="BX32" s="143"/>
      <c r="BY32" s="143"/>
      <c r="BZ32" s="143"/>
      <c r="CA32" s="143"/>
      <c r="CB32" s="143"/>
      <c r="CC32" s="143"/>
      <c r="CD32" s="143"/>
      <c r="CE32" s="143"/>
      <c r="CF32" s="143"/>
      <c r="CG32" s="143"/>
      <c r="CH32" s="143"/>
      <c r="CI32" s="143"/>
      <c r="CJ32" s="143"/>
      <c r="CK32" s="143"/>
      <c r="CL32" s="143"/>
      <c r="CM32" s="143"/>
      <c r="CN32" s="143"/>
      <c r="CO32" s="143"/>
      <c r="CP32" s="143"/>
      <c r="CQ32" s="143"/>
      <c r="CR32" s="143"/>
      <c r="CS32" s="143"/>
      <c r="CT32" s="143"/>
      <c r="CU32" s="143"/>
      <c r="CV32" s="143"/>
      <c r="CW32" s="143"/>
      <c r="CX32" s="143"/>
      <c r="CY32" s="143"/>
      <c r="CZ32" s="143"/>
      <c r="DA32" s="143"/>
      <c r="DB32" s="143"/>
      <c r="DC32" s="143"/>
      <c r="DD32" s="143"/>
      <c r="DE32" s="143"/>
      <c r="DF32" s="143"/>
      <c r="DG32" s="143"/>
      <c r="DH32" s="143"/>
      <c r="DI32" s="143"/>
      <c r="DJ32" s="143"/>
      <c r="DK32" s="143"/>
      <c r="DL32" s="143"/>
      <c r="DM32" s="143"/>
      <c r="DN32" s="143"/>
      <c r="DO32" s="143"/>
      <c r="DP32" s="143"/>
      <c r="DQ32" s="143"/>
      <c r="DR32" s="143"/>
      <c r="DS32" s="143"/>
      <c r="DT32" s="143"/>
      <c r="DU32" s="143"/>
      <c r="DV32" s="21"/>
      <c r="DW32" s="21"/>
      <c r="DX32" s="21"/>
      <c r="DY32" s="21"/>
      <c r="DZ32" s="21"/>
      <c r="EA32" s="21"/>
      <c r="EB32" s="21"/>
      <c r="EC32" s="21"/>
      <c r="ED32" s="21"/>
      <c r="EE32" s="21"/>
      <c r="EF32" s="21"/>
      <c r="EG32" s="21"/>
      <c r="EH32" s="21"/>
      <c r="EI32" s="21"/>
      <c r="EJ32" s="21"/>
      <c r="EK32" s="21"/>
      <c r="EL32" s="21"/>
      <c r="EM32" s="21"/>
      <c r="EN32" s="21"/>
      <c r="EO32" s="21"/>
    </row>
    <row r="33" spans="1:145" ht="13.5" customHeight="1">
      <c r="A33" s="21"/>
      <c r="B33" s="21"/>
      <c r="C33" s="62" t="s">
        <v>175</v>
      </c>
      <c r="D33" s="153"/>
      <c r="E33" s="21"/>
      <c r="F33" s="143"/>
      <c r="G33" s="143"/>
      <c r="H33" s="143"/>
      <c r="I33" s="143"/>
      <c r="J33" s="143"/>
      <c r="K33" s="143"/>
      <c r="L33" s="143"/>
      <c r="M33" s="143"/>
      <c r="N33" s="143"/>
      <c r="O33" s="143"/>
      <c r="P33" s="143"/>
      <c r="Q33" s="143"/>
      <c r="R33" s="143"/>
      <c r="S33" s="143"/>
      <c r="T33" s="143"/>
      <c r="U33" s="143"/>
      <c r="V33" s="143"/>
      <c r="W33" s="143"/>
      <c r="X33" s="143"/>
      <c r="Y33" s="143"/>
      <c r="Z33" s="143"/>
      <c r="AA33" s="143"/>
      <c r="AB33" s="143"/>
      <c r="AC33" s="143"/>
      <c r="AD33" s="143"/>
      <c r="AE33" s="143"/>
      <c r="AF33" s="143"/>
      <c r="AG33" s="143"/>
      <c r="AH33" s="143"/>
      <c r="AI33" s="143"/>
      <c r="AJ33" s="143"/>
      <c r="AK33" s="143"/>
      <c r="AL33" s="143"/>
      <c r="AM33" s="143"/>
      <c r="AN33" s="143"/>
      <c r="AO33" s="143"/>
      <c r="AP33" s="143"/>
      <c r="AQ33" s="143"/>
      <c r="AR33" s="143"/>
      <c r="AS33" s="143"/>
      <c r="AT33" s="143"/>
      <c r="AU33" s="143"/>
      <c r="AV33" s="143"/>
      <c r="AW33" s="143"/>
      <c r="AX33" s="143"/>
      <c r="AY33" s="143"/>
      <c r="AZ33" s="143"/>
      <c r="BA33" s="143"/>
      <c r="BB33" s="143"/>
      <c r="BC33" s="143"/>
      <c r="BD33" s="143"/>
      <c r="BE33" s="143"/>
      <c r="BF33" s="143"/>
      <c r="BG33" s="143"/>
      <c r="BH33" s="143"/>
      <c r="BI33" s="143"/>
      <c r="BJ33" s="143"/>
      <c r="BK33" s="143"/>
      <c r="BL33" s="143"/>
      <c r="BM33" s="143"/>
      <c r="BN33" s="143"/>
      <c r="BO33" s="143"/>
      <c r="BP33" s="143"/>
      <c r="BQ33" s="143"/>
      <c r="BR33" s="143"/>
      <c r="BS33" s="143"/>
      <c r="BT33" s="143"/>
      <c r="BU33" s="143"/>
      <c r="BV33" s="143"/>
      <c r="BW33" s="143"/>
      <c r="BX33" s="143"/>
      <c r="BY33" s="143"/>
      <c r="BZ33" s="143"/>
      <c r="CA33" s="143"/>
      <c r="CB33" s="143"/>
      <c r="CC33" s="143"/>
      <c r="CD33" s="143"/>
      <c r="CE33" s="143"/>
      <c r="CF33" s="143"/>
      <c r="CG33" s="143"/>
      <c r="CH33" s="143"/>
      <c r="CI33" s="143"/>
      <c r="CJ33" s="143"/>
      <c r="CK33" s="143"/>
      <c r="CL33" s="143"/>
      <c r="CM33" s="143"/>
      <c r="CN33" s="143"/>
      <c r="CO33" s="143"/>
      <c r="CP33" s="143"/>
      <c r="CQ33" s="143"/>
      <c r="CR33" s="143"/>
      <c r="CS33" s="143"/>
      <c r="CT33" s="143"/>
      <c r="CU33" s="143"/>
      <c r="CV33" s="143"/>
      <c r="CW33" s="143"/>
      <c r="CX33" s="143"/>
      <c r="CY33" s="143"/>
      <c r="CZ33" s="143"/>
      <c r="DA33" s="143"/>
      <c r="DB33" s="143"/>
      <c r="DC33" s="143"/>
      <c r="DD33" s="143"/>
      <c r="DE33" s="143"/>
      <c r="DF33" s="143"/>
      <c r="DG33" s="143"/>
      <c r="DH33" s="143"/>
      <c r="DI33" s="143"/>
      <c r="DJ33" s="143"/>
      <c r="DK33" s="143"/>
      <c r="DL33" s="143"/>
      <c r="DM33" s="143"/>
      <c r="DN33" s="143"/>
      <c r="DO33" s="143"/>
      <c r="DP33" s="143"/>
      <c r="DQ33" s="143"/>
      <c r="DR33" s="143"/>
      <c r="DS33" s="143"/>
      <c r="DT33" s="143"/>
      <c r="DU33" s="143"/>
      <c r="DV33" s="21"/>
      <c r="DW33" s="21"/>
      <c r="DX33" s="21"/>
      <c r="DY33" s="21"/>
      <c r="DZ33" s="21"/>
      <c r="EA33" s="21"/>
      <c r="EB33" s="21"/>
      <c r="EC33" s="21"/>
      <c r="ED33" s="21"/>
      <c r="EE33" s="21"/>
      <c r="EF33" s="21"/>
      <c r="EG33" s="21"/>
      <c r="EH33" s="21"/>
      <c r="EI33" s="21"/>
      <c r="EJ33" s="21"/>
      <c r="EK33" s="21"/>
      <c r="EL33" s="21"/>
      <c r="EM33" s="21"/>
      <c r="EN33" s="21"/>
      <c r="EO33" s="21"/>
    </row>
    <row r="34" spans="1:145" ht="13.5" customHeight="1">
      <c r="A34" s="21"/>
      <c r="B34" s="21"/>
      <c r="C34" s="98" t="s">
        <v>408</v>
      </c>
      <c r="D34" s="153" t="s">
        <v>77</v>
      </c>
      <c r="E34" s="21"/>
      <c r="F34" s="143">
        <f t="shared" ref="F34:DU34" si="4">SUM(F35:F36)</f>
        <v>0</v>
      </c>
      <c r="G34" s="143">
        <f t="shared" si="4"/>
        <v>0</v>
      </c>
      <c r="H34" s="143">
        <f t="shared" si="4"/>
        <v>0</v>
      </c>
      <c r="I34" s="143">
        <f t="shared" si="4"/>
        <v>0</v>
      </c>
      <c r="J34" s="143">
        <f t="shared" si="4"/>
        <v>0</v>
      </c>
      <c r="K34" s="143">
        <f t="shared" si="4"/>
        <v>0</v>
      </c>
      <c r="L34" s="143">
        <f t="shared" si="4"/>
        <v>0</v>
      </c>
      <c r="M34" s="143">
        <f t="shared" si="4"/>
        <v>0</v>
      </c>
      <c r="N34" s="143">
        <f t="shared" si="4"/>
        <v>0</v>
      </c>
      <c r="O34" s="143">
        <f t="shared" si="4"/>
        <v>0</v>
      </c>
      <c r="P34" s="143">
        <f t="shared" si="4"/>
        <v>0</v>
      </c>
      <c r="Q34" s="143">
        <f t="shared" si="4"/>
        <v>0</v>
      </c>
      <c r="R34" s="143">
        <f t="shared" si="4"/>
        <v>0</v>
      </c>
      <c r="S34" s="143">
        <f t="shared" si="4"/>
        <v>0</v>
      </c>
      <c r="T34" s="143">
        <f t="shared" si="4"/>
        <v>0</v>
      </c>
      <c r="U34" s="143">
        <f t="shared" si="4"/>
        <v>0</v>
      </c>
      <c r="V34" s="143">
        <f t="shared" si="4"/>
        <v>0</v>
      </c>
      <c r="W34" s="143">
        <f t="shared" si="4"/>
        <v>0</v>
      </c>
      <c r="X34" s="143">
        <f t="shared" si="4"/>
        <v>0</v>
      </c>
      <c r="Y34" s="143">
        <f t="shared" si="4"/>
        <v>0</v>
      </c>
      <c r="Z34" s="143">
        <f t="shared" si="4"/>
        <v>0</v>
      </c>
      <c r="AA34" s="143">
        <f t="shared" si="4"/>
        <v>0</v>
      </c>
      <c r="AB34" s="143">
        <f t="shared" si="4"/>
        <v>0</v>
      </c>
      <c r="AC34" s="143">
        <f t="shared" si="4"/>
        <v>0</v>
      </c>
      <c r="AD34" s="143">
        <f t="shared" si="4"/>
        <v>0</v>
      </c>
      <c r="AE34" s="143">
        <f t="shared" si="4"/>
        <v>0</v>
      </c>
      <c r="AF34" s="143">
        <f t="shared" si="4"/>
        <v>0</v>
      </c>
      <c r="AG34" s="143">
        <f t="shared" si="4"/>
        <v>0</v>
      </c>
      <c r="AH34" s="143">
        <f t="shared" si="4"/>
        <v>0</v>
      </c>
      <c r="AI34" s="143">
        <f t="shared" si="4"/>
        <v>0</v>
      </c>
      <c r="AJ34" s="143">
        <f t="shared" si="4"/>
        <v>0</v>
      </c>
      <c r="AK34" s="143">
        <f t="shared" si="4"/>
        <v>0</v>
      </c>
      <c r="AL34" s="143">
        <f t="shared" si="4"/>
        <v>0</v>
      </c>
      <c r="AM34" s="143">
        <f t="shared" si="4"/>
        <v>0</v>
      </c>
      <c r="AN34" s="143">
        <f t="shared" si="4"/>
        <v>0</v>
      </c>
      <c r="AO34" s="143">
        <f t="shared" si="4"/>
        <v>0</v>
      </c>
      <c r="AP34" s="143">
        <f t="shared" si="4"/>
        <v>0</v>
      </c>
      <c r="AQ34" s="143">
        <f t="shared" si="4"/>
        <v>0</v>
      </c>
      <c r="AR34" s="143">
        <f t="shared" si="4"/>
        <v>0</v>
      </c>
      <c r="AS34" s="143">
        <f t="shared" si="4"/>
        <v>0</v>
      </c>
      <c r="AT34" s="143">
        <f t="shared" si="4"/>
        <v>0</v>
      </c>
      <c r="AU34" s="143">
        <f t="shared" si="4"/>
        <v>0</v>
      </c>
      <c r="AV34" s="143">
        <f t="shared" si="4"/>
        <v>0</v>
      </c>
      <c r="AW34" s="143">
        <f t="shared" si="4"/>
        <v>0</v>
      </c>
      <c r="AX34" s="143">
        <f t="shared" si="4"/>
        <v>0</v>
      </c>
      <c r="AY34" s="143">
        <f t="shared" si="4"/>
        <v>0</v>
      </c>
      <c r="AZ34" s="143">
        <f t="shared" si="4"/>
        <v>0</v>
      </c>
      <c r="BA34" s="143">
        <f t="shared" si="4"/>
        <v>0</v>
      </c>
      <c r="BB34" s="143">
        <f t="shared" si="4"/>
        <v>0</v>
      </c>
      <c r="BC34" s="143">
        <f t="shared" si="4"/>
        <v>0</v>
      </c>
      <c r="BD34" s="143">
        <f t="shared" si="4"/>
        <v>0</v>
      </c>
      <c r="BE34" s="143">
        <f t="shared" si="4"/>
        <v>0</v>
      </c>
      <c r="BF34" s="143">
        <f t="shared" si="4"/>
        <v>0</v>
      </c>
      <c r="BG34" s="143">
        <f t="shared" si="4"/>
        <v>0</v>
      </c>
      <c r="BH34" s="143">
        <f t="shared" si="4"/>
        <v>0</v>
      </c>
      <c r="BI34" s="143">
        <f t="shared" si="4"/>
        <v>0</v>
      </c>
      <c r="BJ34" s="143">
        <f t="shared" si="4"/>
        <v>0</v>
      </c>
      <c r="BK34" s="143">
        <f t="shared" si="4"/>
        <v>0</v>
      </c>
      <c r="BL34" s="143">
        <f t="shared" si="4"/>
        <v>0</v>
      </c>
      <c r="BM34" s="143">
        <f t="shared" si="4"/>
        <v>0</v>
      </c>
      <c r="BN34" s="143">
        <f t="shared" si="4"/>
        <v>0</v>
      </c>
      <c r="BO34" s="143">
        <f t="shared" si="4"/>
        <v>0</v>
      </c>
      <c r="BP34" s="143">
        <f t="shared" si="4"/>
        <v>0</v>
      </c>
      <c r="BQ34" s="143">
        <f t="shared" si="4"/>
        <v>0</v>
      </c>
      <c r="BR34" s="143">
        <f t="shared" si="4"/>
        <v>0</v>
      </c>
      <c r="BS34" s="143">
        <f t="shared" si="4"/>
        <v>0</v>
      </c>
      <c r="BT34" s="143">
        <f t="shared" si="4"/>
        <v>0</v>
      </c>
      <c r="BU34" s="143">
        <f t="shared" si="4"/>
        <v>0</v>
      </c>
      <c r="BV34" s="143">
        <f t="shared" si="4"/>
        <v>0</v>
      </c>
      <c r="BW34" s="143">
        <f t="shared" si="4"/>
        <v>0</v>
      </c>
      <c r="BX34" s="143">
        <f t="shared" si="4"/>
        <v>0</v>
      </c>
      <c r="BY34" s="143">
        <f t="shared" si="4"/>
        <v>0</v>
      </c>
      <c r="BZ34" s="143">
        <f t="shared" si="4"/>
        <v>0</v>
      </c>
      <c r="CA34" s="143">
        <f t="shared" si="4"/>
        <v>0</v>
      </c>
      <c r="CB34" s="143">
        <f t="shared" si="4"/>
        <v>0</v>
      </c>
      <c r="CC34" s="143">
        <f t="shared" si="4"/>
        <v>0</v>
      </c>
      <c r="CD34" s="143">
        <f t="shared" si="4"/>
        <v>0</v>
      </c>
      <c r="CE34" s="143">
        <f t="shared" si="4"/>
        <v>0</v>
      </c>
      <c r="CF34" s="143">
        <f t="shared" si="4"/>
        <v>0</v>
      </c>
      <c r="CG34" s="143">
        <f t="shared" si="4"/>
        <v>0</v>
      </c>
      <c r="CH34" s="143">
        <f t="shared" si="4"/>
        <v>0</v>
      </c>
      <c r="CI34" s="143">
        <f t="shared" si="4"/>
        <v>0</v>
      </c>
      <c r="CJ34" s="143">
        <f t="shared" si="4"/>
        <v>0</v>
      </c>
      <c r="CK34" s="143">
        <f t="shared" si="4"/>
        <v>0</v>
      </c>
      <c r="CL34" s="143">
        <f t="shared" si="4"/>
        <v>0</v>
      </c>
      <c r="CM34" s="143">
        <f t="shared" si="4"/>
        <v>0</v>
      </c>
      <c r="CN34" s="143">
        <f t="shared" si="4"/>
        <v>0</v>
      </c>
      <c r="CO34" s="143">
        <f t="shared" si="4"/>
        <v>0</v>
      </c>
      <c r="CP34" s="143">
        <f t="shared" si="4"/>
        <v>0</v>
      </c>
      <c r="CQ34" s="143">
        <f t="shared" si="4"/>
        <v>0</v>
      </c>
      <c r="CR34" s="143">
        <f t="shared" si="4"/>
        <v>0</v>
      </c>
      <c r="CS34" s="143">
        <f t="shared" si="4"/>
        <v>0</v>
      </c>
      <c r="CT34" s="143">
        <f t="shared" si="4"/>
        <v>0</v>
      </c>
      <c r="CU34" s="143">
        <f t="shared" si="4"/>
        <v>0</v>
      </c>
      <c r="CV34" s="143">
        <f t="shared" si="4"/>
        <v>0</v>
      </c>
      <c r="CW34" s="143">
        <f t="shared" si="4"/>
        <v>0</v>
      </c>
      <c r="CX34" s="143">
        <f t="shared" si="4"/>
        <v>0</v>
      </c>
      <c r="CY34" s="143">
        <f t="shared" si="4"/>
        <v>0</v>
      </c>
      <c r="CZ34" s="143">
        <f t="shared" si="4"/>
        <v>0</v>
      </c>
      <c r="DA34" s="143">
        <f t="shared" si="4"/>
        <v>0</v>
      </c>
      <c r="DB34" s="143">
        <f t="shared" si="4"/>
        <v>0</v>
      </c>
      <c r="DC34" s="143">
        <f t="shared" si="4"/>
        <v>0</v>
      </c>
      <c r="DD34" s="143">
        <f t="shared" si="4"/>
        <v>0</v>
      </c>
      <c r="DE34" s="143">
        <f t="shared" si="4"/>
        <v>0</v>
      </c>
      <c r="DF34" s="143">
        <f t="shared" si="4"/>
        <v>0</v>
      </c>
      <c r="DG34" s="143">
        <f t="shared" si="4"/>
        <v>0</v>
      </c>
      <c r="DH34" s="143">
        <f t="shared" si="4"/>
        <v>0</v>
      </c>
      <c r="DI34" s="143">
        <f t="shared" si="4"/>
        <v>0</v>
      </c>
      <c r="DJ34" s="143">
        <f t="shared" si="4"/>
        <v>0</v>
      </c>
      <c r="DK34" s="143">
        <f t="shared" si="4"/>
        <v>0</v>
      </c>
      <c r="DL34" s="143">
        <f t="shared" si="4"/>
        <v>0</v>
      </c>
      <c r="DM34" s="143">
        <f t="shared" si="4"/>
        <v>0</v>
      </c>
      <c r="DN34" s="143">
        <f t="shared" si="4"/>
        <v>0</v>
      </c>
      <c r="DO34" s="143">
        <f t="shared" si="4"/>
        <v>0</v>
      </c>
      <c r="DP34" s="143">
        <f t="shared" si="4"/>
        <v>0</v>
      </c>
      <c r="DQ34" s="143">
        <f t="shared" si="4"/>
        <v>0</v>
      </c>
      <c r="DR34" s="143">
        <f t="shared" si="4"/>
        <v>0</v>
      </c>
      <c r="DS34" s="143">
        <f t="shared" si="4"/>
        <v>0</v>
      </c>
      <c r="DT34" s="143">
        <f t="shared" si="4"/>
        <v>0</v>
      </c>
      <c r="DU34" s="143">
        <f t="shared" si="4"/>
        <v>0</v>
      </c>
      <c r="DV34" s="21"/>
      <c r="DW34" s="21"/>
      <c r="DX34" s="21"/>
      <c r="DY34" s="21"/>
      <c r="DZ34" s="21"/>
      <c r="EA34" s="21"/>
      <c r="EB34" s="21"/>
      <c r="EC34" s="21"/>
      <c r="ED34" s="21"/>
      <c r="EE34" s="21"/>
      <c r="EF34" s="21"/>
      <c r="EG34" s="21"/>
      <c r="EH34" s="21"/>
      <c r="EI34" s="21"/>
      <c r="EJ34" s="21"/>
      <c r="EK34" s="21"/>
      <c r="EL34" s="21"/>
      <c r="EM34" s="21"/>
      <c r="EN34" s="21"/>
      <c r="EO34" s="21"/>
    </row>
    <row r="35" spans="1:145" ht="13.5" customHeight="1">
      <c r="A35" s="21"/>
      <c r="B35" s="21"/>
      <c r="C35" s="191" t="s">
        <v>187</v>
      </c>
      <c r="D35" s="180" t="s">
        <v>77</v>
      </c>
      <c r="E35" s="182"/>
      <c r="F35" s="192">
        <f>SUMIF(Staff!$B$50:$B$64,$C35,Staff!G$50:G$64)</f>
        <v>0</v>
      </c>
      <c r="G35" s="192">
        <f>SUMIF(Staff!$B$50:$B$64,$C35,Staff!H$50:H$64)</f>
        <v>0</v>
      </c>
      <c r="H35" s="192">
        <f>SUMIF(Staff!$B$50:$B$64,$C35,Staff!I$50:I$64)</f>
        <v>0</v>
      </c>
      <c r="I35" s="192">
        <f>SUMIF(Staff!$B$50:$B$64,$C35,Staff!J$50:J$64)</f>
        <v>0</v>
      </c>
      <c r="J35" s="192">
        <f>SUMIF(Staff!$B$50:$B$64,$C35,Staff!K$50:K$64)</f>
        <v>0</v>
      </c>
      <c r="K35" s="192">
        <f>SUMIF(Staff!$B$50:$B$64,$C35,Staff!L$50:L$64)</f>
        <v>0</v>
      </c>
      <c r="L35" s="192">
        <f>SUMIF(Staff!$B$50:$B$64,$C35,Staff!M$50:M$64)</f>
        <v>0</v>
      </c>
      <c r="M35" s="192">
        <f>SUMIF(Staff!$B$50:$B$64,$C35,Staff!N$50:N$64)</f>
        <v>0</v>
      </c>
      <c r="N35" s="192">
        <f>SUMIF(Staff!$B$50:$B$64,$C35,Staff!O$50:O$64)</f>
        <v>0</v>
      </c>
      <c r="O35" s="192">
        <f>SUMIF(Staff!$B$50:$B$64,$C35,Staff!P$50:P$64)</f>
        <v>0</v>
      </c>
      <c r="P35" s="192">
        <f>SUMIF(Staff!$B$50:$B$64,$C35,Staff!Q$50:Q$64)</f>
        <v>0</v>
      </c>
      <c r="Q35" s="192">
        <f>SUMIF(Staff!$B$50:$B$64,$C35,Staff!R$50:R$64)</f>
        <v>0</v>
      </c>
      <c r="R35" s="192">
        <f>SUMIF(Staff!$B$50:$B$64,$C35,Staff!S$50:S$64)</f>
        <v>0</v>
      </c>
      <c r="S35" s="192">
        <f>SUMIF(Staff!$B$50:$B$64,$C35,Staff!T$50:T$64)</f>
        <v>0</v>
      </c>
      <c r="T35" s="192">
        <f>SUMIF(Staff!$B$50:$B$64,$C35,Staff!U$50:U$64)</f>
        <v>0</v>
      </c>
      <c r="U35" s="192">
        <f>SUMIF(Staff!$B$50:$B$64,$C35,Staff!V$50:V$64)</f>
        <v>0</v>
      </c>
      <c r="V35" s="192">
        <f>SUMIF(Staff!$B$50:$B$64,$C35,Staff!W$50:W$64)</f>
        <v>0</v>
      </c>
      <c r="W35" s="192">
        <f>SUMIF(Staff!$B$50:$B$64,$C35,Staff!X$50:X$64)</f>
        <v>0</v>
      </c>
      <c r="X35" s="192">
        <f>SUMIF(Staff!$B$50:$B$64,$C35,Staff!Y$50:Y$64)</f>
        <v>0</v>
      </c>
      <c r="Y35" s="192">
        <f>SUMIF(Staff!$B$50:$B$64,$C35,Staff!Z$50:Z$64)</f>
        <v>0</v>
      </c>
      <c r="Z35" s="192">
        <f>SUMIF(Staff!$B$50:$B$64,$C35,Staff!AA$50:AA$64)</f>
        <v>0</v>
      </c>
      <c r="AA35" s="192">
        <f>SUMIF(Staff!$B$50:$B$64,$C35,Staff!AB$50:AB$64)</f>
        <v>0</v>
      </c>
      <c r="AB35" s="192">
        <f>SUMIF(Staff!$B$50:$B$64,$C35,Staff!AC$50:AC$64)</f>
        <v>0</v>
      </c>
      <c r="AC35" s="192">
        <f>SUMIF(Staff!$B$50:$B$64,$C35,Staff!AD$50:AD$64)</f>
        <v>0</v>
      </c>
      <c r="AD35" s="192">
        <f>SUMIF(Staff!$B$50:$B$64,$C35,Staff!AE$50:AE$64)</f>
        <v>0</v>
      </c>
      <c r="AE35" s="192">
        <f>SUMIF(Staff!$B$50:$B$64,$C35,Staff!AF$50:AF$64)</f>
        <v>0</v>
      </c>
      <c r="AF35" s="192">
        <f>SUMIF(Staff!$B$50:$B$64,$C35,Staff!AG$50:AG$64)</f>
        <v>0</v>
      </c>
      <c r="AG35" s="192">
        <f>SUMIF(Staff!$B$50:$B$64,$C35,Staff!AH$50:AH$64)</f>
        <v>0</v>
      </c>
      <c r="AH35" s="192">
        <f>SUMIF(Staff!$B$50:$B$64,$C35,Staff!AI$50:AI$64)</f>
        <v>0</v>
      </c>
      <c r="AI35" s="192">
        <f>SUMIF(Staff!$B$50:$B$64,$C35,Staff!AJ$50:AJ$64)</f>
        <v>0</v>
      </c>
      <c r="AJ35" s="192">
        <f>SUMIF(Staff!$B$50:$B$64,$C35,Staff!AK$50:AK$64)</f>
        <v>0</v>
      </c>
      <c r="AK35" s="192">
        <f>SUMIF(Staff!$B$50:$B$64,$C35,Staff!AL$50:AL$64)</f>
        <v>0</v>
      </c>
      <c r="AL35" s="192">
        <f>SUMIF(Staff!$B$50:$B$64,$C35,Staff!AM$50:AM$64)</f>
        <v>0</v>
      </c>
      <c r="AM35" s="192">
        <f>SUMIF(Staff!$B$50:$B$64,$C35,Staff!AN$50:AN$64)</f>
        <v>0</v>
      </c>
      <c r="AN35" s="192">
        <f>SUMIF(Staff!$B$50:$B$64,$C35,Staff!AO$50:AO$64)</f>
        <v>0</v>
      </c>
      <c r="AO35" s="192">
        <f>SUMIF(Staff!$B$50:$B$64,$C35,Staff!AP$50:AP$64)</f>
        <v>0</v>
      </c>
      <c r="AP35" s="192">
        <f>SUMIF(Staff!$B$50:$B$64,$C35,Staff!AQ$50:AQ$64)</f>
        <v>0</v>
      </c>
      <c r="AQ35" s="192">
        <f>SUMIF(Staff!$B$50:$B$64,$C35,Staff!AR$50:AR$64)</f>
        <v>0</v>
      </c>
      <c r="AR35" s="192">
        <f>SUMIF(Staff!$B$50:$B$64,$C35,Staff!AS$50:AS$64)</f>
        <v>0</v>
      </c>
      <c r="AS35" s="192">
        <f>SUMIF(Staff!$B$50:$B$64,$C35,Staff!AT$50:AT$64)</f>
        <v>0</v>
      </c>
      <c r="AT35" s="192">
        <f>SUMIF(Staff!$B$50:$B$64,$C35,Staff!AU$50:AU$64)</f>
        <v>0</v>
      </c>
      <c r="AU35" s="192">
        <f>SUMIF(Staff!$B$50:$B$64,$C35,Staff!AV$50:AV$64)</f>
        <v>0</v>
      </c>
      <c r="AV35" s="192">
        <f>SUMIF(Staff!$B$50:$B$64,$C35,Staff!AW$50:AW$64)</f>
        <v>0</v>
      </c>
      <c r="AW35" s="192">
        <f>SUMIF(Staff!$B$50:$B$64,$C35,Staff!AX$50:AX$64)</f>
        <v>0</v>
      </c>
      <c r="AX35" s="192">
        <f>SUMIF(Staff!$B$50:$B$64,$C35,Staff!AY$50:AY$64)</f>
        <v>0</v>
      </c>
      <c r="AY35" s="192">
        <f>SUMIF(Staff!$B$50:$B$64,$C35,Staff!AZ$50:AZ$64)</f>
        <v>0</v>
      </c>
      <c r="AZ35" s="192">
        <f>SUMIF(Staff!$B$50:$B$64,$C35,Staff!BA$50:BA$64)</f>
        <v>0</v>
      </c>
      <c r="BA35" s="192">
        <f>SUMIF(Staff!$B$50:$B$64,$C35,Staff!BB$50:BB$64)</f>
        <v>0</v>
      </c>
      <c r="BB35" s="192">
        <f>SUMIF(Staff!$B$50:$B$64,$C35,Staff!BC$50:BC$64)</f>
        <v>0</v>
      </c>
      <c r="BC35" s="192">
        <f>SUMIF(Staff!$B$50:$B$64,$C35,Staff!BD$50:BD$64)</f>
        <v>0</v>
      </c>
      <c r="BD35" s="192">
        <f>SUMIF(Staff!$B$50:$B$64,$C35,Staff!BE$50:BE$64)</f>
        <v>0</v>
      </c>
      <c r="BE35" s="192">
        <f>SUMIF(Staff!$B$50:$B$64,$C35,Staff!BF$50:BF$64)</f>
        <v>0</v>
      </c>
      <c r="BF35" s="192">
        <f>SUMIF(Staff!$B$50:$B$64,$C35,Staff!BG$50:BG$64)</f>
        <v>0</v>
      </c>
      <c r="BG35" s="192">
        <f>SUMIF(Staff!$B$50:$B$64,$C35,Staff!BH$50:BH$64)</f>
        <v>0</v>
      </c>
      <c r="BH35" s="192">
        <f>SUMIF(Staff!$B$50:$B$64,$C35,Staff!BI$50:BI$64)</f>
        <v>0</v>
      </c>
      <c r="BI35" s="192">
        <f>SUMIF(Staff!$B$50:$B$64,$C35,Staff!BJ$50:BJ$64)</f>
        <v>0</v>
      </c>
      <c r="BJ35" s="192">
        <f>SUMIF(Staff!$B$50:$B$64,$C35,Staff!BK$50:BK$64)</f>
        <v>0</v>
      </c>
      <c r="BK35" s="192">
        <f>SUMIF(Staff!$B$50:$B$64,$C35,Staff!BL$50:BL$64)</f>
        <v>0</v>
      </c>
      <c r="BL35" s="192">
        <f>SUMIF(Staff!$B$50:$B$64,$C35,Staff!BM$50:BM$64)</f>
        <v>0</v>
      </c>
      <c r="BM35" s="192">
        <f>SUMIF(Staff!$B$50:$B$64,$C35,Staff!BN$50:BN$64)</f>
        <v>0</v>
      </c>
      <c r="BN35" s="192">
        <f>SUMIF(Staff!$B$50:$B$64,$C35,Staff!BO$50:BO$64)</f>
        <v>0</v>
      </c>
      <c r="BO35" s="192">
        <f>SUMIF(Staff!$B$50:$B$64,$C35,Staff!BP$50:BP$64)</f>
        <v>0</v>
      </c>
      <c r="BP35" s="192">
        <f>SUMIF(Staff!$B$50:$B$64,$C35,Staff!BQ$50:BQ$64)</f>
        <v>0</v>
      </c>
      <c r="BQ35" s="192">
        <f>SUMIF(Staff!$B$50:$B$64,$C35,Staff!BR$50:BR$64)</f>
        <v>0</v>
      </c>
      <c r="BR35" s="192">
        <f>SUMIF(Staff!$B$50:$B$64,$C35,Staff!BS$50:BS$64)</f>
        <v>0</v>
      </c>
      <c r="BS35" s="192">
        <f>SUMIF(Staff!$B$50:$B$64,$C35,Staff!BT$50:BT$64)</f>
        <v>0</v>
      </c>
      <c r="BT35" s="192">
        <f>SUMIF(Staff!$B$50:$B$64,$C35,Staff!BU$50:BU$64)</f>
        <v>0</v>
      </c>
      <c r="BU35" s="192">
        <f>SUMIF(Staff!$B$50:$B$64,$C35,Staff!BV$50:BV$64)</f>
        <v>0</v>
      </c>
      <c r="BV35" s="192">
        <f>SUMIF(Staff!$B$50:$B$64,$C35,Staff!BW$50:BW$64)</f>
        <v>0</v>
      </c>
      <c r="BW35" s="192">
        <f>SUMIF(Staff!$B$50:$B$64,$C35,Staff!BX$50:BX$64)</f>
        <v>0</v>
      </c>
      <c r="BX35" s="192">
        <f>SUMIF(Staff!$B$50:$B$64,$C35,Staff!BY$50:BY$64)</f>
        <v>0</v>
      </c>
      <c r="BY35" s="192">
        <f>SUMIF(Staff!$B$50:$B$64,$C35,Staff!BZ$50:BZ$64)</f>
        <v>0</v>
      </c>
      <c r="BZ35" s="192">
        <f>SUMIF(Staff!$B$50:$B$64,$C35,Staff!CA$50:CA$64)</f>
        <v>0</v>
      </c>
      <c r="CA35" s="192">
        <f>SUMIF(Staff!$B$50:$B$64,$C35,Staff!CB$50:CB$64)</f>
        <v>0</v>
      </c>
      <c r="CB35" s="192">
        <f>SUMIF(Staff!$B$50:$B$64,$C35,Staff!CC$50:CC$64)</f>
        <v>0</v>
      </c>
      <c r="CC35" s="192">
        <f>SUMIF(Staff!$B$50:$B$64,$C35,Staff!CD$50:CD$64)</f>
        <v>0</v>
      </c>
      <c r="CD35" s="192">
        <f>SUMIF(Staff!$B$50:$B$64,$C35,Staff!CE$50:CE$64)</f>
        <v>0</v>
      </c>
      <c r="CE35" s="192">
        <f>SUMIF(Staff!$B$50:$B$64,$C35,Staff!CF$50:CF$64)</f>
        <v>0</v>
      </c>
      <c r="CF35" s="192">
        <f>SUMIF(Staff!$B$50:$B$64,$C35,Staff!CG$50:CG$64)</f>
        <v>0</v>
      </c>
      <c r="CG35" s="192">
        <f>SUMIF(Staff!$B$50:$B$64,$C35,Staff!CH$50:CH$64)</f>
        <v>0</v>
      </c>
      <c r="CH35" s="192">
        <f>SUMIF(Staff!$B$50:$B$64,$C35,Staff!CI$50:CI$64)</f>
        <v>0</v>
      </c>
      <c r="CI35" s="192">
        <f>SUMIF(Staff!$B$50:$B$64,$C35,Staff!CJ$50:CJ$64)</f>
        <v>0</v>
      </c>
      <c r="CJ35" s="192">
        <f>SUMIF(Staff!$B$50:$B$64,$C35,Staff!CK$50:CK$64)</f>
        <v>0</v>
      </c>
      <c r="CK35" s="192">
        <f>SUMIF(Staff!$B$50:$B$64,$C35,Staff!CL$50:CL$64)</f>
        <v>0</v>
      </c>
      <c r="CL35" s="192">
        <f>SUMIF(Staff!$B$50:$B$64,$C35,Staff!CM$50:CM$64)</f>
        <v>0</v>
      </c>
      <c r="CM35" s="192">
        <f>SUMIF(Staff!$B$50:$B$64,$C35,Staff!CN$50:CN$64)</f>
        <v>0</v>
      </c>
      <c r="CN35" s="192">
        <f>SUMIF(Staff!$B$50:$B$64,$C35,Staff!CO$50:CO$64)</f>
        <v>0</v>
      </c>
      <c r="CO35" s="192">
        <f>SUMIF(Staff!$B$50:$B$64,$C35,Staff!CP$50:CP$64)</f>
        <v>0</v>
      </c>
      <c r="CP35" s="192">
        <f>SUMIF(Staff!$B$50:$B$64,$C35,Staff!CQ$50:CQ$64)</f>
        <v>0</v>
      </c>
      <c r="CQ35" s="192">
        <f>SUMIF(Staff!$B$50:$B$64,$C35,Staff!CR$50:CR$64)</f>
        <v>0</v>
      </c>
      <c r="CR35" s="192">
        <f>SUMIF(Staff!$B$50:$B$64,$C35,Staff!CS$50:CS$64)</f>
        <v>0</v>
      </c>
      <c r="CS35" s="192">
        <f>SUMIF(Staff!$B$50:$B$64,$C35,Staff!CT$50:CT$64)</f>
        <v>0</v>
      </c>
      <c r="CT35" s="192">
        <f>SUMIF(Staff!$B$50:$B$64,$C35,Staff!CU$50:CU$64)</f>
        <v>0</v>
      </c>
      <c r="CU35" s="192">
        <f>SUMIF(Staff!$B$50:$B$64,$C35,Staff!CV$50:CV$64)</f>
        <v>0</v>
      </c>
      <c r="CV35" s="192">
        <f>SUMIF(Staff!$B$50:$B$64,$C35,Staff!CW$50:CW$64)</f>
        <v>0</v>
      </c>
      <c r="CW35" s="192">
        <f>SUMIF(Staff!$B$50:$B$64,$C35,Staff!CX$50:CX$64)</f>
        <v>0</v>
      </c>
      <c r="CX35" s="192">
        <f>SUMIF(Staff!$B$50:$B$64,$C35,Staff!CY$50:CY$64)</f>
        <v>0</v>
      </c>
      <c r="CY35" s="192">
        <f>SUMIF(Staff!$B$50:$B$64,$C35,Staff!CZ$50:CZ$64)</f>
        <v>0</v>
      </c>
      <c r="CZ35" s="192">
        <f>SUMIF(Staff!$B$50:$B$64,$C35,Staff!DA$50:DA$64)</f>
        <v>0</v>
      </c>
      <c r="DA35" s="192">
        <f>SUMIF(Staff!$B$50:$B$64,$C35,Staff!DB$50:DB$64)</f>
        <v>0</v>
      </c>
      <c r="DB35" s="192">
        <f>SUMIF(Staff!$B$50:$B$64,$C35,Staff!DC$50:DC$64)</f>
        <v>0</v>
      </c>
      <c r="DC35" s="192">
        <f>SUMIF(Staff!$B$50:$B$64,$C35,Staff!DD$50:DD$64)</f>
        <v>0</v>
      </c>
      <c r="DD35" s="192">
        <f>SUMIF(Staff!$B$50:$B$64,$C35,Staff!DE$50:DE$64)</f>
        <v>0</v>
      </c>
      <c r="DE35" s="192">
        <f>SUMIF(Staff!$B$50:$B$64,$C35,Staff!DF$50:DF$64)</f>
        <v>0</v>
      </c>
      <c r="DF35" s="192">
        <f>SUMIF(Staff!$B$50:$B$64,$C35,Staff!DG$50:DG$64)</f>
        <v>0</v>
      </c>
      <c r="DG35" s="192">
        <f>SUMIF(Staff!$B$50:$B$64,$C35,Staff!DH$50:DH$64)</f>
        <v>0</v>
      </c>
      <c r="DH35" s="192">
        <f>SUMIF(Staff!$B$50:$B$64,$C35,Staff!DI$50:DI$64)</f>
        <v>0</v>
      </c>
      <c r="DI35" s="192">
        <f>SUMIF(Staff!$B$50:$B$64,$C35,Staff!DJ$50:DJ$64)</f>
        <v>0</v>
      </c>
      <c r="DJ35" s="192">
        <f>SUMIF(Staff!$B$50:$B$64,$C35,Staff!DK$50:DK$64)</f>
        <v>0</v>
      </c>
      <c r="DK35" s="192">
        <f>SUMIF(Staff!$B$50:$B$64,$C35,Staff!DL$50:DL$64)</f>
        <v>0</v>
      </c>
      <c r="DL35" s="192">
        <f>SUMIF(Staff!$B$50:$B$64,$C35,Staff!DM$50:DM$64)</f>
        <v>0</v>
      </c>
      <c r="DM35" s="192">
        <f>SUMIF(Staff!$B$50:$B$64,$C35,Staff!DN$50:DN$64)</f>
        <v>0</v>
      </c>
      <c r="DN35" s="192">
        <f>SUMIF(Staff!$B$50:$B$64,$C35,Staff!DO$50:DO$64)</f>
        <v>0</v>
      </c>
      <c r="DO35" s="192">
        <f>SUMIF(Staff!$B$50:$B$64,$C35,Staff!DP$50:DP$64)</f>
        <v>0</v>
      </c>
      <c r="DP35" s="192">
        <f>SUMIF(Staff!$B$50:$B$64,$C35,Staff!DQ$50:DQ$64)</f>
        <v>0</v>
      </c>
      <c r="DQ35" s="192">
        <f>SUMIF(Staff!$B$50:$B$64,$C35,Staff!DR$50:DR$64)</f>
        <v>0</v>
      </c>
      <c r="DR35" s="192">
        <f>SUMIF(Staff!$B$50:$B$64,$C35,Staff!DS$50:DS$64)</f>
        <v>0</v>
      </c>
      <c r="DS35" s="192">
        <f>SUMIF(Staff!$B$50:$B$64,$C35,Staff!DT$50:DT$64)</f>
        <v>0</v>
      </c>
      <c r="DT35" s="192">
        <f>SUMIF(Staff!$B$50:$B$64,$C35,Staff!DU$50:DU$64)</f>
        <v>0</v>
      </c>
      <c r="DU35" s="192">
        <f>SUMIF(Staff!$B$50:$B$64,$C35,Staff!DV$50:DV$64)</f>
        <v>0</v>
      </c>
      <c r="DV35" s="21"/>
      <c r="DW35" s="21"/>
      <c r="DX35" s="21"/>
      <c r="DY35" s="21"/>
      <c r="DZ35" s="21"/>
      <c r="EA35" s="21"/>
      <c r="EB35" s="21"/>
      <c r="EC35" s="21"/>
      <c r="ED35" s="21"/>
      <c r="EE35" s="21"/>
      <c r="EF35" s="21"/>
      <c r="EG35" s="21"/>
      <c r="EH35" s="21"/>
      <c r="EI35" s="21"/>
      <c r="EJ35" s="21"/>
      <c r="EK35" s="21"/>
      <c r="EL35" s="21"/>
      <c r="EM35" s="21"/>
      <c r="EN35" s="21"/>
      <c r="EO35" s="21"/>
    </row>
    <row r="36" spans="1:145" ht="13.5" customHeight="1">
      <c r="A36" s="21"/>
      <c r="B36" s="21"/>
      <c r="C36" s="191" t="s">
        <v>190</v>
      </c>
      <c r="D36" s="180" t="s">
        <v>77</v>
      </c>
      <c r="E36" s="182"/>
      <c r="F36" s="192">
        <f>SUMIF(Staff!$B$50:$B$64,$C36,Staff!G$50:G$64)</f>
        <v>0</v>
      </c>
      <c r="G36" s="192">
        <f>SUMIF(Staff!$B$50:$B$64,$C36,Staff!H$50:H$64)</f>
        <v>0</v>
      </c>
      <c r="H36" s="192">
        <f>SUMIF(Staff!$B$50:$B$64,$C36,Staff!I$50:I$64)</f>
        <v>0</v>
      </c>
      <c r="I36" s="192">
        <f>SUMIF(Staff!$B$50:$B$64,$C36,Staff!J$50:J$64)</f>
        <v>0</v>
      </c>
      <c r="J36" s="192">
        <f>SUMIF(Staff!$B$50:$B$64,$C36,Staff!K$50:K$64)</f>
        <v>0</v>
      </c>
      <c r="K36" s="192">
        <f>SUMIF(Staff!$B$50:$B$64,$C36,Staff!L$50:L$64)</f>
        <v>0</v>
      </c>
      <c r="L36" s="192">
        <f>SUMIF(Staff!$B$50:$B$64,$C36,Staff!M$50:M$64)</f>
        <v>0</v>
      </c>
      <c r="M36" s="192">
        <f>SUMIF(Staff!$B$50:$B$64,$C36,Staff!N$50:N$64)</f>
        <v>0</v>
      </c>
      <c r="N36" s="192">
        <f>SUMIF(Staff!$B$50:$B$64,$C36,Staff!O$50:O$64)</f>
        <v>0</v>
      </c>
      <c r="O36" s="192">
        <f>SUMIF(Staff!$B$50:$B$64,$C36,Staff!P$50:P$64)</f>
        <v>0</v>
      </c>
      <c r="P36" s="192">
        <f>SUMIF(Staff!$B$50:$B$64,$C36,Staff!Q$50:Q$64)</f>
        <v>0</v>
      </c>
      <c r="Q36" s="192">
        <f>SUMIF(Staff!$B$50:$B$64,$C36,Staff!R$50:R$64)</f>
        <v>0</v>
      </c>
      <c r="R36" s="192">
        <f>SUMIF(Staff!$B$50:$B$64,$C36,Staff!S$50:S$64)</f>
        <v>0</v>
      </c>
      <c r="S36" s="192">
        <f>SUMIF(Staff!$B$50:$B$64,$C36,Staff!T$50:T$64)</f>
        <v>0</v>
      </c>
      <c r="T36" s="192">
        <f>SUMIF(Staff!$B$50:$B$64,$C36,Staff!U$50:U$64)</f>
        <v>0</v>
      </c>
      <c r="U36" s="192">
        <f>SUMIF(Staff!$B$50:$B$64,$C36,Staff!V$50:V$64)</f>
        <v>0</v>
      </c>
      <c r="V36" s="192">
        <f>SUMIF(Staff!$B$50:$B$64,$C36,Staff!W$50:W$64)</f>
        <v>0</v>
      </c>
      <c r="W36" s="192">
        <f>SUMIF(Staff!$B$50:$B$64,$C36,Staff!X$50:X$64)</f>
        <v>0</v>
      </c>
      <c r="X36" s="192">
        <f>SUMIF(Staff!$B$50:$B$64,$C36,Staff!Y$50:Y$64)</f>
        <v>0</v>
      </c>
      <c r="Y36" s="192">
        <f>SUMIF(Staff!$B$50:$B$64,$C36,Staff!Z$50:Z$64)</f>
        <v>0</v>
      </c>
      <c r="Z36" s="192">
        <f>SUMIF(Staff!$B$50:$B$64,$C36,Staff!AA$50:AA$64)</f>
        <v>0</v>
      </c>
      <c r="AA36" s="192">
        <f>SUMIF(Staff!$B$50:$B$64,$C36,Staff!AB$50:AB$64)</f>
        <v>0</v>
      </c>
      <c r="AB36" s="192">
        <f>SUMIF(Staff!$B$50:$B$64,$C36,Staff!AC$50:AC$64)</f>
        <v>0</v>
      </c>
      <c r="AC36" s="192">
        <f>SUMIF(Staff!$B$50:$B$64,$C36,Staff!AD$50:AD$64)</f>
        <v>0</v>
      </c>
      <c r="AD36" s="192">
        <f>SUMIF(Staff!$B$50:$B$64,$C36,Staff!AE$50:AE$64)</f>
        <v>0</v>
      </c>
      <c r="AE36" s="192">
        <f>SUMIF(Staff!$B$50:$B$64,$C36,Staff!AF$50:AF$64)</f>
        <v>0</v>
      </c>
      <c r="AF36" s="192">
        <f>SUMIF(Staff!$B$50:$B$64,$C36,Staff!AG$50:AG$64)</f>
        <v>0</v>
      </c>
      <c r="AG36" s="192">
        <f>SUMIF(Staff!$B$50:$B$64,$C36,Staff!AH$50:AH$64)</f>
        <v>0</v>
      </c>
      <c r="AH36" s="192">
        <f>SUMIF(Staff!$B$50:$B$64,$C36,Staff!AI$50:AI$64)</f>
        <v>0</v>
      </c>
      <c r="AI36" s="192">
        <f>SUMIF(Staff!$B$50:$B$64,$C36,Staff!AJ$50:AJ$64)</f>
        <v>0</v>
      </c>
      <c r="AJ36" s="192">
        <f>SUMIF(Staff!$B$50:$B$64,$C36,Staff!AK$50:AK$64)</f>
        <v>0</v>
      </c>
      <c r="AK36" s="192">
        <f>SUMIF(Staff!$B$50:$B$64,$C36,Staff!AL$50:AL$64)</f>
        <v>0</v>
      </c>
      <c r="AL36" s="192">
        <f>SUMIF(Staff!$B$50:$B$64,$C36,Staff!AM$50:AM$64)</f>
        <v>0</v>
      </c>
      <c r="AM36" s="192">
        <f>SUMIF(Staff!$B$50:$B$64,$C36,Staff!AN$50:AN$64)</f>
        <v>0</v>
      </c>
      <c r="AN36" s="192">
        <f>SUMIF(Staff!$B$50:$B$64,$C36,Staff!AO$50:AO$64)</f>
        <v>0</v>
      </c>
      <c r="AO36" s="192">
        <f>SUMIF(Staff!$B$50:$B$64,$C36,Staff!AP$50:AP$64)</f>
        <v>0</v>
      </c>
      <c r="AP36" s="192">
        <f>SUMIF(Staff!$B$50:$B$64,$C36,Staff!AQ$50:AQ$64)</f>
        <v>0</v>
      </c>
      <c r="AQ36" s="192">
        <f>SUMIF(Staff!$B$50:$B$64,$C36,Staff!AR$50:AR$64)</f>
        <v>0</v>
      </c>
      <c r="AR36" s="192">
        <f>SUMIF(Staff!$B$50:$B$64,$C36,Staff!AS$50:AS$64)</f>
        <v>0</v>
      </c>
      <c r="AS36" s="192">
        <f>SUMIF(Staff!$B$50:$B$64,$C36,Staff!AT$50:AT$64)</f>
        <v>0</v>
      </c>
      <c r="AT36" s="192">
        <f>SUMIF(Staff!$B$50:$B$64,$C36,Staff!AU$50:AU$64)</f>
        <v>0</v>
      </c>
      <c r="AU36" s="192">
        <f>SUMIF(Staff!$B$50:$B$64,$C36,Staff!AV$50:AV$64)</f>
        <v>0</v>
      </c>
      <c r="AV36" s="192">
        <f>SUMIF(Staff!$B$50:$B$64,$C36,Staff!AW$50:AW$64)</f>
        <v>0</v>
      </c>
      <c r="AW36" s="192">
        <f>SUMIF(Staff!$B$50:$B$64,$C36,Staff!AX$50:AX$64)</f>
        <v>0</v>
      </c>
      <c r="AX36" s="192">
        <f>SUMIF(Staff!$B$50:$B$64,$C36,Staff!AY$50:AY$64)</f>
        <v>0</v>
      </c>
      <c r="AY36" s="192">
        <f>SUMIF(Staff!$B$50:$B$64,$C36,Staff!AZ$50:AZ$64)</f>
        <v>0</v>
      </c>
      <c r="AZ36" s="192">
        <f>SUMIF(Staff!$B$50:$B$64,$C36,Staff!BA$50:BA$64)</f>
        <v>0</v>
      </c>
      <c r="BA36" s="192">
        <f>SUMIF(Staff!$B$50:$B$64,$C36,Staff!BB$50:BB$64)</f>
        <v>0</v>
      </c>
      <c r="BB36" s="192">
        <f>SUMIF(Staff!$B$50:$B$64,$C36,Staff!BC$50:BC$64)</f>
        <v>0</v>
      </c>
      <c r="BC36" s="192">
        <f>SUMIF(Staff!$B$50:$B$64,$C36,Staff!BD$50:BD$64)</f>
        <v>0</v>
      </c>
      <c r="BD36" s="192">
        <f>SUMIF(Staff!$B$50:$B$64,$C36,Staff!BE$50:BE$64)</f>
        <v>0</v>
      </c>
      <c r="BE36" s="192">
        <f>SUMIF(Staff!$B$50:$B$64,$C36,Staff!BF$50:BF$64)</f>
        <v>0</v>
      </c>
      <c r="BF36" s="192">
        <f>SUMIF(Staff!$B$50:$B$64,$C36,Staff!BG$50:BG$64)</f>
        <v>0</v>
      </c>
      <c r="BG36" s="192">
        <f>SUMIF(Staff!$B$50:$B$64,$C36,Staff!BH$50:BH$64)</f>
        <v>0</v>
      </c>
      <c r="BH36" s="192">
        <f>SUMIF(Staff!$B$50:$B$64,$C36,Staff!BI$50:BI$64)</f>
        <v>0</v>
      </c>
      <c r="BI36" s="192">
        <f>SUMIF(Staff!$B$50:$B$64,$C36,Staff!BJ$50:BJ$64)</f>
        <v>0</v>
      </c>
      <c r="BJ36" s="192">
        <f>SUMIF(Staff!$B$50:$B$64,$C36,Staff!BK$50:BK$64)</f>
        <v>0</v>
      </c>
      <c r="BK36" s="192">
        <f>SUMIF(Staff!$B$50:$B$64,$C36,Staff!BL$50:BL$64)</f>
        <v>0</v>
      </c>
      <c r="BL36" s="192">
        <f>SUMIF(Staff!$B$50:$B$64,$C36,Staff!BM$50:BM$64)</f>
        <v>0</v>
      </c>
      <c r="BM36" s="192">
        <f>SUMIF(Staff!$B$50:$B$64,$C36,Staff!BN$50:BN$64)</f>
        <v>0</v>
      </c>
      <c r="BN36" s="192">
        <f>SUMIF(Staff!$B$50:$B$64,$C36,Staff!BO$50:BO$64)</f>
        <v>0</v>
      </c>
      <c r="BO36" s="192">
        <f>SUMIF(Staff!$B$50:$B$64,$C36,Staff!BP$50:BP$64)</f>
        <v>0</v>
      </c>
      <c r="BP36" s="192">
        <f>SUMIF(Staff!$B$50:$B$64,$C36,Staff!BQ$50:BQ$64)</f>
        <v>0</v>
      </c>
      <c r="BQ36" s="192">
        <f>SUMIF(Staff!$B$50:$B$64,$C36,Staff!BR$50:BR$64)</f>
        <v>0</v>
      </c>
      <c r="BR36" s="192">
        <f>SUMIF(Staff!$B$50:$B$64,$C36,Staff!BS$50:BS$64)</f>
        <v>0</v>
      </c>
      <c r="BS36" s="192">
        <f>SUMIF(Staff!$B$50:$B$64,$C36,Staff!BT$50:BT$64)</f>
        <v>0</v>
      </c>
      <c r="BT36" s="192">
        <f>SUMIF(Staff!$B$50:$B$64,$C36,Staff!BU$50:BU$64)</f>
        <v>0</v>
      </c>
      <c r="BU36" s="192">
        <f>SUMIF(Staff!$B$50:$B$64,$C36,Staff!BV$50:BV$64)</f>
        <v>0</v>
      </c>
      <c r="BV36" s="192">
        <f>SUMIF(Staff!$B$50:$B$64,$C36,Staff!BW$50:BW$64)</f>
        <v>0</v>
      </c>
      <c r="BW36" s="192">
        <f>SUMIF(Staff!$B$50:$B$64,$C36,Staff!BX$50:BX$64)</f>
        <v>0</v>
      </c>
      <c r="BX36" s="192">
        <f>SUMIF(Staff!$B$50:$B$64,$C36,Staff!BY$50:BY$64)</f>
        <v>0</v>
      </c>
      <c r="BY36" s="192">
        <f>SUMIF(Staff!$B$50:$B$64,$C36,Staff!BZ$50:BZ$64)</f>
        <v>0</v>
      </c>
      <c r="BZ36" s="192">
        <f>SUMIF(Staff!$B$50:$B$64,$C36,Staff!CA$50:CA$64)</f>
        <v>0</v>
      </c>
      <c r="CA36" s="192">
        <f>SUMIF(Staff!$B$50:$B$64,$C36,Staff!CB$50:CB$64)</f>
        <v>0</v>
      </c>
      <c r="CB36" s="192">
        <f>SUMIF(Staff!$B$50:$B$64,$C36,Staff!CC$50:CC$64)</f>
        <v>0</v>
      </c>
      <c r="CC36" s="192">
        <f>SUMIF(Staff!$B$50:$B$64,$C36,Staff!CD$50:CD$64)</f>
        <v>0</v>
      </c>
      <c r="CD36" s="192">
        <f>SUMIF(Staff!$B$50:$B$64,$C36,Staff!CE$50:CE$64)</f>
        <v>0</v>
      </c>
      <c r="CE36" s="192">
        <f>SUMIF(Staff!$B$50:$B$64,$C36,Staff!CF$50:CF$64)</f>
        <v>0</v>
      </c>
      <c r="CF36" s="192">
        <f>SUMIF(Staff!$B$50:$B$64,$C36,Staff!CG$50:CG$64)</f>
        <v>0</v>
      </c>
      <c r="CG36" s="192">
        <f>SUMIF(Staff!$B$50:$B$64,$C36,Staff!CH$50:CH$64)</f>
        <v>0</v>
      </c>
      <c r="CH36" s="192">
        <f>SUMIF(Staff!$B$50:$B$64,$C36,Staff!CI$50:CI$64)</f>
        <v>0</v>
      </c>
      <c r="CI36" s="192">
        <f>SUMIF(Staff!$B$50:$B$64,$C36,Staff!CJ$50:CJ$64)</f>
        <v>0</v>
      </c>
      <c r="CJ36" s="192">
        <f>SUMIF(Staff!$B$50:$B$64,$C36,Staff!CK$50:CK$64)</f>
        <v>0</v>
      </c>
      <c r="CK36" s="192">
        <f>SUMIF(Staff!$B$50:$B$64,$C36,Staff!CL$50:CL$64)</f>
        <v>0</v>
      </c>
      <c r="CL36" s="192">
        <f>SUMIF(Staff!$B$50:$B$64,$C36,Staff!CM$50:CM$64)</f>
        <v>0</v>
      </c>
      <c r="CM36" s="192">
        <f>SUMIF(Staff!$B$50:$B$64,$C36,Staff!CN$50:CN$64)</f>
        <v>0</v>
      </c>
      <c r="CN36" s="192">
        <f>SUMIF(Staff!$B$50:$B$64,$C36,Staff!CO$50:CO$64)</f>
        <v>0</v>
      </c>
      <c r="CO36" s="192">
        <f>SUMIF(Staff!$B$50:$B$64,$C36,Staff!CP$50:CP$64)</f>
        <v>0</v>
      </c>
      <c r="CP36" s="192">
        <f>SUMIF(Staff!$B$50:$B$64,$C36,Staff!CQ$50:CQ$64)</f>
        <v>0</v>
      </c>
      <c r="CQ36" s="192">
        <f>SUMIF(Staff!$B$50:$B$64,$C36,Staff!CR$50:CR$64)</f>
        <v>0</v>
      </c>
      <c r="CR36" s="192">
        <f>SUMIF(Staff!$B$50:$B$64,$C36,Staff!CS$50:CS$64)</f>
        <v>0</v>
      </c>
      <c r="CS36" s="192">
        <f>SUMIF(Staff!$B$50:$B$64,$C36,Staff!CT$50:CT$64)</f>
        <v>0</v>
      </c>
      <c r="CT36" s="192">
        <f>SUMIF(Staff!$B$50:$B$64,$C36,Staff!CU$50:CU$64)</f>
        <v>0</v>
      </c>
      <c r="CU36" s="192">
        <f>SUMIF(Staff!$B$50:$B$64,$C36,Staff!CV$50:CV$64)</f>
        <v>0</v>
      </c>
      <c r="CV36" s="192">
        <f>SUMIF(Staff!$B$50:$B$64,$C36,Staff!CW$50:CW$64)</f>
        <v>0</v>
      </c>
      <c r="CW36" s="192">
        <f>SUMIF(Staff!$B$50:$B$64,$C36,Staff!CX$50:CX$64)</f>
        <v>0</v>
      </c>
      <c r="CX36" s="192">
        <f>SUMIF(Staff!$B$50:$B$64,$C36,Staff!CY$50:CY$64)</f>
        <v>0</v>
      </c>
      <c r="CY36" s="192">
        <f>SUMIF(Staff!$B$50:$B$64,$C36,Staff!CZ$50:CZ$64)</f>
        <v>0</v>
      </c>
      <c r="CZ36" s="192">
        <f>SUMIF(Staff!$B$50:$B$64,$C36,Staff!DA$50:DA$64)</f>
        <v>0</v>
      </c>
      <c r="DA36" s="192">
        <f>SUMIF(Staff!$B$50:$B$64,$C36,Staff!DB$50:DB$64)</f>
        <v>0</v>
      </c>
      <c r="DB36" s="192">
        <f>SUMIF(Staff!$B$50:$B$64,$C36,Staff!DC$50:DC$64)</f>
        <v>0</v>
      </c>
      <c r="DC36" s="192">
        <f>SUMIF(Staff!$B$50:$B$64,$C36,Staff!DD$50:DD$64)</f>
        <v>0</v>
      </c>
      <c r="DD36" s="192">
        <f>SUMIF(Staff!$B$50:$B$64,$C36,Staff!DE$50:DE$64)</f>
        <v>0</v>
      </c>
      <c r="DE36" s="192">
        <f>SUMIF(Staff!$B$50:$B$64,$C36,Staff!DF$50:DF$64)</f>
        <v>0</v>
      </c>
      <c r="DF36" s="192">
        <f>SUMIF(Staff!$B$50:$B$64,$C36,Staff!DG$50:DG$64)</f>
        <v>0</v>
      </c>
      <c r="DG36" s="192">
        <f>SUMIF(Staff!$B$50:$B$64,$C36,Staff!DH$50:DH$64)</f>
        <v>0</v>
      </c>
      <c r="DH36" s="192">
        <f>SUMIF(Staff!$B$50:$B$64,$C36,Staff!DI$50:DI$64)</f>
        <v>0</v>
      </c>
      <c r="DI36" s="192">
        <f>SUMIF(Staff!$B$50:$B$64,$C36,Staff!DJ$50:DJ$64)</f>
        <v>0</v>
      </c>
      <c r="DJ36" s="192">
        <f>SUMIF(Staff!$B$50:$B$64,$C36,Staff!DK$50:DK$64)</f>
        <v>0</v>
      </c>
      <c r="DK36" s="192">
        <f>SUMIF(Staff!$B$50:$B$64,$C36,Staff!DL$50:DL$64)</f>
        <v>0</v>
      </c>
      <c r="DL36" s="192">
        <f>SUMIF(Staff!$B$50:$B$64,$C36,Staff!DM$50:DM$64)</f>
        <v>0</v>
      </c>
      <c r="DM36" s="192">
        <f>SUMIF(Staff!$B$50:$B$64,$C36,Staff!DN$50:DN$64)</f>
        <v>0</v>
      </c>
      <c r="DN36" s="192">
        <f>SUMIF(Staff!$B$50:$B$64,$C36,Staff!DO$50:DO$64)</f>
        <v>0</v>
      </c>
      <c r="DO36" s="192">
        <f>SUMIF(Staff!$B$50:$B$64,$C36,Staff!DP$50:DP$64)</f>
        <v>0</v>
      </c>
      <c r="DP36" s="192">
        <f>SUMIF(Staff!$B$50:$B$64,$C36,Staff!DQ$50:DQ$64)</f>
        <v>0</v>
      </c>
      <c r="DQ36" s="192">
        <f>SUMIF(Staff!$B$50:$B$64,$C36,Staff!DR$50:DR$64)</f>
        <v>0</v>
      </c>
      <c r="DR36" s="192">
        <f>SUMIF(Staff!$B$50:$B$64,$C36,Staff!DS$50:DS$64)</f>
        <v>0</v>
      </c>
      <c r="DS36" s="192">
        <f>SUMIF(Staff!$B$50:$B$64,$C36,Staff!DT$50:DT$64)</f>
        <v>0</v>
      </c>
      <c r="DT36" s="192">
        <f>SUMIF(Staff!$B$50:$B$64,$C36,Staff!DU$50:DU$64)</f>
        <v>0</v>
      </c>
      <c r="DU36" s="192">
        <f>SUMIF(Staff!$B$50:$B$64,$C36,Staff!DV$50:DV$64)</f>
        <v>0</v>
      </c>
      <c r="DV36" s="21"/>
      <c r="DW36" s="21"/>
      <c r="DX36" s="21"/>
      <c r="DY36" s="21"/>
      <c r="DZ36" s="21"/>
      <c r="EA36" s="21"/>
      <c r="EB36" s="21"/>
      <c r="EC36" s="21"/>
      <c r="ED36" s="21"/>
      <c r="EE36" s="21"/>
      <c r="EF36" s="21"/>
      <c r="EG36" s="21"/>
      <c r="EH36" s="21"/>
      <c r="EI36" s="21"/>
      <c r="EJ36" s="21"/>
      <c r="EK36" s="21"/>
      <c r="EL36" s="21"/>
      <c r="EM36" s="21"/>
      <c r="EN36" s="21"/>
      <c r="EO36" s="21"/>
    </row>
    <row r="37" spans="1:145" ht="13.5" customHeight="1">
      <c r="A37" s="21"/>
      <c r="B37" s="21"/>
      <c r="C37" s="64" t="s">
        <v>409</v>
      </c>
      <c r="D37" s="79" t="s">
        <v>77</v>
      </c>
      <c r="E37" s="21"/>
      <c r="F37" s="143">
        <f>(Staff!G28-SUM(Staff!$F14:G14))*SUMIF(Inputs!$I$4:$R$4,Costs!F$8,Inputs!$I$139:$R$139)/12*SUMIF(Inputs!$I$4:$R$4,Costs!F$8,Inputs!$I$16:$R$16)</f>
        <v>0</v>
      </c>
      <c r="G37" s="143">
        <f>(Staff!H28-SUM(Staff!$F14:H14))*SUMIF(Inputs!$I$4:$R$4,Costs!G$8,Inputs!$I$139:$R$139)/12*SUMIF(Inputs!$I$4:$R$4,Costs!G$8,Inputs!$I$16:$R$16)</f>
        <v>0</v>
      </c>
      <c r="H37" s="143">
        <f>(Staff!I28-SUM(Staff!$F14:I14))*SUMIF(Inputs!$I$4:$R$4,Costs!H$8,Inputs!$I$139:$R$139)/12*SUMIF(Inputs!$I$4:$R$4,Costs!H$8,Inputs!$I$16:$R$16)</f>
        <v>0</v>
      </c>
      <c r="I37" s="143">
        <f>(Staff!J28-SUM(Staff!$F14:J14))*SUMIF(Inputs!$I$4:$R$4,Costs!I$8,Inputs!$I$139:$R$139)/12*SUMIF(Inputs!$I$4:$R$4,Costs!I$8,Inputs!$I$16:$R$16)</f>
        <v>0</v>
      </c>
      <c r="J37" s="143">
        <f>(Staff!K28-SUM(Staff!$F14:K14))*SUMIF(Inputs!$I$4:$R$4,Costs!J$8,Inputs!$I$139:$R$139)/12*SUMIF(Inputs!$I$4:$R$4,Costs!J$8,Inputs!$I$16:$R$16)</f>
        <v>0</v>
      </c>
      <c r="K37" s="143">
        <f>(Staff!L28-SUM(Staff!$F14:L14))*SUMIF(Inputs!$I$4:$R$4,Costs!K$8,Inputs!$I$139:$R$139)/12*SUMIF(Inputs!$I$4:$R$4,Costs!K$8,Inputs!$I$16:$R$16)</f>
        <v>0</v>
      </c>
      <c r="L37" s="143">
        <f>(Staff!M28-SUM(Staff!$F14:M14))*SUMIF(Inputs!$I$4:$R$4,Costs!L$8,Inputs!$I$139:$R$139)/12*SUMIF(Inputs!$I$4:$R$4,Costs!L$8,Inputs!$I$16:$R$16)</f>
        <v>0</v>
      </c>
      <c r="M37" s="143">
        <f>(Staff!N28-SUM(Staff!$F14:N14))*SUMIF(Inputs!$I$4:$R$4,Costs!M$8,Inputs!$I$139:$R$139)/12*SUMIF(Inputs!$I$4:$R$4,Costs!M$8,Inputs!$I$16:$R$16)</f>
        <v>0</v>
      </c>
      <c r="N37" s="143">
        <f>(Staff!O28-SUM(Staff!$F14:O14))*SUMIF(Inputs!$I$4:$R$4,Costs!N$8,Inputs!$I$139:$R$139)/12*SUMIF(Inputs!$I$4:$R$4,Costs!N$8,Inputs!$I$16:$R$16)</f>
        <v>0</v>
      </c>
      <c r="O37" s="143">
        <f>(Staff!P28-SUM(Staff!$F14:P14))*SUMIF(Inputs!$I$4:$R$4,Costs!O$8,Inputs!$I$139:$R$139)/12*SUMIF(Inputs!$I$4:$R$4,Costs!O$8,Inputs!$I$16:$R$16)</f>
        <v>0</v>
      </c>
      <c r="P37" s="143">
        <f>(Staff!Q28-SUM(Staff!$F14:Q14))*SUMIF(Inputs!$I$4:$R$4,Costs!P$8,Inputs!$I$139:$R$139)/12*SUMIF(Inputs!$I$4:$R$4,Costs!P$8,Inputs!$I$16:$R$16)</f>
        <v>0</v>
      </c>
      <c r="Q37" s="143">
        <f>(Staff!R28-SUM(Staff!$F14:R14))*SUMIF(Inputs!$I$4:$R$4,Costs!Q$8,Inputs!$I$139:$R$139)/12*SUMIF(Inputs!$I$4:$R$4,Costs!Q$8,Inputs!$I$16:$R$16)</f>
        <v>0</v>
      </c>
      <c r="R37" s="143">
        <f>(Staff!S28-SUM(Staff!$F14:S14))*SUMIF(Inputs!$I$4:$R$4,Costs!R$8,Inputs!$I$139:$R$139)/12*SUMIF(Inputs!$I$4:$R$4,Costs!R$8,Inputs!$I$16:$R$16)</f>
        <v>0</v>
      </c>
      <c r="S37" s="143">
        <f>(Staff!T28-SUM(Staff!$F14:T14))*SUMIF(Inputs!$I$4:$R$4,Costs!S$8,Inputs!$I$139:$R$139)/12*SUMIF(Inputs!$I$4:$R$4,Costs!S$8,Inputs!$I$16:$R$16)</f>
        <v>0</v>
      </c>
      <c r="T37" s="143">
        <f>(Staff!U28-SUM(Staff!$F14:U14))*SUMIF(Inputs!$I$4:$R$4,Costs!T$8,Inputs!$I$139:$R$139)/12*SUMIF(Inputs!$I$4:$R$4,Costs!T$8,Inputs!$I$16:$R$16)</f>
        <v>0</v>
      </c>
      <c r="U37" s="143">
        <f>(Staff!V28-SUM(Staff!$F14:V14))*SUMIF(Inputs!$I$4:$R$4,Costs!U$8,Inputs!$I$139:$R$139)/12*SUMIF(Inputs!$I$4:$R$4,Costs!U$8,Inputs!$I$16:$R$16)</f>
        <v>0</v>
      </c>
      <c r="V37" s="143">
        <f>(Staff!W28-SUM(Staff!$F14:W14))*SUMIF(Inputs!$I$4:$R$4,Costs!V$8,Inputs!$I$139:$R$139)/12*SUMIF(Inputs!$I$4:$R$4,Costs!V$8,Inputs!$I$16:$R$16)</f>
        <v>0</v>
      </c>
      <c r="W37" s="143">
        <f>(Staff!X28-SUM(Staff!$F14:X14))*SUMIF(Inputs!$I$4:$R$4,Costs!W$8,Inputs!$I$139:$R$139)/12*SUMIF(Inputs!$I$4:$R$4,Costs!W$8,Inputs!$I$16:$R$16)</f>
        <v>0</v>
      </c>
      <c r="X37" s="143">
        <f>(Staff!Y28-SUM(Staff!$F14:Y14))*SUMIF(Inputs!$I$4:$R$4,Costs!X$8,Inputs!$I$139:$R$139)/12*SUMIF(Inputs!$I$4:$R$4,Costs!X$8,Inputs!$I$16:$R$16)</f>
        <v>0</v>
      </c>
      <c r="Y37" s="143">
        <f>(Staff!Z28-SUM(Staff!$F14:Z14))*SUMIF(Inputs!$I$4:$R$4,Costs!Y$8,Inputs!$I$139:$R$139)/12*SUMIF(Inputs!$I$4:$R$4,Costs!Y$8,Inputs!$I$16:$R$16)</f>
        <v>0</v>
      </c>
      <c r="Z37" s="143">
        <f>(Staff!AA28-SUM(Staff!$F14:AA14))*SUMIF(Inputs!$I$4:$R$4,Costs!Z$8,Inputs!$I$139:$R$139)/12*SUMIF(Inputs!$I$4:$R$4,Costs!Z$8,Inputs!$I$16:$R$16)</f>
        <v>0</v>
      </c>
      <c r="AA37" s="143">
        <f>(Staff!AB28-SUM(Staff!$F14:AB14))*SUMIF(Inputs!$I$4:$R$4,Costs!AA$8,Inputs!$I$139:$R$139)/12*SUMIF(Inputs!$I$4:$R$4,Costs!AA$8,Inputs!$I$16:$R$16)</f>
        <v>0</v>
      </c>
      <c r="AB37" s="143">
        <f>(Staff!AC28-SUM(Staff!$F14:AC14))*SUMIF(Inputs!$I$4:$R$4,Costs!AB$8,Inputs!$I$139:$R$139)/12*SUMIF(Inputs!$I$4:$R$4,Costs!AB$8,Inputs!$I$16:$R$16)</f>
        <v>0</v>
      </c>
      <c r="AC37" s="143">
        <f>(Staff!AD28-SUM(Staff!$F14:AD14))*SUMIF(Inputs!$I$4:$R$4,Costs!AC$8,Inputs!$I$139:$R$139)/12*SUMIF(Inputs!$I$4:$R$4,Costs!AC$8,Inputs!$I$16:$R$16)</f>
        <v>0</v>
      </c>
      <c r="AD37" s="143">
        <f>(Staff!AE28-SUM(Staff!$F14:AE14))*SUMIF(Inputs!$I$4:$R$4,Costs!AD$8,Inputs!$I$139:$R$139)/12*SUMIF(Inputs!$I$4:$R$4,Costs!AD$8,Inputs!$I$16:$R$16)</f>
        <v>0</v>
      </c>
      <c r="AE37" s="143">
        <f>(Staff!AF28-SUM(Staff!$F14:AF14))*SUMIF(Inputs!$I$4:$R$4,Costs!AE$8,Inputs!$I$139:$R$139)/12*SUMIF(Inputs!$I$4:$R$4,Costs!AE$8,Inputs!$I$16:$R$16)</f>
        <v>0</v>
      </c>
      <c r="AF37" s="143">
        <f>(Staff!AG28-SUM(Staff!$F14:AG14))*SUMIF(Inputs!$I$4:$R$4,Costs!AF$8,Inputs!$I$139:$R$139)/12*SUMIF(Inputs!$I$4:$R$4,Costs!AF$8,Inputs!$I$16:$R$16)</f>
        <v>0</v>
      </c>
      <c r="AG37" s="143">
        <f>(Staff!AH28-SUM(Staff!$F14:AH14))*SUMIF(Inputs!$I$4:$R$4,Costs!AG$8,Inputs!$I$139:$R$139)/12*SUMIF(Inputs!$I$4:$R$4,Costs!AG$8,Inputs!$I$16:$R$16)</f>
        <v>0</v>
      </c>
      <c r="AH37" s="143">
        <f>(Staff!AI28-SUM(Staff!$F14:AI14))*SUMIF(Inputs!$I$4:$R$4,Costs!AH$8,Inputs!$I$139:$R$139)/12*SUMIF(Inputs!$I$4:$R$4,Costs!AH$8,Inputs!$I$16:$R$16)</f>
        <v>0</v>
      </c>
      <c r="AI37" s="143">
        <f>(Staff!AJ28-SUM(Staff!$F14:AJ14))*SUMIF(Inputs!$I$4:$R$4,Costs!AI$8,Inputs!$I$139:$R$139)/12*SUMIF(Inputs!$I$4:$R$4,Costs!AI$8,Inputs!$I$16:$R$16)</f>
        <v>0</v>
      </c>
      <c r="AJ37" s="143">
        <f>(Staff!AK28-SUM(Staff!$F14:AK14))*SUMIF(Inputs!$I$4:$R$4,Costs!AJ$8,Inputs!$I$139:$R$139)/12*SUMIF(Inputs!$I$4:$R$4,Costs!AJ$8,Inputs!$I$16:$R$16)</f>
        <v>0</v>
      </c>
      <c r="AK37" s="143">
        <f>(Staff!AL28-SUM(Staff!$F14:AL14))*SUMIF(Inputs!$I$4:$R$4,Costs!AK$8,Inputs!$I$139:$R$139)/12*SUMIF(Inputs!$I$4:$R$4,Costs!AK$8,Inputs!$I$16:$R$16)</f>
        <v>0</v>
      </c>
      <c r="AL37" s="143">
        <f>(Staff!AM28-SUM(Staff!$F14:AM14))*SUMIF(Inputs!$I$4:$R$4,Costs!AL$8,Inputs!$I$139:$R$139)/12*SUMIF(Inputs!$I$4:$R$4,Costs!AL$8,Inputs!$I$16:$R$16)</f>
        <v>0</v>
      </c>
      <c r="AM37" s="143">
        <f>(Staff!AN28-SUM(Staff!$F14:AN14))*SUMIF(Inputs!$I$4:$R$4,Costs!AM$8,Inputs!$I$139:$R$139)/12*SUMIF(Inputs!$I$4:$R$4,Costs!AM$8,Inputs!$I$16:$R$16)</f>
        <v>0</v>
      </c>
      <c r="AN37" s="143">
        <f>(Staff!AO28-SUM(Staff!$F14:AO14))*SUMIF(Inputs!$I$4:$R$4,Costs!AN$8,Inputs!$I$139:$R$139)/12*SUMIF(Inputs!$I$4:$R$4,Costs!AN$8,Inputs!$I$16:$R$16)</f>
        <v>0</v>
      </c>
      <c r="AO37" s="143">
        <f>(Staff!AP28-SUM(Staff!$F14:AP14))*SUMIF(Inputs!$I$4:$R$4,Costs!AO$8,Inputs!$I$139:$R$139)/12*SUMIF(Inputs!$I$4:$R$4,Costs!AO$8,Inputs!$I$16:$R$16)</f>
        <v>0</v>
      </c>
      <c r="AP37" s="143">
        <f>(Staff!AQ28-SUM(Staff!$F14:AQ14))*SUMIF(Inputs!$I$4:$R$4,Costs!AP$8,Inputs!$I$139:$R$139)/12*SUMIF(Inputs!$I$4:$R$4,Costs!AP$8,Inputs!$I$16:$R$16)</f>
        <v>0</v>
      </c>
      <c r="AQ37" s="143">
        <f>(Staff!AR28-SUM(Staff!$F14:AR14))*SUMIF(Inputs!$I$4:$R$4,Costs!AQ$8,Inputs!$I$139:$R$139)/12*SUMIF(Inputs!$I$4:$R$4,Costs!AQ$8,Inputs!$I$16:$R$16)</f>
        <v>0</v>
      </c>
      <c r="AR37" s="143">
        <f>(Staff!AS28-SUM(Staff!$F14:AS14))*SUMIF(Inputs!$I$4:$R$4,Costs!AR$8,Inputs!$I$139:$R$139)/12*SUMIF(Inputs!$I$4:$R$4,Costs!AR$8,Inputs!$I$16:$R$16)</f>
        <v>0</v>
      </c>
      <c r="AS37" s="143">
        <f>(Staff!AT28-SUM(Staff!$F14:AT14))*SUMIF(Inputs!$I$4:$R$4,Costs!AS$8,Inputs!$I$139:$R$139)/12*SUMIF(Inputs!$I$4:$R$4,Costs!AS$8,Inputs!$I$16:$R$16)</f>
        <v>0</v>
      </c>
      <c r="AT37" s="143">
        <f>(Staff!AU28-SUM(Staff!$F14:AU14))*SUMIF(Inputs!$I$4:$R$4,Costs!AT$8,Inputs!$I$139:$R$139)/12*SUMIF(Inputs!$I$4:$R$4,Costs!AT$8,Inputs!$I$16:$R$16)</f>
        <v>0</v>
      </c>
      <c r="AU37" s="143">
        <f>(Staff!AV28-SUM(Staff!$F14:AV14))*SUMIF(Inputs!$I$4:$R$4,Costs!AU$8,Inputs!$I$139:$R$139)/12*SUMIF(Inputs!$I$4:$R$4,Costs!AU$8,Inputs!$I$16:$R$16)</f>
        <v>0</v>
      </c>
      <c r="AV37" s="143">
        <f>(Staff!AW28-SUM(Staff!$F14:AW14))*SUMIF(Inputs!$I$4:$R$4,Costs!AV$8,Inputs!$I$139:$R$139)/12*SUMIF(Inputs!$I$4:$R$4,Costs!AV$8,Inputs!$I$16:$R$16)</f>
        <v>0</v>
      </c>
      <c r="AW37" s="143">
        <f>(Staff!AX28-SUM(Staff!$F14:AX14))*SUMIF(Inputs!$I$4:$R$4,Costs!AW$8,Inputs!$I$139:$R$139)/12*SUMIF(Inputs!$I$4:$R$4,Costs!AW$8,Inputs!$I$16:$R$16)</f>
        <v>0</v>
      </c>
      <c r="AX37" s="143">
        <f>(Staff!AY28-SUM(Staff!$F14:AY14))*SUMIF(Inputs!$I$4:$R$4,Costs!AX$8,Inputs!$I$139:$R$139)/12*SUMIF(Inputs!$I$4:$R$4,Costs!AX$8,Inputs!$I$16:$R$16)</f>
        <v>0</v>
      </c>
      <c r="AY37" s="143">
        <f>(Staff!AZ28-SUM(Staff!$F14:AZ14))*SUMIF(Inputs!$I$4:$R$4,Costs!AY$8,Inputs!$I$139:$R$139)/12*SUMIF(Inputs!$I$4:$R$4,Costs!AY$8,Inputs!$I$16:$R$16)</f>
        <v>0</v>
      </c>
      <c r="AZ37" s="143">
        <f>(Staff!BA28-SUM(Staff!$F14:BA14))*SUMIF(Inputs!$I$4:$R$4,Costs!AZ$8,Inputs!$I$139:$R$139)/12*SUMIF(Inputs!$I$4:$R$4,Costs!AZ$8,Inputs!$I$16:$R$16)</f>
        <v>0</v>
      </c>
      <c r="BA37" s="143">
        <f>(Staff!BB28-SUM(Staff!$F14:BB14))*SUMIF(Inputs!$I$4:$R$4,Costs!BA$8,Inputs!$I$139:$R$139)/12*SUMIF(Inputs!$I$4:$R$4,Costs!BA$8,Inputs!$I$16:$R$16)</f>
        <v>0</v>
      </c>
      <c r="BB37" s="143">
        <f>(Staff!BC28-SUM(Staff!$F14:BC14))*SUMIF(Inputs!$I$4:$R$4,Costs!BB$8,Inputs!$I$139:$R$139)/12*SUMIF(Inputs!$I$4:$R$4,Costs!BB$8,Inputs!$I$16:$R$16)</f>
        <v>0</v>
      </c>
      <c r="BC37" s="143">
        <f>(Staff!BD28-SUM(Staff!$F14:BD14))*SUMIF(Inputs!$I$4:$R$4,Costs!BC$8,Inputs!$I$139:$R$139)/12*SUMIF(Inputs!$I$4:$R$4,Costs!BC$8,Inputs!$I$16:$R$16)</f>
        <v>0</v>
      </c>
      <c r="BD37" s="143">
        <f>(Staff!BE28-SUM(Staff!$F14:BE14))*SUMIF(Inputs!$I$4:$R$4,Costs!BD$8,Inputs!$I$139:$R$139)/12*SUMIF(Inputs!$I$4:$R$4,Costs!BD$8,Inputs!$I$16:$R$16)</f>
        <v>0</v>
      </c>
      <c r="BE37" s="143">
        <f>(Staff!BF28-SUM(Staff!$F14:BF14))*SUMIF(Inputs!$I$4:$R$4,Costs!BE$8,Inputs!$I$139:$R$139)/12*SUMIF(Inputs!$I$4:$R$4,Costs!BE$8,Inputs!$I$16:$R$16)</f>
        <v>0</v>
      </c>
      <c r="BF37" s="143">
        <f>(Staff!BG28-SUM(Staff!$F14:BG14))*SUMIF(Inputs!$I$4:$R$4,Costs!BF$8,Inputs!$I$139:$R$139)/12*SUMIF(Inputs!$I$4:$R$4,Costs!BF$8,Inputs!$I$16:$R$16)</f>
        <v>0</v>
      </c>
      <c r="BG37" s="143">
        <f>(Staff!BH28-SUM(Staff!$F14:BH14))*SUMIF(Inputs!$I$4:$R$4,Costs!BG$8,Inputs!$I$139:$R$139)/12*SUMIF(Inputs!$I$4:$R$4,Costs!BG$8,Inputs!$I$16:$R$16)</f>
        <v>0</v>
      </c>
      <c r="BH37" s="143">
        <f>(Staff!BI28-SUM(Staff!$F14:BI14))*SUMIF(Inputs!$I$4:$R$4,Costs!BH$8,Inputs!$I$139:$R$139)/12*SUMIF(Inputs!$I$4:$R$4,Costs!BH$8,Inputs!$I$16:$R$16)</f>
        <v>0</v>
      </c>
      <c r="BI37" s="143">
        <f>(Staff!BJ28-SUM(Staff!$F14:BJ14))*SUMIF(Inputs!$I$4:$R$4,Costs!BI$8,Inputs!$I$139:$R$139)/12*SUMIF(Inputs!$I$4:$R$4,Costs!BI$8,Inputs!$I$16:$R$16)</f>
        <v>0</v>
      </c>
      <c r="BJ37" s="143">
        <f>(Staff!BK28-SUM(Staff!$F14:BK14))*SUMIF(Inputs!$I$4:$R$4,Costs!BJ$8,Inputs!$I$139:$R$139)/12*SUMIF(Inputs!$I$4:$R$4,Costs!BJ$8,Inputs!$I$16:$R$16)</f>
        <v>0</v>
      </c>
      <c r="BK37" s="143">
        <f>(Staff!BL28-SUM(Staff!$F14:BL14))*SUMIF(Inputs!$I$4:$R$4,Costs!BK$8,Inputs!$I$139:$R$139)/12*SUMIF(Inputs!$I$4:$R$4,Costs!BK$8,Inputs!$I$16:$R$16)</f>
        <v>0</v>
      </c>
      <c r="BL37" s="143">
        <f>(Staff!BM28-SUM(Staff!$F14:BM14))*SUMIF(Inputs!$I$4:$R$4,Costs!BL$8,Inputs!$I$139:$R$139)/12*SUMIF(Inputs!$I$4:$R$4,Costs!BL$8,Inputs!$I$16:$R$16)</f>
        <v>0</v>
      </c>
      <c r="BM37" s="143">
        <f>(Staff!BN28-SUM(Staff!$F14:BN14))*SUMIF(Inputs!$I$4:$R$4,Costs!BM$8,Inputs!$I$139:$R$139)/12*SUMIF(Inputs!$I$4:$R$4,Costs!BM$8,Inputs!$I$16:$R$16)</f>
        <v>0</v>
      </c>
      <c r="BN37" s="143">
        <f>(Staff!BO28-SUM(Staff!$F14:BO14))*SUMIF(Inputs!$I$4:$R$4,Costs!BN$8,Inputs!$I$139:$R$139)/12*SUMIF(Inputs!$I$4:$R$4,Costs!BN$8,Inputs!$I$16:$R$16)</f>
        <v>0</v>
      </c>
      <c r="BO37" s="143">
        <f>(Staff!BP28-SUM(Staff!$F14:BP14))*SUMIF(Inputs!$I$4:$R$4,Costs!BO$8,Inputs!$I$139:$R$139)/12*SUMIF(Inputs!$I$4:$R$4,Costs!BO$8,Inputs!$I$16:$R$16)</f>
        <v>0</v>
      </c>
      <c r="BP37" s="143">
        <f>(Staff!BQ28-SUM(Staff!$F14:BQ14))*SUMIF(Inputs!$I$4:$R$4,Costs!BP$8,Inputs!$I$139:$R$139)/12*SUMIF(Inputs!$I$4:$R$4,Costs!BP$8,Inputs!$I$16:$R$16)</f>
        <v>0</v>
      </c>
      <c r="BQ37" s="143">
        <f>(Staff!BR28-SUM(Staff!$F14:BR14))*SUMIF(Inputs!$I$4:$R$4,Costs!BQ$8,Inputs!$I$139:$R$139)/12*SUMIF(Inputs!$I$4:$R$4,Costs!BQ$8,Inputs!$I$16:$R$16)</f>
        <v>0</v>
      </c>
      <c r="BR37" s="143">
        <f>(Staff!BS28-SUM(Staff!$F14:BS14))*SUMIF(Inputs!$I$4:$R$4,Costs!BR$8,Inputs!$I$139:$R$139)/12*SUMIF(Inputs!$I$4:$R$4,Costs!BR$8,Inputs!$I$16:$R$16)</f>
        <v>0</v>
      </c>
      <c r="BS37" s="143">
        <f>(Staff!BT28-SUM(Staff!$F14:BT14))*SUMIF(Inputs!$I$4:$R$4,Costs!BS$8,Inputs!$I$139:$R$139)/12*SUMIF(Inputs!$I$4:$R$4,Costs!BS$8,Inputs!$I$16:$R$16)</f>
        <v>0</v>
      </c>
      <c r="BT37" s="143">
        <f>(Staff!BU28-SUM(Staff!$F14:BU14))*SUMIF(Inputs!$I$4:$R$4,Costs!BT$8,Inputs!$I$139:$R$139)/12*SUMIF(Inputs!$I$4:$R$4,Costs!BT$8,Inputs!$I$16:$R$16)</f>
        <v>0</v>
      </c>
      <c r="BU37" s="143">
        <f>(Staff!BV28-SUM(Staff!$F14:BV14))*SUMIF(Inputs!$I$4:$R$4,Costs!BU$8,Inputs!$I$139:$R$139)/12*SUMIF(Inputs!$I$4:$R$4,Costs!BU$8,Inputs!$I$16:$R$16)</f>
        <v>0</v>
      </c>
      <c r="BV37" s="143">
        <f>(Staff!BW28-SUM(Staff!$F14:BW14))*SUMIF(Inputs!$I$4:$R$4,Costs!BV$8,Inputs!$I$139:$R$139)/12*SUMIF(Inputs!$I$4:$R$4,Costs!BV$8,Inputs!$I$16:$R$16)</f>
        <v>0</v>
      </c>
      <c r="BW37" s="143">
        <f>(Staff!BX28-SUM(Staff!$F14:BX14))*SUMIF(Inputs!$I$4:$R$4,Costs!BW$8,Inputs!$I$139:$R$139)/12*SUMIF(Inputs!$I$4:$R$4,Costs!BW$8,Inputs!$I$16:$R$16)</f>
        <v>0</v>
      </c>
      <c r="BX37" s="143">
        <f>(Staff!BY28-SUM(Staff!$F14:BY14))*SUMIF(Inputs!$I$4:$R$4,Costs!BX$8,Inputs!$I$139:$R$139)/12*SUMIF(Inputs!$I$4:$R$4,Costs!BX$8,Inputs!$I$16:$R$16)</f>
        <v>0</v>
      </c>
      <c r="BY37" s="143">
        <f>(Staff!BZ28-SUM(Staff!$F14:BZ14))*SUMIF(Inputs!$I$4:$R$4,Costs!BY$8,Inputs!$I$139:$R$139)/12*SUMIF(Inputs!$I$4:$R$4,Costs!BY$8,Inputs!$I$16:$R$16)</f>
        <v>0</v>
      </c>
      <c r="BZ37" s="143">
        <f>(Staff!CA28-SUM(Staff!$F14:CA14))*SUMIF(Inputs!$I$4:$R$4,Costs!BZ$8,Inputs!$I$139:$R$139)/12*SUMIF(Inputs!$I$4:$R$4,Costs!BZ$8,Inputs!$I$16:$R$16)</f>
        <v>0</v>
      </c>
      <c r="CA37" s="143">
        <f>(Staff!CB28-SUM(Staff!$F14:CB14))*SUMIF(Inputs!$I$4:$R$4,Costs!CA$8,Inputs!$I$139:$R$139)/12*SUMIF(Inputs!$I$4:$R$4,Costs!CA$8,Inputs!$I$16:$R$16)</f>
        <v>0</v>
      </c>
      <c r="CB37" s="143">
        <f>(Staff!CC28-SUM(Staff!$F14:CC14))*SUMIF(Inputs!$I$4:$R$4,Costs!CB$8,Inputs!$I$139:$R$139)/12*SUMIF(Inputs!$I$4:$R$4,Costs!CB$8,Inputs!$I$16:$R$16)</f>
        <v>0</v>
      </c>
      <c r="CC37" s="143">
        <f>(Staff!CD28-SUM(Staff!$F14:CD14))*SUMIF(Inputs!$I$4:$R$4,Costs!CC$8,Inputs!$I$139:$R$139)/12*SUMIF(Inputs!$I$4:$R$4,Costs!CC$8,Inputs!$I$16:$R$16)</f>
        <v>0</v>
      </c>
      <c r="CD37" s="143">
        <f>(Staff!CE28-SUM(Staff!$F14:CE14))*SUMIF(Inputs!$I$4:$R$4,Costs!CD$8,Inputs!$I$139:$R$139)/12*SUMIF(Inputs!$I$4:$R$4,Costs!CD$8,Inputs!$I$16:$R$16)</f>
        <v>0</v>
      </c>
      <c r="CE37" s="143">
        <f>(Staff!CF28-SUM(Staff!$F14:CF14))*SUMIF(Inputs!$I$4:$R$4,Costs!CE$8,Inputs!$I$139:$R$139)/12*SUMIF(Inputs!$I$4:$R$4,Costs!CE$8,Inputs!$I$16:$R$16)</f>
        <v>0</v>
      </c>
      <c r="CF37" s="143">
        <f>(Staff!CG28-SUM(Staff!$F14:CG14))*SUMIF(Inputs!$I$4:$R$4,Costs!CF$8,Inputs!$I$139:$R$139)/12*SUMIF(Inputs!$I$4:$R$4,Costs!CF$8,Inputs!$I$16:$R$16)</f>
        <v>0</v>
      </c>
      <c r="CG37" s="143">
        <f>(Staff!CH28-SUM(Staff!$F14:CH14))*SUMIF(Inputs!$I$4:$R$4,Costs!CG$8,Inputs!$I$139:$R$139)/12*SUMIF(Inputs!$I$4:$R$4,Costs!CG$8,Inputs!$I$16:$R$16)</f>
        <v>0</v>
      </c>
      <c r="CH37" s="143">
        <f>(Staff!CI28-SUM(Staff!$F14:CI14))*SUMIF(Inputs!$I$4:$R$4,Costs!CH$8,Inputs!$I$139:$R$139)/12*SUMIF(Inputs!$I$4:$R$4,Costs!CH$8,Inputs!$I$16:$R$16)</f>
        <v>0</v>
      </c>
      <c r="CI37" s="143">
        <f>(Staff!CJ28-SUM(Staff!$F14:CJ14))*SUMIF(Inputs!$I$4:$R$4,Costs!CI$8,Inputs!$I$139:$R$139)/12*SUMIF(Inputs!$I$4:$R$4,Costs!CI$8,Inputs!$I$16:$R$16)</f>
        <v>0</v>
      </c>
      <c r="CJ37" s="143">
        <f>(Staff!CK28-SUM(Staff!$F14:CK14))*SUMIF(Inputs!$I$4:$R$4,Costs!CJ$8,Inputs!$I$139:$R$139)/12*SUMIF(Inputs!$I$4:$R$4,Costs!CJ$8,Inputs!$I$16:$R$16)</f>
        <v>0</v>
      </c>
      <c r="CK37" s="143">
        <f>(Staff!CL28-SUM(Staff!$F14:CL14))*SUMIF(Inputs!$I$4:$R$4,Costs!CK$8,Inputs!$I$139:$R$139)/12*SUMIF(Inputs!$I$4:$R$4,Costs!CK$8,Inputs!$I$16:$R$16)</f>
        <v>0</v>
      </c>
      <c r="CL37" s="143">
        <f>(Staff!CM28-SUM(Staff!$F14:CM14))*SUMIF(Inputs!$I$4:$R$4,Costs!CL$8,Inputs!$I$139:$R$139)/12*SUMIF(Inputs!$I$4:$R$4,Costs!CL$8,Inputs!$I$16:$R$16)</f>
        <v>0</v>
      </c>
      <c r="CM37" s="143">
        <f>(Staff!CN28-SUM(Staff!$F14:CN14))*SUMIF(Inputs!$I$4:$R$4,Costs!CM$8,Inputs!$I$139:$R$139)/12*SUMIF(Inputs!$I$4:$R$4,Costs!CM$8,Inputs!$I$16:$R$16)</f>
        <v>0</v>
      </c>
      <c r="CN37" s="143">
        <f>(Staff!CO28-SUM(Staff!$F14:CO14))*SUMIF(Inputs!$I$4:$R$4,Costs!CN$8,Inputs!$I$139:$R$139)/12*SUMIF(Inputs!$I$4:$R$4,Costs!CN$8,Inputs!$I$16:$R$16)</f>
        <v>0</v>
      </c>
      <c r="CO37" s="143">
        <f>(Staff!CP28-SUM(Staff!$F14:CP14))*SUMIF(Inputs!$I$4:$R$4,Costs!CO$8,Inputs!$I$139:$R$139)/12*SUMIF(Inputs!$I$4:$R$4,Costs!CO$8,Inputs!$I$16:$R$16)</f>
        <v>0</v>
      </c>
      <c r="CP37" s="143">
        <f>(Staff!CQ28-SUM(Staff!$F14:CQ14))*SUMIF(Inputs!$I$4:$R$4,Costs!CP$8,Inputs!$I$139:$R$139)/12*SUMIF(Inputs!$I$4:$R$4,Costs!CP$8,Inputs!$I$16:$R$16)</f>
        <v>0</v>
      </c>
      <c r="CQ37" s="143">
        <f>(Staff!CR28-SUM(Staff!$F14:CR14))*SUMIF(Inputs!$I$4:$R$4,Costs!CQ$8,Inputs!$I$139:$R$139)/12*SUMIF(Inputs!$I$4:$R$4,Costs!CQ$8,Inputs!$I$16:$R$16)</f>
        <v>0</v>
      </c>
      <c r="CR37" s="143">
        <f>(Staff!CS28-SUM(Staff!$F14:CS14))*SUMIF(Inputs!$I$4:$R$4,Costs!CR$8,Inputs!$I$139:$R$139)/12*SUMIF(Inputs!$I$4:$R$4,Costs!CR$8,Inputs!$I$16:$R$16)</f>
        <v>0</v>
      </c>
      <c r="CS37" s="143">
        <f>(Staff!CT28-SUM(Staff!$F14:CT14))*SUMIF(Inputs!$I$4:$R$4,Costs!CS$8,Inputs!$I$139:$R$139)/12*SUMIF(Inputs!$I$4:$R$4,Costs!CS$8,Inputs!$I$16:$R$16)</f>
        <v>0</v>
      </c>
      <c r="CT37" s="143">
        <f>(Staff!CU28-SUM(Staff!$F14:CU14))*SUMIF(Inputs!$I$4:$R$4,Costs!CT$8,Inputs!$I$139:$R$139)/12*SUMIF(Inputs!$I$4:$R$4,Costs!CT$8,Inputs!$I$16:$R$16)</f>
        <v>0</v>
      </c>
      <c r="CU37" s="143">
        <f>(Staff!CV28-SUM(Staff!$F14:CV14))*SUMIF(Inputs!$I$4:$R$4,Costs!CU$8,Inputs!$I$139:$R$139)/12*SUMIF(Inputs!$I$4:$R$4,Costs!CU$8,Inputs!$I$16:$R$16)</f>
        <v>0</v>
      </c>
      <c r="CV37" s="143">
        <f>(Staff!CW28-SUM(Staff!$F14:CW14))*SUMIF(Inputs!$I$4:$R$4,Costs!CV$8,Inputs!$I$139:$R$139)/12*SUMIF(Inputs!$I$4:$R$4,Costs!CV$8,Inputs!$I$16:$R$16)</f>
        <v>0</v>
      </c>
      <c r="CW37" s="143">
        <f>(Staff!CX28-SUM(Staff!$F14:CX14))*SUMIF(Inputs!$I$4:$R$4,Costs!CW$8,Inputs!$I$139:$R$139)/12*SUMIF(Inputs!$I$4:$R$4,Costs!CW$8,Inputs!$I$16:$R$16)</f>
        <v>0</v>
      </c>
      <c r="CX37" s="143">
        <f>(Staff!CY28-SUM(Staff!$F14:CY14))*SUMIF(Inputs!$I$4:$R$4,Costs!CX$8,Inputs!$I$139:$R$139)/12*SUMIF(Inputs!$I$4:$R$4,Costs!CX$8,Inputs!$I$16:$R$16)</f>
        <v>0</v>
      </c>
      <c r="CY37" s="143">
        <f>(Staff!CZ28-SUM(Staff!$F14:CZ14))*SUMIF(Inputs!$I$4:$R$4,Costs!CY$8,Inputs!$I$139:$R$139)/12*SUMIF(Inputs!$I$4:$R$4,Costs!CY$8,Inputs!$I$16:$R$16)</f>
        <v>0</v>
      </c>
      <c r="CZ37" s="143">
        <f>(Staff!DA28-SUM(Staff!$F14:DA14))*SUMIF(Inputs!$I$4:$R$4,Costs!CZ$8,Inputs!$I$139:$R$139)/12*SUMIF(Inputs!$I$4:$R$4,Costs!CZ$8,Inputs!$I$16:$R$16)</f>
        <v>0</v>
      </c>
      <c r="DA37" s="143">
        <f>(Staff!DB28-SUM(Staff!$F14:DB14))*SUMIF(Inputs!$I$4:$R$4,Costs!DA$8,Inputs!$I$139:$R$139)/12*SUMIF(Inputs!$I$4:$R$4,Costs!DA$8,Inputs!$I$16:$R$16)</f>
        <v>0</v>
      </c>
      <c r="DB37" s="143">
        <f>(Staff!DC28-SUM(Staff!$F14:DC14))*SUMIF(Inputs!$I$4:$R$4,Costs!DB$8,Inputs!$I$139:$R$139)/12*SUMIF(Inputs!$I$4:$R$4,Costs!DB$8,Inputs!$I$16:$R$16)</f>
        <v>0</v>
      </c>
      <c r="DC37" s="143">
        <f>(Staff!DD28-SUM(Staff!$F14:DD14))*SUMIF(Inputs!$I$4:$R$4,Costs!DC$8,Inputs!$I$139:$R$139)/12*SUMIF(Inputs!$I$4:$R$4,Costs!DC$8,Inputs!$I$16:$R$16)</f>
        <v>0</v>
      </c>
      <c r="DD37" s="143">
        <f>(Staff!DE28-SUM(Staff!$F14:DE14))*SUMIF(Inputs!$I$4:$R$4,Costs!DD$8,Inputs!$I$139:$R$139)/12*SUMIF(Inputs!$I$4:$R$4,Costs!DD$8,Inputs!$I$16:$R$16)</f>
        <v>0</v>
      </c>
      <c r="DE37" s="143">
        <f>(Staff!DF28-SUM(Staff!$F14:DF14))*SUMIF(Inputs!$I$4:$R$4,Costs!DE$8,Inputs!$I$139:$R$139)/12*SUMIF(Inputs!$I$4:$R$4,Costs!DE$8,Inputs!$I$16:$R$16)</f>
        <v>0</v>
      </c>
      <c r="DF37" s="143">
        <f>(Staff!DG28-SUM(Staff!$F14:DG14))*SUMIF(Inputs!$I$4:$R$4,Costs!DF$8,Inputs!$I$139:$R$139)/12*SUMIF(Inputs!$I$4:$R$4,Costs!DF$8,Inputs!$I$16:$R$16)</f>
        <v>0</v>
      </c>
      <c r="DG37" s="143">
        <f>(Staff!DH28-SUM(Staff!$F14:DH14))*SUMIF(Inputs!$I$4:$R$4,Costs!DG$8,Inputs!$I$139:$R$139)/12*SUMIF(Inputs!$I$4:$R$4,Costs!DG$8,Inputs!$I$16:$R$16)</f>
        <v>0</v>
      </c>
      <c r="DH37" s="143">
        <f>(Staff!DI28-SUM(Staff!$F14:DI14))*SUMIF(Inputs!$I$4:$R$4,Costs!DH$8,Inputs!$I$139:$R$139)/12*SUMIF(Inputs!$I$4:$R$4,Costs!DH$8,Inputs!$I$16:$R$16)</f>
        <v>0</v>
      </c>
      <c r="DI37" s="143">
        <f>(Staff!DJ28-SUM(Staff!$F14:DJ14))*SUMIF(Inputs!$I$4:$R$4,Costs!DI$8,Inputs!$I$139:$R$139)/12*SUMIF(Inputs!$I$4:$R$4,Costs!DI$8,Inputs!$I$16:$R$16)</f>
        <v>0</v>
      </c>
      <c r="DJ37" s="143">
        <f>(Staff!DK28-SUM(Staff!$F14:DK14))*SUMIF(Inputs!$I$4:$R$4,Costs!DJ$8,Inputs!$I$139:$R$139)/12*SUMIF(Inputs!$I$4:$R$4,Costs!DJ$8,Inputs!$I$16:$R$16)</f>
        <v>0</v>
      </c>
      <c r="DK37" s="143">
        <f>(Staff!DL28-SUM(Staff!$F14:DL14))*SUMIF(Inputs!$I$4:$R$4,Costs!DK$8,Inputs!$I$139:$R$139)/12*SUMIF(Inputs!$I$4:$R$4,Costs!DK$8,Inputs!$I$16:$R$16)</f>
        <v>0</v>
      </c>
      <c r="DL37" s="143">
        <f>(Staff!DM28-SUM(Staff!$F14:DM14))*SUMIF(Inputs!$I$4:$R$4,Costs!DL$8,Inputs!$I$139:$R$139)/12*SUMIF(Inputs!$I$4:$R$4,Costs!DL$8,Inputs!$I$16:$R$16)</f>
        <v>0</v>
      </c>
      <c r="DM37" s="143">
        <f>(Staff!DN28-SUM(Staff!$F14:DN14))*SUMIF(Inputs!$I$4:$R$4,Costs!DM$8,Inputs!$I$139:$R$139)/12*SUMIF(Inputs!$I$4:$R$4,Costs!DM$8,Inputs!$I$16:$R$16)</f>
        <v>0</v>
      </c>
      <c r="DN37" s="143">
        <f>(Staff!DO28-SUM(Staff!$F14:DO14))*SUMIF(Inputs!$I$4:$R$4,Costs!DN$8,Inputs!$I$139:$R$139)/12*SUMIF(Inputs!$I$4:$R$4,Costs!DN$8,Inputs!$I$16:$R$16)</f>
        <v>0</v>
      </c>
      <c r="DO37" s="143">
        <f>(Staff!DP28-SUM(Staff!$F14:DP14))*SUMIF(Inputs!$I$4:$R$4,Costs!DO$8,Inputs!$I$139:$R$139)/12*SUMIF(Inputs!$I$4:$R$4,Costs!DO$8,Inputs!$I$16:$R$16)</f>
        <v>0</v>
      </c>
      <c r="DP37" s="143">
        <f>(Staff!DQ28-SUM(Staff!$F14:DQ14))*SUMIF(Inputs!$I$4:$R$4,Costs!DP$8,Inputs!$I$139:$R$139)/12*SUMIF(Inputs!$I$4:$R$4,Costs!DP$8,Inputs!$I$16:$R$16)</f>
        <v>0</v>
      </c>
      <c r="DQ37" s="143">
        <f>(Staff!DR28-SUM(Staff!$F14:DR14))*SUMIF(Inputs!$I$4:$R$4,Costs!DQ$8,Inputs!$I$139:$R$139)/12*SUMIF(Inputs!$I$4:$R$4,Costs!DQ$8,Inputs!$I$16:$R$16)</f>
        <v>0</v>
      </c>
      <c r="DR37" s="143">
        <f>(Staff!DS28-SUM(Staff!$F14:DS14))*SUMIF(Inputs!$I$4:$R$4,Costs!DR$8,Inputs!$I$139:$R$139)/12*SUMIF(Inputs!$I$4:$R$4,Costs!DR$8,Inputs!$I$16:$R$16)</f>
        <v>0</v>
      </c>
      <c r="DS37" s="143">
        <f>(Staff!DT28-SUM(Staff!$F14:DT14))*SUMIF(Inputs!$I$4:$R$4,Costs!DS$8,Inputs!$I$139:$R$139)/12*SUMIF(Inputs!$I$4:$R$4,Costs!DS$8,Inputs!$I$16:$R$16)</f>
        <v>0</v>
      </c>
      <c r="DT37" s="143">
        <f>(Staff!DU28-SUM(Staff!$F14:DU14))*SUMIF(Inputs!$I$4:$R$4,Costs!DT$8,Inputs!$I$139:$R$139)/12*SUMIF(Inputs!$I$4:$R$4,Costs!DT$8,Inputs!$I$16:$R$16)</f>
        <v>0</v>
      </c>
      <c r="DU37" s="143">
        <f>(Staff!DV28-SUM(Staff!$F14:DV14))*SUMIF(Inputs!$I$4:$R$4,Costs!DU$8,Inputs!$I$139:$R$139)/12*SUMIF(Inputs!$I$4:$R$4,Costs!DU$8,Inputs!$I$16:$R$16)</f>
        <v>0</v>
      </c>
      <c r="DV37" s="21"/>
      <c r="DW37" s="21"/>
      <c r="DX37" s="21"/>
      <c r="DY37" s="21"/>
      <c r="DZ37" s="21"/>
      <c r="EA37" s="21"/>
      <c r="EB37" s="21"/>
      <c r="EC37" s="21"/>
      <c r="ED37" s="21"/>
      <c r="EE37" s="21"/>
      <c r="EF37" s="21"/>
      <c r="EG37" s="21"/>
      <c r="EH37" s="21"/>
      <c r="EI37" s="21"/>
      <c r="EJ37" s="21"/>
      <c r="EK37" s="21"/>
      <c r="EL37" s="21"/>
      <c r="EM37" s="21"/>
      <c r="EN37" s="21"/>
      <c r="EO37" s="21"/>
    </row>
    <row r="38" spans="1:145" ht="13.5" customHeight="1">
      <c r="A38" s="21"/>
      <c r="B38" s="21"/>
      <c r="C38" s="64" t="s">
        <v>178</v>
      </c>
      <c r="D38" s="79" t="s">
        <v>77</v>
      </c>
      <c r="E38" s="21"/>
      <c r="F38" s="143">
        <f ca="1">Revenue!F37*SUMIF(Inputs!$I$4:$R$4,F$8,Inputs!$I$140:$R$140)</f>
        <v>0</v>
      </c>
      <c r="G38" s="143">
        <f ca="1">Revenue!G37*SUMIF(Inputs!$I$4:$R$4,G$8,Inputs!$I$140:$R$140)</f>
        <v>0</v>
      </c>
      <c r="H38" s="143">
        <f ca="1">Revenue!H37*SUMIF(Inputs!$I$4:$R$4,H$8,Inputs!$I$140:$R$140)</f>
        <v>0</v>
      </c>
      <c r="I38" s="143">
        <f ca="1">Revenue!I37*SUMIF(Inputs!$I$4:$R$4,I$8,Inputs!$I$140:$R$140)</f>
        <v>0</v>
      </c>
      <c r="J38" s="143">
        <f ca="1">Revenue!J37*SUMIF(Inputs!$I$4:$R$4,J$8,Inputs!$I$140:$R$140)</f>
        <v>0</v>
      </c>
      <c r="K38" s="143">
        <f ca="1">Revenue!K37*SUMIF(Inputs!$I$4:$R$4,K$8,Inputs!$I$140:$R$140)</f>
        <v>0</v>
      </c>
      <c r="L38" s="143">
        <f ca="1">Revenue!L37*SUMIF(Inputs!$I$4:$R$4,L$8,Inputs!$I$140:$R$140)</f>
        <v>0</v>
      </c>
      <c r="M38" s="143">
        <f ca="1">Revenue!M37*SUMIF(Inputs!$I$4:$R$4,M$8,Inputs!$I$140:$R$140)</f>
        <v>0</v>
      </c>
      <c r="N38" s="143">
        <f ca="1">Revenue!N37*SUMIF(Inputs!$I$4:$R$4,N$8,Inputs!$I$140:$R$140)</f>
        <v>0</v>
      </c>
      <c r="O38" s="143">
        <f ca="1">Revenue!O37*SUMIF(Inputs!$I$4:$R$4,O$8,Inputs!$I$140:$R$140)</f>
        <v>0</v>
      </c>
      <c r="P38" s="143">
        <f ca="1">Revenue!P37*SUMIF(Inputs!$I$4:$R$4,P$8,Inputs!$I$140:$R$140)</f>
        <v>0</v>
      </c>
      <c r="Q38" s="143">
        <f ca="1">Revenue!Q37*SUMIF(Inputs!$I$4:$R$4,Q$8,Inputs!$I$140:$R$140)</f>
        <v>0</v>
      </c>
      <c r="R38" s="143">
        <f ca="1">Revenue!R37*SUMIF(Inputs!$I$4:$R$4,R$8,Inputs!$I$140:$R$140)</f>
        <v>0</v>
      </c>
      <c r="S38" s="143">
        <f ca="1">Revenue!S37*SUMIF(Inputs!$I$4:$R$4,S$8,Inputs!$I$140:$R$140)</f>
        <v>0</v>
      </c>
      <c r="T38" s="143">
        <f ca="1">Revenue!T37*SUMIF(Inputs!$I$4:$R$4,T$8,Inputs!$I$140:$R$140)</f>
        <v>0</v>
      </c>
      <c r="U38" s="143">
        <f ca="1">Revenue!U37*SUMIF(Inputs!$I$4:$R$4,U$8,Inputs!$I$140:$R$140)</f>
        <v>0</v>
      </c>
      <c r="V38" s="143">
        <f ca="1">Revenue!V37*SUMIF(Inputs!$I$4:$R$4,V$8,Inputs!$I$140:$R$140)</f>
        <v>0</v>
      </c>
      <c r="W38" s="143">
        <f ca="1">Revenue!W37*SUMIF(Inputs!$I$4:$R$4,W$8,Inputs!$I$140:$R$140)</f>
        <v>0</v>
      </c>
      <c r="X38" s="143">
        <f ca="1">Revenue!X37*SUMIF(Inputs!$I$4:$R$4,X$8,Inputs!$I$140:$R$140)</f>
        <v>0</v>
      </c>
      <c r="Y38" s="143">
        <f ca="1">Revenue!Y37*SUMIF(Inputs!$I$4:$R$4,Y$8,Inputs!$I$140:$R$140)</f>
        <v>0</v>
      </c>
      <c r="Z38" s="143">
        <f ca="1">Revenue!Z37*SUMIF(Inputs!$I$4:$R$4,Z$8,Inputs!$I$140:$R$140)</f>
        <v>0</v>
      </c>
      <c r="AA38" s="143">
        <f ca="1">Revenue!AA37*SUMIF(Inputs!$I$4:$R$4,AA$8,Inputs!$I$140:$R$140)</f>
        <v>0</v>
      </c>
      <c r="AB38" s="143">
        <f ca="1">Revenue!AB37*SUMIF(Inputs!$I$4:$R$4,AB$8,Inputs!$I$140:$R$140)</f>
        <v>0</v>
      </c>
      <c r="AC38" s="143">
        <f ca="1">Revenue!AC37*SUMIF(Inputs!$I$4:$R$4,AC$8,Inputs!$I$140:$R$140)</f>
        <v>0</v>
      </c>
      <c r="AD38" s="143">
        <f ca="1">Revenue!AD37*SUMIF(Inputs!$I$4:$R$4,AD$8,Inputs!$I$140:$R$140)</f>
        <v>0</v>
      </c>
      <c r="AE38" s="143">
        <f ca="1">Revenue!AE37*SUMIF(Inputs!$I$4:$R$4,AE$8,Inputs!$I$140:$R$140)</f>
        <v>0</v>
      </c>
      <c r="AF38" s="143">
        <f ca="1">Revenue!AF37*SUMIF(Inputs!$I$4:$R$4,AF$8,Inputs!$I$140:$R$140)</f>
        <v>0</v>
      </c>
      <c r="AG38" s="143">
        <f ca="1">Revenue!AG37*SUMIF(Inputs!$I$4:$R$4,AG$8,Inputs!$I$140:$R$140)</f>
        <v>0</v>
      </c>
      <c r="AH38" s="143">
        <f ca="1">Revenue!AH37*SUMIF(Inputs!$I$4:$R$4,AH$8,Inputs!$I$140:$R$140)</f>
        <v>0</v>
      </c>
      <c r="AI38" s="143">
        <f ca="1">Revenue!AI37*SUMIF(Inputs!$I$4:$R$4,AI$8,Inputs!$I$140:$R$140)</f>
        <v>0</v>
      </c>
      <c r="AJ38" s="143">
        <f ca="1">Revenue!AJ37*SUMIF(Inputs!$I$4:$R$4,AJ$8,Inputs!$I$140:$R$140)</f>
        <v>0</v>
      </c>
      <c r="AK38" s="143">
        <f ca="1">Revenue!AK37*SUMIF(Inputs!$I$4:$R$4,AK$8,Inputs!$I$140:$R$140)</f>
        <v>0</v>
      </c>
      <c r="AL38" s="143">
        <f ca="1">Revenue!AL37*SUMIF(Inputs!$I$4:$R$4,AL$8,Inputs!$I$140:$R$140)</f>
        <v>0</v>
      </c>
      <c r="AM38" s="143">
        <f ca="1">Revenue!AM37*SUMIF(Inputs!$I$4:$R$4,AM$8,Inputs!$I$140:$R$140)</f>
        <v>0</v>
      </c>
      <c r="AN38" s="143">
        <f ca="1">Revenue!AN37*SUMIF(Inputs!$I$4:$R$4,AN$8,Inputs!$I$140:$R$140)</f>
        <v>0</v>
      </c>
      <c r="AO38" s="143">
        <f ca="1">Revenue!AO37*SUMIF(Inputs!$I$4:$R$4,AO$8,Inputs!$I$140:$R$140)</f>
        <v>0</v>
      </c>
      <c r="AP38" s="143">
        <f ca="1">Revenue!AP37*SUMIF(Inputs!$I$4:$R$4,AP$8,Inputs!$I$140:$R$140)</f>
        <v>0</v>
      </c>
      <c r="AQ38" s="143">
        <f ca="1">Revenue!AQ37*SUMIF(Inputs!$I$4:$R$4,AQ$8,Inputs!$I$140:$R$140)</f>
        <v>0</v>
      </c>
      <c r="AR38" s="143">
        <f ca="1">Revenue!AR37*SUMIF(Inputs!$I$4:$R$4,AR$8,Inputs!$I$140:$R$140)</f>
        <v>0</v>
      </c>
      <c r="AS38" s="143">
        <f ca="1">Revenue!AS37*SUMIF(Inputs!$I$4:$R$4,AS$8,Inputs!$I$140:$R$140)</f>
        <v>0</v>
      </c>
      <c r="AT38" s="143">
        <f ca="1">Revenue!AT37*SUMIF(Inputs!$I$4:$R$4,AT$8,Inputs!$I$140:$R$140)</f>
        <v>0</v>
      </c>
      <c r="AU38" s="143">
        <f ca="1">Revenue!AU37*SUMIF(Inputs!$I$4:$R$4,AU$8,Inputs!$I$140:$R$140)</f>
        <v>0</v>
      </c>
      <c r="AV38" s="143">
        <f ca="1">Revenue!AV37*SUMIF(Inputs!$I$4:$R$4,AV$8,Inputs!$I$140:$R$140)</f>
        <v>0</v>
      </c>
      <c r="AW38" s="143">
        <f ca="1">Revenue!AW37*SUMIF(Inputs!$I$4:$R$4,AW$8,Inputs!$I$140:$R$140)</f>
        <v>0</v>
      </c>
      <c r="AX38" s="143">
        <f ca="1">Revenue!AX37*SUMIF(Inputs!$I$4:$R$4,AX$8,Inputs!$I$140:$R$140)</f>
        <v>0</v>
      </c>
      <c r="AY38" s="143">
        <f ca="1">Revenue!AY37*SUMIF(Inputs!$I$4:$R$4,AY$8,Inputs!$I$140:$R$140)</f>
        <v>0</v>
      </c>
      <c r="AZ38" s="143">
        <f ca="1">Revenue!AZ37*SUMIF(Inputs!$I$4:$R$4,AZ$8,Inputs!$I$140:$R$140)</f>
        <v>0</v>
      </c>
      <c r="BA38" s="143">
        <f ca="1">Revenue!BA37*SUMIF(Inputs!$I$4:$R$4,BA$8,Inputs!$I$140:$R$140)</f>
        <v>0</v>
      </c>
      <c r="BB38" s="143">
        <f ca="1">Revenue!BB37*SUMIF(Inputs!$I$4:$R$4,BB$8,Inputs!$I$140:$R$140)</f>
        <v>0</v>
      </c>
      <c r="BC38" s="143">
        <f ca="1">Revenue!BC37*SUMIF(Inputs!$I$4:$R$4,BC$8,Inputs!$I$140:$R$140)</f>
        <v>0</v>
      </c>
      <c r="BD38" s="143">
        <f ca="1">Revenue!BD37*SUMIF(Inputs!$I$4:$R$4,BD$8,Inputs!$I$140:$R$140)</f>
        <v>0</v>
      </c>
      <c r="BE38" s="143">
        <f ca="1">Revenue!BE37*SUMIF(Inputs!$I$4:$R$4,BE$8,Inputs!$I$140:$R$140)</f>
        <v>0</v>
      </c>
      <c r="BF38" s="143">
        <f ca="1">Revenue!BF37*SUMIF(Inputs!$I$4:$R$4,BF$8,Inputs!$I$140:$R$140)</f>
        <v>0</v>
      </c>
      <c r="BG38" s="143">
        <f ca="1">Revenue!BG37*SUMIF(Inputs!$I$4:$R$4,BG$8,Inputs!$I$140:$R$140)</f>
        <v>0</v>
      </c>
      <c r="BH38" s="143">
        <f ca="1">Revenue!BH37*SUMIF(Inputs!$I$4:$R$4,BH$8,Inputs!$I$140:$R$140)</f>
        <v>0</v>
      </c>
      <c r="BI38" s="143">
        <f ca="1">Revenue!BI37*SUMIF(Inputs!$I$4:$R$4,BI$8,Inputs!$I$140:$R$140)</f>
        <v>0</v>
      </c>
      <c r="BJ38" s="143">
        <f ca="1">Revenue!BJ37*SUMIF(Inputs!$I$4:$R$4,BJ$8,Inputs!$I$140:$R$140)</f>
        <v>0</v>
      </c>
      <c r="BK38" s="143">
        <f ca="1">Revenue!BK37*SUMIF(Inputs!$I$4:$R$4,BK$8,Inputs!$I$140:$R$140)</f>
        <v>0</v>
      </c>
      <c r="BL38" s="143">
        <f ca="1">Revenue!BL37*SUMIF(Inputs!$I$4:$R$4,BL$8,Inputs!$I$140:$R$140)</f>
        <v>0</v>
      </c>
      <c r="BM38" s="143">
        <f ca="1">Revenue!BM37*SUMIF(Inputs!$I$4:$R$4,BM$8,Inputs!$I$140:$R$140)</f>
        <v>0</v>
      </c>
      <c r="BN38" s="143">
        <f ca="1">Revenue!BN37*SUMIF(Inputs!$I$4:$R$4,BN$8,Inputs!$I$140:$R$140)</f>
        <v>0</v>
      </c>
      <c r="BO38" s="143">
        <f ca="1">Revenue!BO37*SUMIF(Inputs!$I$4:$R$4,BO$8,Inputs!$I$140:$R$140)</f>
        <v>0</v>
      </c>
      <c r="BP38" s="143">
        <f ca="1">Revenue!BP37*SUMIF(Inputs!$I$4:$R$4,BP$8,Inputs!$I$140:$R$140)</f>
        <v>0</v>
      </c>
      <c r="BQ38" s="143">
        <f ca="1">Revenue!BQ37*SUMIF(Inputs!$I$4:$R$4,BQ$8,Inputs!$I$140:$R$140)</f>
        <v>0</v>
      </c>
      <c r="BR38" s="143">
        <f ca="1">Revenue!BR37*SUMIF(Inputs!$I$4:$R$4,BR$8,Inputs!$I$140:$R$140)</f>
        <v>0</v>
      </c>
      <c r="BS38" s="143">
        <f ca="1">Revenue!BS37*SUMIF(Inputs!$I$4:$R$4,BS$8,Inputs!$I$140:$R$140)</f>
        <v>0</v>
      </c>
      <c r="BT38" s="143">
        <f ca="1">Revenue!BT37*SUMIF(Inputs!$I$4:$R$4,BT$8,Inputs!$I$140:$R$140)</f>
        <v>0</v>
      </c>
      <c r="BU38" s="143">
        <f ca="1">Revenue!BU37*SUMIF(Inputs!$I$4:$R$4,BU$8,Inputs!$I$140:$R$140)</f>
        <v>0</v>
      </c>
      <c r="BV38" s="143">
        <f ca="1">Revenue!BV37*SUMIF(Inputs!$I$4:$R$4,BV$8,Inputs!$I$140:$R$140)</f>
        <v>0</v>
      </c>
      <c r="BW38" s="143">
        <f ca="1">Revenue!BW37*SUMIF(Inputs!$I$4:$R$4,BW$8,Inputs!$I$140:$R$140)</f>
        <v>0</v>
      </c>
      <c r="BX38" s="143">
        <f ca="1">Revenue!BX37*SUMIF(Inputs!$I$4:$R$4,BX$8,Inputs!$I$140:$R$140)</f>
        <v>0</v>
      </c>
      <c r="BY38" s="143">
        <f ca="1">Revenue!BY37*SUMIF(Inputs!$I$4:$R$4,BY$8,Inputs!$I$140:$R$140)</f>
        <v>0</v>
      </c>
      <c r="BZ38" s="143">
        <f ca="1">Revenue!BZ37*SUMIF(Inputs!$I$4:$R$4,BZ$8,Inputs!$I$140:$R$140)</f>
        <v>0</v>
      </c>
      <c r="CA38" s="143">
        <f ca="1">Revenue!CA37*SUMIF(Inputs!$I$4:$R$4,CA$8,Inputs!$I$140:$R$140)</f>
        <v>0</v>
      </c>
      <c r="CB38" s="143">
        <f ca="1">Revenue!CB37*SUMIF(Inputs!$I$4:$R$4,CB$8,Inputs!$I$140:$R$140)</f>
        <v>0</v>
      </c>
      <c r="CC38" s="143">
        <f ca="1">Revenue!CC37*SUMIF(Inputs!$I$4:$R$4,CC$8,Inputs!$I$140:$R$140)</f>
        <v>0</v>
      </c>
      <c r="CD38" s="143">
        <f ca="1">Revenue!CD37*SUMIF(Inputs!$I$4:$R$4,CD$8,Inputs!$I$140:$R$140)</f>
        <v>0</v>
      </c>
      <c r="CE38" s="143">
        <f ca="1">Revenue!CE37*SUMIF(Inputs!$I$4:$R$4,CE$8,Inputs!$I$140:$R$140)</f>
        <v>0</v>
      </c>
      <c r="CF38" s="143">
        <f ca="1">Revenue!CF37*SUMIF(Inputs!$I$4:$R$4,CF$8,Inputs!$I$140:$R$140)</f>
        <v>0</v>
      </c>
      <c r="CG38" s="143">
        <f ca="1">Revenue!CG37*SUMIF(Inputs!$I$4:$R$4,CG$8,Inputs!$I$140:$R$140)</f>
        <v>0</v>
      </c>
      <c r="CH38" s="143">
        <f ca="1">Revenue!CH37*SUMIF(Inputs!$I$4:$R$4,CH$8,Inputs!$I$140:$R$140)</f>
        <v>0</v>
      </c>
      <c r="CI38" s="143">
        <f ca="1">Revenue!CI37*SUMIF(Inputs!$I$4:$R$4,CI$8,Inputs!$I$140:$R$140)</f>
        <v>0</v>
      </c>
      <c r="CJ38" s="143">
        <f ca="1">Revenue!CJ37*SUMIF(Inputs!$I$4:$R$4,CJ$8,Inputs!$I$140:$R$140)</f>
        <v>0</v>
      </c>
      <c r="CK38" s="143">
        <f ca="1">Revenue!CK37*SUMIF(Inputs!$I$4:$R$4,CK$8,Inputs!$I$140:$R$140)</f>
        <v>0</v>
      </c>
      <c r="CL38" s="143">
        <f ca="1">Revenue!CL37*SUMIF(Inputs!$I$4:$R$4,CL$8,Inputs!$I$140:$R$140)</f>
        <v>0</v>
      </c>
      <c r="CM38" s="143">
        <f ca="1">Revenue!CM37*SUMIF(Inputs!$I$4:$R$4,CM$8,Inputs!$I$140:$R$140)</f>
        <v>0</v>
      </c>
      <c r="CN38" s="143">
        <f ca="1">Revenue!CN37*SUMIF(Inputs!$I$4:$R$4,CN$8,Inputs!$I$140:$R$140)</f>
        <v>0</v>
      </c>
      <c r="CO38" s="143">
        <f ca="1">Revenue!CO37*SUMIF(Inputs!$I$4:$R$4,CO$8,Inputs!$I$140:$R$140)</f>
        <v>0</v>
      </c>
      <c r="CP38" s="143">
        <f ca="1">Revenue!CP37*SUMIF(Inputs!$I$4:$R$4,CP$8,Inputs!$I$140:$R$140)</f>
        <v>0</v>
      </c>
      <c r="CQ38" s="143">
        <f ca="1">Revenue!CQ37*SUMIF(Inputs!$I$4:$R$4,CQ$8,Inputs!$I$140:$R$140)</f>
        <v>0</v>
      </c>
      <c r="CR38" s="143">
        <f ca="1">Revenue!CR37*SUMIF(Inputs!$I$4:$R$4,CR$8,Inputs!$I$140:$R$140)</f>
        <v>0</v>
      </c>
      <c r="CS38" s="143">
        <f ca="1">Revenue!CS37*SUMIF(Inputs!$I$4:$R$4,CS$8,Inputs!$I$140:$R$140)</f>
        <v>0</v>
      </c>
      <c r="CT38" s="143">
        <f ca="1">Revenue!CT37*SUMIF(Inputs!$I$4:$R$4,CT$8,Inputs!$I$140:$R$140)</f>
        <v>0</v>
      </c>
      <c r="CU38" s="143">
        <f ca="1">Revenue!CU37*SUMIF(Inputs!$I$4:$R$4,CU$8,Inputs!$I$140:$R$140)</f>
        <v>0</v>
      </c>
      <c r="CV38" s="143">
        <f ca="1">Revenue!CV37*SUMIF(Inputs!$I$4:$R$4,CV$8,Inputs!$I$140:$R$140)</f>
        <v>0</v>
      </c>
      <c r="CW38" s="143">
        <f ca="1">Revenue!CW37*SUMIF(Inputs!$I$4:$R$4,CW$8,Inputs!$I$140:$R$140)</f>
        <v>0</v>
      </c>
      <c r="CX38" s="143">
        <f ca="1">Revenue!CX37*SUMIF(Inputs!$I$4:$R$4,CX$8,Inputs!$I$140:$R$140)</f>
        <v>0</v>
      </c>
      <c r="CY38" s="143">
        <f ca="1">Revenue!CY37*SUMIF(Inputs!$I$4:$R$4,CY$8,Inputs!$I$140:$R$140)</f>
        <v>0</v>
      </c>
      <c r="CZ38" s="143">
        <f ca="1">Revenue!CZ37*SUMIF(Inputs!$I$4:$R$4,CZ$8,Inputs!$I$140:$R$140)</f>
        <v>0</v>
      </c>
      <c r="DA38" s="143">
        <f ca="1">Revenue!DA37*SUMIF(Inputs!$I$4:$R$4,DA$8,Inputs!$I$140:$R$140)</f>
        <v>0</v>
      </c>
      <c r="DB38" s="143">
        <f ca="1">Revenue!DB37*SUMIF(Inputs!$I$4:$R$4,DB$8,Inputs!$I$140:$R$140)</f>
        <v>0</v>
      </c>
      <c r="DC38" s="143">
        <f ca="1">Revenue!DC37*SUMIF(Inputs!$I$4:$R$4,DC$8,Inputs!$I$140:$R$140)</f>
        <v>0</v>
      </c>
      <c r="DD38" s="143">
        <f ca="1">Revenue!DD37*SUMIF(Inputs!$I$4:$R$4,DD$8,Inputs!$I$140:$R$140)</f>
        <v>0</v>
      </c>
      <c r="DE38" s="143">
        <f ca="1">Revenue!DE37*SUMIF(Inputs!$I$4:$R$4,DE$8,Inputs!$I$140:$R$140)</f>
        <v>0</v>
      </c>
      <c r="DF38" s="143">
        <f ca="1">Revenue!DF37*SUMIF(Inputs!$I$4:$R$4,DF$8,Inputs!$I$140:$R$140)</f>
        <v>0</v>
      </c>
      <c r="DG38" s="143">
        <f ca="1">Revenue!DG37*SUMIF(Inputs!$I$4:$R$4,DG$8,Inputs!$I$140:$R$140)</f>
        <v>0</v>
      </c>
      <c r="DH38" s="143">
        <f ca="1">Revenue!DH37*SUMIF(Inputs!$I$4:$R$4,DH$8,Inputs!$I$140:$R$140)</f>
        <v>0</v>
      </c>
      <c r="DI38" s="143">
        <f ca="1">Revenue!DI37*SUMIF(Inputs!$I$4:$R$4,DI$8,Inputs!$I$140:$R$140)</f>
        <v>0</v>
      </c>
      <c r="DJ38" s="143">
        <f ca="1">Revenue!DJ37*SUMIF(Inputs!$I$4:$R$4,DJ$8,Inputs!$I$140:$R$140)</f>
        <v>0</v>
      </c>
      <c r="DK38" s="143">
        <f ca="1">Revenue!DK37*SUMIF(Inputs!$I$4:$R$4,DK$8,Inputs!$I$140:$R$140)</f>
        <v>0</v>
      </c>
      <c r="DL38" s="143">
        <f ca="1">Revenue!DL37*SUMIF(Inputs!$I$4:$R$4,DL$8,Inputs!$I$140:$R$140)</f>
        <v>0</v>
      </c>
      <c r="DM38" s="143">
        <f ca="1">Revenue!DM37*SUMIF(Inputs!$I$4:$R$4,DM$8,Inputs!$I$140:$R$140)</f>
        <v>0</v>
      </c>
      <c r="DN38" s="143">
        <f ca="1">Revenue!DN37*SUMIF(Inputs!$I$4:$R$4,DN$8,Inputs!$I$140:$R$140)</f>
        <v>0</v>
      </c>
      <c r="DO38" s="143">
        <f ca="1">Revenue!DO37*SUMIF(Inputs!$I$4:$R$4,DO$8,Inputs!$I$140:$R$140)</f>
        <v>0</v>
      </c>
      <c r="DP38" s="143">
        <f ca="1">Revenue!DP37*SUMIF(Inputs!$I$4:$R$4,DP$8,Inputs!$I$140:$R$140)</f>
        <v>0</v>
      </c>
      <c r="DQ38" s="143">
        <f ca="1">Revenue!DQ37*SUMIF(Inputs!$I$4:$R$4,DQ$8,Inputs!$I$140:$R$140)</f>
        <v>0</v>
      </c>
      <c r="DR38" s="143">
        <f ca="1">Revenue!DR37*SUMIF(Inputs!$I$4:$R$4,DR$8,Inputs!$I$140:$R$140)</f>
        <v>0</v>
      </c>
      <c r="DS38" s="143">
        <f ca="1">Revenue!DS37*SUMIF(Inputs!$I$4:$R$4,DS$8,Inputs!$I$140:$R$140)</f>
        <v>0</v>
      </c>
      <c r="DT38" s="143">
        <f ca="1">Revenue!DT37*SUMIF(Inputs!$I$4:$R$4,DT$8,Inputs!$I$140:$R$140)</f>
        <v>0</v>
      </c>
      <c r="DU38" s="143">
        <f ca="1">Revenue!DU37*SUMIF(Inputs!$I$4:$R$4,DU$8,Inputs!$I$140:$R$140)</f>
        <v>0</v>
      </c>
      <c r="DV38" s="21"/>
      <c r="DW38" s="21"/>
      <c r="DX38" s="21"/>
      <c r="DY38" s="21"/>
      <c r="DZ38" s="21"/>
      <c r="EA38" s="21"/>
      <c r="EB38" s="21"/>
      <c r="EC38" s="21"/>
      <c r="ED38" s="21"/>
      <c r="EE38" s="21"/>
      <c r="EF38" s="21"/>
      <c r="EG38" s="21"/>
      <c r="EH38" s="21"/>
      <c r="EI38" s="21"/>
      <c r="EJ38" s="21"/>
      <c r="EK38" s="21"/>
      <c r="EL38" s="21"/>
      <c r="EM38" s="21"/>
      <c r="EN38" s="21"/>
      <c r="EO38" s="21"/>
    </row>
    <row r="39" spans="1:145" ht="13.5" customHeight="1">
      <c r="A39" s="21"/>
      <c r="B39" s="21"/>
      <c r="C39" s="64" t="s">
        <v>410</v>
      </c>
      <c r="D39" s="79" t="s">
        <v>77</v>
      </c>
      <c r="E39" s="21"/>
      <c r="F39" s="143">
        <f>SUMIF(Inputs!$I$4:$R$4,F$8,Inputs!$I141:$R141)*SUMIF(Inputs!$B$91:$B$102,F$9,Inputs!$G$91:$G$102)*SUMIF(Inputs!$I$4:$R$4,F$8,Inputs!$I$16:$R$16)</f>
        <v>0</v>
      </c>
      <c r="G39" s="143">
        <f>SUMIF(Inputs!$I$4:$R$4,G$8,Inputs!$I141:$R141)*SUMIF(Inputs!$B$91:$B$102,G$9,Inputs!$G$91:$G$102)*SUMIF(Inputs!$I$4:$R$4,G$8,Inputs!$I$16:$R$16)</f>
        <v>0</v>
      </c>
      <c r="H39" s="143">
        <f>SUMIF(Inputs!$I$4:$R$4,H$8,Inputs!$I141:$R141)*SUMIF(Inputs!$B$91:$B$102,H$9,Inputs!$G$91:$G$102)*SUMIF(Inputs!$I$4:$R$4,H$8,Inputs!$I$16:$R$16)</f>
        <v>0</v>
      </c>
      <c r="I39" s="143">
        <f>SUMIF(Inputs!$I$4:$R$4,I$8,Inputs!$I141:$R141)*SUMIF(Inputs!$B$91:$B$102,I$9,Inputs!$G$91:$G$102)*SUMIF(Inputs!$I$4:$R$4,I$8,Inputs!$I$16:$R$16)</f>
        <v>0</v>
      </c>
      <c r="J39" s="143">
        <f>SUMIF(Inputs!$I$4:$R$4,J$8,Inputs!$I141:$R141)*SUMIF(Inputs!$B$91:$B$102,J$9,Inputs!$G$91:$G$102)*SUMIF(Inputs!$I$4:$R$4,J$8,Inputs!$I$16:$R$16)</f>
        <v>0</v>
      </c>
      <c r="K39" s="143">
        <f>SUMIF(Inputs!$I$4:$R$4,K$8,Inputs!$I141:$R141)*SUMIF(Inputs!$B$91:$B$102,K$9,Inputs!$G$91:$G$102)*SUMIF(Inputs!$I$4:$R$4,K$8,Inputs!$I$16:$R$16)</f>
        <v>0</v>
      </c>
      <c r="L39" s="143">
        <f>SUMIF(Inputs!$I$4:$R$4,L$8,Inputs!$I141:$R141)*SUMIF(Inputs!$B$91:$B$102,L$9,Inputs!$G$91:$G$102)*SUMIF(Inputs!$I$4:$R$4,L$8,Inputs!$I$16:$R$16)</f>
        <v>0</v>
      </c>
      <c r="M39" s="143">
        <f>SUMIF(Inputs!$I$4:$R$4,M$8,Inputs!$I141:$R141)*SUMIF(Inputs!$B$91:$B$102,M$9,Inputs!$G$91:$G$102)*SUMIF(Inputs!$I$4:$R$4,M$8,Inputs!$I$16:$R$16)</f>
        <v>0</v>
      </c>
      <c r="N39" s="143">
        <f>SUMIF(Inputs!$I$4:$R$4,N$8,Inputs!$I141:$R141)*SUMIF(Inputs!$B$91:$B$102,N$9,Inputs!$G$91:$G$102)*SUMIF(Inputs!$I$4:$R$4,N$8,Inputs!$I$16:$R$16)</f>
        <v>0</v>
      </c>
      <c r="O39" s="143">
        <f>SUMIF(Inputs!$I$4:$R$4,O$8,Inputs!$I141:$R141)*SUMIF(Inputs!$B$91:$B$102,O$9,Inputs!$G$91:$G$102)*SUMIF(Inputs!$I$4:$R$4,O$8,Inputs!$I$16:$R$16)</f>
        <v>0</v>
      </c>
      <c r="P39" s="143">
        <f>SUMIF(Inputs!$I$4:$R$4,P$8,Inputs!$I141:$R141)*SUMIF(Inputs!$B$91:$B$102,P$9,Inputs!$G$91:$G$102)*SUMIF(Inputs!$I$4:$R$4,P$8,Inputs!$I$16:$R$16)</f>
        <v>0</v>
      </c>
      <c r="Q39" s="143">
        <f>SUMIF(Inputs!$I$4:$R$4,Q$8,Inputs!$I141:$R141)*SUMIF(Inputs!$B$91:$B$102,Q$9,Inputs!$G$91:$G$102)*SUMIF(Inputs!$I$4:$R$4,Q$8,Inputs!$I$16:$R$16)</f>
        <v>0</v>
      </c>
      <c r="R39" s="143">
        <f>SUMIF(Inputs!$I$4:$R$4,R$8,Inputs!$I141:$R141)*SUMIF(Inputs!$B$91:$B$102,R$9,Inputs!$G$91:$G$102)*SUMIF(Inputs!$I$4:$R$4,R$8,Inputs!$I$16:$R$16)</f>
        <v>0</v>
      </c>
      <c r="S39" s="143">
        <f>SUMIF(Inputs!$I$4:$R$4,S$8,Inputs!$I141:$R141)*SUMIF(Inputs!$B$91:$B$102,S$9,Inputs!$G$91:$G$102)*SUMIF(Inputs!$I$4:$R$4,S$8,Inputs!$I$16:$R$16)</f>
        <v>0</v>
      </c>
      <c r="T39" s="143">
        <f>SUMIF(Inputs!$I$4:$R$4,T$8,Inputs!$I141:$R141)*SUMIF(Inputs!$B$91:$B$102,T$9,Inputs!$G$91:$G$102)*SUMIF(Inputs!$I$4:$R$4,T$8,Inputs!$I$16:$R$16)</f>
        <v>0</v>
      </c>
      <c r="U39" s="143">
        <f>SUMIF(Inputs!$I$4:$R$4,U$8,Inputs!$I141:$R141)*SUMIF(Inputs!$B$91:$B$102,U$9,Inputs!$G$91:$G$102)*SUMIF(Inputs!$I$4:$R$4,U$8,Inputs!$I$16:$R$16)</f>
        <v>0</v>
      </c>
      <c r="V39" s="143">
        <f>SUMIF(Inputs!$I$4:$R$4,V$8,Inputs!$I141:$R141)*SUMIF(Inputs!$B$91:$B$102,V$9,Inputs!$G$91:$G$102)*SUMIF(Inputs!$I$4:$R$4,V$8,Inputs!$I$16:$R$16)</f>
        <v>0</v>
      </c>
      <c r="W39" s="143">
        <f>SUMIF(Inputs!$I$4:$R$4,W$8,Inputs!$I141:$R141)*SUMIF(Inputs!$B$91:$B$102,W$9,Inputs!$G$91:$G$102)*SUMIF(Inputs!$I$4:$R$4,W$8,Inputs!$I$16:$R$16)</f>
        <v>0</v>
      </c>
      <c r="X39" s="143">
        <f>SUMIF(Inputs!$I$4:$R$4,X$8,Inputs!$I141:$R141)*SUMIF(Inputs!$B$91:$B$102,X$9,Inputs!$G$91:$G$102)*SUMIF(Inputs!$I$4:$R$4,X$8,Inputs!$I$16:$R$16)</f>
        <v>0</v>
      </c>
      <c r="Y39" s="143">
        <f>SUMIF(Inputs!$I$4:$R$4,Y$8,Inputs!$I141:$R141)*SUMIF(Inputs!$B$91:$B$102,Y$9,Inputs!$G$91:$G$102)*SUMIF(Inputs!$I$4:$R$4,Y$8,Inputs!$I$16:$R$16)</f>
        <v>0</v>
      </c>
      <c r="Z39" s="143">
        <f>SUMIF(Inputs!$I$4:$R$4,Z$8,Inputs!$I141:$R141)*SUMIF(Inputs!$B$91:$B$102,Z$9,Inputs!$G$91:$G$102)*SUMIF(Inputs!$I$4:$R$4,Z$8,Inputs!$I$16:$R$16)</f>
        <v>0</v>
      </c>
      <c r="AA39" s="143">
        <f>SUMIF(Inputs!$I$4:$R$4,AA$8,Inputs!$I141:$R141)*SUMIF(Inputs!$B$91:$B$102,AA$9,Inputs!$G$91:$G$102)*SUMIF(Inputs!$I$4:$R$4,AA$8,Inputs!$I$16:$R$16)</f>
        <v>0</v>
      </c>
      <c r="AB39" s="143">
        <f>SUMIF(Inputs!$I$4:$R$4,AB$8,Inputs!$I141:$R141)*SUMIF(Inputs!$B$91:$B$102,AB$9,Inputs!$G$91:$G$102)*SUMIF(Inputs!$I$4:$R$4,AB$8,Inputs!$I$16:$R$16)</f>
        <v>0</v>
      </c>
      <c r="AC39" s="143">
        <f>SUMIF(Inputs!$I$4:$R$4,AC$8,Inputs!$I141:$R141)*SUMIF(Inputs!$B$91:$B$102,AC$9,Inputs!$G$91:$G$102)*SUMIF(Inputs!$I$4:$R$4,AC$8,Inputs!$I$16:$R$16)</f>
        <v>0</v>
      </c>
      <c r="AD39" s="143">
        <f>SUMIF(Inputs!$I$4:$R$4,AD$8,Inputs!$I141:$R141)*SUMIF(Inputs!$B$91:$B$102,AD$9,Inputs!$G$91:$G$102)*SUMIF(Inputs!$I$4:$R$4,AD$8,Inputs!$I$16:$R$16)</f>
        <v>0</v>
      </c>
      <c r="AE39" s="143">
        <f>SUMIF(Inputs!$I$4:$R$4,AE$8,Inputs!$I141:$R141)*SUMIF(Inputs!$B$91:$B$102,AE$9,Inputs!$G$91:$G$102)*SUMIF(Inputs!$I$4:$R$4,AE$8,Inputs!$I$16:$R$16)</f>
        <v>0</v>
      </c>
      <c r="AF39" s="143">
        <f>SUMIF(Inputs!$I$4:$R$4,AF$8,Inputs!$I141:$R141)*SUMIF(Inputs!$B$91:$B$102,AF$9,Inputs!$G$91:$G$102)*SUMIF(Inputs!$I$4:$R$4,AF$8,Inputs!$I$16:$R$16)</f>
        <v>0</v>
      </c>
      <c r="AG39" s="143">
        <f>SUMIF(Inputs!$I$4:$R$4,AG$8,Inputs!$I141:$R141)*SUMIF(Inputs!$B$91:$B$102,AG$9,Inputs!$G$91:$G$102)*SUMIF(Inputs!$I$4:$R$4,AG$8,Inputs!$I$16:$R$16)</f>
        <v>0</v>
      </c>
      <c r="AH39" s="143">
        <f>SUMIF(Inputs!$I$4:$R$4,AH$8,Inputs!$I141:$R141)*SUMIF(Inputs!$B$91:$B$102,AH$9,Inputs!$G$91:$G$102)*SUMIF(Inputs!$I$4:$R$4,AH$8,Inputs!$I$16:$R$16)</f>
        <v>0</v>
      </c>
      <c r="AI39" s="143">
        <f>SUMIF(Inputs!$I$4:$R$4,AI$8,Inputs!$I141:$R141)*SUMIF(Inputs!$B$91:$B$102,AI$9,Inputs!$G$91:$G$102)*SUMIF(Inputs!$I$4:$R$4,AI$8,Inputs!$I$16:$R$16)</f>
        <v>0</v>
      </c>
      <c r="AJ39" s="143">
        <f>SUMIF(Inputs!$I$4:$R$4,AJ$8,Inputs!$I141:$R141)*SUMIF(Inputs!$B$91:$B$102,AJ$9,Inputs!$G$91:$G$102)*SUMIF(Inputs!$I$4:$R$4,AJ$8,Inputs!$I$16:$R$16)</f>
        <v>0</v>
      </c>
      <c r="AK39" s="143">
        <f>SUMIF(Inputs!$I$4:$R$4,AK$8,Inputs!$I141:$R141)*SUMIF(Inputs!$B$91:$B$102,AK$9,Inputs!$G$91:$G$102)*SUMIF(Inputs!$I$4:$R$4,AK$8,Inputs!$I$16:$R$16)</f>
        <v>0</v>
      </c>
      <c r="AL39" s="143">
        <f>SUMIF(Inputs!$I$4:$R$4,AL$8,Inputs!$I141:$R141)*SUMIF(Inputs!$B$91:$B$102,AL$9,Inputs!$G$91:$G$102)*SUMIF(Inputs!$I$4:$R$4,AL$8,Inputs!$I$16:$R$16)</f>
        <v>0</v>
      </c>
      <c r="AM39" s="143">
        <f>SUMIF(Inputs!$I$4:$R$4,AM$8,Inputs!$I141:$R141)*SUMIF(Inputs!$B$91:$B$102,AM$9,Inputs!$G$91:$G$102)*SUMIF(Inputs!$I$4:$R$4,AM$8,Inputs!$I$16:$R$16)</f>
        <v>0</v>
      </c>
      <c r="AN39" s="143">
        <f>SUMIF(Inputs!$I$4:$R$4,AN$8,Inputs!$I141:$R141)*SUMIF(Inputs!$B$91:$B$102,AN$9,Inputs!$G$91:$G$102)*SUMIF(Inputs!$I$4:$R$4,AN$8,Inputs!$I$16:$R$16)</f>
        <v>0</v>
      </c>
      <c r="AO39" s="143">
        <f>SUMIF(Inputs!$I$4:$R$4,AO$8,Inputs!$I141:$R141)*SUMIF(Inputs!$B$91:$B$102,AO$9,Inputs!$G$91:$G$102)*SUMIF(Inputs!$I$4:$R$4,AO$8,Inputs!$I$16:$R$16)</f>
        <v>0</v>
      </c>
      <c r="AP39" s="143">
        <f>SUMIF(Inputs!$I$4:$R$4,AP$8,Inputs!$I141:$R141)*SUMIF(Inputs!$B$91:$B$102,AP$9,Inputs!$G$91:$G$102)*SUMIF(Inputs!$I$4:$R$4,AP$8,Inputs!$I$16:$R$16)</f>
        <v>0</v>
      </c>
      <c r="AQ39" s="143">
        <f>SUMIF(Inputs!$I$4:$R$4,AQ$8,Inputs!$I141:$R141)*SUMIF(Inputs!$B$91:$B$102,AQ$9,Inputs!$G$91:$G$102)*SUMIF(Inputs!$I$4:$R$4,AQ$8,Inputs!$I$16:$R$16)</f>
        <v>0</v>
      </c>
      <c r="AR39" s="143">
        <f>SUMIF(Inputs!$I$4:$R$4,AR$8,Inputs!$I141:$R141)*SUMIF(Inputs!$B$91:$B$102,AR$9,Inputs!$G$91:$G$102)*SUMIF(Inputs!$I$4:$R$4,AR$8,Inputs!$I$16:$R$16)</f>
        <v>0</v>
      </c>
      <c r="AS39" s="143">
        <f>SUMIF(Inputs!$I$4:$R$4,AS$8,Inputs!$I141:$R141)*SUMIF(Inputs!$B$91:$B$102,AS$9,Inputs!$G$91:$G$102)*SUMIF(Inputs!$I$4:$R$4,AS$8,Inputs!$I$16:$R$16)</f>
        <v>0</v>
      </c>
      <c r="AT39" s="143">
        <f>SUMIF(Inputs!$I$4:$R$4,AT$8,Inputs!$I141:$R141)*SUMIF(Inputs!$B$91:$B$102,AT$9,Inputs!$G$91:$G$102)*SUMIF(Inputs!$I$4:$R$4,AT$8,Inputs!$I$16:$R$16)</f>
        <v>0</v>
      </c>
      <c r="AU39" s="143">
        <f>SUMIF(Inputs!$I$4:$R$4,AU$8,Inputs!$I141:$R141)*SUMIF(Inputs!$B$91:$B$102,AU$9,Inputs!$G$91:$G$102)*SUMIF(Inputs!$I$4:$R$4,AU$8,Inputs!$I$16:$R$16)</f>
        <v>0</v>
      </c>
      <c r="AV39" s="143">
        <f>SUMIF(Inputs!$I$4:$R$4,AV$8,Inputs!$I141:$R141)*SUMIF(Inputs!$B$91:$B$102,AV$9,Inputs!$G$91:$G$102)*SUMIF(Inputs!$I$4:$R$4,AV$8,Inputs!$I$16:$R$16)</f>
        <v>0</v>
      </c>
      <c r="AW39" s="143">
        <f>SUMIF(Inputs!$I$4:$R$4,AW$8,Inputs!$I141:$R141)*SUMIF(Inputs!$B$91:$B$102,AW$9,Inputs!$G$91:$G$102)*SUMIF(Inputs!$I$4:$R$4,AW$8,Inputs!$I$16:$R$16)</f>
        <v>0</v>
      </c>
      <c r="AX39" s="143">
        <f>SUMIF(Inputs!$I$4:$R$4,AX$8,Inputs!$I141:$R141)*SUMIF(Inputs!$B$91:$B$102,AX$9,Inputs!$G$91:$G$102)*SUMIF(Inputs!$I$4:$R$4,AX$8,Inputs!$I$16:$R$16)</f>
        <v>0</v>
      </c>
      <c r="AY39" s="143">
        <f>SUMIF(Inputs!$I$4:$R$4,AY$8,Inputs!$I141:$R141)*SUMIF(Inputs!$B$91:$B$102,AY$9,Inputs!$G$91:$G$102)*SUMIF(Inputs!$I$4:$R$4,AY$8,Inputs!$I$16:$R$16)</f>
        <v>0</v>
      </c>
      <c r="AZ39" s="143">
        <f>SUMIF(Inputs!$I$4:$R$4,AZ$8,Inputs!$I141:$R141)*SUMIF(Inputs!$B$91:$B$102,AZ$9,Inputs!$G$91:$G$102)*SUMIF(Inputs!$I$4:$R$4,AZ$8,Inputs!$I$16:$R$16)</f>
        <v>0</v>
      </c>
      <c r="BA39" s="143">
        <f>SUMIF(Inputs!$I$4:$R$4,BA$8,Inputs!$I141:$R141)*SUMIF(Inputs!$B$91:$B$102,BA$9,Inputs!$G$91:$G$102)*SUMIF(Inputs!$I$4:$R$4,BA$8,Inputs!$I$16:$R$16)</f>
        <v>0</v>
      </c>
      <c r="BB39" s="143">
        <f>SUMIF(Inputs!$I$4:$R$4,BB$8,Inputs!$I141:$R141)*SUMIF(Inputs!$B$91:$B$102,BB$9,Inputs!$G$91:$G$102)*SUMIF(Inputs!$I$4:$R$4,BB$8,Inputs!$I$16:$R$16)</f>
        <v>0</v>
      </c>
      <c r="BC39" s="143">
        <f>SUMIF(Inputs!$I$4:$R$4,BC$8,Inputs!$I141:$R141)*SUMIF(Inputs!$B$91:$B$102,BC$9,Inputs!$G$91:$G$102)*SUMIF(Inputs!$I$4:$R$4,BC$8,Inputs!$I$16:$R$16)</f>
        <v>0</v>
      </c>
      <c r="BD39" s="143">
        <f>SUMIF(Inputs!$I$4:$R$4,BD$8,Inputs!$I141:$R141)*SUMIF(Inputs!$B$91:$B$102,BD$9,Inputs!$G$91:$G$102)*SUMIF(Inputs!$I$4:$R$4,BD$8,Inputs!$I$16:$R$16)</f>
        <v>0</v>
      </c>
      <c r="BE39" s="143">
        <f>SUMIF(Inputs!$I$4:$R$4,BE$8,Inputs!$I141:$R141)*SUMIF(Inputs!$B$91:$B$102,BE$9,Inputs!$G$91:$G$102)*SUMIF(Inputs!$I$4:$R$4,BE$8,Inputs!$I$16:$R$16)</f>
        <v>0</v>
      </c>
      <c r="BF39" s="143">
        <f>SUMIF(Inputs!$I$4:$R$4,BF$8,Inputs!$I141:$R141)*SUMIF(Inputs!$B$91:$B$102,BF$9,Inputs!$G$91:$G$102)*SUMIF(Inputs!$I$4:$R$4,BF$8,Inputs!$I$16:$R$16)</f>
        <v>0</v>
      </c>
      <c r="BG39" s="143">
        <f>SUMIF(Inputs!$I$4:$R$4,BG$8,Inputs!$I141:$R141)*SUMIF(Inputs!$B$91:$B$102,BG$9,Inputs!$G$91:$G$102)*SUMIF(Inputs!$I$4:$R$4,BG$8,Inputs!$I$16:$R$16)</f>
        <v>0</v>
      </c>
      <c r="BH39" s="143">
        <f>SUMIF(Inputs!$I$4:$R$4,BH$8,Inputs!$I141:$R141)*SUMIF(Inputs!$B$91:$B$102,BH$9,Inputs!$G$91:$G$102)*SUMIF(Inputs!$I$4:$R$4,BH$8,Inputs!$I$16:$R$16)</f>
        <v>0</v>
      </c>
      <c r="BI39" s="143">
        <f>SUMIF(Inputs!$I$4:$R$4,BI$8,Inputs!$I141:$R141)*SUMIF(Inputs!$B$91:$B$102,BI$9,Inputs!$G$91:$G$102)*SUMIF(Inputs!$I$4:$R$4,BI$8,Inputs!$I$16:$R$16)</f>
        <v>0</v>
      </c>
      <c r="BJ39" s="143">
        <f>SUMIF(Inputs!$I$4:$R$4,BJ$8,Inputs!$I141:$R141)*SUMIF(Inputs!$B$91:$B$102,BJ$9,Inputs!$G$91:$G$102)*SUMIF(Inputs!$I$4:$R$4,BJ$8,Inputs!$I$16:$R$16)</f>
        <v>0</v>
      </c>
      <c r="BK39" s="143">
        <f>SUMIF(Inputs!$I$4:$R$4,BK$8,Inputs!$I141:$R141)*SUMIF(Inputs!$B$91:$B$102,BK$9,Inputs!$G$91:$G$102)*SUMIF(Inputs!$I$4:$R$4,BK$8,Inputs!$I$16:$R$16)</f>
        <v>0</v>
      </c>
      <c r="BL39" s="143">
        <f>SUMIF(Inputs!$I$4:$R$4,BL$8,Inputs!$I141:$R141)*SUMIF(Inputs!$B$91:$B$102,BL$9,Inputs!$G$91:$G$102)*SUMIF(Inputs!$I$4:$R$4,BL$8,Inputs!$I$16:$R$16)</f>
        <v>0</v>
      </c>
      <c r="BM39" s="143">
        <f>SUMIF(Inputs!$I$4:$R$4,BM$8,Inputs!$I141:$R141)*SUMIF(Inputs!$B$91:$B$102,BM$9,Inputs!$G$91:$G$102)*SUMIF(Inputs!$I$4:$R$4,BM$8,Inputs!$I$16:$R$16)</f>
        <v>0</v>
      </c>
      <c r="BN39" s="143">
        <f>SUMIF(Inputs!$I$4:$R$4,BN$8,Inputs!$I141:$R141)*SUMIF(Inputs!$B$91:$B$102,BN$9,Inputs!$G$91:$G$102)*SUMIF(Inputs!$I$4:$R$4,BN$8,Inputs!$I$16:$R$16)</f>
        <v>0</v>
      </c>
      <c r="BO39" s="143">
        <f>SUMIF(Inputs!$I$4:$R$4,BO$8,Inputs!$I141:$R141)*SUMIF(Inputs!$B$91:$B$102,BO$9,Inputs!$G$91:$G$102)*SUMIF(Inputs!$I$4:$R$4,BO$8,Inputs!$I$16:$R$16)</f>
        <v>0</v>
      </c>
      <c r="BP39" s="143">
        <f>SUMIF(Inputs!$I$4:$R$4,BP$8,Inputs!$I141:$R141)*SUMIF(Inputs!$B$91:$B$102,BP$9,Inputs!$G$91:$G$102)*SUMIF(Inputs!$I$4:$R$4,BP$8,Inputs!$I$16:$R$16)</f>
        <v>0</v>
      </c>
      <c r="BQ39" s="143">
        <f>SUMIF(Inputs!$I$4:$R$4,BQ$8,Inputs!$I141:$R141)*SUMIF(Inputs!$B$91:$B$102,BQ$9,Inputs!$G$91:$G$102)*SUMIF(Inputs!$I$4:$R$4,BQ$8,Inputs!$I$16:$R$16)</f>
        <v>0</v>
      </c>
      <c r="BR39" s="143">
        <f>SUMIF(Inputs!$I$4:$R$4,BR$8,Inputs!$I141:$R141)*SUMIF(Inputs!$B$91:$B$102,BR$9,Inputs!$G$91:$G$102)*SUMIF(Inputs!$I$4:$R$4,BR$8,Inputs!$I$16:$R$16)</f>
        <v>0</v>
      </c>
      <c r="BS39" s="143">
        <f>SUMIF(Inputs!$I$4:$R$4,BS$8,Inputs!$I141:$R141)*SUMIF(Inputs!$B$91:$B$102,BS$9,Inputs!$G$91:$G$102)*SUMIF(Inputs!$I$4:$R$4,BS$8,Inputs!$I$16:$R$16)</f>
        <v>0</v>
      </c>
      <c r="BT39" s="143">
        <f>SUMIF(Inputs!$I$4:$R$4,BT$8,Inputs!$I141:$R141)*SUMIF(Inputs!$B$91:$B$102,BT$9,Inputs!$G$91:$G$102)*SUMIF(Inputs!$I$4:$R$4,BT$8,Inputs!$I$16:$R$16)</f>
        <v>0</v>
      </c>
      <c r="BU39" s="143">
        <f>SUMIF(Inputs!$I$4:$R$4,BU$8,Inputs!$I141:$R141)*SUMIF(Inputs!$B$91:$B$102,BU$9,Inputs!$G$91:$G$102)*SUMIF(Inputs!$I$4:$R$4,BU$8,Inputs!$I$16:$R$16)</f>
        <v>0</v>
      </c>
      <c r="BV39" s="143">
        <f>SUMIF(Inputs!$I$4:$R$4,BV$8,Inputs!$I141:$R141)*SUMIF(Inputs!$B$91:$B$102,BV$9,Inputs!$G$91:$G$102)*SUMIF(Inputs!$I$4:$R$4,BV$8,Inputs!$I$16:$R$16)</f>
        <v>0</v>
      </c>
      <c r="BW39" s="143">
        <f>SUMIF(Inputs!$I$4:$R$4,BW$8,Inputs!$I141:$R141)*SUMIF(Inputs!$B$91:$B$102,BW$9,Inputs!$G$91:$G$102)*SUMIF(Inputs!$I$4:$R$4,BW$8,Inputs!$I$16:$R$16)</f>
        <v>0</v>
      </c>
      <c r="BX39" s="143">
        <f>SUMIF(Inputs!$I$4:$R$4,BX$8,Inputs!$I141:$R141)*SUMIF(Inputs!$B$91:$B$102,BX$9,Inputs!$G$91:$G$102)*SUMIF(Inputs!$I$4:$R$4,BX$8,Inputs!$I$16:$R$16)</f>
        <v>0</v>
      </c>
      <c r="BY39" s="143">
        <f>SUMIF(Inputs!$I$4:$R$4,BY$8,Inputs!$I141:$R141)*SUMIF(Inputs!$B$91:$B$102,BY$9,Inputs!$G$91:$G$102)*SUMIF(Inputs!$I$4:$R$4,BY$8,Inputs!$I$16:$R$16)</f>
        <v>0</v>
      </c>
      <c r="BZ39" s="143">
        <f>SUMIF(Inputs!$I$4:$R$4,BZ$8,Inputs!$I141:$R141)*SUMIF(Inputs!$B$91:$B$102,BZ$9,Inputs!$G$91:$G$102)*SUMIF(Inputs!$I$4:$R$4,BZ$8,Inputs!$I$16:$R$16)</f>
        <v>0</v>
      </c>
      <c r="CA39" s="143">
        <f>SUMIF(Inputs!$I$4:$R$4,CA$8,Inputs!$I141:$R141)*SUMIF(Inputs!$B$91:$B$102,CA$9,Inputs!$G$91:$G$102)*SUMIF(Inputs!$I$4:$R$4,CA$8,Inputs!$I$16:$R$16)</f>
        <v>0</v>
      </c>
      <c r="CB39" s="143">
        <f>SUMIF(Inputs!$I$4:$R$4,CB$8,Inputs!$I141:$R141)*SUMIF(Inputs!$B$91:$B$102,CB$9,Inputs!$G$91:$G$102)*SUMIF(Inputs!$I$4:$R$4,CB$8,Inputs!$I$16:$R$16)</f>
        <v>0</v>
      </c>
      <c r="CC39" s="143">
        <f>SUMIF(Inputs!$I$4:$R$4,CC$8,Inputs!$I141:$R141)*SUMIF(Inputs!$B$91:$B$102,CC$9,Inputs!$G$91:$G$102)*SUMIF(Inputs!$I$4:$R$4,CC$8,Inputs!$I$16:$R$16)</f>
        <v>0</v>
      </c>
      <c r="CD39" s="143">
        <f>SUMIF(Inputs!$I$4:$R$4,CD$8,Inputs!$I141:$R141)*SUMIF(Inputs!$B$91:$B$102,CD$9,Inputs!$G$91:$G$102)*SUMIF(Inputs!$I$4:$R$4,CD$8,Inputs!$I$16:$R$16)</f>
        <v>0</v>
      </c>
      <c r="CE39" s="143">
        <f>SUMIF(Inputs!$I$4:$R$4,CE$8,Inputs!$I141:$R141)*SUMIF(Inputs!$B$91:$B$102,CE$9,Inputs!$G$91:$G$102)*SUMIF(Inputs!$I$4:$R$4,CE$8,Inputs!$I$16:$R$16)</f>
        <v>0</v>
      </c>
      <c r="CF39" s="143">
        <f>SUMIF(Inputs!$I$4:$R$4,CF$8,Inputs!$I141:$R141)*SUMIF(Inputs!$B$91:$B$102,CF$9,Inputs!$G$91:$G$102)*SUMIF(Inputs!$I$4:$R$4,CF$8,Inputs!$I$16:$R$16)</f>
        <v>0</v>
      </c>
      <c r="CG39" s="143">
        <f>SUMIF(Inputs!$I$4:$R$4,CG$8,Inputs!$I141:$R141)*SUMIF(Inputs!$B$91:$B$102,CG$9,Inputs!$G$91:$G$102)*SUMIF(Inputs!$I$4:$R$4,CG$8,Inputs!$I$16:$R$16)</f>
        <v>0</v>
      </c>
      <c r="CH39" s="143">
        <f>SUMIF(Inputs!$I$4:$R$4,CH$8,Inputs!$I141:$R141)*SUMIF(Inputs!$B$91:$B$102,CH$9,Inputs!$G$91:$G$102)*SUMIF(Inputs!$I$4:$R$4,CH$8,Inputs!$I$16:$R$16)</f>
        <v>0</v>
      </c>
      <c r="CI39" s="143">
        <f>SUMIF(Inputs!$I$4:$R$4,CI$8,Inputs!$I141:$R141)*SUMIF(Inputs!$B$91:$B$102,CI$9,Inputs!$G$91:$G$102)*SUMIF(Inputs!$I$4:$R$4,CI$8,Inputs!$I$16:$R$16)</f>
        <v>0</v>
      </c>
      <c r="CJ39" s="143">
        <f>SUMIF(Inputs!$I$4:$R$4,CJ$8,Inputs!$I141:$R141)*SUMIF(Inputs!$B$91:$B$102,CJ$9,Inputs!$G$91:$G$102)*SUMIF(Inputs!$I$4:$R$4,CJ$8,Inputs!$I$16:$R$16)</f>
        <v>0</v>
      </c>
      <c r="CK39" s="143">
        <f>SUMIF(Inputs!$I$4:$R$4,CK$8,Inputs!$I141:$R141)*SUMIF(Inputs!$B$91:$B$102,CK$9,Inputs!$G$91:$G$102)*SUMIF(Inputs!$I$4:$R$4,CK$8,Inputs!$I$16:$R$16)</f>
        <v>0</v>
      </c>
      <c r="CL39" s="143">
        <f>SUMIF(Inputs!$I$4:$R$4,CL$8,Inputs!$I141:$R141)*SUMIF(Inputs!$B$91:$B$102,CL$9,Inputs!$G$91:$G$102)*SUMIF(Inputs!$I$4:$R$4,CL$8,Inputs!$I$16:$R$16)</f>
        <v>0</v>
      </c>
      <c r="CM39" s="143">
        <f>SUMIF(Inputs!$I$4:$R$4,CM$8,Inputs!$I141:$R141)*SUMIF(Inputs!$B$91:$B$102,CM$9,Inputs!$G$91:$G$102)*SUMIF(Inputs!$I$4:$R$4,CM$8,Inputs!$I$16:$R$16)</f>
        <v>0</v>
      </c>
      <c r="CN39" s="143">
        <f>SUMIF(Inputs!$I$4:$R$4,CN$8,Inputs!$I141:$R141)*SUMIF(Inputs!$B$91:$B$102,CN$9,Inputs!$G$91:$G$102)*SUMIF(Inputs!$I$4:$R$4,CN$8,Inputs!$I$16:$R$16)</f>
        <v>0</v>
      </c>
      <c r="CO39" s="143">
        <f>SUMIF(Inputs!$I$4:$R$4,CO$8,Inputs!$I141:$R141)*SUMIF(Inputs!$B$91:$B$102,CO$9,Inputs!$G$91:$G$102)*SUMIF(Inputs!$I$4:$R$4,CO$8,Inputs!$I$16:$R$16)</f>
        <v>0</v>
      </c>
      <c r="CP39" s="143">
        <f>SUMIF(Inputs!$I$4:$R$4,CP$8,Inputs!$I141:$R141)*SUMIF(Inputs!$B$91:$B$102,CP$9,Inputs!$G$91:$G$102)*SUMIF(Inputs!$I$4:$R$4,CP$8,Inputs!$I$16:$R$16)</f>
        <v>0</v>
      </c>
      <c r="CQ39" s="143">
        <f>SUMIF(Inputs!$I$4:$R$4,CQ$8,Inputs!$I141:$R141)*SUMIF(Inputs!$B$91:$B$102,CQ$9,Inputs!$G$91:$G$102)*SUMIF(Inputs!$I$4:$R$4,CQ$8,Inputs!$I$16:$R$16)</f>
        <v>0</v>
      </c>
      <c r="CR39" s="143">
        <f>SUMIF(Inputs!$I$4:$R$4,CR$8,Inputs!$I141:$R141)*SUMIF(Inputs!$B$91:$B$102,CR$9,Inputs!$G$91:$G$102)*SUMIF(Inputs!$I$4:$R$4,CR$8,Inputs!$I$16:$R$16)</f>
        <v>0</v>
      </c>
      <c r="CS39" s="143">
        <f>SUMIF(Inputs!$I$4:$R$4,CS$8,Inputs!$I141:$R141)*SUMIF(Inputs!$B$91:$B$102,CS$9,Inputs!$G$91:$G$102)*SUMIF(Inputs!$I$4:$R$4,CS$8,Inputs!$I$16:$R$16)</f>
        <v>0</v>
      </c>
      <c r="CT39" s="143">
        <f>SUMIF(Inputs!$I$4:$R$4,CT$8,Inputs!$I141:$R141)*SUMIF(Inputs!$B$91:$B$102,CT$9,Inputs!$G$91:$G$102)*SUMIF(Inputs!$I$4:$R$4,CT$8,Inputs!$I$16:$R$16)</f>
        <v>0</v>
      </c>
      <c r="CU39" s="143">
        <f>SUMIF(Inputs!$I$4:$R$4,CU$8,Inputs!$I141:$R141)*SUMIF(Inputs!$B$91:$B$102,CU$9,Inputs!$G$91:$G$102)*SUMIF(Inputs!$I$4:$R$4,CU$8,Inputs!$I$16:$R$16)</f>
        <v>0</v>
      </c>
      <c r="CV39" s="143">
        <f>SUMIF(Inputs!$I$4:$R$4,CV$8,Inputs!$I141:$R141)*SUMIF(Inputs!$B$91:$B$102,CV$9,Inputs!$G$91:$G$102)*SUMIF(Inputs!$I$4:$R$4,CV$8,Inputs!$I$16:$R$16)</f>
        <v>0</v>
      </c>
      <c r="CW39" s="143">
        <f>SUMIF(Inputs!$I$4:$R$4,CW$8,Inputs!$I141:$R141)*SUMIF(Inputs!$B$91:$B$102,CW$9,Inputs!$G$91:$G$102)*SUMIF(Inputs!$I$4:$R$4,CW$8,Inputs!$I$16:$R$16)</f>
        <v>0</v>
      </c>
      <c r="CX39" s="143">
        <f>SUMIF(Inputs!$I$4:$R$4,CX$8,Inputs!$I141:$R141)*SUMIF(Inputs!$B$91:$B$102,CX$9,Inputs!$G$91:$G$102)*SUMIF(Inputs!$I$4:$R$4,CX$8,Inputs!$I$16:$R$16)</f>
        <v>0</v>
      </c>
      <c r="CY39" s="143">
        <f>SUMIF(Inputs!$I$4:$R$4,CY$8,Inputs!$I141:$R141)*SUMIF(Inputs!$B$91:$B$102,CY$9,Inputs!$G$91:$G$102)*SUMIF(Inputs!$I$4:$R$4,CY$8,Inputs!$I$16:$R$16)</f>
        <v>0</v>
      </c>
      <c r="CZ39" s="143">
        <f>SUMIF(Inputs!$I$4:$R$4,CZ$8,Inputs!$I141:$R141)*SUMIF(Inputs!$B$91:$B$102,CZ$9,Inputs!$G$91:$G$102)*SUMIF(Inputs!$I$4:$R$4,CZ$8,Inputs!$I$16:$R$16)</f>
        <v>0</v>
      </c>
      <c r="DA39" s="143">
        <f>SUMIF(Inputs!$I$4:$R$4,DA$8,Inputs!$I141:$R141)*SUMIF(Inputs!$B$91:$B$102,DA$9,Inputs!$G$91:$G$102)*SUMIF(Inputs!$I$4:$R$4,DA$8,Inputs!$I$16:$R$16)</f>
        <v>0</v>
      </c>
      <c r="DB39" s="143">
        <f>SUMIF(Inputs!$I$4:$R$4,DB$8,Inputs!$I141:$R141)*SUMIF(Inputs!$B$91:$B$102,DB$9,Inputs!$G$91:$G$102)*SUMIF(Inputs!$I$4:$R$4,DB$8,Inputs!$I$16:$R$16)</f>
        <v>0</v>
      </c>
      <c r="DC39" s="143">
        <f>SUMIF(Inputs!$I$4:$R$4,DC$8,Inputs!$I141:$R141)*SUMIF(Inputs!$B$91:$B$102,DC$9,Inputs!$G$91:$G$102)*SUMIF(Inputs!$I$4:$R$4,DC$8,Inputs!$I$16:$R$16)</f>
        <v>0</v>
      </c>
      <c r="DD39" s="143">
        <f>SUMIF(Inputs!$I$4:$R$4,DD$8,Inputs!$I141:$R141)*SUMIF(Inputs!$B$91:$B$102,DD$9,Inputs!$G$91:$G$102)*SUMIF(Inputs!$I$4:$R$4,DD$8,Inputs!$I$16:$R$16)</f>
        <v>0</v>
      </c>
      <c r="DE39" s="143">
        <f>SUMIF(Inputs!$I$4:$R$4,DE$8,Inputs!$I141:$R141)*SUMIF(Inputs!$B$91:$B$102,DE$9,Inputs!$G$91:$G$102)*SUMIF(Inputs!$I$4:$R$4,DE$8,Inputs!$I$16:$R$16)</f>
        <v>0</v>
      </c>
      <c r="DF39" s="143">
        <f>SUMIF(Inputs!$I$4:$R$4,DF$8,Inputs!$I141:$R141)*SUMIF(Inputs!$B$91:$B$102,DF$9,Inputs!$G$91:$G$102)*SUMIF(Inputs!$I$4:$R$4,DF$8,Inputs!$I$16:$R$16)</f>
        <v>0</v>
      </c>
      <c r="DG39" s="143">
        <f>SUMIF(Inputs!$I$4:$R$4,DG$8,Inputs!$I141:$R141)*SUMIF(Inputs!$B$91:$B$102,DG$9,Inputs!$G$91:$G$102)*SUMIF(Inputs!$I$4:$R$4,DG$8,Inputs!$I$16:$R$16)</f>
        <v>0</v>
      </c>
      <c r="DH39" s="143">
        <f>SUMIF(Inputs!$I$4:$R$4,DH$8,Inputs!$I141:$R141)*SUMIF(Inputs!$B$91:$B$102,DH$9,Inputs!$G$91:$G$102)*SUMIF(Inputs!$I$4:$R$4,DH$8,Inputs!$I$16:$R$16)</f>
        <v>0</v>
      </c>
      <c r="DI39" s="143">
        <f>SUMIF(Inputs!$I$4:$R$4,DI$8,Inputs!$I141:$R141)*SUMIF(Inputs!$B$91:$B$102,DI$9,Inputs!$G$91:$G$102)*SUMIF(Inputs!$I$4:$R$4,DI$8,Inputs!$I$16:$R$16)</f>
        <v>0</v>
      </c>
      <c r="DJ39" s="143">
        <f>SUMIF(Inputs!$I$4:$R$4,DJ$8,Inputs!$I141:$R141)*SUMIF(Inputs!$B$91:$B$102,DJ$9,Inputs!$G$91:$G$102)*SUMIF(Inputs!$I$4:$R$4,DJ$8,Inputs!$I$16:$R$16)</f>
        <v>0</v>
      </c>
      <c r="DK39" s="143">
        <f>SUMIF(Inputs!$I$4:$R$4,DK$8,Inputs!$I141:$R141)*SUMIF(Inputs!$B$91:$B$102,DK$9,Inputs!$G$91:$G$102)*SUMIF(Inputs!$I$4:$R$4,DK$8,Inputs!$I$16:$R$16)</f>
        <v>0</v>
      </c>
      <c r="DL39" s="143">
        <f>SUMIF(Inputs!$I$4:$R$4,DL$8,Inputs!$I141:$R141)*SUMIF(Inputs!$B$91:$B$102,DL$9,Inputs!$G$91:$G$102)*SUMIF(Inputs!$I$4:$R$4,DL$8,Inputs!$I$16:$R$16)</f>
        <v>0</v>
      </c>
      <c r="DM39" s="143">
        <f>SUMIF(Inputs!$I$4:$R$4,DM$8,Inputs!$I141:$R141)*SUMIF(Inputs!$B$91:$B$102,DM$9,Inputs!$G$91:$G$102)*SUMIF(Inputs!$I$4:$R$4,DM$8,Inputs!$I$16:$R$16)</f>
        <v>0</v>
      </c>
      <c r="DN39" s="143">
        <f>SUMIF(Inputs!$I$4:$R$4,DN$8,Inputs!$I141:$R141)*SUMIF(Inputs!$B$91:$B$102,DN$9,Inputs!$G$91:$G$102)*SUMIF(Inputs!$I$4:$R$4,DN$8,Inputs!$I$16:$R$16)</f>
        <v>0</v>
      </c>
      <c r="DO39" s="143">
        <f>SUMIF(Inputs!$I$4:$R$4,DO$8,Inputs!$I141:$R141)*SUMIF(Inputs!$B$91:$B$102,DO$9,Inputs!$G$91:$G$102)*SUMIF(Inputs!$I$4:$R$4,DO$8,Inputs!$I$16:$R$16)</f>
        <v>0</v>
      </c>
      <c r="DP39" s="143">
        <f>SUMIF(Inputs!$I$4:$R$4,DP$8,Inputs!$I141:$R141)*SUMIF(Inputs!$B$91:$B$102,DP$9,Inputs!$G$91:$G$102)*SUMIF(Inputs!$I$4:$R$4,DP$8,Inputs!$I$16:$R$16)</f>
        <v>0</v>
      </c>
      <c r="DQ39" s="143">
        <f>SUMIF(Inputs!$I$4:$R$4,DQ$8,Inputs!$I141:$R141)*SUMIF(Inputs!$B$91:$B$102,DQ$9,Inputs!$G$91:$G$102)*SUMIF(Inputs!$I$4:$R$4,DQ$8,Inputs!$I$16:$R$16)</f>
        <v>0</v>
      </c>
      <c r="DR39" s="143">
        <f>SUMIF(Inputs!$I$4:$R$4,DR$8,Inputs!$I141:$R141)*SUMIF(Inputs!$B$91:$B$102,DR$9,Inputs!$G$91:$G$102)*SUMIF(Inputs!$I$4:$R$4,DR$8,Inputs!$I$16:$R$16)</f>
        <v>0</v>
      </c>
      <c r="DS39" s="143">
        <f>SUMIF(Inputs!$I$4:$R$4,DS$8,Inputs!$I141:$R141)*SUMIF(Inputs!$B$91:$B$102,DS$9,Inputs!$G$91:$G$102)*SUMIF(Inputs!$I$4:$R$4,DS$8,Inputs!$I$16:$R$16)</f>
        <v>0</v>
      </c>
      <c r="DT39" s="143">
        <f>SUMIF(Inputs!$I$4:$R$4,DT$8,Inputs!$I141:$R141)*SUMIF(Inputs!$B$91:$B$102,DT$9,Inputs!$G$91:$G$102)*SUMIF(Inputs!$I$4:$R$4,DT$8,Inputs!$I$16:$R$16)</f>
        <v>0</v>
      </c>
      <c r="DU39" s="143">
        <f>SUMIF(Inputs!$I$4:$R$4,DU$8,Inputs!$I141:$R141)*SUMIF(Inputs!$B$91:$B$102,DU$9,Inputs!$G$91:$G$102)*SUMIF(Inputs!$I$4:$R$4,DU$8,Inputs!$I$16:$R$16)</f>
        <v>0</v>
      </c>
      <c r="DV39" s="21"/>
      <c r="DW39" s="21"/>
      <c r="DX39" s="21"/>
      <c r="DY39" s="21"/>
      <c r="DZ39" s="21"/>
      <c r="EA39" s="21"/>
      <c r="EB39" s="21"/>
      <c r="EC39" s="21"/>
      <c r="ED39" s="21"/>
      <c r="EE39" s="21"/>
      <c r="EF39" s="21"/>
      <c r="EG39" s="21"/>
      <c r="EH39" s="21"/>
      <c r="EI39" s="21"/>
      <c r="EJ39" s="21"/>
      <c r="EK39" s="21"/>
      <c r="EL39" s="21"/>
      <c r="EM39" s="21"/>
      <c r="EN39" s="21"/>
      <c r="EO39" s="21"/>
    </row>
    <row r="40" spans="1:145" ht="13.5" customHeight="1">
      <c r="A40" s="21"/>
      <c r="B40" s="21"/>
      <c r="C40" s="64" t="s">
        <v>180</v>
      </c>
      <c r="D40" s="79" t="s">
        <v>77</v>
      </c>
      <c r="E40" s="21"/>
      <c r="F40" s="143">
        <f ca="1">MAX(SUMIF(Inputs!$I$4:$R$4,F$8,Inputs!$I143:$R143)*SUMIF(Inputs!$B$91:$B$102,F$9,Inputs!$G$91:$G$102)*SUMIF(Inputs!$I$4:$R$4,F$8,Inputs!$I$16:$R$16),SUM(F37:F39)*SUMIF(Inputs!$I$4:$R$4,Costs!F$8,Inputs!$I$142:$R$142))</f>
        <v>0</v>
      </c>
      <c r="G40" s="143">
        <f ca="1">MAX(SUMIF(Inputs!$I$4:$R$4,G$8,Inputs!$I143:$R143)*SUMIF(Inputs!$B$91:$B$102,G$9,Inputs!$G$91:$G$102)*SUMIF(Inputs!$I$4:$R$4,G$8,Inputs!$I$16:$R$16),SUM(G37:G39)*SUMIF(Inputs!$I$4:$R$4,Costs!G$8,Inputs!$I$142:$R$142))</f>
        <v>0</v>
      </c>
      <c r="H40" s="143">
        <f ca="1">MAX(SUMIF(Inputs!$I$4:$R$4,H$8,Inputs!$I143:$R143)*SUMIF(Inputs!$B$91:$B$102,H$9,Inputs!$G$91:$G$102)*SUMIF(Inputs!$I$4:$R$4,H$8,Inputs!$I$16:$R$16),SUM(H37:H39)*SUMIF(Inputs!$I$4:$R$4,Costs!H$8,Inputs!$I$142:$R$142))</f>
        <v>0</v>
      </c>
      <c r="I40" s="143">
        <f ca="1">MAX(SUMIF(Inputs!$I$4:$R$4,I$8,Inputs!$I143:$R143)*SUMIF(Inputs!$B$91:$B$102,I$9,Inputs!$G$91:$G$102)*SUMIF(Inputs!$I$4:$R$4,I$8,Inputs!$I$16:$R$16),SUM(I37:I39)*SUMIF(Inputs!$I$4:$R$4,Costs!I$8,Inputs!$I$142:$R$142))</f>
        <v>0</v>
      </c>
      <c r="J40" s="143">
        <f ca="1">MAX(SUMIF(Inputs!$I$4:$R$4,J$8,Inputs!$I143:$R143)*SUMIF(Inputs!$B$91:$B$102,J$9,Inputs!$G$91:$G$102)*SUMIF(Inputs!$I$4:$R$4,J$8,Inputs!$I$16:$R$16),SUM(J37:J39)*SUMIF(Inputs!$I$4:$R$4,Costs!J$8,Inputs!$I$142:$R$142))</f>
        <v>0</v>
      </c>
      <c r="K40" s="143">
        <f ca="1">MAX(SUMIF(Inputs!$I$4:$R$4,K$8,Inputs!$I143:$R143)*SUMIF(Inputs!$B$91:$B$102,K$9,Inputs!$G$91:$G$102)*SUMIF(Inputs!$I$4:$R$4,K$8,Inputs!$I$16:$R$16),SUM(K37:K39)*SUMIF(Inputs!$I$4:$R$4,Costs!K$8,Inputs!$I$142:$R$142))</f>
        <v>0</v>
      </c>
      <c r="L40" s="143">
        <f ca="1">MAX(SUMIF(Inputs!$I$4:$R$4,L$8,Inputs!$I143:$R143)*SUMIF(Inputs!$B$91:$B$102,L$9,Inputs!$G$91:$G$102)*SUMIF(Inputs!$I$4:$R$4,L$8,Inputs!$I$16:$R$16),SUM(L37:L39)*SUMIF(Inputs!$I$4:$R$4,Costs!L$8,Inputs!$I$142:$R$142))</f>
        <v>0</v>
      </c>
      <c r="M40" s="143">
        <f ca="1">MAX(SUMIF(Inputs!$I$4:$R$4,M$8,Inputs!$I143:$R143)*SUMIF(Inputs!$B$91:$B$102,M$9,Inputs!$G$91:$G$102)*SUMIF(Inputs!$I$4:$R$4,M$8,Inputs!$I$16:$R$16),SUM(M37:M39)*SUMIF(Inputs!$I$4:$R$4,Costs!M$8,Inputs!$I$142:$R$142))</f>
        <v>0</v>
      </c>
      <c r="N40" s="143">
        <f ca="1">MAX(SUMIF(Inputs!$I$4:$R$4,N$8,Inputs!$I143:$R143)*SUMIF(Inputs!$B$91:$B$102,N$9,Inputs!$G$91:$G$102)*SUMIF(Inputs!$I$4:$R$4,N$8,Inputs!$I$16:$R$16),SUM(N37:N39)*SUMIF(Inputs!$I$4:$R$4,Costs!N$8,Inputs!$I$142:$R$142))</f>
        <v>0</v>
      </c>
      <c r="O40" s="143">
        <f ca="1">MAX(SUMIF(Inputs!$I$4:$R$4,O$8,Inputs!$I143:$R143)*SUMIF(Inputs!$B$91:$B$102,O$9,Inputs!$G$91:$G$102)*SUMIF(Inputs!$I$4:$R$4,O$8,Inputs!$I$16:$R$16),SUM(O37:O39)*SUMIF(Inputs!$I$4:$R$4,Costs!O$8,Inputs!$I$142:$R$142))</f>
        <v>0</v>
      </c>
      <c r="P40" s="143">
        <f ca="1">MAX(SUMIF(Inputs!$I$4:$R$4,P$8,Inputs!$I143:$R143)*SUMIF(Inputs!$B$91:$B$102,P$9,Inputs!$G$91:$G$102)*SUMIF(Inputs!$I$4:$R$4,P$8,Inputs!$I$16:$R$16),SUM(P37:P39)*SUMIF(Inputs!$I$4:$R$4,Costs!P$8,Inputs!$I$142:$R$142))</f>
        <v>0</v>
      </c>
      <c r="Q40" s="143">
        <f ca="1">MAX(SUMIF(Inputs!$I$4:$R$4,Q$8,Inputs!$I143:$R143)*SUMIF(Inputs!$B$91:$B$102,Q$9,Inputs!$G$91:$G$102)*SUMIF(Inputs!$I$4:$R$4,Q$8,Inputs!$I$16:$R$16),SUM(Q37:Q39)*SUMIF(Inputs!$I$4:$R$4,Costs!Q$8,Inputs!$I$142:$R$142))</f>
        <v>0</v>
      </c>
      <c r="R40" s="143">
        <f ca="1">MAX(SUMIF(Inputs!$I$4:$R$4,R$8,Inputs!$I143:$R143)*SUMIF(Inputs!$B$91:$B$102,R$9,Inputs!$G$91:$G$102)*SUMIF(Inputs!$I$4:$R$4,R$8,Inputs!$I$16:$R$16),SUM(R37:R39)*SUMIF(Inputs!$I$4:$R$4,Costs!R$8,Inputs!$I$142:$R$142))</f>
        <v>0</v>
      </c>
      <c r="S40" s="143">
        <f ca="1">MAX(SUMIF(Inputs!$I$4:$R$4,S$8,Inputs!$I143:$R143)*SUMIF(Inputs!$B$91:$B$102,S$9,Inputs!$G$91:$G$102)*SUMIF(Inputs!$I$4:$R$4,S$8,Inputs!$I$16:$R$16),SUM(S37:S39)*SUMIF(Inputs!$I$4:$R$4,Costs!S$8,Inputs!$I$142:$R$142))</f>
        <v>0</v>
      </c>
      <c r="T40" s="143">
        <f ca="1">MAX(SUMIF(Inputs!$I$4:$R$4,T$8,Inputs!$I143:$R143)*SUMIF(Inputs!$B$91:$B$102,T$9,Inputs!$G$91:$G$102)*SUMIF(Inputs!$I$4:$R$4,T$8,Inputs!$I$16:$R$16),SUM(T37:T39)*SUMIF(Inputs!$I$4:$R$4,Costs!T$8,Inputs!$I$142:$R$142))</f>
        <v>0</v>
      </c>
      <c r="U40" s="143">
        <f ca="1">MAX(SUMIF(Inputs!$I$4:$R$4,U$8,Inputs!$I143:$R143)*SUMIF(Inputs!$B$91:$B$102,U$9,Inputs!$G$91:$G$102)*SUMIF(Inputs!$I$4:$R$4,U$8,Inputs!$I$16:$R$16),SUM(U37:U39)*SUMIF(Inputs!$I$4:$R$4,Costs!U$8,Inputs!$I$142:$R$142))</f>
        <v>0</v>
      </c>
      <c r="V40" s="143">
        <f ca="1">MAX(SUMIF(Inputs!$I$4:$R$4,V$8,Inputs!$I143:$R143)*SUMIF(Inputs!$B$91:$B$102,V$9,Inputs!$G$91:$G$102)*SUMIF(Inputs!$I$4:$R$4,V$8,Inputs!$I$16:$R$16),SUM(V37:V39)*SUMIF(Inputs!$I$4:$R$4,Costs!V$8,Inputs!$I$142:$R$142))</f>
        <v>0</v>
      </c>
      <c r="W40" s="143">
        <f ca="1">MAX(SUMIF(Inputs!$I$4:$R$4,W$8,Inputs!$I143:$R143)*SUMIF(Inputs!$B$91:$B$102,W$9,Inputs!$G$91:$G$102)*SUMIF(Inputs!$I$4:$R$4,W$8,Inputs!$I$16:$R$16),SUM(W37:W39)*SUMIF(Inputs!$I$4:$R$4,Costs!W$8,Inputs!$I$142:$R$142))</f>
        <v>0</v>
      </c>
      <c r="X40" s="143">
        <f ca="1">MAX(SUMIF(Inputs!$I$4:$R$4,X$8,Inputs!$I143:$R143)*SUMIF(Inputs!$B$91:$B$102,X$9,Inputs!$G$91:$G$102)*SUMIF(Inputs!$I$4:$R$4,X$8,Inputs!$I$16:$R$16),SUM(X37:X39)*SUMIF(Inputs!$I$4:$R$4,Costs!X$8,Inputs!$I$142:$R$142))</f>
        <v>0</v>
      </c>
      <c r="Y40" s="143">
        <f ca="1">MAX(SUMIF(Inputs!$I$4:$R$4,Y$8,Inputs!$I143:$R143)*SUMIF(Inputs!$B$91:$B$102,Y$9,Inputs!$G$91:$G$102)*SUMIF(Inputs!$I$4:$R$4,Y$8,Inputs!$I$16:$R$16),SUM(Y37:Y39)*SUMIF(Inputs!$I$4:$R$4,Costs!Y$8,Inputs!$I$142:$R$142))</f>
        <v>0</v>
      </c>
      <c r="Z40" s="143">
        <f ca="1">MAX(SUMIF(Inputs!$I$4:$R$4,Z$8,Inputs!$I143:$R143)*SUMIF(Inputs!$B$91:$B$102,Z$9,Inputs!$G$91:$G$102)*SUMIF(Inputs!$I$4:$R$4,Z$8,Inputs!$I$16:$R$16),SUM(Z37:Z39)*SUMIF(Inputs!$I$4:$R$4,Costs!Z$8,Inputs!$I$142:$R$142))</f>
        <v>0</v>
      </c>
      <c r="AA40" s="143">
        <f ca="1">MAX(SUMIF(Inputs!$I$4:$R$4,AA$8,Inputs!$I143:$R143)*SUMIF(Inputs!$B$91:$B$102,AA$9,Inputs!$G$91:$G$102)*SUMIF(Inputs!$I$4:$R$4,AA$8,Inputs!$I$16:$R$16),SUM(AA37:AA39)*SUMIF(Inputs!$I$4:$R$4,Costs!AA$8,Inputs!$I$142:$R$142))</f>
        <v>0</v>
      </c>
      <c r="AB40" s="143">
        <f ca="1">MAX(SUMIF(Inputs!$I$4:$R$4,AB$8,Inputs!$I143:$R143)*SUMIF(Inputs!$B$91:$B$102,AB$9,Inputs!$G$91:$G$102)*SUMIF(Inputs!$I$4:$R$4,AB$8,Inputs!$I$16:$R$16),SUM(AB37:AB39)*SUMIF(Inputs!$I$4:$R$4,Costs!AB$8,Inputs!$I$142:$R$142))</f>
        <v>0</v>
      </c>
      <c r="AC40" s="143">
        <f ca="1">MAX(SUMIF(Inputs!$I$4:$R$4,AC$8,Inputs!$I143:$R143)*SUMIF(Inputs!$B$91:$B$102,AC$9,Inputs!$G$91:$G$102)*SUMIF(Inputs!$I$4:$R$4,AC$8,Inputs!$I$16:$R$16),SUM(AC37:AC39)*SUMIF(Inputs!$I$4:$R$4,Costs!AC$8,Inputs!$I$142:$R$142))</f>
        <v>0</v>
      </c>
      <c r="AD40" s="143">
        <f ca="1">MAX(SUMIF(Inputs!$I$4:$R$4,AD$8,Inputs!$I143:$R143)*SUMIF(Inputs!$B$91:$B$102,AD$9,Inputs!$G$91:$G$102)*SUMIF(Inputs!$I$4:$R$4,AD$8,Inputs!$I$16:$R$16),SUM(AD37:AD39)*SUMIF(Inputs!$I$4:$R$4,Costs!AD$8,Inputs!$I$142:$R$142))</f>
        <v>0</v>
      </c>
      <c r="AE40" s="143">
        <f ca="1">MAX(SUMIF(Inputs!$I$4:$R$4,AE$8,Inputs!$I143:$R143)*SUMIF(Inputs!$B$91:$B$102,AE$9,Inputs!$G$91:$G$102)*SUMIF(Inputs!$I$4:$R$4,AE$8,Inputs!$I$16:$R$16),SUM(AE37:AE39)*SUMIF(Inputs!$I$4:$R$4,Costs!AE$8,Inputs!$I$142:$R$142))</f>
        <v>0</v>
      </c>
      <c r="AF40" s="143">
        <f ca="1">MAX(SUMIF(Inputs!$I$4:$R$4,AF$8,Inputs!$I143:$R143)*SUMIF(Inputs!$B$91:$B$102,AF$9,Inputs!$G$91:$G$102)*SUMIF(Inputs!$I$4:$R$4,AF$8,Inputs!$I$16:$R$16),SUM(AF37:AF39)*SUMIF(Inputs!$I$4:$R$4,Costs!AF$8,Inputs!$I$142:$R$142))</f>
        <v>0</v>
      </c>
      <c r="AG40" s="143">
        <f ca="1">MAX(SUMIF(Inputs!$I$4:$R$4,AG$8,Inputs!$I143:$R143)*SUMIF(Inputs!$B$91:$B$102,AG$9,Inputs!$G$91:$G$102)*SUMIF(Inputs!$I$4:$R$4,AG$8,Inputs!$I$16:$R$16),SUM(AG37:AG39)*SUMIF(Inputs!$I$4:$R$4,Costs!AG$8,Inputs!$I$142:$R$142))</f>
        <v>0</v>
      </c>
      <c r="AH40" s="143">
        <f ca="1">MAX(SUMIF(Inputs!$I$4:$R$4,AH$8,Inputs!$I143:$R143)*SUMIF(Inputs!$B$91:$B$102,AH$9,Inputs!$G$91:$G$102)*SUMIF(Inputs!$I$4:$R$4,AH$8,Inputs!$I$16:$R$16),SUM(AH37:AH39)*SUMIF(Inputs!$I$4:$R$4,Costs!AH$8,Inputs!$I$142:$R$142))</f>
        <v>0</v>
      </c>
      <c r="AI40" s="143">
        <f ca="1">MAX(SUMIF(Inputs!$I$4:$R$4,AI$8,Inputs!$I143:$R143)*SUMIF(Inputs!$B$91:$B$102,AI$9,Inputs!$G$91:$G$102)*SUMIF(Inputs!$I$4:$R$4,AI$8,Inputs!$I$16:$R$16),SUM(AI37:AI39)*SUMIF(Inputs!$I$4:$R$4,Costs!AI$8,Inputs!$I$142:$R$142))</f>
        <v>0</v>
      </c>
      <c r="AJ40" s="143">
        <f ca="1">MAX(SUMIF(Inputs!$I$4:$R$4,AJ$8,Inputs!$I143:$R143)*SUMIF(Inputs!$B$91:$B$102,AJ$9,Inputs!$G$91:$G$102)*SUMIF(Inputs!$I$4:$R$4,AJ$8,Inputs!$I$16:$R$16),SUM(AJ37:AJ39)*SUMIF(Inputs!$I$4:$R$4,Costs!AJ$8,Inputs!$I$142:$R$142))</f>
        <v>0</v>
      </c>
      <c r="AK40" s="143">
        <f ca="1">MAX(SUMIF(Inputs!$I$4:$R$4,AK$8,Inputs!$I143:$R143)*SUMIF(Inputs!$B$91:$B$102,AK$9,Inputs!$G$91:$G$102)*SUMIF(Inputs!$I$4:$R$4,AK$8,Inputs!$I$16:$R$16),SUM(AK37:AK39)*SUMIF(Inputs!$I$4:$R$4,Costs!AK$8,Inputs!$I$142:$R$142))</f>
        <v>0</v>
      </c>
      <c r="AL40" s="143">
        <f ca="1">MAX(SUMIF(Inputs!$I$4:$R$4,AL$8,Inputs!$I143:$R143)*SUMIF(Inputs!$B$91:$B$102,AL$9,Inputs!$G$91:$G$102)*SUMIF(Inputs!$I$4:$R$4,AL$8,Inputs!$I$16:$R$16),SUM(AL37:AL39)*SUMIF(Inputs!$I$4:$R$4,Costs!AL$8,Inputs!$I$142:$R$142))</f>
        <v>0</v>
      </c>
      <c r="AM40" s="143">
        <f ca="1">MAX(SUMIF(Inputs!$I$4:$R$4,AM$8,Inputs!$I143:$R143)*SUMIF(Inputs!$B$91:$B$102,AM$9,Inputs!$G$91:$G$102)*SUMIF(Inputs!$I$4:$R$4,AM$8,Inputs!$I$16:$R$16),SUM(AM37:AM39)*SUMIF(Inputs!$I$4:$R$4,Costs!AM$8,Inputs!$I$142:$R$142))</f>
        <v>0</v>
      </c>
      <c r="AN40" s="143">
        <f ca="1">MAX(SUMIF(Inputs!$I$4:$R$4,AN$8,Inputs!$I143:$R143)*SUMIF(Inputs!$B$91:$B$102,AN$9,Inputs!$G$91:$G$102)*SUMIF(Inputs!$I$4:$R$4,AN$8,Inputs!$I$16:$R$16),SUM(AN37:AN39)*SUMIF(Inputs!$I$4:$R$4,Costs!AN$8,Inputs!$I$142:$R$142))</f>
        <v>0</v>
      </c>
      <c r="AO40" s="143">
        <f ca="1">MAX(SUMIF(Inputs!$I$4:$R$4,AO$8,Inputs!$I143:$R143)*SUMIF(Inputs!$B$91:$B$102,AO$9,Inputs!$G$91:$G$102)*SUMIF(Inputs!$I$4:$R$4,AO$8,Inputs!$I$16:$R$16),SUM(AO37:AO39)*SUMIF(Inputs!$I$4:$R$4,Costs!AO$8,Inputs!$I$142:$R$142))</f>
        <v>0</v>
      </c>
      <c r="AP40" s="143">
        <f ca="1">MAX(SUMIF(Inputs!$I$4:$R$4,AP$8,Inputs!$I143:$R143)*SUMIF(Inputs!$B$91:$B$102,AP$9,Inputs!$G$91:$G$102)*SUMIF(Inputs!$I$4:$R$4,AP$8,Inputs!$I$16:$R$16),SUM(AP37:AP39)*SUMIF(Inputs!$I$4:$R$4,Costs!AP$8,Inputs!$I$142:$R$142))</f>
        <v>0</v>
      </c>
      <c r="AQ40" s="143">
        <f ca="1">MAX(SUMIF(Inputs!$I$4:$R$4,AQ$8,Inputs!$I143:$R143)*SUMIF(Inputs!$B$91:$B$102,AQ$9,Inputs!$G$91:$G$102)*SUMIF(Inputs!$I$4:$R$4,AQ$8,Inputs!$I$16:$R$16),SUM(AQ37:AQ39)*SUMIF(Inputs!$I$4:$R$4,Costs!AQ$8,Inputs!$I$142:$R$142))</f>
        <v>0</v>
      </c>
      <c r="AR40" s="143">
        <f ca="1">MAX(SUMIF(Inputs!$I$4:$R$4,AR$8,Inputs!$I143:$R143)*SUMIF(Inputs!$B$91:$B$102,AR$9,Inputs!$G$91:$G$102)*SUMIF(Inputs!$I$4:$R$4,AR$8,Inputs!$I$16:$R$16),SUM(AR37:AR39)*SUMIF(Inputs!$I$4:$R$4,Costs!AR$8,Inputs!$I$142:$R$142))</f>
        <v>0</v>
      </c>
      <c r="AS40" s="143">
        <f ca="1">MAX(SUMIF(Inputs!$I$4:$R$4,AS$8,Inputs!$I143:$R143)*SUMIF(Inputs!$B$91:$B$102,AS$9,Inputs!$G$91:$G$102)*SUMIF(Inputs!$I$4:$R$4,AS$8,Inputs!$I$16:$R$16),SUM(AS37:AS39)*SUMIF(Inputs!$I$4:$R$4,Costs!AS$8,Inputs!$I$142:$R$142))</f>
        <v>0</v>
      </c>
      <c r="AT40" s="143">
        <f ca="1">MAX(SUMIF(Inputs!$I$4:$R$4,AT$8,Inputs!$I143:$R143)*SUMIF(Inputs!$B$91:$B$102,AT$9,Inputs!$G$91:$G$102)*SUMIF(Inputs!$I$4:$R$4,AT$8,Inputs!$I$16:$R$16),SUM(AT37:AT39)*SUMIF(Inputs!$I$4:$R$4,Costs!AT$8,Inputs!$I$142:$R$142))</f>
        <v>0</v>
      </c>
      <c r="AU40" s="143">
        <f ca="1">MAX(SUMIF(Inputs!$I$4:$R$4,AU$8,Inputs!$I143:$R143)*SUMIF(Inputs!$B$91:$B$102,AU$9,Inputs!$G$91:$G$102)*SUMIF(Inputs!$I$4:$R$4,AU$8,Inputs!$I$16:$R$16),SUM(AU37:AU39)*SUMIF(Inputs!$I$4:$R$4,Costs!AU$8,Inputs!$I$142:$R$142))</f>
        <v>0</v>
      </c>
      <c r="AV40" s="143">
        <f ca="1">MAX(SUMIF(Inputs!$I$4:$R$4,AV$8,Inputs!$I143:$R143)*SUMIF(Inputs!$B$91:$B$102,AV$9,Inputs!$G$91:$G$102)*SUMIF(Inputs!$I$4:$R$4,AV$8,Inputs!$I$16:$R$16),SUM(AV37:AV39)*SUMIF(Inputs!$I$4:$R$4,Costs!AV$8,Inputs!$I$142:$R$142))</f>
        <v>0</v>
      </c>
      <c r="AW40" s="143">
        <f ca="1">MAX(SUMIF(Inputs!$I$4:$R$4,AW$8,Inputs!$I143:$R143)*SUMIF(Inputs!$B$91:$B$102,AW$9,Inputs!$G$91:$G$102)*SUMIF(Inputs!$I$4:$R$4,AW$8,Inputs!$I$16:$R$16),SUM(AW37:AW39)*SUMIF(Inputs!$I$4:$R$4,Costs!AW$8,Inputs!$I$142:$R$142))</f>
        <v>0</v>
      </c>
      <c r="AX40" s="143">
        <f ca="1">MAX(SUMIF(Inputs!$I$4:$R$4,AX$8,Inputs!$I143:$R143)*SUMIF(Inputs!$B$91:$B$102,AX$9,Inputs!$G$91:$G$102)*SUMIF(Inputs!$I$4:$R$4,AX$8,Inputs!$I$16:$R$16),SUM(AX37:AX39)*SUMIF(Inputs!$I$4:$R$4,Costs!AX$8,Inputs!$I$142:$R$142))</f>
        <v>0</v>
      </c>
      <c r="AY40" s="143">
        <f ca="1">MAX(SUMIF(Inputs!$I$4:$R$4,AY$8,Inputs!$I143:$R143)*SUMIF(Inputs!$B$91:$B$102,AY$9,Inputs!$G$91:$G$102)*SUMIF(Inputs!$I$4:$R$4,AY$8,Inputs!$I$16:$R$16),SUM(AY37:AY39)*SUMIF(Inputs!$I$4:$R$4,Costs!AY$8,Inputs!$I$142:$R$142))</f>
        <v>0</v>
      </c>
      <c r="AZ40" s="143">
        <f ca="1">MAX(SUMIF(Inputs!$I$4:$R$4,AZ$8,Inputs!$I143:$R143)*SUMIF(Inputs!$B$91:$B$102,AZ$9,Inputs!$G$91:$G$102)*SUMIF(Inputs!$I$4:$R$4,AZ$8,Inputs!$I$16:$R$16),SUM(AZ37:AZ39)*SUMIF(Inputs!$I$4:$R$4,Costs!AZ$8,Inputs!$I$142:$R$142))</f>
        <v>0</v>
      </c>
      <c r="BA40" s="143">
        <f ca="1">MAX(SUMIF(Inputs!$I$4:$R$4,BA$8,Inputs!$I143:$R143)*SUMIF(Inputs!$B$91:$B$102,BA$9,Inputs!$G$91:$G$102)*SUMIF(Inputs!$I$4:$R$4,BA$8,Inputs!$I$16:$R$16),SUM(BA37:BA39)*SUMIF(Inputs!$I$4:$R$4,Costs!BA$8,Inputs!$I$142:$R$142))</f>
        <v>0</v>
      </c>
      <c r="BB40" s="143">
        <f ca="1">MAX(SUMIF(Inputs!$I$4:$R$4,BB$8,Inputs!$I143:$R143)*SUMIF(Inputs!$B$91:$B$102,BB$9,Inputs!$G$91:$G$102)*SUMIF(Inputs!$I$4:$R$4,BB$8,Inputs!$I$16:$R$16),SUM(BB37:BB39)*SUMIF(Inputs!$I$4:$R$4,Costs!BB$8,Inputs!$I$142:$R$142))</f>
        <v>0</v>
      </c>
      <c r="BC40" s="143">
        <f ca="1">MAX(SUMIF(Inputs!$I$4:$R$4,BC$8,Inputs!$I143:$R143)*SUMIF(Inputs!$B$91:$B$102,BC$9,Inputs!$G$91:$G$102)*SUMIF(Inputs!$I$4:$R$4,BC$8,Inputs!$I$16:$R$16),SUM(BC37:BC39)*SUMIF(Inputs!$I$4:$R$4,Costs!BC$8,Inputs!$I$142:$R$142))</f>
        <v>0</v>
      </c>
      <c r="BD40" s="143">
        <f ca="1">MAX(SUMIF(Inputs!$I$4:$R$4,BD$8,Inputs!$I143:$R143)*SUMIF(Inputs!$B$91:$B$102,BD$9,Inputs!$G$91:$G$102)*SUMIF(Inputs!$I$4:$R$4,BD$8,Inputs!$I$16:$R$16),SUM(BD37:BD39)*SUMIF(Inputs!$I$4:$R$4,Costs!BD$8,Inputs!$I$142:$R$142))</f>
        <v>0</v>
      </c>
      <c r="BE40" s="143">
        <f ca="1">MAX(SUMIF(Inputs!$I$4:$R$4,BE$8,Inputs!$I143:$R143)*SUMIF(Inputs!$B$91:$B$102,BE$9,Inputs!$G$91:$G$102)*SUMIF(Inputs!$I$4:$R$4,BE$8,Inputs!$I$16:$R$16),SUM(BE37:BE39)*SUMIF(Inputs!$I$4:$R$4,Costs!BE$8,Inputs!$I$142:$R$142))</f>
        <v>0</v>
      </c>
      <c r="BF40" s="143">
        <f ca="1">MAX(SUMIF(Inputs!$I$4:$R$4,BF$8,Inputs!$I143:$R143)*SUMIF(Inputs!$B$91:$B$102,BF$9,Inputs!$G$91:$G$102)*SUMIF(Inputs!$I$4:$R$4,BF$8,Inputs!$I$16:$R$16),SUM(BF37:BF39)*SUMIF(Inputs!$I$4:$R$4,Costs!BF$8,Inputs!$I$142:$R$142))</f>
        <v>0</v>
      </c>
      <c r="BG40" s="143">
        <f ca="1">MAX(SUMIF(Inputs!$I$4:$R$4,BG$8,Inputs!$I143:$R143)*SUMIF(Inputs!$B$91:$B$102,BG$9,Inputs!$G$91:$G$102)*SUMIF(Inputs!$I$4:$R$4,BG$8,Inputs!$I$16:$R$16),SUM(BG37:BG39)*SUMIF(Inputs!$I$4:$R$4,Costs!BG$8,Inputs!$I$142:$R$142))</f>
        <v>0</v>
      </c>
      <c r="BH40" s="143">
        <f ca="1">MAX(SUMIF(Inputs!$I$4:$R$4,BH$8,Inputs!$I143:$R143)*SUMIF(Inputs!$B$91:$B$102,BH$9,Inputs!$G$91:$G$102)*SUMIF(Inputs!$I$4:$R$4,BH$8,Inputs!$I$16:$R$16),SUM(BH37:BH39)*SUMIF(Inputs!$I$4:$R$4,Costs!BH$8,Inputs!$I$142:$R$142))</f>
        <v>0</v>
      </c>
      <c r="BI40" s="143">
        <f ca="1">MAX(SUMIF(Inputs!$I$4:$R$4,BI$8,Inputs!$I143:$R143)*SUMIF(Inputs!$B$91:$B$102,BI$9,Inputs!$G$91:$G$102)*SUMIF(Inputs!$I$4:$R$4,BI$8,Inputs!$I$16:$R$16),SUM(BI37:BI39)*SUMIF(Inputs!$I$4:$R$4,Costs!BI$8,Inputs!$I$142:$R$142))</f>
        <v>0</v>
      </c>
      <c r="BJ40" s="143">
        <f ca="1">MAX(SUMIF(Inputs!$I$4:$R$4,BJ$8,Inputs!$I143:$R143)*SUMIF(Inputs!$B$91:$B$102,BJ$9,Inputs!$G$91:$G$102)*SUMIF(Inputs!$I$4:$R$4,BJ$8,Inputs!$I$16:$R$16),SUM(BJ37:BJ39)*SUMIF(Inputs!$I$4:$R$4,Costs!BJ$8,Inputs!$I$142:$R$142))</f>
        <v>0</v>
      </c>
      <c r="BK40" s="143">
        <f ca="1">MAX(SUMIF(Inputs!$I$4:$R$4,BK$8,Inputs!$I143:$R143)*SUMIF(Inputs!$B$91:$B$102,BK$9,Inputs!$G$91:$G$102)*SUMIF(Inputs!$I$4:$R$4,BK$8,Inputs!$I$16:$R$16),SUM(BK37:BK39)*SUMIF(Inputs!$I$4:$R$4,Costs!BK$8,Inputs!$I$142:$R$142))</f>
        <v>0</v>
      </c>
      <c r="BL40" s="143">
        <f ca="1">MAX(SUMIF(Inputs!$I$4:$R$4,BL$8,Inputs!$I143:$R143)*SUMIF(Inputs!$B$91:$B$102,BL$9,Inputs!$G$91:$G$102)*SUMIF(Inputs!$I$4:$R$4,BL$8,Inputs!$I$16:$R$16),SUM(BL37:BL39)*SUMIF(Inputs!$I$4:$R$4,Costs!BL$8,Inputs!$I$142:$R$142))</f>
        <v>0</v>
      </c>
      <c r="BM40" s="143">
        <f ca="1">MAX(SUMIF(Inputs!$I$4:$R$4,BM$8,Inputs!$I143:$R143)*SUMIF(Inputs!$B$91:$B$102,BM$9,Inputs!$G$91:$G$102)*SUMIF(Inputs!$I$4:$R$4,BM$8,Inputs!$I$16:$R$16),SUM(BM37:BM39)*SUMIF(Inputs!$I$4:$R$4,Costs!BM$8,Inputs!$I$142:$R$142))</f>
        <v>0</v>
      </c>
      <c r="BN40" s="143">
        <f ca="1">MAX(SUMIF(Inputs!$I$4:$R$4,BN$8,Inputs!$I143:$R143)*SUMIF(Inputs!$B$91:$B$102,BN$9,Inputs!$G$91:$G$102)*SUMIF(Inputs!$I$4:$R$4,BN$8,Inputs!$I$16:$R$16),SUM(BN37:BN39)*SUMIF(Inputs!$I$4:$R$4,Costs!BN$8,Inputs!$I$142:$R$142))</f>
        <v>0</v>
      </c>
      <c r="BO40" s="143">
        <f ca="1">MAX(SUMIF(Inputs!$I$4:$R$4,BO$8,Inputs!$I143:$R143)*SUMIF(Inputs!$B$91:$B$102,BO$9,Inputs!$G$91:$G$102)*SUMIF(Inputs!$I$4:$R$4,BO$8,Inputs!$I$16:$R$16),SUM(BO37:BO39)*SUMIF(Inputs!$I$4:$R$4,Costs!BO$8,Inputs!$I$142:$R$142))</f>
        <v>0</v>
      </c>
      <c r="BP40" s="143">
        <f ca="1">MAX(SUMIF(Inputs!$I$4:$R$4,BP$8,Inputs!$I143:$R143)*SUMIF(Inputs!$B$91:$B$102,BP$9,Inputs!$G$91:$G$102)*SUMIF(Inputs!$I$4:$R$4,BP$8,Inputs!$I$16:$R$16),SUM(BP37:BP39)*SUMIF(Inputs!$I$4:$R$4,Costs!BP$8,Inputs!$I$142:$R$142))</f>
        <v>0</v>
      </c>
      <c r="BQ40" s="143">
        <f ca="1">MAX(SUMIF(Inputs!$I$4:$R$4,BQ$8,Inputs!$I143:$R143)*SUMIF(Inputs!$B$91:$B$102,BQ$9,Inputs!$G$91:$G$102)*SUMIF(Inputs!$I$4:$R$4,BQ$8,Inputs!$I$16:$R$16),SUM(BQ37:BQ39)*SUMIF(Inputs!$I$4:$R$4,Costs!BQ$8,Inputs!$I$142:$R$142))</f>
        <v>0</v>
      </c>
      <c r="BR40" s="143">
        <f ca="1">MAX(SUMIF(Inputs!$I$4:$R$4,BR$8,Inputs!$I143:$R143)*SUMIF(Inputs!$B$91:$B$102,BR$9,Inputs!$G$91:$G$102)*SUMIF(Inputs!$I$4:$R$4,BR$8,Inputs!$I$16:$R$16),SUM(BR37:BR39)*SUMIF(Inputs!$I$4:$R$4,Costs!BR$8,Inputs!$I$142:$R$142))</f>
        <v>0</v>
      </c>
      <c r="BS40" s="143">
        <f ca="1">MAX(SUMIF(Inputs!$I$4:$R$4,BS$8,Inputs!$I143:$R143)*SUMIF(Inputs!$B$91:$B$102,BS$9,Inputs!$G$91:$G$102)*SUMIF(Inputs!$I$4:$R$4,BS$8,Inputs!$I$16:$R$16),SUM(BS37:BS39)*SUMIF(Inputs!$I$4:$R$4,Costs!BS$8,Inputs!$I$142:$R$142))</f>
        <v>0</v>
      </c>
      <c r="BT40" s="143">
        <f ca="1">MAX(SUMIF(Inputs!$I$4:$R$4,BT$8,Inputs!$I143:$R143)*SUMIF(Inputs!$B$91:$B$102,BT$9,Inputs!$G$91:$G$102)*SUMIF(Inputs!$I$4:$R$4,BT$8,Inputs!$I$16:$R$16),SUM(BT37:BT39)*SUMIF(Inputs!$I$4:$R$4,Costs!BT$8,Inputs!$I$142:$R$142))</f>
        <v>0</v>
      </c>
      <c r="BU40" s="143">
        <f ca="1">MAX(SUMIF(Inputs!$I$4:$R$4,BU$8,Inputs!$I143:$R143)*SUMIF(Inputs!$B$91:$B$102,BU$9,Inputs!$G$91:$G$102)*SUMIF(Inputs!$I$4:$R$4,BU$8,Inputs!$I$16:$R$16),SUM(BU37:BU39)*SUMIF(Inputs!$I$4:$R$4,Costs!BU$8,Inputs!$I$142:$R$142))</f>
        <v>0</v>
      </c>
      <c r="BV40" s="143">
        <f ca="1">MAX(SUMIF(Inputs!$I$4:$R$4,BV$8,Inputs!$I143:$R143)*SUMIF(Inputs!$B$91:$B$102,BV$9,Inputs!$G$91:$G$102)*SUMIF(Inputs!$I$4:$R$4,BV$8,Inputs!$I$16:$R$16),SUM(BV37:BV39)*SUMIF(Inputs!$I$4:$R$4,Costs!BV$8,Inputs!$I$142:$R$142))</f>
        <v>0</v>
      </c>
      <c r="BW40" s="143">
        <f ca="1">MAX(SUMIF(Inputs!$I$4:$R$4,BW$8,Inputs!$I143:$R143)*SUMIF(Inputs!$B$91:$B$102,BW$9,Inputs!$G$91:$G$102)*SUMIF(Inputs!$I$4:$R$4,BW$8,Inputs!$I$16:$R$16),SUM(BW37:BW39)*SUMIF(Inputs!$I$4:$R$4,Costs!BW$8,Inputs!$I$142:$R$142))</f>
        <v>0</v>
      </c>
      <c r="BX40" s="143">
        <f ca="1">MAX(SUMIF(Inputs!$I$4:$R$4,BX$8,Inputs!$I143:$R143)*SUMIF(Inputs!$B$91:$B$102,BX$9,Inputs!$G$91:$G$102)*SUMIF(Inputs!$I$4:$R$4,BX$8,Inputs!$I$16:$R$16),SUM(BX37:BX39)*SUMIF(Inputs!$I$4:$R$4,Costs!BX$8,Inputs!$I$142:$R$142))</f>
        <v>0</v>
      </c>
      <c r="BY40" s="143">
        <f ca="1">MAX(SUMIF(Inputs!$I$4:$R$4,BY$8,Inputs!$I143:$R143)*SUMIF(Inputs!$B$91:$B$102,BY$9,Inputs!$G$91:$G$102)*SUMIF(Inputs!$I$4:$R$4,BY$8,Inputs!$I$16:$R$16),SUM(BY37:BY39)*SUMIF(Inputs!$I$4:$R$4,Costs!BY$8,Inputs!$I$142:$R$142))</f>
        <v>0</v>
      </c>
      <c r="BZ40" s="143">
        <f ca="1">MAX(SUMIF(Inputs!$I$4:$R$4,BZ$8,Inputs!$I143:$R143)*SUMIF(Inputs!$B$91:$B$102,BZ$9,Inputs!$G$91:$G$102)*SUMIF(Inputs!$I$4:$R$4,BZ$8,Inputs!$I$16:$R$16),SUM(BZ37:BZ39)*SUMIF(Inputs!$I$4:$R$4,Costs!BZ$8,Inputs!$I$142:$R$142))</f>
        <v>0</v>
      </c>
      <c r="CA40" s="143">
        <f ca="1">MAX(SUMIF(Inputs!$I$4:$R$4,CA$8,Inputs!$I143:$R143)*SUMIF(Inputs!$B$91:$B$102,CA$9,Inputs!$G$91:$G$102)*SUMIF(Inputs!$I$4:$R$4,CA$8,Inputs!$I$16:$R$16),SUM(CA37:CA39)*SUMIF(Inputs!$I$4:$R$4,Costs!CA$8,Inputs!$I$142:$R$142))</f>
        <v>0</v>
      </c>
      <c r="CB40" s="143">
        <f ca="1">MAX(SUMIF(Inputs!$I$4:$R$4,CB$8,Inputs!$I143:$R143)*SUMIF(Inputs!$B$91:$B$102,CB$9,Inputs!$G$91:$G$102)*SUMIF(Inputs!$I$4:$R$4,CB$8,Inputs!$I$16:$R$16),SUM(CB37:CB39)*SUMIF(Inputs!$I$4:$R$4,Costs!CB$8,Inputs!$I$142:$R$142))</f>
        <v>0</v>
      </c>
      <c r="CC40" s="143">
        <f ca="1">MAX(SUMIF(Inputs!$I$4:$R$4,CC$8,Inputs!$I143:$R143)*SUMIF(Inputs!$B$91:$B$102,CC$9,Inputs!$G$91:$G$102)*SUMIF(Inputs!$I$4:$R$4,CC$8,Inputs!$I$16:$R$16),SUM(CC37:CC39)*SUMIF(Inputs!$I$4:$R$4,Costs!CC$8,Inputs!$I$142:$R$142))</f>
        <v>0</v>
      </c>
      <c r="CD40" s="143">
        <f ca="1">MAX(SUMIF(Inputs!$I$4:$R$4,CD$8,Inputs!$I143:$R143)*SUMIF(Inputs!$B$91:$B$102,CD$9,Inputs!$G$91:$G$102)*SUMIF(Inputs!$I$4:$R$4,CD$8,Inputs!$I$16:$R$16),SUM(CD37:CD39)*SUMIF(Inputs!$I$4:$R$4,Costs!CD$8,Inputs!$I$142:$R$142))</f>
        <v>0</v>
      </c>
      <c r="CE40" s="143">
        <f ca="1">MAX(SUMIF(Inputs!$I$4:$R$4,CE$8,Inputs!$I143:$R143)*SUMIF(Inputs!$B$91:$B$102,CE$9,Inputs!$G$91:$G$102)*SUMIF(Inputs!$I$4:$R$4,CE$8,Inputs!$I$16:$R$16),SUM(CE37:CE39)*SUMIF(Inputs!$I$4:$R$4,Costs!CE$8,Inputs!$I$142:$R$142))</f>
        <v>0</v>
      </c>
      <c r="CF40" s="143">
        <f ca="1">MAX(SUMIF(Inputs!$I$4:$R$4,CF$8,Inputs!$I143:$R143)*SUMIF(Inputs!$B$91:$B$102,CF$9,Inputs!$G$91:$G$102)*SUMIF(Inputs!$I$4:$R$4,CF$8,Inputs!$I$16:$R$16),SUM(CF37:CF39)*SUMIF(Inputs!$I$4:$R$4,Costs!CF$8,Inputs!$I$142:$R$142))</f>
        <v>0</v>
      </c>
      <c r="CG40" s="143">
        <f ca="1">MAX(SUMIF(Inputs!$I$4:$R$4,CG$8,Inputs!$I143:$R143)*SUMIF(Inputs!$B$91:$B$102,CG$9,Inputs!$G$91:$G$102)*SUMIF(Inputs!$I$4:$R$4,CG$8,Inputs!$I$16:$R$16),SUM(CG37:CG39)*SUMIF(Inputs!$I$4:$R$4,Costs!CG$8,Inputs!$I$142:$R$142))</f>
        <v>0</v>
      </c>
      <c r="CH40" s="143">
        <f ca="1">MAX(SUMIF(Inputs!$I$4:$R$4,CH$8,Inputs!$I143:$R143)*SUMIF(Inputs!$B$91:$B$102,CH$9,Inputs!$G$91:$G$102)*SUMIF(Inputs!$I$4:$R$4,CH$8,Inputs!$I$16:$R$16),SUM(CH37:CH39)*SUMIF(Inputs!$I$4:$R$4,Costs!CH$8,Inputs!$I$142:$R$142))</f>
        <v>0</v>
      </c>
      <c r="CI40" s="143">
        <f ca="1">MAX(SUMIF(Inputs!$I$4:$R$4,CI$8,Inputs!$I143:$R143)*SUMIF(Inputs!$B$91:$B$102,CI$9,Inputs!$G$91:$G$102)*SUMIF(Inputs!$I$4:$R$4,CI$8,Inputs!$I$16:$R$16),SUM(CI37:CI39)*SUMIF(Inputs!$I$4:$R$4,Costs!CI$8,Inputs!$I$142:$R$142))</f>
        <v>0</v>
      </c>
      <c r="CJ40" s="143">
        <f ca="1">MAX(SUMIF(Inputs!$I$4:$R$4,CJ$8,Inputs!$I143:$R143)*SUMIF(Inputs!$B$91:$B$102,CJ$9,Inputs!$G$91:$G$102)*SUMIF(Inputs!$I$4:$R$4,CJ$8,Inputs!$I$16:$R$16),SUM(CJ37:CJ39)*SUMIF(Inputs!$I$4:$R$4,Costs!CJ$8,Inputs!$I$142:$R$142))</f>
        <v>0</v>
      </c>
      <c r="CK40" s="143">
        <f ca="1">MAX(SUMIF(Inputs!$I$4:$R$4,CK$8,Inputs!$I143:$R143)*SUMIF(Inputs!$B$91:$B$102,CK$9,Inputs!$G$91:$G$102)*SUMIF(Inputs!$I$4:$R$4,CK$8,Inputs!$I$16:$R$16),SUM(CK37:CK39)*SUMIF(Inputs!$I$4:$R$4,Costs!CK$8,Inputs!$I$142:$R$142))</f>
        <v>0</v>
      </c>
      <c r="CL40" s="143">
        <f ca="1">MAX(SUMIF(Inputs!$I$4:$R$4,CL$8,Inputs!$I143:$R143)*SUMIF(Inputs!$B$91:$B$102,CL$9,Inputs!$G$91:$G$102)*SUMIF(Inputs!$I$4:$R$4,CL$8,Inputs!$I$16:$R$16),SUM(CL37:CL39)*SUMIF(Inputs!$I$4:$R$4,Costs!CL$8,Inputs!$I$142:$R$142))</f>
        <v>0</v>
      </c>
      <c r="CM40" s="143">
        <f ca="1">MAX(SUMIF(Inputs!$I$4:$R$4,CM$8,Inputs!$I143:$R143)*SUMIF(Inputs!$B$91:$B$102,CM$9,Inputs!$G$91:$G$102)*SUMIF(Inputs!$I$4:$R$4,CM$8,Inputs!$I$16:$R$16),SUM(CM37:CM39)*SUMIF(Inputs!$I$4:$R$4,Costs!CM$8,Inputs!$I$142:$R$142))</f>
        <v>0</v>
      </c>
      <c r="CN40" s="143">
        <f ca="1">MAX(SUMIF(Inputs!$I$4:$R$4,CN$8,Inputs!$I143:$R143)*SUMIF(Inputs!$B$91:$B$102,CN$9,Inputs!$G$91:$G$102)*SUMIF(Inputs!$I$4:$R$4,CN$8,Inputs!$I$16:$R$16),SUM(CN37:CN39)*SUMIF(Inputs!$I$4:$R$4,Costs!CN$8,Inputs!$I$142:$R$142))</f>
        <v>0</v>
      </c>
      <c r="CO40" s="143">
        <f ca="1">MAX(SUMIF(Inputs!$I$4:$R$4,CO$8,Inputs!$I143:$R143)*SUMIF(Inputs!$B$91:$B$102,CO$9,Inputs!$G$91:$G$102)*SUMIF(Inputs!$I$4:$R$4,CO$8,Inputs!$I$16:$R$16),SUM(CO37:CO39)*SUMIF(Inputs!$I$4:$R$4,Costs!CO$8,Inputs!$I$142:$R$142))</f>
        <v>0</v>
      </c>
      <c r="CP40" s="143">
        <f ca="1">MAX(SUMIF(Inputs!$I$4:$R$4,CP$8,Inputs!$I143:$R143)*SUMIF(Inputs!$B$91:$B$102,CP$9,Inputs!$G$91:$G$102)*SUMIF(Inputs!$I$4:$R$4,CP$8,Inputs!$I$16:$R$16),SUM(CP37:CP39)*SUMIF(Inputs!$I$4:$R$4,Costs!CP$8,Inputs!$I$142:$R$142))</f>
        <v>0</v>
      </c>
      <c r="CQ40" s="143">
        <f ca="1">MAX(SUMIF(Inputs!$I$4:$R$4,CQ$8,Inputs!$I143:$R143)*SUMIF(Inputs!$B$91:$B$102,CQ$9,Inputs!$G$91:$G$102)*SUMIF(Inputs!$I$4:$R$4,CQ$8,Inputs!$I$16:$R$16),SUM(CQ37:CQ39)*SUMIF(Inputs!$I$4:$R$4,Costs!CQ$8,Inputs!$I$142:$R$142))</f>
        <v>0</v>
      </c>
      <c r="CR40" s="143">
        <f ca="1">MAX(SUMIF(Inputs!$I$4:$R$4,CR$8,Inputs!$I143:$R143)*SUMIF(Inputs!$B$91:$B$102,CR$9,Inputs!$G$91:$G$102)*SUMIF(Inputs!$I$4:$R$4,CR$8,Inputs!$I$16:$R$16),SUM(CR37:CR39)*SUMIF(Inputs!$I$4:$R$4,Costs!CR$8,Inputs!$I$142:$R$142))</f>
        <v>0</v>
      </c>
      <c r="CS40" s="143">
        <f ca="1">MAX(SUMIF(Inputs!$I$4:$R$4,CS$8,Inputs!$I143:$R143)*SUMIF(Inputs!$B$91:$B$102,CS$9,Inputs!$G$91:$G$102)*SUMIF(Inputs!$I$4:$R$4,CS$8,Inputs!$I$16:$R$16),SUM(CS37:CS39)*SUMIF(Inputs!$I$4:$R$4,Costs!CS$8,Inputs!$I$142:$R$142))</f>
        <v>0</v>
      </c>
      <c r="CT40" s="143">
        <f ca="1">MAX(SUMIF(Inputs!$I$4:$R$4,CT$8,Inputs!$I143:$R143)*SUMIF(Inputs!$B$91:$B$102,CT$9,Inputs!$G$91:$G$102)*SUMIF(Inputs!$I$4:$R$4,CT$8,Inputs!$I$16:$R$16),SUM(CT37:CT39)*SUMIF(Inputs!$I$4:$R$4,Costs!CT$8,Inputs!$I$142:$R$142))</f>
        <v>0</v>
      </c>
      <c r="CU40" s="143">
        <f ca="1">MAX(SUMIF(Inputs!$I$4:$R$4,CU$8,Inputs!$I143:$R143)*SUMIF(Inputs!$B$91:$B$102,CU$9,Inputs!$G$91:$G$102)*SUMIF(Inputs!$I$4:$R$4,CU$8,Inputs!$I$16:$R$16),SUM(CU37:CU39)*SUMIF(Inputs!$I$4:$R$4,Costs!CU$8,Inputs!$I$142:$R$142))</f>
        <v>0</v>
      </c>
      <c r="CV40" s="143">
        <f ca="1">MAX(SUMIF(Inputs!$I$4:$R$4,CV$8,Inputs!$I143:$R143)*SUMIF(Inputs!$B$91:$B$102,CV$9,Inputs!$G$91:$G$102)*SUMIF(Inputs!$I$4:$R$4,CV$8,Inputs!$I$16:$R$16),SUM(CV37:CV39)*SUMIF(Inputs!$I$4:$R$4,Costs!CV$8,Inputs!$I$142:$R$142))</f>
        <v>0</v>
      </c>
      <c r="CW40" s="143">
        <f ca="1">MAX(SUMIF(Inputs!$I$4:$R$4,CW$8,Inputs!$I143:$R143)*SUMIF(Inputs!$B$91:$B$102,CW$9,Inputs!$G$91:$G$102)*SUMIF(Inputs!$I$4:$R$4,CW$8,Inputs!$I$16:$R$16),SUM(CW37:CW39)*SUMIF(Inputs!$I$4:$R$4,Costs!CW$8,Inputs!$I$142:$R$142))</f>
        <v>0</v>
      </c>
      <c r="CX40" s="143">
        <f ca="1">MAX(SUMIF(Inputs!$I$4:$R$4,CX$8,Inputs!$I143:$R143)*SUMIF(Inputs!$B$91:$B$102,CX$9,Inputs!$G$91:$G$102)*SUMIF(Inputs!$I$4:$R$4,CX$8,Inputs!$I$16:$R$16),SUM(CX37:CX39)*SUMIF(Inputs!$I$4:$R$4,Costs!CX$8,Inputs!$I$142:$R$142))</f>
        <v>0</v>
      </c>
      <c r="CY40" s="143">
        <f ca="1">MAX(SUMIF(Inputs!$I$4:$R$4,CY$8,Inputs!$I143:$R143)*SUMIF(Inputs!$B$91:$B$102,CY$9,Inputs!$G$91:$G$102)*SUMIF(Inputs!$I$4:$R$4,CY$8,Inputs!$I$16:$R$16),SUM(CY37:CY39)*SUMIF(Inputs!$I$4:$R$4,Costs!CY$8,Inputs!$I$142:$R$142))</f>
        <v>0</v>
      </c>
      <c r="CZ40" s="143">
        <f ca="1">MAX(SUMIF(Inputs!$I$4:$R$4,CZ$8,Inputs!$I143:$R143)*SUMIF(Inputs!$B$91:$B$102,CZ$9,Inputs!$G$91:$G$102)*SUMIF(Inputs!$I$4:$R$4,CZ$8,Inputs!$I$16:$R$16),SUM(CZ37:CZ39)*SUMIF(Inputs!$I$4:$R$4,Costs!CZ$8,Inputs!$I$142:$R$142))</f>
        <v>0</v>
      </c>
      <c r="DA40" s="143">
        <f ca="1">MAX(SUMIF(Inputs!$I$4:$R$4,DA$8,Inputs!$I143:$R143)*SUMIF(Inputs!$B$91:$B$102,DA$9,Inputs!$G$91:$G$102)*SUMIF(Inputs!$I$4:$R$4,DA$8,Inputs!$I$16:$R$16),SUM(DA37:DA39)*SUMIF(Inputs!$I$4:$R$4,Costs!DA$8,Inputs!$I$142:$R$142))</f>
        <v>0</v>
      </c>
      <c r="DB40" s="143">
        <f ca="1">MAX(SUMIF(Inputs!$I$4:$R$4,DB$8,Inputs!$I143:$R143)*SUMIF(Inputs!$B$91:$B$102,DB$9,Inputs!$G$91:$G$102)*SUMIF(Inputs!$I$4:$R$4,DB$8,Inputs!$I$16:$R$16),SUM(DB37:DB39)*SUMIF(Inputs!$I$4:$R$4,Costs!DB$8,Inputs!$I$142:$R$142))</f>
        <v>0</v>
      </c>
      <c r="DC40" s="143">
        <f ca="1">MAX(SUMIF(Inputs!$I$4:$R$4,DC$8,Inputs!$I143:$R143)*SUMIF(Inputs!$B$91:$B$102,DC$9,Inputs!$G$91:$G$102)*SUMIF(Inputs!$I$4:$R$4,DC$8,Inputs!$I$16:$R$16),SUM(DC37:DC39)*SUMIF(Inputs!$I$4:$R$4,Costs!DC$8,Inputs!$I$142:$R$142))</f>
        <v>0</v>
      </c>
      <c r="DD40" s="143">
        <f ca="1">MAX(SUMIF(Inputs!$I$4:$R$4,DD$8,Inputs!$I143:$R143)*SUMIF(Inputs!$B$91:$B$102,DD$9,Inputs!$G$91:$G$102)*SUMIF(Inputs!$I$4:$R$4,DD$8,Inputs!$I$16:$R$16),SUM(DD37:DD39)*SUMIF(Inputs!$I$4:$R$4,Costs!DD$8,Inputs!$I$142:$R$142))</f>
        <v>0</v>
      </c>
      <c r="DE40" s="143">
        <f ca="1">MAX(SUMIF(Inputs!$I$4:$R$4,DE$8,Inputs!$I143:$R143)*SUMIF(Inputs!$B$91:$B$102,DE$9,Inputs!$G$91:$G$102)*SUMIF(Inputs!$I$4:$R$4,DE$8,Inputs!$I$16:$R$16),SUM(DE37:DE39)*SUMIF(Inputs!$I$4:$R$4,Costs!DE$8,Inputs!$I$142:$R$142))</f>
        <v>0</v>
      </c>
      <c r="DF40" s="143">
        <f ca="1">MAX(SUMIF(Inputs!$I$4:$R$4,DF$8,Inputs!$I143:$R143)*SUMIF(Inputs!$B$91:$B$102,DF$9,Inputs!$G$91:$G$102)*SUMIF(Inputs!$I$4:$R$4,DF$8,Inputs!$I$16:$R$16),SUM(DF37:DF39)*SUMIF(Inputs!$I$4:$R$4,Costs!DF$8,Inputs!$I$142:$R$142))</f>
        <v>0</v>
      </c>
      <c r="DG40" s="143">
        <f ca="1">MAX(SUMIF(Inputs!$I$4:$R$4,DG$8,Inputs!$I143:$R143)*SUMIF(Inputs!$B$91:$B$102,DG$9,Inputs!$G$91:$G$102)*SUMIF(Inputs!$I$4:$R$4,DG$8,Inputs!$I$16:$R$16),SUM(DG37:DG39)*SUMIF(Inputs!$I$4:$R$4,Costs!DG$8,Inputs!$I$142:$R$142))</f>
        <v>0</v>
      </c>
      <c r="DH40" s="143">
        <f ca="1">MAX(SUMIF(Inputs!$I$4:$R$4,DH$8,Inputs!$I143:$R143)*SUMIF(Inputs!$B$91:$B$102,DH$9,Inputs!$G$91:$G$102)*SUMIF(Inputs!$I$4:$R$4,DH$8,Inputs!$I$16:$R$16),SUM(DH37:DH39)*SUMIF(Inputs!$I$4:$R$4,Costs!DH$8,Inputs!$I$142:$R$142))</f>
        <v>0</v>
      </c>
      <c r="DI40" s="143">
        <f ca="1">MAX(SUMIF(Inputs!$I$4:$R$4,DI$8,Inputs!$I143:$R143)*SUMIF(Inputs!$B$91:$B$102,DI$9,Inputs!$G$91:$G$102)*SUMIF(Inputs!$I$4:$R$4,DI$8,Inputs!$I$16:$R$16),SUM(DI37:DI39)*SUMIF(Inputs!$I$4:$R$4,Costs!DI$8,Inputs!$I$142:$R$142))</f>
        <v>0</v>
      </c>
      <c r="DJ40" s="143">
        <f ca="1">MAX(SUMIF(Inputs!$I$4:$R$4,DJ$8,Inputs!$I143:$R143)*SUMIF(Inputs!$B$91:$B$102,DJ$9,Inputs!$G$91:$G$102)*SUMIF(Inputs!$I$4:$R$4,DJ$8,Inputs!$I$16:$R$16),SUM(DJ37:DJ39)*SUMIF(Inputs!$I$4:$R$4,Costs!DJ$8,Inputs!$I$142:$R$142))</f>
        <v>0</v>
      </c>
      <c r="DK40" s="143">
        <f ca="1">MAX(SUMIF(Inputs!$I$4:$R$4,DK$8,Inputs!$I143:$R143)*SUMIF(Inputs!$B$91:$B$102,DK$9,Inputs!$G$91:$G$102)*SUMIF(Inputs!$I$4:$R$4,DK$8,Inputs!$I$16:$R$16),SUM(DK37:DK39)*SUMIF(Inputs!$I$4:$R$4,Costs!DK$8,Inputs!$I$142:$R$142))</f>
        <v>0</v>
      </c>
      <c r="DL40" s="143">
        <f ca="1">MAX(SUMIF(Inputs!$I$4:$R$4,DL$8,Inputs!$I143:$R143)*SUMIF(Inputs!$B$91:$B$102,DL$9,Inputs!$G$91:$G$102)*SUMIF(Inputs!$I$4:$R$4,DL$8,Inputs!$I$16:$R$16),SUM(DL37:DL39)*SUMIF(Inputs!$I$4:$R$4,Costs!DL$8,Inputs!$I$142:$R$142))</f>
        <v>0</v>
      </c>
      <c r="DM40" s="143">
        <f ca="1">MAX(SUMIF(Inputs!$I$4:$R$4,DM$8,Inputs!$I143:$R143)*SUMIF(Inputs!$B$91:$B$102,DM$9,Inputs!$G$91:$G$102)*SUMIF(Inputs!$I$4:$R$4,DM$8,Inputs!$I$16:$R$16),SUM(DM37:DM39)*SUMIF(Inputs!$I$4:$R$4,Costs!DM$8,Inputs!$I$142:$R$142))</f>
        <v>0</v>
      </c>
      <c r="DN40" s="143">
        <f ca="1">MAX(SUMIF(Inputs!$I$4:$R$4,DN$8,Inputs!$I143:$R143)*SUMIF(Inputs!$B$91:$B$102,DN$9,Inputs!$G$91:$G$102)*SUMIF(Inputs!$I$4:$R$4,DN$8,Inputs!$I$16:$R$16),SUM(DN37:DN39)*SUMIF(Inputs!$I$4:$R$4,Costs!DN$8,Inputs!$I$142:$R$142))</f>
        <v>0</v>
      </c>
      <c r="DO40" s="143">
        <f ca="1">MAX(SUMIF(Inputs!$I$4:$R$4,DO$8,Inputs!$I143:$R143)*SUMIF(Inputs!$B$91:$B$102,DO$9,Inputs!$G$91:$G$102)*SUMIF(Inputs!$I$4:$R$4,DO$8,Inputs!$I$16:$R$16),SUM(DO37:DO39)*SUMIF(Inputs!$I$4:$R$4,Costs!DO$8,Inputs!$I$142:$R$142))</f>
        <v>0</v>
      </c>
      <c r="DP40" s="143">
        <f ca="1">MAX(SUMIF(Inputs!$I$4:$R$4,DP$8,Inputs!$I143:$R143)*SUMIF(Inputs!$B$91:$B$102,DP$9,Inputs!$G$91:$G$102)*SUMIF(Inputs!$I$4:$R$4,DP$8,Inputs!$I$16:$R$16),SUM(DP37:DP39)*SUMIF(Inputs!$I$4:$R$4,Costs!DP$8,Inputs!$I$142:$R$142))</f>
        <v>0</v>
      </c>
      <c r="DQ40" s="143">
        <f ca="1">MAX(SUMIF(Inputs!$I$4:$R$4,DQ$8,Inputs!$I143:$R143)*SUMIF(Inputs!$B$91:$B$102,DQ$9,Inputs!$G$91:$G$102)*SUMIF(Inputs!$I$4:$R$4,DQ$8,Inputs!$I$16:$R$16),SUM(DQ37:DQ39)*SUMIF(Inputs!$I$4:$R$4,Costs!DQ$8,Inputs!$I$142:$R$142))</f>
        <v>0</v>
      </c>
      <c r="DR40" s="143">
        <f ca="1">MAX(SUMIF(Inputs!$I$4:$R$4,DR$8,Inputs!$I143:$R143)*SUMIF(Inputs!$B$91:$B$102,DR$9,Inputs!$G$91:$G$102)*SUMIF(Inputs!$I$4:$R$4,DR$8,Inputs!$I$16:$R$16),SUM(DR37:DR39)*SUMIF(Inputs!$I$4:$R$4,Costs!DR$8,Inputs!$I$142:$R$142))</f>
        <v>0</v>
      </c>
      <c r="DS40" s="143">
        <f ca="1">MAX(SUMIF(Inputs!$I$4:$R$4,DS$8,Inputs!$I143:$R143)*SUMIF(Inputs!$B$91:$B$102,DS$9,Inputs!$G$91:$G$102)*SUMIF(Inputs!$I$4:$R$4,DS$8,Inputs!$I$16:$R$16),SUM(DS37:DS39)*SUMIF(Inputs!$I$4:$R$4,Costs!DS$8,Inputs!$I$142:$R$142))</f>
        <v>0</v>
      </c>
      <c r="DT40" s="143">
        <f ca="1">MAX(SUMIF(Inputs!$I$4:$R$4,DT$8,Inputs!$I143:$R143)*SUMIF(Inputs!$B$91:$B$102,DT$9,Inputs!$G$91:$G$102)*SUMIF(Inputs!$I$4:$R$4,DT$8,Inputs!$I$16:$R$16),SUM(DT37:DT39)*SUMIF(Inputs!$I$4:$R$4,Costs!DT$8,Inputs!$I$142:$R$142))</f>
        <v>0</v>
      </c>
      <c r="DU40" s="143">
        <f ca="1">MAX(SUMIF(Inputs!$I$4:$R$4,DU$8,Inputs!$I143:$R143)*SUMIF(Inputs!$B$91:$B$102,DU$9,Inputs!$G$91:$G$102)*SUMIF(Inputs!$I$4:$R$4,DU$8,Inputs!$I$16:$R$16),SUM(DU37:DU39)*SUMIF(Inputs!$I$4:$R$4,Costs!DU$8,Inputs!$I$142:$R$142))</f>
        <v>0</v>
      </c>
      <c r="DV40" s="21"/>
      <c r="DW40" s="21"/>
      <c r="DX40" s="21"/>
      <c r="DY40" s="21"/>
      <c r="DZ40" s="21"/>
      <c r="EA40" s="21"/>
      <c r="EB40" s="21"/>
      <c r="EC40" s="21"/>
      <c r="ED40" s="21"/>
      <c r="EE40" s="21"/>
      <c r="EF40" s="21"/>
      <c r="EG40" s="21"/>
      <c r="EH40" s="21"/>
      <c r="EI40" s="21"/>
      <c r="EJ40" s="21"/>
      <c r="EK40" s="21"/>
      <c r="EL40" s="21"/>
      <c r="EM40" s="21"/>
      <c r="EN40" s="21"/>
      <c r="EO40" s="21"/>
    </row>
    <row r="41" spans="1:145" ht="13.5" customHeight="1">
      <c r="A41" s="21"/>
      <c r="B41" s="21"/>
      <c r="C41" s="182"/>
      <c r="D41" s="79"/>
      <c r="E41" s="21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193"/>
      <c r="BQ41" s="193"/>
      <c r="BR41" s="193"/>
      <c r="BS41" s="193"/>
      <c r="BT41" s="193"/>
      <c r="BU41" s="193"/>
      <c r="BV41" s="193"/>
      <c r="BW41" s="193"/>
      <c r="BX41" s="193"/>
      <c r="BY41" s="193"/>
      <c r="BZ41" s="193"/>
      <c r="CA41" s="193"/>
      <c r="CB41" s="193"/>
      <c r="CC41" s="193"/>
      <c r="CD41" s="193"/>
      <c r="CE41" s="193"/>
      <c r="CF41" s="193"/>
      <c r="CG41" s="193"/>
      <c r="CH41" s="193"/>
      <c r="CI41" s="193"/>
      <c r="CJ41" s="193"/>
      <c r="CK41" s="193"/>
      <c r="CL41" s="193"/>
      <c r="CM41" s="193"/>
      <c r="CN41" s="193"/>
      <c r="CO41" s="193"/>
      <c r="CP41" s="193"/>
      <c r="CQ41" s="193"/>
      <c r="CR41" s="193"/>
      <c r="CS41" s="193"/>
      <c r="CT41" s="193"/>
      <c r="CU41" s="193"/>
      <c r="CV41" s="193"/>
      <c r="CW41" s="193"/>
      <c r="CX41" s="193"/>
      <c r="CY41" s="193"/>
      <c r="CZ41" s="193"/>
      <c r="DA41" s="193"/>
      <c r="DB41" s="193"/>
      <c r="DC41" s="193"/>
      <c r="DD41" s="193"/>
      <c r="DE41" s="193"/>
      <c r="DF41" s="193"/>
      <c r="DG41" s="193"/>
      <c r="DH41" s="193"/>
      <c r="DI41" s="193"/>
      <c r="DJ41" s="193"/>
      <c r="DK41" s="193"/>
      <c r="DL41" s="193"/>
      <c r="DM41" s="193"/>
      <c r="DN41" s="193"/>
      <c r="DO41" s="193"/>
      <c r="DP41" s="193"/>
      <c r="DQ41" s="193"/>
      <c r="DR41" s="193"/>
      <c r="DS41" s="193"/>
      <c r="DT41" s="193"/>
      <c r="DU41" s="193"/>
      <c r="DV41" s="21"/>
      <c r="DW41" s="21"/>
      <c r="DX41" s="21"/>
      <c r="DY41" s="21"/>
      <c r="DZ41" s="21"/>
      <c r="EA41" s="21"/>
      <c r="EB41" s="21"/>
      <c r="EC41" s="21"/>
      <c r="ED41" s="21"/>
      <c r="EE41" s="21"/>
      <c r="EF41" s="21"/>
      <c r="EG41" s="21"/>
      <c r="EH41" s="21"/>
      <c r="EI41" s="21"/>
      <c r="EJ41" s="21"/>
      <c r="EK41" s="21"/>
      <c r="EL41" s="21"/>
      <c r="EM41" s="21"/>
      <c r="EN41" s="21"/>
      <c r="EO41" s="21"/>
    </row>
    <row r="42" spans="1:145" ht="13.5" customHeight="1">
      <c r="A42" s="62"/>
      <c r="B42" s="62" t="s">
        <v>411</v>
      </c>
      <c r="C42" s="62"/>
      <c r="D42" s="95" t="s">
        <v>77</v>
      </c>
      <c r="E42" s="21"/>
      <c r="F42" s="151">
        <f t="shared" ref="F42:DU42" ca="1" si="5">SUM(F23,F28:F31,F34,F37:F40)</f>
        <v>0</v>
      </c>
      <c r="G42" s="151">
        <f t="shared" ca="1" si="5"/>
        <v>0</v>
      </c>
      <c r="H42" s="151">
        <f t="shared" ca="1" si="5"/>
        <v>0</v>
      </c>
      <c r="I42" s="151">
        <f t="shared" ca="1" si="5"/>
        <v>0</v>
      </c>
      <c r="J42" s="151">
        <f t="shared" ca="1" si="5"/>
        <v>0</v>
      </c>
      <c r="K42" s="151">
        <f t="shared" ca="1" si="5"/>
        <v>0</v>
      </c>
      <c r="L42" s="151">
        <f t="shared" ca="1" si="5"/>
        <v>0</v>
      </c>
      <c r="M42" s="151">
        <f t="shared" ca="1" si="5"/>
        <v>0</v>
      </c>
      <c r="N42" s="151">
        <f t="shared" ca="1" si="5"/>
        <v>0</v>
      </c>
      <c r="O42" s="151">
        <f t="shared" ca="1" si="5"/>
        <v>0</v>
      </c>
      <c r="P42" s="151">
        <f t="shared" ca="1" si="5"/>
        <v>0</v>
      </c>
      <c r="Q42" s="151">
        <f t="shared" ca="1" si="5"/>
        <v>0</v>
      </c>
      <c r="R42" s="151">
        <f t="shared" ca="1" si="5"/>
        <v>0</v>
      </c>
      <c r="S42" s="151">
        <f t="shared" ca="1" si="5"/>
        <v>0</v>
      </c>
      <c r="T42" s="151">
        <f t="shared" ca="1" si="5"/>
        <v>0</v>
      </c>
      <c r="U42" s="151">
        <f t="shared" ca="1" si="5"/>
        <v>0</v>
      </c>
      <c r="V42" s="151">
        <f t="shared" ca="1" si="5"/>
        <v>0</v>
      </c>
      <c r="W42" s="151">
        <f t="shared" ca="1" si="5"/>
        <v>0</v>
      </c>
      <c r="X42" s="151">
        <f t="shared" ca="1" si="5"/>
        <v>0</v>
      </c>
      <c r="Y42" s="151">
        <f t="shared" ca="1" si="5"/>
        <v>0</v>
      </c>
      <c r="Z42" s="151">
        <f t="shared" ca="1" si="5"/>
        <v>0</v>
      </c>
      <c r="AA42" s="151">
        <f t="shared" ca="1" si="5"/>
        <v>0</v>
      </c>
      <c r="AB42" s="151">
        <f t="shared" ca="1" si="5"/>
        <v>0</v>
      </c>
      <c r="AC42" s="151">
        <f t="shared" ca="1" si="5"/>
        <v>0</v>
      </c>
      <c r="AD42" s="151">
        <f t="shared" ca="1" si="5"/>
        <v>0</v>
      </c>
      <c r="AE42" s="151">
        <f t="shared" ca="1" si="5"/>
        <v>0</v>
      </c>
      <c r="AF42" s="151">
        <f t="shared" ca="1" si="5"/>
        <v>0</v>
      </c>
      <c r="AG42" s="151">
        <f t="shared" ca="1" si="5"/>
        <v>0</v>
      </c>
      <c r="AH42" s="151">
        <f t="shared" ca="1" si="5"/>
        <v>0</v>
      </c>
      <c r="AI42" s="151">
        <f t="shared" ca="1" si="5"/>
        <v>0</v>
      </c>
      <c r="AJ42" s="151">
        <f t="shared" ca="1" si="5"/>
        <v>0</v>
      </c>
      <c r="AK42" s="151">
        <f t="shared" ca="1" si="5"/>
        <v>0</v>
      </c>
      <c r="AL42" s="151">
        <f t="shared" ca="1" si="5"/>
        <v>0</v>
      </c>
      <c r="AM42" s="151">
        <f t="shared" ca="1" si="5"/>
        <v>0</v>
      </c>
      <c r="AN42" s="151">
        <f t="shared" ca="1" si="5"/>
        <v>0</v>
      </c>
      <c r="AO42" s="151">
        <f t="shared" ca="1" si="5"/>
        <v>0</v>
      </c>
      <c r="AP42" s="151">
        <f t="shared" ca="1" si="5"/>
        <v>0</v>
      </c>
      <c r="AQ42" s="151">
        <f t="shared" ca="1" si="5"/>
        <v>0</v>
      </c>
      <c r="AR42" s="151">
        <f t="shared" ca="1" si="5"/>
        <v>0</v>
      </c>
      <c r="AS42" s="151">
        <f t="shared" ca="1" si="5"/>
        <v>0</v>
      </c>
      <c r="AT42" s="151">
        <f t="shared" ca="1" si="5"/>
        <v>0</v>
      </c>
      <c r="AU42" s="151">
        <f t="shared" ca="1" si="5"/>
        <v>0</v>
      </c>
      <c r="AV42" s="151">
        <f t="shared" ca="1" si="5"/>
        <v>0</v>
      </c>
      <c r="AW42" s="151">
        <f t="shared" ca="1" si="5"/>
        <v>0</v>
      </c>
      <c r="AX42" s="151">
        <f t="shared" ca="1" si="5"/>
        <v>0</v>
      </c>
      <c r="AY42" s="151">
        <f t="shared" ca="1" si="5"/>
        <v>0</v>
      </c>
      <c r="AZ42" s="151">
        <f t="shared" ca="1" si="5"/>
        <v>0</v>
      </c>
      <c r="BA42" s="151">
        <f t="shared" ca="1" si="5"/>
        <v>0</v>
      </c>
      <c r="BB42" s="151">
        <f t="shared" ca="1" si="5"/>
        <v>0</v>
      </c>
      <c r="BC42" s="151">
        <f t="shared" ca="1" si="5"/>
        <v>0</v>
      </c>
      <c r="BD42" s="151">
        <f t="shared" ca="1" si="5"/>
        <v>0</v>
      </c>
      <c r="BE42" s="151">
        <f t="shared" ca="1" si="5"/>
        <v>0</v>
      </c>
      <c r="BF42" s="151">
        <f t="shared" ca="1" si="5"/>
        <v>0</v>
      </c>
      <c r="BG42" s="151">
        <f t="shared" ca="1" si="5"/>
        <v>0</v>
      </c>
      <c r="BH42" s="151">
        <f t="shared" ca="1" si="5"/>
        <v>0</v>
      </c>
      <c r="BI42" s="151">
        <f t="shared" ca="1" si="5"/>
        <v>0</v>
      </c>
      <c r="BJ42" s="151">
        <f t="shared" ca="1" si="5"/>
        <v>0</v>
      </c>
      <c r="BK42" s="151">
        <f t="shared" ca="1" si="5"/>
        <v>0</v>
      </c>
      <c r="BL42" s="151">
        <f t="shared" ca="1" si="5"/>
        <v>0</v>
      </c>
      <c r="BM42" s="151">
        <f t="shared" ca="1" si="5"/>
        <v>0</v>
      </c>
      <c r="BN42" s="151">
        <f t="shared" ca="1" si="5"/>
        <v>0</v>
      </c>
      <c r="BO42" s="151">
        <f t="shared" ca="1" si="5"/>
        <v>0</v>
      </c>
      <c r="BP42" s="151">
        <f t="shared" ca="1" si="5"/>
        <v>0</v>
      </c>
      <c r="BQ42" s="151">
        <f t="shared" ca="1" si="5"/>
        <v>0</v>
      </c>
      <c r="BR42" s="151">
        <f t="shared" ca="1" si="5"/>
        <v>0</v>
      </c>
      <c r="BS42" s="151">
        <f t="shared" ca="1" si="5"/>
        <v>0</v>
      </c>
      <c r="BT42" s="151">
        <f t="shared" ca="1" si="5"/>
        <v>0</v>
      </c>
      <c r="BU42" s="151">
        <f t="shared" ca="1" si="5"/>
        <v>0</v>
      </c>
      <c r="BV42" s="151">
        <f t="shared" ca="1" si="5"/>
        <v>0</v>
      </c>
      <c r="BW42" s="151">
        <f t="shared" ca="1" si="5"/>
        <v>0</v>
      </c>
      <c r="BX42" s="151">
        <f t="shared" ca="1" si="5"/>
        <v>0</v>
      </c>
      <c r="BY42" s="151">
        <f t="shared" ca="1" si="5"/>
        <v>0</v>
      </c>
      <c r="BZ42" s="151">
        <f t="shared" ca="1" si="5"/>
        <v>0</v>
      </c>
      <c r="CA42" s="151">
        <f t="shared" ca="1" si="5"/>
        <v>0</v>
      </c>
      <c r="CB42" s="151">
        <f t="shared" ca="1" si="5"/>
        <v>0</v>
      </c>
      <c r="CC42" s="151">
        <f t="shared" ca="1" si="5"/>
        <v>0</v>
      </c>
      <c r="CD42" s="151">
        <f t="shared" ca="1" si="5"/>
        <v>0</v>
      </c>
      <c r="CE42" s="151">
        <f t="shared" ca="1" si="5"/>
        <v>0</v>
      </c>
      <c r="CF42" s="151">
        <f t="shared" ca="1" si="5"/>
        <v>0</v>
      </c>
      <c r="CG42" s="151">
        <f t="shared" ca="1" si="5"/>
        <v>0</v>
      </c>
      <c r="CH42" s="151">
        <f t="shared" ca="1" si="5"/>
        <v>0</v>
      </c>
      <c r="CI42" s="151">
        <f t="shared" ca="1" si="5"/>
        <v>0</v>
      </c>
      <c r="CJ42" s="151">
        <f t="shared" ca="1" si="5"/>
        <v>0</v>
      </c>
      <c r="CK42" s="151">
        <f t="shared" ca="1" si="5"/>
        <v>0</v>
      </c>
      <c r="CL42" s="151">
        <f t="shared" ca="1" si="5"/>
        <v>0</v>
      </c>
      <c r="CM42" s="151">
        <f t="shared" ca="1" si="5"/>
        <v>0</v>
      </c>
      <c r="CN42" s="151">
        <f t="shared" ca="1" si="5"/>
        <v>0</v>
      </c>
      <c r="CO42" s="151">
        <f t="shared" ca="1" si="5"/>
        <v>0</v>
      </c>
      <c r="CP42" s="151">
        <f t="shared" ca="1" si="5"/>
        <v>0</v>
      </c>
      <c r="CQ42" s="151">
        <f t="shared" ca="1" si="5"/>
        <v>0</v>
      </c>
      <c r="CR42" s="151">
        <f t="shared" ca="1" si="5"/>
        <v>0</v>
      </c>
      <c r="CS42" s="151">
        <f t="shared" ca="1" si="5"/>
        <v>0</v>
      </c>
      <c r="CT42" s="151">
        <f t="shared" ca="1" si="5"/>
        <v>0</v>
      </c>
      <c r="CU42" s="151">
        <f t="shared" ca="1" si="5"/>
        <v>0</v>
      </c>
      <c r="CV42" s="151">
        <f t="shared" ca="1" si="5"/>
        <v>0</v>
      </c>
      <c r="CW42" s="151">
        <f t="shared" ca="1" si="5"/>
        <v>0</v>
      </c>
      <c r="CX42" s="151">
        <f t="shared" ca="1" si="5"/>
        <v>0</v>
      </c>
      <c r="CY42" s="151">
        <f t="shared" ca="1" si="5"/>
        <v>0</v>
      </c>
      <c r="CZ42" s="151">
        <f t="shared" ca="1" si="5"/>
        <v>0</v>
      </c>
      <c r="DA42" s="151">
        <f t="shared" ca="1" si="5"/>
        <v>0</v>
      </c>
      <c r="DB42" s="151">
        <f t="shared" ca="1" si="5"/>
        <v>0</v>
      </c>
      <c r="DC42" s="151">
        <f t="shared" ca="1" si="5"/>
        <v>0</v>
      </c>
      <c r="DD42" s="151">
        <f t="shared" ca="1" si="5"/>
        <v>0</v>
      </c>
      <c r="DE42" s="151">
        <f t="shared" ca="1" si="5"/>
        <v>0</v>
      </c>
      <c r="DF42" s="151">
        <f t="shared" ca="1" si="5"/>
        <v>0</v>
      </c>
      <c r="DG42" s="151">
        <f t="shared" ca="1" si="5"/>
        <v>0</v>
      </c>
      <c r="DH42" s="151">
        <f t="shared" ca="1" si="5"/>
        <v>0</v>
      </c>
      <c r="DI42" s="151">
        <f t="shared" ca="1" si="5"/>
        <v>0</v>
      </c>
      <c r="DJ42" s="151">
        <f t="shared" ca="1" si="5"/>
        <v>0</v>
      </c>
      <c r="DK42" s="151">
        <f t="shared" ca="1" si="5"/>
        <v>0</v>
      </c>
      <c r="DL42" s="151">
        <f t="shared" ca="1" si="5"/>
        <v>0</v>
      </c>
      <c r="DM42" s="151">
        <f t="shared" ca="1" si="5"/>
        <v>0</v>
      </c>
      <c r="DN42" s="151">
        <f t="shared" ca="1" si="5"/>
        <v>0</v>
      </c>
      <c r="DO42" s="151">
        <f t="shared" ca="1" si="5"/>
        <v>0</v>
      </c>
      <c r="DP42" s="151">
        <f t="shared" ca="1" si="5"/>
        <v>0</v>
      </c>
      <c r="DQ42" s="151">
        <f t="shared" ca="1" si="5"/>
        <v>0</v>
      </c>
      <c r="DR42" s="151">
        <f t="shared" ca="1" si="5"/>
        <v>0</v>
      </c>
      <c r="DS42" s="151">
        <f t="shared" ca="1" si="5"/>
        <v>0</v>
      </c>
      <c r="DT42" s="151">
        <f t="shared" ca="1" si="5"/>
        <v>0</v>
      </c>
      <c r="DU42" s="151">
        <f t="shared" ca="1" si="5"/>
        <v>0</v>
      </c>
      <c r="DV42" s="21"/>
      <c r="DW42" s="21"/>
      <c r="DX42" s="21"/>
      <c r="DY42" s="21"/>
      <c r="DZ42" s="21"/>
      <c r="EA42" s="21"/>
      <c r="EB42" s="21"/>
      <c r="EC42" s="21"/>
      <c r="ED42" s="21"/>
      <c r="EE42" s="21"/>
      <c r="EF42" s="21"/>
      <c r="EG42" s="21"/>
      <c r="EH42" s="21"/>
      <c r="EI42" s="21"/>
      <c r="EJ42" s="21"/>
      <c r="EK42" s="21"/>
      <c r="EL42" s="21"/>
      <c r="EM42" s="21"/>
      <c r="EN42" s="21"/>
      <c r="EO42" s="21"/>
    </row>
    <row r="43" spans="1:145" ht="20.25" customHeight="1">
      <c r="A43" s="62"/>
      <c r="B43" s="62"/>
      <c r="C43" s="62"/>
      <c r="D43" s="95"/>
      <c r="E43" s="21"/>
      <c r="F43" s="151"/>
      <c r="G43" s="151"/>
      <c r="H43" s="151"/>
      <c r="I43" s="151"/>
      <c r="J43" s="151"/>
      <c r="K43" s="151"/>
      <c r="L43" s="151"/>
      <c r="M43" s="151"/>
      <c r="N43" s="151"/>
      <c r="O43" s="151"/>
      <c r="P43" s="151"/>
      <c r="Q43" s="151"/>
      <c r="R43" s="151"/>
      <c r="S43" s="151"/>
      <c r="T43" s="151"/>
      <c r="U43" s="151"/>
      <c r="V43" s="151"/>
      <c r="W43" s="151"/>
      <c r="X43" s="151"/>
      <c r="Y43" s="151"/>
      <c r="Z43" s="151"/>
      <c r="AA43" s="151"/>
      <c r="AB43" s="151"/>
      <c r="AC43" s="151"/>
      <c r="AD43" s="151"/>
      <c r="AE43" s="151"/>
      <c r="AF43" s="151"/>
      <c r="AG43" s="151"/>
      <c r="AH43" s="151"/>
      <c r="AI43" s="151"/>
      <c r="AJ43" s="151"/>
      <c r="AK43" s="151"/>
      <c r="AL43" s="151"/>
      <c r="AM43" s="151"/>
      <c r="AN43" s="151"/>
      <c r="AO43" s="151"/>
      <c r="AP43" s="151"/>
      <c r="AQ43" s="151"/>
      <c r="AR43" s="151"/>
      <c r="AS43" s="151"/>
      <c r="AT43" s="151"/>
      <c r="AU43" s="151"/>
      <c r="AV43" s="151"/>
      <c r="AW43" s="151"/>
      <c r="AX43" s="151"/>
      <c r="AY43" s="151"/>
      <c r="AZ43" s="151"/>
      <c r="BA43" s="151"/>
      <c r="BB43" s="151"/>
      <c r="BC43" s="151"/>
      <c r="BD43" s="151"/>
      <c r="BE43" s="151"/>
      <c r="BF43" s="151"/>
      <c r="BG43" s="151"/>
      <c r="BH43" s="151"/>
      <c r="BI43" s="151"/>
      <c r="BJ43" s="151"/>
      <c r="BK43" s="151"/>
      <c r="BL43" s="151"/>
      <c r="BM43" s="151"/>
      <c r="BN43" s="151"/>
      <c r="BO43" s="151"/>
      <c r="BP43" s="151"/>
      <c r="BQ43" s="151"/>
      <c r="BR43" s="151"/>
      <c r="BS43" s="151"/>
      <c r="BT43" s="151"/>
      <c r="BU43" s="151"/>
      <c r="BV43" s="151"/>
      <c r="BW43" s="151"/>
      <c r="BX43" s="151"/>
      <c r="BY43" s="151"/>
      <c r="BZ43" s="151"/>
      <c r="CA43" s="151"/>
      <c r="CB43" s="151"/>
      <c r="CC43" s="151"/>
      <c r="CD43" s="151"/>
      <c r="CE43" s="151"/>
      <c r="CF43" s="151"/>
      <c r="CG43" s="151"/>
      <c r="CH43" s="151"/>
      <c r="CI43" s="151"/>
      <c r="CJ43" s="151"/>
      <c r="CK43" s="151"/>
      <c r="CL43" s="151"/>
      <c r="CM43" s="151"/>
      <c r="CN43" s="151"/>
      <c r="CO43" s="151"/>
      <c r="CP43" s="151"/>
      <c r="CQ43" s="151"/>
      <c r="CR43" s="151"/>
      <c r="CS43" s="151"/>
      <c r="CT43" s="151"/>
      <c r="CU43" s="151"/>
      <c r="CV43" s="151"/>
      <c r="CW43" s="151"/>
      <c r="CX43" s="151"/>
      <c r="CY43" s="151"/>
      <c r="CZ43" s="151"/>
      <c r="DA43" s="151"/>
      <c r="DB43" s="151"/>
      <c r="DC43" s="151"/>
      <c r="DD43" s="151"/>
      <c r="DE43" s="151"/>
      <c r="DF43" s="151"/>
      <c r="DG43" s="151"/>
      <c r="DH43" s="151"/>
      <c r="DI43" s="151"/>
      <c r="DJ43" s="151"/>
      <c r="DK43" s="151"/>
      <c r="DL43" s="151"/>
      <c r="DM43" s="151"/>
      <c r="DN43" s="151"/>
      <c r="DO43" s="151"/>
      <c r="DP43" s="151"/>
      <c r="DQ43" s="151"/>
      <c r="DR43" s="151"/>
      <c r="DS43" s="151"/>
      <c r="DT43" s="151"/>
      <c r="DU43" s="151"/>
      <c r="DV43" s="21"/>
      <c r="DW43" s="21"/>
      <c r="DX43" s="21"/>
      <c r="DY43" s="21"/>
      <c r="DZ43" s="21"/>
      <c r="EA43" s="21"/>
      <c r="EB43" s="21"/>
      <c r="EC43" s="21"/>
      <c r="ED43" s="21"/>
      <c r="EE43" s="21"/>
      <c r="EF43" s="21"/>
      <c r="EG43" s="21"/>
      <c r="EH43" s="21"/>
      <c r="EI43" s="21"/>
      <c r="EJ43" s="21"/>
      <c r="EK43" s="21"/>
      <c r="EL43" s="21"/>
      <c r="EM43" s="21"/>
      <c r="EN43" s="21"/>
      <c r="EO43" s="21"/>
    </row>
    <row r="44" spans="1:145" ht="12" customHeight="1">
      <c r="A44" s="21"/>
      <c r="B44" s="43" t="s">
        <v>412</v>
      </c>
      <c r="C44" s="44"/>
      <c r="D44" s="175"/>
      <c r="E44" s="176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A44" s="44"/>
      <c r="AB44" s="44"/>
      <c r="AC44" s="44"/>
      <c r="AD44" s="44"/>
      <c r="AE44" s="44"/>
      <c r="AF44" s="44"/>
      <c r="AG44" s="44"/>
      <c r="AH44" s="44"/>
      <c r="AI44" s="44"/>
      <c r="AJ44" s="44"/>
      <c r="AK44" s="44"/>
      <c r="AL44" s="44"/>
      <c r="AM44" s="44"/>
      <c r="AN44" s="44"/>
      <c r="AO44" s="44"/>
      <c r="AP44" s="44"/>
      <c r="AQ44" s="44"/>
      <c r="AR44" s="44"/>
      <c r="AS44" s="44"/>
      <c r="AT44" s="44"/>
      <c r="AU44" s="44"/>
      <c r="AV44" s="44"/>
      <c r="AW44" s="44"/>
      <c r="AX44" s="44"/>
      <c r="AY44" s="44"/>
      <c r="AZ44" s="44"/>
      <c r="BA44" s="44"/>
      <c r="BB44" s="44"/>
      <c r="BC44" s="44"/>
      <c r="BD44" s="44"/>
      <c r="BE44" s="44"/>
      <c r="BF44" s="44"/>
      <c r="BG44" s="44"/>
      <c r="BH44" s="44"/>
      <c r="BI44" s="44"/>
      <c r="BJ44" s="44"/>
      <c r="BK44" s="44"/>
      <c r="BL44" s="44"/>
      <c r="BM44" s="44"/>
      <c r="BN44" s="44"/>
      <c r="BO44" s="44"/>
      <c r="BP44" s="44"/>
      <c r="BQ44" s="44"/>
      <c r="BR44" s="44"/>
      <c r="BS44" s="44"/>
      <c r="BT44" s="44"/>
      <c r="BU44" s="44"/>
      <c r="BV44" s="44"/>
      <c r="BW44" s="44"/>
      <c r="BX44" s="44"/>
      <c r="BY44" s="44"/>
      <c r="BZ44" s="44"/>
      <c r="CA44" s="44"/>
      <c r="CB44" s="44"/>
      <c r="CC44" s="44"/>
      <c r="CD44" s="44"/>
      <c r="CE44" s="44"/>
      <c r="CF44" s="44"/>
      <c r="CG44" s="44"/>
      <c r="CH44" s="44"/>
      <c r="CI44" s="44"/>
      <c r="CJ44" s="44"/>
      <c r="CK44" s="44"/>
      <c r="CL44" s="44"/>
      <c r="CM44" s="44"/>
      <c r="CN44" s="44"/>
      <c r="CO44" s="44"/>
      <c r="CP44" s="44"/>
      <c r="CQ44" s="44"/>
      <c r="CR44" s="44"/>
      <c r="CS44" s="44"/>
      <c r="CT44" s="44"/>
      <c r="CU44" s="44"/>
      <c r="CV44" s="44"/>
      <c r="CW44" s="44"/>
      <c r="CX44" s="44"/>
      <c r="CY44" s="44"/>
      <c r="CZ44" s="44"/>
      <c r="DA44" s="44"/>
      <c r="DB44" s="44"/>
      <c r="DC44" s="44"/>
      <c r="DD44" s="44"/>
      <c r="DE44" s="44"/>
      <c r="DF44" s="44"/>
      <c r="DG44" s="44"/>
      <c r="DH44" s="44"/>
      <c r="DI44" s="44"/>
      <c r="DJ44" s="44"/>
      <c r="DK44" s="44"/>
      <c r="DL44" s="44"/>
      <c r="DM44" s="44"/>
      <c r="DN44" s="44"/>
      <c r="DO44" s="44"/>
      <c r="DP44" s="44"/>
      <c r="DQ44" s="44"/>
      <c r="DR44" s="44"/>
      <c r="DS44" s="44"/>
      <c r="DT44" s="44"/>
      <c r="DU44" s="44"/>
      <c r="DV44" s="21"/>
      <c r="DW44" s="21"/>
      <c r="DX44" s="21"/>
      <c r="DY44" s="21"/>
      <c r="DZ44" s="21"/>
      <c r="EA44" s="21"/>
      <c r="EB44" s="21"/>
      <c r="EC44" s="21"/>
      <c r="ED44" s="21"/>
      <c r="EE44" s="21"/>
      <c r="EF44" s="21"/>
      <c r="EG44" s="21"/>
      <c r="EH44" s="21"/>
      <c r="EI44" s="21"/>
      <c r="EJ44" s="21"/>
      <c r="EK44" s="21"/>
      <c r="EL44" s="21"/>
      <c r="EM44" s="21"/>
      <c r="EN44" s="21"/>
      <c r="EO44" s="21"/>
    </row>
    <row r="45" spans="1:145" ht="13.5" customHeight="1">
      <c r="A45" s="62"/>
      <c r="B45" s="62"/>
      <c r="C45" s="21"/>
      <c r="D45" s="95"/>
      <c r="E45" s="21"/>
      <c r="F45" s="143"/>
      <c r="G45" s="143"/>
      <c r="H45" s="143"/>
      <c r="I45" s="143"/>
      <c r="J45" s="143"/>
      <c r="K45" s="143"/>
      <c r="L45" s="143"/>
      <c r="M45" s="143"/>
      <c r="N45" s="143"/>
      <c r="O45" s="143"/>
      <c r="P45" s="143"/>
      <c r="Q45" s="143"/>
      <c r="R45" s="143"/>
      <c r="S45" s="143"/>
      <c r="T45" s="143"/>
      <c r="U45" s="143"/>
      <c r="V45" s="143"/>
      <c r="W45" s="143"/>
      <c r="X45" s="143"/>
      <c r="Y45" s="143"/>
      <c r="Z45" s="143"/>
      <c r="AA45" s="143"/>
      <c r="AB45" s="143"/>
      <c r="AC45" s="143"/>
      <c r="AD45" s="143"/>
      <c r="AE45" s="143"/>
      <c r="AF45" s="143"/>
      <c r="AG45" s="143"/>
      <c r="AH45" s="143"/>
      <c r="AI45" s="143"/>
      <c r="AJ45" s="143"/>
      <c r="AK45" s="143"/>
      <c r="AL45" s="143"/>
      <c r="AM45" s="143"/>
      <c r="AN45" s="143"/>
      <c r="AO45" s="143"/>
      <c r="AP45" s="143"/>
      <c r="AQ45" s="143"/>
      <c r="AR45" s="143"/>
      <c r="AS45" s="143"/>
      <c r="AT45" s="143"/>
      <c r="AU45" s="143"/>
      <c r="AV45" s="143"/>
      <c r="AW45" s="143"/>
      <c r="AX45" s="143"/>
      <c r="AY45" s="143"/>
      <c r="AZ45" s="143"/>
      <c r="BA45" s="143"/>
      <c r="BB45" s="143"/>
      <c r="BC45" s="143"/>
      <c r="BD45" s="143"/>
      <c r="BE45" s="143"/>
      <c r="BF45" s="143"/>
      <c r="BG45" s="143"/>
      <c r="BH45" s="143"/>
      <c r="BI45" s="143"/>
      <c r="BJ45" s="143"/>
      <c r="BK45" s="143"/>
      <c r="BL45" s="143"/>
      <c r="BM45" s="143"/>
      <c r="BN45" s="143"/>
      <c r="BO45" s="143"/>
      <c r="BP45" s="143"/>
      <c r="BQ45" s="143"/>
      <c r="BR45" s="143"/>
      <c r="BS45" s="143"/>
      <c r="BT45" s="143"/>
      <c r="BU45" s="143"/>
      <c r="BV45" s="143"/>
      <c r="BW45" s="143"/>
      <c r="BX45" s="143"/>
      <c r="BY45" s="143"/>
      <c r="BZ45" s="143"/>
      <c r="CA45" s="143"/>
      <c r="CB45" s="143"/>
      <c r="CC45" s="143"/>
      <c r="CD45" s="143"/>
      <c r="CE45" s="143"/>
      <c r="CF45" s="143"/>
      <c r="CG45" s="143"/>
      <c r="CH45" s="143"/>
      <c r="CI45" s="143"/>
      <c r="CJ45" s="143"/>
      <c r="CK45" s="143"/>
      <c r="CL45" s="143"/>
      <c r="CM45" s="143"/>
      <c r="CN45" s="143"/>
      <c r="CO45" s="143"/>
      <c r="CP45" s="143"/>
      <c r="CQ45" s="143"/>
      <c r="CR45" s="143"/>
      <c r="CS45" s="143"/>
      <c r="CT45" s="143"/>
      <c r="CU45" s="143"/>
      <c r="CV45" s="143"/>
      <c r="CW45" s="143"/>
      <c r="CX45" s="143"/>
      <c r="CY45" s="143"/>
      <c r="CZ45" s="143"/>
      <c r="DA45" s="143"/>
      <c r="DB45" s="143"/>
      <c r="DC45" s="143"/>
      <c r="DD45" s="143"/>
      <c r="DE45" s="143"/>
      <c r="DF45" s="143"/>
      <c r="DG45" s="143"/>
      <c r="DH45" s="143"/>
      <c r="DI45" s="143"/>
      <c r="DJ45" s="143"/>
      <c r="DK45" s="143"/>
      <c r="DL45" s="143"/>
      <c r="DM45" s="143"/>
      <c r="DN45" s="143"/>
      <c r="DO45" s="143"/>
      <c r="DP45" s="143"/>
      <c r="DQ45" s="143"/>
      <c r="DR45" s="143"/>
      <c r="DS45" s="143"/>
      <c r="DT45" s="143"/>
      <c r="DU45" s="143"/>
      <c r="DV45" s="21"/>
      <c r="DW45" s="21"/>
      <c r="DX45" s="21"/>
      <c r="DY45" s="21"/>
      <c r="DZ45" s="21"/>
      <c r="EA45" s="21"/>
      <c r="EB45" s="21"/>
      <c r="EC45" s="21"/>
      <c r="ED45" s="21"/>
      <c r="EE45" s="21"/>
      <c r="EF45" s="21"/>
      <c r="EG45" s="21"/>
      <c r="EH45" s="21"/>
      <c r="EI45" s="21"/>
      <c r="EJ45" s="21"/>
      <c r="EK45" s="21"/>
      <c r="EL45" s="21"/>
      <c r="EM45" s="21"/>
      <c r="EN45" s="21"/>
      <c r="EO45" s="21"/>
    </row>
    <row r="46" spans="1:145" ht="14.25" customHeight="1">
      <c r="A46" s="62"/>
      <c r="B46" s="62"/>
      <c r="C46" s="60" t="s">
        <v>413</v>
      </c>
      <c r="D46" s="32" t="s">
        <v>77</v>
      </c>
      <c r="E46" s="21"/>
      <c r="F46" s="143">
        <f>SUMIF(Inputs!$I$4:$R$4,F$8,Inputs!$I40:$R40)*SUMIF(Inputs!$I$4:$R$4,F$8,Inputs!$I$16:$R$16)/12*(SUMIF(Inputs!$I$4:$R$4,F$8,Inputs!$I41:$R41))</f>
        <v>8.3333333333333339</v>
      </c>
      <c r="G46" s="143">
        <f>SUMIF(Inputs!$I$4:$R$4,G$8,Inputs!$I40:$R40)*SUMIF(Inputs!$I$4:$R$4,G$8,Inputs!$I$16:$R$16)/12*(SUMIF(Inputs!$I$4:$R$4,G$8,Inputs!$I41:$R41))</f>
        <v>8.3333333333333339</v>
      </c>
      <c r="H46" s="143">
        <f>SUMIF(Inputs!$I$4:$R$4,H$8,Inputs!$I40:$R40)*SUMIF(Inputs!$I$4:$R$4,H$8,Inputs!$I$16:$R$16)/12*(SUMIF(Inputs!$I$4:$R$4,H$8,Inputs!$I41:$R41))</f>
        <v>8.3333333333333339</v>
      </c>
      <c r="I46" s="143">
        <f>SUMIF(Inputs!$I$4:$R$4,I$8,Inputs!$I40:$R40)*SUMIF(Inputs!$I$4:$R$4,I$8,Inputs!$I$16:$R$16)/12*(SUMIF(Inputs!$I$4:$R$4,I$8,Inputs!$I41:$R41))</f>
        <v>8.3333333333333339</v>
      </c>
      <c r="J46" s="143">
        <f>SUMIF(Inputs!$I$4:$R$4,J$8,Inputs!$I40:$R40)*SUMIF(Inputs!$I$4:$R$4,J$8,Inputs!$I$16:$R$16)/12*(SUMIF(Inputs!$I$4:$R$4,J$8,Inputs!$I41:$R41))</f>
        <v>8.3333333333333339</v>
      </c>
      <c r="K46" s="143">
        <f>SUMIF(Inputs!$I$4:$R$4,K$8,Inputs!$I40:$R40)*SUMIF(Inputs!$I$4:$R$4,K$8,Inputs!$I$16:$R$16)/12*(SUMIF(Inputs!$I$4:$R$4,K$8,Inputs!$I41:$R41))</f>
        <v>8.3333333333333339</v>
      </c>
      <c r="L46" s="143">
        <f>SUMIF(Inputs!$I$4:$R$4,L$8,Inputs!$I40:$R40)*SUMIF(Inputs!$I$4:$R$4,L$8,Inputs!$I$16:$R$16)/12*(SUMIF(Inputs!$I$4:$R$4,L$8,Inputs!$I41:$R41))</f>
        <v>8.3333333333333339</v>
      </c>
      <c r="M46" s="143">
        <f>SUMIF(Inputs!$I$4:$R$4,M$8,Inputs!$I40:$R40)*SUMIF(Inputs!$I$4:$R$4,M$8,Inputs!$I$16:$R$16)/12*(SUMIF(Inputs!$I$4:$R$4,M$8,Inputs!$I41:$R41))</f>
        <v>8.3333333333333339</v>
      </c>
      <c r="N46" s="143">
        <f>SUMIF(Inputs!$I$4:$R$4,N$8,Inputs!$I40:$R40)*SUMIF(Inputs!$I$4:$R$4,N$8,Inputs!$I$16:$R$16)/12*(SUMIF(Inputs!$I$4:$R$4,N$8,Inputs!$I41:$R41))</f>
        <v>8.3333333333333339</v>
      </c>
      <c r="O46" s="143">
        <f>SUMIF(Inputs!$I$4:$R$4,O$8,Inputs!$I40:$R40)*SUMIF(Inputs!$I$4:$R$4,O$8,Inputs!$I$16:$R$16)/12*(SUMIF(Inputs!$I$4:$R$4,O$8,Inputs!$I41:$R41))</f>
        <v>8.3333333333333339</v>
      </c>
      <c r="P46" s="143">
        <f>SUMIF(Inputs!$I$4:$R$4,P$8,Inputs!$I40:$R40)*SUMIF(Inputs!$I$4:$R$4,P$8,Inputs!$I$16:$R$16)/12*(SUMIF(Inputs!$I$4:$R$4,P$8,Inputs!$I41:$R41))</f>
        <v>8.3333333333333339</v>
      </c>
      <c r="Q46" s="143">
        <f>SUMIF(Inputs!$I$4:$R$4,Q$8,Inputs!$I40:$R40)*SUMIF(Inputs!$I$4:$R$4,Q$8,Inputs!$I$16:$R$16)/12*(SUMIF(Inputs!$I$4:$R$4,Q$8,Inputs!$I41:$R41))</f>
        <v>8.3333333333333339</v>
      </c>
      <c r="R46" s="143">
        <f>SUMIF(Inputs!$I$4:$R$4,R$8,Inputs!$I40:$R40)*SUMIF(Inputs!$I$4:$R$4,R$8,Inputs!$I$16:$R$16)/12*(SUMIF(Inputs!$I$4:$R$4,R$8,Inputs!$I41:$R41))</f>
        <v>8.6583333333333332</v>
      </c>
      <c r="S46" s="143">
        <f>SUMIF(Inputs!$I$4:$R$4,S$8,Inputs!$I40:$R40)*SUMIF(Inputs!$I$4:$R$4,S$8,Inputs!$I$16:$R$16)/12*(SUMIF(Inputs!$I$4:$R$4,S$8,Inputs!$I41:$R41))</f>
        <v>8.6583333333333332</v>
      </c>
      <c r="T46" s="143">
        <f>SUMIF(Inputs!$I$4:$R$4,T$8,Inputs!$I40:$R40)*SUMIF(Inputs!$I$4:$R$4,T$8,Inputs!$I$16:$R$16)/12*(SUMIF(Inputs!$I$4:$R$4,T$8,Inputs!$I41:$R41))</f>
        <v>8.6583333333333332</v>
      </c>
      <c r="U46" s="143">
        <f>SUMIF(Inputs!$I$4:$R$4,U$8,Inputs!$I40:$R40)*SUMIF(Inputs!$I$4:$R$4,U$8,Inputs!$I$16:$R$16)/12*(SUMIF(Inputs!$I$4:$R$4,U$8,Inputs!$I41:$R41))</f>
        <v>8.6583333333333332</v>
      </c>
      <c r="V46" s="143">
        <f>SUMIF(Inputs!$I$4:$R$4,V$8,Inputs!$I40:$R40)*SUMIF(Inputs!$I$4:$R$4,V$8,Inputs!$I$16:$R$16)/12*(SUMIF(Inputs!$I$4:$R$4,V$8,Inputs!$I41:$R41))</f>
        <v>8.6583333333333332</v>
      </c>
      <c r="W46" s="143">
        <f>SUMIF(Inputs!$I$4:$R$4,W$8,Inputs!$I40:$R40)*SUMIF(Inputs!$I$4:$R$4,W$8,Inputs!$I$16:$R$16)/12*(SUMIF(Inputs!$I$4:$R$4,W$8,Inputs!$I41:$R41))</f>
        <v>8.6583333333333332</v>
      </c>
      <c r="X46" s="143">
        <f>SUMIF(Inputs!$I$4:$R$4,X$8,Inputs!$I40:$R40)*SUMIF(Inputs!$I$4:$R$4,X$8,Inputs!$I$16:$R$16)/12*(SUMIF(Inputs!$I$4:$R$4,X$8,Inputs!$I41:$R41))</f>
        <v>8.6583333333333332</v>
      </c>
      <c r="Y46" s="143">
        <f>SUMIF(Inputs!$I$4:$R$4,Y$8,Inputs!$I40:$R40)*SUMIF(Inputs!$I$4:$R$4,Y$8,Inputs!$I$16:$R$16)/12*(SUMIF(Inputs!$I$4:$R$4,Y$8,Inputs!$I41:$R41))</f>
        <v>8.6583333333333332</v>
      </c>
      <c r="Z46" s="143">
        <f>SUMIF(Inputs!$I$4:$R$4,Z$8,Inputs!$I40:$R40)*SUMIF(Inputs!$I$4:$R$4,Z$8,Inputs!$I$16:$R$16)/12*(SUMIF(Inputs!$I$4:$R$4,Z$8,Inputs!$I41:$R41))</f>
        <v>8.6583333333333332</v>
      </c>
      <c r="AA46" s="143">
        <f>SUMIF(Inputs!$I$4:$R$4,AA$8,Inputs!$I40:$R40)*SUMIF(Inputs!$I$4:$R$4,AA$8,Inputs!$I$16:$R$16)/12*(SUMIF(Inputs!$I$4:$R$4,AA$8,Inputs!$I41:$R41))</f>
        <v>8.6583333333333332</v>
      </c>
      <c r="AB46" s="143">
        <f>SUMIF(Inputs!$I$4:$R$4,AB$8,Inputs!$I40:$R40)*SUMIF(Inputs!$I$4:$R$4,AB$8,Inputs!$I$16:$R$16)/12*(SUMIF(Inputs!$I$4:$R$4,AB$8,Inputs!$I41:$R41))</f>
        <v>8.6583333333333332</v>
      </c>
      <c r="AC46" s="143">
        <f>SUMIF(Inputs!$I$4:$R$4,AC$8,Inputs!$I40:$R40)*SUMIF(Inputs!$I$4:$R$4,AC$8,Inputs!$I$16:$R$16)/12*(SUMIF(Inputs!$I$4:$R$4,AC$8,Inputs!$I41:$R41))</f>
        <v>8.6583333333333332</v>
      </c>
      <c r="AD46" s="143">
        <f>SUMIF(Inputs!$I$4:$R$4,AD$8,Inputs!$I40:$R40)*SUMIF(Inputs!$I$4:$R$4,AD$8,Inputs!$I$16:$R$16)/12*(SUMIF(Inputs!$I$4:$R$4,AD$8,Inputs!$I41:$R41))</f>
        <v>9.004666666666667</v>
      </c>
      <c r="AE46" s="143">
        <f>SUMIF(Inputs!$I$4:$R$4,AE$8,Inputs!$I40:$R40)*SUMIF(Inputs!$I$4:$R$4,AE$8,Inputs!$I$16:$R$16)/12*(SUMIF(Inputs!$I$4:$R$4,AE$8,Inputs!$I41:$R41))</f>
        <v>9.004666666666667</v>
      </c>
      <c r="AF46" s="143">
        <f>SUMIF(Inputs!$I$4:$R$4,AF$8,Inputs!$I40:$R40)*SUMIF(Inputs!$I$4:$R$4,AF$8,Inputs!$I$16:$R$16)/12*(SUMIF(Inputs!$I$4:$R$4,AF$8,Inputs!$I41:$R41))</f>
        <v>9.004666666666667</v>
      </c>
      <c r="AG46" s="143">
        <f>SUMIF(Inputs!$I$4:$R$4,AG$8,Inputs!$I40:$R40)*SUMIF(Inputs!$I$4:$R$4,AG$8,Inputs!$I$16:$R$16)/12*(SUMIF(Inputs!$I$4:$R$4,AG$8,Inputs!$I41:$R41))</f>
        <v>9.004666666666667</v>
      </c>
      <c r="AH46" s="143">
        <f>SUMIF(Inputs!$I$4:$R$4,AH$8,Inputs!$I40:$R40)*SUMIF(Inputs!$I$4:$R$4,AH$8,Inputs!$I$16:$R$16)/12*(SUMIF(Inputs!$I$4:$R$4,AH$8,Inputs!$I41:$R41))</f>
        <v>9.004666666666667</v>
      </c>
      <c r="AI46" s="143">
        <f>SUMIF(Inputs!$I$4:$R$4,AI$8,Inputs!$I40:$R40)*SUMIF(Inputs!$I$4:$R$4,AI$8,Inputs!$I$16:$R$16)/12*(SUMIF(Inputs!$I$4:$R$4,AI$8,Inputs!$I41:$R41))</f>
        <v>9.004666666666667</v>
      </c>
      <c r="AJ46" s="143">
        <f>SUMIF(Inputs!$I$4:$R$4,AJ$8,Inputs!$I40:$R40)*SUMIF(Inputs!$I$4:$R$4,AJ$8,Inputs!$I$16:$R$16)/12*(SUMIF(Inputs!$I$4:$R$4,AJ$8,Inputs!$I41:$R41))</f>
        <v>9.004666666666667</v>
      </c>
      <c r="AK46" s="143">
        <f>SUMIF(Inputs!$I$4:$R$4,AK$8,Inputs!$I40:$R40)*SUMIF(Inputs!$I$4:$R$4,AK$8,Inputs!$I$16:$R$16)/12*(SUMIF(Inputs!$I$4:$R$4,AK$8,Inputs!$I41:$R41))</f>
        <v>9.004666666666667</v>
      </c>
      <c r="AL46" s="143">
        <f>SUMIF(Inputs!$I$4:$R$4,AL$8,Inputs!$I40:$R40)*SUMIF(Inputs!$I$4:$R$4,AL$8,Inputs!$I$16:$R$16)/12*(SUMIF(Inputs!$I$4:$R$4,AL$8,Inputs!$I41:$R41))</f>
        <v>9.004666666666667</v>
      </c>
      <c r="AM46" s="143">
        <f>SUMIF(Inputs!$I$4:$R$4,AM$8,Inputs!$I40:$R40)*SUMIF(Inputs!$I$4:$R$4,AM$8,Inputs!$I$16:$R$16)/12*(SUMIF(Inputs!$I$4:$R$4,AM$8,Inputs!$I41:$R41))</f>
        <v>9.004666666666667</v>
      </c>
      <c r="AN46" s="143">
        <f>SUMIF(Inputs!$I$4:$R$4,AN$8,Inputs!$I40:$R40)*SUMIF(Inputs!$I$4:$R$4,AN$8,Inputs!$I$16:$R$16)/12*(SUMIF(Inputs!$I$4:$R$4,AN$8,Inputs!$I41:$R41))</f>
        <v>9.004666666666667</v>
      </c>
      <c r="AO46" s="143">
        <f>SUMIF(Inputs!$I$4:$R$4,AO$8,Inputs!$I40:$R40)*SUMIF(Inputs!$I$4:$R$4,AO$8,Inputs!$I$16:$R$16)/12*(SUMIF(Inputs!$I$4:$R$4,AO$8,Inputs!$I41:$R41))</f>
        <v>9.004666666666667</v>
      </c>
      <c r="AP46" s="143">
        <f>SUMIF(Inputs!$I$4:$R$4,AP$8,Inputs!$I40:$R40)*SUMIF(Inputs!$I$4:$R$4,AP$8,Inputs!$I$16:$R$16)/12*(SUMIF(Inputs!$I$4:$R$4,AP$8,Inputs!$I41:$R41))</f>
        <v>9.3648533333333344</v>
      </c>
      <c r="AQ46" s="143">
        <f>SUMIF(Inputs!$I$4:$R$4,AQ$8,Inputs!$I40:$R40)*SUMIF(Inputs!$I$4:$R$4,AQ$8,Inputs!$I$16:$R$16)/12*(SUMIF(Inputs!$I$4:$R$4,AQ$8,Inputs!$I41:$R41))</f>
        <v>9.3648533333333344</v>
      </c>
      <c r="AR46" s="143">
        <f>SUMIF(Inputs!$I$4:$R$4,AR$8,Inputs!$I40:$R40)*SUMIF(Inputs!$I$4:$R$4,AR$8,Inputs!$I$16:$R$16)/12*(SUMIF(Inputs!$I$4:$R$4,AR$8,Inputs!$I41:$R41))</f>
        <v>9.3648533333333344</v>
      </c>
      <c r="AS46" s="143">
        <f>SUMIF(Inputs!$I$4:$R$4,AS$8,Inputs!$I40:$R40)*SUMIF(Inputs!$I$4:$R$4,AS$8,Inputs!$I$16:$R$16)/12*(SUMIF(Inputs!$I$4:$R$4,AS$8,Inputs!$I41:$R41))</f>
        <v>9.3648533333333344</v>
      </c>
      <c r="AT46" s="143">
        <f>SUMIF(Inputs!$I$4:$R$4,AT$8,Inputs!$I40:$R40)*SUMIF(Inputs!$I$4:$R$4,AT$8,Inputs!$I$16:$R$16)/12*(SUMIF(Inputs!$I$4:$R$4,AT$8,Inputs!$I41:$R41))</f>
        <v>9.3648533333333344</v>
      </c>
      <c r="AU46" s="143">
        <f>SUMIF(Inputs!$I$4:$R$4,AU$8,Inputs!$I40:$R40)*SUMIF(Inputs!$I$4:$R$4,AU$8,Inputs!$I$16:$R$16)/12*(SUMIF(Inputs!$I$4:$R$4,AU$8,Inputs!$I41:$R41))</f>
        <v>9.3648533333333344</v>
      </c>
      <c r="AV46" s="143">
        <f>SUMIF(Inputs!$I$4:$R$4,AV$8,Inputs!$I40:$R40)*SUMIF(Inputs!$I$4:$R$4,AV$8,Inputs!$I$16:$R$16)/12*(SUMIF(Inputs!$I$4:$R$4,AV$8,Inputs!$I41:$R41))</f>
        <v>9.3648533333333344</v>
      </c>
      <c r="AW46" s="143">
        <f>SUMIF(Inputs!$I$4:$R$4,AW$8,Inputs!$I40:$R40)*SUMIF(Inputs!$I$4:$R$4,AW$8,Inputs!$I$16:$R$16)/12*(SUMIF(Inputs!$I$4:$R$4,AW$8,Inputs!$I41:$R41))</f>
        <v>9.3648533333333344</v>
      </c>
      <c r="AX46" s="143">
        <f>SUMIF(Inputs!$I$4:$R$4,AX$8,Inputs!$I40:$R40)*SUMIF(Inputs!$I$4:$R$4,AX$8,Inputs!$I$16:$R$16)/12*(SUMIF(Inputs!$I$4:$R$4,AX$8,Inputs!$I41:$R41))</f>
        <v>9.3648533333333344</v>
      </c>
      <c r="AY46" s="143">
        <f>SUMIF(Inputs!$I$4:$R$4,AY$8,Inputs!$I40:$R40)*SUMIF(Inputs!$I$4:$R$4,AY$8,Inputs!$I$16:$R$16)/12*(SUMIF(Inputs!$I$4:$R$4,AY$8,Inputs!$I41:$R41))</f>
        <v>9.3648533333333344</v>
      </c>
      <c r="AZ46" s="143">
        <f>SUMIF(Inputs!$I$4:$R$4,AZ$8,Inputs!$I40:$R40)*SUMIF(Inputs!$I$4:$R$4,AZ$8,Inputs!$I$16:$R$16)/12*(SUMIF(Inputs!$I$4:$R$4,AZ$8,Inputs!$I41:$R41))</f>
        <v>9.3648533333333344</v>
      </c>
      <c r="BA46" s="143">
        <f>SUMIF(Inputs!$I$4:$R$4,BA$8,Inputs!$I40:$R40)*SUMIF(Inputs!$I$4:$R$4,BA$8,Inputs!$I$16:$R$16)/12*(SUMIF(Inputs!$I$4:$R$4,BA$8,Inputs!$I41:$R41))</f>
        <v>9.3648533333333344</v>
      </c>
      <c r="BB46" s="143">
        <f>SUMIF(Inputs!$I$4:$R$4,BB$8,Inputs!$I40:$R40)*SUMIF(Inputs!$I$4:$R$4,BB$8,Inputs!$I$16:$R$16)/12*(SUMIF(Inputs!$I$4:$R$4,BB$8,Inputs!$I41:$R41))</f>
        <v>9.7394474666666664</v>
      </c>
      <c r="BC46" s="143">
        <f>SUMIF(Inputs!$I$4:$R$4,BC$8,Inputs!$I40:$R40)*SUMIF(Inputs!$I$4:$R$4,BC$8,Inputs!$I$16:$R$16)/12*(SUMIF(Inputs!$I$4:$R$4,BC$8,Inputs!$I41:$R41))</f>
        <v>9.7394474666666664</v>
      </c>
      <c r="BD46" s="143">
        <f>SUMIF(Inputs!$I$4:$R$4,BD$8,Inputs!$I40:$R40)*SUMIF(Inputs!$I$4:$R$4,BD$8,Inputs!$I$16:$R$16)/12*(SUMIF(Inputs!$I$4:$R$4,BD$8,Inputs!$I41:$R41))</f>
        <v>9.7394474666666664</v>
      </c>
      <c r="BE46" s="143">
        <f>SUMIF(Inputs!$I$4:$R$4,BE$8,Inputs!$I40:$R40)*SUMIF(Inputs!$I$4:$R$4,BE$8,Inputs!$I$16:$R$16)/12*(SUMIF(Inputs!$I$4:$R$4,BE$8,Inputs!$I41:$R41))</f>
        <v>9.7394474666666664</v>
      </c>
      <c r="BF46" s="143">
        <f>SUMIF(Inputs!$I$4:$R$4,BF$8,Inputs!$I40:$R40)*SUMIF(Inputs!$I$4:$R$4,BF$8,Inputs!$I$16:$R$16)/12*(SUMIF(Inputs!$I$4:$R$4,BF$8,Inputs!$I41:$R41))</f>
        <v>9.7394474666666664</v>
      </c>
      <c r="BG46" s="143">
        <f>SUMIF(Inputs!$I$4:$R$4,BG$8,Inputs!$I40:$R40)*SUMIF(Inputs!$I$4:$R$4,BG$8,Inputs!$I$16:$R$16)/12*(SUMIF(Inputs!$I$4:$R$4,BG$8,Inputs!$I41:$R41))</f>
        <v>9.7394474666666664</v>
      </c>
      <c r="BH46" s="143">
        <f>SUMIF(Inputs!$I$4:$R$4,BH$8,Inputs!$I40:$R40)*SUMIF(Inputs!$I$4:$R$4,BH$8,Inputs!$I$16:$R$16)/12*(SUMIF(Inputs!$I$4:$R$4,BH$8,Inputs!$I41:$R41))</f>
        <v>9.7394474666666664</v>
      </c>
      <c r="BI46" s="143">
        <f>SUMIF(Inputs!$I$4:$R$4,BI$8,Inputs!$I40:$R40)*SUMIF(Inputs!$I$4:$R$4,BI$8,Inputs!$I$16:$R$16)/12*(SUMIF(Inputs!$I$4:$R$4,BI$8,Inputs!$I41:$R41))</f>
        <v>9.7394474666666664</v>
      </c>
      <c r="BJ46" s="143">
        <f>SUMIF(Inputs!$I$4:$R$4,BJ$8,Inputs!$I40:$R40)*SUMIF(Inputs!$I$4:$R$4,BJ$8,Inputs!$I$16:$R$16)/12*(SUMIF(Inputs!$I$4:$R$4,BJ$8,Inputs!$I41:$R41))</f>
        <v>9.7394474666666664</v>
      </c>
      <c r="BK46" s="143">
        <f>SUMIF(Inputs!$I$4:$R$4,BK$8,Inputs!$I40:$R40)*SUMIF(Inputs!$I$4:$R$4,BK$8,Inputs!$I$16:$R$16)/12*(SUMIF(Inputs!$I$4:$R$4,BK$8,Inputs!$I41:$R41))</f>
        <v>9.7394474666666664</v>
      </c>
      <c r="BL46" s="143">
        <f>SUMIF(Inputs!$I$4:$R$4,BL$8,Inputs!$I40:$R40)*SUMIF(Inputs!$I$4:$R$4,BL$8,Inputs!$I$16:$R$16)/12*(SUMIF(Inputs!$I$4:$R$4,BL$8,Inputs!$I41:$R41))</f>
        <v>9.7394474666666664</v>
      </c>
      <c r="BM46" s="143">
        <f>SUMIF(Inputs!$I$4:$R$4,BM$8,Inputs!$I40:$R40)*SUMIF(Inputs!$I$4:$R$4,BM$8,Inputs!$I$16:$R$16)/12*(SUMIF(Inputs!$I$4:$R$4,BM$8,Inputs!$I41:$R41))</f>
        <v>9.7394474666666664</v>
      </c>
      <c r="BN46" s="143">
        <f>SUMIF(Inputs!$I$4:$R$4,BN$8,Inputs!$I40:$R40)*SUMIF(Inputs!$I$4:$R$4,BN$8,Inputs!$I$16:$R$16)/12*(SUMIF(Inputs!$I$4:$R$4,BN$8,Inputs!$I41:$R41))</f>
        <v>10.129025365333336</v>
      </c>
      <c r="BO46" s="143">
        <f>SUMIF(Inputs!$I$4:$R$4,BO$8,Inputs!$I40:$R40)*SUMIF(Inputs!$I$4:$R$4,BO$8,Inputs!$I$16:$R$16)/12*(SUMIF(Inputs!$I$4:$R$4,BO$8,Inputs!$I41:$R41))</f>
        <v>10.129025365333336</v>
      </c>
      <c r="BP46" s="143">
        <f>SUMIF(Inputs!$I$4:$R$4,BP$8,Inputs!$I40:$R40)*SUMIF(Inputs!$I$4:$R$4,BP$8,Inputs!$I$16:$R$16)/12*(SUMIF(Inputs!$I$4:$R$4,BP$8,Inputs!$I41:$R41))</f>
        <v>10.129025365333336</v>
      </c>
      <c r="BQ46" s="143">
        <f>SUMIF(Inputs!$I$4:$R$4,BQ$8,Inputs!$I40:$R40)*SUMIF(Inputs!$I$4:$R$4,BQ$8,Inputs!$I$16:$R$16)/12*(SUMIF(Inputs!$I$4:$R$4,BQ$8,Inputs!$I41:$R41))</f>
        <v>10.129025365333336</v>
      </c>
      <c r="BR46" s="143">
        <f>SUMIF(Inputs!$I$4:$R$4,BR$8,Inputs!$I40:$R40)*SUMIF(Inputs!$I$4:$R$4,BR$8,Inputs!$I$16:$R$16)/12*(SUMIF(Inputs!$I$4:$R$4,BR$8,Inputs!$I41:$R41))</f>
        <v>10.129025365333336</v>
      </c>
      <c r="BS46" s="143">
        <f>SUMIF(Inputs!$I$4:$R$4,BS$8,Inputs!$I40:$R40)*SUMIF(Inputs!$I$4:$R$4,BS$8,Inputs!$I$16:$R$16)/12*(SUMIF(Inputs!$I$4:$R$4,BS$8,Inputs!$I41:$R41))</f>
        <v>10.129025365333336</v>
      </c>
      <c r="BT46" s="143">
        <f>SUMIF(Inputs!$I$4:$R$4,BT$8,Inputs!$I40:$R40)*SUMIF(Inputs!$I$4:$R$4,BT$8,Inputs!$I$16:$R$16)/12*(SUMIF(Inputs!$I$4:$R$4,BT$8,Inputs!$I41:$R41))</f>
        <v>10.129025365333336</v>
      </c>
      <c r="BU46" s="143">
        <f>SUMIF(Inputs!$I$4:$R$4,BU$8,Inputs!$I40:$R40)*SUMIF(Inputs!$I$4:$R$4,BU$8,Inputs!$I$16:$R$16)/12*(SUMIF(Inputs!$I$4:$R$4,BU$8,Inputs!$I41:$R41))</f>
        <v>10.129025365333336</v>
      </c>
      <c r="BV46" s="143">
        <f>SUMIF(Inputs!$I$4:$R$4,BV$8,Inputs!$I40:$R40)*SUMIF(Inputs!$I$4:$R$4,BV$8,Inputs!$I$16:$R$16)/12*(SUMIF(Inputs!$I$4:$R$4,BV$8,Inputs!$I41:$R41))</f>
        <v>10.129025365333336</v>
      </c>
      <c r="BW46" s="143">
        <f>SUMIF(Inputs!$I$4:$R$4,BW$8,Inputs!$I40:$R40)*SUMIF(Inputs!$I$4:$R$4,BW$8,Inputs!$I$16:$R$16)/12*(SUMIF(Inputs!$I$4:$R$4,BW$8,Inputs!$I41:$R41))</f>
        <v>10.129025365333336</v>
      </c>
      <c r="BX46" s="143">
        <f>SUMIF(Inputs!$I$4:$R$4,BX$8,Inputs!$I40:$R40)*SUMIF(Inputs!$I$4:$R$4,BX$8,Inputs!$I$16:$R$16)/12*(SUMIF(Inputs!$I$4:$R$4,BX$8,Inputs!$I41:$R41))</f>
        <v>10.129025365333336</v>
      </c>
      <c r="BY46" s="143">
        <f>SUMIF(Inputs!$I$4:$R$4,BY$8,Inputs!$I40:$R40)*SUMIF(Inputs!$I$4:$R$4,BY$8,Inputs!$I$16:$R$16)/12*(SUMIF(Inputs!$I$4:$R$4,BY$8,Inputs!$I41:$R41))</f>
        <v>10.129025365333336</v>
      </c>
      <c r="BZ46" s="143">
        <f>SUMIF(Inputs!$I$4:$R$4,BZ$8,Inputs!$I40:$R40)*SUMIF(Inputs!$I$4:$R$4,BZ$8,Inputs!$I$16:$R$16)/12*(SUMIF(Inputs!$I$4:$R$4,BZ$8,Inputs!$I41:$R41))</f>
        <v>10.534186379946668</v>
      </c>
      <c r="CA46" s="143">
        <f>SUMIF(Inputs!$I$4:$R$4,CA$8,Inputs!$I40:$R40)*SUMIF(Inputs!$I$4:$R$4,CA$8,Inputs!$I$16:$R$16)/12*(SUMIF(Inputs!$I$4:$R$4,CA$8,Inputs!$I41:$R41))</f>
        <v>10.534186379946668</v>
      </c>
      <c r="CB46" s="143">
        <f>SUMIF(Inputs!$I$4:$R$4,CB$8,Inputs!$I40:$R40)*SUMIF(Inputs!$I$4:$R$4,CB$8,Inputs!$I$16:$R$16)/12*(SUMIF(Inputs!$I$4:$R$4,CB$8,Inputs!$I41:$R41))</f>
        <v>10.534186379946668</v>
      </c>
      <c r="CC46" s="143">
        <f>SUMIF(Inputs!$I$4:$R$4,CC$8,Inputs!$I40:$R40)*SUMIF(Inputs!$I$4:$R$4,CC$8,Inputs!$I$16:$R$16)/12*(SUMIF(Inputs!$I$4:$R$4,CC$8,Inputs!$I41:$R41))</f>
        <v>10.534186379946668</v>
      </c>
      <c r="CD46" s="143">
        <f>SUMIF(Inputs!$I$4:$R$4,CD$8,Inputs!$I40:$R40)*SUMIF(Inputs!$I$4:$R$4,CD$8,Inputs!$I$16:$R$16)/12*(SUMIF(Inputs!$I$4:$R$4,CD$8,Inputs!$I41:$R41))</f>
        <v>10.534186379946668</v>
      </c>
      <c r="CE46" s="143">
        <f>SUMIF(Inputs!$I$4:$R$4,CE$8,Inputs!$I40:$R40)*SUMIF(Inputs!$I$4:$R$4,CE$8,Inputs!$I$16:$R$16)/12*(SUMIF(Inputs!$I$4:$R$4,CE$8,Inputs!$I41:$R41))</f>
        <v>10.534186379946668</v>
      </c>
      <c r="CF46" s="143">
        <f>SUMIF(Inputs!$I$4:$R$4,CF$8,Inputs!$I40:$R40)*SUMIF(Inputs!$I$4:$R$4,CF$8,Inputs!$I$16:$R$16)/12*(SUMIF(Inputs!$I$4:$R$4,CF$8,Inputs!$I41:$R41))</f>
        <v>10.534186379946668</v>
      </c>
      <c r="CG46" s="143">
        <f>SUMIF(Inputs!$I$4:$R$4,CG$8,Inputs!$I40:$R40)*SUMIF(Inputs!$I$4:$R$4,CG$8,Inputs!$I$16:$R$16)/12*(SUMIF(Inputs!$I$4:$R$4,CG$8,Inputs!$I41:$R41))</f>
        <v>10.534186379946668</v>
      </c>
      <c r="CH46" s="143">
        <f>SUMIF(Inputs!$I$4:$R$4,CH$8,Inputs!$I40:$R40)*SUMIF(Inputs!$I$4:$R$4,CH$8,Inputs!$I$16:$R$16)/12*(SUMIF(Inputs!$I$4:$R$4,CH$8,Inputs!$I41:$R41))</f>
        <v>10.534186379946668</v>
      </c>
      <c r="CI46" s="143">
        <f>SUMIF(Inputs!$I$4:$R$4,CI$8,Inputs!$I40:$R40)*SUMIF(Inputs!$I$4:$R$4,CI$8,Inputs!$I$16:$R$16)/12*(SUMIF(Inputs!$I$4:$R$4,CI$8,Inputs!$I41:$R41))</f>
        <v>10.534186379946668</v>
      </c>
      <c r="CJ46" s="143">
        <f>SUMIF(Inputs!$I$4:$R$4,CJ$8,Inputs!$I40:$R40)*SUMIF(Inputs!$I$4:$R$4,CJ$8,Inputs!$I$16:$R$16)/12*(SUMIF(Inputs!$I$4:$R$4,CJ$8,Inputs!$I41:$R41))</f>
        <v>10.534186379946668</v>
      </c>
      <c r="CK46" s="143">
        <f>SUMIF(Inputs!$I$4:$R$4,CK$8,Inputs!$I40:$R40)*SUMIF(Inputs!$I$4:$R$4,CK$8,Inputs!$I$16:$R$16)/12*(SUMIF(Inputs!$I$4:$R$4,CK$8,Inputs!$I41:$R41))</f>
        <v>10.534186379946668</v>
      </c>
      <c r="CL46" s="143">
        <f>SUMIF(Inputs!$I$4:$R$4,CL$8,Inputs!$I40:$R40)*SUMIF(Inputs!$I$4:$R$4,CL$8,Inputs!$I$16:$R$16)/12*(SUMIF(Inputs!$I$4:$R$4,CL$8,Inputs!$I41:$R41))</f>
        <v>10.955553835144535</v>
      </c>
      <c r="CM46" s="143">
        <f>SUMIF(Inputs!$I$4:$R$4,CM$8,Inputs!$I40:$R40)*SUMIF(Inputs!$I$4:$R$4,CM$8,Inputs!$I$16:$R$16)/12*(SUMIF(Inputs!$I$4:$R$4,CM$8,Inputs!$I41:$R41))</f>
        <v>10.955553835144535</v>
      </c>
      <c r="CN46" s="143">
        <f>SUMIF(Inputs!$I$4:$R$4,CN$8,Inputs!$I40:$R40)*SUMIF(Inputs!$I$4:$R$4,CN$8,Inputs!$I$16:$R$16)/12*(SUMIF(Inputs!$I$4:$R$4,CN$8,Inputs!$I41:$R41))</f>
        <v>10.955553835144535</v>
      </c>
      <c r="CO46" s="143">
        <f>SUMIF(Inputs!$I$4:$R$4,CO$8,Inputs!$I40:$R40)*SUMIF(Inputs!$I$4:$R$4,CO$8,Inputs!$I$16:$R$16)/12*(SUMIF(Inputs!$I$4:$R$4,CO$8,Inputs!$I41:$R41))</f>
        <v>10.955553835144535</v>
      </c>
      <c r="CP46" s="143">
        <f>SUMIF(Inputs!$I$4:$R$4,CP$8,Inputs!$I40:$R40)*SUMIF(Inputs!$I$4:$R$4,CP$8,Inputs!$I$16:$R$16)/12*(SUMIF(Inputs!$I$4:$R$4,CP$8,Inputs!$I41:$R41))</f>
        <v>10.955553835144535</v>
      </c>
      <c r="CQ46" s="143">
        <f>SUMIF(Inputs!$I$4:$R$4,CQ$8,Inputs!$I40:$R40)*SUMIF(Inputs!$I$4:$R$4,CQ$8,Inputs!$I$16:$R$16)/12*(SUMIF(Inputs!$I$4:$R$4,CQ$8,Inputs!$I41:$R41))</f>
        <v>10.955553835144535</v>
      </c>
      <c r="CR46" s="143">
        <f>SUMIF(Inputs!$I$4:$R$4,CR$8,Inputs!$I40:$R40)*SUMIF(Inputs!$I$4:$R$4,CR$8,Inputs!$I$16:$R$16)/12*(SUMIF(Inputs!$I$4:$R$4,CR$8,Inputs!$I41:$R41))</f>
        <v>10.955553835144535</v>
      </c>
      <c r="CS46" s="143">
        <f>SUMIF(Inputs!$I$4:$R$4,CS$8,Inputs!$I40:$R40)*SUMIF(Inputs!$I$4:$R$4,CS$8,Inputs!$I$16:$R$16)/12*(SUMIF(Inputs!$I$4:$R$4,CS$8,Inputs!$I41:$R41))</f>
        <v>10.955553835144535</v>
      </c>
      <c r="CT46" s="143">
        <f>SUMIF(Inputs!$I$4:$R$4,CT$8,Inputs!$I40:$R40)*SUMIF(Inputs!$I$4:$R$4,CT$8,Inputs!$I$16:$R$16)/12*(SUMIF(Inputs!$I$4:$R$4,CT$8,Inputs!$I41:$R41))</f>
        <v>10.955553835144535</v>
      </c>
      <c r="CU46" s="143">
        <f>SUMIF(Inputs!$I$4:$R$4,CU$8,Inputs!$I40:$R40)*SUMIF(Inputs!$I$4:$R$4,CU$8,Inputs!$I$16:$R$16)/12*(SUMIF(Inputs!$I$4:$R$4,CU$8,Inputs!$I41:$R41))</f>
        <v>10.955553835144535</v>
      </c>
      <c r="CV46" s="143">
        <f>SUMIF(Inputs!$I$4:$R$4,CV$8,Inputs!$I40:$R40)*SUMIF(Inputs!$I$4:$R$4,CV$8,Inputs!$I$16:$R$16)/12*(SUMIF(Inputs!$I$4:$R$4,CV$8,Inputs!$I41:$R41))</f>
        <v>10.955553835144535</v>
      </c>
      <c r="CW46" s="143">
        <f>SUMIF(Inputs!$I$4:$R$4,CW$8,Inputs!$I40:$R40)*SUMIF(Inputs!$I$4:$R$4,CW$8,Inputs!$I$16:$R$16)/12*(SUMIF(Inputs!$I$4:$R$4,CW$8,Inputs!$I41:$R41))</f>
        <v>10.955553835144535</v>
      </c>
      <c r="CX46" s="143">
        <f>SUMIF(Inputs!$I$4:$R$4,CX$8,Inputs!$I40:$R40)*SUMIF(Inputs!$I$4:$R$4,CX$8,Inputs!$I$16:$R$16)/12*(SUMIF(Inputs!$I$4:$R$4,CX$8,Inputs!$I41:$R41))</f>
        <v>11.393775988550317</v>
      </c>
      <c r="CY46" s="143">
        <f>SUMIF(Inputs!$I$4:$R$4,CY$8,Inputs!$I40:$R40)*SUMIF(Inputs!$I$4:$R$4,CY$8,Inputs!$I$16:$R$16)/12*(SUMIF(Inputs!$I$4:$R$4,CY$8,Inputs!$I41:$R41))</f>
        <v>11.393775988550317</v>
      </c>
      <c r="CZ46" s="143">
        <f>SUMIF(Inputs!$I$4:$R$4,CZ$8,Inputs!$I40:$R40)*SUMIF(Inputs!$I$4:$R$4,CZ$8,Inputs!$I$16:$R$16)/12*(SUMIF(Inputs!$I$4:$R$4,CZ$8,Inputs!$I41:$R41))</f>
        <v>11.393775988550317</v>
      </c>
      <c r="DA46" s="143">
        <f>SUMIF(Inputs!$I$4:$R$4,DA$8,Inputs!$I40:$R40)*SUMIF(Inputs!$I$4:$R$4,DA$8,Inputs!$I$16:$R$16)/12*(SUMIF(Inputs!$I$4:$R$4,DA$8,Inputs!$I41:$R41))</f>
        <v>11.393775988550317</v>
      </c>
      <c r="DB46" s="143">
        <f>SUMIF(Inputs!$I$4:$R$4,DB$8,Inputs!$I40:$R40)*SUMIF(Inputs!$I$4:$R$4,DB$8,Inputs!$I$16:$R$16)/12*(SUMIF(Inputs!$I$4:$R$4,DB$8,Inputs!$I41:$R41))</f>
        <v>11.393775988550317</v>
      </c>
      <c r="DC46" s="143">
        <f>SUMIF(Inputs!$I$4:$R$4,DC$8,Inputs!$I40:$R40)*SUMIF(Inputs!$I$4:$R$4,DC$8,Inputs!$I$16:$R$16)/12*(SUMIF(Inputs!$I$4:$R$4,DC$8,Inputs!$I41:$R41))</f>
        <v>11.393775988550317</v>
      </c>
      <c r="DD46" s="143">
        <f>SUMIF(Inputs!$I$4:$R$4,DD$8,Inputs!$I40:$R40)*SUMIF(Inputs!$I$4:$R$4,DD$8,Inputs!$I$16:$R$16)/12*(SUMIF(Inputs!$I$4:$R$4,DD$8,Inputs!$I41:$R41))</f>
        <v>11.393775988550317</v>
      </c>
      <c r="DE46" s="143">
        <f>SUMIF(Inputs!$I$4:$R$4,DE$8,Inputs!$I40:$R40)*SUMIF(Inputs!$I$4:$R$4,DE$8,Inputs!$I$16:$R$16)/12*(SUMIF(Inputs!$I$4:$R$4,DE$8,Inputs!$I41:$R41))</f>
        <v>11.393775988550317</v>
      </c>
      <c r="DF46" s="143">
        <f>SUMIF(Inputs!$I$4:$R$4,DF$8,Inputs!$I40:$R40)*SUMIF(Inputs!$I$4:$R$4,DF$8,Inputs!$I$16:$R$16)/12*(SUMIF(Inputs!$I$4:$R$4,DF$8,Inputs!$I41:$R41))</f>
        <v>11.393775988550317</v>
      </c>
      <c r="DG46" s="143">
        <f>SUMIF(Inputs!$I$4:$R$4,DG$8,Inputs!$I40:$R40)*SUMIF(Inputs!$I$4:$R$4,DG$8,Inputs!$I$16:$R$16)/12*(SUMIF(Inputs!$I$4:$R$4,DG$8,Inputs!$I41:$R41))</f>
        <v>11.393775988550317</v>
      </c>
      <c r="DH46" s="143">
        <f>SUMIF(Inputs!$I$4:$R$4,DH$8,Inputs!$I40:$R40)*SUMIF(Inputs!$I$4:$R$4,DH$8,Inputs!$I$16:$R$16)/12*(SUMIF(Inputs!$I$4:$R$4,DH$8,Inputs!$I41:$R41))</f>
        <v>11.393775988550317</v>
      </c>
      <c r="DI46" s="143">
        <f>SUMIF(Inputs!$I$4:$R$4,DI$8,Inputs!$I40:$R40)*SUMIF(Inputs!$I$4:$R$4,DI$8,Inputs!$I$16:$R$16)/12*(SUMIF(Inputs!$I$4:$R$4,DI$8,Inputs!$I41:$R41))</f>
        <v>11.393775988550317</v>
      </c>
      <c r="DJ46" s="143">
        <f>SUMIF(Inputs!$I$4:$R$4,DJ$8,Inputs!$I40:$R40)*SUMIF(Inputs!$I$4:$R$4,DJ$8,Inputs!$I$16:$R$16)/12*(SUMIF(Inputs!$I$4:$R$4,DJ$8,Inputs!$I41:$R41))</f>
        <v>11.84952702809233</v>
      </c>
      <c r="DK46" s="143">
        <f>SUMIF(Inputs!$I$4:$R$4,DK$8,Inputs!$I40:$R40)*SUMIF(Inputs!$I$4:$R$4,DK$8,Inputs!$I$16:$R$16)/12*(SUMIF(Inputs!$I$4:$R$4,DK$8,Inputs!$I41:$R41))</f>
        <v>11.84952702809233</v>
      </c>
      <c r="DL46" s="143">
        <f>SUMIF(Inputs!$I$4:$R$4,DL$8,Inputs!$I40:$R40)*SUMIF(Inputs!$I$4:$R$4,DL$8,Inputs!$I$16:$R$16)/12*(SUMIF(Inputs!$I$4:$R$4,DL$8,Inputs!$I41:$R41))</f>
        <v>11.84952702809233</v>
      </c>
      <c r="DM46" s="143">
        <f>SUMIF(Inputs!$I$4:$R$4,DM$8,Inputs!$I40:$R40)*SUMIF(Inputs!$I$4:$R$4,DM$8,Inputs!$I$16:$R$16)/12*(SUMIF(Inputs!$I$4:$R$4,DM$8,Inputs!$I41:$R41))</f>
        <v>11.84952702809233</v>
      </c>
      <c r="DN46" s="143">
        <f>SUMIF(Inputs!$I$4:$R$4,DN$8,Inputs!$I40:$R40)*SUMIF(Inputs!$I$4:$R$4,DN$8,Inputs!$I$16:$R$16)/12*(SUMIF(Inputs!$I$4:$R$4,DN$8,Inputs!$I41:$R41))</f>
        <v>11.84952702809233</v>
      </c>
      <c r="DO46" s="143">
        <f>SUMIF(Inputs!$I$4:$R$4,DO$8,Inputs!$I40:$R40)*SUMIF(Inputs!$I$4:$R$4,DO$8,Inputs!$I$16:$R$16)/12*(SUMIF(Inputs!$I$4:$R$4,DO$8,Inputs!$I41:$R41))</f>
        <v>11.84952702809233</v>
      </c>
      <c r="DP46" s="143">
        <f>SUMIF(Inputs!$I$4:$R$4,DP$8,Inputs!$I40:$R40)*SUMIF(Inputs!$I$4:$R$4,DP$8,Inputs!$I$16:$R$16)/12*(SUMIF(Inputs!$I$4:$R$4,DP$8,Inputs!$I41:$R41))</f>
        <v>11.84952702809233</v>
      </c>
      <c r="DQ46" s="143">
        <f>SUMIF(Inputs!$I$4:$R$4,DQ$8,Inputs!$I40:$R40)*SUMIF(Inputs!$I$4:$R$4,DQ$8,Inputs!$I$16:$R$16)/12*(SUMIF(Inputs!$I$4:$R$4,DQ$8,Inputs!$I41:$R41))</f>
        <v>11.84952702809233</v>
      </c>
      <c r="DR46" s="143">
        <f>SUMIF(Inputs!$I$4:$R$4,DR$8,Inputs!$I40:$R40)*SUMIF(Inputs!$I$4:$R$4,DR$8,Inputs!$I$16:$R$16)/12*(SUMIF(Inputs!$I$4:$R$4,DR$8,Inputs!$I41:$R41))</f>
        <v>11.84952702809233</v>
      </c>
      <c r="DS46" s="143">
        <f>SUMIF(Inputs!$I$4:$R$4,DS$8,Inputs!$I40:$R40)*SUMIF(Inputs!$I$4:$R$4,DS$8,Inputs!$I$16:$R$16)/12*(SUMIF(Inputs!$I$4:$R$4,DS$8,Inputs!$I41:$R41))</f>
        <v>11.84952702809233</v>
      </c>
      <c r="DT46" s="143">
        <f>SUMIF(Inputs!$I$4:$R$4,DT$8,Inputs!$I40:$R40)*SUMIF(Inputs!$I$4:$R$4,DT$8,Inputs!$I$16:$R$16)/12*(SUMIF(Inputs!$I$4:$R$4,DT$8,Inputs!$I41:$R41))</f>
        <v>11.84952702809233</v>
      </c>
      <c r="DU46" s="143">
        <f>SUMIF(Inputs!$I$4:$R$4,DU$8,Inputs!$I40:$R40)*SUMIF(Inputs!$I$4:$R$4,DU$8,Inputs!$I$16:$R$16)/12*(SUMIF(Inputs!$I$4:$R$4,DU$8,Inputs!$I41:$R41))</f>
        <v>11.84952702809233</v>
      </c>
      <c r="DV46" s="21"/>
      <c r="DW46" s="21"/>
      <c r="DX46" s="21"/>
      <c r="DY46" s="21"/>
      <c r="DZ46" s="21"/>
      <c r="EA46" s="21"/>
      <c r="EB46" s="21"/>
      <c r="EC46" s="21"/>
      <c r="ED46" s="21"/>
      <c r="EE46" s="21"/>
      <c r="EF46" s="21"/>
      <c r="EG46" s="21"/>
      <c r="EH46" s="21"/>
      <c r="EI46" s="21"/>
      <c r="EJ46" s="21"/>
      <c r="EK46" s="21"/>
      <c r="EL46" s="21"/>
      <c r="EM46" s="21"/>
      <c r="EN46" s="21"/>
      <c r="EO46" s="21"/>
    </row>
    <row r="47" spans="1:145" ht="14.25" customHeight="1">
      <c r="A47" s="62"/>
      <c r="B47" s="62"/>
      <c r="C47" s="60" t="s">
        <v>99</v>
      </c>
      <c r="D47" s="32" t="s">
        <v>77</v>
      </c>
      <c r="E47" s="21"/>
      <c r="F47" s="143">
        <f>SUMIF(Inputs!$I$4:$R$4,F$8,Inputs!$I44:$R44)*SUMIF(Inputs!$I$4:$R$4,F$8,Inputs!$I$16:$R$16)/12</f>
        <v>0</v>
      </c>
      <c r="G47" s="143">
        <f>SUMIF(Inputs!$I$4:$R$4,G$8,Inputs!$I44:$R44)*SUMIF(Inputs!$I$4:$R$4,G$8,Inputs!$I$16:$R$16)/12</f>
        <v>0</v>
      </c>
      <c r="H47" s="143">
        <f>SUMIF(Inputs!$I$4:$R$4,H$8,Inputs!$I44:$R44)*SUMIF(Inputs!$I$4:$R$4,H$8,Inputs!$I$16:$R$16)/12</f>
        <v>0</v>
      </c>
      <c r="I47" s="143">
        <f>SUMIF(Inputs!$I$4:$R$4,I$8,Inputs!$I44:$R44)*SUMIF(Inputs!$I$4:$R$4,I$8,Inputs!$I$16:$R$16)/12</f>
        <v>0</v>
      </c>
      <c r="J47" s="143">
        <f>SUMIF(Inputs!$I$4:$R$4,J$8,Inputs!$I44:$R44)*SUMIF(Inputs!$I$4:$R$4,J$8,Inputs!$I$16:$R$16)/12</f>
        <v>0</v>
      </c>
      <c r="K47" s="143">
        <f>SUMIF(Inputs!$I$4:$R$4,K$8,Inputs!$I44:$R44)*SUMIF(Inputs!$I$4:$R$4,K$8,Inputs!$I$16:$R$16)/12</f>
        <v>0</v>
      </c>
      <c r="L47" s="143">
        <f>SUMIF(Inputs!$I$4:$R$4,L$8,Inputs!$I44:$R44)*SUMIF(Inputs!$I$4:$R$4,L$8,Inputs!$I$16:$R$16)/12</f>
        <v>0</v>
      </c>
      <c r="M47" s="143">
        <f>SUMIF(Inputs!$I$4:$R$4,M$8,Inputs!$I44:$R44)*SUMIF(Inputs!$I$4:$R$4,M$8,Inputs!$I$16:$R$16)/12</f>
        <v>0</v>
      </c>
      <c r="N47" s="143">
        <f>SUMIF(Inputs!$I$4:$R$4,N$8,Inputs!$I44:$R44)*SUMIF(Inputs!$I$4:$R$4,N$8,Inputs!$I$16:$R$16)/12</f>
        <v>0</v>
      </c>
      <c r="O47" s="143">
        <f>SUMIF(Inputs!$I$4:$R$4,O$8,Inputs!$I44:$R44)*SUMIF(Inputs!$I$4:$R$4,O$8,Inputs!$I$16:$R$16)/12</f>
        <v>0</v>
      </c>
      <c r="P47" s="143">
        <f>SUMIF(Inputs!$I$4:$R$4,P$8,Inputs!$I44:$R44)*SUMIF(Inputs!$I$4:$R$4,P$8,Inputs!$I$16:$R$16)/12</f>
        <v>0</v>
      </c>
      <c r="Q47" s="143">
        <f>SUMIF(Inputs!$I$4:$R$4,Q$8,Inputs!$I44:$R44)*SUMIF(Inputs!$I$4:$R$4,Q$8,Inputs!$I$16:$R$16)/12</f>
        <v>0</v>
      </c>
      <c r="R47" s="143">
        <f>SUMIF(Inputs!$I$4:$R$4,R$8,Inputs!$I44:$R44)*SUMIF(Inputs!$I$4:$R$4,R$8,Inputs!$I$16:$R$16)/12</f>
        <v>0</v>
      </c>
      <c r="S47" s="143">
        <f>SUMIF(Inputs!$I$4:$R$4,S$8,Inputs!$I44:$R44)*SUMIF(Inputs!$I$4:$R$4,S$8,Inputs!$I$16:$R$16)/12</f>
        <v>0</v>
      </c>
      <c r="T47" s="143">
        <f>SUMIF(Inputs!$I$4:$R$4,T$8,Inputs!$I44:$R44)*SUMIF(Inputs!$I$4:$R$4,T$8,Inputs!$I$16:$R$16)/12</f>
        <v>0</v>
      </c>
      <c r="U47" s="143">
        <f>SUMIF(Inputs!$I$4:$R$4,U$8,Inputs!$I44:$R44)*SUMIF(Inputs!$I$4:$R$4,U$8,Inputs!$I$16:$R$16)/12</f>
        <v>0</v>
      </c>
      <c r="V47" s="143">
        <f>SUMIF(Inputs!$I$4:$R$4,V$8,Inputs!$I44:$R44)*SUMIF(Inputs!$I$4:$R$4,V$8,Inputs!$I$16:$R$16)/12</f>
        <v>0</v>
      </c>
      <c r="W47" s="143">
        <f>SUMIF(Inputs!$I$4:$R$4,W$8,Inputs!$I44:$R44)*SUMIF(Inputs!$I$4:$R$4,W$8,Inputs!$I$16:$R$16)/12</f>
        <v>0</v>
      </c>
      <c r="X47" s="143">
        <f>SUMIF(Inputs!$I$4:$R$4,X$8,Inputs!$I44:$R44)*SUMIF(Inputs!$I$4:$R$4,X$8,Inputs!$I$16:$R$16)/12</f>
        <v>0</v>
      </c>
      <c r="Y47" s="143">
        <f>SUMIF(Inputs!$I$4:$R$4,Y$8,Inputs!$I44:$R44)*SUMIF(Inputs!$I$4:$R$4,Y$8,Inputs!$I$16:$R$16)/12</f>
        <v>0</v>
      </c>
      <c r="Z47" s="143">
        <f>SUMIF(Inputs!$I$4:$R$4,Z$8,Inputs!$I44:$R44)*SUMIF(Inputs!$I$4:$R$4,Z$8,Inputs!$I$16:$R$16)/12</f>
        <v>0</v>
      </c>
      <c r="AA47" s="143">
        <f>SUMIF(Inputs!$I$4:$R$4,AA$8,Inputs!$I44:$R44)*SUMIF(Inputs!$I$4:$R$4,AA$8,Inputs!$I$16:$R$16)/12</f>
        <v>0</v>
      </c>
      <c r="AB47" s="143">
        <f>SUMIF(Inputs!$I$4:$R$4,AB$8,Inputs!$I44:$R44)*SUMIF(Inputs!$I$4:$R$4,AB$8,Inputs!$I$16:$R$16)/12</f>
        <v>0</v>
      </c>
      <c r="AC47" s="143">
        <f>SUMIF(Inputs!$I$4:$R$4,AC$8,Inputs!$I44:$R44)*SUMIF(Inputs!$I$4:$R$4,AC$8,Inputs!$I$16:$R$16)/12</f>
        <v>0</v>
      </c>
      <c r="AD47" s="143">
        <f>SUMIF(Inputs!$I$4:$R$4,AD$8,Inputs!$I44:$R44)*SUMIF(Inputs!$I$4:$R$4,AD$8,Inputs!$I$16:$R$16)/12</f>
        <v>0</v>
      </c>
      <c r="AE47" s="143">
        <f>SUMIF(Inputs!$I$4:$R$4,AE$8,Inputs!$I44:$R44)*SUMIF(Inputs!$I$4:$R$4,AE$8,Inputs!$I$16:$R$16)/12</f>
        <v>0</v>
      </c>
      <c r="AF47" s="143">
        <f>SUMIF(Inputs!$I$4:$R$4,AF$8,Inputs!$I44:$R44)*SUMIF(Inputs!$I$4:$R$4,AF$8,Inputs!$I$16:$R$16)/12</f>
        <v>0</v>
      </c>
      <c r="AG47" s="143">
        <f>SUMIF(Inputs!$I$4:$R$4,AG$8,Inputs!$I44:$R44)*SUMIF(Inputs!$I$4:$R$4,AG$8,Inputs!$I$16:$R$16)/12</f>
        <v>0</v>
      </c>
      <c r="AH47" s="143">
        <f>SUMIF(Inputs!$I$4:$R$4,AH$8,Inputs!$I44:$R44)*SUMIF(Inputs!$I$4:$R$4,AH$8,Inputs!$I$16:$R$16)/12</f>
        <v>0</v>
      </c>
      <c r="AI47" s="143">
        <f>SUMIF(Inputs!$I$4:$R$4,AI$8,Inputs!$I44:$R44)*SUMIF(Inputs!$I$4:$R$4,AI$8,Inputs!$I$16:$R$16)/12</f>
        <v>0</v>
      </c>
      <c r="AJ47" s="143">
        <f>SUMIF(Inputs!$I$4:$R$4,AJ$8,Inputs!$I44:$R44)*SUMIF(Inputs!$I$4:$R$4,AJ$8,Inputs!$I$16:$R$16)/12</f>
        <v>0</v>
      </c>
      <c r="AK47" s="143">
        <f>SUMIF(Inputs!$I$4:$R$4,AK$8,Inputs!$I44:$R44)*SUMIF(Inputs!$I$4:$R$4,AK$8,Inputs!$I$16:$R$16)/12</f>
        <v>0</v>
      </c>
      <c r="AL47" s="143">
        <f>SUMIF(Inputs!$I$4:$R$4,AL$8,Inputs!$I44:$R44)*SUMIF(Inputs!$I$4:$R$4,AL$8,Inputs!$I$16:$R$16)/12</f>
        <v>0</v>
      </c>
      <c r="AM47" s="143">
        <f>SUMIF(Inputs!$I$4:$R$4,AM$8,Inputs!$I44:$R44)*SUMIF(Inputs!$I$4:$R$4,AM$8,Inputs!$I$16:$R$16)/12</f>
        <v>0</v>
      </c>
      <c r="AN47" s="143">
        <f>SUMIF(Inputs!$I$4:$R$4,AN$8,Inputs!$I44:$R44)*SUMIF(Inputs!$I$4:$R$4,AN$8,Inputs!$I$16:$R$16)/12</f>
        <v>0</v>
      </c>
      <c r="AO47" s="143">
        <f>SUMIF(Inputs!$I$4:$R$4,AO$8,Inputs!$I44:$R44)*SUMIF(Inputs!$I$4:$R$4,AO$8,Inputs!$I$16:$R$16)/12</f>
        <v>0</v>
      </c>
      <c r="AP47" s="143">
        <f>SUMIF(Inputs!$I$4:$R$4,AP$8,Inputs!$I44:$R44)*SUMIF(Inputs!$I$4:$R$4,AP$8,Inputs!$I$16:$R$16)/12</f>
        <v>0</v>
      </c>
      <c r="AQ47" s="143">
        <f>SUMIF(Inputs!$I$4:$R$4,AQ$8,Inputs!$I44:$R44)*SUMIF(Inputs!$I$4:$R$4,AQ$8,Inputs!$I$16:$R$16)/12</f>
        <v>0</v>
      </c>
      <c r="AR47" s="143">
        <f>SUMIF(Inputs!$I$4:$R$4,AR$8,Inputs!$I44:$R44)*SUMIF(Inputs!$I$4:$R$4,AR$8,Inputs!$I$16:$R$16)/12</f>
        <v>0</v>
      </c>
      <c r="AS47" s="143">
        <f>SUMIF(Inputs!$I$4:$R$4,AS$8,Inputs!$I44:$R44)*SUMIF(Inputs!$I$4:$R$4,AS$8,Inputs!$I$16:$R$16)/12</f>
        <v>0</v>
      </c>
      <c r="AT47" s="143">
        <f>SUMIF(Inputs!$I$4:$R$4,AT$8,Inputs!$I44:$R44)*SUMIF(Inputs!$I$4:$R$4,AT$8,Inputs!$I$16:$R$16)/12</f>
        <v>0</v>
      </c>
      <c r="AU47" s="143">
        <f>SUMIF(Inputs!$I$4:$R$4,AU$8,Inputs!$I44:$R44)*SUMIF(Inputs!$I$4:$R$4,AU$8,Inputs!$I$16:$R$16)/12</f>
        <v>0</v>
      </c>
      <c r="AV47" s="143">
        <f>SUMIF(Inputs!$I$4:$R$4,AV$8,Inputs!$I44:$R44)*SUMIF(Inputs!$I$4:$R$4,AV$8,Inputs!$I$16:$R$16)/12</f>
        <v>0</v>
      </c>
      <c r="AW47" s="143">
        <f>SUMIF(Inputs!$I$4:$R$4,AW$8,Inputs!$I44:$R44)*SUMIF(Inputs!$I$4:$R$4,AW$8,Inputs!$I$16:$R$16)/12</f>
        <v>0</v>
      </c>
      <c r="AX47" s="143">
        <f>SUMIF(Inputs!$I$4:$R$4,AX$8,Inputs!$I44:$R44)*SUMIF(Inputs!$I$4:$R$4,AX$8,Inputs!$I$16:$R$16)/12</f>
        <v>0</v>
      </c>
      <c r="AY47" s="143">
        <f>SUMIF(Inputs!$I$4:$R$4,AY$8,Inputs!$I44:$R44)*SUMIF(Inputs!$I$4:$R$4,AY$8,Inputs!$I$16:$R$16)/12</f>
        <v>0</v>
      </c>
      <c r="AZ47" s="143">
        <f>SUMIF(Inputs!$I$4:$R$4,AZ$8,Inputs!$I44:$R44)*SUMIF(Inputs!$I$4:$R$4,AZ$8,Inputs!$I$16:$R$16)/12</f>
        <v>0</v>
      </c>
      <c r="BA47" s="143">
        <f>SUMIF(Inputs!$I$4:$R$4,BA$8,Inputs!$I44:$R44)*SUMIF(Inputs!$I$4:$R$4,BA$8,Inputs!$I$16:$R$16)/12</f>
        <v>0</v>
      </c>
      <c r="BB47" s="143">
        <f>SUMIF(Inputs!$I$4:$R$4,BB$8,Inputs!$I44:$R44)*SUMIF(Inputs!$I$4:$R$4,BB$8,Inputs!$I$16:$R$16)/12</f>
        <v>0</v>
      </c>
      <c r="BC47" s="143">
        <f>SUMIF(Inputs!$I$4:$R$4,BC$8,Inputs!$I44:$R44)*SUMIF(Inputs!$I$4:$R$4,BC$8,Inputs!$I$16:$R$16)/12</f>
        <v>0</v>
      </c>
      <c r="BD47" s="143">
        <f>SUMIF(Inputs!$I$4:$R$4,BD$8,Inputs!$I44:$R44)*SUMIF(Inputs!$I$4:$R$4,BD$8,Inputs!$I$16:$R$16)/12</f>
        <v>0</v>
      </c>
      <c r="BE47" s="143">
        <f>SUMIF(Inputs!$I$4:$R$4,BE$8,Inputs!$I44:$R44)*SUMIF(Inputs!$I$4:$R$4,BE$8,Inputs!$I$16:$R$16)/12</f>
        <v>0</v>
      </c>
      <c r="BF47" s="143">
        <f>SUMIF(Inputs!$I$4:$R$4,BF$8,Inputs!$I44:$R44)*SUMIF(Inputs!$I$4:$R$4,BF$8,Inputs!$I$16:$R$16)/12</f>
        <v>0</v>
      </c>
      <c r="BG47" s="143">
        <f>SUMIF(Inputs!$I$4:$R$4,BG$8,Inputs!$I44:$R44)*SUMIF(Inputs!$I$4:$R$4,BG$8,Inputs!$I$16:$R$16)/12</f>
        <v>0</v>
      </c>
      <c r="BH47" s="143">
        <f>SUMIF(Inputs!$I$4:$R$4,BH$8,Inputs!$I44:$R44)*SUMIF(Inputs!$I$4:$R$4,BH$8,Inputs!$I$16:$R$16)/12</f>
        <v>0</v>
      </c>
      <c r="BI47" s="143">
        <f>SUMIF(Inputs!$I$4:$R$4,BI$8,Inputs!$I44:$R44)*SUMIF(Inputs!$I$4:$R$4,BI$8,Inputs!$I$16:$R$16)/12</f>
        <v>0</v>
      </c>
      <c r="BJ47" s="143">
        <f>SUMIF(Inputs!$I$4:$R$4,BJ$8,Inputs!$I44:$R44)*SUMIF(Inputs!$I$4:$R$4,BJ$8,Inputs!$I$16:$R$16)/12</f>
        <v>0</v>
      </c>
      <c r="BK47" s="143">
        <f>SUMIF(Inputs!$I$4:$R$4,BK$8,Inputs!$I44:$R44)*SUMIF(Inputs!$I$4:$R$4,BK$8,Inputs!$I$16:$R$16)/12</f>
        <v>0</v>
      </c>
      <c r="BL47" s="143">
        <f>SUMIF(Inputs!$I$4:$R$4,BL$8,Inputs!$I44:$R44)*SUMIF(Inputs!$I$4:$R$4,BL$8,Inputs!$I$16:$R$16)/12</f>
        <v>0</v>
      </c>
      <c r="BM47" s="143">
        <f>SUMIF(Inputs!$I$4:$R$4,BM$8,Inputs!$I44:$R44)*SUMIF(Inputs!$I$4:$R$4,BM$8,Inputs!$I$16:$R$16)/12</f>
        <v>0</v>
      </c>
      <c r="BN47" s="143">
        <f>SUMIF(Inputs!$I$4:$R$4,BN$8,Inputs!$I44:$R44)*SUMIF(Inputs!$I$4:$R$4,BN$8,Inputs!$I$16:$R$16)/12</f>
        <v>0</v>
      </c>
      <c r="BO47" s="143">
        <f>SUMIF(Inputs!$I$4:$R$4,BO$8,Inputs!$I44:$R44)*SUMIF(Inputs!$I$4:$R$4,BO$8,Inputs!$I$16:$R$16)/12</f>
        <v>0</v>
      </c>
      <c r="BP47" s="143">
        <f>SUMIF(Inputs!$I$4:$R$4,BP$8,Inputs!$I44:$R44)*SUMIF(Inputs!$I$4:$R$4,BP$8,Inputs!$I$16:$R$16)/12</f>
        <v>0</v>
      </c>
      <c r="BQ47" s="143">
        <f>SUMIF(Inputs!$I$4:$R$4,BQ$8,Inputs!$I44:$R44)*SUMIF(Inputs!$I$4:$R$4,BQ$8,Inputs!$I$16:$R$16)/12</f>
        <v>0</v>
      </c>
      <c r="BR47" s="143">
        <f>SUMIF(Inputs!$I$4:$R$4,BR$8,Inputs!$I44:$R44)*SUMIF(Inputs!$I$4:$R$4,BR$8,Inputs!$I$16:$R$16)/12</f>
        <v>0</v>
      </c>
      <c r="BS47" s="143">
        <f>SUMIF(Inputs!$I$4:$R$4,BS$8,Inputs!$I44:$R44)*SUMIF(Inputs!$I$4:$R$4,BS$8,Inputs!$I$16:$R$16)/12</f>
        <v>0</v>
      </c>
      <c r="BT47" s="143">
        <f>SUMIF(Inputs!$I$4:$R$4,BT$8,Inputs!$I44:$R44)*SUMIF(Inputs!$I$4:$R$4,BT$8,Inputs!$I$16:$R$16)/12</f>
        <v>0</v>
      </c>
      <c r="BU47" s="143">
        <f>SUMIF(Inputs!$I$4:$R$4,BU$8,Inputs!$I44:$R44)*SUMIF(Inputs!$I$4:$R$4,BU$8,Inputs!$I$16:$R$16)/12</f>
        <v>0</v>
      </c>
      <c r="BV47" s="143">
        <f>SUMIF(Inputs!$I$4:$R$4,BV$8,Inputs!$I44:$R44)*SUMIF(Inputs!$I$4:$R$4,BV$8,Inputs!$I$16:$R$16)/12</f>
        <v>0</v>
      </c>
      <c r="BW47" s="143">
        <f>SUMIF(Inputs!$I$4:$R$4,BW$8,Inputs!$I44:$R44)*SUMIF(Inputs!$I$4:$R$4,BW$8,Inputs!$I$16:$R$16)/12</f>
        <v>0</v>
      </c>
      <c r="BX47" s="143">
        <f>SUMIF(Inputs!$I$4:$R$4,BX$8,Inputs!$I44:$R44)*SUMIF(Inputs!$I$4:$R$4,BX$8,Inputs!$I$16:$R$16)/12</f>
        <v>0</v>
      </c>
      <c r="BY47" s="143">
        <f>SUMIF(Inputs!$I$4:$R$4,BY$8,Inputs!$I44:$R44)*SUMIF(Inputs!$I$4:$R$4,BY$8,Inputs!$I$16:$R$16)/12</f>
        <v>0</v>
      </c>
      <c r="BZ47" s="143">
        <f>SUMIF(Inputs!$I$4:$R$4,BZ$8,Inputs!$I44:$R44)*SUMIF(Inputs!$I$4:$R$4,BZ$8,Inputs!$I$16:$R$16)/12</f>
        <v>0</v>
      </c>
      <c r="CA47" s="143">
        <f>SUMIF(Inputs!$I$4:$R$4,CA$8,Inputs!$I44:$R44)*SUMIF(Inputs!$I$4:$R$4,CA$8,Inputs!$I$16:$R$16)/12</f>
        <v>0</v>
      </c>
      <c r="CB47" s="143">
        <f>SUMIF(Inputs!$I$4:$R$4,CB$8,Inputs!$I44:$R44)*SUMIF(Inputs!$I$4:$R$4,CB$8,Inputs!$I$16:$R$16)/12</f>
        <v>0</v>
      </c>
      <c r="CC47" s="143">
        <f>SUMIF(Inputs!$I$4:$R$4,CC$8,Inputs!$I44:$R44)*SUMIF(Inputs!$I$4:$R$4,CC$8,Inputs!$I$16:$R$16)/12</f>
        <v>0</v>
      </c>
      <c r="CD47" s="143">
        <f>SUMIF(Inputs!$I$4:$R$4,CD$8,Inputs!$I44:$R44)*SUMIF(Inputs!$I$4:$R$4,CD$8,Inputs!$I$16:$R$16)/12</f>
        <v>0</v>
      </c>
      <c r="CE47" s="143">
        <f>SUMIF(Inputs!$I$4:$R$4,CE$8,Inputs!$I44:$R44)*SUMIF(Inputs!$I$4:$R$4,CE$8,Inputs!$I$16:$R$16)/12</f>
        <v>0</v>
      </c>
      <c r="CF47" s="143">
        <f>SUMIF(Inputs!$I$4:$R$4,CF$8,Inputs!$I44:$R44)*SUMIF(Inputs!$I$4:$R$4,CF$8,Inputs!$I$16:$R$16)/12</f>
        <v>0</v>
      </c>
      <c r="CG47" s="143">
        <f>SUMIF(Inputs!$I$4:$R$4,CG$8,Inputs!$I44:$R44)*SUMIF(Inputs!$I$4:$R$4,CG$8,Inputs!$I$16:$R$16)/12</f>
        <v>0</v>
      </c>
      <c r="CH47" s="143">
        <f>SUMIF(Inputs!$I$4:$R$4,CH$8,Inputs!$I44:$R44)*SUMIF(Inputs!$I$4:$R$4,CH$8,Inputs!$I$16:$R$16)/12</f>
        <v>0</v>
      </c>
      <c r="CI47" s="143">
        <f>SUMIF(Inputs!$I$4:$R$4,CI$8,Inputs!$I44:$R44)*SUMIF(Inputs!$I$4:$R$4,CI$8,Inputs!$I$16:$R$16)/12</f>
        <v>0</v>
      </c>
      <c r="CJ47" s="143">
        <f>SUMIF(Inputs!$I$4:$R$4,CJ$8,Inputs!$I44:$R44)*SUMIF(Inputs!$I$4:$R$4,CJ$8,Inputs!$I$16:$R$16)/12</f>
        <v>0</v>
      </c>
      <c r="CK47" s="143">
        <f>SUMIF(Inputs!$I$4:$R$4,CK$8,Inputs!$I44:$R44)*SUMIF(Inputs!$I$4:$R$4,CK$8,Inputs!$I$16:$R$16)/12</f>
        <v>0</v>
      </c>
      <c r="CL47" s="143">
        <f>SUMIF(Inputs!$I$4:$R$4,CL$8,Inputs!$I44:$R44)*SUMIF(Inputs!$I$4:$R$4,CL$8,Inputs!$I$16:$R$16)/12</f>
        <v>0</v>
      </c>
      <c r="CM47" s="143">
        <f>SUMIF(Inputs!$I$4:$R$4,CM$8,Inputs!$I44:$R44)*SUMIF(Inputs!$I$4:$R$4,CM$8,Inputs!$I$16:$R$16)/12</f>
        <v>0</v>
      </c>
      <c r="CN47" s="143">
        <f>SUMIF(Inputs!$I$4:$R$4,CN$8,Inputs!$I44:$R44)*SUMIF(Inputs!$I$4:$R$4,CN$8,Inputs!$I$16:$R$16)/12</f>
        <v>0</v>
      </c>
      <c r="CO47" s="143">
        <f>SUMIF(Inputs!$I$4:$R$4,CO$8,Inputs!$I44:$R44)*SUMIF(Inputs!$I$4:$R$4,CO$8,Inputs!$I$16:$R$16)/12</f>
        <v>0</v>
      </c>
      <c r="CP47" s="143">
        <f>SUMIF(Inputs!$I$4:$R$4,CP$8,Inputs!$I44:$R44)*SUMIF(Inputs!$I$4:$R$4,CP$8,Inputs!$I$16:$R$16)/12</f>
        <v>0</v>
      </c>
      <c r="CQ47" s="143">
        <f>SUMIF(Inputs!$I$4:$R$4,CQ$8,Inputs!$I44:$R44)*SUMIF(Inputs!$I$4:$R$4,CQ$8,Inputs!$I$16:$R$16)/12</f>
        <v>0</v>
      </c>
      <c r="CR47" s="143">
        <f>SUMIF(Inputs!$I$4:$R$4,CR$8,Inputs!$I44:$R44)*SUMIF(Inputs!$I$4:$R$4,CR$8,Inputs!$I$16:$R$16)/12</f>
        <v>0</v>
      </c>
      <c r="CS47" s="143">
        <f>SUMIF(Inputs!$I$4:$R$4,CS$8,Inputs!$I44:$R44)*SUMIF(Inputs!$I$4:$R$4,CS$8,Inputs!$I$16:$R$16)/12</f>
        <v>0</v>
      </c>
      <c r="CT47" s="143">
        <f>SUMIF(Inputs!$I$4:$R$4,CT$8,Inputs!$I44:$R44)*SUMIF(Inputs!$I$4:$R$4,CT$8,Inputs!$I$16:$R$16)/12</f>
        <v>0</v>
      </c>
      <c r="CU47" s="143">
        <f>SUMIF(Inputs!$I$4:$R$4,CU$8,Inputs!$I44:$R44)*SUMIF(Inputs!$I$4:$R$4,CU$8,Inputs!$I$16:$R$16)/12</f>
        <v>0</v>
      </c>
      <c r="CV47" s="143">
        <f>SUMIF(Inputs!$I$4:$R$4,CV$8,Inputs!$I44:$R44)*SUMIF(Inputs!$I$4:$R$4,CV$8,Inputs!$I$16:$R$16)/12</f>
        <v>0</v>
      </c>
      <c r="CW47" s="143">
        <f>SUMIF(Inputs!$I$4:$R$4,CW$8,Inputs!$I44:$R44)*SUMIF(Inputs!$I$4:$R$4,CW$8,Inputs!$I$16:$R$16)/12</f>
        <v>0</v>
      </c>
      <c r="CX47" s="143">
        <f>SUMIF(Inputs!$I$4:$R$4,CX$8,Inputs!$I44:$R44)*SUMIF(Inputs!$I$4:$R$4,CX$8,Inputs!$I$16:$R$16)/12</f>
        <v>0</v>
      </c>
      <c r="CY47" s="143">
        <f>SUMIF(Inputs!$I$4:$R$4,CY$8,Inputs!$I44:$R44)*SUMIF(Inputs!$I$4:$R$4,CY$8,Inputs!$I$16:$R$16)/12</f>
        <v>0</v>
      </c>
      <c r="CZ47" s="143">
        <f>SUMIF(Inputs!$I$4:$R$4,CZ$8,Inputs!$I44:$R44)*SUMIF(Inputs!$I$4:$R$4,CZ$8,Inputs!$I$16:$R$16)/12</f>
        <v>0</v>
      </c>
      <c r="DA47" s="143">
        <f>SUMIF(Inputs!$I$4:$R$4,DA$8,Inputs!$I44:$R44)*SUMIF(Inputs!$I$4:$R$4,DA$8,Inputs!$I$16:$R$16)/12</f>
        <v>0</v>
      </c>
      <c r="DB47" s="143">
        <f>SUMIF(Inputs!$I$4:$R$4,DB$8,Inputs!$I44:$R44)*SUMIF(Inputs!$I$4:$R$4,DB$8,Inputs!$I$16:$R$16)/12</f>
        <v>0</v>
      </c>
      <c r="DC47" s="143">
        <f>SUMIF(Inputs!$I$4:$R$4,DC$8,Inputs!$I44:$R44)*SUMIF(Inputs!$I$4:$R$4,DC$8,Inputs!$I$16:$R$16)/12</f>
        <v>0</v>
      </c>
      <c r="DD47" s="143">
        <f>SUMIF(Inputs!$I$4:$R$4,DD$8,Inputs!$I44:$R44)*SUMIF(Inputs!$I$4:$R$4,DD$8,Inputs!$I$16:$R$16)/12</f>
        <v>0</v>
      </c>
      <c r="DE47" s="143">
        <f>SUMIF(Inputs!$I$4:$R$4,DE$8,Inputs!$I44:$R44)*SUMIF(Inputs!$I$4:$R$4,DE$8,Inputs!$I$16:$R$16)/12</f>
        <v>0</v>
      </c>
      <c r="DF47" s="143">
        <f>SUMIF(Inputs!$I$4:$R$4,DF$8,Inputs!$I44:$R44)*SUMIF(Inputs!$I$4:$R$4,DF$8,Inputs!$I$16:$R$16)/12</f>
        <v>0</v>
      </c>
      <c r="DG47" s="143">
        <f>SUMIF(Inputs!$I$4:$R$4,DG$8,Inputs!$I44:$R44)*SUMIF(Inputs!$I$4:$R$4,DG$8,Inputs!$I$16:$R$16)/12</f>
        <v>0</v>
      </c>
      <c r="DH47" s="143">
        <f>SUMIF(Inputs!$I$4:$R$4,DH$8,Inputs!$I44:$R44)*SUMIF(Inputs!$I$4:$R$4,DH$8,Inputs!$I$16:$R$16)/12</f>
        <v>0</v>
      </c>
      <c r="DI47" s="143">
        <f>SUMIF(Inputs!$I$4:$R$4,DI$8,Inputs!$I44:$R44)*SUMIF(Inputs!$I$4:$R$4,DI$8,Inputs!$I$16:$R$16)/12</f>
        <v>0</v>
      </c>
      <c r="DJ47" s="143">
        <f>SUMIF(Inputs!$I$4:$R$4,DJ$8,Inputs!$I44:$R44)*SUMIF(Inputs!$I$4:$R$4,DJ$8,Inputs!$I$16:$R$16)/12</f>
        <v>0</v>
      </c>
      <c r="DK47" s="143">
        <f>SUMIF(Inputs!$I$4:$R$4,DK$8,Inputs!$I44:$R44)*SUMIF(Inputs!$I$4:$R$4,DK$8,Inputs!$I$16:$R$16)/12</f>
        <v>0</v>
      </c>
      <c r="DL47" s="143">
        <f>SUMIF(Inputs!$I$4:$R$4,DL$8,Inputs!$I44:$R44)*SUMIF(Inputs!$I$4:$R$4,DL$8,Inputs!$I$16:$R$16)/12</f>
        <v>0</v>
      </c>
      <c r="DM47" s="143">
        <f>SUMIF(Inputs!$I$4:$R$4,DM$8,Inputs!$I44:$R44)*SUMIF(Inputs!$I$4:$R$4,DM$8,Inputs!$I$16:$R$16)/12</f>
        <v>0</v>
      </c>
      <c r="DN47" s="143">
        <f>SUMIF(Inputs!$I$4:$R$4,DN$8,Inputs!$I44:$R44)*SUMIF(Inputs!$I$4:$R$4,DN$8,Inputs!$I$16:$R$16)/12</f>
        <v>0</v>
      </c>
      <c r="DO47" s="143">
        <f>SUMIF(Inputs!$I$4:$R$4,DO$8,Inputs!$I44:$R44)*SUMIF(Inputs!$I$4:$R$4,DO$8,Inputs!$I$16:$R$16)/12</f>
        <v>0</v>
      </c>
      <c r="DP47" s="143">
        <f>SUMIF(Inputs!$I$4:$R$4,DP$8,Inputs!$I44:$R44)*SUMIF(Inputs!$I$4:$R$4,DP$8,Inputs!$I$16:$R$16)/12</f>
        <v>0</v>
      </c>
      <c r="DQ47" s="143">
        <f>SUMIF(Inputs!$I$4:$R$4,DQ$8,Inputs!$I44:$R44)*SUMIF(Inputs!$I$4:$R$4,DQ$8,Inputs!$I$16:$R$16)/12</f>
        <v>0</v>
      </c>
      <c r="DR47" s="143">
        <f>SUMIF(Inputs!$I$4:$R$4,DR$8,Inputs!$I44:$R44)*SUMIF(Inputs!$I$4:$R$4,DR$8,Inputs!$I$16:$R$16)/12</f>
        <v>0</v>
      </c>
      <c r="DS47" s="143">
        <f>SUMIF(Inputs!$I$4:$R$4,DS$8,Inputs!$I44:$R44)*SUMIF(Inputs!$I$4:$R$4,DS$8,Inputs!$I$16:$R$16)/12</f>
        <v>0</v>
      </c>
      <c r="DT47" s="143">
        <f>SUMIF(Inputs!$I$4:$R$4,DT$8,Inputs!$I44:$R44)*SUMIF(Inputs!$I$4:$R$4,DT$8,Inputs!$I$16:$R$16)/12</f>
        <v>0</v>
      </c>
      <c r="DU47" s="143">
        <f>SUMIF(Inputs!$I$4:$R$4,DU$8,Inputs!$I44:$R44)*SUMIF(Inputs!$I$4:$R$4,DU$8,Inputs!$I$16:$R$16)/12</f>
        <v>0</v>
      </c>
      <c r="DV47" s="21"/>
      <c r="DW47" s="21"/>
      <c r="DX47" s="21"/>
      <c r="DY47" s="21"/>
      <c r="DZ47" s="21"/>
      <c r="EA47" s="21"/>
      <c r="EB47" s="21"/>
      <c r="EC47" s="21"/>
      <c r="ED47" s="21"/>
      <c r="EE47" s="21"/>
      <c r="EF47" s="21"/>
      <c r="EG47" s="21"/>
      <c r="EH47" s="21"/>
      <c r="EI47" s="21"/>
      <c r="EJ47" s="21"/>
      <c r="EK47" s="21"/>
      <c r="EL47" s="21"/>
      <c r="EM47" s="21"/>
      <c r="EN47" s="21"/>
      <c r="EO47" s="21"/>
    </row>
    <row r="48" spans="1:145" ht="14.25" customHeight="1">
      <c r="A48" s="62"/>
      <c r="B48" s="62"/>
      <c r="C48" s="60" t="s">
        <v>414</v>
      </c>
      <c r="D48" s="32" t="s">
        <v>77</v>
      </c>
      <c r="E48" s="21"/>
      <c r="F48" s="143">
        <f>SUMIF(Inputs!$I$4:$R$4,F$8,Inputs!$I45:$R45)*SUMIF(Inputs!$I$4:$R$4,F$8,Inputs!$I$16:$R$16)/12</f>
        <v>0</v>
      </c>
      <c r="G48" s="143">
        <f>SUMIF(Inputs!$I$4:$R$4,G$8,Inputs!$I45:$R45)*SUMIF(Inputs!$I$4:$R$4,G$8,Inputs!$I$16:$R$16)/12</f>
        <v>0</v>
      </c>
      <c r="H48" s="143">
        <f>SUMIF(Inputs!$I$4:$R$4,H$8,Inputs!$I45:$R45)*SUMIF(Inputs!$I$4:$R$4,H$8,Inputs!$I$16:$R$16)/12</f>
        <v>0</v>
      </c>
      <c r="I48" s="143">
        <f>SUMIF(Inputs!$I$4:$R$4,I$8,Inputs!$I45:$R45)*SUMIF(Inputs!$I$4:$R$4,I$8,Inputs!$I$16:$R$16)/12</f>
        <v>0</v>
      </c>
      <c r="J48" s="143">
        <f>SUMIF(Inputs!$I$4:$R$4,J$8,Inputs!$I45:$R45)*SUMIF(Inputs!$I$4:$R$4,J$8,Inputs!$I$16:$R$16)/12</f>
        <v>0</v>
      </c>
      <c r="K48" s="143">
        <f>SUMIF(Inputs!$I$4:$R$4,K$8,Inputs!$I45:$R45)*SUMIF(Inputs!$I$4:$R$4,K$8,Inputs!$I$16:$R$16)/12</f>
        <v>0</v>
      </c>
      <c r="L48" s="143">
        <f>SUMIF(Inputs!$I$4:$R$4,L$8,Inputs!$I45:$R45)*SUMIF(Inputs!$I$4:$R$4,L$8,Inputs!$I$16:$R$16)/12</f>
        <v>0</v>
      </c>
      <c r="M48" s="143">
        <f>SUMIF(Inputs!$I$4:$R$4,M$8,Inputs!$I45:$R45)*SUMIF(Inputs!$I$4:$R$4,M$8,Inputs!$I$16:$R$16)/12</f>
        <v>0</v>
      </c>
      <c r="N48" s="143">
        <f>SUMIF(Inputs!$I$4:$R$4,N$8,Inputs!$I45:$R45)*SUMIF(Inputs!$I$4:$R$4,N$8,Inputs!$I$16:$R$16)/12</f>
        <v>0</v>
      </c>
      <c r="O48" s="143">
        <f>SUMIF(Inputs!$I$4:$R$4,O$8,Inputs!$I45:$R45)*SUMIF(Inputs!$I$4:$R$4,O$8,Inputs!$I$16:$R$16)/12</f>
        <v>0</v>
      </c>
      <c r="P48" s="143">
        <f>SUMIF(Inputs!$I$4:$R$4,P$8,Inputs!$I45:$R45)*SUMIF(Inputs!$I$4:$R$4,P$8,Inputs!$I$16:$R$16)/12</f>
        <v>0</v>
      </c>
      <c r="Q48" s="143">
        <f>SUMIF(Inputs!$I$4:$R$4,Q$8,Inputs!$I45:$R45)*SUMIF(Inputs!$I$4:$R$4,Q$8,Inputs!$I$16:$R$16)/12</f>
        <v>0</v>
      </c>
      <c r="R48" s="143">
        <f>SUMIF(Inputs!$I$4:$R$4,R$8,Inputs!$I45:$R45)*SUMIF(Inputs!$I$4:$R$4,R$8,Inputs!$I$16:$R$16)/12</f>
        <v>0</v>
      </c>
      <c r="S48" s="143">
        <f>SUMIF(Inputs!$I$4:$R$4,S$8,Inputs!$I45:$R45)*SUMIF(Inputs!$I$4:$R$4,S$8,Inputs!$I$16:$R$16)/12</f>
        <v>0</v>
      </c>
      <c r="T48" s="143">
        <f>SUMIF(Inputs!$I$4:$R$4,T$8,Inputs!$I45:$R45)*SUMIF(Inputs!$I$4:$R$4,T$8,Inputs!$I$16:$R$16)/12</f>
        <v>0</v>
      </c>
      <c r="U48" s="143">
        <f>SUMIF(Inputs!$I$4:$R$4,U$8,Inputs!$I45:$R45)*SUMIF(Inputs!$I$4:$R$4,U$8,Inputs!$I$16:$R$16)/12</f>
        <v>0</v>
      </c>
      <c r="V48" s="143">
        <f>SUMIF(Inputs!$I$4:$R$4,V$8,Inputs!$I45:$R45)*SUMIF(Inputs!$I$4:$R$4,V$8,Inputs!$I$16:$R$16)/12</f>
        <v>0</v>
      </c>
      <c r="W48" s="143">
        <f>SUMIF(Inputs!$I$4:$R$4,W$8,Inputs!$I45:$R45)*SUMIF(Inputs!$I$4:$R$4,W$8,Inputs!$I$16:$R$16)/12</f>
        <v>0</v>
      </c>
      <c r="X48" s="143">
        <f>SUMIF(Inputs!$I$4:$R$4,X$8,Inputs!$I45:$R45)*SUMIF(Inputs!$I$4:$R$4,X$8,Inputs!$I$16:$R$16)/12</f>
        <v>0</v>
      </c>
      <c r="Y48" s="143">
        <f>SUMIF(Inputs!$I$4:$R$4,Y$8,Inputs!$I45:$R45)*SUMIF(Inputs!$I$4:$R$4,Y$8,Inputs!$I$16:$R$16)/12</f>
        <v>0</v>
      </c>
      <c r="Z48" s="143">
        <f>SUMIF(Inputs!$I$4:$R$4,Z$8,Inputs!$I45:$R45)*SUMIF(Inputs!$I$4:$R$4,Z$8,Inputs!$I$16:$R$16)/12</f>
        <v>0</v>
      </c>
      <c r="AA48" s="143">
        <f>SUMIF(Inputs!$I$4:$R$4,AA$8,Inputs!$I45:$R45)*SUMIF(Inputs!$I$4:$R$4,AA$8,Inputs!$I$16:$R$16)/12</f>
        <v>0</v>
      </c>
      <c r="AB48" s="143">
        <f>SUMIF(Inputs!$I$4:$R$4,AB$8,Inputs!$I45:$R45)*SUMIF(Inputs!$I$4:$R$4,AB$8,Inputs!$I$16:$R$16)/12</f>
        <v>0</v>
      </c>
      <c r="AC48" s="143">
        <f>SUMIF(Inputs!$I$4:$R$4,AC$8,Inputs!$I45:$R45)*SUMIF(Inputs!$I$4:$R$4,AC$8,Inputs!$I$16:$R$16)/12</f>
        <v>0</v>
      </c>
      <c r="AD48" s="143">
        <f>SUMIF(Inputs!$I$4:$R$4,AD$8,Inputs!$I45:$R45)*SUMIF(Inputs!$I$4:$R$4,AD$8,Inputs!$I$16:$R$16)/12</f>
        <v>0</v>
      </c>
      <c r="AE48" s="143">
        <f>SUMIF(Inputs!$I$4:$R$4,AE$8,Inputs!$I45:$R45)*SUMIF(Inputs!$I$4:$R$4,AE$8,Inputs!$I$16:$R$16)/12</f>
        <v>0</v>
      </c>
      <c r="AF48" s="143">
        <f>SUMIF(Inputs!$I$4:$R$4,AF$8,Inputs!$I45:$R45)*SUMIF(Inputs!$I$4:$R$4,AF$8,Inputs!$I$16:$R$16)/12</f>
        <v>0</v>
      </c>
      <c r="AG48" s="143">
        <f>SUMIF(Inputs!$I$4:$R$4,AG$8,Inputs!$I45:$R45)*SUMIF(Inputs!$I$4:$R$4,AG$8,Inputs!$I$16:$R$16)/12</f>
        <v>0</v>
      </c>
      <c r="AH48" s="143">
        <f>SUMIF(Inputs!$I$4:$R$4,AH$8,Inputs!$I45:$R45)*SUMIF(Inputs!$I$4:$R$4,AH$8,Inputs!$I$16:$R$16)/12</f>
        <v>0</v>
      </c>
      <c r="AI48" s="143">
        <f>SUMIF(Inputs!$I$4:$R$4,AI$8,Inputs!$I45:$R45)*SUMIF(Inputs!$I$4:$R$4,AI$8,Inputs!$I$16:$R$16)/12</f>
        <v>0</v>
      </c>
      <c r="AJ48" s="143">
        <f>SUMIF(Inputs!$I$4:$R$4,AJ$8,Inputs!$I45:$R45)*SUMIF(Inputs!$I$4:$R$4,AJ$8,Inputs!$I$16:$R$16)/12</f>
        <v>0</v>
      </c>
      <c r="AK48" s="143">
        <f>SUMIF(Inputs!$I$4:$R$4,AK$8,Inputs!$I45:$R45)*SUMIF(Inputs!$I$4:$R$4,AK$8,Inputs!$I$16:$R$16)/12</f>
        <v>0</v>
      </c>
      <c r="AL48" s="143">
        <f>SUMIF(Inputs!$I$4:$R$4,AL$8,Inputs!$I45:$R45)*SUMIF(Inputs!$I$4:$R$4,AL$8,Inputs!$I$16:$R$16)/12</f>
        <v>0</v>
      </c>
      <c r="AM48" s="143">
        <f>SUMIF(Inputs!$I$4:$R$4,AM$8,Inputs!$I45:$R45)*SUMIF(Inputs!$I$4:$R$4,AM$8,Inputs!$I$16:$R$16)/12</f>
        <v>0</v>
      </c>
      <c r="AN48" s="143">
        <f>SUMIF(Inputs!$I$4:$R$4,AN$8,Inputs!$I45:$R45)*SUMIF(Inputs!$I$4:$R$4,AN$8,Inputs!$I$16:$R$16)/12</f>
        <v>0</v>
      </c>
      <c r="AO48" s="143">
        <f>SUMIF(Inputs!$I$4:$R$4,AO$8,Inputs!$I45:$R45)*SUMIF(Inputs!$I$4:$R$4,AO$8,Inputs!$I$16:$R$16)/12</f>
        <v>0</v>
      </c>
      <c r="AP48" s="143">
        <f>SUMIF(Inputs!$I$4:$R$4,AP$8,Inputs!$I45:$R45)*SUMIF(Inputs!$I$4:$R$4,AP$8,Inputs!$I$16:$R$16)/12</f>
        <v>0</v>
      </c>
      <c r="AQ48" s="143">
        <f>SUMIF(Inputs!$I$4:$R$4,AQ$8,Inputs!$I45:$R45)*SUMIF(Inputs!$I$4:$R$4,AQ$8,Inputs!$I$16:$R$16)/12</f>
        <v>0</v>
      </c>
      <c r="AR48" s="143">
        <f>SUMIF(Inputs!$I$4:$R$4,AR$8,Inputs!$I45:$R45)*SUMIF(Inputs!$I$4:$R$4,AR$8,Inputs!$I$16:$R$16)/12</f>
        <v>0</v>
      </c>
      <c r="AS48" s="143">
        <f>SUMIF(Inputs!$I$4:$R$4,AS$8,Inputs!$I45:$R45)*SUMIF(Inputs!$I$4:$R$4,AS$8,Inputs!$I$16:$R$16)/12</f>
        <v>0</v>
      </c>
      <c r="AT48" s="143">
        <f>SUMIF(Inputs!$I$4:$R$4,AT$8,Inputs!$I45:$R45)*SUMIF(Inputs!$I$4:$R$4,AT$8,Inputs!$I$16:$R$16)/12</f>
        <v>0</v>
      </c>
      <c r="AU48" s="143">
        <f>SUMIF(Inputs!$I$4:$R$4,AU$8,Inputs!$I45:$R45)*SUMIF(Inputs!$I$4:$R$4,AU$8,Inputs!$I$16:$R$16)/12</f>
        <v>0</v>
      </c>
      <c r="AV48" s="143">
        <f>SUMIF(Inputs!$I$4:$R$4,AV$8,Inputs!$I45:$R45)*SUMIF(Inputs!$I$4:$R$4,AV$8,Inputs!$I$16:$R$16)/12</f>
        <v>0</v>
      </c>
      <c r="AW48" s="143">
        <f>SUMIF(Inputs!$I$4:$R$4,AW$8,Inputs!$I45:$R45)*SUMIF(Inputs!$I$4:$R$4,AW$8,Inputs!$I$16:$R$16)/12</f>
        <v>0</v>
      </c>
      <c r="AX48" s="143">
        <f>SUMIF(Inputs!$I$4:$R$4,AX$8,Inputs!$I45:$R45)*SUMIF(Inputs!$I$4:$R$4,AX$8,Inputs!$I$16:$R$16)/12</f>
        <v>0</v>
      </c>
      <c r="AY48" s="143">
        <f>SUMIF(Inputs!$I$4:$R$4,AY$8,Inputs!$I45:$R45)*SUMIF(Inputs!$I$4:$R$4,AY$8,Inputs!$I$16:$R$16)/12</f>
        <v>0</v>
      </c>
      <c r="AZ48" s="143">
        <f>SUMIF(Inputs!$I$4:$R$4,AZ$8,Inputs!$I45:$R45)*SUMIF(Inputs!$I$4:$R$4,AZ$8,Inputs!$I$16:$R$16)/12</f>
        <v>0</v>
      </c>
      <c r="BA48" s="143">
        <f>SUMIF(Inputs!$I$4:$R$4,BA$8,Inputs!$I45:$R45)*SUMIF(Inputs!$I$4:$R$4,BA$8,Inputs!$I$16:$R$16)/12</f>
        <v>0</v>
      </c>
      <c r="BB48" s="143">
        <f>SUMIF(Inputs!$I$4:$R$4,BB$8,Inputs!$I45:$R45)*SUMIF(Inputs!$I$4:$R$4,BB$8,Inputs!$I$16:$R$16)/12</f>
        <v>0</v>
      </c>
      <c r="BC48" s="143">
        <f>SUMIF(Inputs!$I$4:$R$4,BC$8,Inputs!$I45:$R45)*SUMIF(Inputs!$I$4:$R$4,BC$8,Inputs!$I$16:$R$16)/12</f>
        <v>0</v>
      </c>
      <c r="BD48" s="143">
        <f>SUMIF(Inputs!$I$4:$R$4,BD$8,Inputs!$I45:$R45)*SUMIF(Inputs!$I$4:$R$4,BD$8,Inputs!$I$16:$R$16)/12</f>
        <v>0</v>
      </c>
      <c r="BE48" s="143">
        <f>SUMIF(Inputs!$I$4:$R$4,BE$8,Inputs!$I45:$R45)*SUMIF(Inputs!$I$4:$R$4,BE$8,Inputs!$I$16:$R$16)/12</f>
        <v>0</v>
      </c>
      <c r="BF48" s="143">
        <f>SUMIF(Inputs!$I$4:$R$4,BF$8,Inputs!$I45:$R45)*SUMIF(Inputs!$I$4:$R$4,BF$8,Inputs!$I$16:$R$16)/12</f>
        <v>0</v>
      </c>
      <c r="BG48" s="143">
        <f>SUMIF(Inputs!$I$4:$R$4,BG$8,Inputs!$I45:$R45)*SUMIF(Inputs!$I$4:$R$4,BG$8,Inputs!$I$16:$R$16)/12</f>
        <v>0</v>
      </c>
      <c r="BH48" s="143">
        <f>SUMIF(Inputs!$I$4:$R$4,BH$8,Inputs!$I45:$R45)*SUMIF(Inputs!$I$4:$R$4,BH$8,Inputs!$I$16:$R$16)/12</f>
        <v>0</v>
      </c>
      <c r="BI48" s="143">
        <f>SUMIF(Inputs!$I$4:$R$4,BI$8,Inputs!$I45:$R45)*SUMIF(Inputs!$I$4:$R$4,BI$8,Inputs!$I$16:$R$16)/12</f>
        <v>0</v>
      </c>
      <c r="BJ48" s="143">
        <f>SUMIF(Inputs!$I$4:$R$4,BJ$8,Inputs!$I45:$R45)*SUMIF(Inputs!$I$4:$R$4,BJ$8,Inputs!$I$16:$R$16)/12</f>
        <v>0</v>
      </c>
      <c r="BK48" s="143">
        <f>SUMIF(Inputs!$I$4:$R$4,BK$8,Inputs!$I45:$R45)*SUMIF(Inputs!$I$4:$R$4,BK$8,Inputs!$I$16:$R$16)/12</f>
        <v>0</v>
      </c>
      <c r="BL48" s="143">
        <f>SUMIF(Inputs!$I$4:$R$4,BL$8,Inputs!$I45:$R45)*SUMIF(Inputs!$I$4:$R$4,BL$8,Inputs!$I$16:$R$16)/12</f>
        <v>0</v>
      </c>
      <c r="BM48" s="143">
        <f>SUMIF(Inputs!$I$4:$R$4,BM$8,Inputs!$I45:$R45)*SUMIF(Inputs!$I$4:$R$4,BM$8,Inputs!$I$16:$R$16)/12</f>
        <v>0</v>
      </c>
      <c r="BN48" s="143">
        <f>SUMIF(Inputs!$I$4:$R$4,BN$8,Inputs!$I45:$R45)*SUMIF(Inputs!$I$4:$R$4,BN$8,Inputs!$I$16:$R$16)/12</f>
        <v>0</v>
      </c>
      <c r="BO48" s="143">
        <f>SUMIF(Inputs!$I$4:$R$4,BO$8,Inputs!$I45:$R45)*SUMIF(Inputs!$I$4:$R$4,BO$8,Inputs!$I$16:$R$16)/12</f>
        <v>0</v>
      </c>
      <c r="BP48" s="143">
        <f>SUMIF(Inputs!$I$4:$R$4,BP$8,Inputs!$I45:$R45)*SUMIF(Inputs!$I$4:$R$4,BP$8,Inputs!$I$16:$R$16)/12</f>
        <v>0</v>
      </c>
      <c r="BQ48" s="143">
        <f>SUMIF(Inputs!$I$4:$R$4,BQ$8,Inputs!$I45:$R45)*SUMIF(Inputs!$I$4:$R$4,BQ$8,Inputs!$I$16:$R$16)/12</f>
        <v>0</v>
      </c>
      <c r="BR48" s="143">
        <f>SUMIF(Inputs!$I$4:$R$4,BR$8,Inputs!$I45:$R45)*SUMIF(Inputs!$I$4:$R$4,BR$8,Inputs!$I$16:$R$16)/12</f>
        <v>0</v>
      </c>
      <c r="BS48" s="143">
        <f>SUMIF(Inputs!$I$4:$R$4,BS$8,Inputs!$I45:$R45)*SUMIF(Inputs!$I$4:$R$4,BS$8,Inputs!$I$16:$R$16)/12</f>
        <v>0</v>
      </c>
      <c r="BT48" s="143">
        <f>SUMIF(Inputs!$I$4:$R$4,BT$8,Inputs!$I45:$R45)*SUMIF(Inputs!$I$4:$R$4,BT$8,Inputs!$I$16:$R$16)/12</f>
        <v>0</v>
      </c>
      <c r="BU48" s="143">
        <f>SUMIF(Inputs!$I$4:$R$4,BU$8,Inputs!$I45:$R45)*SUMIF(Inputs!$I$4:$R$4,BU$8,Inputs!$I$16:$R$16)/12</f>
        <v>0</v>
      </c>
      <c r="BV48" s="143">
        <f>SUMIF(Inputs!$I$4:$R$4,BV$8,Inputs!$I45:$R45)*SUMIF(Inputs!$I$4:$R$4,BV$8,Inputs!$I$16:$R$16)/12</f>
        <v>0</v>
      </c>
      <c r="BW48" s="143">
        <f>SUMIF(Inputs!$I$4:$R$4,BW$8,Inputs!$I45:$R45)*SUMIF(Inputs!$I$4:$R$4,BW$8,Inputs!$I$16:$R$16)/12</f>
        <v>0</v>
      </c>
      <c r="BX48" s="143">
        <f>SUMIF(Inputs!$I$4:$R$4,BX$8,Inputs!$I45:$R45)*SUMIF(Inputs!$I$4:$R$4,BX$8,Inputs!$I$16:$R$16)/12</f>
        <v>0</v>
      </c>
      <c r="BY48" s="143">
        <f>SUMIF(Inputs!$I$4:$R$4,BY$8,Inputs!$I45:$R45)*SUMIF(Inputs!$I$4:$R$4,BY$8,Inputs!$I$16:$R$16)/12</f>
        <v>0</v>
      </c>
      <c r="BZ48" s="143">
        <f>SUMIF(Inputs!$I$4:$R$4,BZ$8,Inputs!$I45:$R45)*SUMIF(Inputs!$I$4:$R$4,BZ$8,Inputs!$I$16:$R$16)/12</f>
        <v>0</v>
      </c>
      <c r="CA48" s="143">
        <f>SUMIF(Inputs!$I$4:$R$4,CA$8,Inputs!$I45:$R45)*SUMIF(Inputs!$I$4:$R$4,CA$8,Inputs!$I$16:$R$16)/12</f>
        <v>0</v>
      </c>
      <c r="CB48" s="143">
        <f>SUMIF(Inputs!$I$4:$R$4,CB$8,Inputs!$I45:$R45)*SUMIF(Inputs!$I$4:$R$4,CB$8,Inputs!$I$16:$R$16)/12</f>
        <v>0</v>
      </c>
      <c r="CC48" s="143">
        <f>SUMIF(Inputs!$I$4:$R$4,CC$8,Inputs!$I45:$R45)*SUMIF(Inputs!$I$4:$R$4,CC$8,Inputs!$I$16:$R$16)/12</f>
        <v>0</v>
      </c>
      <c r="CD48" s="143">
        <f>SUMIF(Inputs!$I$4:$R$4,CD$8,Inputs!$I45:$R45)*SUMIF(Inputs!$I$4:$R$4,CD$8,Inputs!$I$16:$R$16)/12</f>
        <v>0</v>
      </c>
      <c r="CE48" s="143">
        <f>SUMIF(Inputs!$I$4:$R$4,CE$8,Inputs!$I45:$R45)*SUMIF(Inputs!$I$4:$R$4,CE$8,Inputs!$I$16:$R$16)/12</f>
        <v>0</v>
      </c>
      <c r="CF48" s="143">
        <f>SUMIF(Inputs!$I$4:$R$4,CF$8,Inputs!$I45:$R45)*SUMIF(Inputs!$I$4:$R$4,CF$8,Inputs!$I$16:$R$16)/12</f>
        <v>0</v>
      </c>
      <c r="CG48" s="143">
        <f>SUMIF(Inputs!$I$4:$R$4,CG$8,Inputs!$I45:$R45)*SUMIF(Inputs!$I$4:$R$4,CG$8,Inputs!$I$16:$R$16)/12</f>
        <v>0</v>
      </c>
      <c r="CH48" s="143">
        <f>SUMIF(Inputs!$I$4:$R$4,CH$8,Inputs!$I45:$R45)*SUMIF(Inputs!$I$4:$R$4,CH$8,Inputs!$I$16:$R$16)/12</f>
        <v>0</v>
      </c>
      <c r="CI48" s="143">
        <f>SUMIF(Inputs!$I$4:$R$4,CI$8,Inputs!$I45:$R45)*SUMIF(Inputs!$I$4:$R$4,CI$8,Inputs!$I$16:$R$16)/12</f>
        <v>0</v>
      </c>
      <c r="CJ48" s="143">
        <f>SUMIF(Inputs!$I$4:$R$4,CJ$8,Inputs!$I45:$R45)*SUMIF(Inputs!$I$4:$R$4,CJ$8,Inputs!$I$16:$R$16)/12</f>
        <v>0</v>
      </c>
      <c r="CK48" s="143">
        <f>SUMIF(Inputs!$I$4:$R$4,CK$8,Inputs!$I45:$R45)*SUMIF(Inputs!$I$4:$R$4,CK$8,Inputs!$I$16:$R$16)/12</f>
        <v>0</v>
      </c>
      <c r="CL48" s="143">
        <f>SUMIF(Inputs!$I$4:$R$4,CL$8,Inputs!$I45:$R45)*SUMIF(Inputs!$I$4:$R$4,CL$8,Inputs!$I$16:$R$16)/12</f>
        <v>0</v>
      </c>
      <c r="CM48" s="143">
        <f>SUMIF(Inputs!$I$4:$R$4,CM$8,Inputs!$I45:$R45)*SUMIF(Inputs!$I$4:$R$4,CM$8,Inputs!$I$16:$R$16)/12</f>
        <v>0</v>
      </c>
      <c r="CN48" s="143">
        <f>SUMIF(Inputs!$I$4:$R$4,CN$8,Inputs!$I45:$R45)*SUMIF(Inputs!$I$4:$R$4,CN$8,Inputs!$I$16:$R$16)/12</f>
        <v>0</v>
      </c>
      <c r="CO48" s="143">
        <f>SUMIF(Inputs!$I$4:$R$4,CO$8,Inputs!$I45:$R45)*SUMIF(Inputs!$I$4:$R$4,CO$8,Inputs!$I$16:$R$16)/12</f>
        <v>0</v>
      </c>
      <c r="CP48" s="143">
        <f>SUMIF(Inputs!$I$4:$R$4,CP$8,Inputs!$I45:$R45)*SUMIF(Inputs!$I$4:$R$4,CP$8,Inputs!$I$16:$R$16)/12</f>
        <v>0</v>
      </c>
      <c r="CQ48" s="143">
        <f>SUMIF(Inputs!$I$4:$R$4,CQ$8,Inputs!$I45:$R45)*SUMIF(Inputs!$I$4:$R$4,CQ$8,Inputs!$I$16:$R$16)/12</f>
        <v>0</v>
      </c>
      <c r="CR48" s="143">
        <f>SUMIF(Inputs!$I$4:$R$4,CR$8,Inputs!$I45:$R45)*SUMIF(Inputs!$I$4:$R$4,CR$8,Inputs!$I$16:$R$16)/12</f>
        <v>0</v>
      </c>
      <c r="CS48" s="143">
        <f>SUMIF(Inputs!$I$4:$R$4,CS$8,Inputs!$I45:$R45)*SUMIF(Inputs!$I$4:$R$4,CS$8,Inputs!$I$16:$R$16)/12</f>
        <v>0</v>
      </c>
      <c r="CT48" s="143">
        <f>SUMIF(Inputs!$I$4:$R$4,CT$8,Inputs!$I45:$R45)*SUMIF(Inputs!$I$4:$R$4,CT$8,Inputs!$I$16:$R$16)/12</f>
        <v>0</v>
      </c>
      <c r="CU48" s="143">
        <f>SUMIF(Inputs!$I$4:$R$4,CU$8,Inputs!$I45:$R45)*SUMIF(Inputs!$I$4:$R$4,CU$8,Inputs!$I$16:$R$16)/12</f>
        <v>0</v>
      </c>
      <c r="CV48" s="143">
        <f>SUMIF(Inputs!$I$4:$R$4,CV$8,Inputs!$I45:$R45)*SUMIF(Inputs!$I$4:$R$4,CV$8,Inputs!$I$16:$R$16)/12</f>
        <v>0</v>
      </c>
      <c r="CW48" s="143">
        <f>SUMIF(Inputs!$I$4:$R$4,CW$8,Inputs!$I45:$R45)*SUMIF(Inputs!$I$4:$R$4,CW$8,Inputs!$I$16:$R$16)/12</f>
        <v>0</v>
      </c>
      <c r="CX48" s="143">
        <f>SUMIF(Inputs!$I$4:$R$4,CX$8,Inputs!$I45:$R45)*SUMIF(Inputs!$I$4:$R$4,CX$8,Inputs!$I$16:$R$16)/12</f>
        <v>0</v>
      </c>
      <c r="CY48" s="143">
        <f>SUMIF(Inputs!$I$4:$R$4,CY$8,Inputs!$I45:$R45)*SUMIF(Inputs!$I$4:$R$4,CY$8,Inputs!$I$16:$R$16)/12</f>
        <v>0</v>
      </c>
      <c r="CZ48" s="143">
        <f>SUMIF(Inputs!$I$4:$R$4,CZ$8,Inputs!$I45:$R45)*SUMIF(Inputs!$I$4:$R$4,CZ$8,Inputs!$I$16:$R$16)/12</f>
        <v>0</v>
      </c>
      <c r="DA48" s="143">
        <f>SUMIF(Inputs!$I$4:$R$4,DA$8,Inputs!$I45:$R45)*SUMIF(Inputs!$I$4:$R$4,DA$8,Inputs!$I$16:$R$16)/12</f>
        <v>0</v>
      </c>
      <c r="DB48" s="143">
        <f>SUMIF(Inputs!$I$4:$R$4,DB$8,Inputs!$I45:$R45)*SUMIF(Inputs!$I$4:$R$4,DB$8,Inputs!$I$16:$R$16)/12</f>
        <v>0</v>
      </c>
      <c r="DC48" s="143">
        <f>SUMIF(Inputs!$I$4:$R$4,DC$8,Inputs!$I45:$R45)*SUMIF(Inputs!$I$4:$R$4,DC$8,Inputs!$I$16:$R$16)/12</f>
        <v>0</v>
      </c>
      <c r="DD48" s="143">
        <f>SUMIF(Inputs!$I$4:$R$4,DD$8,Inputs!$I45:$R45)*SUMIF(Inputs!$I$4:$R$4,DD$8,Inputs!$I$16:$R$16)/12</f>
        <v>0</v>
      </c>
      <c r="DE48" s="143">
        <f>SUMIF(Inputs!$I$4:$R$4,DE$8,Inputs!$I45:$R45)*SUMIF(Inputs!$I$4:$R$4,DE$8,Inputs!$I$16:$R$16)/12</f>
        <v>0</v>
      </c>
      <c r="DF48" s="143">
        <f>SUMIF(Inputs!$I$4:$R$4,DF$8,Inputs!$I45:$R45)*SUMIF(Inputs!$I$4:$R$4,DF$8,Inputs!$I$16:$R$16)/12</f>
        <v>0</v>
      </c>
      <c r="DG48" s="143">
        <f>SUMIF(Inputs!$I$4:$R$4,DG$8,Inputs!$I45:$R45)*SUMIF(Inputs!$I$4:$R$4,DG$8,Inputs!$I$16:$R$16)/12</f>
        <v>0</v>
      </c>
      <c r="DH48" s="143">
        <f>SUMIF(Inputs!$I$4:$R$4,DH$8,Inputs!$I45:$R45)*SUMIF(Inputs!$I$4:$R$4,DH$8,Inputs!$I$16:$R$16)/12</f>
        <v>0</v>
      </c>
      <c r="DI48" s="143">
        <f>SUMIF(Inputs!$I$4:$R$4,DI$8,Inputs!$I45:$R45)*SUMIF(Inputs!$I$4:$R$4,DI$8,Inputs!$I$16:$R$16)/12</f>
        <v>0</v>
      </c>
      <c r="DJ48" s="143">
        <f>SUMIF(Inputs!$I$4:$R$4,DJ$8,Inputs!$I45:$R45)*SUMIF(Inputs!$I$4:$R$4,DJ$8,Inputs!$I$16:$R$16)/12</f>
        <v>0</v>
      </c>
      <c r="DK48" s="143">
        <f>SUMIF(Inputs!$I$4:$R$4,DK$8,Inputs!$I45:$R45)*SUMIF(Inputs!$I$4:$R$4,DK$8,Inputs!$I$16:$R$16)/12</f>
        <v>0</v>
      </c>
      <c r="DL48" s="143">
        <f>SUMIF(Inputs!$I$4:$R$4,DL$8,Inputs!$I45:$R45)*SUMIF(Inputs!$I$4:$R$4,DL$8,Inputs!$I$16:$R$16)/12</f>
        <v>0</v>
      </c>
      <c r="DM48" s="143">
        <f>SUMIF(Inputs!$I$4:$R$4,DM$8,Inputs!$I45:$R45)*SUMIF(Inputs!$I$4:$R$4,DM$8,Inputs!$I$16:$R$16)/12</f>
        <v>0</v>
      </c>
      <c r="DN48" s="143">
        <f>SUMIF(Inputs!$I$4:$R$4,DN$8,Inputs!$I45:$R45)*SUMIF(Inputs!$I$4:$R$4,DN$8,Inputs!$I$16:$R$16)/12</f>
        <v>0</v>
      </c>
      <c r="DO48" s="143">
        <f>SUMIF(Inputs!$I$4:$R$4,DO$8,Inputs!$I45:$R45)*SUMIF(Inputs!$I$4:$R$4,DO$8,Inputs!$I$16:$R$16)/12</f>
        <v>0</v>
      </c>
      <c r="DP48" s="143">
        <f>SUMIF(Inputs!$I$4:$R$4,DP$8,Inputs!$I45:$R45)*SUMIF(Inputs!$I$4:$R$4,DP$8,Inputs!$I$16:$R$16)/12</f>
        <v>0</v>
      </c>
      <c r="DQ48" s="143">
        <f>SUMIF(Inputs!$I$4:$R$4,DQ$8,Inputs!$I45:$R45)*SUMIF(Inputs!$I$4:$R$4,DQ$8,Inputs!$I$16:$R$16)/12</f>
        <v>0</v>
      </c>
      <c r="DR48" s="143">
        <f>SUMIF(Inputs!$I$4:$R$4,DR$8,Inputs!$I45:$R45)*SUMIF(Inputs!$I$4:$R$4,DR$8,Inputs!$I$16:$R$16)/12</f>
        <v>0</v>
      </c>
      <c r="DS48" s="143">
        <f>SUMIF(Inputs!$I$4:$R$4,DS$8,Inputs!$I45:$R45)*SUMIF(Inputs!$I$4:$R$4,DS$8,Inputs!$I$16:$R$16)/12</f>
        <v>0</v>
      </c>
      <c r="DT48" s="143">
        <f>SUMIF(Inputs!$I$4:$R$4,DT$8,Inputs!$I45:$R45)*SUMIF(Inputs!$I$4:$R$4,DT$8,Inputs!$I$16:$R$16)/12</f>
        <v>0</v>
      </c>
      <c r="DU48" s="143">
        <f>SUMIF(Inputs!$I$4:$R$4,DU$8,Inputs!$I45:$R45)*SUMIF(Inputs!$I$4:$R$4,DU$8,Inputs!$I$16:$R$16)/12</f>
        <v>0</v>
      </c>
      <c r="DV48" s="21"/>
      <c r="DW48" s="21"/>
      <c r="DX48" s="21"/>
      <c r="DY48" s="21"/>
      <c r="DZ48" s="21"/>
      <c r="EA48" s="21"/>
      <c r="EB48" s="21"/>
      <c r="EC48" s="21"/>
      <c r="ED48" s="21"/>
      <c r="EE48" s="21"/>
      <c r="EF48" s="21"/>
      <c r="EG48" s="21"/>
      <c r="EH48" s="21"/>
      <c r="EI48" s="21"/>
      <c r="EJ48" s="21"/>
      <c r="EK48" s="21"/>
      <c r="EL48" s="21"/>
      <c r="EM48" s="21"/>
      <c r="EN48" s="21"/>
      <c r="EO48" s="21"/>
    </row>
    <row r="49" spans="1:145" ht="14.25" customHeight="1">
      <c r="A49" s="62"/>
      <c r="B49" s="62"/>
      <c r="C49" s="60" t="s">
        <v>101</v>
      </c>
      <c r="D49" s="32" t="s">
        <v>77</v>
      </c>
      <c r="E49" s="21"/>
      <c r="F49" s="143">
        <f>SUMIF(Inputs!$I$4:$R$4,F$8,Inputs!$I46:$R46)*SUMIF(Inputs!$I$4:$R$4,F$8,Inputs!$I$16:$R$16)/12</f>
        <v>0</v>
      </c>
      <c r="G49" s="143">
        <f>SUMIF(Inputs!$I$4:$R$4,G$8,Inputs!$I46:$R46)*SUMIF(Inputs!$I$4:$R$4,G$8,Inputs!$I$16:$R$16)/12</f>
        <v>0</v>
      </c>
      <c r="H49" s="143">
        <f>SUMIF(Inputs!$I$4:$R$4,H$8,Inputs!$I46:$R46)*SUMIF(Inputs!$I$4:$R$4,H$8,Inputs!$I$16:$R$16)/12</f>
        <v>0</v>
      </c>
      <c r="I49" s="143">
        <f>SUMIF(Inputs!$I$4:$R$4,I$8,Inputs!$I46:$R46)*SUMIF(Inputs!$I$4:$R$4,I$8,Inputs!$I$16:$R$16)/12</f>
        <v>0</v>
      </c>
      <c r="J49" s="143">
        <f>SUMIF(Inputs!$I$4:$R$4,J$8,Inputs!$I46:$R46)*SUMIF(Inputs!$I$4:$R$4,J$8,Inputs!$I$16:$R$16)/12</f>
        <v>0</v>
      </c>
      <c r="K49" s="143">
        <f>SUMIF(Inputs!$I$4:$R$4,K$8,Inputs!$I46:$R46)*SUMIF(Inputs!$I$4:$R$4,K$8,Inputs!$I$16:$R$16)/12</f>
        <v>0</v>
      </c>
      <c r="L49" s="143">
        <f>SUMIF(Inputs!$I$4:$R$4,L$8,Inputs!$I46:$R46)*SUMIF(Inputs!$I$4:$R$4,L$8,Inputs!$I$16:$R$16)/12</f>
        <v>0</v>
      </c>
      <c r="M49" s="143">
        <f>SUMIF(Inputs!$I$4:$R$4,M$8,Inputs!$I46:$R46)*SUMIF(Inputs!$I$4:$R$4,M$8,Inputs!$I$16:$R$16)/12</f>
        <v>0</v>
      </c>
      <c r="N49" s="143">
        <f>SUMIF(Inputs!$I$4:$R$4,N$8,Inputs!$I46:$R46)*SUMIF(Inputs!$I$4:$R$4,N$8,Inputs!$I$16:$R$16)/12</f>
        <v>0</v>
      </c>
      <c r="O49" s="143">
        <f>SUMIF(Inputs!$I$4:$R$4,O$8,Inputs!$I46:$R46)*SUMIF(Inputs!$I$4:$R$4,O$8,Inputs!$I$16:$R$16)/12</f>
        <v>0</v>
      </c>
      <c r="P49" s="143">
        <f>SUMIF(Inputs!$I$4:$R$4,P$8,Inputs!$I46:$R46)*SUMIF(Inputs!$I$4:$R$4,P$8,Inputs!$I$16:$R$16)/12</f>
        <v>0</v>
      </c>
      <c r="Q49" s="143">
        <f>SUMIF(Inputs!$I$4:$R$4,Q$8,Inputs!$I46:$R46)*SUMIF(Inputs!$I$4:$R$4,Q$8,Inputs!$I$16:$R$16)/12</f>
        <v>0</v>
      </c>
      <c r="R49" s="143">
        <f>SUMIF(Inputs!$I$4:$R$4,R$8,Inputs!$I46:$R46)*SUMIF(Inputs!$I$4:$R$4,R$8,Inputs!$I$16:$R$16)/12</f>
        <v>0</v>
      </c>
      <c r="S49" s="143">
        <f>SUMIF(Inputs!$I$4:$R$4,S$8,Inputs!$I46:$R46)*SUMIF(Inputs!$I$4:$R$4,S$8,Inputs!$I$16:$R$16)/12</f>
        <v>0</v>
      </c>
      <c r="T49" s="143">
        <f>SUMIF(Inputs!$I$4:$R$4,T$8,Inputs!$I46:$R46)*SUMIF(Inputs!$I$4:$R$4,T$8,Inputs!$I$16:$R$16)/12</f>
        <v>0</v>
      </c>
      <c r="U49" s="143">
        <f>SUMIF(Inputs!$I$4:$R$4,U$8,Inputs!$I46:$R46)*SUMIF(Inputs!$I$4:$R$4,U$8,Inputs!$I$16:$R$16)/12</f>
        <v>0</v>
      </c>
      <c r="V49" s="143">
        <f>SUMIF(Inputs!$I$4:$R$4,V$8,Inputs!$I46:$R46)*SUMIF(Inputs!$I$4:$R$4,V$8,Inputs!$I$16:$R$16)/12</f>
        <v>0</v>
      </c>
      <c r="W49" s="143">
        <f>SUMIF(Inputs!$I$4:$R$4,W$8,Inputs!$I46:$R46)*SUMIF(Inputs!$I$4:$R$4,W$8,Inputs!$I$16:$R$16)/12</f>
        <v>0</v>
      </c>
      <c r="X49" s="143">
        <f>SUMIF(Inputs!$I$4:$R$4,X$8,Inputs!$I46:$R46)*SUMIF(Inputs!$I$4:$R$4,X$8,Inputs!$I$16:$R$16)/12</f>
        <v>0</v>
      </c>
      <c r="Y49" s="143">
        <f>SUMIF(Inputs!$I$4:$R$4,Y$8,Inputs!$I46:$R46)*SUMIF(Inputs!$I$4:$R$4,Y$8,Inputs!$I$16:$R$16)/12</f>
        <v>0</v>
      </c>
      <c r="Z49" s="143">
        <f>SUMIF(Inputs!$I$4:$R$4,Z$8,Inputs!$I46:$R46)*SUMIF(Inputs!$I$4:$R$4,Z$8,Inputs!$I$16:$R$16)/12</f>
        <v>0</v>
      </c>
      <c r="AA49" s="143">
        <f>SUMIF(Inputs!$I$4:$R$4,AA$8,Inputs!$I46:$R46)*SUMIF(Inputs!$I$4:$R$4,AA$8,Inputs!$I$16:$R$16)/12</f>
        <v>0</v>
      </c>
      <c r="AB49" s="143">
        <f>SUMIF(Inputs!$I$4:$R$4,AB$8,Inputs!$I46:$R46)*SUMIF(Inputs!$I$4:$R$4,AB$8,Inputs!$I$16:$R$16)/12</f>
        <v>0</v>
      </c>
      <c r="AC49" s="143">
        <f>SUMIF(Inputs!$I$4:$R$4,AC$8,Inputs!$I46:$R46)*SUMIF(Inputs!$I$4:$R$4,AC$8,Inputs!$I$16:$R$16)/12</f>
        <v>0</v>
      </c>
      <c r="AD49" s="143">
        <f>SUMIF(Inputs!$I$4:$R$4,AD$8,Inputs!$I46:$R46)*SUMIF(Inputs!$I$4:$R$4,AD$8,Inputs!$I$16:$R$16)/12</f>
        <v>0</v>
      </c>
      <c r="AE49" s="143">
        <f>SUMIF(Inputs!$I$4:$R$4,AE$8,Inputs!$I46:$R46)*SUMIF(Inputs!$I$4:$R$4,AE$8,Inputs!$I$16:$R$16)/12</f>
        <v>0</v>
      </c>
      <c r="AF49" s="143">
        <f>SUMIF(Inputs!$I$4:$R$4,AF$8,Inputs!$I46:$R46)*SUMIF(Inputs!$I$4:$R$4,AF$8,Inputs!$I$16:$R$16)/12</f>
        <v>0</v>
      </c>
      <c r="AG49" s="143">
        <f>SUMIF(Inputs!$I$4:$R$4,AG$8,Inputs!$I46:$R46)*SUMIF(Inputs!$I$4:$R$4,AG$8,Inputs!$I$16:$R$16)/12</f>
        <v>0</v>
      </c>
      <c r="AH49" s="143">
        <f>SUMIF(Inputs!$I$4:$R$4,AH$8,Inputs!$I46:$R46)*SUMIF(Inputs!$I$4:$R$4,AH$8,Inputs!$I$16:$R$16)/12</f>
        <v>0</v>
      </c>
      <c r="AI49" s="143">
        <f>SUMIF(Inputs!$I$4:$R$4,AI$8,Inputs!$I46:$R46)*SUMIF(Inputs!$I$4:$R$4,AI$8,Inputs!$I$16:$R$16)/12</f>
        <v>0</v>
      </c>
      <c r="AJ49" s="143">
        <f>SUMIF(Inputs!$I$4:$R$4,AJ$8,Inputs!$I46:$R46)*SUMIF(Inputs!$I$4:$R$4,AJ$8,Inputs!$I$16:$R$16)/12</f>
        <v>0</v>
      </c>
      <c r="AK49" s="143">
        <f>SUMIF(Inputs!$I$4:$R$4,AK$8,Inputs!$I46:$R46)*SUMIF(Inputs!$I$4:$R$4,AK$8,Inputs!$I$16:$R$16)/12</f>
        <v>0</v>
      </c>
      <c r="AL49" s="143">
        <f>SUMIF(Inputs!$I$4:$R$4,AL$8,Inputs!$I46:$R46)*SUMIF(Inputs!$I$4:$R$4,AL$8,Inputs!$I$16:$R$16)/12</f>
        <v>0</v>
      </c>
      <c r="AM49" s="143">
        <f>SUMIF(Inputs!$I$4:$R$4,AM$8,Inputs!$I46:$R46)*SUMIF(Inputs!$I$4:$R$4,AM$8,Inputs!$I$16:$R$16)/12</f>
        <v>0</v>
      </c>
      <c r="AN49" s="143">
        <f>SUMIF(Inputs!$I$4:$R$4,AN$8,Inputs!$I46:$R46)*SUMIF(Inputs!$I$4:$R$4,AN$8,Inputs!$I$16:$R$16)/12</f>
        <v>0</v>
      </c>
      <c r="AO49" s="143">
        <f>SUMIF(Inputs!$I$4:$R$4,AO$8,Inputs!$I46:$R46)*SUMIF(Inputs!$I$4:$R$4,AO$8,Inputs!$I$16:$R$16)/12</f>
        <v>0</v>
      </c>
      <c r="AP49" s="143">
        <f>SUMIF(Inputs!$I$4:$R$4,AP$8,Inputs!$I46:$R46)*SUMIF(Inputs!$I$4:$R$4,AP$8,Inputs!$I$16:$R$16)/12</f>
        <v>0</v>
      </c>
      <c r="AQ49" s="143">
        <f>SUMIF(Inputs!$I$4:$R$4,AQ$8,Inputs!$I46:$R46)*SUMIF(Inputs!$I$4:$R$4,AQ$8,Inputs!$I$16:$R$16)/12</f>
        <v>0</v>
      </c>
      <c r="AR49" s="143">
        <f>SUMIF(Inputs!$I$4:$R$4,AR$8,Inputs!$I46:$R46)*SUMIF(Inputs!$I$4:$R$4,AR$8,Inputs!$I$16:$R$16)/12</f>
        <v>0</v>
      </c>
      <c r="AS49" s="143">
        <f>SUMIF(Inputs!$I$4:$R$4,AS$8,Inputs!$I46:$R46)*SUMIF(Inputs!$I$4:$R$4,AS$8,Inputs!$I$16:$R$16)/12</f>
        <v>0</v>
      </c>
      <c r="AT49" s="143">
        <f>SUMIF(Inputs!$I$4:$R$4,AT$8,Inputs!$I46:$R46)*SUMIF(Inputs!$I$4:$R$4,AT$8,Inputs!$I$16:$R$16)/12</f>
        <v>0</v>
      </c>
      <c r="AU49" s="143">
        <f>SUMIF(Inputs!$I$4:$R$4,AU$8,Inputs!$I46:$R46)*SUMIF(Inputs!$I$4:$R$4,AU$8,Inputs!$I$16:$R$16)/12</f>
        <v>0</v>
      </c>
      <c r="AV49" s="143">
        <f>SUMIF(Inputs!$I$4:$R$4,AV$8,Inputs!$I46:$R46)*SUMIF(Inputs!$I$4:$R$4,AV$8,Inputs!$I$16:$R$16)/12</f>
        <v>0</v>
      </c>
      <c r="AW49" s="143">
        <f>SUMIF(Inputs!$I$4:$R$4,AW$8,Inputs!$I46:$R46)*SUMIF(Inputs!$I$4:$R$4,AW$8,Inputs!$I$16:$R$16)/12</f>
        <v>0</v>
      </c>
      <c r="AX49" s="143">
        <f>SUMIF(Inputs!$I$4:$R$4,AX$8,Inputs!$I46:$R46)*SUMIF(Inputs!$I$4:$R$4,AX$8,Inputs!$I$16:$R$16)/12</f>
        <v>0</v>
      </c>
      <c r="AY49" s="143">
        <f>SUMIF(Inputs!$I$4:$R$4,AY$8,Inputs!$I46:$R46)*SUMIF(Inputs!$I$4:$R$4,AY$8,Inputs!$I$16:$R$16)/12</f>
        <v>0</v>
      </c>
      <c r="AZ49" s="143">
        <f>SUMIF(Inputs!$I$4:$R$4,AZ$8,Inputs!$I46:$R46)*SUMIF(Inputs!$I$4:$R$4,AZ$8,Inputs!$I$16:$R$16)/12</f>
        <v>0</v>
      </c>
      <c r="BA49" s="143">
        <f>SUMIF(Inputs!$I$4:$R$4,BA$8,Inputs!$I46:$R46)*SUMIF(Inputs!$I$4:$R$4,BA$8,Inputs!$I$16:$R$16)/12</f>
        <v>0</v>
      </c>
      <c r="BB49" s="143">
        <f>SUMIF(Inputs!$I$4:$R$4,BB$8,Inputs!$I46:$R46)*SUMIF(Inputs!$I$4:$R$4,BB$8,Inputs!$I$16:$R$16)/12</f>
        <v>0</v>
      </c>
      <c r="BC49" s="143">
        <f>SUMIF(Inputs!$I$4:$R$4,BC$8,Inputs!$I46:$R46)*SUMIF(Inputs!$I$4:$R$4,BC$8,Inputs!$I$16:$R$16)/12</f>
        <v>0</v>
      </c>
      <c r="BD49" s="143">
        <f>SUMIF(Inputs!$I$4:$R$4,BD$8,Inputs!$I46:$R46)*SUMIF(Inputs!$I$4:$R$4,BD$8,Inputs!$I$16:$R$16)/12</f>
        <v>0</v>
      </c>
      <c r="BE49" s="143">
        <f>SUMIF(Inputs!$I$4:$R$4,BE$8,Inputs!$I46:$R46)*SUMIF(Inputs!$I$4:$R$4,BE$8,Inputs!$I$16:$R$16)/12</f>
        <v>0</v>
      </c>
      <c r="BF49" s="143">
        <f>SUMIF(Inputs!$I$4:$R$4,BF$8,Inputs!$I46:$R46)*SUMIF(Inputs!$I$4:$R$4,BF$8,Inputs!$I$16:$R$16)/12</f>
        <v>0</v>
      </c>
      <c r="BG49" s="143">
        <f>SUMIF(Inputs!$I$4:$R$4,BG$8,Inputs!$I46:$R46)*SUMIF(Inputs!$I$4:$R$4,BG$8,Inputs!$I$16:$R$16)/12</f>
        <v>0</v>
      </c>
      <c r="BH49" s="143">
        <f>SUMIF(Inputs!$I$4:$R$4,BH$8,Inputs!$I46:$R46)*SUMIF(Inputs!$I$4:$R$4,BH$8,Inputs!$I$16:$R$16)/12</f>
        <v>0</v>
      </c>
      <c r="BI49" s="143">
        <f>SUMIF(Inputs!$I$4:$R$4,BI$8,Inputs!$I46:$R46)*SUMIF(Inputs!$I$4:$R$4,BI$8,Inputs!$I$16:$R$16)/12</f>
        <v>0</v>
      </c>
      <c r="BJ49" s="143">
        <f>SUMIF(Inputs!$I$4:$R$4,BJ$8,Inputs!$I46:$R46)*SUMIF(Inputs!$I$4:$R$4,BJ$8,Inputs!$I$16:$R$16)/12</f>
        <v>0</v>
      </c>
      <c r="BK49" s="143">
        <f>SUMIF(Inputs!$I$4:$R$4,BK$8,Inputs!$I46:$R46)*SUMIF(Inputs!$I$4:$R$4,BK$8,Inputs!$I$16:$R$16)/12</f>
        <v>0</v>
      </c>
      <c r="BL49" s="143">
        <f>SUMIF(Inputs!$I$4:$R$4,BL$8,Inputs!$I46:$R46)*SUMIF(Inputs!$I$4:$R$4,BL$8,Inputs!$I$16:$R$16)/12</f>
        <v>0</v>
      </c>
      <c r="BM49" s="143">
        <f>SUMIF(Inputs!$I$4:$R$4,BM$8,Inputs!$I46:$R46)*SUMIF(Inputs!$I$4:$R$4,BM$8,Inputs!$I$16:$R$16)/12</f>
        <v>0</v>
      </c>
      <c r="BN49" s="143">
        <f>SUMIF(Inputs!$I$4:$R$4,BN$8,Inputs!$I46:$R46)*SUMIF(Inputs!$I$4:$R$4,BN$8,Inputs!$I$16:$R$16)/12</f>
        <v>0</v>
      </c>
      <c r="BO49" s="143">
        <f>SUMIF(Inputs!$I$4:$R$4,BO$8,Inputs!$I46:$R46)*SUMIF(Inputs!$I$4:$R$4,BO$8,Inputs!$I$16:$R$16)/12</f>
        <v>0</v>
      </c>
      <c r="BP49" s="143">
        <f>SUMIF(Inputs!$I$4:$R$4,BP$8,Inputs!$I46:$R46)*SUMIF(Inputs!$I$4:$R$4,BP$8,Inputs!$I$16:$R$16)/12</f>
        <v>0</v>
      </c>
      <c r="BQ49" s="143">
        <f>SUMIF(Inputs!$I$4:$R$4,BQ$8,Inputs!$I46:$R46)*SUMIF(Inputs!$I$4:$R$4,BQ$8,Inputs!$I$16:$R$16)/12</f>
        <v>0</v>
      </c>
      <c r="BR49" s="143">
        <f>SUMIF(Inputs!$I$4:$R$4,BR$8,Inputs!$I46:$R46)*SUMIF(Inputs!$I$4:$R$4,BR$8,Inputs!$I$16:$R$16)/12</f>
        <v>0</v>
      </c>
      <c r="BS49" s="143">
        <f>SUMIF(Inputs!$I$4:$R$4,BS$8,Inputs!$I46:$R46)*SUMIF(Inputs!$I$4:$R$4,BS$8,Inputs!$I$16:$R$16)/12</f>
        <v>0</v>
      </c>
      <c r="BT49" s="143">
        <f>SUMIF(Inputs!$I$4:$R$4,BT$8,Inputs!$I46:$R46)*SUMIF(Inputs!$I$4:$R$4,BT$8,Inputs!$I$16:$R$16)/12</f>
        <v>0</v>
      </c>
      <c r="BU49" s="143">
        <f>SUMIF(Inputs!$I$4:$R$4,BU$8,Inputs!$I46:$R46)*SUMIF(Inputs!$I$4:$R$4,BU$8,Inputs!$I$16:$R$16)/12</f>
        <v>0</v>
      </c>
      <c r="BV49" s="143">
        <f>SUMIF(Inputs!$I$4:$R$4,BV$8,Inputs!$I46:$R46)*SUMIF(Inputs!$I$4:$R$4,BV$8,Inputs!$I$16:$R$16)/12</f>
        <v>0</v>
      </c>
      <c r="BW49" s="143">
        <f>SUMIF(Inputs!$I$4:$R$4,BW$8,Inputs!$I46:$R46)*SUMIF(Inputs!$I$4:$R$4,BW$8,Inputs!$I$16:$R$16)/12</f>
        <v>0</v>
      </c>
      <c r="BX49" s="143">
        <f>SUMIF(Inputs!$I$4:$R$4,BX$8,Inputs!$I46:$R46)*SUMIF(Inputs!$I$4:$R$4,BX$8,Inputs!$I$16:$R$16)/12</f>
        <v>0</v>
      </c>
      <c r="BY49" s="143">
        <f>SUMIF(Inputs!$I$4:$R$4,BY$8,Inputs!$I46:$R46)*SUMIF(Inputs!$I$4:$R$4,BY$8,Inputs!$I$16:$R$16)/12</f>
        <v>0</v>
      </c>
      <c r="BZ49" s="143">
        <f>SUMIF(Inputs!$I$4:$R$4,BZ$8,Inputs!$I46:$R46)*SUMIF(Inputs!$I$4:$R$4,BZ$8,Inputs!$I$16:$R$16)/12</f>
        <v>0</v>
      </c>
      <c r="CA49" s="143">
        <f>SUMIF(Inputs!$I$4:$R$4,CA$8,Inputs!$I46:$R46)*SUMIF(Inputs!$I$4:$R$4,CA$8,Inputs!$I$16:$R$16)/12</f>
        <v>0</v>
      </c>
      <c r="CB49" s="143">
        <f>SUMIF(Inputs!$I$4:$R$4,CB$8,Inputs!$I46:$R46)*SUMIF(Inputs!$I$4:$R$4,CB$8,Inputs!$I$16:$R$16)/12</f>
        <v>0</v>
      </c>
      <c r="CC49" s="143">
        <f>SUMIF(Inputs!$I$4:$R$4,CC$8,Inputs!$I46:$R46)*SUMIF(Inputs!$I$4:$R$4,CC$8,Inputs!$I$16:$R$16)/12</f>
        <v>0</v>
      </c>
      <c r="CD49" s="143">
        <f>SUMIF(Inputs!$I$4:$R$4,CD$8,Inputs!$I46:$R46)*SUMIF(Inputs!$I$4:$R$4,CD$8,Inputs!$I$16:$R$16)/12</f>
        <v>0</v>
      </c>
      <c r="CE49" s="143">
        <f>SUMIF(Inputs!$I$4:$R$4,CE$8,Inputs!$I46:$R46)*SUMIF(Inputs!$I$4:$R$4,CE$8,Inputs!$I$16:$R$16)/12</f>
        <v>0</v>
      </c>
      <c r="CF49" s="143">
        <f>SUMIF(Inputs!$I$4:$R$4,CF$8,Inputs!$I46:$R46)*SUMIF(Inputs!$I$4:$R$4,CF$8,Inputs!$I$16:$R$16)/12</f>
        <v>0</v>
      </c>
      <c r="CG49" s="143">
        <f>SUMIF(Inputs!$I$4:$R$4,CG$8,Inputs!$I46:$R46)*SUMIF(Inputs!$I$4:$R$4,CG$8,Inputs!$I$16:$R$16)/12</f>
        <v>0</v>
      </c>
      <c r="CH49" s="143">
        <f>SUMIF(Inputs!$I$4:$R$4,CH$8,Inputs!$I46:$R46)*SUMIF(Inputs!$I$4:$R$4,CH$8,Inputs!$I$16:$R$16)/12</f>
        <v>0</v>
      </c>
      <c r="CI49" s="143">
        <f>SUMIF(Inputs!$I$4:$R$4,CI$8,Inputs!$I46:$R46)*SUMIF(Inputs!$I$4:$R$4,CI$8,Inputs!$I$16:$R$16)/12</f>
        <v>0</v>
      </c>
      <c r="CJ49" s="143">
        <f>SUMIF(Inputs!$I$4:$R$4,CJ$8,Inputs!$I46:$R46)*SUMIF(Inputs!$I$4:$R$4,CJ$8,Inputs!$I$16:$R$16)/12</f>
        <v>0</v>
      </c>
      <c r="CK49" s="143">
        <f>SUMIF(Inputs!$I$4:$R$4,CK$8,Inputs!$I46:$R46)*SUMIF(Inputs!$I$4:$R$4,CK$8,Inputs!$I$16:$R$16)/12</f>
        <v>0</v>
      </c>
      <c r="CL49" s="143">
        <f>SUMIF(Inputs!$I$4:$R$4,CL$8,Inputs!$I46:$R46)*SUMIF(Inputs!$I$4:$R$4,CL$8,Inputs!$I$16:$R$16)/12</f>
        <v>0</v>
      </c>
      <c r="CM49" s="143">
        <f>SUMIF(Inputs!$I$4:$R$4,CM$8,Inputs!$I46:$R46)*SUMIF(Inputs!$I$4:$R$4,CM$8,Inputs!$I$16:$R$16)/12</f>
        <v>0</v>
      </c>
      <c r="CN49" s="143">
        <f>SUMIF(Inputs!$I$4:$R$4,CN$8,Inputs!$I46:$R46)*SUMIF(Inputs!$I$4:$R$4,CN$8,Inputs!$I$16:$R$16)/12</f>
        <v>0</v>
      </c>
      <c r="CO49" s="143">
        <f>SUMIF(Inputs!$I$4:$R$4,CO$8,Inputs!$I46:$R46)*SUMIF(Inputs!$I$4:$R$4,CO$8,Inputs!$I$16:$R$16)/12</f>
        <v>0</v>
      </c>
      <c r="CP49" s="143">
        <f>SUMIF(Inputs!$I$4:$R$4,CP$8,Inputs!$I46:$R46)*SUMIF(Inputs!$I$4:$R$4,CP$8,Inputs!$I$16:$R$16)/12</f>
        <v>0</v>
      </c>
      <c r="CQ49" s="143">
        <f>SUMIF(Inputs!$I$4:$R$4,CQ$8,Inputs!$I46:$R46)*SUMIF(Inputs!$I$4:$R$4,CQ$8,Inputs!$I$16:$R$16)/12</f>
        <v>0</v>
      </c>
      <c r="CR49" s="143">
        <f>SUMIF(Inputs!$I$4:$R$4,CR$8,Inputs!$I46:$R46)*SUMIF(Inputs!$I$4:$R$4,CR$8,Inputs!$I$16:$R$16)/12</f>
        <v>0</v>
      </c>
      <c r="CS49" s="143">
        <f>SUMIF(Inputs!$I$4:$R$4,CS$8,Inputs!$I46:$R46)*SUMIF(Inputs!$I$4:$R$4,CS$8,Inputs!$I$16:$R$16)/12</f>
        <v>0</v>
      </c>
      <c r="CT49" s="143">
        <f>SUMIF(Inputs!$I$4:$R$4,CT$8,Inputs!$I46:$R46)*SUMIF(Inputs!$I$4:$R$4,CT$8,Inputs!$I$16:$R$16)/12</f>
        <v>0</v>
      </c>
      <c r="CU49" s="143">
        <f>SUMIF(Inputs!$I$4:$R$4,CU$8,Inputs!$I46:$R46)*SUMIF(Inputs!$I$4:$R$4,CU$8,Inputs!$I$16:$R$16)/12</f>
        <v>0</v>
      </c>
      <c r="CV49" s="143">
        <f>SUMIF(Inputs!$I$4:$R$4,CV$8,Inputs!$I46:$R46)*SUMIF(Inputs!$I$4:$R$4,CV$8,Inputs!$I$16:$R$16)/12</f>
        <v>0</v>
      </c>
      <c r="CW49" s="143">
        <f>SUMIF(Inputs!$I$4:$R$4,CW$8,Inputs!$I46:$R46)*SUMIF(Inputs!$I$4:$R$4,CW$8,Inputs!$I$16:$R$16)/12</f>
        <v>0</v>
      </c>
      <c r="CX49" s="143">
        <f>SUMIF(Inputs!$I$4:$R$4,CX$8,Inputs!$I46:$R46)*SUMIF(Inputs!$I$4:$R$4,CX$8,Inputs!$I$16:$R$16)/12</f>
        <v>0</v>
      </c>
      <c r="CY49" s="143">
        <f>SUMIF(Inputs!$I$4:$R$4,CY$8,Inputs!$I46:$R46)*SUMIF(Inputs!$I$4:$R$4,CY$8,Inputs!$I$16:$R$16)/12</f>
        <v>0</v>
      </c>
      <c r="CZ49" s="143">
        <f>SUMIF(Inputs!$I$4:$R$4,CZ$8,Inputs!$I46:$R46)*SUMIF(Inputs!$I$4:$R$4,CZ$8,Inputs!$I$16:$R$16)/12</f>
        <v>0</v>
      </c>
      <c r="DA49" s="143">
        <f>SUMIF(Inputs!$I$4:$R$4,DA$8,Inputs!$I46:$R46)*SUMIF(Inputs!$I$4:$R$4,DA$8,Inputs!$I$16:$R$16)/12</f>
        <v>0</v>
      </c>
      <c r="DB49" s="143">
        <f>SUMIF(Inputs!$I$4:$R$4,DB$8,Inputs!$I46:$R46)*SUMIF(Inputs!$I$4:$R$4,DB$8,Inputs!$I$16:$R$16)/12</f>
        <v>0</v>
      </c>
      <c r="DC49" s="143">
        <f>SUMIF(Inputs!$I$4:$R$4,DC$8,Inputs!$I46:$R46)*SUMIF(Inputs!$I$4:$R$4,DC$8,Inputs!$I$16:$R$16)/12</f>
        <v>0</v>
      </c>
      <c r="DD49" s="143">
        <f>SUMIF(Inputs!$I$4:$R$4,DD$8,Inputs!$I46:$R46)*SUMIF(Inputs!$I$4:$R$4,DD$8,Inputs!$I$16:$R$16)/12</f>
        <v>0</v>
      </c>
      <c r="DE49" s="143">
        <f>SUMIF(Inputs!$I$4:$R$4,DE$8,Inputs!$I46:$R46)*SUMIF(Inputs!$I$4:$R$4,DE$8,Inputs!$I$16:$R$16)/12</f>
        <v>0</v>
      </c>
      <c r="DF49" s="143">
        <f>SUMIF(Inputs!$I$4:$R$4,DF$8,Inputs!$I46:$R46)*SUMIF(Inputs!$I$4:$R$4,DF$8,Inputs!$I$16:$R$16)/12</f>
        <v>0</v>
      </c>
      <c r="DG49" s="143">
        <f>SUMIF(Inputs!$I$4:$R$4,DG$8,Inputs!$I46:$R46)*SUMIF(Inputs!$I$4:$R$4,DG$8,Inputs!$I$16:$R$16)/12</f>
        <v>0</v>
      </c>
      <c r="DH49" s="143">
        <f>SUMIF(Inputs!$I$4:$R$4,DH$8,Inputs!$I46:$R46)*SUMIF(Inputs!$I$4:$R$4,DH$8,Inputs!$I$16:$R$16)/12</f>
        <v>0</v>
      </c>
      <c r="DI49" s="143">
        <f>SUMIF(Inputs!$I$4:$R$4,DI$8,Inputs!$I46:$R46)*SUMIF(Inputs!$I$4:$R$4,DI$8,Inputs!$I$16:$R$16)/12</f>
        <v>0</v>
      </c>
      <c r="DJ49" s="143">
        <f>SUMIF(Inputs!$I$4:$R$4,DJ$8,Inputs!$I46:$R46)*SUMIF(Inputs!$I$4:$R$4,DJ$8,Inputs!$I$16:$R$16)/12</f>
        <v>0</v>
      </c>
      <c r="DK49" s="143">
        <f>SUMIF(Inputs!$I$4:$R$4,DK$8,Inputs!$I46:$R46)*SUMIF(Inputs!$I$4:$R$4,DK$8,Inputs!$I$16:$R$16)/12</f>
        <v>0</v>
      </c>
      <c r="DL49" s="143">
        <f>SUMIF(Inputs!$I$4:$R$4,DL$8,Inputs!$I46:$R46)*SUMIF(Inputs!$I$4:$R$4,DL$8,Inputs!$I$16:$R$16)/12</f>
        <v>0</v>
      </c>
      <c r="DM49" s="143">
        <f>SUMIF(Inputs!$I$4:$R$4,DM$8,Inputs!$I46:$R46)*SUMIF(Inputs!$I$4:$R$4,DM$8,Inputs!$I$16:$R$16)/12</f>
        <v>0</v>
      </c>
      <c r="DN49" s="143">
        <f>SUMIF(Inputs!$I$4:$R$4,DN$8,Inputs!$I46:$R46)*SUMIF(Inputs!$I$4:$R$4,DN$8,Inputs!$I$16:$R$16)/12</f>
        <v>0</v>
      </c>
      <c r="DO49" s="143">
        <f>SUMIF(Inputs!$I$4:$R$4,DO$8,Inputs!$I46:$R46)*SUMIF(Inputs!$I$4:$R$4,DO$8,Inputs!$I$16:$R$16)/12</f>
        <v>0</v>
      </c>
      <c r="DP49" s="143">
        <f>SUMIF(Inputs!$I$4:$R$4,DP$8,Inputs!$I46:$R46)*SUMIF(Inputs!$I$4:$R$4,DP$8,Inputs!$I$16:$R$16)/12</f>
        <v>0</v>
      </c>
      <c r="DQ49" s="143">
        <f>SUMIF(Inputs!$I$4:$R$4,DQ$8,Inputs!$I46:$R46)*SUMIF(Inputs!$I$4:$R$4,DQ$8,Inputs!$I$16:$R$16)/12</f>
        <v>0</v>
      </c>
      <c r="DR49" s="143">
        <f>SUMIF(Inputs!$I$4:$R$4,DR$8,Inputs!$I46:$R46)*SUMIF(Inputs!$I$4:$R$4,DR$8,Inputs!$I$16:$R$16)/12</f>
        <v>0</v>
      </c>
      <c r="DS49" s="143">
        <f>SUMIF(Inputs!$I$4:$R$4,DS$8,Inputs!$I46:$R46)*SUMIF(Inputs!$I$4:$R$4,DS$8,Inputs!$I$16:$R$16)/12</f>
        <v>0</v>
      </c>
      <c r="DT49" s="143">
        <f>SUMIF(Inputs!$I$4:$R$4,DT$8,Inputs!$I46:$R46)*SUMIF(Inputs!$I$4:$R$4,DT$8,Inputs!$I$16:$R$16)/12</f>
        <v>0</v>
      </c>
      <c r="DU49" s="143">
        <f>SUMIF(Inputs!$I$4:$R$4,DU$8,Inputs!$I46:$R46)*SUMIF(Inputs!$I$4:$R$4,DU$8,Inputs!$I$16:$R$16)/12</f>
        <v>0</v>
      </c>
      <c r="DV49" s="21"/>
      <c r="DW49" s="21"/>
      <c r="DX49" s="21"/>
      <c r="DY49" s="21"/>
      <c r="DZ49" s="21"/>
      <c r="EA49" s="21"/>
      <c r="EB49" s="21"/>
      <c r="EC49" s="21"/>
      <c r="ED49" s="21"/>
      <c r="EE49" s="21"/>
      <c r="EF49" s="21"/>
      <c r="EG49" s="21"/>
      <c r="EH49" s="21"/>
      <c r="EI49" s="21"/>
      <c r="EJ49" s="21"/>
      <c r="EK49" s="21"/>
      <c r="EL49" s="21"/>
      <c r="EM49" s="21"/>
      <c r="EN49" s="21"/>
      <c r="EO49" s="21"/>
    </row>
    <row r="50" spans="1:145" ht="14.25" customHeight="1">
      <c r="A50" s="21"/>
      <c r="B50" s="21"/>
      <c r="C50" s="60" t="s">
        <v>102</v>
      </c>
      <c r="D50" s="32" t="s">
        <v>77</v>
      </c>
      <c r="E50" s="79"/>
      <c r="F50" s="143">
        <f>SUMIF(Inputs!$I$4:$R$4,F$8,Inputs!$I47:$R47)*SUMIF(Inputs!$I$4:$R$4,F$8,Inputs!$I$16:$R$16)/12</f>
        <v>0</v>
      </c>
      <c r="G50" s="143">
        <f>SUMIF(Inputs!$I$4:$R$4,G$8,Inputs!$I47:$R47)*SUMIF(Inputs!$I$4:$R$4,G$8,Inputs!$I$16:$R$16)/12</f>
        <v>0</v>
      </c>
      <c r="H50" s="143">
        <f>SUMIF(Inputs!$I$4:$R$4,H$8,Inputs!$I47:$R47)*SUMIF(Inputs!$I$4:$R$4,H$8,Inputs!$I$16:$R$16)/12</f>
        <v>0</v>
      </c>
      <c r="I50" s="143">
        <f>SUMIF(Inputs!$I$4:$R$4,I$8,Inputs!$I47:$R47)*SUMIF(Inputs!$I$4:$R$4,I$8,Inputs!$I$16:$R$16)/12</f>
        <v>0</v>
      </c>
      <c r="J50" s="143">
        <f>SUMIF(Inputs!$I$4:$R$4,J$8,Inputs!$I47:$R47)*SUMIF(Inputs!$I$4:$R$4,J$8,Inputs!$I$16:$R$16)/12</f>
        <v>0</v>
      </c>
      <c r="K50" s="143">
        <f>SUMIF(Inputs!$I$4:$R$4,K$8,Inputs!$I47:$R47)*SUMIF(Inputs!$I$4:$R$4,K$8,Inputs!$I$16:$R$16)/12</f>
        <v>0</v>
      </c>
      <c r="L50" s="143">
        <f>SUMIF(Inputs!$I$4:$R$4,L$8,Inputs!$I47:$R47)*SUMIF(Inputs!$I$4:$R$4,L$8,Inputs!$I$16:$R$16)/12</f>
        <v>0</v>
      </c>
      <c r="M50" s="143">
        <f>SUMIF(Inputs!$I$4:$R$4,M$8,Inputs!$I47:$R47)*SUMIF(Inputs!$I$4:$R$4,M$8,Inputs!$I$16:$R$16)/12</f>
        <v>0</v>
      </c>
      <c r="N50" s="143">
        <f>SUMIF(Inputs!$I$4:$R$4,N$8,Inputs!$I47:$R47)*SUMIF(Inputs!$I$4:$R$4,N$8,Inputs!$I$16:$R$16)/12</f>
        <v>0</v>
      </c>
      <c r="O50" s="143">
        <f>SUMIF(Inputs!$I$4:$R$4,O$8,Inputs!$I47:$R47)*SUMIF(Inputs!$I$4:$R$4,O$8,Inputs!$I$16:$R$16)/12</f>
        <v>0</v>
      </c>
      <c r="P50" s="143">
        <f>SUMIF(Inputs!$I$4:$R$4,P$8,Inputs!$I47:$R47)*SUMIF(Inputs!$I$4:$R$4,P$8,Inputs!$I$16:$R$16)/12</f>
        <v>0</v>
      </c>
      <c r="Q50" s="143">
        <f>SUMIF(Inputs!$I$4:$R$4,Q$8,Inputs!$I47:$R47)*SUMIF(Inputs!$I$4:$R$4,Q$8,Inputs!$I$16:$R$16)/12</f>
        <v>0</v>
      </c>
      <c r="R50" s="143">
        <f>SUMIF(Inputs!$I$4:$R$4,R$8,Inputs!$I47:$R47)*SUMIF(Inputs!$I$4:$R$4,R$8,Inputs!$I$16:$R$16)/12</f>
        <v>0</v>
      </c>
      <c r="S50" s="143">
        <f>SUMIF(Inputs!$I$4:$R$4,S$8,Inputs!$I47:$R47)*SUMIF(Inputs!$I$4:$R$4,S$8,Inputs!$I$16:$R$16)/12</f>
        <v>0</v>
      </c>
      <c r="T50" s="143">
        <f>SUMIF(Inputs!$I$4:$R$4,T$8,Inputs!$I47:$R47)*SUMIF(Inputs!$I$4:$R$4,T$8,Inputs!$I$16:$R$16)/12</f>
        <v>0</v>
      </c>
      <c r="U50" s="143">
        <f>SUMIF(Inputs!$I$4:$R$4,U$8,Inputs!$I47:$R47)*SUMIF(Inputs!$I$4:$R$4,U$8,Inputs!$I$16:$R$16)/12</f>
        <v>0</v>
      </c>
      <c r="V50" s="143">
        <f>SUMIF(Inputs!$I$4:$R$4,V$8,Inputs!$I47:$R47)*SUMIF(Inputs!$I$4:$R$4,V$8,Inputs!$I$16:$R$16)/12</f>
        <v>0</v>
      </c>
      <c r="W50" s="143">
        <f>SUMIF(Inputs!$I$4:$R$4,W$8,Inputs!$I47:$R47)*SUMIF(Inputs!$I$4:$R$4,W$8,Inputs!$I$16:$R$16)/12</f>
        <v>0</v>
      </c>
      <c r="X50" s="143">
        <f>SUMIF(Inputs!$I$4:$R$4,X$8,Inputs!$I47:$R47)*SUMIF(Inputs!$I$4:$R$4,X$8,Inputs!$I$16:$R$16)/12</f>
        <v>0</v>
      </c>
      <c r="Y50" s="143">
        <f>SUMIF(Inputs!$I$4:$R$4,Y$8,Inputs!$I47:$R47)*SUMIF(Inputs!$I$4:$R$4,Y$8,Inputs!$I$16:$R$16)/12</f>
        <v>0</v>
      </c>
      <c r="Z50" s="143">
        <f>SUMIF(Inputs!$I$4:$R$4,Z$8,Inputs!$I47:$R47)*SUMIF(Inputs!$I$4:$R$4,Z$8,Inputs!$I$16:$R$16)/12</f>
        <v>0</v>
      </c>
      <c r="AA50" s="143">
        <f>SUMIF(Inputs!$I$4:$R$4,AA$8,Inputs!$I47:$R47)*SUMIF(Inputs!$I$4:$R$4,AA$8,Inputs!$I$16:$R$16)/12</f>
        <v>0</v>
      </c>
      <c r="AB50" s="143">
        <f>SUMIF(Inputs!$I$4:$R$4,AB$8,Inputs!$I47:$R47)*SUMIF(Inputs!$I$4:$R$4,AB$8,Inputs!$I$16:$R$16)/12</f>
        <v>0</v>
      </c>
      <c r="AC50" s="143">
        <f>SUMIF(Inputs!$I$4:$R$4,AC$8,Inputs!$I47:$R47)*SUMIF(Inputs!$I$4:$R$4,AC$8,Inputs!$I$16:$R$16)/12</f>
        <v>0</v>
      </c>
      <c r="AD50" s="143">
        <f>SUMIF(Inputs!$I$4:$R$4,AD$8,Inputs!$I47:$R47)*SUMIF(Inputs!$I$4:$R$4,AD$8,Inputs!$I$16:$R$16)/12</f>
        <v>0</v>
      </c>
      <c r="AE50" s="143">
        <f>SUMIF(Inputs!$I$4:$R$4,AE$8,Inputs!$I47:$R47)*SUMIF(Inputs!$I$4:$R$4,AE$8,Inputs!$I$16:$R$16)/12</f>
        <v>0</v>
      </c>
      <c r="AF50" s="143">
        <f>SUMIF(Inputs!$I$4:$R$4,AF$8,Inputs!$I47:$R47)*SUMIF(Inputs!$I$4:$R$4,AF$8,Inputs!$I$16:$R$16)/12</f>
        <v>0</v>
      </c>
      <c r="AG50" s="143">
        <f>SUMIF(Inputs!$I$4:$R$4,AG$8,Inputs!$I47:$R47)*SUMIF(Inputs!$I$4:$R$4,AG$8,Inputs!$I$16:$R$16)/12</f>
        <v>0</v>
      </c>
      <c r="AH50" s="143">
        <f>SUMIF(Inputs!$I$4:$R$4,AH$8,Inputs!$I47:$R47)*SUMIF(Inputs!$I$4:$R$4,AH$8,Inputs!$I$16:$R$16)/12</f>
        <v>0</v>
      </c>
      <c r="AI50" s="143">
        <f>SUMIF(Inputs!$I$4:$R$4,AI$8,Inputs!$I47:$R47)*SUMIF(Inputs!$I$4:$R$4,AI$8,Inputs!$I$16:$R$16)/12</f>
        <v>0</v>
      </c>
      <c r="AJ50" s="143">
        <f>SUMIF(Inputs!$I$4:$R$4,AJ$8,Inputs!$I47:$R47)*SUMIF(Inputs!$I$4:$R$4,AJ$8,Inputs!$I$16:$R$16)/12</f>
        <v>0</v>
      </c>
      <c r="AK50" s="143">
        <f>SUMIF(Inputs!$I$4:$R$4,AK$8,Inputs!$I47:$R47)*SUMIF(Inputs!$I$4:$R$4,AK$8,Inputs!$I$16:$R$16)/12</f>
        <v>0</v>
      </c>
      <c r="AL50" s="143">
        <f>SUMIF(Inputs!$I$4:$R$4,AL$8,Inputs!$I47:$R47)*SUMIF(Inputs!$I$4:$R$4,AL$8,Inputs!$I$16:$R$16)/12</f>
        <v>0</v>
      </c>
      <c r="AM50" s="143">
        <f>SUMIF(Inputs!$I$4:$R$4,AM$8,Inputs!$I47:$R47)*SUMIF(Inputs!$I$4:$R$4,AM$8,Inputs!$I$16:$R$16)/12</f>
        <v>0</v>
      </c>
      <c r="AN50" s="143">
        <f>SUMIF(Inputs!$I$4:$R$4,AN$8,Inputs!$I47:$R47)*SUMIF(Inputs!$I$4:$R$4,AN$8,Inputs!$I$16:$R$16)/12</f>
        <v>0</v>
      </c>
      <c r="AO50" s="143">
        <f>SUMIF(Inputs!$I$4:$R$4,AO$8,Inputs!$I47:$R47)*SUMIF(Inputs!$I$4:$R$4,AO$8,Inputs!$I$16:$R$16)/12</f>
        <v>0</v>
      </c>
      <c r="AP50" s="143">
        <f>SUMIF(Inputs!$I$4:$R$4,AP$8,Inputs!$I47:$R47)*SUMIF(Inputs!$I$4:$R$4,AP$8,Inputs!$I$16:$R$16)/12</f>
        <v>0</v>
      </c>
      <c r="AQ50" s="143">
        <f>SUMIF(Inputs!$I$4:$R$4,AQ$8,Inputs!$I47:$R47)*SUMIF(Inputs!$I$4:$R$4,AQ$8,Inputs!$I$16:$R$16)/12</f>
        <v>0</v>
      </c>
      <c r="AR50" s="143">
        <f>SUMIF(Inputs!$I$4:$R$4,AR$8,Inputs!$I47:$R47)*SUMIF(Inputs!$I$4:$R$4,AR$8,Inputs!$I$16:$R$16)/12</f>
        <v>0</v>
      </c>
      <c r="AS50" s="143">
        <f>SUMIF(Inputs!$I$4:$R$4,AS$8,Inputs!$I47:$R47)*SUMIF(Inputs!$I$4:$R$4,AS$8,Inputs!$I$16:$R$16)/12</f>
        <v>0</v>
      </c>
      <c r="AT50" s="143">
        <f>SUMIF(Inputs!$I$4:$R$4,AT$8,Inputs!$I47:$R47)*SUMIF(Inputs!$I$4:$R$4,AT$8,Inputs!$I$16:$R$16)/12</f>
        <v>0</v>
      </c>
      <c r="AU50" s="143">
        <f>SUMIF(Inputs!$I$4:$R$4,AU$8,Inputs!$I47:$R47)*SUMIF(Inputs!$I$4:$R$4,AU$8,Inputs!$I$16:$R$16)/12</f>
        <v>0</v>
      </c>
      <c r="AV50" s="143">
        <f>SUMIF(Inputs!$I$4:$R$4,AV$8,Inputs!$I47:$R47)*SUMIF(Inputs!$I$4:$R$4,AV$8,Inputs!$I$16:$R$16)/12</f>
        <v>0</v>
      </c>
      <c r="AW50" s="143">
        <f>SUMIF(Inputs!$I$4:$R$4,AW$8,Inputs!$I47:$R47)*SUMIF(Inputs!$I$4:$R$4,AW$8,Inputs!$I$16:$R$16)/12</f>
        <v>0</v>
      </c>
      <c r="AX50" s="143">
        <f>SUMIF(Inputs!$I$4:$R$4,AX$8,Inputs!$I47:$R47)*SUMIF(Inputs!$I$4:$R$4,AX$8,Inputs!$I$16:$R$16)/12</f>
        <v>0</v>
      </c>
      <c r="AY50" s="143">
        <f>SUMIF(Inputs!$I$4:$R$4,AY$8,Inputs!$I47:$R47)*SUMIF(Inputs!$I$4:$R$4,AY$8,Inputs!$I$16:$R$16)/12</f>
        <v>0</v>
      </c>
      <c r="AZ50" s="143">
        <f>SUMIF(Inputs!$I$4:$R$4,AZ$8,Inputs!$I47:$R47)*SUMIF(Inputs!$I$4:$R$4,AZ$8,Inputs!$I$16:$R$16)/12</f>
        <v>0</v>
      </c>
      <c r="BA50" s="143">
        <f>SUMIF(Inputs!$I$4:$R$4,BA$8,Inputs!$I47:$R47)*SUMIF(Inputs!$I$4:$R$4,BA$8,Inputs!$I$16:$R$16)/12</f>
        <v>0</v>
      </c>
      <c r="BB50" s="143">
        <f>SUMIF(Inputs!$I$4:$R$4,BB$8,Inputs!$I47:$R47)*SUMIF(Inputs!$I$4:$R$4,BB$8,Inputs!$I$16:$R$16)/12</f>
        <v>0</v>
      </c>
      <c r="BC50" s="143">
        <f>SUMIF(Inputs!$I$4:$R$4,BC$8,Inputs!$I47:$R47)*SUMIF(Inputs!$I$4:$R$4,BC$8,Inputs!$I$16:$R$16)/12</f>
        <v>0</v>
      </c>
      <c r="BD50" s="143">
        <f>SUMIF(Inputs!$I$4:$R$4,BD$8,Inputs!$I47:$R47)*SUMIF(Inputs!$I$4:$R$4,BD$8,Inputs!$I$16:$R$16)/12</f>
        <v>0</v>
      </c>
      <c r="BE50" s="143">
        <f>SUMIF(Inputs!$I$4:$R$4,BE$8,Inputs!$I47:$R47)*SUMIF(Inputs!$I$4:$R$4,BE$8,Inputs!$I$16:$R$16)/12</f>
        <v>0</v>
      </c>
      <c r="BF50" s="143">
        <f>SUMIF(Inputs!$I$4:$R$4,BF$8,Inputs!$I47:$R47)*SUMIF(Inputs!$I$4:$R$4,BF$8,Inputs!$I$16:$R$16)/12</f>
        <v>0</v>
      </c>
      <c r="BG50" s="143">
        <f>SUMIF(Inputs!$I$4:$R$4,BG$8,Inputs!$I47:$R47)*SUMIF(Inputs!$I$4:$R$4,BG$8,Inputs!$I$16:$R$16)/12</f>
        <v>0</v>
      </c>
      <c r="BH50" s="143">
        <f>SUMIF(Inputs!$I$4:$R$4,BH$8,Inputs!$I47:$R47)*SUMIF(Inputs!$I$4:$R$4,BH$8,Inputs!$I$16:$R$16)/12</f>
        <v>0</v>
      </c>
      <c r="BI50" s="143">
        <f>SUMIF(Inputs!$I$4:$R$4,BI$8,Inputs!$I47:$R47)*SUMIF(Inputs!$I$4:$R$4,BI$8,Inputs!$I$16:$R$16)/12</f>
        <v>0</v>
      </c>
      <c r="BJ50" s="143">
        <f>SUMIF(Inputs!$I$4:$R$4,BJ$8,Inputs!$I47:$R47)*SUMIF(Inputs!$I$4:$R$4,BJ$8,Inputs!$I$16:$R$16)/12</f>
        <v>0</v>
      </c>
      <c r="BK50" s="143">
        <f>SUMIF(Inputs!$I$4:$R$4,BK$8,Inputs!$I47:$R47)*SUMIF(Inputs!$I$4:$R$4,BK$8,Inputs!$I$16:$R$16)/12</f>
        <v>0</v>
      </c>
      <c r="BL50" s="143">
        <f>SUMIF(Inputs!$I$4:$R$4,BL$8,Inputs!$I47:$R47)*SUMIF(Inputs!$I$4:$R$4,BL$8,Inputs!$I$16:$R$16)/12</f>
        <v>0</v>
      </c>
      <c r="BM50" s="143">
        <f>SUMIF(Inputs!$I$4:$R$4,BM$8,Inputs!$I47:$R47)*SUMIF(Inputs!$I$4:$R$4,BM$8,Inputs!$I$16:$R$16)/12</f>
        <v>0</v>
      </c>
      <c r="BN50" s="143">
        <f>SUMIF(Inputs!$I$4:$R$4,BN$8,Inputs!$I47:$R47)*SUMIF(Inputs!$I$4:$R$4,BN$8,Inputs!$I$16:$R$16)/12</f>
        <v>0</v>
      </c>
      <c r="BO50" s="143">
        <f>SUMIF(Inputs!$I$4:$R$4,BO$8,Inputs!$I47:$R47)*SUMIF(Inputs!$I$4:$R$4,BO$8,Inputs!$I$16:$R$16)/12</f>
        <v>0</v>
      </c>
      <c r="BP50" s="143">
        <f>SUMIF(Inputs!$I$4:$R$4,BP$8,Inputs!$I47:$R47)*SUMIF(Inputs!$I$4:$R$4,BP$8,Inputs!$I$16:$R$16)/12</f>
        <v>0</v>
      </c>
      <c r="BQ50" s="143">
        <f>SUMIF(Inputs!$I$4:$R$4,BQ$8,Inputs!$I47:$R47)*SUMIF(Inputs!$I$4:$R$4,BQ$8,Inputs!$I$16:$R$16)/12</f>
        <v>0</v>
      </c>
      <c r="BR50" s="143">
        <f>SUMIF(Inputs!$I$4:$R$4,BR$8,Inputs!$I47:$R47)*SUMIF(Inputs!$I$4:$R$4,BR$8,Inputs!$I$16:$R$16)/12</f>
        <v>0</v>
      </c>
      <c r="BS50" s="143">
        <f>SUMIF(Inputs!$I$4:$R$4,BS$8,Inputs!$I47:$R47)*SUMIF(Inputs!$I$4:$R$4,BS$8,Inputs!$I$16:$R$16)/12</f>
        <v>0</v>
      </c>
      <c r="BT50" s="143">
        <f>SUMIF(Inputs!$I$4:$R$4,BT$8,Inputs!$I47:$R47)*SUMIF(Inputs!$I$4:$R$4,BT$8,Inputs!$I$16:$R$16)/12</f>
        <v>0</v>
      </c>
      <c r="BU50" s="143">
        <f>SUMIF(Inputs!$I$4:$R$4,BU$8,Inputs!$I47:$R47)*SUMIF(Inputs!$I$4:$R$4,BU$8,Inputs!$I$16:$R$16)/12</f>
        <v>0</v>
      </c>
      <c r="BV50" s="143">
        <f>SUMIF(Inputs!$I$4:$R$4,BV$8,Inputs!$I47:$R47)*SUMIF(Inputs!$I$4:$R$4,BV$8,Inputs!$I$16:$R$16)/12</f>
        <v>0</v>
      </c>
      <c r="BW50" s="143">
        <f>SUMIF(Inputs!$I$4:$R$4,BW$8,Inputs!$I47:$R47)*SUMIF(Inputs!$I$4:$R$4,BW$8,Inputs!$I$16:$R$16)/12</f>
        <v>0</v>
      </c>
      <c r="BX50" s="143">
        <f>SUMIF(Inputs!$I$4:$R$4,BX$8,Inputs!$I47:$R47)*SUMIF(Inputs!$I$4:$R$4,BX$8,Inputs!$I$16:$R$16)/12</f>
        <v>0</v>
      </c>
      <c r="BY50" s="143">
        <f>SUMIF(Inputs!$I$4:$R$4,BY$8,Inputs!$I47:$R47)*SUMIF(Inputs!$I$4:$R$4,BY$8,Inputs!$I$16:$R$16)/12</f>
        <v>0</v>
      </c>
      <c r="BZ50" s="143">
        <f>SUMIF(Inputs!$I$4:$R$4,BZ$8,Inputs!$I47:$R47)*SUMIF(Inputs!$I$4:$R$4,BZ$8,Inputs!$I$16:$R$16)/12</f>
        <v>0</v>
      </c>
      <c r="CA50" s="143">
        <f>SUMIF(Inputs!$I$4:$R$4,CA$8,Inputs!$I47:$R47)*SUMIF(Inputs!$I$4:$R$4,CA$8,Inputs!$I$16:$R$16)/12</f>
        <v>0</v>
      </c>
      <c r="CB50" s="143">
        <f>SUMIF(Inputs!$I$4:$R$4,CB$8,Inputs!$I47:$R47)*SUMIF(Inputs!$I$4:$R$4,CB$8,Inputs!$I$16:$R$16)/12</f>
        <v>0</v>
      </c>
      <c r="CC50" s="143">
        <f>SUMIF(Inputs!$I$4:$R$4,CC$8,Inputs!$I47:$R47)*SUMIF(Inputs!$I$4:$R$4,CC$8,Inputs!$I$16:$R$16)/12</f>
        <v>0</v>
      </c>
      <c r="CD50" s="143">
        <f>SUMIF(Inputs!$I$4:$R$4,CD$8,Inputs!$I47:$R47)*SUMIF(Inputs!$I$4:$R$4,CD$8,Inputs!$I$16:$R$16)/12</f>
        <v>0</v>
      </c>
      <c r="CE50" s="143">
        <f>SUMIF(Inputs!$I$4:$R$4,CE$8,Inputs!$I47:$R47)*SUMIF(Inputs!$I$4:$R$4,CE$8,Inputs!$I$16:$R$16)/12</f>
        <v>0</v>
      </c>
      <c r="CF50" s="143">
        <f>SUMIF(Inputs!$I$4:$R$4,CF$8,Inputs!$I47:$R47)*SUMIF(Inputs!$I$4:$R$4,CF$8,Inputs!$I$16:$R$16)/12</f>
        <v>0</v>
      </c>
      <c r="CG50" s="143">
        <f>SUMIF(Inputs!$I$4:$R$4,CG$8,Inputs!$I47:$R47)*SUMIF(Inputs!$I$4:$R$4,CG$8,Inputs!$I$16:$R$16)/12</f>
        <v>0</v>
      </c>
      <c r="CH50" s="143">
        <f>SUMIF(Inputs!$I$4:$R$4,CH$8,Inputs!$I47:$R47)*SUMIF(Inputs!$I$4:$R$4,CH$8,Inputs!$I$16:$R$16)/12</f>
        <v>0</v>
      </c>
      <c r="CI50" s="143">
        <f>SUMIF(Inputs!$I$4:$R$4,CI$8,Inputs!$I47:$R47)*SUMIF(Inputs!$I$4:$R$4,CI$8,Inputs!$I$16:$R$16)/12</f>
        <v>0</v>
      </c>
      <c r="CJ50" s="143">
        <f>SUMIF(Inputs!$I$4:$R$4,CJ$8,Inputs!$I47:$R47)*SUMIF(Inputs!$I$4:$R$4,CJ$8,Inputs!$I$16:$R$16)/12</f>
        <v>0</v>
      </c>
      <c r="CK50" s="143">
        <f>SUMIF(Inputs!$I$4:$R$4,CK$8,Inputs!$I47:$R47)*SUMIF(Inputs!$I$4:$R$4,CK$8,Inputs!$I$16:$R$16)/12</f>
        <v>0</v>
      </c>
      <c r="CL50" s="143">
        <f>SUMIF(Inputs!$I$4:$R$4,CL$8,Inputs!$I47:$R47)*SUMIF(Inputs!$I$4:$R$4,CL$8,Inputs!$I$16:$R$16)/12</f>
        <v>0</v>
      </c>
      <c r="CM50" s="143">
        <f>SUMIF(Inputs!$I$4:$R$4,CM$8,Inputs!$I47:$R47)*SUMIF(Inputs!$I$4:$R$4,CM$8,Inputs!$I$16:$R$16)/12</f>
        <v>0</v>
      </c>
      <c r="CN50" s="143">
        <f>SUMIF(Inputs!$I$4:$R$4,CN$8,Inputs!$I47:$R47)*SUMIF(Inputs!$I$4:$R$4,CN$8,Inputs!$I$16:$R$16)/12</f>
        <v>0</v>
      </c>
      <c r="CO50" s="143">
        <f>SUMIF(Inputs!$I$4:$R$4,CO$8,Inputs!$I47:$R47)*SUMIF(Inputs!$I$4:$R$4,CO$8,Inputs!$I$16:$R$16)/12</f>
        <v>0</v>
      </c>
      <c r="CP50" s="143">
        <f>SUMIF(Inputs!$I$4:$R$4,CP$8,Inputs!$I47:$R47)*SUMIF(Inputs!$I$4:$R$4,CP$8,Inputs!$I$16:$R$16)/12</f>
        <v>0</v>
      </c>
      <c r="CQ50" s="143">
        <f>SUMIF(Inputs!$I$4:$R$4,CQ$8,Inputs!$I47:$R47)*SUMIF(Inputs!$I$4:$R$4,CQ$8,Inputs!$I$16:$R$16)/12</f>
        <v>0</v>
      </c>
      <c r="CR50" s="143">
        <f>SUMIF(Inputs!$I$4:$R$4,CR$8,Inputs!$I47:$R47)*SUMIF(Inputs!$I$4:$R$4,CR$8,Inputs!$I$16:$R$16)/12</f>
        <v>0</v>
      </c>
      <c r="CS50" s="143">
        <f>SUMIF(Inputs!$I$4:$R$4,CS$8,Inputs!$I47:$R47)*SUMIF(Inputs!$I$4:$R$4,CS$8,Inputs!$I$16:$R$16)/12</f>
        <v>0</v>
      </c>
      <c r="CT50" s="143">
        <f>SUMIF(Inputs!$I$4:$R$4,CT$8,Inputs!$I47:$R47)*SUMIF(Inputs!$I$4:$R$4,CT$8,Inputs!$I$16:$R$16)/12</f>
        <v>0</v>
      </c>
      <c r="CU50" s="143">
        <f>SUMIF(Inputs!$I$4:$R$4,CU$8,Inputs!$I47:$R47)*SUMIF(Inputs!$I$4:$R$4,CU$8,Inputs!$I$16:$R$16)/12</f>
        <v>0</v>
      </c>
      <c r="CV50" s="143">
        <f>SUMIF(Inputs!$I$4:$R$4,CV$8,Inputs!$I47:$R47)*SUMIF(Inputs!$I$4:$R$4,CV$8,Inputs!$I$16:$R$16)/12</f>
        <v>0</v>
      </c>
      <c r="CW50" s="143">
        <f>SUMIF(Inputs!$I$4:$R$4,CW$8,Inputs!$I47:$R47)*SUMIF(Inputs!$I$4:$R$4,CW$8,Inputs!$I$16:$R$16)/12</f>
        <v>0</v>
      </c>
      <c r="CX50" s="143">
        <f>SUMIF(Inputs!$I$4:$R$4,CX$8,Inputs!$I47:$R47)*SUMIF(Inputs!$I$4:$R$4,CX$8,Inputs!$I$16:$R$16)/12</f>
        <v>0</v>
      </c>
      <c r="CY50" s="143">
        <f>SUMIF(Inputs!$I$4:$R$4,CY$8,Inputs!$I47:$R47)*SUMIF(Inputs!$I$4:$R$4,CY$8,Inputs!$I$16:$R$16)/12</f>
        <v>0</v>
      </c>
      <c r="CZ50" s="143">
        <f>SUMIF(Inputs!$I$4:$R$4,CZ$8,Inputs!$I47:$R47)*SUMIF(Inputs!$I$4:$R$4,CZ$8,Inputs!$I$16:$R$16)/12</f>
        <v>0</v>
      </c>
      <c r="DA50" s="143">
        <f>SUMIF(Inputs!$I$4:$R$4,DA$8,Inputs!$I47:$R47)*SUMIF(Inputs!$I$4:$R$4,DA$8,Inputs!$I$16:$R$16)/12</f>
        <v>0</v>
      </c>
      <c r="DB50" s="143">
        <f>SUMIF(Inputs!$I$4:$R$4,DB$8,Inputs!$I47:$R47)*SUMIF(Inputs!$I$4:$R$4,DB$8,Inputs!$I$16:$R$16)/12</f>
        <v>0</v>
      </c>
      <c r="DC50" s="143">
        <f>SUMIF(Inputs!$I$4:$R$4,DC$8,Inputs!$I47:$R47)*SUMIF(Inputs!$I$4:$R$4,DC$8,Inputs!$I$16:$R$16)/12</f>
        <v>0</v>
      </c>
      <c r="DD50" s="143">
        <f>SUMIF(Inputs!$I$4:$R$4,DD$8,Inputs!$I47:$R47)*SUMIF(Inputs!$I$4:$R$4,DD$8,Inputs!$I$16:$R$16)/12</f>
        <v>0</v>
      </c>
      <c r="DE50" s="143">
        <f>SUMIF(Inputs!$I$4:$R$4,DE$8,Inputs!$I47:$R47)*SUMIF(Inputs!$I$4:$R$4,DE$8,Inputs!$I$16:$R$16)/12</f>
        <v>0</v>
      </c>
      <c r="DF50" s="143">
        <f>SUMIF(Inputs!$I$4:$R$4,DF$8,Inputs!$I47:$R47)*SUMIF(Inputs!$I$4:$R$4,DF$8,Inputs!$I$16:$R$16)/12</f>
        <v>0</v>
      </c>
      <c r="DG50" s="143">
        <f>SUMIF(Inputs!$I$4:$R$4,DG$8,Inputs!$I47:$R47)*SUMIF(Inputs!$I$4:$R$4,DG$8,Inputs!$I$16:$R$16)/12</f>
        <v>0</v>
      </c>
      <c r="DH50" s="143">
        <f>SUMIF(Inputs!$I$4:$R$4,DH$8,Inputs!$I47:$R47)*SUMIF(Inputs!$I$4:$R$4,DH$8,Inputs!$I$16:$R$16)/12</f>
        <v>0</v>
      </c>
      <c r="DI50" s="143">
        <f>SUMIF(Inputs!$I$4:$R$4,DI$8,Inputs!$I47:$R47)*SUMIF(Inputs!$I$4:$R$4,DI$8,Inputs!$I$16:$R$16)/12</f>
        <v>0</v>
      </c>
      <c r="DJ50" s="143">
        <f>SUMIF(Inputs!$I$4:$R$4,DJ$8,Inputs!$I47:$R47)*SUMIF(Inputs!$I$4:$R$4,DJ$8,Inputs!$I$16:$R$16)/12</f>
        <v>0</v>
      </c>
      <c r="DK50" s="143">
        <f>SUMIF(Inputs!$I$4:$R$4,DK$8,Inputs!$I47:$R47)*SUMIF(Inputs!$I$4:$R$4,DK$8,Inputs!$I$16:$R$16)/12</f>
        <v>0</v>
      </c>
      <c r="DL50" s="143">
        <f>SUMIF(Inputs!$I$4:$R$4,DL$8,Inputs!$I47:$R47)*SUMIF(Inputs!$I$4:$R$4,DL$8,Inputs!$I$16:$R$16)/12</f>
        <v>0</v>
      </c>
      <c r="DM50" s="143">
        <f>SUMIF(Inputs!$I$4:$R$4,DM$8,Inputs!$I47:$R47)*SUMIF(Inputs!$I$4:$R$4,DM$8,Inputs!$I$16:$R$16)/12</f>
        <v>0</v>
      </c>
      <c r="DN50" s="143">
        <f>SUMIF(Inputs!$I$4:$R$4,DN$8,Inputs!$I47:$R47)*SUMIF(Inputs!$I$4:$R$4,DN$8,Inputs!$I$16:$R$16)/12</f>
        <v>0</v>
      </c>
      <c r="DO50" s="143">
        <f>SUMIF(Inputs!$I$4:$R$4,DO$8,Inputs!$I47:$R47)*SUMIF(Inputs!$I$4:$R$4,DO$8,Inputs!$I$16:$R$16)/12</f>
        <v>0</v>
      </c>
      <c r="DP50" s="143">
        <f>SUMIF(Inputs!$I$4:$R$4,DP$8,Inputs!$I47:$R47)*SUMIF(Inputs!$I$4:$R$4,DP$8,Inputs!$I$16:$R$16)/12</f>
        <v>0</v>
      </c>
      <c r="DQ50" s="143">
        <f>SUMIF(Inputs!$I$4:$R$4,DQ$8,Inputs!$I47:$R47)*SUMIF(Inputs!$I$4:$R$4,DQ$8,Inputs!$I$16:$R$16)/12</f>
        <v>0</v>
      </c>
      <c r="DR50" s="143">
        <f>SUMIF(Inputs!$I$4:$R$4,DR$8,Inputs!$I47:$R47)*SUMIF(Inputs!$I$4:$R$4,DR$8,Inputs!$I$16:$R$16)/12</f>
        <v>0</v>
      </c>
      <c r="DS50" s="143">
        <f>SUMIF(Inputs!$I$4:$R$4,DS$8,Inputs!$I47:$R47)*SUMIF(Inputs!$I$4:$R$4,DS$8,Inputs!$I$16:$R$16)/12</f>
        <v>0</v>
      </c>
      <c r="DT50" s="143">
        <f>SUMIF(Inputs!$I$4:$R$4,DT$8,Inputs!$I47:$R47)*SUMIF(Inputs!$I$4:$R$4,DT$8,Inputs!$I$16:$R$16)/12</f>
        <v>0</v>
      </c>
      <c r="DU50" s="143">
        <f>SUMIF(Inputs!$I$4:$R$4,DU$8,Inputs!$I47:$R47)*SUMIF(Inputs!$I$4:$R$4,DU$8,Inputs!$I$16:$R$16)/12</f>
        <v>0</v>
      </c>
      <c r="DV50" s="21"/>
      <c r="DW50" s="21"/>
      <c r="DX50" s="21"/>
      <c r="DY50" s="21"/>
      <c r="DZ50" s="21"/>
      <c r="EA50" s="21"/>
      <c r="EB50" s="21"/>
      <c r="EC50" s="21"/>
      <c r="ED50" s="21"/>
      <c r="EE50" s="21"/>
      <c r="EF50" s="21"/>
      <c r="EG50" s="21"/>
      <c r="EH50" s="21"/>
      <c r="EI50" s="21"/>
      <c r="EJ50" s="21"/>
      <c r="EK50" s="21"/>
      <c r="EL50" s="21"/>
      <c r="EM50" s="21"/>
      <c r="EN50" s="21"/>
      <c r="EO50" s="21"/>
    </row>
    <row r="51" spans="1:145" ht="14.25" customHeight="1">
      <c r="A51" s="21"/>
      <c r="B51" s="21"/>
      <c r="C51" s="60" t="s">
        <v>415</v>
      </c>
      <c r="D51" s="32" t="s">
        <v>77</v>
      </c>
      <c r="E51" s="21"/>
      <c r="F51" s="143">
        <f>SUMIF(Inputs!$I$4:$R$4,F$8,Inputs!$I48:$R48)*SUMIF(Inputs!$I$4:$R$4,F$8,Inputs!$I$16:$R$16)/12</f>
        <v>0</v>
      </c>
      <c r="G51" s="143">
        <f>SUMIF(Inputs!$I$4:$R$4,G$8,Inputs!$I48:$R48)*SUMIF(Inputs!$I$4:$R$4,G$8,Inputs!$I$16:$R$16)/12</f>
        <v>0</v>
      </c>
      <c r="H51" s="143">
        <f>SUMIF(Inputs!$I$4:$R$4,H$8,Inputs!$I48:$R48)*SUMIF(Inputs!$I$4:$R$4,H$8,Inputs!$I$16:$R$16)/12</f>
        <v>0</v>
      </c>
      <c r="I51" s="143">
        <f>SUMIF(Inputs!$I$4:$R$4,I$8,Inputs!$I48:$R48)*SUMIF(Inputs!$I$4:$R$4,I$8,Inputs!$I$16:$R$16)/12</f>
        <v>0</v>
      </c>
      <c r="J51" s="143">
        <f>SUMIF(Inputs!$I$4:$R$4,J$8,Inputs!$I48:$R48)*SUMIF(Inputs!$I$4:$R$4,J$8,Inputs!$I$16:$R$16)/12</f>
        <v>0</v>
      </c>
      <c r="K51" s="143">
        <f>SUMIF(Inputs!$I$4:$R$4,K$8,Inputs!$I48:$R48)*SUMIF(Inputs!$I$4:$R$4,K$8,Inputs!$I$16:$R$16)/12</f>
        <v>0</v>
      </c>
      <c r="L51" s="143">
        <f>SUMIF(Inputs!$I$4:$R$4,L$8,Inputs!$I48:$R48)*SUMIF(Inputs!$I$4:$R$4,L$8,Inputs!$I$16:$R$16)/12</f>
        <v>0</v>
      </c>
      <c r="M51" s="143">
        <f>SUMIF(Inputs!$I$4:$R$4,M$8,Inputs!$I48:$R48)*SUMIF(Inputs!$I$4:$R$4,M$8,Inputs!$I$16:$R$16)/12</f>
        <v>0</v>
      </c>
      <c r="N51" s="143">
        <f>SUMIF(Inputs!$I$4:$R$4,N$8,Inputs!$I48:$R48)*SUMIF(Inputs!$I$4:$R$4,N$8,Inputs!$I$16:$R$16)/12</f>
        <v>0</v>
      </c>
      <c r="O51" s="143">
        <f>SUMIF(Inputs!$I$4:$R$4,O$8,Inputs!$I48:$R48)*SUMIF(Inputs!$I$4:$R$4,O$8,Inputs!$I$16:$R$16)/12</f>
        <v>0</v>
      </c>
      <c r="P51" s="143">
        <f>SUMIF(Inputs!$I$4:$R$4,P$8,Inputs!$I48:$R48)*SUMIF(Inputs!$I$4:$R$4,P$8,Inputs!$I$16:$R$16)/12</f>
        <v>0</v>
      </c>
      <c r="Q51" s="143">
        <f>SUMIF(Inputs!$I$4:$R$4,Q$8,Inputs!$I48:$R48)*SUMIF(Inputs!$I$4:$R$4,Q$8,Inputs!$I$16:$R$16)/12</f>
        <v>0</v>
      </c>
      <c r="R51" s="143">
        <f>SUMIF(Inputs!$I$4:$R$4,R$8,Inputs!$I48:$R48)*SUMIF(Inputs!$I$4:$R$4,R$8,Inputs!$I$16:$R$16)/12</f>
        <v>0</v>
      </c>
      <c r="S51" s="143">
        <f>SUMIF(Inputs!$I$4:$R$4,S$8,Inputs!$I48:$R48)*SUMIF(Inputs!$I$4:$R$4,S$8,Inputs!$I$16:$R$16)/12</f>
        <v>0</v>
      </c>
      <c r="T51" s="143">
        <f>SUMIF(Inputs!$I$4:$R$4,T$8,Inputs!$I48:$R48)*SUMIF(Inputs!$I$4:$R$4,T$8,Inputs!$I$16:$R$16)/12</f>
        <v>0</v>
      </c>
      <c r="U51" s="143">
        <f>SUMIF(Inputs!$I$4:$R$4,U$8,Inputs!$I48:$R48)*SUMIF(Inputs!$I$4:$R$4,U$8,Inputs!$I$16:$R$16)/12</f>
        <v>0</v>
      </c>
      <c r="V51" s="143">
        <f>SUMIF(Inputs!$I$4:$R$4,V$8,Inputs!$I48:$R48)*SUMIF(Inputs!$I$4:$R$4,V$8,Inputs!$I$16:$R$16)/12</f>
        <v>0</v>
      </c>
      <c r="W51" s="143">
        <f>SUMIF(Inputs!$I$4:$R$4,W$8,Inputs!$I48:$R48)*SUMIF(Inputs!$I$4:$R$4,W$8,Inputs!$I$16:$R$16)/12</f>
        <v>0</v>
      </c>
      <c r="X51" s="143">
        <f>SUMIF(Inputs!$I$4:$R$4,X$8,Inputs!$I48:$R48)*SUMIF(Inputs!$I$4:$R$4,X$8,Inputs!$I$16:$R$16)/12</f>
        <v>0</v>
      </c>
      <c r="Y51" s="143">
        <f>SUMIF(Inputs!$I$4:$R$4,Y$8,Inputs!$I48:$R48)*SUMIF(Inputs!$I$4:$R$4,Y$8,Inputs!$I$16:$R$16)/12</f>
        <v>0</v>
      </c>
      <c r="Z51" s="143">
        <f>SUMIF(Inputs!$I$4:$R$4,Z$8,Inputs!$I48:$R48)*SUMIF(Inputs!$I$4:$R$4,Z$8,Inputs!$I$16:$R$16)/12</f>
        <v>0</v>
      </c>
      <c r="AA51" s="143">
        <f>SUMIF(Inputs!$I$4:$R$4,AA$8,Inputs!$I48:$R48)*SUMIF(Inputs!$I$4:$R$4,AA$8,Inputs!$I$16:$R$16)/12</f>
        <v>0</v>
      </c>
      <c r="AB51" s="143">
        <f>SUMIF(Inputs!$I$4:$R$4,AB$8,Inputs!$I48:$R48)*SUMIF(Inputs!$I$4:$R$4,AB$8,Inputs!$I$16:$R$16)/12</f>
        <v>0</v>
      </c>
      <c r="AC51" s="143">
        <f>SUMIF(Inputs!$I$4:$R$4,AC$8,Inputs!$I48:$R48)*SUMIF(Inputs!$I$4:$R$4,AC$8,Inputs!$I$16:$R$16)/12</f>
        <v>0</v>
      </c>
      <c r="AD51" s="143">
        <f>SUMIF(Inputs!$I$4:$R$4,AD$8,Inputs!$I48:$R48)*SUMIF(Inputs!$I$4:$R$4,AD$8,Inputs!$I$16:$R$16)/12</f>
        <v>0</v>
      </c>
      <c r="AE51" s="143">
        <f>SUMIF(Inputs!$I$4:$R$4,AE$8,Inputs!$I48:$R48)*SUMIF(Inputs!$I$4:$R$4,AE$8,Inputs!$I$16:$R$16)/12</f>
        <v>0</v>
      </c>
      <c r="AF51" s="143">
        <f>SUMIF(Inputs!$I$4:$R$4,AF$8,Inputs!$I48:$R48)*SUMIF(Inputs!$I$4:$R$4,AF$8,Inputs!$I$16:$R$16)/12</f>
        <v>0</v>
      </c>
      <c r="AG51" s="143">
        <f>SUMIF(Inputs!$I$4:$R$4,AG$8,Inputs!$I48:$R48)*SUMIF(Inputs!$I$4:$R$4,AG$8,Inputs!$I$16:$R$16)/12</f>
        <v>0</v>
      </c>
      <c r="AH51" s="143">
        <f>SUMIF(Inputs!$I$4:$R$4,AH$8,Inputs!$I48:$R48)*SUMIF(Inputs!$I$4:$R$4,AH$8,Inputs!$I$16:$R$16)/12</f>
        <v>0</v>
      </c>
      <c r="AI51" s="143">
        <f>SUMIF(Inputs!$I$4:$R$4,AI$8,Inputs!$I48:$R48)*SUMIF(Inputs!$I$4:$R$4,AI$8,Inputs!$I$16:$R$16)/12</f>
        <v>0</v>
      </c>
      <c r="AJ51" s="143">
        <f>SUMIF(Inputs!$I$4:$R$4,AJ$8,Inputs!$I48:$R48)*SUMIF(Inputs!$I$4:$R$4,AJ$8,Inputs!$I$16:$R$16)/12</f>
        <v>0</v>
      </c>
      <c r="AK51" s="143">
        <f>SUMIF(Inputs!$I$4:$R$4,AK$8,Inputs!$I48:$R48)*SUMIF(Inputs!$I$4:$R$4,AK$8,Inputs!$I$16:$R$16)/12</f>
        <v>0</v>
      </c>
      <c r="AL51" s="143">
        <f>SUMIF(Inputs!$I$4:$R$4,AL$8,Inputs!$I48:$R48)*SUMIF(Inputs!$I$4:$R$4,AL$8,Inputs!$I$16:$R$16)/12</f>
        <v>0</v>
      </c>
      <c r="AM51" s="143">
        <f>SUMIF(Inputs!$I$4:$R$4,AM$8,Inputs!$I48:$R48)*SUMIF(Inputs!$I$4:$R$4,AM$8,Inputs!$I$16:$R$16)/12</f>
        <v>0</v>
      </c>
      <c r="AN51" s="143">
        <f>SUMIF(Inputs!$I$4:$R$4,AN$8,Inputs!$I48:$R48)*SUMIF(Inputs!$I$4:$R$4,AN$8,Inputs!$I$16:$R$16)/12</f>
        <v>0</v>
      </c>
      <c r="AO51" s="143">
        <f>SUMIF(Inputs!$I$4:$R$4,AO$8,Inputs!$I48:$R48)*SUMIF(Inputs!$I$4:$R$4,AO$8,Inputs!$I$16:$R$16)/12</f>
        <v>0</v>
      </c>
      <c r="AP51" s="143">
        <f>SUMIF(Inputs!$I$4:$R$4,AP$8,Inputs!$I48:$R48)*SUMIF(Inputs!$I$4:$R$4,AP$8,Inputs!$I$16:$R$16)/12</f>
        <v>0</v>
      </c>
      <c r="AQ51" s="143">
        <f>SUMIF(Inputs!$I$4:$R$4,AQ$8,Inputs!$I48:$R48)*SUMIF(Inputs!$I$4:$R$4,AQ$8,Inputs!$I$16:$R$16)/12</f>
        <v>0</v>
      </c>
      <c r="AR51" s="143">
        <f>SUMIF(Inputs!$I$4:$R$4,AR$8,Inputs!$I48:$R48)*SUMIF(Inputs!$I$4:$R$4,AR$8,Inputs!$I$16:$R$16)/12</f>
        <v>0</v>
      </c>
      <c r="AS51" s="143">
        <f>SUMIF(Inputs!$I$4:$R$4,AS$8,Inputs!$I48:$R48)*SUMIF(Inputs!$I$4:$R$4,AS$8,Inputs!$I$16:$R$16)/12</f>
        <v>0</v>
      </c>
      <c r="AT51" s="143">
        <f>SUMIF(Inputs!$I$4:$R$4,AT$8,Inputs!$I48:$R48)*SUMIF(Inputs!$I$4:$R$4,AT$8,Inputs!$I$16:$R$16)/12</f>
        <v>0</v>
      </c>
      <c r="AU51" s="143">
        <f>SUMIF(Inputs!$I$4:$R$4,AU$8,Inputs!$I48:$R48)*SUMIF(Inputs!$I$4:$R$4,AU$8,Inputs!$I$16:$R$16)/12</f>
        <v>0</v>
      </c>
      <c r="AV51" s="143">
        <f>SUMIF(Inputs!$I$4:$R$4,AV$8,Inputs!$I48:$R48)*SUMIF(Inputs!$I$4:$R$4,AV$8,Inputs!$I$16:$R$16)/12</f>
        <v>0</v>
      </c>
      <c r="AW51" s="143">
        <f>SUMIF(Inputs!$I$4:$R$4,AW$8,Inputs!$I48:$R48)*SUMIF(Inputs!$I$4:$R$4,AW$8,Inputs!$I$16:$R$16)/12</f>
        <v>0</v>
      </c>
      <c r="AX51" s="143">
        <f>SUMIF(Inputs!$I$4:$R$4,AX$8,Inputs!$I48:$R48)*SUMIF(Inputs!$I$4:$R$4,AX$8,Inputs!$I$16:$R$16)/12</f>
        <v>0</v>
      </c>
      <c r="AY51" s="143">
        <f>SUMIF(Inputs!$I$4:$R$4,AY$8,Inputs!$I48:$R48)*SUMIF(Inputs!$I$4:$R$4,AY$8,Inputs!$I$16:$R$16)/12</f>
        <v>0</v>
      </c>
      <c r="AZ51" s="143">
        <f>SUMIF(Inputs!$I$4:$R$4,AZ$8,Inputs!$I48:$R48)*SUMIF(Inputs!$I$4:$R$4,AZ$8,Inputs!$I$16:$R$16)/12</f>
        <v>0</v>
      </c>
      <c r="BA51" s="143">
        <f>SUMIF(Inputs!$I$4:$R$4,BA$8,Inputs!$I48:$R48)*SUMIF(Inputs!$I$4:$R$4,BA$8,Inputs!$I$16:$R$16)/12</f>
        <v>0</v>
      </c>
      <c r="BB51" s="143">
        <f>SUMIF(Inputs!$I$4:$R$4,BB$8,Inputs!$I48:$R48)*SUMIF(Inputs!$I$4:$R$4,BB$8,Inputs!$I$16:$R$16)/12</f>
        <v>0</v>
      </c>
      <c r="BC51" s="143">
        <f>SUMIF(Inputs!$I$4:$R$4,BC$8,Inputs!$I48:$R48)*SUMIF(Inputs!$I$4:$R$4,BC$8,Inputs!$I$16:$R$16)/12</f>
        <v>0</v>
      </c>
      <c r="BD51" s="143">
        <f>SUMIF(Inputs!$I$4:$R$4,BD$8,Inputs!$I48:$R48)*SUMIF(Inputs!$I$4:$R$4,BD$8,Inputs!$I$16:$R$16)/12</f>
        <v>0</v>
      </c>
      <c r="BE51" s="143">
        <f>SUMIF(Inputs!$I$4:$R$4,BE$8,Inputs!$I48:$R48)*SUMIF(Inputs!$I$4:$R$4,BE$8,Inputs!$I$16:$R$16)/12</f>
        <v>0</v>
      </c>
      <c r="BF51" s="143">
        <f>SUMIF(Inputs!$I$4:$R$4,BF$8,Inputs!$I48:$R48)*SUMIF(Inputs!$I$4:$R$4,BF$8,Inputs!$I$16:$R$16)/12</f>
        <v>0</v>
      </c>
      <c r="BG51" s="143">
        <f>SUMIF(Inputs!$I$4:$R$4,BG$8,Inputs!$I48:$R48)*SUMIF(Inputs!$I$4:$R$4,BG$8,Inputs!$I$16:$R$16)/12</f>
        <v>0</v>
      </c>
      <c r="BH51" s="143">
        <f>SUMIF(Inputs!$I$4:$R$4,BH$8,Inputs!$I48:$R48)*SUMIF(Inputs!$I$4:$R$4,BH$8,Inputs!$I$16:$R$16)/12</f>
        <v>0</v>
      </c>
      <c r="BI51" s="143">
        <f>SUMIF(Inputs!$I$4:$R$4,BI$8,Inputs!$I48:$R48)*SUMIF(Inputs!$I$4:$R$4,BI$8,Inputs!$I$16:$R$16)/12</f>
        <v>0</v>
      </c>
      <c r="BJ51" s="143">
        <f>SUMIF(Inputs!$I$4:$R$4,BJ$8,Inputs!$I48:$R48)*SUMIF(Inputs!$I$4:$R$4,BJ$8,Inputs!$I$16:$R$16)/12</f>
        <v>0</v>
      </c>
      <c r="BK51" s="143">
        <f>SUMIF(Inputs!$I$4:$R$4,BK$8,Inputs!$I48:$R48)*SUMIF(Inputs!$I$4:$R$4,BK$8,Inputs!$I$16:$R$16)/12</f>
        <v>0</v>
      </c>
      <c r="BL51" s="143">
        <f>SUMIF(Inputs!$I$4:$R$4,BL$8,Inputs!$I48:$R48)*SUMIF(Inputs!$I$4:$R$4,BL$8,Inputs!$I$16:$R$16)/12</f>
        <v>0</v>
      </c>
      <c r="BM51" s="143">
        <f>SUMIF(Inputs!$I$4:$R$4,BM$8,Inputs!$I48:$R48)*SUMIF(Inputs!$I$4:$R$4,BM$8,Inputs!$I$16:$R$16)/12</f>
        <v>0</v>
      </c>
      <c r="BN51" s="143">
        <f>SUMIF(Inputs!$I$4:$R$4,BN$8,Inputs!$I48:$R48)*SUMIF(Inputs!$I$4:$R$4,BN$8,Inputs!$I$16:$R$16)/12</f>
        <v>0</v>
      </c>
      <c r="BO51" s="143">
        <f>SUMIF(Inputs!$I$4:$R$4,BO$8,Inputs!$I48:$R48)*SUMIF(Inputs!$I$4:$R$4,BO$8,Inputs!$I$16:$R$16)/12</f>
        <v>0</v>
      </c>
      <c r="BP51" s="143">
        <f>SUMIF(Inputs!$I$4:$R$4,BP$8,Inputs!$I48:$R48)*SUMIF(Inputs!$I$4:$R$4,BP$8,Inputs!$I$16:$R$16)/12</f>
        <v>0</v>
      </c>
      <c r="BQ51" s="143">
        <f>SUMIF(Inputs!$I$4:$R$4,BQ$8,Inputs!$I48:$R48)*SUMIF(Inputs!$I$4:$R$4,BQ$8,Inputs!$I$16:$R$16)/12</f>
        <v>0</v>
      </c>
      <c r="BR51" s="143">
        <f>SUMIF(Inputs!$I$4:$R$4,BR$8,Inputs!$I48:$R48)*SUMIF(Inputs!$I$4:$R$4,BR$8,Inputs!$I$16:$R$16)/12</f>
        <v>0</v>
      </c>
      <c r="BS51" s="143">
        <f>SUMIF(Inputs!$I$4:$R$4,BS$8,Inputs!$I48:$R48)*SUMIF(Inputs!$I$4:$R$4,BS$8,Inputs!$I$16:$R$16)/12</f>
        <v>0</v>
      </c>
      <c r="BT51" s="143">
        <f>SUMIF(Inputs!$I$4:$R$4,BT$8,Inputs!$I48:$R48)*SUMIF(Inputs!$I$4:$R$4,BT$8,Inputs!$I$16:$R$16)/12</f>
        <v>0</v>
      </c>
      <c r="BU51" s="143">
        <f>SUMIF(Inputs!$I$4:$R$4,BU$8,Inputs!$I48:$R48)*SUMIF(Inputs!$I$4:$R$4,BU$8,Inputs!$I$16:$R$16)/12</f>
        <v>0</v>
      </c>
      <c r="BV51" s="143">
        <f>SUMIF(Inputs!$I$4:$R$4,BV$8,Inputs!$I48:$R48)*SUMIF(Inputs!$I$4:$R$4,BV$8,Inputs!$I$16:$R$16)/12</f>
        <v>0</v>
      </c>
      <c r="BW51" s="143">
        <f>SUMIF(Inputs!$I$4:$R$4,BW$8,Inputs!$I48:$R48)*SUMIF(Inputs!$I$4:$R$4,BW$8,Inputs!$I$16:$R$16)/12</f>
        <v>0</v>
      </c>
      <c r="BX51" s="143">
        <f>SUMIF(Inputs!$I$4:$R$4,BX$8,Inputs!$I48:$R48)*SUMIF(Inputs!$I$4:$R$4,BX$8,Inputs!$I$16:$R$16)/12</f>
        <v>0</v>
      </c>
      <c r="BY51" s="143">
        <f>SUMIF(Inputs!$I$4:$R$4,BY$8,Inputs!$I48:$R48)*SUMIF(Inputs!$I$4:$R$4,BY$8,Inputs!$I$16:$R$16)/12</f>
        <v>0</v>
      </c>
      <c r="BZ51" s="143">
        <f>SUMIF(Inputs!$I$4:$R$4,BZ$8,Inputs!$I48:$R48)*SUMIF(Inputs!$I$4:$R$4,BZ$8,Inputs!$I$16:$R$16)/12</f>
        <v>0</v>
      </c>
      <c r="CA51" s="143">
        <f>SUMIF(Inputs!$I$4:$R$4,CA$8,Inputs!$I48:$R48)*SUMIF(Inputs!$I$4:$R$4,CA$8,Inputs!$I$16:$R$16)/12</f>
        <v>0</v>
      </c>
      <c r="CB51" s="143">
        <f>SUMIF(Inputs!$I$4:$R$4,CB$8,Inputs!$I48:$R48)*SUMIF(Inputs!$I$4:$R$4,CB$8,Inputs!$I$16:$R$16)/12</f>
        <v>0</v>
      </c>
      <c r="CC51" s="143">
        <f>SUMIF(Inputs!$I$4:$R$4,CC$8,Inputs!$I48:$R48)*SUMIF(Inputs!$I$4:$R$4,CC$8,Inputs!$I$16:$R$16)/12</f>
        <v>0</v>
      </c>
      <c r="CD51" s="143">
        <f>SUMIF(Inputs!$I$4:$R$4,CD$8,Inputs!$I48:$R48)*SUMIF(Inputs!$I$4:$R$4,CD$8,Inputs!$I$16:$R$16)/12</f>
        <v>0</v>
      </c>
      <c r="CE51" s="143">
        <f>SUMIF(Inputs!$I$4:$R$4,CE$8,Inputs!$I48:$R48)*SUMIF(Inputs!$I$4:$R$4,CE$8,Inputs!$I$16:$R$16)/12</f>
        <v>0</v>
      </c>
      <c r="CF51" s="143">
        <f>SUMIF(Inputs!$I$4:$R$4,CF$8,Inputs!$I48:$R48)*SUMIF(Inputs!$I$4:$R$4,CF$8,Inputs!$I$16:$R$16)/12</f>
        <v>0</v>
      </c>
      <c r="CG51" s="143">
        <f>SUMIF(Inputs!$I$4:$R$4,CG$8,Inputs!$I48:$R48)*SUMIF(Inputs!$I$4:$R$4,CG$8,Inputs!$I$16:$R$16)/12</f>
        <v>0</v>
      </c>
      <c r="CH51" s="143">
        <f>SUMIF(Inputs!$I$4:$R$4,CH$8,Inputs!$I48:$R48)*SUMIF(Inputs!$I$4:$R$4,CH$8,Inputs!$I$16:$R$16)/12</f>
        <v>0</v>
      </c>
      <c r="CI51" s="143">
        <f>SUMIF(Inputs!$I$4:$R$4,CI$8,Inputs!$I48:$R48)*SUMIF(Inputs!$I$4:$R$4,CI$8,Inputs!$I$16:$R$16)/12</f>
        <v>0</v>
      </c>
      <c r="CJ51" s="143">
        <f>SUMIF(Inputs!$I$4:$R$4,CJ$8,Inputs!$I48:$R48)*SUMIF(Inputs!$I$4:$R$4,CJ$8,Inputs!$I$16:$R$16)/12</f>
        <v>0</v>
      </c>
      <c r="CK51" s="143">
        <f>SUMIF(Inputs!$I$4:$R$4,CK$8,Inputs!$I48:$R48)*SUMIF(Inputs!$I$4:$R$4,CK$8,Inputs!$I$16:$R$16)/12</f>
        <v>0</v>
      </c>
      <c r="CL51" s="143">
        <f>SUMIF(Inputs!$I$4:$R$4,CL$8,Inputs!$I48:$R48)*SUMIF(Inputs!$I$4:$R$4,CL$8,Inputs!$I$16:$R$16)/12</f>
        <v>0</v>
      </c>
      <c r="CM51" s="143">
        <f>SUMIF(Inputs!$I$4:$R$4,CM$8,Inputs!$I48:$R48)*SUMIF(Inputs!$I$4:$R$4,CM$8,Inputs!$I$16:$R$16)/12</f>
        <v>0</v>
      </c>
      <c r="CN51" s="143">
        <f>SUMIF(Inputs!$I$4:$R$4,CN$8,Inputs!$I48:$R48)*SUMIF(Inputs!$I$4:$R$4,CN$8,Inputs!$I$16:$R$16)/12</f>
        <v>0</v>
      </c>
      <c r="CO51" s="143">
        <f>SUMIF(Inputs!$I$4:$R$4,CO$8,Inputs!$I48:$R48)*SUMIF(Inputs!$I$4:$R$4,CO$8,Inputs!$I$16:$R$16)/12</f>
        <v>0</v>
      </c>
      <c r="CP51" s="143">
        <f>SUMIF(Inputs!$I$4:$R$4,CP$8,Inputs!$I48:$R48)*SUMIF(Inputs!$I$4:$R$4,CP$8,Inputs!$I$16:$R$16)/12</f>
        <v>0</v>
      </c>
      <c r="CQ51" s="143">
        <f>SUMIF(Inputs!$I$4:$R$4,CQ$8,Inputs!$I48:$R48)*SUMIF(Inputs!$I$4:$R$4,CQ$8,Inputs!$I$16:$R$16)/12</f>
        <v>0</v>
      </c>
      <c r="CR51" s="143">
        <f>SUMIF(Inputs!$I$4:$R$4,CR$8,Inputs!$I48:$R48)*SUMIF(Inputs!$I$4:$R$4,CR$8,Inputs!$I$16:$R$16)/12</f>
        <v>0</v>
      </c>
      <c r="CS51" s="143">
        <f>SUMIF(Inputs!$I$4:$R$4,CS$8,Inputs!$I48:$R48)*SUMIF(Inputs!$I$4:$R$4,CS$8,Inputs!$I$16:$R$16)/12</f>
        <v>0</v>
      </c>
      <c r="CT51" s="143">
        <f>SUMIF(Inputs!$I$4:$R$4,CT$8,Inputs!$I48:$R48)*SUMIF(Inputs!$I$4:$R$4,CT$8,Inputs!$I$16:$R$16)/12</f>
        <v>0</v>
      </c>
      <c r="CU51" s="143">
        <f>SUMIF(Inputs!$I$4:$R$4,CU$8,Inputs!$I48:$R48)*SUMIF(Inputs!$I$4:$R$4,CU$8,Inputs!$I$16:$R$16)/12</f>
        <v>0</v>
      </c>
      <c r="CV51" s="143">
        <f>SUMIF(Inputs!$I$4:$R$4,CV$8,Inputs!$I48:$R48)*SUMIF(Inputs!$I$4:$R$4,CV$8,Inputs!$I$16:$R$16)/12</f>
        <v>0</v>
      </c>
      <c r="CW51" s="143">
        <f>SUMIF(Inputs!$I$4:$R$4,CW$8,Inputs!$I48:$R48)*SUMIF(Inputs!$I$4:$R$4,CW$8,Inputs!$I$16:$R$16)/12</f>
        <v>0</v>
      </c>
      <c r="CX51" s="143">
        <f>SUMIF(Inputs!$I$4:$R$4,CX$8,Inputs!$I48:$R48)*SUMIF(Inputs!$I$4:$R$4,CX$8,Inputs!$I$16:$R$16)/12</f>
        <v>0</v>
      </c>
      <c r="CY51" s="143">
        <f>SUMIF(Inputs!$I$4:$R$4,CY$8,Inputs!$I48:$R48)*SUMIF(Inputs!$I$4:$R$4,CY$8,Inputs!$I$16:$R$16)/12</f>
        <v>0</v>
      </c>
      <c r="CZ51" s="143">
        <f>SUMIF(Inputs!$I$4:$R$4,CZ$8,Inputs!$I48:$R48)*SUMIF(Inputs!$I$4:$R$4,CZ$8,Inputs!$I$16:$R$16)/12</f>
        <v>0</v>
      </c>
      <c r="DA51" s="143">
        <f>SUMIF(Inputs!$I$4:$R$4,DA$8,Inputs!$I48:$R48)*SUMIF(Inputs!$I$4:$R$4,DA$8,Inputs!$I$16:$R$16)/12</f>
        <v>0</v>
      </c>
      <c r="DB51" s="143">
        <f>SUMIF(Inputs!$I$4:$R$4,DB$8,Inputs!$I48:$R48)*SUMIF(Inputs!$I$4:$R$4,DB$8,Inputs!$I$16:$R$16)/12</f>
        <v>0</v>
      </c>
      <c r="DC51" s="143">
        <f>SUMIF(Inputs!$I$4:$R$4,DC$8,Inputs!$I48:$R48)*SUMIF(Inputs!$I$4:$R$4,DC$8,Inputs!$I$16:$R$16)/12</f>
        <v>0</v>
      </c>
      <c r="DD51" s="143">
        <f>SUMIF(Inputs!$I$4:$R$4,DD$8,Inputs!$I48:$R48)*SUMIF(Inputs!$I$4:$R$4,DD$8,Inputs!$I$16:$R$16)/12</f>
        <v>0</v>
      </c>
      <c r="DE51" s="143">
        <f>SUMIF(Inputs!$I$4:$R$4,DE$8,Inputs!$I48:$R48)*SUMIF(Inputs!$I$4:$R$4,DE$8,Inputs!$I$16:$R$16)/12</f>
        <v>0</v>
      </c>
      <c r="DF51" s="143">
        <f>SUMIF(Inputs!$I$4:$R$4,DF$8,Inputs!$I48:$R48)*SUMIF(Inputs!$I$4:$R$4,DF$8,Inputs!$I$16:$R$16)/12</f>
        <v>0</v>
      </c>
      <c r="DG51" s="143">
        <f>SUMIF(Inputs!$I$4:$R$4,DG$8,Inputs!$I48:$R48)*SUMIF(Inputs!$I$4:$R$4,DG$8,Inputs!$I$16:$R$16)/12</f>
        <v>0</v>
      </c>
      <c r="DH51" s="143">
        <f>SUMIF(Inputs!$I$4:$R$4,DH$8,Inputs!$I48:$R48)*SUMIF(Inputs!$I$4:$R$4,DH$8,Inputs!$I$16:$R$16)/12</f>
        <v>0</v>
      </c>
      <c r="DI51" s="143">
        <f>SUMIF(Inputs!$I$4:$R$4,DI$8,Inputs!$I48:$R48)*SUMIF(Inputs!$I$4:$R$4,DI$8,Inputs!$I$16:$R$16)/12</f>
        <v>0</v>
      </c>
      <c r="DJ51" s="143">
        <f>SUMIF(Inputs!$I$4:$R$4,DJ$8,Inputs!$I48:$R48)*SUMIF(Inputs!$I$4:$R$4,DJ$8,Inputs!$I$16:$R$16)/12</f>
        <v>0</v>
      </c>
      <c r="DK51" s="143">
        <f>SUMIF(Inputs!$I$4:$R$4,DK$8,Inputs!$I48:$R48)*SUMIF(Inputs!$I$4:$R$4,DK$8,Inputs!$I$16:$R$16)/12</f>
        <v>0</v>
      </c>
      <c r="DL51" s="143">
        <f>SUMIF(Inputs!$I$4:$R$4,DL$8,Inputs!$I48:$R48)*SUMIF(Inputs!$I$4:$R$4,DL$8,Inputs!$I$16:$R$16)/12</f>
        <v>0</v>
      </c>
      <c r="DM51" s="143">
        <f>SUMIF(Inputs!$I$4:$R$4,DM$8,Inputs!$I48:$R48)*SUMIF(Inputs!$I$4:$R$4,DM$8,Inputs!$I$16:$R$16)/12</f>
        <v>0</v>
      </c>
      <c r="DN51" s="143">
        <f>SUMIF(Inputs!$I$4:$R$4,DN$8,Inputs!$I48:$R48)*SUMIF(Inputs!$I$4:$R$4,DN$8,Inputs!$I$16:$R$16)/12</f>
        <v>0</v>
      </c>
      <c r="DO51" s="143">
        <f>SUMIF(Inputs!$I$4:$R$4,DO$8,Inputs!$I48:$R48)*SUMIF(Inputs!$I$4:$R$4,DO$8,Inputs!$I$16:$R$16)/12</f>
        <v>0</v>
      </c>
      <c r="DP51" s="143">
        <f>SUMIF(Inputs!$I$4:$R$4,DP$8,Inputs!$I48:$R48)*SUMIF(Inputs!$I$4:$R$4,DP$8,Inputs!$I$16:$R$16)/12</f>
        <v>0</v>
      </c>
      <c r="DQ51" s="143">
        <f>SUMIF(Inputs!$I$4:$R$4,DQ$8,Inputs!$I48:$R48)*SUMIF(Inputs!$I$4:$R$4,DQ$8,Inputs!$I$16:$R$16)/12</f>
        <v>0</v>
      </c>
      <c r="DR51" s="143">
        <f>SUMIF(Inputs!$I$4:$R$4,DR$8,Inputs!$I48:$R48)*SUMIF(Inputs!$I$4:$R$4,DR$8,Inputs!$I$16:$R$16)/12</f>
        <v>0</v>
      </c>
      <c r="DS51" s="143">
        <f>SUMIF(Inputs!$I$4:$R$4,DS$8,Inputs!$I48:$R48)*SUMIF(Inputs!$I$4:$R$4,DS$8,Inputs!$I$16:$R$16)/12</f>
        <v>0</v>
      </c>
      <c r="DT51" s="143">
        <f>SUMIF(Inputs!$I$4:$R$4,DT$8,Inputs!$I48:$R48)*SUMIF(Inputs!$I$4:$R$4,DT$8,Inputs!$I$16:$R$16)/12</f>
        <v>0</v>
      </c>
      <c r="DU51" s="143">
        <f>SUMIF(Inputs!$I$4:$R$4,DU$8,Inputs!$I48:$R48)*SUMIF(Inputs!$I$4:$R$4,DU$8,Inputs!$I$16:$R$16)/12</f>
        <v>0</v>
      </c>
      <c r="DV51" s="21"/>
      <c r="DW51" s="21"/>
      <c r="DX51" s="21"/>
      <c r="DY51" s="21"/>
      <c r="DZ51" s="21"/>
      <c r="EA51" s="21"/>
      <c r="EB51" s="21"/>
      <c r="EC51" s="21"/>
      <c r="ED51" s="21"/>
      <c r="EE51" s="21"/>
      <c r="EF51" s="21"/>
      <c r="EG51" s="21"/>
      <c r="EH51" s="21"/>
      <c r="EI51" s="21"/>
      <c r="EJ51" s="21"/>
      <c r="EK51" s="21"/>
      <c r="EL51" s="21"/>
      <c r="EM51" s="21"/>
      <c r="EN51" s="21"/>
      <c r="EO51" s="21"/>
    </row>
    <row r="52" spans="1:145" ht="16.5" customHeight="1">
      <c r="A52" s="21"/>
      <c r="B52" s="62" t="s">
        <v>416</v>
      </c>
      <c r="C52" s="56"/>
      <c r="D52" s="99" t="s">
        <v>77</v>
      </c>
      <c r="E52" s="194"/>
      <c r="F52" s="195">
        <f t="shared" ref="F52:DU52" si="6">SUM(F46:F51)</f>
        <v>8.3333333333333339</v>
      </c>
      <c r="G52" s="195">
        <f t="shared" si="6"/>
        <v>8.3333333333333339</v>
      </c>
      <c r="H52" s="195">
        <f t="shared" si="6"/>
        <v>8.3333333333333339</v>
      </c>
      <c r="I52" s="195">
        <f t="shared" si="6"/>
        <v>8.3333333333333339</v>
      </c>
      <c r="J52" s="195">
        <f t="shared" si="6"/>
        <v>8.3333333333333339</v>
      </c>
      <c r="K52" s="195">
        <f t="shared" si="6"/>
        <v>8.3333333333333339</v>
      </c>
      <c r="L52" s="195">
        <f t="shared" si="6"/>
        <v>8.3333333333333339</v>
      </c>
      <c r="M52" s="195">
        <f t="shared" si="6"/>
        <v>8.3333333333333339</v>
      </c>
      <c r="N52" s="195">
        <f t="shared" si="6"/>
        <v>8.3333333333333339</v>
      </c>
      <c r="O52" s="195">
        <f t="shared" si="6"/>
        <v>8.3333333333333339</v>
      </c>
      <c r="P52" s="195">
        <f t="shared" si="6"/>
        <v>8.3333333333333339</v>
      </c>
      <c r="Q52" s="195">
        <f t="shared" si="6"/>
        <v>8.3333333333333339</v>
      </c>
      <c r="R52" s="195">
        <f t="shared" si="6"/>
        <v>8.6583333333333332</v>
      </c>
      <c r="S52" s="195">
        <f t="shared" si="6"/>
        <v>8.6583333333333332</v>
      </c>
      <c r="T52" s="195">
        <f t="shared" si="6"/>
        <v>8.6583333333333332</v>
      </c>
      <c r="U52" s="195">
        <f t="shared" si="6"/>
        <v>8.6583333333333332</v>
      </c>
      <c r="V52" s="195">
        <f t="shared" si="6"/>
        <v>8.6583333333333332</v>
      </c>
      <c r="W52" s="195">
        <f t="shared" si="6"/>
        <v>8.6583333333333332</v>
      </c>
      <c r="X52" s="195">
        <f t="shared" si="6"/>
        <v>8.6583333333333332</v>
      </c>
      <c r="Y52" s="195">
        <f t="shared" si="6"/>
        <v>8.6583333333333332</v>
      </c>
      <c r="Z52" s="195">
        <f t="shared" si="6"/>
        <v>8.6583333333333332</v>
      </c>
      <c r="AA52" s="195">
        <f t="shared" si="6"/>
        <v>8.6583333333333332</v>
      </c>
      <c r="AB52" s="195">
        <f t="shared" si="6"/>
        <v>8.6583333333333332</v>
      </c>
      <c r="AC52" s="195">
        <f t="shared" si="6"/>
        <v>8.6583333333333332</v>
      </c>
      <c r="AD52" s="195">
        <f t="shared" si="6"/>
        <v>9.004666666666667</v>
      </c>
      <c r="AE52" s="195">
        <f t="shared" si="6"/>
        <v>9.004666666666667</v>
      </c>
      <c r="AF52" s="195">
        <f t="shared" si="6"/>
        <v>9.004666666666667</v>
      </c>
      <c r="AG52" s="195">
        <f t="shared" si="6"/>
        <v>9.004666666666667</v>
      </c>
      <c r="AH52" s="195">
        <f t="shared" si="6"/>
        <v>9.004666666666667</v>
      </c>
      <c r="AI52" s="195">
        <f t="shared" si="6"/>
        <v>9.004666666666667</v>
      </c>
      <c r="AJ52" s="195">
        <f t="shared" si="6"/>
        <v>9.004666666666667</v>
      </c>
      <c r="AK52" s="195">
        <f t="shared" si="6"/>
        <v>9.004666666666667</v>
      </c>
      <c r="AL52" s="195">
        <f t="shared" si="6"/>
        <v>9.004666666666667</v>
      </c>
      <c r="AM52" s="195">
        <f t="shared" si="6"/>
        <v>9.004666666666667</v>
      </c>
      <c r="AN52" s="195">
        <f t="shared" si="6"/>
        <v>9.004666666666667</v>
      </c>
      <c r="AO52" s="195">
        <f t="shared" si="6"/>
        <v>9.004666666666667</v>
      </c>
      <c r="AP52" s="195">
        <f t="shared" si="6"/>
        <v>9.3648533333333344</v>
      </c>
      <c r="AQ52" s="195">
        <f t="shared" si="6"/>
        <v>9.3648533333333344</v>
      </c>
      <c r="AR52" s="195">
        <f t="shared" si="6"/>
        <v>9.3648533333333344</v>
      </c>
      <c r="AS52" s="195">
        <f t="shared" si="6"/>
        <v>9.3648533333333344</v>
      </c>
      <c r="AT52" s="195">
        <f t="shared" si="6"/>
        <v>9.3648533333333344</v>
      </c>
      <c r="AU52" s="195">
        <f t="shared" si="6"/>
        <v>9.3648533333333344</v>
      </c>
      <c r="AV52" s="195">
        <f t="shared" si="6"/>
        <v>9.3648533333333344</v>
      </c>
      <c r="AW52" s="195">
        <f t="shared" si="6"/>
        <v>9.3648533333333344</v>
      </c>
      <c r="AX52" s="195">
        <f t="shared" si="6"/>
        <v>9.3648533333333344</v>
      </c>
      <c r="AY52" s="195">
        <f t="shared" si="6"/>
        <v>9.3648533333333344</v>
      </c>
      <c r="AZ52" s="195">
        <f t="shared" si="6"/>
        <v>9.3648533333333344</v>
      </c>
      <c r="BA52" s="195">
        <f t="shared" si="6"/>
        <v>9.3648533333333344</v>
      </c>
      <c r="BB52" s="195">
        <f t="shared" si="6"/>
        <v>9.7394474666666664</v>
      </c>
      <c r="BC52" s="195">
        <f t="shared" si="6"/>
        <v>9.7394474666666664</v>
      </c>
      <c r="BD52" s="195">
        <f t="shared" si="6"/>
        <v>9.7394474666666664</v>
      </c>
      <c r="BE52" s="195">
        <f t="shared" si="6"/>
        <v>9.7394474666666664</v>
      </c>
      <c r="BF52" s="195">
        <f t="shared" si="6"/>
        <v>9.7394474666666664</v>
      </c>
      <c r="BG52" s="195">
        <f t="shared" si="6"/>
        <v>9.7394474666666664</v>
      </c>
      <c r="BH52" s="195">
        <f t="shared" si="6"/>
        <v>9.7394474666666664</v>
      </c>
      <c r="BI52" s="195">
        <f t="shared" si="6"/>
        <v>9.7394474666666664</v>
      </c>
      <c r="BJ52" s="195">
        <f t="shared" si="6"/>
        <v>9.7394474666666664</v>
      </c>
      <c r="BK52" s="195">
        <f t="shared" si="6"/>
        <v>9.7394474666666664</v>
      </c>
      <c r="BL52" s="195">
        <f t="shared" si="6"/>
        <v>9.7394474666666664</v>
      </c>
      <c r="BM52" s="195">
        <f t="shared" si="6"/>
        <v>9.7394474666666664</v>
      </c>
      <c r="BN52" s="195">
        <f t="shared" si="6"/>
        <v>10.129025365333336</v>
      </c>
      <c r="BO52" s="195">
        <f t="shared" si="6"/>
        <v>10.129025365333336</v>
      </c>
      <c r="BP52" s="195">
        <f t="shared" si="6"/>
        <v>10.129025365333336</v>
      </c>
      <c r="BQ52" s="195">
        <f t="shared" si="6"/>
        <v>10.129025365333336</v>
      </c>
      <c r="BR52" s="195">
        <f t="shared" si="6"/>
        <v>10.129025365333336</v>
      </c>
      <c r="BS52" s="195">
        <f t="shared" si="6"/>
        <v>10.129025365333336</v>
      </c>
      <c r="BT52" s="195">
        <f t="shared" si="6"/>
        <v>10.129025365333336</v>
      </c>
      <c r="BU52" s="195">
        <f t="shared" si="6"/>
        <v>10.129025365333336</v>
      </c>
      <c r="BV52" s="195">
        <f t="shared" si="6"/>
        <v>10.129025365333336</v>
      </c>
      <c r="BW52" s="195">
        <f t="shared" si="6"/>
        <v>10.129025365333336</v>
      </c>
      <c r="BX52" s="195">
        <f t="shared" si="6"/>
        <v>10.129025365333336</v>
      </c>
      <c r="BY52" s="195">
        <f t="shared" si="6"/>
        <v>10.129025365333336</v>
      </c>
      <c r="BZ52" s="195">
        <f t="shared" si="6"/>
        <v>10.534186379946668</v>
      </c>
      <c r="CA52" s="195">
        <f t="shared" si="6"/>
        <v>10.534186379946668</v>
      </c>
      <c r="CB52" s="195">
        <f t="shared" si="6"/>
        <v>10.534186379946668</v>
      </c>
      <c r="CC52" s="195">
        <f t="shared" si="6"/>
        <v>10.534186379946668</v>
      </c>
      <c r="CD52" s="195">
        <f t="shared" si="6"/>
        <v>10.534186379946668</v>
      </c>
      <c r="CE52" s="195">
        <f t="shared" si="6"/>
        <v>10.534186379946668</v>
      </c>
      <c r="CF52" s="195">
        <f t="shared" si="6"/>
        <v>10.534186379946668</v>
      </c>
      <c r="CG52" s="195">
        <f t="shared" si="6"/>
        <v>10.534186379946668</v>
      </c>
      <c r="CH52" s="195">
        <f t="shared" si="6"/>
        <v>10.534186379946668</v>
      </c>
      <c r="CI52" s="195">
        <f t="shared" si="6"/>
        <v>10.534186379946668</v>
      </c>
      <c r="CJ52" s="195">
        <f t="shared" si="6"/>
        <v>10.534186379946668</v>
      </c>
      <c r="CK52" s="195">
        <f t="shared" si="6"/>
        <v>10.534186379946668</v>
      </c>
      <c r="CL52" s="195">
        <f t="shared" si="6"/>
        <v>10.955553835144535</v>
      </c>
      <c r="CM52" s="195">
        <f t="shared" si="6"/>
        <v>10.955553835144535</v>
      </c>
      <c r="CN52" s="195">
        <f t="shared" si="6"/>
        <v>10.955553835144535</v>
      </c>
      <c r="CO52" s="195">
        <f t="shared" si="6"/>
        <v>10.955553835144535</v>
      </c>
      <c r="CP52" s="195">
        <f t="shared" si="6"/>
        <v>10.955553835144535</v>
      </c>
      <c r="CQ52" s="195">
        <f t="shared" si="6"/>
        <v>10.955553835144535</v>
      </c>
      <c r="CR52" s="195">
        <f t="shared" si="6"/>
        <v>10.955553835144535</v>
      </c>
      <c r="CS52" s="195">
        <f t="shared" si="6"/>
        <v>10.955553835144535</v>
      </c>
      <c r="CT52" s="195">
        <f t="shared" si="6"/>
        <v>10.955553835144535</v>
      </c>
      <c r="CU52" s="195">
        <f t="shared" si="6"/>
        <v>10.955553835144535</v>
      </c>
      <c r="CV52" s="195">
        <f t="shared" si="6"/>
        <v>10.955553835144535</v>
      </c>
      <c r="CW52" s="195">
        <f t="shared" si="6"/>
        <v>10.955553835144535</v>
      </c>
      <c r="CX52" s="195">
        <f t="shared" si="6"/>
        <v>11.393775988550317</v>
      </c>
      <c r="CY52" s="195">
        <f t="shared" si="6"/>
        <v>11.393775988550317</v>
      </c>
      <c r="CZ52" s="195">
        <f t="shared" si="6"/>
        <v>11.393775988550317</v>
      </c>
      <c r="DA52" s="195">
        <f t="shared" si="6"/>
        <v>11.393775988550317</v>
      </c>
      <c r="DB52" s="195">
        <f t="shared" si="6"/>
        <v>11.393775988550317</v>
      </c>
      <c r="DC52" s="195">
        <f t="shared" si="6"/>
        <v>11.393775988550317</v>
      </c>
      <c r="DD52" s="195">
        <f t="shared" si="6"/>
        <v>11.393775988550317</v>
      </c>
      <c r="DE52" s="195">
        <f t="shared" si="6"/>
        <v>11.393775988550317</v>
      </c>
      <c r="DF52" s="195">
        <f t="shared" si="6"/>
        <v>11.393775988550317</v>
      </c>
      <c r="DG52" s="195">
        <f t="shared" si="6"/>
        <v>11.393775988550317</v>
      </c>
      <c r="DH52" s="195">
        <f t="shared" si="6"/>
        <v>11.393775988550317</v>
      </c>
      <c r="DI52" s="195">
        <f t="shared" si="6"/>
        <v>11.393775988550317</v>
      </c>
      <c r="DJ52" s="195">
        <f t="shared" si="6"/>
        <v>11.84952702809233</v>
      </c>
      <c r="DK52" s="195">
        <f t="shared" si="6"/>
        <v>11.84952702809233</v>
      </c>
      <c r="DL52" s="195">
        <f t="shared" si="6"/>
        <v>11.84952702809233</v>
      </c>
      <c r="DM52" s="195">
        <f t="shared" si="6"/>
        <v>11.84952702809233</v>
      </c>
      <c r="DN52" s="195">
        <f t="shared" si="6"/>
        <v>11.84952702809233</v>
      </c>
      <c r="DO52" s="195">
        <f t="shared" si="6"/>
        <v>11.84952702809233</v>
      </c>
      <c r="DP52" s="195">
        <f t="shared" si="6"/>
        <v>11.84952702809233</v>
      </c>
      <c r="DQ52" s="195">
        <f t="shared" si="6"/>
        <v>11.84952702809233</v>
      </c>
      <c r="DR52" s="195">
        <f t="shared" si="6"/>
        <v>11.84952702809233</v>
      </c>
      <c r="DS52" s="195">
        <f t="shared" si="6"/>
        <v>11.84952702809233</v>
      </c>
      <c r="DT52" s="195">
        <f t="shared" si="6"/>
        <v>11.84952702809233</v>
      </c>
      <c r="DU52" s="195">
        <f t="shared" si="6"/>
        <v>11.84952702809233</v>
      </c>
      <c r="DV52" s="21"/>
      <c r="DW52" s="21"/>
      <c r="DX52" s="21"/>
      <c r="DY52" s="21"/>
      <c r="DZ52" s="21"/>
      <c r="EA52" s="21"/>
      <c r="EB52" s="21"/>
      <c r="EC52" s="21"/>
      <c r="ED52" s="21"/>
      <c r="EE52" s="21"/>
      <c r="EF52" s="21"/>
      <c r="EG52" s="21"/>
      <c r="EH52" s="21"/>
      <c r="EI52" s="21"/>
      <c r="EJ52" s="21"/>
      <c r="EK52" s="21"/>
      <c r="EL52" s="21"/>
      <c r="EM52" s="21"/>
      <c r="EN52" s="21"/>
      <c r="EO52" s="21"/>
    </row>
    <row r="53" spans="1:145" s="378" customFormat="1" ht="20.25" customHeight="1">
      <c r="A53" s="182"/>
      <c r="B53" s="182"/>
      <c r="C53" s="182"/>
      <c r="D53" s="180"/>
      <c r="E53" s="377"/>
      <c r="F53" s="379">
        <f>E53+F52</f>
        <v>8.3333333333333339</v>
      </c>
      <c r="G53" s="379">
        <f>F53+G52</f>
        <v>16.666666666666668</v>
      </c>
      <c r="H53" s="379">
        <f t="shared" ref="H53:BS53" si="7">G53+H52</f>
        <v>25</v>
      </c>
      <c r="I53" s="379">
        <f t="shared" si="7"/>
        <v>33.333333333333336</v>
      </c>
      <c r="J53" s="379">
        <f t="shared" si="7"/>
        <v>41.666666666666671</v>
      </c>
      <c r="K53" s="379">
        <f t="shared" si="7"/>
        <v>50.000000000000007</v>
      </c>
      <c r="L53" s="379">
        <f t="shared" si="7"/>
        <v>58.333333333333343</v>
      </c>
      <c r="M53" s="379">
        <f t="shared" si="7"/>
        <v>66.666666666666671</v>
      </c>
      <c r="N53" s="379">
        <f t="shared" si="7"/>
        <v>75</v>
      </c>
      <c r="O53" s="379">
        <f t="shared" si="7"/>
        <v>83.333333333333329</v>
      </c>
      <c r="P53" s="379">
        <f t="shared" si="7"/>
        <v>91.666666666666657</v>
      </c>
      <c r="Q53" s="379">
        <f t="shared" si="7"/>
        <v>99.999999999999986</v>
      </c>
      <c r="R53" s="379">
        <f t="shared" si="7"/>
        <v>108.65833333333332</v>
      </c>
      <c r="S53" s="379">
        <f t="shared" si="7"/>
        <v>117.31666666666665</v>
      </c>
      <c r="T53" s="379">
        <f t="shared" si="7"/>
        <v>125.97499999999998</v>
      </c>
      <c r="U53" s="379">
        <f t="shared" si="7"/>
        <v>134.63333333333333</v>
      </c>
      <c r="V53" s="379">
        <f t="shared" si="7"/>
        <v>143.29166666666666</v>
      </c>
      <c r="W53" s="379">
        <f t="shared" si="7"/>
        <v>151.94999999999999</v>
      </c>
      <c r="X53" s="379">
        <f t="shared" si="7"/>
        <v>160.60833333333332</v>
      </c>
      <c r="Y53" s="379">
        <f t="shared" si="7"/>
        <v>169.26666666666665</v>
      </c>
      <c r="Z53" s="379">
        <f t="shared" si="7"/>
        <v>177.92499999999998</v>
      </c>
      <c r="AA53" s="379">
        <f t="shared" si="7"/>
        <v>186.58333333333331</v>
      </c>
      <c r="AB53" s="379">
        <f t="shared" si="7"/>
        <v>195.24166666666665</v>
      </c>
      <c r="AC53" s="379">
        <f t="shared" si="7"/>
        <v>203.89999999999998</v>
      </c>
      <c r="AD53" s="379">
        <f t="shared" si="7"/>
        <v>212.90466666666666</v>
      </c>
      <c r="AE53" s="379">
        <f t="shared" si="7"/>
        <v>221.90933333333334</v>
      </c>
      <c r="AF53" s="379">
        <f t="shared" si="7"/>
        <v>230.91400000000002</v>
      </c>
      <c r="AG53" s="379">
        <f t="shared" si="7"/>
        <v>239.9186666666667</v>
      </c>
      <c r="AH53" s="379">
        <f t="shared" si="7"/>
        <v>248.92333333333337</v>
      </c>
      <c r="AI53" s="379">
        <f t="shared" si="7"/>
        <v>257.92800000000005</v>
      </c>
      <c r="AJ53" s="379">
        <f t="shared" si="7"/>
        <v>266.93266666666671</v>
      </c>
      <c r="AK53" s="379">
        <f t="shared" si="7"/>
        <v>275.93733333333336</v>
      </c>
      <c r="AL53" s="379">
        <f t="shared" si="7"/>
        <v>284.94200000000001</v>
      </c>
      <c r="AM53" s="379">
        <f t="shared" si="7"/>
        <v>293.94666666666666</v>
      </c>
      <c r="AN53" s="379">
        <f t="shared" si="7"/>
        <v>302.95133333333331</v>
      </c>
      <c r="AO53" s="379">
        <f t="shared" si="7"/>
        <v>311.95599999999996</v>
      </c>
      <c r="AP53" s="379">
        <f t="shared" si="7"/>
        <v>321.32085333333328</v>
      </c>
      <c r="AQ53" s="379">
        <f t="shared" si="7"/>
        <v>330.68570666666659</v>
      </c>
      <c r="AR53" s="379">
        <f t="shared" si="7"/>
        <v>340.0505599999999</v>
      </c>
      <c r="AS53" s="379">
        <f t="shared" si="7"/>
        <v>349.41541333333322</v>
      </c>
      <c r="AT53" s="379">
        <f t="shared" si="7"/>
        <v>358.78026666666653</v>
      </c>
      <c r="AU53" s="379">
        <f t="shared" si="7"/>
        <v>368.14511999999985</v>
      </c>
      <c r="AV53" s="379">
        <f t="shared" si="7"/>
        <v>377.50997333333316</v>
      </c>
      <c r="AW53" s="379">
        <f t="shared" si="7"/>
        <v>386.87482666666648</v>
      </c>
      <c r="AX53" s="379">
        <f t="shared" si="7"/>
        <v>396.23967999999979</v>
      </c>
      <c r="AY53" s="379">
        <f t="shared" si="7"/>
        <v>405.60453333333311</v>
      </c>
      <c r="AZ53" s="379">
        <f t="shared" si="7"/>
        <v>414.96938666666642</v>
      </c>
      <c r="BA53" s="379">
        <f t="shared" si="7"/>
        <v>424.33423999999974</v>
      </c>
      <c r="BB53" s="379">
        <f t="shared" si="7"/>
        <v>434.0736874666664</v>
      </c>
      <c r="BC53" s="379">
        <f t="shared" si="7"/>
        <v>443.81313493333306</v>
      </c>
      <c r="BD53" s="379">
        <f t="shared" si="7"/>
        <v>453.55258239999972</v>
      </c>
      <c r="BE53" s="379">
        <f t="shared" si="7"/>
        <v>463.29202986666638</v>
      </c>
      <c r="BF53" s="379">
        <f t="shared" si="7"/>
        <v>473.03147733333304</v>
      </c>
      <c r="BG53" s="379">
        <f t="shared" si="7"/>
        <v>482.7709247999997</v>
      </c>
      <c r="BH53" s="379">
        <f t="shared" si="7"/>
        <v>492.51037226666637</v>
      </c>
      <c r="BI53" s="379">
        <f t="shared" si="7"/>
        <v>502.24981973333303</v>
      </c>
      <c r="BJ53" s="379">
        <f t="shared" si="7"/>
        <v>511.98926719999969</v>
      </c>
      <c r="BK53" s="379">
        <f t="shared" si="7"/>
        <v>521.72871466666641</v>
      </c>
      <c r="BL53" s="379">
        <f t="shared" si="7"/>
        <v>531.46816213333307</v>
      </c>
      <c r="BM53" s="379">
        <f t="shared" si="7"/>
        <v>541.20760959999973</v>
      </c>
      <c r="BN53" s="379">
        <f t="shared" si="7"/>
        <v>551.33663496533302</v>
      </c>
      <c r="BO53" s="379">
        <f t="shared" si="7"/>
        <v>561.46566033066631</v>
      </c>
      <c r="BP53" s="379">
        <f t="shared" si="7"/>
        <v>571.5946856959996</v>
      </c>
      <c r="BQ53" s="379">
        <f t="shared" si="7"/>
        <v>581.72371106133289</v>
      </c>
      <c r="BR53" s="379">
        <f t="shared" si="7"/>
        <v>591.85273642666618</v>
      </c>
      <c r="BS53" s="379">
        <f t="shared" si="7"/>
        <v>601.98176179199947</v>
      </c>
      <c r="BT53" s="379">
        <f t="shared" ref="BT53:DU53" si="8">BS53+BT52</f>
        <v>612.11078715733277</v>
      </c>
      <c r="BU53" s="379">
        <f t="shared" si="8"/>
        <v>622.23981252266606</v>
      </c>
      <c r="BV53" s="379">
        <f t="shared" si="8"/>
        <v>632.36883788799935</v>
      </c>
      <c r="BW53" s="379">
        <f t="shared" si="8"/>
        <v>642.49786325333264</v>
      </c>
      <c r="BX53" s="379">
        <f t="shared" si="8"/>
        <v>652.62688861866593</v>
      </c>
      <c r="BY53" s="379">
        <f t="shared" si="8"/>
        <v>662.75591398399922</v>
      </c>
      <c r="BZ53" s="379">
        <f t="shared" si="8"/>
        <v>673.29010036394584</v>
      </c>
      <c r="CA53" s="379">
        <f t="shared" si="8"/>
        <v>683.82428674389246</v>
      </c>
      <c r="CB53" s="379">
        <f t="shared" si="8"/>
        <v>694.35847312383908</v>
      </c>
      <c r="CC53" s="379">
        <f t="shared" si="8"/>
        <v>704.89265950378569</v>
      </c>
      <c r="CD53" s="379">
        <f t="shared" si="8"/>
        <v>715.42684588373231</v>
      </c>
      <c r="CE53" s="379">
        <f t="shared" si="8"/>
        <v>725.96103226367893</v>
      </c>
      <c r="CF53" s="379">
        <f t="shared" si="8"/>
        <v>736.49521864362555</v>
      </c>
      <c r="CG53" s="379">
        <f t="shared" si="8"/>
        <v>747.02940502357217</v>
      </c>
      <c r="CH53" s="379">
        <f t="shared" si="8"/>
        <v>757.56359140351879</v>
      </c>
      <c r="CI53" s="379">
        <f t="shared" si="8"/>
        <v>768.0977777834654</v>
      </c>
      <c r="CJ53" s="379">
        <f t="shared" si="8"/>
        <v>778.63196416341202</v>
      </c>
      <c r="CK53" s="379">
        <f t="shared" si="8"/>
        <v>789.16615054335864</v>
      </c>
      <c r="CL53" s="379">
        <f t="shared" si="8"/>
        <v>800.12170437850318</v>
      </c>
      <c r="CM53" s="379">
        <f t="shared" si="8"/>
        <v>811.07725821364772</v>
      </c>
      <c r="CN53" s="379">
        <f t="shared" si="8"/>
        <v>822.03281204879227</v>
      </c>
      <c r="CO53" s="379">
        <f t="shared" si="8"/>
        <v>832.98836588393681</v>
      </c>
      <c r="CP53" s="379">
        <f t="shared" si="8"/>
        <v>843.94391971908135</v>
      </c>
      <c r="CQ53" s="379">
        <f t="shared" si="8"/>
        <v>854.89947355422589</v>
      </c>
      <c r="CR53" s="379">
        <f t="shared" si="8"/>
        <v>865.85502738937043</v>
      </c>
      <c r="CS53" s="379">
        <f t="shared" si="8"/>
        <v>876.81058122451498</v>
      </c>
      <c r="CT53" s="379">
        <f t="shared" si="8"/>
        <v>887.76613505965952</v>
      </c>
      <c r="CU53" s="379">
        <f t="shared" si="8"/>
        <v>898.72168889480406</v>
      </c>
      <c r="CV53" s="379">
        <f t="shared" si="8"/>
        <v>909.6772427299486</v>
      </c>
      <c r="CW53" s="379">
        <f t="shared" si="8"/>
        <v>920.63279656509314</v>
      </c>
      <c r="CX53" s="379">
        <f t="shared" si="8"/>
        <v>932.02657255364352</v>
      </c>
      <c r="CY53" s="379">
        <f t="shared" si="8"/>
        <v>943.42034854219378</v>
      </c>
      <c r="CZ53" s="379">
        <f t="shared" si="8"/>
        <v>954.81412453074404</v>
      </c>
      <c r="DA53" s="379">
        <f t="shared" si="8"/>
        <v>966.2079005192943</v>
      </c>
      <c r="DB53" s="379">
        <f t="shared" si="8"/>
        <v>977.60167650784456</v>
      </c>
      <c r="DC53" s="379">
        <f t="shared" si="8"/>
        <v>988.99545249639482</v>
      </c>
      <c r="DD53" s="379">
        <f t="shared" si="8"/>
        <v>1000.3892284849451</v>
      </c>
      <c r="DE53" s="379">
        <f t="shared" si="8"/>
        <v>1011.7830044734953</v>
      </c>
      <c r="DF53" s="379">
        <f t="shared" si="8"/>
        <v>1023.1767804620456</v>
      </c>
      <c r="DG53" s="379">
        <f t="shared" si="8"/>
        <v>1034.5705564505959</v>
      </c>
      <c r="DH53" s="379">
        <f t="shared" si="8"/>
        <v>1045.9643324391461</v>
      </c>
      <c r="DI53" s="379">
        <f t="shared" si="8"/>
        <v>1057.3581084276964</v>
      </c>
      <c r="DJ53" s="379">
        <f t="shared" si="8"/>
        <v>1069.2076354557887</v>
      </c>
      <c r="DK53" s="379">
        <f t="shared" si="8"/>
        <v>1081.057162483881</v>
      </c>
      <c r="DL53" s="379">
        <f t="shared" si="8"/>
        <v>1092.9066895119734</v>
      </c>
      <c r="DM53" s="379">
        <f t="shared" si="8"/>
        <v>1104.7562165400657</v>
      </c>
      <c r="DN53" s="379">
        <f t="shared" si="8"/>
        <v>1116.605743568158</v>
      </c>
      <c r="DO53" s="379">
        <f t="shared" si="8"/>
        <v>1128.4552705962503</v>
      </c>
      <c r="DP53" s="379">
        <f t="shared" si="8"/>
        <v>1140.3047976243427</v>
      </c>
      <c r="DQ53" s="379">
        <f t="shared" si="8"/>
        <v>1152.154324652435</v>
      </c>
      <c r="DR53" s="379">
        <f t="shared" si="8"/>
        <v>1164.0038516805273</v>
      </c>
      <c r="DS53" s="379">
        <f t="shared" si="8"/>
        <v>1175.8533787086196</v>
      </c>
      <c r="DT53" s="379">
        <f t="shared" si="8"/>
        <v>1187.702905736712</v>
      </c>
      <c r="DU53" s="379">
        <f t="shared" si="8"/>
        <v>1199.5524327648043</v>
      </c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</row>
    <row r="54" spans="1:145" ht="16.5" customHeight="1">
      <c r="A54" s="21"/>
      <c r="B54" s="67" t="s">
        <v>109</v>
      </c>
      <c r="C54" s="67"/>
      <c r="D54" s="79"/>
      <c r="E54" s="194"/>
      <c r="F54" s="195"/>
      <c r="G54" s="195"/>
      <c r="H54" s="195"/>
      <c r="I54" s="195"/>
      <c r="J54" s="195"/>
      <c r="K54" s="195"/>
      <c r="L54" s="195"/>
      <c r="M54" s="195"/>
      <c r="N54" s="195"/>
      <c r="O54" s="195"/>
      <c r="P54" s="195"/>
      <c r="Q54" s="195"/>
      <c r="R54" s="195"/>
      <c r="S54" s="195"/>
      <c r="T54" s="195"/>
      <c r="U54" s="195"/>
      <c r="V54" s="195"/>
      <c r="W54" s="195"/>
      <c r="X54" s="195"/>
      <c r="Y54" s="195"/>
      <c r="Z54" s="195"/>
      <c r="AA54" s="195"/>
      <c r="AB54" s="195"/>
      <c r="AC54" s="195"/>
      <c r="AD54" s="195"/>
      <c r="AE54" s="195"/>
      <c r="AF54" s="195"/>
      <c r="AG54" s="195"/>
      <c r="AH54" s="195"/>
      <c r="AI54" s="195"/>
      <c r="AJ54" s="195"/>
      <c r="AK54" s="195"/>
      <c r="AL54" s="195"/>
      <c r="AM54" s="195"/>
      <c r="AN54" s="195"/>
      <c r="AO54" s="195"/>
      <c r="AP54" s="195"/>
      <c r="AQ54" s="195"/>
      <c r="AR54" s="195"/>
      <c r="AS54" s="195"/>
      <c r="AT54" s="195"/>
      <c r="AU54" s="195"/>
      <c r="AV54" s="195"/>
      <c r="AW54" s="195"/>
      <c r="AX54" s="195"/>
      <c r="AY54" s="195"/>
      <c r="AZ54" s="195"/>
      <c r="BA54" s="195"/>
      <c r="BB54" s="195"/>
      <c r="BC54" s="195"/>
      <c r="BD54" s="195"/>
      <c r="BE54" s="195"/>
      <c r="BF54" s="195"/>
      <c r="BG54" s="195"/>
      <c r="BH54" s="195"/>
      <c r="BI54" s="195"/>
      <c r="BJ54" s="195"/>
      <c r="BK54" s="195"/>
      <c r="BL54" s="195"/>
      <c r="BM54" s="195"/>
      <c r="BN54" s="195"/>
      <c r="BO54" s="195"/>
      <c r="BP54" s="195"/>
      <c r="BQ54" s="195"/>
      <c r="BR54" s="195"/>
      <c r="BS54" s="195"/>
      <c r="BT54" s="195"/>
      <c r="BU54" s="195"/>
      <c r="BV54" s="195"/>
      <c r="BW54" s="195"/>
      <c r="BX54" s="195"/>
      <c r="BY54" s="195"/>
      <c r="BZ54" s="195"/>
      <c r="CA54" s="195"/>
      <c r="CB54" s="195"/>
      <c r="CC54" s="195"/>
      <c r="CD54" s="195"/>
      <c r="CE54" s="195"/>
      <c r="CF54" s="195"/>
      <c r="CG54" s="195"/>
      <c r="CH54" s="195"/>
      <c r="CI54" s="195"/>
      <c r="CJ54" s="195"/>
      <c r="CK54" s="195"/>
      <c r="CL54" s="195"/>
      <c r="CM54" s="195"/>
      <c r="CN54" s="195"/>
      <c r="CO54" s="195"/>
      <c r="CP54" s="195"/>
      <c r="CQ54" s="195"/>
      <c r="CR54" s="195"/>
      <c r="CS54" s="195"/>
      <c r="CT54" s="195"/>
      <c r="CU54" s="195"/>
      <c r="CV54" s="195"/>
      <c r="CW54" s="195"/>
      <c r="CX54" s="195"/>
      <c r="CY54" s="195"/>
      <c r="CZ54" s="195"/>
      <c r="DA54" s="195"/>
      <c r="DB54" s="195"/>
      <c r="DC54" s="195"/>
      <c r="DD54" s="195"/>
      <c r="DE54" s="195"/>
      <c r="DF54" s="195"/>
      <c r="DG54" s="195"/>
      <c r="DH54" s="195"/>
      <c r="DI54" s="195"/>
      <c r="DJ54" s="195"/>
      <c r="DK54" s="195"/>
      <c r="DL54" s="195"/>
      <c r="DM54" s="195"/>
      <c r="DN54" s="195"/>
      <c r="DO54" s="195"/>
      <c r="DP54" s="195"/>
      <c r="DQ54" s="195"/>
      <c r="DR54" s="195"/>
      <c r="DS54" s="195"/>
      <c r="DT54" s="195"/>
      <c r="DU54" s="195"/>
      <c r="DV54" s="21"/>
      <c r="DW54" s="21"/>
      <c r="DX54" s="21"/>
      <c r="DY54" s="21"/>
      <c r="DZ54" s="21"/>
      <c r="EA54" s="21"/>
      <c r="EB54" s="21"/>
      <c r="EC54" s="21"/>
      <c r="ED54" s="21"/>
      <c r="EE54" s="21"/>
      <c r="EF54" s="21"/>
      <c r="EG54" s="21"/>
      <c r="EH54" s="21"/>
      <c r="EI54" s="21"/>
      <c r="EJ54" s="21"/>
      <c r="EK54" s="21"/>
      <c r="EL54" s="21"/>
      <c r="EM54" s="21"/>
      <c r="EN54" s="21"/>
      <c r="EO54" s="21"/>
    </row>
    <row r="55" spans="1:145" ht="13.5" customHeight="1">
      <c r="A55" s="21"/>
      <c r="B55" s="21"/>
      <c r="C55" s="60" t="s">
        <v>413</v>
      </c>
      <c r="D55" s="32" t="s">
        <v>77</v>
      </c>
      <c r="E55" s="194"/>
      <c r="F55" s="193">
        <f ca="1">Inputs!$G59/(1+VAT*Taxes!F$9)/Inputs!$G51</f>
        <v>1</v>
      </c>
      <c r="G55" s="193">
        <f ca="1">(Inputs!$G59+SUM($F46:F46))/(1+VAT*Taxes!G$9)/Inputs!$G51</f>
        <v>1.1388888888888888</v>
      </c>
      <c r="H55" s="193">
        <f ca="1">(Inputs!$G59+SUM($F46:G46))/(1+VAT*Taxes!H$9)/Inputs!$G51</f>
        <v>1.2777777777777779</v>
      </c>
      <c r="I55" s="193">
        <f ca="1">(Inputs!$G59+SUM($F46:H46))/(1+VAT*Taxes!I$9)/Inputs!$G51</f>
        <v>1.4166666666666667</v>
      </c>
      <c r="J55" s="193">
        <f ca="1">(Inputs!$G59+SUM($F46:I46))/(1+VAT*Taxes!J$9)/Inputs!$G51</f>
        <v>1.5555555555555558</v>
      </c>
      <c r="K55" s="193">
        <f ca="1">(Inputs!$G59+SUM($F46:J46))/(1+VAT*Taxes!K$9)/Inputs!$G51</f>
        <v>1.6944444444444444</v>
      </c>
      <c r="L55" s="193">
        <f ca="1">(Inputs!$G59+SUM($F46:K46))/(1+VAT*Taxes!L$9)/Inputs!$G51</f>
        <v>1.8333333333333333</v>
      </c>
      <c r="M55" s="193">
        <f ca="1">(Inputs!$G59+SUM($F46:L46))/(1+VAT*Taxes!M$9)/Inputs!$G51</f>
        <v>1.9722222222222223</v>
      </c>
      <c r="N55" s="193">
        <f ca="1">(Inputs!$G59+SUM($F46:M46))/(1+VAT*Taxes!N$9)/Inputs!$G51</f>
        <v>2.1111111111111112</v>
      </c>
      <c r="O55" s="193">
        <f ca="1">(Inputs!$G59+SUM($F46:N46))/(1+VAT*Taxes!O$9)/Inputs!$G51</f>
        <v>2.25</v>
      </c>
      <c r="P55" s="193">
        <f ca="1">(Inputs!$G59+SUM($F46:O46))/(1+VAT*Taxes!P$9)/Inputs!$G51</f>
        <v>2.3888888888888884</v>
      </c>
      <c r="Q55" s="193">
        <f ca="1">(Inputs!$G59+SUM($F46:P46))/(1+VAT*Taxes!Q$9)/Inputs!$G51</f>
        <v>2.5277777777777777</v>
      </c>
      <c r="R55" s="193">
        <f ca="1">(Inputs!$G59+SUM($F46:Q46))/(1+VAT*Taxes!R$9)/Inputs!$G51</f>
        <v>2.6666666666666665</v>
      </c>
      <c r="S55" s="193">
        <f ca="1">(Inputs!$G59+SUM($F46:R46))/(1+VAT*Taxes!S$9)/Inputs!$G51</f>
        <v>2.8109722222222215</v>
      </c>
      <c r="T55" s="193">
        <f ca="1">(Inputs!$G59+SUM($F46:S46))/(1+VAT*Taxes!T$9)/Inputs!$G51</f>
        <v>2.9552777777777779</v>
      </c>
      <c r="U55" s="193">
        <f ca="1">(Inputs!$G59+SUM($F46:T46))/(1+VAT*Taxes!U$9)/Inputs!$G51</f>
        <v>3.0995833333333329</v>
      </c>
      <c r="V55" s="193">
        <f ca="1">(Inputs!$G59+SUM($F46:U46))/(1+VAT*Taxes!V$9)/Inputs!$G51</f>
        <v>3.2438888888888888</v>
      </c>
      <c r="W55" s="193">
        <f ca="1">(Inputs!$G59+SUM($F46:V46))/(1+VAT*Taxes!W$9)/Inputs!$G51</f>
        <v>3.3881944444444443</v>
      </c>
      <c r="X55" s="193">
        <f ca="1">(Inputs!$G59+SUM($F46:W46))/(1+VAT*Taxes!X$9)/Inputs!$G51</f>
        <v>3.5324999999999998</v>
      </c>
      <c r="Y55" s="193">
        <f ca="1">(Inputs!$G59+SUM($F46:X46))/(1+VAT*Taxes!Y$9)/Inputs!$G51</f>
        <v>3.6768055555555552</v>
      </c>
      <c r="Z55" s="193">
        <f ca="1">(Inputs!$G59+SUM($F46:Y46))/(1+VAT*Taxes!Z$9)/Inputs!$G51</f>
        <v>3.8211111111111107</v>
      </c>
      <c r="AA55" s="193">
        <f ca="1">(Inputs!$G59+SUM($F46:Z46))/(1+VAT*Taxes!AA$9)/Inputs!$G51</f>
        <v>3.9654166666666666</v>
      </c>
      <c r="AB55" s="193">
        <f ca="1">(Inputs!$G59+SUM($F46:AA46))/(1+VAT*Taxes!AB$9)/Inputs!$G51</f>
        <v>4.1097222222222216</v>
      </c>
      <c r="AC55" s="193">
        <f ca="1">(Inputs!$G59+SUM($F46:AB46))/(1+VAT*Taxes!AC$9)/Inputs!$G51</f>
        <v>4.2540277777777771</v>
      </c>
      <c r="AD55" s="193">
        <f ca="1">(Inputs!$G59+SUM($F46:AC46))/(1+VAT*Taxes!AD$9)/Inputs!$G51</f>
        <v>4.3983333333333325</v>
      </c>
      <c r="AE55" s="193">
        <f ca="1">(Inputs!$G59+SUM($F46:AD46))/(1+VAT*Taxes!AE$9)/Inputs!$G51</f>
        <v>4.5484111111111112</v>
      </c>
      <c r="AF55" s="193">
        <f ca="1">(Inputs!$G59+SUM($F46:AE46))/(1+VAT*Taxes!AF$9)/Inputs!$G51</f>
        <v>4.6984888888888889</v>
      </c>
      <c r="AG55" s="193">
        <f ca="1">(Inputs!$G59+SUM($F46:AF46))/(1+VAT*Taxes!AG$9)/Inputs!$G51</f>
        <v>4.8485666666666667</v>
      </c>
      <c r="AH55" s="193">
        <f ca="1">(Inputs!$G59+SUM($F46:AG46))/(1+VAT*Taxes!AH$9)/Inputs!$G51</f>
        <v>4.9986444444444453</v>
      </c>
      <c r="AI55" s="193">
        <f ca="1">(Inputs!$G59+SUM($F46:AH46))/(1+VAT*Taxes!AI$9)/Inputs!$G51</f>
        <v>5.1487222222222231</v>
      </c>
      <c r="AJ55" s="193">
        <f ca="1">(Inputs!$G59+SUM($F46:AI46))/(1+VAT*Taxes!AJ$9)/Inputs!$G51</f>
        <v>5.2988000000000008</v>
      </c>
      <c r="AK55" s="193">
        <f ca="1">(Inputs!$G59+SUM($F46:AJ46))/(1+VAT*Taxes!AK$9)/Inputs!$G51</f>
        <v>5.4488777777777786</v>
      </c>
      <c r="AL55" s="193">
        <f ca="1">(Inputs!$G59+SUM($F46:AK46))/(1+VAT*Taxes!AL$9)/Inputs!$G51</f>
        <v>5.5989555555555564</v>
      </c>
      <c r="AM55" s="193">
        <f ca="1">(Inputs!$G59+SUM($F46:AL46))/(1+VAT*Taxes!AM$9)/Inputs!$G51</f>
        <v>5.7490333333333332</v>
      </c>
      <c r="AN55" s="193">
        <f ca="1">(Inputs!$G59+SUM($F46:AM46))/(1+VAT*Taxes!AN$9)/Inputs!$G51</f>
        <v>5.899111111111111</v>
      </c>
      <c r="AO55" s="193">
        <f ca="1">(Inputs!$G59+SUM($F46:AN46))/(1+VAT*Taxes!AO$9)/Inputs!$G51</f>
        <v>6.0491888888888887</v>
      </c>
      <c r="AP55" s="193">
        <f ca="1">(Inputs!$G59+SUM($F46:AO46))/(1+VAT*Taxes!AP$9)/Inputs!$G51</f>
        <v>6.1992666666666656</v>
      </c>
      <c r="AQ55" s="193">
        <f ca="1">(Inputs!$G59+SUM($F46:AP46))/(1+VAT*Taxes!AQ$9)/Inputs!$G51</f>
        <v>6.3553475555555545</v>
      </c>
      <c r="AR55" s="193">
        <f ca="1">(Inputs!$G59+SUM($F46:AQ46))/(1+VAT*Taxes!AR$9)/Inputs!$G51</f>
        <v>6.5114284444444435</v>
      </c>
      <c r="AS55" s="193">
        <f ca="1">(Inputs!$G59+SUM($F46:AR46))/(1+VAT*Taxes!AS$9)/Inputs!$G51</f>
        <v>6.6675093333333315</v>
      </c>
      <c r="AT55" s="193">
        <f ca="1">(Inputs!$G59+SUM($F46:AS46))/(1+VAT*Taxes!AT$9)/Inputs!$G51</f>
        <v>6.8235902222222204</v>
      </c>
      <c r="AU55" s="193">
        <f ca="1">(Inputs!$G59+SUM($F46:AT46))/(1+VAT*Taxes!AU$9)/Inputs!$G51</f>
        <v>6.9796711111111085</v>
      </c>
      <c r="AV55" s="193">
        <f ca="1">(Inputs!$G59+SUM($F46:AU46))/(1+VAT*Taxes!AV$9)/Inputs!$G51</f>
        <v>7.1357519999999974</v>
      </c>
      <c r="AW55" s="193">
        <f ca="1">(Inputs!$G59+SUM($F46:AV46))/(1+VAT*Taxes!AW$9)/Inputs!$G51</f>
        <v>7.2918328888888864</v>
      </c>
      <c r="AX55" s="193">
        <f ca="1">(Inputs!$G59+SUM($F46:AW46))/(1+VAT*Taxes!AX$9)/Inputs!$G51</f>
        <v>7.4479137777777744</v>
      </c>
      <c r="AY55" s="193">
        <f ca="1">(Inputs!$G59+SUM($F46:AX46))/(1+VAT*Taxes!AY$9)/Inputs!$G51</f>
        <v>7.6039946666666633</v>
      </c>
      <c r="AZ55" s="193">
        <f ca="1">(Inputs!$G59+SUM($F46:AY46))/(1+VAT*Taxes!AZ$9)/Inputs!$G51</f>
        <v>7.7600755555555514</v>
      </c>
      <c r="BA55" s="193">
        <f ca="1">(Inputs!$G59+SUM($F46:AZ46))/(1+VAT*Taxes!BA$9)/Inputs!$G51</f>
        <v>7.9161564444444403</v>
      </c>
      <c r="BB55" s="193">
        <f ca="1">(Inputs!$G59+SUM($F46:BA46))/(1+VAT*Taxes!BB$9)/Inputs!$G51</f>
        <v>8.0722373333333284</v>
      </c>
      <c r="BC55" s="193">
        <f ca="1">(Inputs!$G59+SUM($F46:BB46))/(1+VAT*Taxes!BC$9)/Inputs!$G51</f>
        <v>8.2345614577777742</v>
      </c>
      <c r="BD55" s="193">
        <f ca="1">(Inputs!$G59+SUM($F46:BC46))/(1+VAT*Taxes!BD$9)/Inputs!$G51</f>
        <v>8.3968855822222181</v>
      </c>
      <c r="BE55" s="193">
        <f ca="1">(Inputs!$G59+SUM($F46:BD46))/(1+VAT*Taxes!BE$9)/Inputs!$G51</f>
        <v>8.5592097066666604</v>
      </c>
      <c r="BF55" s="193">
        <f ca="1">(Inputs!$G59+SUM($F46:BE46))/(1+VAT*Taxes!BF$9)/Inputs!$G51</f>
        <v>8.7215338311111061</v>
      </c>
      <c r="BG55" s="193">
        <f ca="1">(Inputs!$G59+SUM($F46:BF46))/(1+VAT*Taxes!BG$9)/Inputs!$G51</f>
        <v>8.8838579555555501</v>
      </c>
      <c r="BH55" s="193">
        <f ca="1">(Inputs!$G59+SUM($F46:BG46))/(1+VAT*Taxes!BH$9)/Inputs!$G51</f>
        <v>9.0461820799999941</v>
      </c>
      <c r="BI55" s="193">
        <f ca="1">(Inputs!$G59+SUM($F46:BH46))/(1+VAT*Taxes!BI$9)/Inputs!$G51</f>
        <v>9.2085062044444381</v>
      </c>
      <c r="BJ55" s="193">
        <f ca="1">(Inputs!$G59+SUM($F46:BI46))/(1+VAT*Taxes!BJ$9)/Inputs!$G51</f>
        <v>9.3708303288888821</v>
      </c>
      <c r="BK55" s="193">
        <f ca="1">(Inputs!$G59+SUM($F46:BJ46))/(1+VAT*Taxes!BK$9)/Inputs!$G51</f>
        <v>9.5331544533333279</v>
      </c>
      <c r="BL55" s="193">
        <f ca="1">(Inputs!$G59+SUM($F46:BK46))/(1+VAT*Taxes!BL$9)/Inputs!$G51</f>
        <v>9.6954785777777737</v>
      </c>
      <c r="BM55" s="193">
        <f ca="1">(Inputs!$G59+SUM($F46:BL46))/(1+VAT*Taxes!BM$9)/Inputs!$G51</f>
        <v>9.8578027022222177</v>
      </c>
      <c r="BN55" s="193">
        <f ca="1">(Inputs!$G59+SUM($F46:BM46))/(1+VAT*Taxes!BN$9)/Inputs!$G51</f>
        <v>10.020126826666662</v>
      </c>
      <c r="BO55" s="193">
        <f ca="1">(Inputs!$G59+SUM($F46:BN46))/(1+VAT*Taxes!BO$9)/Inputs!$G51</f>
        <v>10.188943916088883</v>
      </c>
      <c r="BP55" s="193">
        <f ca="1">(Inputs!$G59+SUM($F46:BO46))/(1+VAT*Taxes!BP$9)/Inputs!$G51</f>
        <v>10.357761005511104</v>
      </c>
      <c r="BQ55" s="193">
        <f ca="1">(Inputs!$G59+SUM($F46:BP46))/(1+VAT*Taxes!BQ$9)/Inputs!$G51</f>
        <v>10.526578094933326</v>
      </c>
      <c r="BR55" s="193">
        <f ca="1">(Inputs!$G59+SUM($F46:BQ46))/(1+VAT*Taxes!BR$9)/Inputs!$G51</f>
        <v>10.695395184355549</v>
      </c>
      <c r="BS55" s="193">
        <f ca="1">(Inputs!$G59+SUM($F46:BR46))/(1+VAT*Taxes!BS$9)/Inputs!$G51</f>
        <v>10.86421227377777</v>
      </c>
      <c r="BT55" s="193">
        <f ca="1">(Inputs!$G59+SUM($F46:BS46))/(1+VAT*Taxes!BT$9)/Inputs!$G51</f>
        <v>11.033029363199992</v>
      </c>
      <c r="BU55" s="193">
        <f ca="1">(Inputs!$G59+SUM($F46:BT46))/(1+VAT*Taxes!BU$9)/Inputs!$G51</f>
        <v>11.201846452622213</v>
      </c>
      <c r="BV55" s="193">
        <f ca="1">(Inputs!$G59+SUM($F46:BU46))/(1+VAT*Taxes!BV$9)/Inputs!$G51</f>
        <v>11.370663542044435</v>
      </c>
      <c r="BW55" s="193">
        <f ca="1">(Inputs!$G59+SUM($F46:BV46))/(1+VAT*Taxes!BW$9)/Inputs!$G51</f>
        <v>11.539480631466656</v>
      </c>
      <c r="BX55" s="193">
        <f ca="1">(Inputs!$G59+SUM($F46:BW46))/(1+VAT*Taxes!BX$9)/Inputs!$G51</f>
        <v>11.708297720888877</v>
      </c>
      <c r="BY55" s="193">
        <f ca="1">(Inputs!$G59+SUM($F46:BX46))/(1+VAT*Taxes!BY$9)/Inputs!$G51</f>
        <v>11.877114810311099</v>
      </c>
      <c r="BZ55" s="193">
        <f ca="1">(Inputs!$G59+SUM($F46:BY46))/(1+VAT*Taxes!BZ$9)/Inputs!$G51</f>
        <v>12.04593189973332</v>
      </c>
      <c r="CA55" s="193">
        <f ca="1">(Inputs!$G59+SUM($F46:BZ46))/(1+VAT*Taxes!CA$9)/Inputs!$G51</f>
        <v>12.221501672732431</v>
      </c>
      <c r="CB55" s="193">
        <f ca="1">(Inputs!$G59+SUM($F46:CA46))/(1+VAT*Taxes!CB$9)/Inputs!$G51</f>
        <v>12.397071445731541</v>
      </c>
      <c r="CC55" s="193">
        <f ca="1">(Inputs!$G59+SUM($F46:CB46))/(1+VAT*Taxes!CC$9)/Inputs!$G51</f>
        <v>12.57264121873065</v>
      </c>
      <c r="CD55" s="193">
        <f ca="1">(Inputs!$G59+SUM($F46:CC46))/(1+VAT*Taxes!CD$9)/Inputs!$G51</f>
        <v>12.748210991729762</v>
      </c>
      <c r="CE55" s="193">
        <f ca="1">(Inputs!$G59+SUM($F46:CD46))/(1+VAT*Taxes!CE$9)/Inputs!$G51</f>
        <v>12.923780764728871</v>
      </c>
      <c r="CF55" s="193">
        <f ca="1">(Inputs!$G59+SUM($F46:CE46))/(1+VAT*Taxes!CF$9)/Inputs!$G51</f>
        <v>13.099350537727982</v>
      </c>
      <c r="CG55" s="193">
        <f ca="1">(Inputs!$G59+SUM($F46:CF46))/(1+VAT*Taxes!CG$9)/Inputs!$G51</f>
        <v>13.274920310727092</v>
      </c>
      <c r="CH55" s="193">
        <f ca="1">(Inputs!$G59+SUM($F46:CG46))/(1+VAT*Taxes!CH$9)/Inputs!$G51</f>
        <v>13.450490083726203</v>
      </c>
      <c r="CI55" s="193">
        <f ca="1">(Inputs!$G59+SUM($F46:CH46))/(1+VAT*Taxes!CI$9)/Inputs!$G51</f>
        <v>13.626059856725313</v>
      </c>
      <c r="CJ55" s="193">
        <f ca="1">(Inputs!$G59+SUM($F46:CI46))/(1+VAT*Taxes!CJ$9)/Inputs!$G51</f>
        <v>13.801629629724424</v>
      </c>
      <c r="CK55" s="193">
        <f ca="1">(Inputs!$G59+SUM($F46:CJ46))/(1+VAT*Taxes!CK$9)/Inputs!$G51</f>
        <v>13.977199402723533</v>
      </c>
      <c r="CL55" s="193">
        <f ca="1">(Inputs!$G59+SUM($F46:CK46))/(1+VAT*Taxes!CL$9)/Inputs!$G51</f>
        <v>14.152769175722645</v>
      </c>
      <c r="CM55" s="193">
        <f ca="1">(Inputs!$G59+SUM($F46:CL46))/(1+VAT*Taxes!CM$9)/Inputs!$G51</f>
        <v>14.335361739641719</v>
      </c>
      <c r="CN55" s="193">
        <f ca="1">(Inputs!$G59+SUM($F46:CM46))/(1+VAT*Taxes!CN$9)/Inputs!$G51</f>
        <v>14.517954303560796</v>
      </c>
      <c r="CO55" s="193">
        <f ca="1">(Inputs!$G59+SUM($F46:CN46))/(1+VAT*Taxes!CO$9)/Inputs!$G51</f>
        <v>14.70054686747987</v>
      </c>
      <c r="CP55" s="193">
        <f ca="1">(Inputs!$G59+SUM($F46:CO46))/(1+VAT*Taxes!CP$9)/Inputs!$G51</f>
        <v>14.883139431398947</v>
      </c>
      <c r="CQ55" s="193">
        <f ca="1">(Inputs!$G59+SUM($F46:CP46))/(1+VAT*Taxes!CQ$9)/Inputs!$G51</f>
        <v>15.065731995318023</v>
      </c>
      <c r="CR55" s="193">
        <f ca="1">(Inputs!$G59+SUM($F46:CQ46))/(1+VAT*Taxes!CR$9)/Inputs!$G51</f>
        <v>15.248324559237098</v>
      </c>
      <c r="CS55" s="193">
        <f ca="1">(Inputs!$G59+SUM($F46:CR46))/(1+VAT*Taxes!CS$9)/Inputs!$G51</f>
        <v>15.430917123156174</v>
      </c>
      <c r="CT55" s="193">
        <f ca="1">(Inputs!$G59+SUM($F46:CS46))/(1+VAT*Taxes!CT$9)/Inputs!$G51</f>
        <v>15.613509687075249</v>
      </c>
      <c r="CU55" s="193">
        <f ca="1">(Inputs!$G59+SUM($F46:CT46))/(1+VAT*Taxes!CU$9)/Inputs!$G51</f>
        <v>15.796102250994325</v>
      </c>
      <c r="CV55" s="193">
        <f ca="1">(Inputs!$G59+SUM($F46:CU46))/(1+VAT*Taxes!CV$9)/Inputs!$G51</f>
        <v>15.978694814913402</v>
      </c>
      <c r="CW55" s="193">
        <f ca="1">(Inputs!$G59+SUM($F46:CV46))/(1+VAT*Taxes!CW$9)/Inputs!$G51</f>
        <v>16.161287378832476</v>
      </c>
      <c r="CX55" s="193">
        <f ca="1">(Inputs!$G59+SUM($F46:CW46))/(1+VAT*Taxes!CX$9)/Inputs!$G51</f>
        <v>16.343879942751553</v>
      </c>
      <c r="CY55" s="193">
        <f ca="1">(Inputs!$G59+SUM($F46:CX46))/(1+VAT*Taxes!CY$9)/Inputs!$G51</f>
        <v>16.533776209227391</v>
      </c>
      <c r="CZ55" s="193">
        <f ca="1">(Inputs!$G59+SUM($F46:CY46))/(1+VAT*Taxes!CZ$9)/Inputs!$G51</f>
        <v>16.723672475703228</v>
      </c>
      <c r="DA55" s="193">
        <f ca="1">(Inputs!$G59+SUM($F46:CZ46))/(1+VAT*Taxes!DA$9)/Inputs!$G51</f>
        <v>16.913568742179066</v>
      </c>
      <c r="DB55" s="193">
        <f ca="1">(Inputs!$G59+SUM($F46:DA46))/(1+VAT*Taxes!DB$9)/Inputs!$G51</f>
        <v>17.103465008654904</v>
      </c>
      <c r="DC55" s="193">
        <f ca="1">(Inputs!$G59+SUM($F46:DB46))/(1+VAT*Taxes!DC$9)/Inputs!$G51</f>
        <v>17.293361275130742</v>
      </c>
      <c r="DD55" s="193">
        <f ca="1">(Inputs!$G59+SUM($F46:DC46))/(1+VAT*Taxes!DD$9)/Inputs!$G51</f>
        <v>17.48325754160658</v>
      </c>
      <c r="DE55" s="193">
        <f ca="1">(Inputs!$G59+SUM($F46:DD46))/(1+VAT*Taxes!DE$9)/Inputs!$G51</f>
        <v>17.673153808082418</v>
      </c>
      <c r="DF55" s="193">
        <f ca="1">(Inputs!$G59+SUM($F46:DE46))/(1+VAT*Taxes!DF$9)/Inputs!$G51</f>
        <v>17.863050074558256</v>
      </c>
      <c r="DG55" s="193">
        <f ca="1">(Inputs!$G59+SUM($F46:DF46))/(1+VAT*Taxes!DG$9)/Inputs!$G51</f>
        <v>18.052946341034094</v>
      </c>
      <c r="DH55" s="193">
        <f ca="1">(Inputs!$G59+SUM($F46:DG46))/(1+VAT*Taxes!DH$9)/Inputs!$G51</f>
        <v>18.242842607509932</v>
      </c>
      <c r="DI55" s="193">
        <f ca="1">(Inputs!$G59+SUM($F46:DH46))/(1+VAT*Taxes!DI$9)/Inputs!$G51</f>
        <v>18.43273887398577</v>
      </c>
      <c r="DJ55" s="193">
        <f ca="1">(Inputs!$G59+SUM($F46:DI46))/(1+VAT*Taxes!DJ$9)/Inputs!$G51</f>
        <v>18.622635140461608</v>
      </c>
      <c r="DK55" s="193">
        <f ca="1">(Inputs!$G59+SUM($F46:DJ46))/(1+VAT*Taxes!DK$9)/Inputs!$G51</f>
        <v>18.820127257596479</v>
      </c>
      <c r="DL55" s="193">
        <f ca="1">(Inputs!$G59+SUM($F46:DK46))/(1+VAT*Taxes!DL$9)/Inputs!$G51</f>
        <v>19.01761937473135</v>
      </c>
      <c r="DM55" s="193">
        <f ca="1">(Inputs!$G59+SUM($F46:DL46))/(1+VAT*Taxes!DM$9)/Inputs!$G51</f>
        <v>19.215111491866221</v>
      </c>
      <c r="DN55" s="193">
        <f ca="1">(Inputs!$G59+SUM($F46:DM46))/(1+VAT*Taxes!DN$9)/Inputs!$G51</f>
        <v>19.412603609001096</v>
      </c>
      <c r="DO55" s="193">
        <f ca="1">(Inputs!$G59+SUM($F46:DN46))/(1+VAT*Taxes!DO$9)/Inputs!$G51</f>
        <v>19.610095726135967</v>
      </c>
      <c r="DP55" s="193">
        <f ca="1">(Inputs!$G59+SUM($F46:DO46))/(1+VAT*Taxes!DP$9)/Inputs!$G51</f>
        <v>19.807587843270838</v>
      </c>
      <c r="DQ55" s="193">
        <f ca="1">(Inputs!$G59+SUM($F46:DP46))/(1+VAT*Taxes!DQ$9)/Inputs!$G51</f>
        <v>20.005079960405713</v>
      </c>
      <c r="DR55" s="193">
        <f ca="1">(Inputs!$G59+SUM($F46:DQ46))/(1+VAT*Taxes!DR$9)/Inputs!$G51</f>
        <v>20.202572077540584</v>
      </c>
      <c r="DS55" s="193">
        <f ca="1">(Inputs!$G59+SUM($F46:DR46))/(1+VAT*Taxes!DS$9)/Inputs!$G51</f>
        <v>20.400064194675455</v>
      </c>
      <c r="DT55" s="193">
        <f ca="1">(Inputs!$G59+SUM($F46:DS46))/(1+VAT*Taxes!DT$9)/Inputs!$G51</f>
        <v>20.597556311810326</v>
      </c>
      <c r="DU55" s="193">
        <f ca="1">(Inputs!$G59+SUM($F46:DT46))/(1+VAT*Taxes!DU$9)/Inputs!$G51</f>
        <v>20.795048428945201</v>
      </c>
      <c r="DV55" s="21"/>
      <c r="DW55" s="21"/>
      <c r="DX55" s="21"/>
      <c r="DY55" s="21"/>
      <c r="DZ55" s="21"/>
      <c r="EA55" s="21"/>
      <c r="EB55" s="21"/>
      <c r="EC55" s="21"/>
      <c r="ED55" s="21"/>
      <c r="EE55" s="21"/>
      <c r="EF55" s="21"/>
      <c r="EG55" s="21"/>
      <c r="EH55" s="21"/>
      <c r="EI55" s="21"/>
      <c r="EJ55" s="21"/>
      <c r="EK55" s="21"/>
      <c r="EL55" s="21"/>
      <c r="EM55" s="21"/>
      <c r="EN55" s="21"/>
      <c r="EO55" s="21"/>
    </row>
    <row r="56" spans="1:145" ht="13.5" customHeight="1">
      <c r="A56" s="21"/>
      <c r="B56" s="21"/>
      <c r="C56" s="60" t="s">
        <v>99</v>
      </c>
      <c r="D56" s="32" t="s">
        <v>77</v>
      </c>
      <c r="E56" s="194"/>
      <c r="F56" s="193">
        <f ca="1">Inputs!$G60/(1+VAT*Taxes!F$9)/Inputs!$G52</f>
        <v>1</v>
      </c>
      <c r="G56" s="193">
        <f ca="1">(Inputs!$G60+SUM($F47:F47))/(1+VAT*Taxes!G$9)/Inputs!$G52</f>
        <v>1</v>
      </c>
      <c r="H56" s="193">
        <f ca="1">(Inputs!$G60+SUM($F47:G47))/(1+VAT*Taxes!H$9)/Inputs!$G52</f>
        <v>1</v>
      </c>
      <c r="I56" s="193">
        <f ca="1">(Inputs!$G60+SUM($F47:H47))/(1+VAT*Taxes!I$9)/Inputs!$G52</f>
        <v>1</v>
      </c>
      <c r="J56" s="193">
        <f ca="1">(Inputs!$G60+SUM($F47:I47))/(1+VAT*Taxes!J$9)/Inputs!$G52</f>
        <v>1</v>
      </c>
      <c r="K56" s="193">
        <f ca="1">(Inputs!$G60+SUM($F47:J47))/(1+VAT*Taxes!K$9)/Inputs!$G52</f>
        <v>1</v>
      </c>
      <c r="L56" s="193">
        <f ca="1">(Inputs!$G60+SUM($F47:K47))/(1+VAT*Taxes!L$9)/Inputs!$G52</f>
        <v>1</v>
      </c>
      <c r="M56" s="193">
        <f ca="1">(Inputs!$G60+SUM($F47:L47))/(1+VAT*Taxes!M$9)/Inputs!$G52</f>
        <v>1</v>
      </c>
      <c r="N56" s="193">
        <f ca="1">(Inputs!$G60+SUM($F47:M47))/(1+VAT*Taxes!N$9)/Inputs!$G52</f>
        <v>1</v>
      </c>
      <c r="O56" s="193">
        <f ca="1">(Inputs!$G60+SUM($F47:N47))/(1+VAT*Taxes!O$9)/Inputs!$G52</f>
        <v>1</v>
      </c>
      <c r="P56" s="193">
        <f ca="1">(Inputs!$G60+SUM($F47:O47))/(1+VAT*Taxes!P$9)/Inputs!$G52</f>
        <v>1</v>
      </c>
      <c r="Q56" s="193">
        <f ca="1">(Inputs!$G60+SUM($F47:P47))/(1+VAT*Taxes!Q$9)/Inputs!$G52</f>
        <v>1</v>
      </c>
      <c r="R56" s="193">
        <f ca="1">(Inputs!$G60+SUM($F47:Q47))/(1+VAT*Taxes!R$9)/Inputs!$G52</f>
        <v>1</v>
      </c>
      <c r="S56" s="193">
        <f ca="1">(Inputs!$G60+SUM($F47:R47))/(1+VAT*Taxes!S$9)/Inputs!$G52</f>
        <v>1</v>
      </c>
      <c r="T56" s="193">
        <f ca="1">(Inputs!$G60+SUM($F47:S47))/(1+VAT*Taxes!T$9)/Inputs!$G52</f>
        <v>1</v>
      </c>
      <c r="U56" s="193">
        <f ca="1">(Inputs!$G60+SUM($F47:T47))/(1+VAT*Taxes!U$9)/Inputs!$G52</f>
        <v>1</v>
      </c>
      <c r="V56" s="193">
        <f ca="1">(Inputs!$G60+SUM($F47:U47))/(1+VAT*Taxes!V$9)/Inputs!$G52</f>
        <v>1</v>
      </c>
      <c r="W56" s="193">
        <f ca="1">(Inputs!$G60+SUM($F47:V47))/(1+VAT*Taxes!W$9)/Inputs!$G52</f>
        <v>1</v>
      </c>
      <c r="X56" s="193">
        <f ca="1">(Inputs!$G60+SUM($F47:W47))/(1+VAT*Taxes!X$9)/Inputs!$G52</f>
        <v>1</v>
      </c>
      <c r="Y56" s="193">
        <f ca="1">(Inputs!$G60+SUM($F47:X47))/(1+VAT*Taxes!Y$9)/Inputs!$G52</f>
        <v>1</v>
      </c>
      <c r="Z56" s="193">
        <f ca="1">(Inputs!$G60+SUM($F47:Y47))/(1+VAT*Taxes!Z$9)/Inputs!$G52</f>
        <v>1</v>
      </c>
      <c r="AA56" s="193">
        <f ca="1">(Inputs!$G60+SUM($F47:Z47))/(1+VAT*Taxes!AA$9)/Inputs!$G52</f>
        <v>1</v>
      </c>
      <c r="AB56" s="193">
        <f ca="1">(Inputs!$G60+SUM($F47:AA47))/(1+VAT*Taxes!AB$9)/Inputs!$G52</f>
        <v>1</v>
      </c>
      <c r="AC56" s="193">
        <f ca="1">(Inputs!$G60+SUM($F47:AB47))/(1+VAT*Taxes!AC$9)/Inputs!$G52</f>
        <v>1</v>
      </c>
      <c r="AD56" s="193">
        <f ca="1">(Inputs!$G60+SUM($F47:AC47))/(1+VAT*Taxes!AD$9)/Inputs!$G52</f>
        <v>1</v>
      </c>
      <c r="AE56" s="193">
        <f ca="1">(Inputs!$G60+SUM($F47:AD47))/(1+VAT*Taxes!AE$9)/Inputs!$G52</f>
        <v>1</v>
      </c>
      <c r="AF56" s="193">
        <f ca="1">(Inputs!$G60+SUM($F47:AE47))/(1+VAT*Taxes!AF$9)/Inputs!$G52</f>
        <v>1</v>
      </c>
      <c r="AG56" s="193">
        <f ca="1">(Inputs!$G60+SUM($F47:AF47))/(1+VAT*Taxes!AG$9)/Inputs!$G52</f>
        <v>1</v>
      </c>
      <c r="AH56" s="193">
        <f ca="1">(Inputs!$G60+SUM($F47:AG47))/(1+VAT*Taxes!AH$9)/Inputs!$G52</f>
        <v>1</v>
      </c>
      <c r="AI56" s="193">
        <f ca="1">(Inputs!$G60+SUM($F47:AH47))/(1+VAT*Taxes!AI$9)/Inputs!$G52</f>
        <v>1</v>
      </c>
      <c r="AJ56" s="193">
        <f ca="1">(Inputs!$G60+SUM($F47:AI47))/(1+VAT*Taxes!AJ$9)/Inputs!$G52</f>
        <v>1</v>
      </c>
      <c r="AK56" s="193">
        <f ca="1">(Inputs!$G60+SUM($F47:AJ47))/(1+VAT*Taxes!AK$9)/Inputs!$G52</f>
        <v>1</v>
      </c>
      <c r="AL56" s="193">
        <f ca="1">(Inputs!$G60+SUM($F47:AK47))/(1+VAT*Taxes!AL$9)/Inputs!$G52</f>
        <v>1</v>
      </c>
      <c r="AM56" s="193">
        <f ca="1">(Inputs!$G60+SUM($F47:AL47))/(1+VAT*Taxes!AM$9)/Inputs!$G52</f>
        <v>1</v>
      </c>
      <c r="AN56" s="193">
        <f ca="1">(Inputs!$G60+SUM($F47:AM47))/(1+VAT*Taxes!AN$9)/Inputs!$G52</f>
        <v>1</v>
      </c>
      <c r="AO56" s="193">
        <f ca="1">(Inputs!$G60+SUM($F47:AN47))/(1+VAT*Taxes!AO$9)/Inputs!$G52</f>
        <v>1</v>
      </c>
      <c r="AP56" s="193">
        <f ca="1">(Inputs!$G60+SUM($F47:AO47))/(1+VAT*Taxes!AP$9)/Inputs!$G52</f>
        <v>1</v>
      </c>
      <c r="AQ56" s="193">
        <f ca="1">(Inputs!$G60+SUM($F47:AP47))/(1+VAT*Taxes!AQ$9)/Inputs!$G52</f>
        <v>1</v>
      </c>
      <c r="AR56" s="193">
        <f ca="1">(Inputs!$G60+SUM($F47:AQ47))/(1+VAT*Taxes!AR$9)/Inputs!$G52</f>
        <v>1</v>
      </c>
      <c r="AS56" s="193">
        <f ca="1">(Inputs!$G60+SUM($F47:AR47))/(1+VAT*Taxes!AS$9)/Inputs!$G52</f>
        <v>1</v>
      </c>
      <c r="AT56" s="193">
        <f ca="1">(Inputs!$G60+SUM($F47:AS47))/(1+VAT*Taxes!AT$9)/Inputs!$G52</f>
        <v>1</v>
      </c>
      <c r="AU56" s="193">
        <f ca="1">(Inputs!$G60+SUM($F47:AT47))/(1+VAT*Taxes!AU$9)/Inputs!$G52</f>
        <v>1</v>
      </c>
      <c r="AV56" s="193">
        <f ca="1">(Inputs!$G60+SUM($F47:AU47))/(1+VAT*Taxes!AV$9)/Inputs!$G52</f>
        <v>1</v>
      </c>
      <c r="AW56" s="193">
        <f ca="1">(Inputs!$G60+SUM($F47:AV47))/(1+VAT*Taxes!AW$9)/Inputs!$G52</f>
        <v>1</v>
      </c>
      <c r="AX56" s="193">
        <f ca="1">(Inputs!$G60+SUM($F47:AW47))/(1+VAT*Taxes!AX$9)/Inputs!$G52</f>
        <v>1</v>
      </c>
      <c r="AY56" s="193">
        <f ca="1">(Inputs!$G60+SUM($F47:AX47))/(1+VAT*Taxes!AY$9)/Inputs!$G52</f>
        <v>1</v>
      </c>
      <c r="AZ56" s="193">
        <f ca="1">(Inputs!$G60+SUM($F47:AY47))/(1+VAT*Taxes!AZ$9)/Inputs!$G52</f>
        <v>1</v>
      </c>
      <c r="BA56" s="193">
        <f ca="1">(Inputs!$G60+SUM($F47:AZ47))/(1+VAT*Taxes!BA$9)/Inputs!$G52</f>
        <v>1</v>
      </c>
      <c r="BB56" s="193">
        <f ca="1">(Inputs!$G60+SUM($F47:BA47))/(1+VAT*Taxes!BB$9)/Inputs!$G52</f>
        <v>1</v>
      </c>
      <c r="BC56" s="193">
        <f ca="1">(Inputs!$G60+SUM($F47:BB47))/(1+VAT*Taxes!BC$9)/Inputs!$G52</f>
        <v>1</v>
      </c>
      <c r="BD56" s="193">
        <f ca="1">(Inputs!$G60+SUM($F47:BC47))/(1+VAT*Taxes!BD$9)/Inputs!$G52</f>
        <v>1</v>
      </c>
      <c r="BE56" s="193">
        <f ca="1">(Inputs!$G60+SUM($F47:BD47))/(1+VAT*Taxes!BE$9)/Inputs!$G52</f>
        <v>1</v>
      </c>
      <c r="BF56" s="193">
        <f ca="1">(Inputs!$G60+SUM($F47:BE47))/(1+VAT*Taxes!BF$9)/Inputs!$G52</f>
        <v>1</v>
      </c>
      <c r="BG56" s="193">
        <f ca="1">(Inputs!$G60+SUM($F47:BF47))/(1+VAT*Taxes!BG$9)/Inputs!$G52</f>
        <v>1</v>
      </c>
      <c r="BH56" s="193">
        <f ca="1">(Inputs!$G60+SUM($F47:BG47))/(1+VAT*Taxes!BH$9)/Inputs!$G52</f>
        <v>1</v>
      </c>
      <c r="BI56" s="193">
        <f ca="1">(Inputs!$G60+SUM($F47:BH47))/(1+VAT*Taxes!BI$9)/Inputs!$G52</f>
        <v>1</v>
      </c>
      <c r="BJ56" s="193">
        <f ca="1">(Inputs!$G60+SUM($F47:BI47))/(1+VAT*Taxes!BJ$9)/Inputs!$G52</f>
        <v>1</v>
      </c>
      <c r="BK56" s="193">
        <f ca="1">(Inputs!$G60+SUM($F47:BJ47))/(1+VAT*Taxes!BK$9)/Inputs!$G52</f>
        <v>1</v>
      </c>
      <c r="BL56" s="193">
        <f ca="1">(Inputs!$G60+SUM($F47:BK47))/(1+VAT*Taxes!BL$9)/Inputs!$G52</f>
        <v>1</v>
      </c>
      <c r="BM56" s="193">
        <f ca="1">(Inputs!$G60+SUM($F47:BL47))/(1+VAT*Taxes!BM$9)/Inputs!$G52</f>
        <v>1</v>
      </c>
      <c r="BN56" s="193">
        <f ca="1">(Inputs!$G60+SUM($F47:BM47))/(1+VAT*Taxes!BN$9)/Inputs!$G52</f>
        <v>1</v>
      </c>
      <c r="BO56" s="193">
        <f ca="1">(Inputs!$G60+SUM($F47:BN47))/(1+VAT*Taxes!BO$9)/Inputs!$G52</f>
        <v>1</v>
      </c>
      <c r="BP56" s="193">
        <f ca="1">(Inputs!$G60+SUM($F47:BO47))/(1+VAT*Taxes!BP$9)/Inputs!$G52</f>
        <v>1</v>
      </c>
      <c r="BQ56" s="193">
        <f ca="1">(Inputs!$G60+SUM($F47:BP47))/(1+VAT*Taxes!BQ$9)/Inputs!$G52</f>
        <v>1</v>
      </c>
      <c r="BR56" s="193">
        <f ca="1">(Inputs!$G60+SUM($F47:BQ47))/(1+VAT*Taxes!BR$9)/Inputs!$G52</f>
        <v>1</v>
      </c>
      <c r="BS56" s="193">
        <f ca="1">(Inputs!$G60+SUM($F47:BR47))/(1+VAT*Taxes!BS$9)/Inputs!$G52</f>
        <v>1</v>
      </c>
      <c r="BT56" s="193">
        <f ca="1">(Inputs!$G60+SUM($F47:BS47))/(1+VAT*Taxes!BT$9)/Inputs!$G52</f>
        <v>1</v>
      </c>
      <c r="BU56" s="193">
        <f ca="1">(Inputs!$G60+SUM($F47:BT47))/(1+VAT*Taxes!BU$9)/Inputs!$G52</f>
        <v>1</v>
      </c>
      <c r="BV56" s="193">
        <f ca="1">(Inputs!$G60+SUM($F47:BU47))/(1+VAT*Taxes!BV$9)/Inputs!$G52</f>
        <v>1</v>
      </c>
      <c r="BW56" s="193">
        <f ca="1">(Inputs!$G60+SUM($F47:BV47))/(1+VAT*Taxes!BW$9)/Inputs!$G52</f>
        <v>1</v>
      </c>
      <c r="BX56" s="193">
        <f ca="1">(Inputs!$G60+SUM($F47:BW47))/(1+VAT*Taxes!BX$9)/Inputs!$G52</f>
        <v>1</v>
      </c>
      <c r="BY56" s="193">
        <f ca="1">(Inputs!$G60+SUM($F47:BX47))/(1+VAT*Taxes!BY$9)/Inputs!$G52</f>
        <v>1</v>
      </c>
      <c r="BZ56" s="193">
        <f ca="1">(Inputs!$G60+SUM($F47:BY47))/(1+VAT*Taxes!BZ$9)/Inputs!$G52</f>
        <v>1</v>
      </c>
      <c r="CA56" s="193">
        <f ca="1">(Inputs!$G60+SUM($F47:BZ47))/(1+VAT*Taxes!CA$9)/Inputs!$G52</f>
        <v>1</v>
      </c>
      <c r="CB56" s="193">
        <f ca="1">(Inputs!$G60+SUM($F47:CA47))/(1+VAT*Taxes!CB$9)/Inputs!$G52</f>
        <v>1</v>
      </c>
      <c r="CC56" s="193">
        <f ca="1">(Inputs!$G60+SUM($F47:CB47))/(1+VAT*Taxes!CC$9)/Inputs!$G52</f>
        <v>1</v>
      </c>
      <c r="CD56" s="193">
        <f ca="1">(Inputs!$G60+SUM($F47:CC47))/(1+VAT*Taxes!CD$9)/Inputs!$G52</f>
        <v>1</v>
      </c>
      <c r="CE56" s="193">
        <f ca="1">(Inputs!$G60+SUM($F47:CD47))/(1+VAT*Taxes!CE$9)/Inputs!$G52</f>
        <v>1</v>
      </c>
      <c r="CF56" s="193">
        <f ca="1">(Inputs!$G60+SUM($F47:CE47))/(1+VAT*Taxes!CF$9)/Inputs!$G52</f>
        <v>1</v>
      </c>
      <c r="CG56" s="193">
        <f ca="1">(Inputs!$G60+SUM($F47:CF47))/(1+VAT*Taxes!CG$9)/Inputs!$G52</f>
        <v>1</v>
      </c>
      <c r="CH56" s="193">
        <f ca="1">(Inputs!$G60+SUM($F47:CG47))/(1+VAT*Taxes!CH$9)/Inputs!$G52</f>
        <v>1</v>
      </c>
      <c r="CI56" s="193">
        <f ca="1">(Inputs!$G60+SUM($F47:CH47))/(1+VAT*Taxes!CI$9)/Inputs!$G52</f>
        <v>1</v>
      </c>
      <c r="CJ56" s="193">
        <f ca="1">(Inputs!$G60+SUM($F47:CI47))/(1+VAT*Taxes!CJ$9)/Inputs!$G52</f>
        <v>1</v>
      </c>
      <c r="CK56" s="193">
        <f ca="1">(Inputs!$G60+SUM($F47:CJ47))/(1+VAT*Taxes!CK$9)/Inputs!$G52</f>
        <v>1</v>
      </c>
      <c r="CL56" s="193">
        <f ca="1">(Inputs!$G60+SUM($F47:CK47))/(1+VAT*Taxes!CL$9)/Inputs!$G52</f>
        <v>1</v>
      </c>
      <c r="CM56" s="193">
        <f ca="1">(Inputs!$G60+SUM($F47:CL47))/(1+VAT*Taxes!CM$9)/Inputs!$G52</f>
        <v>1</v>
      </c>
      <c r="CN56" s="193">
        <f ca="1">(Inputs!$G60+SUM($F47:CM47))/(1+VAT*Taxes!CN$9)/Inputs!$G52</f>
        <v>1</v>
      </c>
      <c r="CO56" s="193">
        <f ca="1">(Inputs!$G60+SUM($F47:CN47))/(1+VAT*Taxes!CO$9)/Inputs!$G52</f>
        <v>1</v>
      </c>
      <c r="CP56" s="193">
        <f ca="1">(Inputs!$G60+SUM($F47:CO47))/(1+VAT*Taxes!CP$9)/Inputs!$G52</f>
        <v>1</v>
      </c>
      <c r="CQ56" s="193">
        <f ca="1">(Inputs!$G60+SUM($F47:CP47))/(1+VAT*Taxes!CQ$9)/Inputs!$G52</f>
        <v>1</v>
      </c>
      <c r="CR56" s="193">
        <f ca="1">(Inputs!$G60+SUM($F47:CQ47))/(1+VAT*Taxes!CR$9)/Inputs!$G52</f>
        <v>1</v>
      </c>
      <c r="CS56" s="193">
        <f ca="1">(Inputs!$G60+SUM($F47:CR47))/(1+VAT*Taxes!CS$9)/Inputs!$G52</f>
        <v>1</v>
      </c>
      <c r="CT56" s="193">
        <f ca="1">(Inputs!$G60+SUM($F47:CS47))/(1+VAT*Taxes!CT$9)/Inputs!$G52</f>
        <v>1</v>
      </c>
      <c r="CU56" s="193">
        <f ca="1">(Inputs!$G60+SUM($F47:CT47))/(1+VAT*Taxes!CU$9)/Inputs!$G52</f>
        <v>1</v>
      </c>
      <c r="CV56" s="193">
        <f ca="1">(Inputs!$G60+SUM($F47:CU47))/(1+VAT*Taxes!CV$9)/Inputs!$G52</f>
        <v>1</v>
      </c>
      <c r="CW56" s="193">
        <f ca="1">(Inputs!$G60+SUM($F47:CV47))/(1+VAT*Taxes!CW$9)/Inputs!$G52</f>
        <v>1</v>
      </c>
      <c r="CX56" s="193">
        <f ca="1">(Inputs!$G60+SUM($F47:CW47))/(1+VAT*Taxes!CX$9)/Inputs!$G52</f>
        <v>1</v>
      </c>
      <c r="CY56" s="193">
        <f ca="1">(Inputs!$G60+SUM($F47:CX47))/(1+VAT*Taxes!CY$9)/Inputs!$G52</f>
        <v>1</v>
      </c>
      <c r="CZ56" s="193">
        <f ca="1">(Inputs!$G60+SUM($F47:CY47))/(1+VAT*Taxes!CZ$9)/Inputs!$G52</f>
        <v>1</v>
      </c>
      <c r="DA56" s="193">
        <f ca="1">(Inputs!$G60+SUM($F47:CZ47))/(1+VAT*Taxes!DA$9)/Inputs!$G52</f>
        <v>1</v>
      </c>
      <c r="DB56" s="193">
        <f ca="1">(Inputs!$G60+SUM($F47:DA47))/(1+VAT*Taxes!DB$9)/Inputs!$G52</f>
        <v>1</v>
      </c>
      <c r="DC56" s="193">
        <f ca="1">(Inputs!$G60+SUM($F47:DB47))/(1+VAT*Taxes!DC$9)/Inputs!$G52</f>
        <v>1</v>
      </c>
      <c r="DD56" s="193">
        <f ca="1">(Inputs!$G60+SUM($F47:DC47))/(1+VAT*Taxes!DD$9)/Inputs!$G52</f>
        <v>1</v>
      </c>
      <c r="DE56" s="193">
        <f ca="1">(Inputs!$G60+SUM($F47:DD47))/(1+VAT*Taxes!DE$9)/Inputs!$G52</f>
        <v>1</v>
      </c>
      <c r="DF56" s="193">
        <f ca="1">(Inputs!$G60+SUM($F47:DE47))/(1+VAT*Taxes!DF$9)/Inputs!$G52</f>
        <v>1</v>
      </c>
      <c r="DG56" s="193">
        <f ca="1">(Inputs!$G60+SUM($F47:DF47))/(1+VAT*Taxes!DG$9)/Inputs!$G52</f>
        <v>1</v>
      </c>
      <c r="DH56" s="193">
        <f ca="1">(Inputs!$G60+SUM($F47:DG47))/(1+VAT*Taxes!DH$9)/Inputs!$G52</f>
        <v>1</v>
      </c>
      <c r="DI56" s="193">
        <f ca="1">(Inputs!$G60+SUM($F47:DH47))/(1+VAT*Taxes!DI$9)/Inputs!$G52</f>
        <v>1</v>
      </c>
      <c r="DJ56" s="193">
        <f ca="1">(Inputs!$G60+SUM($F47:DI47))/(1+VAT*Taxes!DJ$9)/Inputs!$G52</f>
        <v>1</v>
      </c>
      <c r="DK56" s="193">
        <f ca="1">(Inputs!$G60+SUM($F47:DJ47))/(1+VAT*Taxes!DK$9)/Inputs!$G52</f>
        <v>1</v>
      </c>
      <c r="DL56" s="193">
        <f ca="1">(Inputs!$G60+SUM($F47:DK47))/(1+VAT*Taxes!DL$9)/Inputs!$G52</f>
        <v>1</v>
      </c>
      <c r="DM56" s="193">
        <f ca="1">(Inputs!$G60+SUM($F47:DL47))/(1+VAT*Taxes!DM$9)/Inputs!$G52</f>
        <v>1</v>
      </c>
      <c r="DN56" s="193">
        <f ca="1">(Inputs!$G60+SUM($F47:DM47))/(1+VAT*Taxes!DN$9)/Inputs!$G52</f>
        <v>1</v>
      </c>
      <c r="DO56" s="193">
        <f ca="1">(Inputs!$G60+SUM($F47:DN47))/(1+VAT*Taxes!DO$9)/Inputs!$G52</f>
        <v>1</v>
      </c>
      <c r="DP56" s="193">
        <f ca="1">(Inputs!$G60+SUM($F47:DO47))/(1+VAT*Taxes!DP$9)/Inputs!$G52</f>
        <v>1</v>
      </c>
      <c r="DQ56" s="193">
        <f ca="1">(Inputs!$G60+SUM($F47:DP47))/(1+VAT*Taxes!DQ$9)/Inputs!$G52</f>
        <v>1</v>
      </c>
      <c r="DR56" s="193">
        <f ca="1">(Inputs!$G60+SUM($F47:DQ47))/(1+VAT*Taxes!DR$9)/Inputs!$G52</f>
        <v>1</v>
      </c>
      <c r="DS56" s="193">
        <f ca="1">(Inputs!$G60+SUM($F47:DR47))/(1+VAT*Taxes!DS$9)/Inputs!$G52</f>
        <v>1</v>
      </c>
      <c r="DT56" s="193">
        <f ca="1">(Inputs!$G60+SUM($F47:DS47))/(1+VAT*Taxes!DT$9)/Inputs!$G52</f>
        <v>1</v>
      </c>
      <c r="DU56" s="193">
        <f ca="1">(Inputs!$G60+SUM($F47:DT47))/(1+VAT*Taxes!DU$9)/Inputs!$G52</f>
        <v>1</v>
      </c>
      <c r="DV56" s="21"/>
      <c r="DW56" s="21"/>
      <c r="DX56" s="21"/>
      <c r="DY56" s="21"/>
      <c r="DZ56" s="21"/>
      <c r="EA56" s="21"/>
      <c r="EB56" s="21"/>
      <c r="EC56" s="21"/>
      <c r="ED56" s="21"/>
      <c r="EE56" s="21"/>
      <c r="EF56" s="21"/>
      <c r="EG56" s="21"/>
      <c r="EH56" s="21"/>
      <c r="EI56" s="21"/>
      <c r="EJ56" s="21"/>
      <c r="EK56" s="21"/>
      <c r="EL56" s="21"/>
      <c r="EM56" s="21"/>
      <c r="EN56" s="21"/>
      <c r="EO56" s="21"/>
    </row>
    <row r="57" spans="1:145" ht="13.5" customHeight="1">
      <c r="A57" s="21"/>
      <c r="B57" s="21"/>
      <c r="C57" s="60" t="s">
        <v>414</v>
      </c>
      <c r="D57" s="32" t="s">
        <v>77</v>
      </c>
      <c r="E57" s="194"/>
      <c r="F57" s="193">
        <f ca="1">Inputs!$G61/(1+VAT*Taxes!F$9)/Inputs!$G53</f>
        <v>1</v>
      </c>
      <c r="G57" s="193">
        <f ca="1">(Inputs!$G61+SUM($F48:F48))/(1+VAT*Taxes!G$9)/Inputs!$G53</f>
        <v>1</v>
      </c>
      <c r="H57" s="193">
        <f ca="1">(Inputs!$G61+SUM($F48:G48))/(1+VAT*Taxes!H$9)/Inputs!$G53</f>
        <v>1</v>
      </c>
      <c r="I57" s="193">
        <f ca="1">(Inputs!$G61+SUM($F48:H48))/(1+VAT*Taxes!I$9)/Inputs!$G53</f>
        <v>1</v>
      </c>
      <c r="J57" s="193">
        <f ca="1">(Inputs!$G61+SUM($F48:I48))/(1+VAT*Taxes!J$9)/Inputs!$G53</f>
        <v>1</v>
      </c>
      <c r="K57" s="193">
        <f ca="1">(Inputs!$G61+SUM($F48:J48))/(1+VAT*Taxes!K$9)/Inputs!$G53</f>
        <v>1</v>
      </c>
      <c r="L57" s="193">
        <f ca="1">(Inputs!$G61+SUM($F48:K48))/(1+VAT*Taxes!L$9)/Inputs!$G53</f>
        <v>1</v>
      </c>
      <c r="M57" s="193">
        <f ca="1">(Inputs!$G61+SUM($F48:L48))/(1+VAT*Taxes!M$9)/Inputs!$G53</f>
        <v>1</v>
      </c>
      <c r="N57" s="193">
        <f ca="1">(Inputs!$G61+SUM($F48:M48))/(1+VAT*Taxes!N$9)/Inputs!$G53</f>
        <v>1</v>
      </c>
      <c r="O57" s="193">
        <f ca="1">(Inputs!$G61+SUM($F48:N48))/(1+VAT*Taxes!O$9)/Inputs!$G53</f>
        <v>1</v>
      </c>
      <c r="P57" s="193">
        <f ca="1">(Inputs!$G61+SUM($F48:O48))/(1+VAT*Taxes!P$9)/Inputs!$G53</f>
        <v>1</v>
      </c>
      <c r="Q57" s="193">
        <f ca="1">(Inputs!$G61+SUM($F48:P48))/(1+VAT*Taxes!Q$9)/Inputs!$G53</f>
        <v>1</v>
      </c>
      <c r="R57" s="193">
        <f ca="1">(Inputs!$G61+SUM($F48:Q48))/(1+VAT*Taxes!R$9)/Inputs!$G53</f>
        <v>1</v>
      </c>
      <c r="S57" s="193">
        <f ca="1">(Inputs!$G61+SUM($F48:R48))/(1+VAT*Taxes!S$9)/Inputs!$G53</f>
        <v>1</v>
      </c>
      <c r="T57" s="193">
        <f ca="1">(Inputs!$G61+SUM($F48:S48))/(1+VAT*Taxes!T$9)/Inputs!$G53</f>
        <v>1</v>
      </c>
      <c r="U57" s="193">
        <f ca="1">(Inputs!$G61+SUM($F48:T48))/(1+VAT*Taxes!U$9)/Inputs!$G53</f>
        <v>1</v>
      </c>
      <c r="V57" s="193">
        <f ca="1">(Inputs!$G61+SUM($F48:U48))/(1+VAT*Taxes!V$9)/Inputs!$G53</f>
        <v>1</v>
      </c>
      <c r="W57" s="193">
        <f ca="1">(Inputs!$G61+SUM($F48:V48))/(1+VAT*Taxes!W$9)/Inputs!$G53</f>
        <v>1</v>
      </c>
      <c r="X57" s="193">
        <f ca="1">(Inputs!$G61+SUM($F48:W48))/(1+VAT*Taxes!X$9)/Inputs!$G53</f>
        <v>1</v>
      </c>
      <c r="Y57" s="193">
        <f ca="1">(Inputs!$G61+SUM($F48:X48))/(1+VAT*Taxes!Y$9)/Inputs!$G53</f>
        <v>1</v>
      </c>
      <c r="Z57" s="193">
        <f ca="1">(Inputs!$G61+SUM($F48:Y48))/(1+VAT*Taxes!Z$9)/Inputs!$G53</f>
        <v>1</v>
      </c>
      <c r="AA57" s="193">
        <f ca="1">(Inputs!$G61+SUM($F48:Z48))/(1+VAT*Taxes!AA$9)/Inputs!$G53</f>
        <v>1</v>
      </c>
      <c r="AB57" s="193">
        <f ca="1">(Inputs!$G61+SUM($F48:AA48))/(1+VAT*Taxes!AB$9)/Inputs!$G53</f>
        <v>1</v>
      </c>
      <c r="AC57" s="193">
        <f ca="1">(Inputs!$G61+SUM($F48:AB48))/(1+VAT*Taxes!AC$9)/Inputs!$G53</f>
        <v>1</v>
      </c>
      <c r="AD57" s="193">
        <f ca="1">(Inputs!$G61+SUM($F48:AC48))/(1+VAT*Taxes!AD$9)/Inputs!$G53</f>
        <v>1</v>
      </c>
      <c r="AE57" s="193">
        <f ca="1">(Inputs!$G61+SUM($F48:AD48))/(1+VAT*Taxes!AE$9)/Inputs!$G53</f>
        <v>1</v>
      </c>
      <c r="AF57" s="193">
        <f ca="1">(Inputs!$G61+SUM($F48:AE48))/(1+VAT*Taxes!AF$9)/Inputs!$G53</f>
        <v>1</v>
      </c>
      <c r="AG57" s="193">
        <f ca="1">(Inputs!$G61+SUM($F48:AF48))/(1+VAT*Taxes!AG$9)/Inputs!$G53</f>
        <v>1</v>
      </c>
      <c r="AH57" s="193">
        <f ca="1">(Inputs!$G61+SUM($F48:AG48))/(1+VAT*Taxes!AH$9)/Inputs!$G53</f>
        <v>1</v>
      </c>
      <c r="AI57" s="193">
        <f ca="1">(Inputs!$G61+SUM($F48:AH48))/(1+VAT*Taxes!AI$9)/Inputs!$G53</f>
        <v>1</v>
      </c>
      <c r="AJ57" s="193">
        <f ca="1">(Inputs!$G61+SUM($F48:AI48))/(1+VAT*Taxes!AJ$9)/Inputs!$G53</f>
        <v>1</v>
      </c>
      <c r="AK57" s="193">
        <f ca="1">(Inputs!$G61+SUM($F48:AJ48))/(1+VAT*Taxes!AK$9)/Inputs!$G53</f>
        <v>1</v>
      </c>
      <c r="AL57" s="193">
        <f ca="1">(Inputs!$G61+SUM($F48:AK48))/(1+VAT*Taxes!AL$9)/Inputs!$G53</f>
        <v>1</v>
      </c>
      <c r="AM57" s="193">
        <f ca="1">(Inputs!$G61+SUM($F48:AL48))/(1+VAT*Taxes!AM$9)/Inputs!$G53</f>
        <v>1</v>
      </c>
      <c r="AN57" s="193">
        <f ca="1">(Inputs!$G61+SUM($F48:AM48))/(1+VAT*Taxes!AN$9)/Inputs!$G53</f>
        <v>1</v>
      </c>
      <c r="AO57" s="193">
        <f ca="1">(Inputs!$G61+SUM($F48:AN48))/(1+VAT*Taxes!AO$9)/Inputs!$G53</f>
        <v>1</v>
      </c>
      <c r="AP57" s="193">
        <f ca="1">(Inputs!$G61+SUM($F48:AO48))/(1+VAT*Taxes!AP$9)/Inputs!$G53</f>
        <v>1</v>
      </c>
      <c r="AQ57" s="193">
        <f ca="1">(Inputs!$G61+SUM($F48:AP48))/(1+VAT*Taxes!AQ$9)/Inputs!$G53</f>
        <v>1</v>
      </c>
      <c r="AR57" s="193">
        <f ca="1">(Inputs!$G61+SUM($F48:AQ48))/(1+VAT*Taxes!AR$9)/Inputs!$G53</f>
        <v>1</v>
      </c>
      <c r="AS57" s="193">
        <f ca="1">(Inputs!$G61+SUM($F48:AR48))/(1+VAT*Taxes!AS$9)/Inputs!$G53</f>
        <v>1</v>
      </c>
      <c r="AT57" s="193">
        <f ca="1">(Inputs!$G61+SUM($F48:AS48))/(1+VAT*Taxes!AT$9)/Inputs!$G53</f>
        <v>1</v>
      </c>
      <c r="AU57" s="193">
        <f ca="1">(Inputs!$G61+SUM($F48:AT48))/(1+VAT*Taxes!AU$9)/Inputs!$G53</f>
        <v>1</v>
      </c>
      <c r="AV57" s="193">
        <f ca="1">(Inputs!$G61+SUM($F48:AU48))/(1+VAT*Taxes!AV$9)/Inputs!$G53</f>
        <v>1</v>
      </c>
      <c r="AW57" s="193">
        <f ca="1">(Inputs!$G61+SUM($F48:AV48))/(1+VAT*Taxes!AW$9)/Inputs!$G53</f>
        <v>1</v>
      </c>
      <c r="AX57" s="193">
        <f ca="1">(Inputs!$G61+SUM($F48:AW48))/(1+VAT*Taxes!AX$9)/Inputs!$G53</f>
        <v>1</v>
      </c>
      <c r="AY57" s="193">
        <f ca="1">(Inputs!$G61+SUM($F48:AX48))/(1+VAT*Taxes!AY$9)/Inputs!$G53</f>
        <v>1</v>
      </c>
      <c r="AZ57" s="193">
        <f ca="1">(Inputs!$G61+SUM($F48:AY48))/(1+VAT*Taxes!AZ$9)/Inputs!$G53</f>
        <v>1</v>
      </c>
      <c r="BA57" s="193">
        <f ca="1">(Inputs!$G61+SUM($F48:AZ48))/(1+VAT*Taxes!BA$9)/Inputs!$G53</f>
        <v>1</v>
      </c>
      <c r="BB57" s="193">
        <f ca="1">(Inputs!$G61+SUM($F48:BA48))/(1+VAT*Taxes!BB$9)/Inputs!$G53</f>
        <v>1</v>
      </c>
      <c r="BC57" s="193">
        <f ca="1">(Inputs!$G61+SUM($F48:BB48))/(1+VAT*Taxes!BC$9)/Inputs!$G53</f>
        <v>1</v>
      </c>
      <c r="BD57" s="193">
        <f ca="1">(Inputs!$G61+SUM($F48:BC48))/(1+VAT*Taxes!BD$9)/Inputs!$G53</f>
        <v>1</v>
      </c>
      <c r="BE57" s="193">
        <f ca="1">(Inputs!$G61+SUM($F48:BD48))/(1+VAT*Taxes!BE$9)/Inputs!$G53</f>
        <v>1</v>
      </c>
      <c r="BF57" s="193">
        <f ca="1">(Inputs!$G61+SUM($F48:BE48))/(1+VAT*Taxes!BF$9)/Inputs!$G53</f>
        <v>1</v>
      </c>
      <c r="BG57" s="193">
        <f ca="1">(Inputs!$G61+SUM($F48:BF48))/(1+VAT*Taxes!BG$9)/Inputs!$G53</f>
        <v>1</v>
      </c>
      <c r="BH57" s="193">
        <f ca="1">(Inputs!$G61+SUM($F48:BG48))/(1+VAT*Taxes!BH$9)/Inputs!$G53</f>
        <v>1</v>
      </c>
      <c r="BI57" s="193">
        <f ca="1">(Inputs!$G61+SUM($F48:BH48))/(1+VAT*Taxes!BI$9)/Inputs!$G53</f>
        <v>1</v>
      </c>
      <c r="BJ57" s="193">
        <f ca="1">(Inputs!$G61+SUM($F48:BI48))/(1+VAT*Taxes!BJ$9)/Inputs!$G53</f>
        <v>1</v>
      </c>
      <c r="BK57" s="193">
        <f ca="1">(Inputs!$G61+SUM($F48:BJ48))/(1+VAT*Taxes!BK$9)/Inputs!$G53</f>
        <v>1</v>
      </c>
      <c r="BL57" s="193">
        <f ca="1">(Inputs!$G61+SUM($F48:BK48))/(1+VAT*Taxes!BL$9)/Inputs!$G53</f>
        <v>1</v>
      </c>
      <c r="BM57" s="193">
        <f ca="1">(Inputs!$G61+SUM($F48:BL48))/(1+VAT*Taxes!BM$9)/Inputs!$G53</f>
        <v>1</v>
      </c>
      <c r="BN57" s="193">
        <f ca="1">(Inputs!$G61+SUM($F48:BM48))/(1+VAT*Taxes!BN$9)/Inputs!$G53</f>
        <v>1</v>
      </c>
      <c r="BO57" s="193">
        <f ca="1">(Inputs!$G61+SUM($F48:BN48))/(1+VAT*Taxes!BO$9)/Inputs!$G53</f>
        <v>1</v>
      </c>
      <c r="BP57" s="193">
        <f ca="1">(Inputs!$G61+SUM($F48:BO48))/(1+VAT*Taxes!BP$9)/Inputs!$G53</f>
        <v>1</v>
      </c>
      <c r="BQ57" s="193">
        <f ca="1">(Inputs!$G61+SUM($F48:BP48))/(1+VAT*Taxes!BQ$9)/Inputs!$G53</f>
        <v>1</v>
      </c>
      <c r="BR57" s="193">
        <f ca="1">(Inputs!$G61+SUM($F48:BQ48))/(1+VAT*Taxes!BR$9)/Inputs!$G53</f>
        <v>1</v>
      </c>
      <c r="BS57" s="193">
        <f ca="1">(Inputs!$G61+SUM($F48:BR48))/(1+VAT*Taxes!BS$9)/Inputs!$G53</f>
        <v>1</v>
      </c>
      <c r="BT57" s="193">
        <f ca="1">(Inputs!$G61+SUM($F48:BS48))/(1+VAT*Taxes!BT$9)/Inputs!$G53</f>
        <v>1</v>
      </c>
      <c r="BU57" s="193">
        <f ca="1">(Inputs!$G61+SUM($F48:BT48))/(1+VAT*Taxes!BU$9)/Inputs!$G53</f>
        <v>1</v>
      </c>
      <c r="BV57" s="193">
        <f ca="1">(Inputs!$G61+SUM($F48:BU48))/(1+VAT*Taxes!BV$9)/Inputs!$G53</f>
        <v>1</v>
      </c>
      <c r="BW57" s="193">
        <f ca="1">(Inputs!$G61+SUM($F48:BV48))/(1+VAT*Taxes!BW$9)/Inputs!$G53</f>
        <v>1</v>
      </c>
      <c r="BX57" s="193">
        <f ca="1">(Inputs!$G61+SUM($F48:BW48))/(1+VAT*Taxes!BX$9)/Inputs!$G53</f>
        <v>1</v>
      </c>
      <c r="BY57" s="193">
        <f ca="1">(Inputs!$G61+SUM($F48:BX48))/(1+VAT*Taxes!BY$9)/Inputs!$G53</f>
        <v>1</v>
      </c>
      <c r="BZ57" s="193">
        <f ca="1">(Inputs!$G61+SUM($F48:BY48))/(1+VAT*Taxes!BZ$9)/Inputs!$G53</f>
        <v>1</v>
      </c>
      <c r="CA57" s="193">
        <f ca="1">(Inputs!$G61+SUM($F48:BZ48))/(1+VAT*Taxes!CA$9)/Inputs!$G53</f>
        <v>1</v>
      </c>
      <c r="CB57" s="193">
        <f ca="1">(Inputs!$G61+SUM($F48:CA48))/(1+VAT*Taxes!CB$9)/Inputs!$G53</f>
        <v>1</v>
      </c>
      <c r="CC57" s="193">
        <f ca="1">(Inputs!$G61+SUM($F48:CB48))/(1+VAT*Taxes!CC$9)/Inputs!$G53</f>
        <v>1</v>
      </c>
      <c r="CD57" s="193">
        <f ca="1">(Inputs!$G61+SUM($F48:CC48))/(1+VAT*Taxes!CD$9)/Inputs!$G53</f>
        <v>1</v>
      </c>
      <c r="CE57" s="193">
        <f ca="1">(Inputs!$G61+SUM($F48:CD48))/(1+VAT*Taxes!CE$9)/Inputs!$G53</f>
        <v>1</v>
      </c>
      <c r="CF57" s="193">
        <f ca="1">(Inputs!$G61+SUM($F48:CE48))/(1+VAT*Taxes!CF$9)/Inputs!$G53</f>
        <v>1</v>
      </c>
      <c r="CG57" s="193">
        <f ca="1">(Inputs!$G61+SUM($F48:CF48))/(1+VAT*Taxes!CG$9)/Inputs!$G53</f>
        <v>1</v>
      </c>
      <c r="CH57" s="193">
        <f ca="1">(Inputs!$G61+SUM($F48:CG48))/(1+VAT*Taxes!CH$9)/Inputs!$G53</f>
        <v>1</v>
      </c>
      <c r="CI57" s="193">
        <f ca="1">(Inputs!$G61+SUM($F48:CH48))/(1+VAT*Taxes!CI$9)/Inputs!$G53</f>
        <v>1</v>
      </c>
      <c r="CJ57" s="193">
        <f ca="1">(Inputs!$G61+SUM($F48:CI48))/(1+VAT*Taxes!CJ$9)/Inputs!$G53</f>
        <v>1</v>
      </c>
      <c r="CK57" s="193">
        <f ca="1">(Inputs!$G61+SUM($F48:CJ48))/(1+VAT*Taxes!CK$9)/Inputs!$G53</f>
        <v>1</v>
      </c>
      <c r="CL57" s="193">
        <f ca="1">(Inputs!$G61+SUM($F48:CK48))/(1+VAT*Taxes!CL$9)/Inputs!$G53</f>
        <v>1</v>
      </c>
      <c r="CM57" s="193">
        <f ca="1">(Inputs!$G61+SUM($F48:CL48))/(1+VAT*Taxes!CM$9)/Inputs!$G53</f>
        <v>1</v>
      </c>
      <c r="CN57" s="193">
        <f ca="1">(Inputs!$G61+SUM($F48:CM48))/(1+VAT*Taxes!CN$9)/Inputs!$G53</f>
        <v>1</v>
      </c>
      <c r="CO57" s="193">
        <f ca="1">(Inputs!$G61+SUM($F48:CN48))/(1+VAT*Taxes!CO$9)/Inputs!$G53</f>
        <v>1</v>
      </c>
      <c r="CP57" s="193">
        <f ca="1">(Inputs!$G61+SUM($F48:CO48))/(1+VAT*Taxes!CP$9)/Inputs!$G53</f>
        <v>1</v>
      </c>
      <c r="CQ57" s="193">
        <f ca="1">(Inputs!$G61+SUM($F48:CP48))/(1+VAT*Taxes!CQ$9)/Inputs!$G53</f>
        <v>1</v>
      </c>
      <c r="CR57" s="193">
        <f ca="1">(Inputs!$G61+SUM($F48:CQ48))/(1+VAT*Taxes!CR$9)/Inputs!$G53</f>
        <v>1</v>
      </c>
      <c r="CS57" s="193">
        <f ca="1">(Inputs!$G61+SUM($F48:CR48))/(1+VAT*Taxes!CS$9)/Inputs!$G53</f>
        <v>1</v>
      </c>
      <c r="CT57" s="193">
        <f ca="1">(Inputs!$G61+SUM($F48:CS48))/(1+VAT*Taxes!CT$9)/Inputs!$G53</f>
        <v>1</v>
      </c>
      <c r="CU57" s="193">
        <f ca="1">(Inputs!$G61+SUM($F48:CT48))/(1+VAT*Taxes!CU$9)/Inputs!$G53</f>
        <v>1</v>
      </c>
      <c r="CV57" s="193">
        <f ca="1">(Inputs!$G61+SUM($F48:CU48))/(1+VAT*Taxes!CV$9)/Inputs!$G53</f>
        <v>1</v>
      </c>
      <c r="CW57" s="193">
        <f ca="1">(Inputs!$G61+SUM($F48:CV48))/(1+VAT*Taxes!CW$9)/Inputs!$G53</f>
        <v>1</v>
      </c>
      <c r="CX57" s="193">
        <f ca="1">(Inputs!$G61+SUM($F48:CW48))/(1+VAT*Taxes!CX$9)/Inputs!$G53</f>
        <v>1</v>
      </c>
      <c r="CY57" s="193">
        <f ca="1">(Inputs!$G61+SUM($F48:CX48))/(1+VAT*Taxes!CY$9)/Inputs!$G53</f>
        <v>1</v>
      </c>
      <c r="CZ57" s="193">
        <f ca="1">(Inputs!$G61+SUM($F48:CY48))/(1+VAT*Taxes!CZ$9)/Inputs!$G53</f>
        <v>1</v>
      </c>
      <c r="DA57" s="193">
        <f ca="1">(Inputs!$G61+SUM($F48:CZ48))/(1+VAT*Taxes!DA$9)/Inputs!$G53</f>
        <v>1</v>
      </c>
      <c r="DB57" s="193">
        <f ca="1">(Inputs!$G61+SUM($F48:DA48))/(1+VAT*Taxes!DB$9)/Inputs!$G53</f>
        <v>1</v>
      </c>
      <c r="DC57" s="193">
        <f ca="1">(Inputs!$G61+SUM($F48:DB48))/(1+VAT*Taxes!DC$9)/Inputs!$G53</f>
        <v>1</v>
      </c>
      <c r="DD57" s="193">
        <f ca="1">(Inputs!$G61+SUM($F48:DC48))/(1+VAT*Taxes!DD$9)/Inputs!$G53</f>
        <v>1</v>
      </c>
      <c r="DE57" s="193">
        <f ca="1">(Inputs!$G61+SUM($F48:DD48))/(1+VAT*Taxes!DE$9)/Inputs!$G53</f>
        <v>1</v>
      </c>
      <c r="DF57" s="193">
        <f ca="1">(Inputs!$G61+SUM($F48:DE48))/(1+VAT*Taxes!DF$9)/Inputs!$G53</f>
        <v>1</v>
      </c>
      <c r="DG57" s="193">
        <f ca="1">(Inputs!$G61+SUM($F48:DF48))/(1+VAT*Taxes!DG$9)/Inputs!$G53</f>
        <v>1</v>
      </c>
      <c r="DH57" s="193">
        <f ca="1">(Inputs!$G61+SUM($F48:DG48))/(1+VAT*Taxes!DH$9)/Inputs!$G53</f>
        <v>1</v>
      </c>
      <c r="DI57" s="193">
        <f ca="1">(Inputs!$G61+SUM($F48:DH48))/(1+VAT*Taxes!DI$9)/Inputs!$G53</f>
        <v>1</v>
      </c>
      <c r="DJ57" s="193">
        <f ca="1">(Inputs!$G61+SUM($F48:DI48))/(1+VAT*Taxes!DJ$9)/Inputs!$G53</f>
        <v>1</v>
      </c>
      <c r="DK57" s="193">
        <f ca="1">(Inputs!$G61+SUM($F48:DJ48))/(1+VAT*Taxes!DK$9)/Inputs!$G53</f>
        <v>1</v>
      </c>
      <c r="DL57" s="193">
        <f ca="1">(Inputs!$G61+SUM($F48:DK48))/(1+VAT*Taxes!DL$9)/Inputs!$G53</f>
        <v>1</v>
      </c>
      <c r="DM57" s="193">
        <f ca="1">(Inputs!$G61+SUM($F48:DL48))/(1+VAT*Taxes!DM$9)/Inputs!$G53</f>
        <v>1</v>
      </c>
      <c r="DN57" s="193">
        <f ca="1">(Inputs!$G61+SUM($F48:DM48))/(1+VAT*Taxes!DN$9)/Inputs!$G53</f>
        <v>1</v>
      </c>
      <c r="DO57" s="193">
        <f ca="1">(Inputs!$G61+SUM($F48:DN48))/(1+VAT*Taxes!DO$9)/Inputs!$G53</f>
        <v>1</v>
      </c>
      <c r="DP57" s="193">
        <f ca="1">(Inputs!$G61+SUM($F48:DO48))/(1+VAT*Taxes!DP$9)/Inputs!$G53</f>
        <v>1</v>
      </c>
      <c r="DQ57" s="193">
        <f ca="1">(Inputs!$G61+SUM($F48:DP48))/(1+VAT*Taxes!DQ$9)/Inputs!$G53</f>
        <v>1</v>
      </c>
      <c r="DR57" s="193">
        <f ca="1">(Inputs!$G61+SUM($F48:DQ48))/(1+VAT*Taxes!DR$9)/Inputs!$G53</f>
        <v>1</v>
      </c>
      <c r="DS57" s="193">
        <f ca="1">(Inputs!$G61+SUM($F48:DR48))/(1+VAT*Taxes!DS$9)/Inputs!$G53</f>
        <v>1</v>
      </c>
      <c r="DT57" s="193">
        <f ca="1">(Inputs!$G61+SUM($F48:DS48))/(1+VAT*Taxes!DT$9)/Inputs!$G53</f>
        <v>1</v>
      </c>
      <c r="DU57" s="193">
        <f ca="1">(Inputs!$G61+SUM($F48:DT48))/(1+VAT*Taxes!DU$9)/Inputs!$G53</f>
        <v>1</v>
      </c>
      <c r="DV57" s="21"/>
      <c r="DW57" s="21"/>
      <c r="DX57" s="21"/>
      <c r="DY57" s="21"/>
      <c r="DZ57" s="21"/>
      <c r="EA57" s="21"/>
      <c r="EB57" s="21"/>
      <c r="EC57" s="21"/>
      <c r="ED57" s="21"/>
      <c r="EE57" s="21"/>
      <c r="EF57" s="21"/>
      <c r="EG57" s="21"/>
      <c r="EH57" s="21"/>
      <c r="EI57" s="21"/>
      <c r="EJ57" s="21"/>
      <c r="EK57" s="21"/>
      <c r="EL57" s="21"/>
      <c r="EM57" s="21"/>
      <c r="EN57" s="21"/>
      <c r="EO57" s="21"/>
    </row>
    <row r="58" spans="1:145" ht="13.5" customHeight="1">
      <c r="A58" s="21"/>
      <c r="B58" s="21"/>
      <c r="C58" s="60" t="s">
        <v>101</v>
      </c>
      <c r="D58" s="32" t="s">
        <v>77</v>
      </c>
      <c r="E58" s="194"/>
      <c r="F58" s="193">
        <f ca="1">Inputs!$G62/(1+VAT*Taxes!F$9)/Inputs!$G54</f>
        <v>1</v>
      </c>
      <c r="G58" s="193">
        <f ca="1">(Inputs!$G62+SUM($F49:F49))/(1+VAT*Taxes!G$9)/Inputs!$G54</f>
        <v>1</v>
      </c>
      <c r="H58" s="193">
        <f ca="1">(Inputs!$G62+SUM($F49:G49))/(1+VAT*Taxes!H$9)/Inputs!$G54</f>
        <v>1</v>
      </c>
      <c r="I58" s="193">
        <f ca="1">(Inputs!$G62+SUM($F49:H49))/(1+VAT*Taxes!I$9)/Inputs!$G54</f>
        <v>1</v>
      </c>
      <c r="J58" s="193">
        <f ca="1">(Inputs!$G62+SUM($F49:I49))/(1+VAT*Taxes!J$9)/Inputs!$G54</f>
        <v>1</v>
      </c>
      <c r="K58" s="193">
        <f ca="1">(Inputs!$G62+SUM($F49:J49))/(1+VAT*Taxes!K$9)/Inputs!$G54</f>
        <v>1</v>
      </c>
      <c r="L58" s="193">
        <f ca="1">(Inputs!$G62+SUM($F49:K49))/(1+VAT*Taxes!L$9)/Inputs!$G54</f>
        <v>1</v>
      </c>
      <c r="M58" s="193">
        <f ca="1">(Inputs!$G62+SUM($F49:L49))/(1+VAT*Taxes!M$9)/Inputs!$G54</f>
        <v>1</v>
      </c>
      <c r="N58" s="193">
        <f ca="1">(Inputs!$G62+SUM($F49:M49))/(1+VAT*Taxes!N$9)/Inputs!$G54</f>
        <v>1</v>
      </c>
      <c r="O58" s="193">
        <f ca="1">(Inputs!$G62+SUM($F49:N49))/(1+VAT*Taxes!O$9)/Inputs!$G54</f>
        <v>1</v>
      </c>
      <c r="P58" s="193">
        <f ca="1">(Inputs!$G62+SUM($F49:O49))/(1+VAT*Taxes!P$9)/Inputs!$G54</f>
        <v>1</v>
      </c>
      <c r="Q58" s="193">
        <f ca="1">(Inputs!$G62+SUM($F49:P49))/(1+VAT*Taxes!Q$9)/Inputs!$G54</f>
        <v>1</v>
      </c>
      <c r="R58" s="193">
        <f ca="1">(Inputs!$G62+SUM($F49:Q49))/(1+VAT*Taxes!R$9)/Inputs!$G54</f>
        <v>1</v>
      </c>
      <c r="S58" s="193">
        <f ca="1">(Inputs!$G62+SUM($F49:R49))/(1+VAT*Taxes!S$9)/Inputs!$G54</f>
        <v>1</v>
      </c>
      <c r="T58" s="193">
        <f ca="1">(Inputs!$G62+SUM($F49:S49))/(1+VAT*Taxes!T$9)/Inputs!$G54</f>
        <v>1</v>
      </c>
      <c r="U58" s="193">
        <f ca="1">(Inputs!$G62+SUM($F49:T49))/(1+VAT*Taxes!U$9)/Inputs!$G54</f>
        <v>1</v>
      </c>
      <c r="V58" s="193">
        <f ca="1">(Inputs!$G62+SUM($F49:U49))/(1+VAT*Taxes!V$9)/Inputs!$G54</f>
        <v>1</v>
      </c>
      <c r="W58" s="193">
        <f ca="1">(Inputs!$G62+SUM($F49:V49))/(1+VAT*Taxes!W$9)/Inputs!$G54</f>
        <v>1</v>
      </c>
      <c r="X58" s="193">
        <f ca="1">(Inputs!$G62+SUM($F49:W49))/(1+VAT*Taxes!X$9)/Inputs!$G54</f>
        <v>1</v>
      </c>
      <c r="Y58" s="193">
        <f ca="1">(Inputs!$G62+SUM($F49:X49))/(1+VAT*Taxes!Y$9)/Inputs!$G54</f>
        <v>1</v>
      </c>
      <c r="Z58" s="193">
        <f ca="1">(Inputs!$G62+SUM($F49:Y49))/(1+VAT*Taxes!Z$9)/Inputs!$G54</f>
        <v>1</v>
      </c>
      <c r="AA58" s="193">
        <f ca="1">(Inputs!$G62+SUM($F49:Z49))/(1+VAT*Taxes!AA$9)/Inputs!$G54</f>
        <v>1</v>
      </c>
      <c r="AB58" s="193">
        <f ca="1">(Inputs!$G62+SUM($F49:AA49))/(1+VAT*Taxes!AB$9)/Inputs!$G54</f>
        <v>1</v>
      </c>
      <c r="AC58" s="193">
        <f ca="1">(Inputs!$G62+SUM($F49:AB49))/(1+VAT*Taxes!AC$9)/Inputs!$G54</f>
        <v>1</v>
      </c>
      <c r="AD58" s="193">
        <f ca="1">(Inputs!$G62+SUM($F49:AC49))/(1+VAT*Taxes!AD$9)/Inputs!$G54</f>
        <v>1</v>
      </c>
      <c r="AE58" s="193">
        <f ca="1">(Inputs!$G62+SUM($F49:AD49))/(1+VAT*Taxes!AE$9)/Inputs!$G54</f>
        <v>1</v>
      </c>
      <c r="AF58" s="193">
        <f ca="1">(Inputs!$G62+SUM($F49:AE49))/(1+VAT*Taxes!AF$9)/Inputs!$G54</f>
        <v>1</v>
      </c>
      <c r="AG58" s="193">
        <f ca="1">(Inputs!$G62+SUM($F49:AF49))/(1+VAT*Taxes!AG$9)/Inputs!$G54</f>
        <v>1</v>
      </c>
      <c r="AH58" s="193">
        <f ca="1">(Inputs!$G62+SUM($F49:AG49))/(1+VAT*Taxes!AH$9)/Inputs!$G54</f>
        <v>1</v>
      </c>
      <c r="AI58" s="193">
        <f ca="1">(Inputs!$G62+SUM($F49:AH49))/(1+VAT*Taxes!AI$9)/Inputs!$G54</f>
        <v>1</v>
      </c>
      <c r="AJ58" s="193">
        <f ca="1">(Inputs!$G62+SUM($F49:AI49))/(1+VAT*Taxes!AJ$9)/Inputs!$G54</f>
        <v>1</v>
      </c>
      <c r="AK58" s="193">
        <f ca="1">(Inputs!$G62+SUM($F49:AJ49))/(1+VAT*Taxes!AK$9)/Inputs!$G54</f>
        <v>1</v>
      </c>
      <c r="AL58" s="193">
        <f ca="1">(Inputs!$G62+SUM($F49:AK49))/(1+VAT*Taxes!AL$9)/Inputs!$G54</f>
        <v>1</v>
      </c>
      <c r="AM58" s="193">
        <f ca="1">(Inputs!$G62+SUM($F49:AL49))/(1+VAT*Taxes!AM$9)/Inputs!$G54</f>
        <v>1</v>
      </c>
      <c r="AN58" s="193">
        <f ca="1">(Inputs!$G62+SUM($F49:AM49))/(1+VAT*Taxes!AN$9)/Inputs!$G54</f>
        <v>1</v>
      </c>
      <c r="AO58" s="193">
        <f ca="1">(Inputs!$G62+SUM($F49:AN49))/(1+VAT*Taxes!AO$9)/Inputs!$G54</f>
        <v>1</v>
      </c>
      <c r="AP58" s="193">
        <f ca="1">(Inputs!$G62+SUM($F49:AO49))/(1+VAT*Taxes!AP$9)/Inputs!$G54</f>
        <v>1</v>
      </c>
      <c r="AQ58" s="193">
        <f ca="1">(Inputs!$G62+SUM($F49:AP49))/(1+VAT*Taxes!AQ$9)/Inputs!$G54</f>
        <v>1</v>
      </c>
      <c r="AR58" s="193">
        <f ca="1">(Inputs!$G62+SUM($F49:AQ49))/(1+VAT*Taxes!AR$9)/Inputs!$G54</f>
        <v>1</v>
      </c>
      <c r="AS58" s="193">
        <f ca="1">(Inputs!$G62+SUM($F49:AR49))/(1+VAT*Taxes!AS$9)/Inputs!$G54</f>
        <v>1</v>
      </c>
      <c r="AT58" s="193">
        <f ca="1">(Inputs!$G62+SUM($F49:AS49))/(1+VAT*Taxes!AT$9)/Inputs!$G54</f>
        <v>1</v>
      </c>
      <c r="AU58" s="193">
        <f ca="1">(Inputs!$G62+SUM($F49:AT49))/(1+VAT*Taxes!AU$9)/Inputs!$G54</f>
        <v>1</v>
      </c>
      <c r="AV58" s="193">
        <f ca="1">(Inputs!$G62+SUM($F49:AU49))/(1+VAT*Taxes!AV$9)/Inputs!$G54</f>
        <v>1</v>
      </c>
      <c r="AW58" s="193">
        <f ca="1">(Inputs!$G62+SUM($F49:AV49))/(1+VAT*Taxes!AW$9)/Inputs!$G54</f>
        <v>1</v>
      </c>
      <c r="AX58" s="193">
        <f ca="1">(Inputs!$G62+SUM($F49:AW49))/(1+VAT*Taxes!AX$9)/Inputs!$G54</f>
        <v>1</v>
      </c>
      <c r="AY58" s="193">
        <f ca="1">(Inputs!$G62+SUM($F49:AX49))/(1+VAT*Taxes!AY$9)/Inputs!$G54</f>
        <v>1</v>
      </c>
      <c r="AZ58" s="193">
        <f ca="1">(Inputs!$G62+SUM($F49:AY49))/(1+VAT*Taxes!AZ$9)/Inputs!$G54</f>
        <v>1</v>
      </c>
      <c r="BA58" s="193">
        <f ca="1">(Inputs!$G62+SUM($F49:AZ49))/(1+VAT*Taxes!BA$9)/Inputs!$G54</f>
        <v>1</v>
      </c>
      <c r="BB58" s="193">
        <f ca="1">(Inputs!$G62+SUM($F49:BA49))/(1+VAT*Taxes!BB$9)/Inputs!$G54</f>
        <v>1</v>
      </c>
      <c r="BC58" s="193">
        <f ca="1">(Inputs!$G62+SUM($F49:BB49))/(1+VAT*Taxes!BC$9)/Inputs!$G54</f>
        <v>1</v>
      </c>
      <c r="BD58" s="193">
        <f ca="1">(Inputs!$G62+SUM($F49:BC49))/(1+VAT*Taxes!BD$9)/Inputs!$G54</f>
        <v>1</v>
      </c>
      <c r="BE58" s="193">
        <f ca="1">(Inputs!$G62+SUM($F49:BD49))/(1+VAT*Taxes!BE$9)/Inputs!$G54</f>
        <v>1</v>
      </c>
      <c r="BF58" s="193">
        <f ca="1">(Inputs!$G62+SUM($F49:BE49))/(1+VAT*Taxes!BF$9)/Inputs!$G54</f>
        <v>1</v>
      </c>
      <c r="BG58" s="193">
        <f ca="1">(Inputs!$G62+SUM($F49:BF49))/(1+VAT*Taxes!BG$9)/Inputs!$G54</f>
        <v>1</v>
      </c>
      <c r="BH58" s="193">
        <f ca="1">(Inputs!$G62+SUM($F49:BG49))/(1+VAT*Taxes!BH$9)/Inputs!$G54</f>
        <v>1</v>
      </c>
      <c r="BI58" s="193">
        <f ca="1">(Inputs!$G62+SUM($F49:BH49))/(1+VAT*Taxes!BI$9)/Inputs!$G54</f>
        <v>1</v>
      </c>
      <c r="BJ58" s="193">
        <f ca="1">(Inputs!$G62+SUM($F49:BI49))/(1+VAT*Taxes!BJ$9)/Inputs!$G54</f>
        <v>1</v>
      </c>
      <c r="BK58" s="193">
        <f ca="1">(Inputs!$G62+SUM($F49:BJ49))/(1+VAT*Taxes!BK$9)/Inputs!$G54</f>
        <v>1</v>
      </c>
      <c r="BL58" s="193">
        <f ca="1">(Inputs!$G62+SUM($F49:BK49))/(1+VAT*Taxes!BL$9)/Inputs!$G54</f>
        <v>1</v>
      </c>
      <c r="BM58" s="193">
        <f ca="1">(Inputs!$G62+SUM($F49:BL49))/(1+VAT*Taxes!BM$9)/Inputs!$G54</f>
        <v>1</v>
      </c>
      <c r="BN58" s="193">
        <f ca="1">(Inputs!$G62+SUM($F49:BM49))/(1+VAT*Taxes!BN$9)/Inputs!$G54</f>
        <v>1</v>
      </c>
      <c r="BO58" s="193">
        <f ca="1">(Inputs!$G62+SUM($F49:BN49))/(1+VAT*Taxes!BO$9)/Inputs!$G54</f>
        <v>1</v>
      </c>
      <c r="BP58" s="193">
        <f ca="1">(Inputs!$G62+SUM($F49:BO49))/(1+VAT*Taxes!BP$9)/Inputs!$G54</f>
        <v>1</v>
      </c>
      <c r="BQ58" s="193">
        <f ca="1">(Inputs!$G62+SUM($F49:BP49))/(1+VAT*Taxes!BQ$9)/Inputs!$G54</f>
        <v>1</v>
      </c>
      <c r="BR58" s="193">
        <f ca="1">(Inputs!$G62+SUM($F49:BQ49))/(1+VAT*Taxes!BR$9)/Inputs!$G54</f>
        <v>1</v>
      </c>
      <c r="BS58" s="193">
        <f ca="1">(Inputs!$G62+SUM($F49:BR49))/(1+VAT*Taxes!BS$9)/Inputs!$G54</f>
        <v>1</v>
      </c>
      <c r="BT58" s="193">
        <f ca="1">(Inputs!$G62+SUM($F49:BS49))/(1+VAT*Taxes!BT$9)/Inputs!$G54</f>
        <v>1</v>
      </c>
      <c r="BU58" s="193">
        <f ca="1">(Inputs!$G62+SUM($F49:BT49))/(1+VAT*Taxes!BU$9)/Inputs!$G54</f>
        <v>1</v>
      </c>
      <c r="BV58" s="193">
        <f ca="1">(Inputs!$G62+SUM($F49:BU49))/(1+VAT*Taxes!BV$9)/Inputs!$G54</f>
        <v>1</v>
      </c>
      <c r="BW58" s="193">
        <f ca="1">(Inputs!$G62+SUM($F49:BV49))/(1+VAT*Taxes!BW$9)/Inputs!$G54</f>
        <v>1</v>
      </c>
      <c r="BX58" s="193">
        <f ca="1">(Inputs!$G62+SUM($F49:BW49))/(1+VAT*Taxes!BX$9)/Inputs!$G54</f>
        <v>1</v>
      </c>
      <c r="BY58" s="193">
        <f ca="1">(Inputs!$G62+SUM($F49:BX49))/(1+VAT*Taxes!BY$9)/Inputs!$G54</f>
        <v>1</v>
      </c>
      <c r="BZ58" s="193">
        <f ca="1">(Inputs!$G62+SUM($F49:BY49))/(1+VAT*Taxes!BZ$9)/Inputs!$G54</f>
        <v>1</v>
      </c>
      <c r="CA58" s="193">
        <f ca="1">(Inputs!$G62+SUM($F49:BZ49))/(1+VAT*Taxes!CA$9)/Inputs!$G54</f>
        <v>1</v>
      </c>
      <c r="CB58" s="193">
        <f ca="1">(Inputs!$G62+SUM($F49:CA49))/(1+VAT*Taxes!CB$9)/Inputs!$G54</f>
        <v>1</v>
      </c>
      <c r="CC58" s="193">
        <f ca="1">(Inputs!$G62+SUM($F49:CB49))/(1+VAT*Taxes!CC$9)/Inputs!$G54</f>
        <v>1</v>
      </c>
      <c r="CD58" s="193">
        <f ca="1">(Inputs!$G62+SUM($F49:CC49))/(1+VAT*Taxes!CD$9)/Inputs!$G54</f>
        <v>1</v>
      </c>
      <c r="CE58" s="193">
        <f ca="1">(Inputs!$G62+SUM($F49:CD49))/(1+VAT*Taxes!CE$9)/Inputs!$G54</f>
        <v>1</v>
      </c>
      <c r="CF58" s="193">
        <f ca="1">(Inputs!$G62+SUM($F49:CE49))/(1+VAT*Taxes!CF$9)/Inputs!$G54</f>
        <v>1</v>
      </c>
      <c r="CG58" s="193">
        <f ca="1">(Inputs!$G62+SUM($F49:CF49))/(1+VAT*Taxes!CG$9)/Inputs!$G54</f>
        <v>1</v>
      </c>
      <c r="CH58" s="193">
        <f ca="1">(Inputs!$G62+SUM($F49:CG49))/(1+VAT*Taxes!CH$9)/Inputs!$G54</f>
        <v>1</v>
      </c>
      <c r="CI58" s="193">
        <f ca="1">(Inputs!$G62+SUM($F49:CH49))/(1+VAT*Taxes!CI$9)/Inputs!$G54</f>
        <v>1</v>
      </c>
      <c r="CJ58" s="193">
        <f ca="1">(Inputs!$G62+SUM($F49:CI49))/(1+VAT*Taxes!CJ$9)/Inputs!$G54</f>
        <v>1</v>
      </c>
      <c r="CK58" s="193">
        <f ca="1">(Inputs!$G62+SUM($F49:CJ49))/(1+VAT*Taxes!CK$9)/Inputs!$G54</f>
        <v>1</v>
      </c>
      <c r="CL58" s="193">
        <f ca="1">(Inputs!$G62+SUM($F49:CK49))/(1+VAT*Taxes!CL$9)/Inputs!$G54</f>
        <v>1</v>
      </c>
      <c r="CM58" s="193">
        <f ca="1">(Inputs!$G62+SUM($F49:CL49))/(1+VAT*Taxes!CM$9)/Inputs!$G54</f>
        <v>1</v>
      </c>
      <c r="CN58" s="193">
        <f ca="1">(Inputs!$G62+SUM($F49:CM49))/(1+VAT*Taxes!CN$9)/Inputs!$G54</f>
        <v>1</v>
      </c>
      <c r="CO58" s="193">
        <f ca="1">(Inputs!$G62+SUM($F49:CN49))/(1+VAT*Taxes!CO$9)/Inputs!$G54</f>
        <v>1</v>
      </c>
      <c r="CP58" s="193">
        <f ca="1">(Inputs!$G62+SUM($F49:CO49))/(1+VAT*Taxes!CP$9)/Inputs!$G54</f>
        <v>1</v>
      </c>
      <c r="CQ58" s="193">
        <f ca="1">(Inputs!$G62+SUM($F49:CP49))/(1+VAT*Taxes!CQ$9)/Inputs!$G54</f>
        <v>1</v>
      </c>
      <c r="CR58" s="193">
        <f ca="1">(Inputs!$G62+SUM($F49:CQ49))/(1+VAT*Taxes!CR$9)/Inputs!$G54</f>
        <v>1</v>
      </c>
      <c r="CS58" s="193">
        <f ca="1">(Inputs!$G62+SUM($F49:CR49))/(1+VAT*Taxes!CS$9)/Inputs!$G54</f>
        <v>1</v>
      </c>
      <c r="CT58" s="193">
        <f ca="1">(Inputs!$G62+SUM($F49:CS49))/(1+VAT*Taxes!CT$9)/Inputs!$G54</f>
        <v>1</v>
      </c>
      <c r="CU58" s="193">
        <f ca="1">(Inputs!$G62+SUM($F49:CT49))/(1+VAT*Taxes!CU$9)/Inputs!$G54</f>
        <v>1</v>
      </c>
      <c r="CV58" s="193">
        <f ca="1">(Inputs!$G62+SUM($F49:CU49))/(1+VAT*Taxes!CV$9)/Inputs!$G54</f>
        <v>1</v>
      </c>
      <c r="CW58" s="193">
        <f ca="1">(Inputs!$G62+SUM($F49:CV49))/(1+VAT*Taxes!CW$9)/Inputs!$G54</f>
        <v>1</v>
      </c>
      <c r="CX58" s="193">
        <f ca="1">(Inputs!$G62+SUM($F49:CW49))/(1+VAT*Taxes!CX$9)/Inputs!$G54</f>
        <v>1</v>
      </c>
      <c r="CY58" s="193">
        <f ca="1">(Inputs!$G62+SUM($F49:CX49))/(1+VAT*Taxes!CY$9)/Inputs!$G54</f>
        <v>1</v>
      </c>
      <c r="CZ58" s="193">
        <f ca="1">(Inputs!$G62+SUM($F49:CY49))/(1+VAT*Taxes!CZ$9)/Inputs!$G54</f>
        <v>1</v>
      </c>
      <c r="DA58" s="193">
        <f ca="1">(Inputs!$G62+SUM($F49:CZ49))/(1+VAT*Taxes!DA$9)/Inputs!$G54</f>
        <v>1</v>
      </c>
      <c r="DB58" s="193">
        <f ca="1">(Inputs!$G62+SUM($F49:DA49))/(1+VAT*Taxes!DB$9)/Inputs!$G54</f>
        <v>1</v>
      </c>
      <c r="DC58" s="193">
        <f ca="1">(Inputs!$G62+SUM($F49:DB49))/(1+VAT*Taxes!DC$9)/Inputs!$G54</f>
        <v>1</v>
      </c>
      <c r="DD58" s="193">
        <f ca="1">(Inputs!$G62+SUM($F49:DC49))/(1+VAT*Taxes!DD$9)/Inputs!$G54</f>
        <v>1</v>
      </c>
      <c r="DE58" s="193">
        <f ca="1">(Inputs!$G62+SUM($F49:DD49))/(1+VAT*Taxes!DE$9)/Inputs!$G54</f>
        <v>1</v>
      </c>
      <c r="DF58" s="193">
        <f ca="1">(Inputs!$G62+SUM($F49:DE49))/(1+VAT*Taxes!DF$9)/Inputs!$G54</f>
        <v>1</v>
      </c>
      <c r="DG58" s="193">
        <f ca="1">(Inputs!$G62+SUM($F49:DF49))/(1+VAT*Taxes!DG$9)/Inputs!$G54</f>
        <v>1</v>
      </c>
      <c r="DH58" s="193">
        <f ca="1">(Inputs!$G62+SUM($F49:DG49))/(1+VAT*Taxes!DH$9)/Inputs!$G54</f>
        <v>1</v>
      </c>
      <c r="DI58" s="193">
        <f ca="1">(Inputs!$G62+SUM($F49:DH49))/(1+VAT*Taxes!DI$9)/Inputs!$G54</f>
        <v>1</v>
      </c>
      <c r="DJ58" s="193">
        <f ca="1">(Inputs!$G62+SUM($F49:DI49))/(1+VAT*Taxes!DJ$9)/Inputs!$G54</f>
        <v>1</v>
      </c>
      <c r="DK58" s="193">
        <f ca="1">(Inputs!$G62+SUM($F49:DJ49))/(1+VAT*Taxes!DK$9)/Inputs!$G54</f>
        <v>1</v>
      </c>
      <c r="DL58" s="193">
        <f ca="1">(Inputs!$G62+SUM($F49:DK49))/(1+VAT*Taxes!DL$9)/Inputs!$G54</f>
        <v>1</v>
      </c>
      <c r="DM58" s="193">
        <f ca="1">(Inputs!$G62+SUM($F49:DL49))/(1+VAT*Taxes!DM$9)/Inputs!$G54</f>
        <v>1</v>
      </c>
      <c r="DN58" s="193">
        <f ca="1">(Inputs!$G62+SUM($F49:DM49))/(1+VAT*Taxes!DN$9)/Inputs!$G54</f>
        <v>1</v>
      </c>
      <c r="DO58" s="193">
        <f ca="1">(Inputs!$G62+SUM($F49:DN49))/(1+VAT*Taxes!DO$9)/Inputs!$G54</f>
        <v>1</v>
      </c>
      <c r="DP58" s="193">
        <f ca="1">(Inputs!$G62+SUM($F49:DO49))/(1+VAT*Taxes!DP$9)/Inputs!$G54</f>
        <v>1</v>
      </c>
      <c r="DQ58" s="193">
        <f ca="1">(Inputs!$G62+SUM($F49:DP49))/(1+VAT*Taxes!DQ$9)/Inputs!$G54</f>
        <v>1</v>
      </c>
      <c r="DR58" s="193">
        <f ca="1">(Inputs!$G62+SUM($F49:DQ49))/(1+VAT*Taxes!DR$9)/Inputs!$G54</f>
        <v>1</v>
      </c>
      <c r="DS58" s="193">
        <f ca="1">(Inputs!$G62+SUM($F49:DR49))/(1+VAT*Taxes!DS$9)/Inputs!$G54</f>
        <v>1</v>
      </c>
      <c r="DT58" s="193">
        <f ca="1">(Inputs!$G62+SUM($F49:DS49))/(1+VAT*Taxes!DT$9)/Inputs!$G54</f>
        <v>1</v>
      </c>
      <c r="DU58" s="193">
        <f ca="1">(Inputs!$G62+SUM($F49:DT49))/(1+VAT*Taxes!DU$9)/Inputs!$G54</f>
        <v>1</v>
      </c>
      <c r="DV58" s="21"/>
      <c r="DW58" s="21"/>
      <c r="DX58" s="21"/>
      <c r="DY58" s="21"/>
      <c r="DZ58" s="21"/>
      <c r="EA58" s="21"/>
      <c r="EB58" s="21"/>
      <c r="EC58" s="21"/>
      <c r="ED58" s="21"/>
      <c r="EE58" s="21"/>
      <c r="EF58" s="21"/>
      <c r="EG58" s="21"/>
      <c r="EH58" s="21"/>
      <c r="EI58" s="21"/>
      <c r="EJ58" s="21"/>
      <c r="EK58" s="21"/>
      <c r="EL58" s="21"/>
      <c r="EM58" s="21"/>
      <c r="EN58" s="21"/>
      <c r="EO58" s="21"/>
    </row>
    <row r="59" spans="1:145" ht="13.5" customHeight="1">
      <c r="A59" s="21"/>
      <c r="B59" s="21"/>
      <c r="C59" s="60" t="s">
        <v>102</v>
      </c>
      <c r="D59" s="32" t="s">
        <v>77</v>
      </c>
      <c r="E59" s="194"/>
      <c r="F59" s="193">
        <f ca="1">Inputs!$G63/(1+VAT*Taxes!F$9)/Inputs!$G55</f>
        <v>1</v>
      </c>
      <c r="G59" s="193">
        <f ca="1">(Inputs!$G63+SUM($F50:F50))/(1+VAT*Taxes!G$9)/Inputs!$G55</f>
        <v>1</v>
      </c>
      <c r="H59" s="193">
        <f ca="1">(Inputs!$G63+SUM($F50:G50))/(1+VAT*Taxes!H$9)/Inputs!$G55</f>
        <v>1</v>
      </c>
      <c r="I59" s="193">
        <f ca="1">(Inputs!$G63+SUM($F50:H50))/(1+VAT*Taxes!I$9)/Inputs!$G55</f>
        <v>1</v>
      </c>
      <c r="J59" s="193">
        <f ca="1">(Inputs!$G63+SUM($F50:I50))/(1+VAT*Taxes!J$9)/Inputs!$G55</f>
        <v>1</v>
      </c>
      <c r="K59" s="193">
        <f ca="1">(Inputs!$G63+SUM($F50:J50))/(1+VAT*Taxes!K$9)/Inputs!$G55</f>
        <v>1</v>
      </c>
      <c r="L59" s="193">
        <f ca="1">(Inputs!$G63+SUM($F50:K50))/(1+VAT*Taxes!L$9)/Inputs!$G55</f>
        <v>1</v>
      </c>
      <c r="M59" s="193">
        <f ca="1">(Inputs!$G63+SUM($F50:L50))/(1+VAT*Taxes!M$9)/Inputs!$G55</f>
        <v>1</v>
      </c>
      <c r="N59" s="193">
        <f ca="1">(Inputs!$G63+SUM($F50:M50))/(1+VAT*Taxes!N$9)/Inputs!$G55</f>
        <v>1</v>
      </c>
      <c r="O59" s="193">
        <f ca="1">(Inputs!$G63+SUM($F50:N50))/(1+VAT*Taxes!O$9)/Inputs!$G55</f>
        <v>1</v>
      </c>
      <c r="P59" s="193">
        <f ca="1">(Inputs!$G63+SUM($F50:O50))/(1+VAT*Taxes!P$9)/Inputs!$G55</f>
        <v>1</v>
      </c>
      <c r="Q59" s="193">
        <f ca="1">(Inputs!$G63+SUM($F50:P50))/(1+VAT*Taxes!Q$9)/Inputs!$G55</f>
        <v>1</v>
      </c>
      <c r="R59" s="193">
        <f ca="1">(Inputs!$G63+SUM($F50:Q50))/(1+VAT*Taxes!R$9)/Inputs!$G55</f>
        <v>1</v>
      </c>
      <c r="S59" s="193">
        <f ca="1">(Inputs!$G63+SUM($F50:R50))/(1+VAT*Taxes!S$9)/Inputs!$G55</f>
        <v>1</v>
      </c>
      <c r="T59" s="193">
        <f ca="1">(Inputs!$G63+SUM($F50:S50))/(1+VAT*Taxes!T$9)/Inputs!$G55</f>
        <v>1</v>
      </c>
      <c r="U59" s="193">
        <f ca="1">(Inputs!$G63+SUM($F50:T50))/(1+VAT*Taxes!U$9)/Inputs!$G55</f>
        <v>1</v>
      </c>
      <c r="V59" s="193">
        <f ca="1">(Inputs!$G63+SUM($F50:U50))/(1+VAT*Taxes!V$9)/Inputs!$G55</f>
        <v>1</v>
      </c>
      <c r="W59" s="193">
        <f ca="1">(Inputs!$G63+SUM($F50:V50))/(1+VAT*Taxes!W$9)/Inputs!$G55</f>
        <v>1</v>
      </c>
      <c r="X59" s="193">
        <f ca="1">(Inputs!$G63+SUM($F50:W50))/(1+VAT*Taxes!X$9)/Inputs!$G55</f>
        <v>1</v>
      </c>
      <c r="Y59" s="193">
        <f ca="1">(Inputs!$G63+SUM($F50:X50))/(1+VAT*Taxes!Y$9)/Inputs!$G55</f>
        <v>1</v>
      </c>
      <c r="Z59" s="193">
        <f ca="1">(Inputs!$G63+SUM($F50:Y50))/(1+VAT*Taxes!Z$9)/Inputs!$G55</f>
        <v>1</v>
      </c>
      <c r="AA59" s="193">
        <f ca="1">(Inputs!$G63+SUM($F50:Z50))/(1+VAT*Taxes!AA$9)/Inputs!$G55</f>
        <v>1</v>
      </c>
      <c r="AB59" s="193">
        <f ca="1">(Inputs!$G63+SUM($F50:AA50))/(1+VAT*Taxes!AB$9)/Inputs!$G55</f>
        <v>1</v>
      </c>
      <c r="AC59" s="193">
        <f ca="1">(Inputs!$G63+SUM($F50:AB50))/(1+VAT*Taxes!AC$9)/Inputs!$G55</f>
        <v>1</v>
      </c>
      <c r="AD59" s="193">
        <f ca="1">(Inputs!$G63+SUM($F50:AC50))/(1+VAT*Taxes!AD$9)/Inputs!$G55</f>
        <v>1</v>
      </c>
      <c r="AE59" s="193">
        <f ca="1">(Inputs!$G63+SUM($F50:AD50))/(1+VAT*Taxes!AE$9)/Inputs!$G55</f>
        <v>1</v>
      </c>
      <c r="AF59" s="193">
        <f ca="1">(Inputs!$G63+SUM($F50:AE50))/(1+VAT*Taxes!AF$9)/Inputs!$G55</f>
        <v>1</v>
      </c>
      <c r="AG59" s="193">
        <f ca="1">(Inputs!$G63+SUM($F50:AF50))/(1+VAT*Taxes!AG$9)/Inputs!$G55</f>
        <v>1</v>
      </c>
      <c r="AH59" s="193">
        <f ca="1">(Inputs!$G63+SUM($F50:AG50))/(1+VAT*Taxes!AH$9)/Inputs!$G55</f>
        <v>1</v>
      </c>
      <c r="AI59" s="193">
        <f ca="1">(Inputs!$G63+SUM($F50:AH50))/(1+VAT*Taxes!AI$9)/Inputs!$G55</f>
        <v>1</v>
      </c>
      <c r="AJ59" s="193">
        <f ca="1">(Inputs!$G63+SUM($F50:AI50))/(1+VAT*Taxes!AJ$9)/Inputs!$G55</f>
        <v>1</v>
      </c>
      <c r="AK59" s="193">
        <f ca="1">(Inputs!$G63+SUM($F50:AJ50))/(1+VAT*Taxes!AK$9)/Inputs!$G55</f>
        <v>1</v>
      </c>
      <c r="AL59" s="193">
        <f ca="1">(Inputs!$G63+SUM($F50:AK50))/(1+VAT*Taxes!AL$9)/Inputs!$G55</f>
        <v>1</v>
      </c>
      <c r="AM59" s="193">
        <f ca="1">(Inputs!$G63+SUM($F50:AL50))/(1+VAT*Taxes!AM$9)/Inputs!$G55</f>
        <v>1</v>
      </c>
      <c r="AN59" s="193">
        <f ca="1">(Inputs!$G63+SUM($F50:AM50))/(1+VAT*Taxes!AN$9)/Inputs!$G55</f>
        <v>1</v>
      </c>
      <c r="AO59" s="193">
        <f ca="1">(Inputs!$G63+SUM($F50:AN50))/(1+VAT*Taxes!AO$9)/Inputs!$G55</f>
        <v>1</v>
      </c>
      <c r="AP59" s="193">
        <f ca="1">(Inputs!$G63+SUM($F50:AO50))/(1+VAT*Taxes!AP$9)/Inputs!$G55</f>
        <v>1</v>
      </c>
      <c r="AQ59" s="193">
        <f ca="1">(Inputs!$G63+SUM($F50:AP50))/(1+VAT*Taxes!AQ$9)/Inputs!$G55</f>
        <v>1</v>
      </c>
      <c r="AR59" s="193">
        <f ca="1">(Inputs!$G63+SUM($F50:AQ50))/(1+VAT*Taxes!AR$9)/Inputs!$G55</f>
        <v>1</v>
      </c>
      <c r="AS59" s="193">
        <f ca="1">(Inputs!$G63+SUM($F50:AR50))/(1+VAT*Taxes!AS$9)/Inputs!$G55</f>
        <v>1</v>
      </c>
      <c r="AT59" s="193">
        <f ca="1">(Inputs!$G63+SUM($F50:AS50))/(1+VAT*Taxes!AT$9)/Inputs!$G55</f>
        <v>1</v>
      </c>
      <c r="AU59" s="193">
        <f ca="1">(Inputs!$G63+SUM($F50:AT50))/(1+VAT*Taxes!AU$9)/Inputs!$G55</f>
        <v>1</v>
      </c>
      <c r="AV59" s="193">
        <f ca="1">(Inputs!$G63+SUM($F50:AU50))/(1+VAT*Taxes!AV$9)/Inputs!$G55</f>
        <v>1</v>
      </c>
      <c r="AW59" s="193">
        <f ca="1">(Inputs!$G63+SUM($F50:AV50))/(1+VAT*Taxes!AW$9)/Inputs!$G55</f>
        <v>1</v>
      </c>
      <c r="AX59" s="193">
        <f ca="1">(Inputs!$G63+SUM($F50:AW50))/(1+VAT*Taxes!AX$9)/Inputs!$G55</f>
        <v>1</v>
      </c>
      <c r="AY59" s="193">
        <f ca="1">(Inputs!$G63+SUM($F50:AX50))/(1+VAT*Taxes!AY$9)/Inputs!$G55</f>
        <v>1</v>
      </c>
      <c r="AZ59" s="193">
        <f ca="1">(Inputs!$G63+SUM($F50:AY50))/(1+VAT*Taxes!AZ$9)/Inputs!$G55</f>
        <v>1</v>
      </c>
      <c r="BA59" s="193">
        <f ca="1">(Inputs!$G63+SUM($F50:AZ50))/(1+VAT*Taxes!BA$9)/Inputs!$G55</f>
        <v>1</v>
      </c>
      <c r="BB59" s="193">
        <f ca="1">(Inputs!$G63+SUM($F50:BA50))/(1+VAT*Taxes!BB$9)/Inputs!$G55</f>
        <v>1</v>
      </c>
      <c r="BC59" s="193">
        <f ca="1">(Inputs!$G63+SUM($F50:BB50))/(1+VAT*Taxes!BC$9)/Inputs!$G55</f>
        <v>1</v>
      </c>
      <c r="BD59" s="193">
        <f ca="1">(Inputs!$G63+SUM($F50:BC50))/(1+VAT*Taxes!BD$9)/Inputs!$G55</f>
        <v>1</v>
      </c>
      <c r="BE59" s="193">
        <f ca="1">(Inputs!$G63+SUM($F50:BD50))/(1+VAT*Taxes!BE$9)/Inputs!$G55</f>
        <v>1</v>
      </c>
      <c r="BF59" s="193">
        <f ca="1">(Inputs!$G63+SUM($F50:BE50))/(1+VAT*Taxes!BF$9)/Inputs!$G55</f>
        <v>1</v>
      </c>
      <c r="BG59" s="193">
        <f ca="1">(Inputs!$G63+SUM($F50:BF50))/(1+VAT*Taxes!BG$9)/Inputs!$G55</f>
        <v>1</v>
      </c>
      <c r="BH59" s="193">
        <f ca="1">(Inputs!$G63+SUM($F50:BG50))/(1+VAT*Taxes!BH$9)/Inputs!$G55</f>
        <v>1</v>
      </c>
      <c r="BI59" s="193">
        <f ca="1">(Inputs!$G63+SUM($F50:BH50))/(1+VAT*Taxes!BI$9)/Inputs!$G55</f>
        <v>1</v>
      </c>
      <c r="BJ59" s="193">
        <f ca="1">(Inputs!$G63+SUM($F50:BI50))/(1+VAT*Taxes!BJ$9)/Inputs!$G55</f>
        <v>1</v>
      </c>
      <c r="BK59" s="193">
        <f ca="1">(Inputs!$G63+SUM($F50:BJ50))/(1+VAT*Taxes!BK$9)/Inputs!$G55</f>
        <v>1</v>
      </c>
      <c r="BL59" s="193">
        <f ca="1">(Inputs!$G63+SUM($F50:BK50))/(1+VAT*Taxes!BL$9)/Inputs!$G55</f>
        <v>1</v>
      </c>
      <c r="BM59" s="193">
        <f ca="1">(Inputs!$G63+SUM($F50:BL50))/(1+VAT*Taxes!BM$9)/Inputs!$G55</f>
        <v>1</v>
      </c>
      <c r="BN59" s="193">
        <f ca="1">(Inputs!$G63+SUM($F50:BM50))/(1+VAT*Taxes!BN$9)/Inputs!$G55</f>
        <v>1</v>
      </c>
      <c r="BO59" s="193">
        <f ca="1">(Inputs!$G63+SUM($F50:BN50))/(1+VAT*Taxes!BO$9)/Inputs!$G55</f>
        <v>1</v>
      </c>
      <c r="BP59" s="193">
        <f ca="1">(Inputs!$G63+SUM($F50:BO50))/(1+VAT*Taxes!BP$9)/Inputs!$G55</f>
        <v>1</v>
      </c>
      <c r="BQ59" s="193">
        <f ca="1">(Inputs!$G63+SUM($F50:BP50))/(1+VAT*Taxes!BQ$9)/Inputs!$G55</f>
        <v>1</v>
      </c>
      <c r="BR59" s="193">
        <f ca="1">(Inputs!$G63+SUM($F50:BQ50))/(1+VAT*Taxes!BR$9)/Inputs!$G55</f>
        <v>1</v>
      </c>
      <c r="BS59" s="193">
        <f ca="1">(Inputs!$G63+SUM($F50:BR50))/(1+VAT*Taxes!BS$9)/Inputs!$G55</f>
        <v>1</v>
      </c>
      <c r="BT59" s="193">
        <f ca="1">(Inputs!$G63+SUM($F50:BS50))/(1+VAT*Taxes!BT$9)/Inputs!$G55</f>
        <v>1</v>
      </c>
      <c r="BU59" s="193">
        <f ca="1">(Inputs!$G63+SUM($F50:BT50))/(1+VAT*Taxes!BU$9)/Inputs!$G55</f>
        <v>1</v>
      </c>
      <c r="BV59" s="193">
        <f ca="1">(Inputs!$G63+SUM($F50:BU50))/(1+VAT*Taxes!BV$9)/Inputs!$G55</f>
        <v>1</v>
      </c>
      <c r="BW59" s="193">
        <f ca="1">(Inputs!$G63+SUM($F50:BV50))/(1+VAT*Taxes!BW$9)/Inputs!$G55</f>
        <v>1</v>
      </c>
      <c r="BX59" s="193">
        <f ca="1">(Inputs!$G63+SUM($F50:BW50))/(1+VAT*Taxes!BX$9)/Inputs!$G55</f>
        <v>1</v>
      </c>
      <c r="BY59" s="193">
        <f ca="1">(Inputs!$G63+SUM($F50:BX50))/(1+VAT*Taxes!BY$9)/Inputs!$G55</f>
        <v>1</v>
      </c>
      <c r="BZ59" s="193">
        <f ca="1">(Inputs!$G63+SUM($F50:BY50))/(1+VAT*Taxes!BZ$9)/Inputs!$G55</f>
        <v>1</v>
      </c>
      <c r="CA59" s="193">
        <f ca="1">(Inputs!$G63+SUM($F50:BZ50))/(1+VAT*Taxes!CA$9)/Inputs!$G55</f>
        <v>1</v>
      </c>
      <c r="CB59" s="193">
        <f ca="1">(Inputs!$G63+SUM($F50:CA50))/(1+VAT*Taxes!CB$9)/Inputs!$G55</f>
        <v>1</v>
      </c>
      <c r="CC59" s="193">
        <f ca="1">(Inputs!$G63+SUM($F50:CB50))/(1+VAT*Taxes!CC$9)/Inputs!$G55</f>
        <v>1</v>
      </c>
      <c r="CD59" s="193">
        <f ca="1">(Inputs!$G63+SUM($F50:CC50))/(1+VAT*Taxes!CD$9)/Inputs!$G55</f>
        <v>1</v>
      </c>
      <c r="CE59" s="193">
        <f ca="1">(Inputs!$G63+SUM($F50:CD50))/(1+VAT*Taxes!CE$9)/Inputs!$G55</f>
        <v>1</v>
      </c>
      <c r="CF59" s="193">
        <f ca="1">(Inputs!$G63+SUM($F50:CE50))/(1+VAT*Taxes!CF$9)/Inputs!$G55</f>
        <v>1</v>
      </c>
      <c r="CG59" s="193">
        <f ca="1">(Inputs!$G63+SUM($F50:CF50))/(1+VAT*Taxes!CG$9)/Inputs!$G55</f>
        <v>1</v>
      </c>
      <c r="CH59" s="193">
        <f ca="1">(Inputs!$G63+SUM($F50:CG50))/(1+VAT*Taxes!CH$9)/Inputs!$G55</f>
        <v>1</v>
      </c>
      <c r="CI59" s="193">
        <f ca="1">(Inputs!$G63+SUM($F50:CH50))/(1+VAT*Taxes!CI$9)/Inputs!$G55</f>
        <v>1</v>
      </c>
      <c r="CJ59" s="193">
        <f ca="1">(Inputs!$G63+SUM($F50:CI50))/(1+VAT*Taxes!CJ$9)/Inputs!$G55</f>
        <v>1</v>
      </c>
      <c r="CK59" s="193">
        <f ca="1">(Inputs!$G63+SUM($F50:CJ50))/(1+VAT*Taxes!CK$9)/Inputs!$G55</f>
        <v>1</v>
      </c>
      <c r="CL59" s="193">
        <f ca="1">(Inputs!$G63+SUM($F50:CK50))/(1+VAT*Taxes!CL$9)/Inputs!$G55</f>
        <v>1</v>
      </c>
      <c r="CM59" s="193">
        <f ca="1">(Inputs!$G63+SUM($F50:CL50))/(1+VAT*Taxes!CM$9)/Inputs!$G55</f>
        <v>1</v>
      </c>
      <c r="CN59" s="193">
        <f ca="1">(Inputs!$G63+SUM($F50:CM50))/(1+VAT*Taxes!CN$9)/Inputs!$G55</f>
        <v>1</v>
      </c>
      <c r="CO59" s="193">
        <f ca="1">(Inputs!$G63+SUM($F50:CN50))/(1+VAT*Taxes!CO$9)/Inputs!$G55</f>
        <v>1</v>
      </c>
      <c r="CP59" s="193">
        <f ca="1">(Inputs!$G63+SUM($F50:CO50))/(1+VAT*Taxes!CP$9)/Inputs!$G55</f>
        <v>1</v>
      </c>
      <c r="CQ59" s="193">
        <f ca="1">(Inputs!$G63+SUM($F50:CP50))/(1+VAT*Taxes!CQ$9)/Inputs!$G55</f>
        <v>1</v>
      </c>
      <c r="CR59" s="193">
        <f ca="1">(Inputs!$G63+SUM($F50:CQ50))/(1+VAT*Taxes!CR$9)/Inputs!$G55</f>
        <v>1</v>
      </c>
      <c r="CS59" s="193">
        <f ca="1">(Inputs!$G63+SUM($F50:CR50))/(1+VAT*Taxes!CS$9)/Inputs!$G55</f>
        <v>1</v>
      </c>
      <c r="CT59" s="193">
        <f ca="1">(Inputs!$G63+SUM($F50:CS50))/(1+VAT*Taxes!CT$9)/Inputs!$G55</f>
        <v>1</v>
      </c>
      <c r="CU59" s="193">
        <f ca="1">(Inputs!$G63+SUM($F50:CT50))/(1+VAT*Taxes!CU$9)/Inputs!$G55</f>
        <v>1</v>
      </c>
      <c r="CV59" s="193">
        <f ca="1">(Inputs!$G63+SUM($F50:CU50))/(1+VAT*Taxes!CV$9)/Inputs!$G55</f>
        <v>1</v>
      </c>
      <c r="CW59" s="193">
        <f ca="1">(Inputs!$G63+SUM($F50:CV50))/(1+VAT*Taxes!CW$9)/Inputs!$G55</f>
        <v>1</v>
      </c>
      <c r="CX59" s="193">
        <f ca="1">(Inputs!$G63+SUM($F50:CW50))/(1+VAT*Taxes!CX$9)/Inputs!$G55</f>
        <v>1</v>
      </c>
      <c r="CY59" s="193">
        <f ca="1">(Inputs!$G63+SUM($F50:CX50))/(1+VAT*Taxes!CY$9)/Inputs!$G55</f>
        <v>1</v>
      </c>
      <c r="CZ59" s="193">
        <f ca="1">(Inputs!$G63+SUM($F50:CY50))/(1+VAT*Taxes!CZ$9)/Inputs!$G55</f>
        <v>1</v>
      </c>
      <c r="DA59" s="193">
        <f ca="1">(Inputs!$G63+SUM($F50:CZ50))/(1+VAT*Taxes!DA$9)/Inputs!$G55</f>
        <v>1</v>
      </c>
      <c r="DB59" s="193">
        <f ca="1">(Inputs!$G63+SUM($F50:DA50))/(1+VAT*Taxes!DB$9)/Inputs!$G55</f>
        <v>1</v>
      </c>
      <c r="DC59" s="193">
        <f ca="1">(Inputs!$G63+SUM($F50:DB50))/(1+VAT*Taxes!DC$9)/Inputs!$G55</f>
        <v>1</v>
      </c>
      <c r="DD59" s="193">
        <f ca="1">(Inputs!$G63+SUM($F50:DC50))/(1+VAT*Taxes!DD$9)/Inputs!$G55</f>
        <v>1</v>
      </c>
      <c r="DE59" s="193">
        <f ca="1">(Inputs!$G63+SUM($F50:DD50))/(1+VAT*Taxes!DE$9)/Inputs!$G55</f>
        <v>1</v>
      </c>
      <c r="DF59" s="193">
        <f ca="1">(Inputs!$G63+SUM($F50:DE50))/(1+VAT*Taxes!DF$9)/Inputs!$G55</f>
        <v>1</v>
      </c>
      <c r="DG59" s="193">
        <f ca="1">(Inputs!$G63+SUM($F50:DF50))/(1+VAT*Taxes!DG$9)/Inputs!$G55</f>
        <v>1</v>
      </c>
      <c r="DH59" s="193">
        <f ca="1">(Inputs!$G63+SUM($F50:DG50))/(1+VAT*Taxes!DH$9)/Inputs!$G55</f>
        <v>1</v>
      </c>
      <c r="DI59" s="193">
        <f ca="1">(Inputs!$G63+SUM($F50:DH50))/(1+VAT*Taxes!DI$9)/Inputs!$G55</f>
        <v>1</v>
      </c>
      <c r="DJ59" s="193">
        <f ca="1">(Inputs!$G63+SUM($F50:DI50))/(1+VAT*Taxes!DJ$9)/Inputs!$G55</f>
        <v>1</v>
      </c>
      <c r="DK59" s="193">
        <f ca="1">(Inputs!$G63+SUM($F50:DJ50))/(1+VAT*Taxes!DK$9)/Inputs!$G55</f>
        <v>1</v>
      </c>
      <c r="DL59" s="193">
        <f ca="1">(Inputs!$G63+SUM($F50:DK50))/(1+VAT*Taxes!DL$9)/Inputs!$G55</f>
        <v>1</v>
      </c>
      <c r="DM59" s="193">
        <f ca="1">(Inputs!$G63+SUM($F50:DL50))/(1+VAT*Taxes!DM$9)/Inputs!$G55</f>
        <v>1</v>
      </c>
      <c r="DN59" s="193">
        <f ca="1">(Inputs!$G63+SUM($F50:DM50))/(1+VAT*Taxes!DN$9)/Inputs!$G55</f>
        <v>1</v>
      </c>
      <c r="DO59" s="193">
        <f ca="1">(Inputs!$G63+SUM($F50:DN50))/(1+VAT*Taxes!DO$9)/Inputs!$G55</f>
        <v>1</v>
      </c>
      <c r="DP59" s="193">
        <f ca="1">(Inputs!$G63+SUM($F50:DO50))/(1+VAT*Taxes!DP$9)/Inputs!$G55</f>
        <v>1</v>
      </c>
      <c r="DQ59" s="193">
        <f ca="1">(Inputs!$G63+SUM($F50:DP50))/(1+VAT*Taxes!DQ$9)/Inputs!$G55</f>
        <v>1</v>
      </c>
      <c r="DR59" s="193">
        <f ca="1">(Inputs!$G63+SUM($F50:DQ50))/(1+VAT*Taxes!DR$9)/Inputs!$G55</f>
        <v>1</v>
      </c>
      <c r="DS59" s="193">
        <f ca="1">(Inputs!$G63+SUM($F50:DR50))/(1+VAT*Taxes!DS$9)/Inputs!$G55</f>
        <v>1</v>
      </c>
      <c r="DT59" s="193">
        <f ca="1">(Inputs!$G63+SUM($F50:DS50))/(1+VAT*Taxes!DT$9)/Inputs!$G55</f>
        <v>1</v>
      </c>
      <c r="DU59" s="193">
        <f ca="1">(Inputs!$G63+SUM($F50:DT50))/(1+VAT*Taxes!DU$9)/Inputs!$G55</f>
        <v>1</v>
      </c>
      <c r="DV59" s="21"/>
      <c r="DW59" s="21"/>
      <c r="DX59" s="21"/>
      <c r="DY59" s="21"/>
      <c r="DZ59" s="21"/>
      <c r="EA59" s="21"/>
      <c r="EB59" s="21"/>
      <c r="EC59" s="21"/>
      <c r="ED59" s="21"/>
      <c r="EE59" s="21"/>
      <c r="EF59" s="21"/>
      <c r="EG59" s="21"/>
      <c r="EH59" s="21"/>
      <c r="EI59" s="21"/>
      <c r="EJ59" s="21"/>
      <c r="EK59" s="21"/>
      <c r="EL59" s="21"/>
      <c r="EM59" s="21"/>
      <c r="EN59" s="21"/>
      <c r="EO59" s="21"/>
    </row>
    <row r="60" spans="1:145" ht="13.5" customHeight="1">
      <c r="A60" s="21"/>
      <c r="B60" s="21"/>
      <c r="C60" s="60" t="s">
        <v>415</v>
      </c>
      <c r="D60" s="32" t="s">
        <v>77</v>
      </c>
      <c r="E60" s="194"/>
      <c r="F60" s="193">
        <f ca="1">Inputs!$G64/(1+VAT*Taxes!F$9)/Inputs!$G56</f>
        <v>1</v>
      </c>
      <c r="G60" s="193">
        <f ca="1">(Inputs!$G64+SUM($F51:F51))/(1+VAT*Taxes!G$9)/Inputs!$G56</f>
        <v>1</v>
      </c>
      <c r="H60" s="193">
        <f ca="1">(Inputs!$G64+SUM($F51:G51))/(1+VAT*Taxes!H$9)/Inputs!$G56</f>
        <v>1</v>
      </c>
      <c r="I60" s="193">
        <f ca="1">(Inputs!$G64+SUM($F51:H51))/(1+VAT*Taxes!I$9)/Inputs!$G56</f>
        <v>1</v>
      </c>
      <c r="J60" s="193">
        <f ca="1">(Inputs!$G64+SUM($F51:I51))/(1+VAT*Taxes!J$9)/Inputs!$G56</f>
        <v>1</v>
      </c>
      <c r="K60" s="193">
        <f ca="1">(Inputs!$G64+SUM($F51:J51))/(1+VAT*Taxes!K$9)/Inputs!$G56</f>
        <v>1</v>
      </c>
      <c r="L60" s="193">
        <f ca="1">(Inputs!$G64+SUM($F51:K51))/(1+VAT*Taxes!L$9)/Inputs!$G56</f>
        <v>1</v>
      </c>
      <c r="M60" s="193">
        <f ca="1">(Inputs!$G64+SUM($F51:L51))/(1+VAT*Taxes!M$9)/Inputs!$G56</f>
        <v>1</v>
      </c>
      <c r="N60" s="193">
        <f ca="1">(Inputs!$G64+SUM($F51:M51))/(1+VAT*Taxes!N$9)/Inputs!$G56</f>
        <v>1</v>
      </c>
      <c r="O60" s="193">
        <f ca="1">(Inputs!$G64+SUM($F51:N51))/(1+VAT*Taxes!O$9)/Inputs!$G56</f>
        <v>1</v>
      </c>
      <c r="P60" s="193">
        <f ca="1">(Inputs!$G64+SUM($F51:O51))/(1+VAT*Taxes!P$9)/Inputs!$G56</f>
        <v>1</v>
      </c>
      <c r="Q60" s="193">
        <f ca="1">(Inputs!$G64+SUM($F51:P51))/(1+VAT*Taxes!Q$9)/Inputs!$G56</f>
        <v>1</v>
      </c>
      <c r="R60" s="193">
        <f ca="1">(Inputs!$G64+SUM($F51:Q51))/(1+VAT*Taxes!R$9)/Inputs!$G56</f>
        <v>1</v>
      </c>
      <c r="S60" s="193">
        <f ca="1">(Inputs!$G64+SUM($F51:R51))/(1+VAT*Taxes!S$9)/Inputs!$G56</f>
        <v>1</v>
      </c>
      <c r="T60" s="193">
        <f ca="1">(Inputs!$G64+SUM($F51:S51))/(1+VAT*Taxes!T$9)/Inputs!$G56</f>
        <v>1</v>
      </c>
      <c r="U60" s="193">
        <f ca="1">(Inputs!$G64+SUM($F51:T51))/(1+VAT*Taxes!U$9)/Inputs!$G56</f>
        <v>1</v>
      </c>
      <c r="V60" s="193">
        <f ca="1">(Inputs!$G64+SUM($F51:U51))/(1+VAT*Taxes!V$9)/Inputs!$G56</f>
        <v>1</v>
      </c>
      <c r="W60" s="193">
        <f ca="1">(Inputs!$G64+SUM($F51:V51))/(1+VAT*Taxes!W$9)/Inputs!$G56</f>
        <v>1</v>
      </c>
      <c r="X60" s="193">
        <f ca="1">(Inputs!$G64+SUM($F51:W51))/(1+VAT*Taxes!X$9)/Inputs!$G56</f>
        <v>1</v>
      </c>
      <c r="Y60" s="193">
        <f ca="1">(Inputs!$G64+SUM($F51:X51))/(1+VAT*Taxes!Y$9)/Inputs!$G56</f>
        <v>1</v>
      </c>
      <c r="Z60" s="193">
        <f ca="1">(Inputs!$G64+SUM($F51:Y51))/(1+VAT*Taxes!Z$9)/Inputs!$G56</f>
        <v>1</v>
      </c>
      <c r="AA60" s="193">
        <f ca="1">(Inputs!$G64+SUM($F51:Z51))/(1+VAT*Taxes!AA$9)/Inputs!$G56</f>
        <v>1</v>
      </c>
      <c r="AB60" s="193">
        <f ca="1">(Inputs!$G64+SUM($F51:AA51))/(1+VAT*Taxes!AB$9)/Inputs!$G56</f>
        <v>1</v>
      </c>
      <c r="AC60" s="193">
        <f ca="1">(Inputs!$G64+SUM($F51:AB51))/(1+VAT*Taxes!AC$9)/Inputs!$G56</f>
        <v>1</v>
      </c>
      <c r="AD60" s="193">
        <f ca="1">(Inputs!$G64+SUM($F51:AC51))/(1+VAT*Taxes!AD$9)/Inputs!$G56</f>
        <v>1</v>
      </c>
      <c r="AE60" s="193">
        <f ca="1">(Inputs!$G64+SUM($F51:AD51))/(1+VAT*Taxes!AE$9)/Inputs!$G56</f>
        <v>1</v>
      </c>
      <c r="AF60" s="193">
        <f ca="1">(Inputs!$G64+SUM($F51:AE51))/(1+VAT*Taxes!AF$9)/Inputs!$G56</f>
        <v>1</v>
      </c>
      <c r="AG60" s="193">
        <f ca="1">(Inputs!$G64+SUM($F51:AF51))/(1+VAT*Taxes!AG$9)/Inputs!$G56</f>
        <v>1</v>
      </c>
      <c r="AH60" s="193">
        <f ca="1">(Inputs!$G64+SUM($F51:AG51))/(1+VAT*Taxes!AH$9)/Inputs!$G56</f>
        <v>1</v>
      </c>
      <c r="AI60" s="193">
        <f ca="1">(Inputs!$G64+SUM($F51:AH51))/(1+VAT*Taxes!AI$9)/Inputs!$G56</f>
        <v>1</v>
      </c>
      <c r="AJ60" s="193">
        <f ca="1">(Inputs!$G64+SUM($F51:AI51))/(1+VAT*Taxes!AJ$9)/Inputs!$G56</f>
        <v>1</v>
      </c>
      <c r="AK60" s="193">
        <f ca="1">(Inputs!$G64+SUM($F51:AJ51))/(1+VAT*Taxes!AK$9)/Inputs!$G56</f>
        <v>1</v>
      </c>
      <c r="AL60" s="193">
        <f ca="1">(Inputs!$G64+SUM($F51:AK51))/(1+VAT*Taxes!AL$9)/Inputs!$G56</f>
        <v>1</v>
      </c>
      <c r="AM60" s="193">
        <f ca="1">(Inputs!$G64+SUM($F51:AL51))/(1+VAT*Taxes!AM$9)/Inputs!$G56</f>
        <v>1</v>
      </c>
      <c r="AN60" s="193">
        <f ca="1">(Inputs!$G64+SUM($F51:AM51))/(1+VAT*Taxes!AN$9)/Inputs!$G56</f>
        <v>1</v>
      </c>
      <c r="AO60" s="193">
        <f ca="1">(Inputs!$G64+SUM($F51:AN51))/(1+VAT*Taxes!AO$9)/Inputs!$G56</f>
        <v>1</v>
      </c>
      <c r="AP60" s="193">
        <f ca="1">(Inputs!$G64+SUM($F51:AO51))/(1+VAT*Taxes!AP$9)/Inputs!$G56</f>
        <v>1</v>
      </c>
      <c r="AQ60" s="193">
        <f ca="1">(Inputs!$G64+SUM($F51:AP51))/(1+VAT*Taxes!AQ$9)/Inputs!$G56</f>
        <v>1</v>
      </c>
      <c r="AR60" s="193">
        <f ca="1">(Inputs!$G64+SUM($F51:AQ51))/(1+VAT*Taxes!AR$9)/Inputs!$G56</f>
        <v>1</v>
      </c>
      <c r="AS60" s="193">
        <f ca="1">(Inputs!$G64+SUM($F51:AR51))/(1+VAT*Taxes!AS$9)/Inputs!$G56</f>
        <v>1</v>
      </c>
      <c r="AT60" s="193">
        <f ca="1">(Inputs!$G64+SUM($F51:AS51))/(1+VAT*Taxes!AT$9)/Inputs!$G56</f>
        <v>1</v>
      </c>
      <c r="AU60" s="193">
        <f ca="1">(Inputs!$G64+SUM($F51:AT51))/(1+VAT*Taxes!AU$9)/Inputs!$G56</f>
        <v>1</v>
      </c>
      <c r="AV60" s="193">
        <f ca="1">(Inputs!$G64+SUM($F51:AU51))/(1+VAT*Taxes!AV$9)/Inputs!$G56</f>
        <v>1</v>
      </c>
      <c r="AW60" s="193">
        <f ca="1">(Inputs!$G64+SUM($F51:AV51))/(1+VAT*Taxes!AW$9)/Inputs!$G56</f>
        <v>1</v>
      </c>
      <c r="AX60" s="193">
        <f ca="1">(Inputs!$G64+SUM($F51:AW51))/(1+VAT*Taxes!AX$9)/Inputs!$G56</f>
        <v>1</v>
      </c>
      <c r="AY60" s="193">
        <f ca="1">(Inputs!$G64+SUM($F51:AX51))/(1+VAT*Taxes!AY$9)/Inputs!$G56</f>
        <v>1</v>
      </c>
      <c r="AZ60" s="193">
        <f ca="1">(Inputs!$G64+SUM($F51:AY51))/(1+VAT*Taxes!AZ$9)/Inputs!$G56</f>
        <v>1</v>
      </c>
      <c r="BA60" s="193">
        <f ca="1">(Inputs!$G64+SUM($F51:AZ51))/(1+VAT*Taxes!BA$9)/Inputs!$G56</f>
        <v>1</v>
      </c>
      <c r="BB60" s="193">
        <f ca="1">(Inputs!$G64+SUM($F51:BA51))/(1+VAT*Taxes!BB$9)/Inputs!$G56</f>
        <v>1</v>
      </c>
      <c r="BC60" s="193">
        <f ca="1">(Inputs!$G64+SUM($F51:BB51))/(1+VAT*Taxes!BC$9)/Inputs!$G56</f>
        <v>1</v>
      </c>
      <c r="BD60" s="193">
        <f ca="1">(Inputs!$G64+SUM($F51:BC51))/(1+VAT*Taxes!BD$9)/Inputs!$G56</f>
        <v>1</v>
      </c>
      <c r="BE60" s="193">
        <f ca="1">(Inputs!$G64+SUM($F51:BD51))/(1+VAT*Taxes!BE$9)/Inputs!$G56</f>
        <v>1</v>
      </c>
      <c r="BF60" s="193">
        <f ca="1">(Inputs!$G64+SUM($F51:BE51))/(1+VAT*Taxes!BF$9)/Inputs!$G56</f>
        <v>1</v>
      </c>
      <c r="BG60" s="193">
        <f ca="1">(Inputs!$G64+SUM($F51:BF51))/(1+VAT*Taxes!BG$9)/Inputs!$G56</f>
        <v>1</v>
      </c>
      <c r="BH60" s="193">
        <f ca="1">(Inputs!$G64+SUM($F51:BG51))/(1+VAT*Taxes!BH$9)/Inputs!$G56</f>
        <v>1</v>
      </c>
      <c r="BI60" s="193">
        <f ca="1">(Inputs!$G64+SUM($F51:BH51))/(1+VAT*Taxes!BI$9)/Inputs!$G56</f>
        <v>1</v>
      </c>
      <c r="BJ60" s="193">
        <f ca="1">(Inputs!$G64+SUM($F51:BI51))/(1+VAT*Taxes!BJ$9)/Inputs!$G56</f>
        <v>1</v>
      </c>
      <c r="BK60" s="193">
        <f ca="1">(Inputs!$G64+SUM($F51:BJ51))/(1+VAT*Taxes!BK$9)/Inputs!$G56</f>
        <v>1</v>
      </c>
      <c r="BL60" s="193">
        <f ca="1">(Inputs!$G64+SUM($F51:BK51))/(1+VAT*Taxes!BL$9)/Inputs!$G56</f>
        <v>1</v>
      </c>
      <c r="BM60" s="193">
        <f ca="1">(Inputs!$G64+SUM($F51:BL51))/(1+VAT*Taxes!BM$9)/Inputs!$G56</f>
        <v>1</v>
      </c>
      <c r="BN60" s="193">
        <f ca="1">(Inputs!$G64+SUM($F51:BM51))/(1+VAT*Taxes!BN$9)/Inputs!$G56</f>
        <v>1</v>
      </c>
      <c r="BO60" s="193">
        <f ca="1">(Inputs!$G64+SUM($F51:BN51))/(1+VAT*Taxes!BO$9)/Inputs!$G56</f>
        <v>1</v>
      </c>
      <c r="BP60" s="193">
        <f ca="1">(Inputs!$G64+SUM($F51:BO51))/(1+VAT*Taxes!BP$9)/Inputs!$G56</f>
        <v>1</v>
      </c>
      <c r="BQ60" s="193">
        <f ca="1">(Inputs!$G64+SUM($F51:BP51))/(1+VAT*Taxes!BQ$9)/Inputs!$G56</f>
        <v>1</v>
      </c>
      <c r="BR60" s="193">
        <f ca="1">(Inputs!$G64+SUM($F51:BQ51))/(1+VAT*Taxes!BR$9)/Inputs!$G56</f>
        <v>1</v>
      </c>
      <c r="BS60" s="193">
        <f ca="1">(Inputs!$G64+SUM($F51:BR51))/(1+VAT*Taxes!BS$9)/Inputs!$G56</f>
        <v>1</v>
      </c>
      <c r="BT60" s="193">
        <f ca="1">(Inputs!$G64+SUM($F51:BS51))/(1+VAT*Taxes!BT$9)/Inputs!$G56</f>
        <v>1</v>
      </c>
      <c r="BU60" s="193">
        <f ca="1">(Inputs!$G64+SUM($F51:BT51))/(1+VAT*Taxes!BU$9)/Inputs!$G56</f>
        <v>1</v>
      </c>
      <c r="BV60" s="193">
        <f ca="1">(Inputs!$G64+SUM($F51:BU51))/(1+VAT*Taxes!BV$9)/Inputs!$G56</f>
        <v>1</v>
      </c>
      <c r="BW60" s="193">
        <f ca="1">(Inputs!$G64+SUM($F51:BV51))/(1+VAT*Taxes!BW$9)/Inputs!$G56</f>
        <v>1</v>
      </c>
      <c r="BX60" s="193">
        <f ca="1">(Inputs!$G64+SUM($F51:BW51))/(1+VAT*Taxes!BX$9)/Inputs!$G56</f>
        <v>1</v>
      </c>
      <c r="BY60" s="193">
        <f ca="1">(Inputs!$G64+SUM($F51:BX51))/(1+VAT*Taxes!BY$9)/Inputs!$G56</f>
        <v>1</v>
      </c>
      <c r="BZ60" s="193">
        <f ca="1">(Inputs!$G64+SUM($F51:BY51))/(1+VAT*Taxes!BZ$9)/Inputs!$G56</f>
        <v>1</v>
      </c>
      <c r="CA60" s="193">
        <f ca="1">(Inputs!$G64+SUM($F51:BZ51))/(1+VAT*Taxes!CA$9)/Inputs!$G56</f>
        <v>1</v>
      </c>
      <c r="CB60" s="193">
        <f ca="1">(Inputs!$G64+SUM($F51:CA51))/(1+VAT*Taxes!CB$9)/Inputs!$G56</f>
        <v>1</v>
      </c>
      <c r="CC60" s="193">
        <f ca="1">(Inputs!$G64+SUM($F51:CB51))/(1+VAT*Taxes!CC$9)/Inputs!$G56</f>
        <v>1</v>
      </c>
      <c r="CD60" s="193">
        <f ca="1">(Inputs!$G64+SUM($F51:CC51))/(1+VAT*Taxes!CD$9)/Inputs!$G56</f>
        <v>1</v>
      </c>
      <c r="CE60" s="193">
        <f ca="1">(Inputs!$G64+SUM($F51:CD51))/(1+VAT*Taxes!CE$9)/Inputs!$G56</f>
        <v>1</v>
      </c>
      <c r="CF60" s="193">
        <f ca="1">(Inputs!$G64+SUM($F51:CE51))/(1+VAT*Taxes!CF$9)/Inputs!$G56</f>
        <v>1</v>
      </c>
      <c r="CG60" s="193">
        <f ca="1">(Inputs!$G64+SUM($F51:CF51))/(1+VAT*Taxes!CG$9)/Inputs!$G56</f>
        <v>1</v>
      </c>
      <c r="CH60" s="193">
        <f ca="1">(Inputs!$G64+SUM($F51:CG51))/(1+VAT*Taxes!CH$9)/Inputs!$G56</f>
        <v>1</v>
      </c>
      <c r="CI60" s="193">
        <f ca="1">(Inputs!$G64+SUM($F51:CH51))/(1+VAT*Taxes!CI$9)/Inputs!$G56</f>
        <v>1</v>
      </c>
      <c r="CJ60" s="193">
        <f ca="1">(Inputs!$G64+SUM($F51:CI51))/(1+VAT*Taxes!CJ$9)/Inputs!$G56</f>
        <v>1</v>
      </c>
      <c r="CK60" s="193">
        <f ca="1">(Inputs!$G64+SUM($F51:CJ51))/(1+VAT*Taxes!CK$9)/Inputs!$G56</f>
        <v>1</v>
      </c>
      <c r="CL60" s="193">
        <f ca="1">(Inputs!$G64+SUM($F51:CK51))/(1+VAT*Taxes!CL$9)/Inputs!$G56</f>
        <v>1</v>
      </c>
      <c r="CM60" s="193">
        <f ca="1">(Inputs!$G64+SUM($F51:CL51))/(1+VAT*Taxes!CM$9)/Inputs!$G56</f>
        <v>1</v>
      </c>
      <c r="CN60" s="193">
        <f ca="1">(Inputs!$G64+SUM($F51:CM51))/(1+VAT*Taxes!CN$9)/Inputs!$G56</f>
        <v>1</v>
      </c>
      <c r="CO60" s="193">
        <f ca="1">(Inputs!$G64+SUM($F51:CN51))/(1+VAT*Taxes!CO$9)/Inputs!$G56</f>
        <v>1</v>
      </c>
      <c r="CP60" s="193">
        <f ca="1">(Inputs!$G64+SUM($F51:CO51))/(1+VAT*Taxes!CP$9)/Inputs!$G56</f>
        <v>1</v>
      </c>
      <c r="CQ60" s="193">
        <f ca="1">(Inputs!$G64+SUM($F51:CP51))/(1+VAT*Taxes!CQ$9)/Inputs!$G56</f>
        <v>1</v>
      </c>
      <c r="CR60" s="193">
        <f ca="1">(Inputs!$G64+SUM($F51:CQ51))/(1+VAT*Taxes!CR$9)/Inputs!$G56</f>
        <v>1</v>
      </c>
      <c r="CS60" s="193">
        <f ca="1">(Inputs!$G64+SUM($F51:CR51))/(1+VAT*Taxes!CS$9)/Inputs!$G56</f>
        <v>1</v>
      </c>
      <c r="CT60" s="193">
        <f ca="1">(Inputs!$G64+SUM($F51:CS51))/(1+VAT*Taxes!CT$9)/Inputs!$G56</f>
        <v>1</v>
      </c>
      <c r="CU60" s="193">
        <f ca="1">(Inputs!$G64+SUM($F51:CT51))/(1+VAT*Taxes!CU$9)/Inputs!$G56</f>
        <v>1</v>
      </c>
      <c r="CV60" s="193">
        <f ca="1">(Inputs!$G64+SUM($F51:CU51))/(1+VAT*Taxes!CV$9)/Inputs!$G56</f>
        <v>1</v>
      </c>
      <c r="CW60" s="193">
        <f ca="1">(Inputs!$G64+SUM($F51:CV51))/(1+VAT*Taxes!CW$9)/Inputs!$G56</f>
        <v>1</v>
      </c>
      <c r="CX60" s="193">
        <f ca="1">(Inputs!$G64+SUM($F51:CW51))/(1+VAT*Taxes!CX$9)/Inputs!$G56</f>
        <v>1</v>
      </c>
      <c r="CY60" s="193">
        <f ca="1">(Inputs!$G64+SUM($F51:CX51))/(1+VAT*Taxes!CY$9)/Inputs!$G56</f>
        <v>1</v>
      </c>
      <c r="CZ60" s="193">
        <f ca="1">(Inputs!$G64+SUM($F51:CY51))/(1+VAT*Taxes!CZ$9)/Inputs!$G56</f>
        <v>1</v>
      </c>
      <c r="DA60" s="193">
        <f ca="1">(Inputs!$G64+SUM($F51:CZ51))/(1+VAT*Taxes!DA$9)/Inputs!$G56</f>
        <v>1</v>
      </c>
      <c r="DB60" s="193">
        <f ca="1">(Inputs!$G64+SUM($F51:DA51))/(1+VAT*Taxes!DB$9)/Inputs!$G56</f>
        <v>1</v>
      </c>
      <c r="DC60" s="193">
        <f ca="1">(Inputs!$G64+SUM($F51:DB51))/(1+VAT*Taxes!DC$9)/Inputs!$G56</f>
        <v>1</v>
      </c>
      <c r="DD60" s="193">
        <f ca="1">(Inputs!$G64+SUM($F51:DC51))/(1+VAT*Taxes!DD$9)/Inputs!$G56</f>
        <v>1</v>
      </c>
      <c r="DE60" s="193">
        <f ca="1">(Inputs!$G64+SUM($F51:DD51))/(1+VAT*Taxes!DE$9)/Inputs!$G56</f>
        <v>1</v>
      </c>
      <c r="DF60" s="193">
        <f ca="1">(Inputs!$G64+SUM($F51:DE51))/(1+VAT*Taxes!DF$9)/Inputs!$G56</f>
        <v>1</v>
      </c>
      <c r="DG60" s="193">
        <f ca="1">(Inputs!$G64+SUM($F51:DF51))/(1+VAT*Taxes!DG$9)/Inputs!$G56</f>
        <v>1</v>
      </c>
      <c r="DH60" s="193">
        <f ca="1">(Inputs!$G64+SUM($F51:DG51))/(1+VAT*Taxes!DH$9)/Inputs!$G56</f>
        <v>1</v>
      </c>
      <c r="DI60" s="193">
        <f ca="1">(Inputs!$G64+SUM($F51:DH51))/(1+VAT*Taxes!DI$9)/Inputs!$G56</f>
        <v>1</v>
      </c>
      <c r="DJ60" s="193">
        <f ca="1">(Inputs!$G64+SUM($F51:DI51))/(1+VAT*Taxes!DJ$9)/Inputs!$G56</f>
        <v>1</v>
      </c>
      <c r="DK60" s="193">
        <f ca="1">(Inputs!$G64+SUM($F51:DJ51))/(1+VAT*Taxes!DK$9)/Inputs!$G56</f>
        <v>1</v>
      </c>
      <c r="DL60" s="193">
        <f ca="1">(Inputs!$G64+SUM($F51:DK51))/(1+VAT*Taxes!DL$9)/Inputs!$G56</f>
        <v>1</v>
      </c>
      <c r="DM60" s="193">
        <f ca="1">(Inputs!$G64+SUM($F51:DL51))/(1+VAT*Taxes!DM$9)/Inputs!$G56</f>
        <v>1</v>
      </c>
      <c r="DN60" s="193">
        <f ca="1">(Inputs!$G64+SUM($F51:DM51))/(1+VAT*Taxes!DN$9)/Inputs!$G56</f>
        <v>1</v>
      </c>
      <c r="DO60" s="193">
        <f ca="1">(Inputs!$G64+SUM($F51:DN51))/(1+VAT*Taxes!DO$9)/Inputs!$G56</f>
        <v>1</v>
      </c>
      <c r="DP60" s="193">
        <f ca="1">(Inputs!$G64+SUM($F51:DO51))/(1+VAT*Taxes!DP$9)/Inputs!$G56</f>
        <v>1</v>
      </c>
      <c r="DQ60" s="193">
        <f ca="1">(Inputs!$G64+SUM($F51:DP51))/(1+VAT*Taxes!DQ$9)/Inputs!$G56</f>
        <v>1</v>
      </c>
      <c r="DR60" s="193">
        <f ca="1">(Inputs!$G64+SUM($F51:DQ51))/(1+VAT*Taxes!DR$9)/Inputs!$G56</f>
        <v>1</v>
      </c>
      <c r="DS60" s="193">
        <f ca="1">(Inputs!$G64+SUM($F51:DR51))/(1+VAT*Taxes!DS$9)/Inputs!$G56</f>
        <v>1</v>
      </c>
      <c r="DT60" s="193">
        <f ca="1">(Inputs!$G64+SUM($F51:DS51))/(1+VAT*Taxes!DT$9)/Inputs!$G56</f>
        <v>1</v>
      </c>
      <c r="DU60" s="193">
        <f ca="1">(Inputs!$G64+SUM($F51:DT51))/(1+VAT*Taxes!DU$9)/Inputs!$G56</f>
        <v>1</v>
      </c>
      <c r="DV60" s="21"/>
      <c r="DW60" s="21"/>
      <c r="DX60" s="21"/>
      <c r="DY60" s="21"/>
      <c r="DZ60" s="21"/>
      <c r="EA60" s="21"/>
      <c r="EB60" s="21"/>
      <c r="EC60" s="21"/>
      <c r="ED60" s="21"/>
      <c r="EE60" s="21"/>
      <c r="EF60" s="21"/>
      <c r="EG60" s="21"/>
      <c r="EH60" s="21"/>
      <c r="EI60" s="21"/>
      <c r="EJ60" s="21"/>
      <c r="EK60" s="21"/>
      <c r="EL60" s="21"/>
      <c r="EM60" s="21"/>
      <c r="EN60" s="21"/>
      <c r="EO60" s="21"/>
    </row>
    <row r="61" spans="1:145" ht="18" customHeight="1">
      <c r="A61" s="21"/>
      <c r="B61" s="67" t="s">
        <v>417</v>
      </c>
      <c r="C61" s="62"/>
      <c r="D61" s="99" t="s">
        <v>77</v>
      </c>
      <c r="E61" s="194"/>
      <c r="F61" s="195">
        <f t="shared" ref="F61:DU61" ca="1" si="9">SUM(F55:F60)</f>
        <v>6</v>
      </c>
      <c r="G61" s="195">
        <f ca="1">SUM(G55:G60)</f>
        <v>6.1388888888888893</v>
      </c>
      <c r="H61" s="195">
        <f t="shared" ca="1" si="9"/>
        <v>6.2777777777777777</v>
      </c>
      <c r="I61" s="195">
        <f t="shared" ca="1" si="9"/>
        <v>6.416666666666667</v>
      </c>
      <c r="J61" s="195">
        <f t="shared" ca="1" si="9"/>
        <v>6.5555555555555554</v>
      </c>
      <c r="K61" s="195">
        <f t="shared" ca="1" si="9"/>
        <v>6.6944444444444446</v>
      </c>
      <c r="L61" s="195">
        <f t="shared" ca="1" si="9"/>
        <v>6.833333333333333</v>
      </c>
      <c r="M61" s="195">
        <f t="shared" ca="1" si="9"/>
        <v>6.9722222222222223</v>
      </c>
      <c r="N61" s="195">
        <f t="shared" ca="1" si="9"/>
        <v>7.1111111111111107</v>
      </c>
      <c r="O61" s="195">
        <f t="shared" ca="1" si="9"/>
        <v>7.25</v>
      </c>
      <c r="P61" s="195">
        <f t="shared" ca="1" si="9"/>
        <v>7.3888888888888884</v>
      </c>
      <c r="Q61" s="195">
        <f t="shared" ca="1" si="9"/>
        <v>7.5277777777777777</v>
      </c>
      <c r="R61" s="195">
        <f t="shared" ca="1" si="9"/>
        <v>7.6666666666666661</v>
      </c>
      <c r="S61" s="195">
        <f t="shared" ca="1" si="9"/>
        <v>7.8109722222222215</v>
      </c>
      <c r="T61" s="195">
        <f t="shared" ca="1" si="9"/>
        <v>7.9552777777777779</v>
      </c>
      <c r="U61" s="195">
        <f t="shared" ca="1" si="9"/>
        <v>8.0995833333333334</v>
      </c>
      <c r="V61" s="195">
        <f t="shared" ca="1" si="9"/>
        <v>8.2438888888888897</v>
      </c>
      <c r="W61" s="195">
        <f t="shared" ca="1" si="9"/>
        <v>8.3881944444444443</v>
      </c>
      <c r="X61" s="195">
        <f t="shared" ca="1" si="9"/>
        <v>8.5324999999999989</v>
      </c>
      <c r="Y61" s="195">
        <f t="shared" ca="1" si="9"/>
        <v>8.6768055555555552</v>
      </c>
      <c r="Z61" s="195">
        <f t="shared" ca="1" si="9"/>
        <v>8.8211111111111116</v>
      </c>
      <c r="AA61" s="195">
        <f t="shared" ca="1" si="9"/>
        <v>8.9654166666666661</v>
      </c>
      <c r="AB61" s="195">
        <f t="shared" ca="1" si="9"/>
        <v>9.1097222222222207</v>
      </c>
      <c r="AC61" s="195">
        <f t="shared" ca="1" si="9"/>
        <v>9.2540277777777771</v>
      </c>
      <c r="AD61" s="195">
        <f t="shared" ca="1" si="9"/>
        <v>9.3983333333333334</v>
      </c>
      <c r="AE61" s="195">
        <f t="shared" ca="1" si="9"/>
        <v>9.5484111111111112</v>
      </c>
      <c r="AF61" s="195">
        <f t="shared" ca="1" si="9"/>
        <v>9.6984888888888889</v>
      </c>
      <c r="AG61" s="195">
        <f t="shared" ca="1" si="9"/>
        <v>9.8485666666666667</v>
      </c>
      <c r="AH61" s="195">
        <f t="shared" ca="1" si="9"/>
        <v>9.9986444444444444</v>
      </c>
      <c r="AI61" s="195">
        <f t="shared" ca="1" si="9"/>
        <v>10.148722222222222</v>
      </c>
      <c r="AJ61" s="195">
        <f t="shared" ca="1" si="9"/>
        <v>10.2988</v>
      </c>
      <c r="AK61" s="195">
        <f t="shared" ca="1" si="9"/>
        <v>10.448877777777778</v>
      </c>
      <c r="AL61" s="195">
        <f t="shared" ca="1" si="9"/>
        <v>10.598955555555555</v>
      </c>
      <c r="AM61" s="195">
        <f t="shared" ca="1" si="9"/>
        <v>10.749033333333333</v>
      </c>
      <c r="AN61" s="195">
        <f t="shared" ca="1" si="9"/>
        <v>10.899111111111111</v>
      </c>
      <c r="AO61" s="195">
        <f t="shared" ca="1" si="9"/>
        <v>11.049188888888889</v>
      </c>
      <c r="AP61" s="195">
        <f t="shared" ca="1" si="9"/>
        <v>11.199266666666666</v>
      </c>
      <c r="AQ61" s="195">
        <f t="shared" ca="1" si="9"/>
        <v>11.355347555555554</v>
      </c>
      <c r="AR61" s="195">
        <f t="shared" ca="1" si="9"/>
        <v>11.511428444444444</v>
      </c>
      <c r="AS61" s="195">
        <f t="shared" ca="1" si="9"/>
        <v>11.667509333333332</v>
      </c>
      <c r="AT61" s="195">
        <f t="shared" ca="1" si="9"/>
        <v>11.82359022222222</v>
      </c>
      <c r="AU61" s="195">
        <f t="shared" ca="1" si="9"/>
        <v>11.979671111111109</v>
      </c>
      <c r="AV61" s="195">
        <f t="shared" ca="1" si="9"/>
        <v>12.135751999999997</v>
      </c>
      <c r="AW61" s="195">
        <f t="shared" ca="1" si="9"/>
        <v>12.291832888888887</v>
      </c>
      <c r="AX61" s="195">
        <f t="shared" ca="1" si="9"/>
        <v>12.447913777777774</v>
      </c>
      <c r="AY61" s="195">
        <f t="shared" ca="1" si="9"/>
        <v>12.603994666666663</v>
      </c>
      <c r="AZ61" s="195">
        <f t="shared" ca="1" si="9"/>
        <v>12.760075555555552</v>
      </c>
      <c r="BA61" s="195">
        <f t="shared" ca="1" si="9"/>
        <v>12.916156444444439</v>
      </c>
      <c r="BB61" s="195">
        <f t="shared" ca="1" si="9"/>
        <v>13.072237333333328</v>
      </c>
      <c r="BC61" s="195">
        <f t="shared" ca="1" si="9"/>
        <v>13.234561457777774</v>
      </c>
      <c r="BD61" s="195">
        <f t="shared" ca="1" si="9"/>
        <v>13.396885582222218</v>
      </c>
      <c r="BE61" s="195">
        <f t="shared" ca="1" si="9"/>
        <v>13.55920970666666</v>
      </c>
      <c r="BF61" s="195">
        <f t="shared" ca="1" si="9"/>
        <v>13.721533831111106</v>
      </c>
      <c r="BG61" s="195">
        <f t="shared" ca="1" si="9"/>
        <v>13.88385795555555</v>
      </c>
      <c r="BH61" s="195">
        <f t="shared" ca="1" si="9"/>
        <v>14.046182079999994</v>
      </c>
      <c r="BI61" s="195">
        <f t="shared" ca="1" si="9"/>
        <v>14.208506204444438</v>
      </c>
      <c r="BJ61" s="195">
        <f t="shared" ca="1" si="9"/>
        <v>14.370830328888882</v>
      </c>
      <c r="BK61" s="195">
        <f t="shared" ca="1" si="9"/>
        <v>14.533154453333328</v>
      </c>
      <c r="BL61" s="195">
        <f t="shared" ca="1" si="9"/>
        <v>14.695478577777774</v>
      </c>
      <c r="BM61" s="195">
        <f t="shared" ca="1" si="9"/>
        <v>14.857802702222218</v>
      </c>
      <c r="BN61" s="195">
        <f t="shared" ca="1" si="9"/>
        <v>15.020126826666662</v>
      </c>
      <c r="BO61" s="195">
        <f t="shared" ca="1" si="9"/>
        <v>15.188943916088883</v>
      </c>
      <c r="BP61" s="195">
        <f t="shared" ca="1" si="9"/>
        <v>15.357761005511104</v>
      </c>
      <c r="BQ61" s="195">
        <f t="shared" ca="1" si="9"/>
        <v>15.526578094933326</v>
      </c>
      <c r="BR61" s="195">
        <f t="shared" ca="1" si="9"/>
        <v>15.695395184355549</v>
      </c>
      <c r="BS61" s="195">
        <f t="shared" ca="1" si="9"/>
        <v>15.86421227377777</v>
      </c>
      <c r="BT61" s="195">
        <f t="shared" ca="1" si="9"/>
        <v>16.033029363199994</v>
      </c>
      <c r="BU61" s="195">
        <f t="shared" ca="1" si="9"/>
        <v>16.201846452622213</v>
      </c>
      <c r="BV61" s="195">
        <f t="shared" ca="1" si="9"/>
        <v>16.370663542044433</v>
      </c>
      <c r="BW61" s="195">
        <f t="shared" ca="1" si="9"/>
        <v>16.539480631466656</v>
      </c>
      <c r="BX61" s="195">
        <f t="shared" ca="1" si="9"/>
        <v>16.708297720888879</v>
      </c>
      <c r="BY61" s="195">
        <f t="shared" ca="1" si="9"/>
        <v>16.877114810311099</v>
      </c>
      <c r="BZ61" s="195">
        <f t="shared" ca="1" si="9"/>
        <v>17.045931899733318</v>
      </c>
      <c r="CA61" s="195">
        <f t="shared" ca="1" si="9"/>
        <v>17.22150167273243</v>
      </c>
      <c r="CB61" s="195">
        <f t="shared" ca="1" si="9"/>
        <v>17.397071445731541</v>
      </c>
      <c r="CC61" s="195">
        <f t="shared" ca="1" si="9"/>
        <v>17.572641218730652</v>
      </c>
      <c r="CD61" s="195">
        <f t="shared" ca="1" si="9"/>
        <v>17.748210991729763</v>
      </c>
      <c r="CE61" s="195">
        <f t="shared" ca="1" si="9"/>
        <v>17.923780764728871</v>
      </c>
      <c r="CF61" s="195">
        <f t="shared" ca="1" si="9"/>
        <v>18.099350537727982</v>
      </c>
      <c r="CG61" s="195">
        <f t="shared" ca="1" si="9"/>
        <v>18.27492031072709</v>
      </c>
      <c r="CH61" s="195">
        <f t="shared" ca="1" si="9"/>
        <v>18.450490083726201</v>
      </c>
      <c r="CI61" s="195">
        <f t="shared" ca="1" si="9"/>
        <v>18.626059856725313</v>
      </c>
      <c r="CJ61" s="195">
        <f t="shared" ca="1" si="9"/>
        <v>18.801629629724424</v>
      </c>
      <c r="CK61" s="195">
        <f t="shared" ca="1" si="9"/>
        <v>18.977199402723535</v>
      </c>
      <c r="CL61" s="195">
        <f t="shared" ca="1" si="9"/>
        <v>19.152769175722646</v>
      </c>
      <c r="CM61" s="195">
        <f t="shared" ca="1" si="9"/>
        <v>19.335361739641719</v>
      </c>
      <c r="CN61" s="195">
        <f t="shared" ca="1" si="9"/>
        <v>19.517954303560796</v>
      </c>
      <c r="CO61" s="195">
        <f t="shared" ca="1" si="9"/>
        <v>19.700546867479872</v>
      </c>
      <c r="CP61" s="195">
        <f t="shared" ca="1" si="9"/>
        <v>19.883139431398945</v>
      </c>
      <c r="CQ61" s="195">
        <f t="shared" ca="1" si="9"/>
        <v>20.065731995318025</v>
      </c>
      <c r="CR61" s="195">
        <f t="shared" ca="1" si="9"/>
        <v>20.248324559237098</v>
      </c>
      <c r="CS61" s="195">
        <f t="shared" ca="1" si="9"/>
        <v>20.430917123156174</v>
      </c>
      <c r="CT61" s="195">
        <f t="shared" ca="1" si="9"/>
        <v>20.613509687075251</v>
      </c>
      <c r="CU61" s="195">
        <f t="shared" ca="1" si="9"/>
        <v>20.796102250994323</v>
      </c>
      <c r="CV61" s="195">
        <f t="shared" ca="1" si="9"/>
        <v>20.978694814913403</v>
      </c>
      <c r="CW61" s="195">
        <f t="shared" ca="1" si="9"/>
        <v>21.161287378832476</v>
      </c>
      <c r="CX61" s="195">
        <f t="shared" ca="1" si="9"/>
        <v>21.343879942751553</v>
      </c>
      <c r="CY61" s="195">
        <f t="shared" ca="1" si="9"/>
        <v>21.533776209227391</v>
      </c>
      <c r="CZ61" s="195">
        <f t="shared" ca="1" si="9"/>
        <v>21.723672475703228</v>
      </c>
      <c r="DA61" s="195">
        <f t="shared" ca="1" si="9"/>
        <v>21.913568742179066</v>
      </c>
      <c r="DB61" s="195">
        <f t="shared" ca="1" si="9"/>
        <v>22.103465008654904</v>
      </c>
      <c r="DC61" s="195">
        <f t="shared" ca="1" si="9"/>
        <v>22.293361275130742</v>
      </c>
      <c r="DD61" s="195">
        <f t="shared" ca="1" si="9"/>
        <v>22.48325754160658</v>
      </c>
      <c r="DE61" s="195">
        <f t="shared" ca="1" si="9"/>
        <v>22.673153808082418</v>
      </c>
      <c r="DF61" s="195">
        <f t="shared" ca="1" si="9"/>
        <v>22.863050074558256</v>
      </c>
      <c r="DG61" s="195">
        <f t="shared" ca="1" si="9"/>
        <v>23.052946341034094</v>
      </c>
      <c r="DH61" s="195">
        <f t="shared" ca="1" si="9"/>
        <v>23.242842607509932</v>
      </c>
      <c r="DI61" s="195">
        <f t="shared" ca="1" si="9"/>
        <v>23.43273887398577</v>
      </c>
      <c r="DJ61" s="195">
        <f t="shared" ca="1" si="9"/>
        <v>23.622635140461608</v>
      </c>
      <c r="DK61" s="195">
        <f t="shared" ca="1" si="9"/>
        <v>23.820127257596479</v>
      </c>
      <c r="DL61" s="195">
        <f t="shared" ca="1" si="9"/>
        <v>24.01761937473135</v>
      </c>
      <c r="DM61" s="195">
        <f t="shared" ca="1" si="9"/>
        <v>24.215111491866221</v>
      </c>
      <c r="DN61" s="195">
        <f t="shared" ca="1" si="9"/>
        <v>24.412603609001096</v>
      </c>
      <c r="DO61" s="195">
        <f t="shared" ca="1" si="9"/>
        <v>24.610095726135967</v>
      </c>
      <c r="DP61" s="195">
        <f t="shared" ca="1" si="9"/>
        <v>24.807587843270838</v>
      </c>
      <c r="DQ61" s="195">
        <f t="shared" ca="1" si="9"/>
        <v>25.005079960405713</v>
      </c>
      <c r="DR61" s="195">
        <f t="shared" ca="1" si="9"/>
        <v>25.202572077540584</v>
      </c>
      <c r="DS61" s="195">
        <f t="shared" ca="1" si="9"/>
        <v>25.400064194675455</v>
      </c>
      <c r="DT61" s="195">
        <f t="shared" ca="1" si="9"/>
        <v>25.597556311810326</v>
      </c>
      <c r="DU61" s="195">
        <f t="shared" ca="1" si="9"/>
        <v>25.795048428945201</v>
      </c>
      <c r="DV61" s="21"/>
      <c r="DW61" s="21"/>
      <c r="DX61" s="21"/>
      <c r="DY61" s="21"/>
      <c r="DZ61" s="21"/>
      <c r="EA61" s="21"/>
      <c r="EB61" s="21"/>
      <c r="EC61" s="21"/>
      <c r="ED61" s="21"/>
      <c r="EE61" s="21"/>
      <c r="EF61" s="21"/>
      <c r="EG61" s="21"/>
      <c r="EH61" s="21"/>
      <c r="EI61" s="21"/>
      <c r="EJ61" s="21"/>
      <c r="EK61" s="21"/>
      <c r="EL61" s="21"/>
      <c r="EM61" s="21"/>
      <c r="EN61" s="21"/>
      <c r="EO61" s="21"/>
    </row>
    <row r="62" spans="1:145" s="378" customFormat="1" ht="20.25" customHeight="1">
      <c r="A62" s="182"/>
      <c r="B62" s="182"/>
      <c r="C62" s="376"/>
      <c r="D62" s="180"/>
      <c r="E62" s="377"/>
      <c r="F62" s="379">
        <f ca="1">E62+F61</f>
        <v>6</v>
      </c>
      <c r="G62" s="379">
        <f t="shared" ref="G62:J62" ca="1" si="10">F62+G61</f>
        <v>12.138888888888889</v>
      </c>
      <c r="H62" s="379">
        <f t="shared" ca="1" si="10"/>
        <v>18.416666666666668</v>
      </c>
      <c r="I62" s="379">
        <f t="shared" ca="1" si="10"/>
        <v>24.833333333333336</v>
      </c>
      <c r="J62" s="379">
        <f t="shared" ca="1" si="10"/>
        <v>31.388888888888893</v>
      </c>
      <c r="K62" s="379">
        <f ca="1">J62+K61</f>
        <v>38.083333333333336</v>
      </c>
      <c r="L62" s="379">
        <f t="shared" ref="L62:BW62" ca="1" si="11">K62+L61</f>
        <v>44.916666666666671</v>
      </c>
      <c r="M62" s="379">
        <f t="shared" ca="1" si="11"/>
        <v>51.888888888888893</v>
      </c>
      <c r="N62" s="379">
        <f t="shared" ca="1" si="11"/>
        <v>59</v>
      </c>
      <c r="O62" s="379">
        <f t="shared" ca="1" si="11"/>
        <v>66.25</v>
      </c>
      <c r="P62" s="379">
        <f t="shared" ca="1" si="11"/>
        <v>73.638888888888886</v>
      </c>
      <c r="Q62" s="379">
        <f t="shared" ca="1" si="11"/>
        <v>81.166666666666657</v>
      </c>
      <c r="R62" s="379">
        <f t="shared" ca="1" si="11"/>
        <v>88.833333333333329</v>
      </c>
      <c r="S62" s="379">
        <f t="shared" ca="1" si="11"/>
        <v>96.644305555555547</v>
      </c>
      <c r="T62" s="379">
        <f t="shared" ca="1" si="11"/>
        <v>104.59958333333333</v>
      </c>
      <c r="U62" s="379">
        <f t="shared" ca="1" si="11"/>
        <v>112.69916666666666</v>
      </c>
      <c r="V62" s="379">
        <f t="shared" ca="1" si="11"/>
        <v>120.94305555555555</v>
      </c>
      <c r="W62" s="379">
        <f t="shared" ca="1" si="11"/>
        <v>129.33124999999998</v>
      </c>
      <c r="X62" s="379">
        <f t="shared" ca="1" si="11"/>
        <v>137.86374999999998</v>
      </c>
      <c r="Y62" s="379">
        <f t="shared" ca="1" si="11"/>
        <v>146.54055555555553</v>
      </c>
      <c r="Z62" s="379">
        <f t="shared" ca="1" si="11"/>
        <v>155.36166666666665</v>
      </c>
      <c r="AA62" s="379">
        <f t="shared" ca="1" si="11"/>
        <v>164.32708333333332</v>
      </c>
      <c r="AB62" s="379">
        <f t="shared" ca="1" si="11"/>
        <v>173.43680555555554</v>
      </c>
      <c r="AC62" s="379">
        <f t="shared" ca="1" si="11"/>
        <v>182.6908333333333</v>
      </c>
      <c r="AD62" s="379">
        <f t="shared" ca="1" si="11"/>
        <v>192.08916666666664</v>
      </c>
      <c r="AE62" s="379">
        <f t="shared" ca="1" si="11"/>
        <v>201.63757777777775</v>
      </c>
      <c r="AF62" s="379">
        <f t="shared" ca="1" si="11"/>
        <v>211.33606666666662</v>
      </c>
      <c r="AG62" s="379">
        <f t="shared" ca="1" si="11"/>
        <v>221.1846333333333</v>
      </c>
      <c r="AH62" s="379">
        <f t="shared" ca="1" si="11"/>
        <v>231.18327777777773</v>
      </c>
      <c r="AI62" s="379">
        <f t="shared" ca="1" si="11"/>
        <v>241.33199999999997</v>
      </c>
      <c r="AJ62" s="379">
        <f t="shared" ca="1" si="11"/>
        <v>251.63079999999997</v>
      </c>
      <c r="AK62" s="379">
        <f t="shared" ca="1" si="11"/>
        <v>262.07967777777776</v>
      </c>
      <c r="AL62" s="379">
        <f t="shared" ca="1" si="11"/>
        <v>272.67863333333332</v>
      </c>
      <c r="AM62" s="379">
        <f t="shared" ca="1" si="11"/>
        <v>283.42766666666665</v>
      </c>
      <c r="AN62" s="379">
        <f t="shared" ca="1" si="11"/>
        <v>294.32677777777775</v>
      </c>
      <c r="AO62" s="379">
        <f t="shared" ca="1" si="11"/>
        <v>305.37596666666661</v>
      </c>
      <c r="AP62" s="379">
        <f t="shared" ca="1" si="11"/>
        <v>316.5752333333333</v>
      </c>
      <c r="AQ62" s="379">
        <f t="shared" ca="1" si="11"/>
        <v>327.93058088888887</v>
      </c>
      <c r="AR62" s="379">
        <f t="shared" ca="1" si="11"/>
        <v>339.44200933333332</v>
      </c>
      <c r="AS62" s="379">
        <f t="shared" ca="1" si="11"/>
        <v>351.10951866666665</v>
      </c>
      <c r="AT62" s="379">
        <f t="shared" ca="1" si="11"/>
        <v>362.93310888888885</v>
      </c>
      <c r="AU62" s="379">
        <f t="shared" ca="1" si="11"/>
        <v>374.91277999999994</v>
      </c>
      <c r="AV62" s="379">
        <f t="shared" ca="1" si="11"/>
        <v>387.04853199999991</v>
      </c>
      <c r="AW62" s="379">
        <f t="shared" ca="1" si="11"/>
        <v>399.34036488888881</v>
      </c>
      <c r="AX62" s="379">
        <f t="shared" ca="1" si="11"/>
        <v>411.7882786666666</v>
      </c>
      <c r="AY62" s="379">
        <f t="shared" ca="1" si="11"/>
        <v>424.39227333333326</v>
      </c>
      <c r="AZ62" s="379">
        <f t="shared" ca="1" si="11"/>
        <v>437.15234888888881</v>
      </c>
      <c r="BA62" s="379">
        <f t="shared" ca="1" si="11"/>
        <v>450.06850533333323</v>
      </c>
      <c r="BB62" s="379">
        <f t="shared" ca="1" si="11"/>
        <v>463.14074266666654</v>
      </c>
      <c r="BC62" s="379">
        <f t="shared" ca="1" si="11"/>
        <v>476.37530412444431</v>
      </c>
      <c r="BD62" s="379">
        <f t="shared" ca="1" si="11"/>
        <v>489.77218970666655</v>
      </c>
      <c r="BE62" s="379">
        <f t="shared" ca="1" si="11"/>
        <v>503.3313994133332</v>
      </c>
      <c r="BF62" s="379">
        <f t="shared" ca="1" si="11"/>
        <v>517.05293324444426</v>
      </c>
      <c r="BG62" s="379">
        <f t="shared" ca="1" si="11"/>
        <v>530.93679119999979</v>
      </c>
      <c r="BH62" s="379">
        <f t="shared" ca="1" si="11"/>
        <v>544.98297327999978</v>
      </c>
      <c r="BI62" s="379">
        <f t="shared" ca="1" si="11"/>
        <v>559.19147948444424</v>
      </c>
      <c r="BJ62" s="379">
        <f t="shared" ca="1" si="11"/>
        <v>573.56230981333317</v>
      </c>
      <c r="BK62" s="379">
        <f t="shared" ca="1" si="11"/>
        <v>588.09546426666645</v>
      </c>
      <c r="BL62" s="379">
        <f t="shared" ca="1" si="11"/>
        <v>602.7909428444442</v>
      </c>
      <c r="BM62" s="379">
        <f t="shared" ca="1" si="11"/>
        <v>617.64874554666642</v>
      </c>
      <c r="BN62" s="379">
        <f t="shared" ca="1" si="11"/>
        <v>632.6688723733331</v>
      </c>
      <c r="BO62" s="379">
        <f t="shared" ca="1" si="11"/>
        <v>647.85781628942198</v>
      </c>
      <c r="BP62" s="379">
        <f t="shared" ca="1" si="11"/>
        <v>663.21557729493304</v>
      </c>
      <c r="BQ62" s="379">
        <f t="shared" ca="1" si="11"/>
        <v>678.74215538986641</v>
      </c>
      <c r="BR62" s="379">
        <f t="shared" ca="1" si="11"/>
        <v>694.43755057422197</v>
      </c>
      <c r="BS62" s="379">
        <f t="shared" ca="1" si="11"/>
        <v>710.30176284799973</v>
      </c>
      <c r="BT62" s="379">
        <f t="shared" ca="1" si="11"/>
        <v>726.33479221119967</v>
      </c>
      <c r="BU62" s="379">
        <f t="shared" ca="1" si="11"/>
        <v>742.53663866382192</v>
      </c>
      <c r="BV62" s="379">
        <f t="shared" ca="1" si="11"/>
        <v>758.90730220586636</v>
      </c>
      <c r="BW62" s="379">
        <f t="shared" ca="1" si="11"/>
        <v>775.44678283733299</v>
      </c>
      <c r="BX62" s="379">
        <f t="shared" ref="BX62:DU62" ca="1" si="12">BW62+BX61</f>
        <v>792.15508055822193</v>
      </c>
      <c r="BY62" s="379">
        <f t="shared" ca="1" si="12"/>
        <v>809.03219536853305</v>
      </c>
      <c r="BZ62" s="379">
        <f t="shared" ca="1" si="12"/>
        <v>826.07812726826637</v>
      </c>
      <c r="CA62" s="379">
        <f t="shared" ca="1" si="12"/>
        <v>843.29962894099879</v>
      </c>
      <c r="CB62" s="379">
        <f t="shared" ca="1" si="12"/>
        <v>860.6967003867303</v>
      </c>
      <c r="CC62" s="379">
        <f t="shared" ca="1" si="12"/>
        <v>878.26934160546091</v>
      </c>
      <c r="CD62" s="379">
        <f t="shared" ca="1" si="12"/>
        <v>896.01755259719062</v>
      </c>
      <c r="CE62" s="379">
        <f t="shared" ca="1" si="12"/>
        <v>913.94133336191953</v>
      </c>
      <c r="CF62" s="379">
        <f t="shared" ca="1" si="12"/>
        <v>932.04068389964755</v>
      </c>
      <c r="CG62" s="379">
        <f t="shared" ca="1" si="12"/>
        <v>950.31560421037466</v>
      </c>
      <c r="CH62" s="379">
        <f t="shared" ca="1" si="12"/>
        <v>968.76609429410087</v>
      </c>
      <c r="CI62" s="379">
        <f t="shared" ca="1" si="12"/>
        <v>987.39215415082617</v>
      </c>
      <c r="CJ62" s="379">
        <f t="shared" ca="1" si="12"/>
        <v>1006.1937837805506</v>
      </c>
      <c r="CK62" s="379">
        <f t="shared" ca="1" si="12"/>
        <v>1025.1709831832741</v>
      </c>
      <c r="CL62" s="379">
        <f t="shared" ca="1" si="12"/>
        <v>1044.3237523589967</v>
      </c>
      <c r="CM62" s="379">
        <f t="shared" ca="1" si="12"/>
        <v>1063.6591140986384</v>
      </c>
      <c r="CN62" s="379">
        <f t="shared" ca="1" si="12"/>
        <v>1083.1770684021992</v>
      </c>
      <c r="CO62" s="379">
        <f t="shared" ca="1" si="12"/>
        <v>1102.8776152696792</v>
      </c>
      <c r="CP62" s="379">
        <f t="shared" ca="1" si="12"/>
        <v>1122.760754701078</v>
      </c>
      <c r="CQ62" s="379">
        <f t="shared" ca="1" si="12"/>
        <v>1142.8264866963959</v>
      </c>
      <c r="CR62" s="379">
        <f t="shared" ca="1" si="12"/>
        <v>1163.074811255633</v>
      </c>
      <c r="CS62" s="379">
        <f t="shared" ca="1" si="12"/>
        <v>1183.5057283787892</v>
      </c>
      <c r="CT62" s="379">
        <f t="shared" ca="1" si="12"/>
        <v>1204.1192380658645</v>
      </c>
      <c r="CU62" s="379">
        <f t="shared" ca="1" si="12"/>
        <v>1224.9153403168589</v>
      </c>
      <c r="CV62" s="379">
        <f t="shared" ca="1" si="12"/>
        <v>1245.8940351317722</v>
      </c>
      <c r="CW62" s="379">
        <f t="shared" ca="1" si="12"/>
        <v>1267.0553225106046</v>
      </c>
      <c r="CX62" s="379">
        <f t="shared" ca="1" si="12"/>
        <v>1288.3992024533561</v>
      </c>
      <c r="CY62" s="379">
        <f t="shared" ca="1" si="12"/>
        <v>1309.9329786625835</v>
      </c>
      <c r="CZ62" s="379">
        <f t="shared" ca="1" si="12"/>
        <v>1331.6566511382869</v>
      </c>
      <c r="DA62" s="379">
        <f t="shared" ca="1" si="12"/>
        <v>1353.5702198804659</v>
      </c>
      <c r="DB62" s="379">
        <f t="shared" ca="1" si="12"/>
        <v>1375.6736848891208</v>
      </c>
      <c r="DC62" s="379">
        <f t="shared" ca="1" si="12"/>
        <v>1397.9670461642515</v>
      </c>
      <c r="DD62" s="379">
        <f t="shared" ca="1" si="12"/>
        <v>1420.4503037058582</v>
      </c>
      <c r="DE62" s="379">
        <f t="shared" ca="1" si="12"/>
        <v>1443.1234575139406</v>
      </c>
      <c r="DF62" s="379">
        <f t="shared" ca="1" si="12"/>
        <v>1465.9865075884989</v>
      </c>
      <c r="DG62" s="379">
        <f t="shared" ca="1" si="12"/>
        <v>1489.039453929533</v>
      </c>
      <c r="DH62" s="379">
        <f t="shared" ca="1" si="12"/>
        <v>1512.2822965370428</v>
      </c>
      <c r="DI62" s="379">
        <f t="shared" ca="1" si="12"/>
        <v>1535.7150354110286</v>
      </c>
      <c r="DJ62" s="379">
        <f t="shared" ca="1" si="12"/>
        <v>1559.3376705514902</v>
      </c>
      <c r="DK62" s="379">
        <f t="shared" ca="1" si="12"/>
        <v>1583.1577978090866</v>
      </c>
      <c r="DL62" s="379">
        <f t="shared" ca="1" si="12"/>
        <v>1607.1754171838179</v>
      </c>
      <c r="DM62" s="379">
        <f t="shared" ca="1" si="12"/>
        <v>1631.3905286756842</v>
      </c>
      <c r="DN62" s="379">
        <f t="shared" ca="1" si="12"/>
        <v>1655.8031322846853</v>
      </c>
      <c r="DO62" s="379">
        <f t="shared" ca="1" si="12"/>
        <v>1680.4132280108213</v>
      </c>
      <c r="DP62" s="379">
        <f t="shared" ca="1" si="12"/>
        <v>1705.2208158540921</v>
      </c>
      <c r="DQ62" s="379">
        <f t="shared" ca="1" si="12"/>
        <v>1730.2258958144978</v>
      </c>
      <c r="DR62" s="379">
        <f t="shared" ca="1" si="12"/>
        <v>1755.4284678920383</v>
      </c>
      <c r="DS62" s="379">
        <f t="shared" ca="1" si="12"/>
        <v>1780.8285320867137</v>
      </c>
      <c r="DT62" s="379">
        <f t="shared" ca="1" si="12"/>
        <v>1806.4260883985241</v>
      </c>
      <c r="DU62" s="379">
        <f t="shared" ca="1" si="12"/>
        <v>1832.2211368274693</v>
      </c>
      <c r="DV62" s="182"/>
      <c r="DW62" s="182"/>
      <c r="DX62" s="182"/>
      <c r="DY62" s="182"/>
      <c r="DZ62" s="182"/>
      <c r="EA62" s="182"/>
      <c r="EB62" s="182"/>
      <c r="EC62" s="182"/>
      <c r="ED62" s="182"/>
      <c r="EE62" s="182"/>
      <c r="EF62" s="182"/>
      <c r="EG62" s="182"/>
      <c r="EH62" s="182"/>
      <c r="EI62" s="182"/>
      <c r="EJ62" s="182"/>
      <c r="EK62" s="182"/>
      <c r="EL62" s="182"/>
      <c r="EM62" s="182"/>
      <c r="EN62" s="182"/>
      <c r="EO62" s="182"/>
    </row>
    <row r="63" spans="1:145" ht="13.5" customHeight="1">
      <c r="A63" s="21"/>
      <c r="B63" s="43" t="s">
        <v>418</v>
      </c>
      <c r="C63" s="44"/>
      <c r="D63" s="175"/>
      <c r="E63" s="176"/>
      <c r="F63" s="44"/>
      <c r="G63" s="44"/>
      <c r="H63" s="44"/>
      <c r="I63" s="44"/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  <c r="AA63" s="44"/>
      <c r="AB63" s="44"/>
      <c r="AC63" s="44"/>
      <c r="AD63" s="44"/>
      <c r="AE63" s="44"/>
      <c r="AF63" s="44"/>
      <c r="AG63" s="44"/>
      <c r="AH63" s="44"/>
      <c r="AI63" s="44"/>
      <c r="AJ63" s="44"/>
      <c r="AK63" s="44"/>
      <c r="AL63" s="44"/>
      <c r="AM63" s="44"/>
      <c r="AN63" s="44"/>
      <c r="AO63" s="44"/>
      <c r="AP63" s="44"/>
      <c r="AQ63" s="44"/>
      <c r="AR63" s="44"/>
      <c r="AS63" s="44"/>
      <c r="AT63" s="44"/>
      <c r="AU63" s="44"/>
      <c r="AV63" s="44"/>
      <c r="AW63" s="44"/>
      <c r="AX63" s="44"/>
      <c r="AY63" s="44"/>
      <c r="AZ63" s="44"/>
      <c r="BA63" s="44"/>
      <c r="BB63" s="44"/>
      <c r="BC63" s="44"/>
      <c r="BD63" s="44"/>
      <c r="BE63" s="44"/>
      <c r="BF63" s="44"/>
      <c r="BG63" s="44"/>
      <c r="BH63" s="44"/>
      <c r="BI63" s="44"/>
      <c r="BJ63" s="44"/>
      <c r="BK63" s="44"/>
      <c r="BL63" s="44"/>
      <c r="BM63" s="44"/>
      <c r="BN63" s="44"/>
      <c r="BO63" s="44"/>
      <c r="BP63" s="44"/>
      <c r="BQ63" s="44"/>
      <c r="BR63" s="44"/>
      <c r="BS63" s="44"/>
      <c r="BT63" s="44"/>
      <c r="BU63" s="44"/>
      <c r="BV63" s="44"/>
      <c r="BW63" s="44"/>
      <c r="BX63" s="44"/>
      <c r="BY63" s="44"/>
      <c r="BZ63" s="44"/>
      <c r="CA63" s="44"/>
      <c r="CB63" s="44"/>
      <c r="CC63" s="44"/>
      <c r="CD63" s="44"/>
      <c r="CE63" s="44"/>
      <c r="CF63" s="44"/>
      <c r="CG63" s="44"/>
      <c r="CH63" s="44"/>
      <c r="CI63" s="44"/>
      <c r="CJ63" s="44"/>
      <c r="CK63" s="44"/>
      <c r="CL63" s="44"/>
      <c r="CM63" s="44"/>
      <c r="CN63" s="44"/>
      <c r="CO63" s="44"/>
      <c r="CP63" s="44"/>
      <c r="CQ63" s="44"/>
      <c r="CR63" s="44"/>
      <c r="CS63" s="44"/>
      <c r="CT63" s="44"/>
      <c r="CU63" s="44"/>
      <c r="CV63" s="44"/>
      <c r="CW63" s="44"/>
      <c r="CX63" s="44"/>
      <c r="CY63" s="44"/>
      <c r="CZ63" s="44"/>
      <c r="DA63" s="44"/>
      <c r="DB63" s="44"/>
      <c r="DC63" s="44"/>
      <c r="DD63" s="44"/>
      <c r="DE63" s="44"/>
      <c r="DF63" s="44"/>
      <c r="DG63" s="44"/>
      <c r="DH63" s="44"/>
      <c r="DI63" s="44"/>
      <c r="DJ63" s="44"/>
      <c r="DK63" s="44"/>
      <c r="DL63" s="44"/>
      <c r="DM63" s="44"/>
      <c r="DN63" s="44"/>
      <c r="DO63" s="44"/>
      <c r="DP63" s="44"/>
      <c r="DQ63" s="44"/>
      <c r="DR63" s="44"/>
      <c r="DS63" s="44"/>
      <c r="DT63" s="44"/>
      <c r="DU63" s="44"/>
      <c r="DV63" s="21"/>
      <c r="DW63" s="21"/>
      <c r="DX63" s="21"/>
      <c r="DY63" s="21"/>
      <c r="DZ63" s="21"/>
      <c r="EA63" s="21"/>
      <c r="EB63" s="21"/>
      <c r="EC63" s="21"/>
      <c r="ED63" s="21"/>
      <c r="EE63" s="21"/>
      <c r="EF63" s="21"/>
      <c r="EG63" s="21"/>
      <c r="EH63" s="21"/>
      <c r="EI63" s="21"/>
      <c r="EJ63" s="21"/>
      <c r="EK63" s="21"/>
      <c r="EL63" s="21"/>
      <c r="EM63" s="21"/>
      <c r="EN63" s="21"/>
      <c r="EO63" s="21"/>
    </row>
    <row r="64" spans="1:145" ht="14.25" customHeight="1">
      <c r="A64" s="21"/>
      <c r="B64" s="21"/>
      <c r="C64" s="21"/>
      <c r="D64" s="79"/>
      <c r="E64" s="62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  <c r="DC64" s="21"/>
      <c r="DD64" s="21"/>
      <c r="DE64" s="21"/>
      <c r="DF64" s="21"/>
      <c r="DG64" s="21"/>
      <c r="DH64" s="21"/>
      <c r="DI64" s="21"/>
      <c r="DJ64" s="21"/>
      <c r="DK64" s="21"/>
      <c r="DL64" s="21"/>
      <c r="DM64" s="21"/>
      <c r="DN64" s="21"/>
      <c r="DO64" s="21"/>
      <c r="DP64" s="21"/>
      <c r="DQ64" s="21"/>
      <c r="DR64" s="21"/>
      <c r="DS64" s="21"/>
      <c r="DT64" s="21"/>
      <c r="DU64" s="21"/>
      <c r="DV64" s="21"/>
      <c r="DW64" s="21"/>
      <c r="DX64" s="21"/>
      <c r="DY64" s="21"/>
      <c r="DZ64" s="21"/>
      <c r="EA64" s="21"/>
      <c r="EB64" s="21"/>
      <c r="EC64" s="21"/>
      <c r="ED64" s="21"/>
      <c r="EE64" s="21"/>
      <c r="EF64" s="21"/>
      <c r="EG64" s="21"/>
      <c r="EH64" s="21"/>
      <c r="EI64" s="21"/>
      <c r="EJ64" s="21"/>
      <c r="EK64" s="21"/>
      <c r="EL64" s="21"/>
      <c r="EM64" s="21"/>
      <c r="EN64" s="21"/>
      <c r="EO64" s="21"/>
    </row>
    <row r="65" spans="1:145" ht="14.25" customHeight="1">
      <c r="A65" s="21"/>
      <c r="B65" s="21"/>
      <c r="C65" s="62" t="s">
        <v>419</v>
      </c>
      <c r="D65" s="99" t="s">
        <v>77</v>
      </c>
      <c r="E65" s="62"/>
      <c r="F65" s="195">
        <f>SUM(F66:F68)</f>
        <v>0</v>
      </c>
      <c r="G65" s="195">
        <f t="shared" ref="G65:DU65" si="13">SUM(G66:G68)</f>
        <v>0</v>
      </c>
      <c r="H65" s="195">
        <f t="shared" si="13"/>
        <v>0</v>
      </c>
      <c r="I65" s="195">
        <f t="shared" si="13"/>
        <v>0</v>
      </c>
      <c r="J65" s="195">
        <f t="shared" si="13"/>
        <v>0</v>
      </c>
      <c r="K65" s="195">
        <f t="shared" si="13"/>
        <v>0</v>
      </c>
      <c r="L65" s="195">
        <f t="shared" si="13"/>
        <v>0</v>
      </c>
      <c r="M65" s="195">
        <f t="shared" si="13"/>
        <v>0</v>
      </c>
      <c r="N65" s="195">
        <f t="shared" si="13"/>
        <v>0</v>
      </c>
      <c r="O65" s="195">
        <f t="shared" si="13"/>
        <v>0</v>
      </c>
      <c r="P65" s="195">
        <f t="shared" si="13"/>
        <v>0</v>
      </c>
      <c r="Q65" s="195">
        <f t="shared" si="13"/>
        <v>0</v>
      </c>
      <c r="R65" s="195">
        <f t="shared" si="13"/>
        <v>0</v>
      </c>
      <c r="S65" s="195">
        <f t="shared" si="13"/>
        <v>0</v>
      </c>
      <c r="T65" s="195">
        <f t="shared" si="13"/>
        <v>0</v>
      </c>
      <c r="U65" s="195">
        <f t="shared" si="13"/>
        <v>0</v>
      </c>
      <c r="V65" s="195">
        <f t="shared" si="13"/>
        <v>0</v>
      </c>
      <c r="W65" s="195">
        <f t="shared" si="13"/>
        <v>0</v>
      </c>
      <c r="X65" s="195">
        <f t="shared" si="13"/>
        <v>0</v>
      </c>
      <c r="Y65" s="195">
        <f t="shared" si="13"/>
        <v>0</v>
      </c>
      <c r="Z65" s="195">
        <f t="shared" si="13"/>
        <v>0</v>
      </c>
      <c r="AA65" s="195">
        <f t="shared" si="13"/>
        <v>0</v>
      </c>
      <c r="AB65" s="195">
        <f t="shared" si="13"/>
        <v>0</v>
      </c>
      <c r="AC65" s="195">
        <f t="shared" si="13"/>
        <v>0</v>
      </c>
      <c r="AD65" s="195">
        <f t="shared" si="13"/>
        <v>0</v>
      </c>
      <c r="AE65" s="195">
        <f t="shared" si="13"/>
        <v>0</v>
      </c>
      <c r="AF65" s="195">
        <f t="shared" si="13"/>
        <v>0</v>
      </c>
      <c r="AG65" s="195">
        <f t="shared" si="13"/>
        <v>0</v>
      </c>
      <c r="AH65" s="195">
        <f t="shared" si="13"/>
        <v>0</v>
      </c>
      <c r="AI65" s="195">
        <f t="shared" si="13"/>
        <v>0</v>
      </c>
      <c r="AJ65" s="195">
        <f t="shared" si="13"/>
        <v>0</v>
      </c>
      <c r="AK65" s="195">
        <f t="shared" si="13"/>
        <v>0</v>
      </c>
      <c r="AL65" s="195">
        <f t="shared" si="13"/>
        <v>0</v>
      </c>
      <c r="AM65" s="195">
        <f t="shared" si="13"/>
        <v>0</v>
      </c>
      <c r="AN65" s="195">
        <f t="shared" si="13"/>
        <v>0</v>
      </c>
      <c r="AO65" s="195">
        <f t="shared" si="13"/>
        <v>0</v>
      </c>
      <c r="AP65" s="195">
        <f t="shared" si="13"/>
        <v>0</v>
      </c>
      <c r="AQ65" s="195">
        <f t="shared" si="13"/>
        <v>0</v>
      </c>
      <c r="AR65" s="195">
        <f t="shared" si="13"/>
        <v>0</v>
      </c>
      <c r="AS65" s="195">
        <f t="shared" si="13"/>
        <v>0</v>
      </c>
      <c r="AT65" s="195">
        <f t="shared" si="13"/>
        <v>0</v>
      </c>
      <c r="AU65" s="195">
        <f t="shared" si="13"/>
        <v>0</v>
      </c>
      <c r="AV65" s="195">
        <f t="shared" si="13"/>
        <v>0</v>
      </c>
      <c r="AW65" s="195">
        <f t="shared" si="13"/>
        <v>0</v>
      </c>
      <c r="AX65" s="195">
        <f t="shared" si="13"/>
        <v>0</v>
      </c>
      <c r="AY65" s="195">
        <f t="shared" si="13"/>
        <v>0</v>
      </c>
      <c r="AZ65" s="195">
        <f t="shared" si="13"/>
        <v>0</v>
      </c>
      <c r="BA65" s="195">
        <f t="shared" si="13"/>
        <v>0</v>
      </c>
      <c r="BB65" s="195">
        <f t="shared" si="13"/>
        <v>0</v>
      </c>
      <c r="BC65" s="195">
        <f t="shared" si="13"/>
        <v>0</v>
      </c>
      <c r="BD65" s="195">
        <f t="shared" si="13"/>
        <v>0</v>
      </c>
      <c r="BE65" s="195">
        <f t="shared" si="13"/>
        <v>0</v>
      </c>
      <c r="BF65" s="195">
        <f t="shared" si="13"/>
        <v>0</v>
      </c>
      <c r="BG65" s="195">
        <f t="shared" si="13"/>
        <v>0</v>
      </c>
      <c r="BH65" s="195">
        <f t="shared" si="13"/>
        <v>0</v>
      </c>
      <c r="BI65" s="195">
        <f t="shared" si="13"/>
        <v>0</v>
      </c>
      <c r="BJ65" s="195">
        <f t="shared" si="13"/>
        <v>0</v>
      </c>
      <c r="BK65" s="195">
        <f t="shared" si="13"/>
        <v>0</v>
      </c>
      <c r="BL65" s="195">
        <f t="shared" si="13"/>
        <v>0</v>
      </c>
      <c r="BM65" s="195">
        <f t="shared" si="13"/>
        <v>0</v>
      </c>
      <c r="BN65" s="195">
        <f t="shared" si="13"/>
        <v>0</v>
      </c>
      <c r="BO65" s="195">
        <f t="shared" si="13"/>
        <v>0</v>
      </c>
      <c r="BP65" s="195">
        <f t="shared" si="13"/>
        <v>0</v>
      </c>
      <c r="BQ65" s="195">
        <f t="shared" si="13"/>
        <v>0</v>
      </c>
      <c r="BR65" s="195">
        <f t="shared" si="13"/>
        <v>0</v>
      </c>
      <c r="BS65" s="195">
        <f t="shared" si="13"/>
        <v>0</v>
      </c>
      <c r="BT65" s="195">
        <f t="shared" si="13"/>
        <v>0</v>
      </c>
      <c r="BU65" s="195">
        <f t="shared" si="13"/>
        <v>0</v>
      </c>
      <c r="BV65" s="195">
        <f t="shared" si="13"/>
        <v>0</v>
      </c>
      <c r="BW65" s="195">
        <f t="shared" si="13"/>
        <v>0</v>
      </c>
      <c r="BX65" s="195">
        <f t="shared" si="13"/>
        <v>0</v>
      </c>
      <c r="BY65" s="195">
        <f t="shared" si="13"/>
        <v>0</v>
      </c>
      <c r="BZ65" s="195">
        <f t="shared" si="13"/>
        <v>0</v>
      </c>
      <c r="CA65" s="195">
        <f t="shared" si="13"/>
        <v>0</v>
      </c>
      <c r="CB65" s="195">
        <f t="shared" si="13"/>
        <v>0</v>
      </c>
      <c r="CC65" s="195">
        <f t="shared" si="13"/>
        <v>0</v>
      </c>
      <c r="CD65" s="195">
        <f t="shared" si="13"/>
        <v>0</v>
      </c>
      <c r="CE65" s="195">
        <f t="shared" si="13"/>
        <v>0</v>
      </c>
      <c r="CF65" s="195">
        <f t="shared" si="13"/>
        <v>0</v>
      </c>
      <c r="CG65" s="195">
        <f t="shared" si="13"/>
        <v>0</v>
      </c>
      <c r="CH65" s="195">
        <f t="shared" si="13"/>
        <v>0</v>
      </c>
      <c r="CI65" s="195">
        <f t="shared" si="13"/>
        <v>0</v>
      </c>
      <c r="CJ65" s="195">
        <f t="shared" si="13"/>
        <v>0</v>
      </c>
      <c r="CK65" s="195">
        <f t="shared" si="13"/>
        <v>0</v>
      </c>
      <c r="CL65" s="195">
        <f t="shared" si="13"/>
        <v>0</v>
      </c>
      <c r="CM65" s="195">
        <f t="shared" si="13"/>
        <v>0</v>
      </c>
      <c r="CN65" s="195">
        <f t="shared" si="13"/>
        <v>0</v>
      </c>
      <c r="CO65" s="195">
        <f t="shared" si="13"/>
        <v>0</v>
      </c>
      <c r="CP65" s="195">
        <f t="shared" si="13"/>
        <v>0</v>
      </c>
      <c r="CQ65" s="195">
        <f t="shared" si="13"/>
        <v>0</v>
      </c>
      <c r="CR65" s="195">
        <f t="shared" si="13"/>
        <v>0</v>
      </c>
      <c r="CS65" s="195">
        <f t="shared" si="13"/>
        <v>0</v>
      </c>
      <c r="CT65" s="195">
        <f t="shared" si="13"/>
        <v>0</v>
      </c>
      <c r="CU65" s="195">
        <f t="shared" si="13"/>
        <v>0</v>
      </c>
      <c r="CV65" s="195">
        <f t="shared" si="13"/>
        <v>0</v>
      </c>
      <c r="CW65" s="195">
        <f t="shared" si="13"/>
        <v>0</v>
      </c>
      <c r="CX65" s="195">
        <f t="shared" si="13"/>
        <v>0</v>
      </c>
      <c r="CY65" s="195">
        <f t="shared" si="13"/>
        <v>0</v>
      </c>
      <c r="CZ65" s="195">
        <f t="shared" si="13"/>
        <v>0</v>
      </c>
      <c r="DA65" s="195">
        <f t="shared" si="13"/>
        <v>0</v>
      </c>
      <c r="DB65" s="195">
        <f t="shared" si="13"/>
        <v>0</v>
      </c>
      <c r="DC65" s="195">
        <f t="shared" si="13"/>
        <v>0</v>
      </c>
      <c r="DD65" s="195">
        <f t="shared" si="13"/>
        <v>0</v>
      </c>
      <c r="DE65" s="195">
        <f t="shared" si="13"/>
        <v>0</v>
      </c>
      <c r="DF65" s="195">
        <f t="shared" si="13"/>
        <v>0</v>
      </c>
      <c r="DG65" s="195">
        <f t="shared" si="13"/>
        <v>0</v>
      </c>
      <c r="DH65" s="195">
        <f t="shared" si="13"/>
        <v>0</v>
      </c>
      <c r="DI65" s="195">
        <f t="shared" si="13"/>
        <v>0</v>
      </c>
      <c r="DJ65" s="195">
        <f t="shared" si="13"/>
        <v>0</v>
      </c>
      <c r="DK65" s="195">
        <f t="shared" si="13"/>
        <v>0</v>
      </c>
      <c r="DL65" s="195">
        <f t="shared" si="13"/>
        <v>0</v>
      </c>
      <c r="DM65" s="195">
        <f t="shared" si="13"/>
        <v>0</v>
      </c>
      <c r="DN65" s="195">
        <f t="shared" si="13"/>
        <v>0</v>
      </c>
      <c r="DO65" s="195">
        <f t="shared" si="13"/>
        <v>0</v>
      </c>
      <c r="DP65" s="195">
        <f t="shared" si="13"/>
        <v>0</v>
      </c>
      <c r="DQ65" s="195">
        <f t="shared" si="13"/>
        <v>0</v>
      </c>
      <c r="DR65" s="195">
        <f t="shared" si="13"/>
        <v>0</v>
      </c>
      <c r="DS65" s="195">
        <f t="shared" si="13"/>
        <v>0</v>
      </c>
      <c r="DT65" s="195">
        <f t="shared" si="13"/>
        <v>0</v>
      </c>
      <c r="DU65" s="195">
        <f t="shared" si="13"/>
        <v>0</v>
      </c>
      <c r="DV65" s="21"/>
      <c r="DW65" s="21"/>
      <c r="DX65" s="21"/>
      <c r="DY65" s="21"/>
      <c r="DZ65" s="21"/>
      <c r="EA65" s="21"/>
      <c r="EB65" s="21"/>
      <c r="EC65" s="21"/>
      <c r="ED65" s="21"/>
      <c r="EE65" s="21"/>
      <c r="EF65" s="21"/>
      <c r="EG65" s="21"/>
      <c r="EH65" s="21"/>
      <c r="EI65" s="21"/>
      <c r="EJ65" s="21"/>
      <c r="EK65" s="21"/>
      <c r="EL65" s="21"/>
      <c r="EM65" s="21"/>
      <c r="EN65" s="21"/>
      <c r="EO65" s="21"/>
    </row>
    <row r="66" spans="1:145" ht="14.25" customHeight="1">
      <c r="A66" s="21"/>
      <c r="B66" s="21"/>
      <c r="C66" s="64" t="str">
        <f>Inputs!C206</f>
        <v>Кредит 1</v>
      </c>
      <c r="D66" s="32" t="s">
        <v>77</v>
      </c>
      <c r="E66" s="62"/>
      <c r="F66" s="193">
        <f>Inputs!G206</f>
        <v>0</v>
      </c>
      <c r="G66" s="193">
        <f t="shared" ref="G66:DU66" si="14">F66-G71</f>
        <v>0</v>
      </c>
      <c r="H66" s="193">
        <f t="shared" si="14"/>
        <v>0</v>
      </c>
      <c r="I66" s="193">
        <f t="shared" si="14"/>
        <v>0</v>
      </c>
      <c r="J66" s="193">
        <f t="shared" si="14"/>
        <v>0</v>
      </c>
      <c r="K66" s="193">
        <f t="shared" si="14"/>
        <v>0</v>
      </c>
      <c r="L66" s="193">
        <f t="shared" si="14"/>
        <v>0</v>
      </c>
      <c r="M66" s="193">
        <f t="shared" si="14"/>
        <v>0</v>
      </c>
      <c r="N66" s="193">
        <f t="shared" si="14"/>
        <v>0</v>
      </c>
      <c r="O66" s="193">
        <f t="shared" si="14"/>
        <v>0</v>
      </c>
      <c r="P66" s="193">
        <f t="shared" si="14"/>
        <v>0</v>
      </c>
      <c r="Q66" s="193">
        <f t="shared" si="14"/>
        <v>0</v>
      </c>
      <c r="R66" s="193">
        <f t="shared" si="14"/>
        <v>0</v>
      </c>
      <c r="S66" s="193">
        <f t="shared" si="14"/>
        <v>0</v>
      </c>
      <c r="T66" s="193">
        <f t="shared" si="14"/>
        <v>0</v>
      </c>
      <c r="U66" s="193">
        <f t="shared" si="14"/>
        <v>0</v>
      </c>
      <c r="V66" s="193">
        <f t="shared" si="14"/>
        <v>0</v>
      </c>
      <c r="W66" s="193">
        <f t="shared" si="14"/>
        <v>0</v>
      </c>
      <c r="X66" s="193">
        <f t="shared" si="14"/>
        <v>0</v>
      </c>
      <c r="Y66" s="193">
        <f t="shared" si="14"/>
        <v>0</v>
      </c>
      <c r="Z66" s="193">
        <f t="shared" si="14"/>
        <v>0</v>
      </c>
      <c r="AA66" s="193">
        <f t="shared" si="14"/>
        <v>0</v>
      </c>
      <c r="AB66" s="193">
        <f t="shared" si="14"/>
        <v>0</v>
      </c>
      <c r="AC66" s="193">
        <f t="shared" si="14"/>
        <v>0</v>
      </c>
      <c r="AD66" s="193">
        <f t="shared" si="14"/>
        <v>0</v>
      </c>
      <c r="AE66" s="193">
        <f t="shared" si="14"/>
        <v>0</v>
      </c>
      <c r="AF66" s="193">
        <f t="shared" si="14"/>
        <v>0</v>
      </c>
      <c r="AG66" s="193">
        <f t="shared" si="14"/>
        <v>0</v>
      </c>
      <c r="AH66" s="193">
        <f t="shared" si="14"/>
        <v>0</v>
      </c>
      <c r="AI66" s="193">
        <f t="shared" si="14"/>
        <v>0</v>
      </c>
      <c r="AJ66" s="193">
        <f t="shared" si="14"/>
        <v>0</v>
      </c>
      <c r="AK66" s="193">
        <f t="shared" si="14"/>
        <v>0</v>
      </c>
      <c r="AL66" s="193">
        <f t="shared" si="14"/>
        <v>0</v>
      </c>
      <c r="AM66" s="193">
        <f t="shared" si="14"/>
        <v>0</v>
      </c>
      <c r="AN66" s="193">
        <f t="shared" si="14"/>
        <v>0</v>
      </c>
      <c r="AO66" s="193">
        <f t="shared" si="14"/>
        <v>0</v>
      </c>
      <c r="AP66" s="193">
        <f t="shared" si="14"/>
        <v>0</v>
      </c>
      <c r="AQ66" s="193">
        <f t="shared" si="14"/>
        <v>0</v>
      </c>
      <c r="AR66" s="193">
        <f t="shared" si="14"/>
        <v>0</v>
      </c>
      <c r="AS66" s="193">
        <f t="shared" si="14"/>
        <v>0</v>
      </c>
      <c r="AT66" s="193">
        <f t="shared" si="14"/>
        <v>0</v>
      </c>
      <c r="AU66" s="193">
        <f t="shared" si="14"/>
        <v>0</v>
      </c>
      <c r="AV66" s="193">
        <f t="shared" si="14"/>
        <v>0</v>
      </c>
      <c r="AW66" s="193">
        <f t="shared" si="14"/>
        <v>0</v>
      </c>
      <c r="AX66" s="193">
        <f t="shared" si="14"/>
        <v>0</v>
      </c>
      <c r="AY66" s="193">
        <f t="shared" si="14"/>
        <v>0</v>
      </c>
      <c r="AZ66" s="193">
        <f t="shared" si="14"/>
        <v>0</v>
      </c>
      <c r="BA66" s="193">
        <f t="shared" si="14"/>
        <v>0</v>
      </c>
      <c r="BB66" s="193">
        <f t="shared" si="14"/>
        <v>0</v>
      </c>
      <c r="BC66" s="193">
        <f t="shared" si="14"/>
        <v>0</v>
      </c>
      <c r="BD66" s="193">
        <f t="shared" si="14"/>
        <v>0</v>
      </c>
      <c r="BE66" s="193">
        <f t="shared" si="14"/>
        <v>0</v>
      </c>
      <c r="BF66" s="193">
        <f t="shared" si="14"/>
        <v>0</v>
      </c>
      <c r="BG66" s="193">
        <f t="shared" si="14"/>
        <v>0</v>
      </c>
      <c r="BH66" s="193">
        <f t="shared" si="14"/>
        <v>0</v>
      </c>
      <c r="BI66" s="193">
        <f t="shared" si="14"/>
        <v>0</v>
      </c>
      <c r="BJ66" s="193">
        <f t="shared" si="14"/>
        <v>0</v>
      </c>
      <c r="BK66" s="193">
        <f t="shared" si="14"/>
        <v>0</v>
      </c>
      <c r="BL66" s="193">
        <f t="shared" si="14"/>
        <v>0</v>
      </c>
      <c r="BM66" s="193">
        <f t="shared" si="14"/>
        <v>0</v>
      </c>
      <c r="BN66" s="193">
        <f t="shared" si="14"/>
        <v>0</v>
      </c>
      <c r="BO66" s="193">
        <f t="shared" si="14"/>
        <v>0</v>
      </c>
      <c r="BP66" s="193">
        <f t="shared" si="14"/>
        <v>0</v>
      </c>
      <c r="BQ66" s="193">
        <f t="shared" si="14"/>
        <v>0</v>
      </c>
      <c r="BR66" s="193">
        <f t="shared" si="14"/>
        <v>0</v>
      </c>
      <c r="BS66" s="193">
        <f t="shared" si="14"/>
        <v>0</v>
      </c>
      <c r="BT66" s="193">
        <f t="shared" si="14"/>
        <v>0</v>
      </c>
      <c r="BU66" s="193">
        <f t="shared" si="14"/>
        <v>0</v>
      </c>
      <c r="BV66" s="193">
        <f t="shared" si="14"/>
        <v>0</v>
      </c>
      <c r="BW66" s="193">
        <f t="shared" si="14"/>
        <v>0</v>
      </c>
      <c r="BX66" s="193">
        <f t="shared" si="14"/>
        <v>0</v>
      </c>
      <c r="BY66" s="193">
        <f t="shared" si="14"/>
        <v>0</v>
      </c>
      <c r="BZ66" s="193">
        <f t="shared" si="14"/>
        <v>0</v>
      </c>
      <c r="CA66" s="193">
        <f t="shared" si="14"/>
        <v>0</v>
      </c>
      <c r="CB66" s="193">
        <f t="shared" si="14"/>
        <v>0</v>
      </c>
      <c r="CC66" s="193">
        <f t="shared" si="14"/>
        <v>0</v>
      </c>
      <c r="CD66" s="193">
        <f t="shared" si="14"/>
        <v>0</v>
      </c>
      <c r="CE66" s="193">
        <f t="shared" si="14"/>
        <v>0</v>
      </c>
      <c r="CF66" s="193">
        <f t="shared" si="14"/>
        <v>0</v>
      </c>
      <c r="CG66" s="193">
        <f t="shared" si="14"/>
        <v>0</v>
      </c>
      <c r="CH66" s="193">
        <f t="shared" si="14"/>
        <v>0</v>
      </c>
      <c r="CI66" s="193">
        <f t="shared" si="14"/>
        <v>0</v>
      </c>
      <c r="CJ66" s="193">
        <f t="shared" si="14"/>
        <v>0</v>
      </c>
      <c r="CK66" s="193">
        <f t="shared" si="14"/>
        <v>0</v>
      </c>
      <c r="CL66" s="193">
        <f t="shared" si="14"/>
        <v>0</v>
      </c>
      <c r="CM66" s="193">
        <f t="shared" si="14"/>
        <v>0</v>
      </c>
      <c r="CN66" s="193">
        <f t="shared" si="14"/>
        <v>0</v>
      </c>
      <c r="CO66" s="193">
        <f t="shared" si="14"/>
        <v>0</v>
      </c>
      <c r="CP66" s="193">
        <f t="shared" si="14"/>
        <v>0</v>
      </c>
      <c r="CQ66" s="193">
        <f t="shared" si="14"/>
        <v>0</v>
      </c>
      <c r="CR66" s="193">
        <f t="shared" si="14"/>
        <v>0</v>
      </c>
      <c r="CS66" s="193">
        <f t="shared" si="14"/>
        <v>0</v>
      </c>
      <c r="CT66" s="193">
        <f t="shared" si="14"/>
        <v>0</v>
      </c>
      <c r="CU66" s="193">
        <f t="shared" si="14"/>
        <v>0</v>
      </c>
      <c r="CV66" s="193">
        <f t="shared" si="14"/>
        <v>0</v>
      </c>
      <c r="CW66" s="193">
        <f t="shared" si="14"/>
        <v>0</v>
      </c>
      <c r="CX66" s="193">
        <f t="shared" si="14"/>
        <v>0</v>
      </c>
      <c r="CY66" s="193">
        <f t="shared" si="14"/>
        <v>0</v>
      </c>
      <c r="CZ66" s="193">
        <f t="shared" si="14"/>
        <v>0</v>
      </c>
      <c r="DA66" s="193">
        <f t="shared" si="14"/>
        <v>0</v>
      </c>
      <c r="DB66" s="193">
        <f t="shared" si="14"/>
        <v>0</v>
      </c>
      <c r="DC66" s="193">
        <f t="shared" si="14"/>
        <v>0</v>
      </c>
      <c r="DD66" s="193">
        <f t="shared" si="14"/>
        <v>0</v>
      </c>
      <c r="DE66" s="193">
        <f t="shared" si="14"/>
        <v>0</v>
      </c>
      <c r="DF66" s="193">
        <f t="shared" si="14"/>
        <v>0</v>
      </c>
      <c r="DG66" s="193">
        <f t="shared" si="14"/>
        <v>0</v>
      </c>
      <c r="DH66" s="193">
        <f t="shared" si="14"/>
        <v>0</v>
      </c>
      <c r="DI66" s="193">
        <f t="shared" si="14"/>
        <v>0</v>
      </c>
      <c r="DJ66" s="193">
        <f t="shared" si="14"/>
        <v>0</v>
      </c>
      <c r="DK66" s="193">
        <f t="shared" si="14"/>
        <v>0</v>
      </c>
      <c r="DL66" s="193">
        <f t="shared" si="14"/>
        <v>0</v>
      </c>
      <c r="DM66" s="193">
        <f t="shared" si="14"/>
        <v>0</v>
      </c>
      <c r="DN66" s="193">
        <f t="shared" si="14"/>
        <v>0</v>
      </c>
      <c r="DO66" s="193">
        <f t="shared" si="14"/>
        <v>0</v>
      </c>
      <c r="DP66" s="193">
        <f t="shared" si="14"/>
        <v>0</v>
      </c>
      <c r="DQ66" s="193">
        <f t="shared" si="14"/>
        <v>0</v>
      </c>
      <c r="DR66" s="193">
        <f t="shared" si="14"/>
        <v>0</v>
      </c>
      <c r="DS66" s="193">
        <f t="shared" si="14"/>
        <v>0</v>
      </c>
      <c r="DT66" s="193">
        <f t="shared" si="14"/>
        <v>0</v>
      </c>
      <c r="DU66" s="193">
        <f t="shared" si="14"/>
        <v>0</v>
      </c>
      <c r="DV66" s="21"/>
      <c r="DW66" s="21"/>
      <c r="DX66" s="21"/>
      <c r="DY66" s="21"/>
      <c r="DZ66" s="21"/>
      <c r="EA66" s="21"/>
      <c r="EB66" s="21"/>
      <c r="EC66" s="21"/>
      <c r="ED66" s="21"/>
      <c r="EE66" s="21"/>
      <c r="EF66" s="21"/>
      <c r="EG66" s="21"/>
      <c r="EH66" s="21"/>
      <c r="EI66" s="21"/>
      <c r="EJ66" s="21"/>
      <c r="EK66" s="21"/>
      <c r="EL66" s="21"/>
      <c r="EM66" s="21"/>
      <c r="EN66" s="21"/>
      <c r="EO66" s="21"/>
    </row>
    <row r="67" spans="1:145" ht="14.25" customHeight="1">
      <c r="A67" s="21"/>
      <c r="B67" s="21"/>
      <c r="C67" s="64" t="str">
        <f>Inputs!C207</f>
        <v>Кредит 2</v>
      </c>
      <c r="D67" s="32" t="s">
        <v>77</v>
      </c>
      <c r="E67" s="62"/>
      <c r="F67" s="193">
        <f>Inputs!G207</f>
        <v>0</v>
      </c>
      <c r="G67" s="193">
        <f t="shared" ref="G67:DU67" si="15">F67-G72</f>
        <v>0</v>
      </c>
      <c r="H67" s="193">
        <f t="shared" si="15"/>
        <v>0</v>
      </c>
      <c r="I67" s="193">
        <f t="shared" si="15"/>
        <v>0</v>
      </c>
      <c r="J67" s="193">
        <f t="shared" si="15"/>
        <v>0</v>
      </c>
      <c r="K67" s="193">
        <f t="shared" si="15"/>
        <v>0</v>
      </c>
      <c r="L67" s="193">
        <f t="shared" si="15"/>
        <v>0</v>
      </c>
      <c r="M67" s="193">
        <f t="shared" si="15"/>
        <v>0</v>
      </c>
      <c r="N67" s="193">
        <f t="shared" si="15"/>
        <v>0</v>
      </c>
      <c r="O67" s="193">
        <f t="shared" si="15"/>
        <v>0</v>
      </c>
      <c r="P67" s="193">
        <f t="shared" si="15"/>
        <v>0</v>
      </c>
      <c r="Q67" s="193">
        <f t="shared" si="15"/>
        <v>0</v>
      </c>
      <c r="R67" s="193">
        <f t="shared" si="15"/>
        <v>0</v>
      </c>
      <c r="S67" s="193">
        <f t="shared" si="15"/>
        <v>0</v>
      </c>
      <c r="T67" s="193">
        <f t="shared" si="15"/>
        <v>0</v>
      </c>
      <c r="U67" s="193">
        <f t="shared" si="15"/>
        <v>0</v>
      </c>
      <c r="V67" s="193">
        <f t="shared" si="15"/>
        <v>0</v>
      </c>
      <c r="W67" s="193">
        <f t="shared" si="15"/>
        <v>0</v>
      </c>
      <c r="X67" s="193">
        <f t="shared" si="15"/>
        <v>0</v>
      </c>
      <c r="Y67" s="193">
        <f t="shared" si="15"/>
        <v>0</v>
      </c>
      <c r="Z67" s="193">
        <f t="shared" si="15"/>
        <v>0</v>
      </c>
      <c r="AA67" s="193">
        <f t="shared" si="15"/>
        <v>0</v>
      </c>
      <c r="AB67" s="193">
        <f t="shared" si="15"/>
        <v>0</v>
      </c>
      <c r="AC67" s="193">
        <f t="shared" si="15"/>
        <v>0</v>
      </c>
      <c r="AD67" s="193">
        <f t="shared" si="15"/>
        <v>0</v>
      </c>
      <c r="AE67" s="193">
        <f t="shared" si="15"/>
        <v>0</v>
      </c>
      <c r="AF67" s="193">
        <f t="shared" si="15"/>
        <v>0</v>
      </c>
      <c r="AG67" s="193">
        <f t="shared" si="15"/>
        <v>0</v>
      </c>
      <c r="AH67" s="193">
        <f t="shared" si="15"/>
        <v>0</v>
      </c>
      <c r="AI67" s="193">
        <f t="shared" si="15"/>
        <v>0</v>
      </c>
      <c r="AJ67" s="193">
        <f t="shared" si="15"/>
        <v>0</v>
      </c>
      <c r="AK67" s="193">
        <f t="shared" si="15"/>
        <v>0</v>
      </c>
      <c r="AL67" s="193">
        <f t="shared" si="15"/>
        <v>0</v>
      </c>
      <c r="AM67" s="193">
        <f t="shared" si="15"/>
        <v>0</v>
      </c>
      <c r="AN67" s="193">
        <f t="shared" si="15"/>
        <v>0</v>
      </c>
      <c r="AO67" s="193">
        <f t="shared" si="15"/>
        <v>0</v>
      </c>
      <c r="AP67" s="193">
        <f t="shared" si="15"/>
        <v>0</v>
      </c>
      <c r="AQ67" s="193">
        <f t="shared" si="15"/>
        <v>0</v>
      </c>
      <c r="AR67" s="193">
        <f t="shared" si="15"/>
        <v>0</v>
      </c>
      <c r="AS67" s="193">
        <f t="shared" si="15"/>
        <v>0</v>
      </c>
      <c r="AT67" s="193">
        <f t="shared" si="15"/>
        <v>0</v>
      </c>
      <c r="AU67" s="193">
        <f t="shared" si="15"/>
        <v>0</v>
      </c>
      <c r="AV67" s="193">
        <f t="shared" si="15"/>
        <v>0</v>
      </c>
      <c r="AW67" s="193">
        <f t="shared" si="15"/>
        <v>0</v>
      </c>
      <c r="AX67" s="193">
        <f t="shared" si="15"/>
        <v>0</v>
      </c>
      <c r="AY67" s="193">
        <f t="shared" si="15"/>
        <v>0</v>
      </c>
      <c r="AZ67" s="193">
        <f t="shared" si="15"/>
        <v>0</v>
      </c>
      <c r="BA67" s="193">
        <f t="shared" si="15"/>
        <v>0</v>
      </c>
      <c r="BB67" s="193">
        <f t="shared" si="15"/>
        <v>0</v>
      </c>
      <c r="BC67" s="193">
        <f t="shared" si="15"/>
        <v>0</v>
      </c>
      <c r="BD67" s="193">
        <f t="shared" si="15"/>
        <v>0</v>
      </c>
      <c r="BE67" s="193">
        <f t="shared" si="15"/>
        <v>0</v>
      </c>
      <c r="BF67" s="193">
        <f t="shared" si="15"/>
        <v>0</v>
      </c>
      <c r="BG67" s="193">
        <f t="shared" si="15"/>
        <v>0</v>
      </c>
      <c r="BH67" s="193">
        <f t="shared" si="15"/>
        <v>0</v>
      </c>
      <c r="BI67" s="193">
        <f t="shared" si="15"/>
        <v>0</v>
      </c>
      <c r="BJ67" s="193">
        <f t="shared" si="15"/>
        <v>0</v>
      </c>
      <c r="BK67" s="193">
        <f t="shared" si="15"/>
        <v>0</v>
      </c>
      <c r="BL67" s="193">
        <f t="shared" si="15"/>
        <v>0</v>
      </c>
      <c r="BM67" s="193">
        <f t="shared" si="15"/>
        <v>0</v>
      </c>
      <c r="BN67" s="193">
        <f t="shared" si="15"/>
        <v>0</v>
      </c>
      <c r="BO67" s="193">
        <f t="shared" si="15"/>
        <v>0</v>
      </c>
      <c r="BP67" s="193">
        <f t="shared" si="15"/>
        <v>0</v>
      </c>
      <c r="BQ67" s="193">
        <f t="shared" si="15"/>
        <v>0</v>
      </c>
      <c r="BR67" s="193">
        <f t="shared" si="15"/>
        <v>0</v>
      </c>
      <c r="BS67" s="193">
        <f t="shared" si="15"/>
        <v>0</v>
      </c>
      <c r="BT67" s="193">
        <f t="shared" si="15"/>
        <v>0</v>
      </c>
      <c r="BU67" s="193">
        <f t="shared" si="15"/>
        <v>0</v>
      </c>
      <c r="BV67" s="193">
        <f t="shared" si="15"/>
        <v>0</v>
      </c>
      <c r="BW67" s="193">
        <f t="shared" si="15"/>
        <v>0</v>
      </c>
      <c r="BX67" s="193">
        <f t="shared" si="15"/>
        <v>0</v>
      </c>
      <c r="BY67" s="193">
        <f t="shared" si="15"/>
        <v>0</v>
      </c>
      <c r="BZ67" s="193">
        <f t="shared" si="15"/>
        <v>0</v>
      </c>
      <c r="CA67" s="193">
        <f t="shared" si="15"/>
        <v>0</v>
      </c>
      <c r="CB67" s="193">
        <f t="shared" si="15"/>
        <v>0</v>
      </c>
      <c r="CC67" s="193">
        <f t="shared" si="15"/>
        <v>0</v>
      </c>
      <c r="CD67" s="193">
        <f t="shared" si="15"/>
        <v>0</v>
      </c>
      <c r="CE67" s="193">
        <f t="shared" si="15"/>
        <v>0</v>
      </c>
      <c r="CF67" s="193">
        <f t="shared" si="15"/>
        <v>0</v>
      </c>
      <c r="CG67" s="193">
        <f t="shared" si="15"/>
        <v>0</v>
      </c>
      <c r="CH67" s="193">
        <f t="shared" si="15"/>
        <v>0</v>
      </c>
      <c r="CI67" s="193">
        <f t="shared" si="15"/>
        <v>0</v>
      </c>
      <c r="CJ67" s="193">
        <f t="shared" si="15"/>
        <v>0</v>
      </c>
      <c r="CK67" s="193">
        <f t="shared" si="15"/>
        <v>0</v>
      </c>
      <c r="CL67" s="193">
        <f t="shared" si="15"/>
        <v>0</v>
      </c>
      <c r="CM67" s="193">
        <f t="shared" si="15"/>
        <v>0</v>
      </c>
      <c r="CN67" s="193">
        <f t="shared" si="15"/>
        <v>0</v>
      </c>
      <c r="CO67" s="193">
        <f t="shared" si="15"/>
        <v>0</v>
      </c>
      <c r="CP67" s="193">
        <f t="shared" si="15"/>
        <v>0</v>
      </c>
      <c r="CQ67" s="193">
        <f t="shared" si="15"/>
        <v>0</v>
      </c>
      <c r="CR67" s="193">
        <f t="shared" si="15"/>
        <v>0</v>
      </c>
      <c r="CS67" s="193">
        <f t="shared" si="15"/>
        <v>0</v>
      </c>
      <c r="CT67" s="193">
        <f t="shared" si="15"/>
        <v>0</v>
      </c>
      <c r="CU67" s="193">
        <f t="shared" si="15"/>
        <v>0</v>
      </c>
      <c r="CV67" s="193">
        <f t="shared" si="15"/>
        <v>0</v>
      </c>
      <c r="CW67" s="193">
        <f t="shared" si="15"/>
        <v>0</v>
      </c>
      <c r="CX67" s="193">
        <f t="shared" si="15"/>
        <v>0</v>
      </c>
      <c r="CY67" s="193">
        <f t="shared" si="15"/>
        <v>0</v>
      </c>
      <c r="CZ67" s="193">
        <f t="shared" si="15"/>
        <v>0</v>
      </c>
      <c r="DA67" s="193">
        <f t="shared" si="15"/>
        <v>0</v>
      </c>
      <c r="DB67" s="193">
        <f t="shared" si="15"/>
        <v>0</v>
      </c>
      <c r="DC67" s="193">
        <f t="shared" si="15"/>
        <v>0</v>
      </c>
      <c r="DD67" s="193">
        <f t="shared" si="15"/>
        <v>0</v>
      </c>
      <c r="DE67" s="193">
        <f t="shared" si="15"/>
        <v>0</v>
      </c>
      <c r="DF67" s="193">
        <f t="shared" si="15"/>
        <v>0</v>
      </c>
      <c r="DG67" s="193">
        <f t="shared" si="15"/>
        <v>0</v>
      </c>
      <c r="DH67" s="193">
        <f t="shared" si="15"/>
        <v>0</v>
      </c>
      <c r="DI67" s="193">
        <f t="shared" si="15"/>
        <v>0</v>
      </c>
      <c r="DJ67" s="193">
        <f t="shared" si="15"/>
        <v>0</v>
      </c>
      <c r="DK67" s="193">
        <f t="shared" si="15"/>
        <v>0</v>
      </c>
      <c r="DL67" s="193">
        <f t="shared" si="15"/>
        <v>0</v>
      </c>
      <c r="DM67" s="193">
        <f t="shared" si="15"/>
        <v>0</v>
      </c>
      <c r="DN67" s="193">
        <f t="shared" si="15"/>
        <v>0</v>
      </c>
      <c r="DO67" s="193">
        <f t="shared" si="15"/>
        <v>0</v>
      </c>
      <c r="DP67" s="193">
        <f t="shared" si="15"/>
        <v>0</v>
      </c>
      <c r="DQ67" s="193">
        <f t="shared" si="15"/>
        <v>0</v>
      </c>
      <c r="DR67" s="193">
        <f t="shared" si="15"/>
        <v>0</v>
      </c>
      <c r="DS67" s="193">
        <f t="shared" si="15"/>
        <v>0</v>
      </c>
      <c r="DT67" s="193">
        <f t="shared" si="15"/>
        <v>0</v>
      </c>
      <c r="DU67" s="193">
        <f t="shared" si="15"/>
        <v>0</v>
      </c>
      <c r="DV67" s="21"/>
      <c r="DW67" s="21"/>
      <c r="DX67" s="21"/>
      <c r="DY67" s="21"/>
      <c r="DZ67" s="21"/>
      <c r="EA67" s="21"/>
      <c r="EB67" s="21"/>
      <c r="EC67" s="21"/>
      <c r="ED67" s="21"/>
      <c r="EE67" s="21"/>
      <c r="EF67" s="21"/>
      <c r="EG67" s="21"/>
      <c r="EH67" s="21"/>
      <c r="EI67" s="21"/>
      <c r="EJ67" s="21"/>
      <c r="EK67" s="21"/>
      <c r="EL67" s="21"/>
      <c r="EM67" s="21"/>
      <c r="EN67" s="21"/>
      <c r="EO67" s="21"/>
    </row>
    <row r="68" spans="1:145" ht="14.25" customHeight="1">
      <c r="A68" s="21"/>
      <c r="B68" s="21"/>
      <c r="C68" s="64" t="str">
        <f>Inputs!C208</f>
        <v>Кредит 3</v>
      </c>
      <c r="D68" s="32" t="s">
        <v>77</v>
      </c>
      <c r="E68" s="62"/>
      <c r="F68" s="193">
        <f>Inputs!G208</f>
        <v>0</v>
      </c>
      <c r="G68" s="193">
        <f t="shared" ref="G68:DU68" si="16">F68-G73</f>
        <v>0</v>
      </c>
      <c r="H68" s="193">
        <f t="shared" si="16"/>
        <v>0</v>
      </c>
      <c r="I68" s="193">
        <f t="shared" si="16"/>
        <v>0</v>
      </c>
      <c r="J68" s="193">
        <f t="shared" si="16"/>
        <v>0</v>
      </c>
      <c r="K68" s="193">
        <f t="shared" si="16"/>
        <v>0</v>
      </c>
      <c r="L68" s="193">
        <f t="shared" si="16"/>
        <v>0</v>
      </c>
      <c r="M68" s="193">
        <f t="shared" si="16"/>
        <v>0</v>
      </c>
      <c r="N68" s="193">
        <f t="shared" si="16"/>
        <v>0</v>
      </c>
      <c r="O68" s="193">
        <f t="shared" si="16"/>
        <v>0</v>
      </c>
      <c r="P68" s="193">
        <f t="shared" si="16"/>
        <v>0</v>
      </c>
      <c r="Q68" s="193">
        <f t="shared" si="16"/>
        <v>0</v>
      </c>
      <c r="R68" s="193">
        <f t="shared" si="16"/>
        <v>0</v>
      </c>
      <c r="S68" s="193">
        <f t="shared" si="16"/>
        <v>0</v>
      </c>
      <c r="T68" s="193">
        <f t="shared" si="16"/>
        <v>0</v>
      </c>
      <c r="U68" s="193">
        <f t="shared" si="16"/>
        <v>0</v>
      </c>
      <c r="V68" s="193">
        <f t="shared" si="16"/>
        <v>0</v>
      </c>
      <c r="W68" s="193">
        <f t="shared" si="16"/>
        <v>0</v>
      </c>
      <c r="X68" s="193">
        <f t="shared" si="16"/>
        <v>0</v>
      </c>
      <c r="Y68" s="193">
        <f t="shared" si="16"/>
        <v>0</v>
      </c>
      <c r="Z68" s="193">
        <f t="shared" si="16"/>
        <v>0</v>
      </c>
      <c r="AA68" s="193">
        <f t="shared" si="16"/>
        <v>0</v>
      </c>
      <c r="AB68" s="193">
        <f t="shared" si="16"/>
        <v>0</v>
      </c>
      <c r="AC68" s="193">
        <f t="shared" si="16"/>
        <v>0</v>
      </c>
      <c r="AD68" s="193">
        <f t="shared" si="16"/>
        <v>0</v>
      </c>
      <c r="AE68" s="193">
        <f t="shared" si="16"/>
        <v>0</v>
      </c>
      <c r="AF68" s="193">
        <f t="shared" si="16"/>
        <v>0</v>
      </c>
      <c r="AG68" s="193">
        <f t="shared" si="16"/>
        <v>0</v>
      </c>
      <c r="AH68" s="193">
        <f t="shared" si="16"/>
        <v>0</v>
      </c>
      <c r="AI68" s="193">
        <f t="shared" si="16"/>
        <v>0</v>
      </c>
      <c r="AJ68" s="193">
        <f t="shared" si="16"/>
        <v>0</v>
      </c>
      <c r="AK68" s="193">
        <f t="shared" si="16"/>
        <v>0</v>
      </c>
      <c r="AL68" s="193">
        <f t="shared" si="16"/>
        <v>0</v>
      </c>
      <c r="AM68" s="193">
        <f t="shared" si="16"/>
        <v>0</v>
      </c>
      <c r="AN68" s="193">
        <f t="shared" si="16"/>
        <v>0</v>
      </c>
      <c r="AO68" s="193">
        <f t="shared" si="16"/>
        <v>0</v>
      </c>
      <c r="AP68" s="193">
        <f t="shared" si="16"/>
        <v>0</v>
      </c>
      <c r="AQ68" s="193">
        <f t="shared" si="16"/>
        <v>0</v>
      </c>
      <c r="AR68" s="193">
        <f t="shared" si="16"/>
        <v>0</v>
      </c>
      <c r="AS68" s="193">
        <f t="shared" si="16"/>
        <v>0</v>
      </c>
      <c r="AT68" s="193">
        <f t="shared" si="16"/>
        <v>0</v>
      </c>
      <c r="AU68" s="193">
        <f t="shared" si="16"/>
        <v>0</v>
      </c>
      <c r="AV68" s="193">
        <f t="shared" si="16"/>
        <v>0</v>
      </c>
      <c r="AW68" s="193">
        <f t="shared" si="16"/>
        <v>0</v>
      </c>
      <c r="AX68" s="193">
        <f t="shared" si="16"/>
        <v>0</v>
      </c>
      <c r="AY68" s="193">
        <f t="shared" si="16"/>
        <v>0</v>
      </c>
      <c r="AZ68" s="193">
        <f t="shared" si="16"/>
        <v>0</v>
      </c>
      <c r="BA68" s="193">
        <f t="shared" si="16"/>
        <v>0</v>
      </c>
      <c r="BB68" s="193">
        <f t="shared" si="16"/>
        <v>0</v>
      </c>
      <c r="BC68" s="193">
        <f t="shared" si="16"/>
        <v>0</v>
      </c>
      <c r="BD68" s="193">
        <f t="shared" si="16"/>
        <v>0</v>
      </c>
      <c r="BE68" s="193">
        <f t="shared" si="16"/>
        <v>0</v>
      </c>
      <c r="BF68" s="193">
        <f t="shared" si="16"/>
        <v>0</v>
      </c>
      <c r="BG68" s="193">
        <f t="shared" si="16"/>
        <v>0</v>
      </c>
      <c r="BH68" s="193">
        <f t="shared" si="16"/>
        <v>0</v>
      </c>
      <c r="BI68" s="193">
        <f t="shared" si="16"/>
        <v>0</v>
      </c>
      <c r="BJ68" s="193">
        <f t="shared" si="16"/>
        <v>0</v>
      </c>
      <c r="BK68" s="193">
        <f t="shared" si="16"/>
        <v>0</v>
      </c>
      <c r="BL68" s="193">
        <f t="shared" si="16"/>
        <v>0</v>
      </c>
      <c r="BM68" s="193">
        <f t="shared" si="16"/>
        <v>0</v>
      </c>
      <c r="BN68" s="193">
        <f t="shared" si="16"/>
        <v>0</v>
      </c>
      <c r="BO68" s="193">
        <f t="shared" si="16"/>
        <v>0</v>
      </c>
      <c r="BP68" s="193">
        <f t="shared" si="16"/>
        <v>0</v>
      </c>
      <c r="BQ68" s="193">
        <f t="shared" si="16"/>
        <v>0</v>
      </c>
      <c r="BR68" s="193">
        <f t="shared" si="16"/>
        <v>0</v>
      </c>
      <c r="BS68" s="193">
        <f t="shared" si="16"/>
        <v>0</v>
      </c>
      <c r="BT68" s="193">
        <f t="shared" si="16"/>
        <v>0</v>
      </c>
      <c r="BU68" s="193">
        <f t="shared" si="16"/>
        <v>0</v>
      </c>
      <c r="BV68" s="193">
        <f t="shared" si="16"/>
        <v>0</v>
      </c>
      <c r="BW68" s="193">
        <f t="shared" si="16"/>
        <v>0</v>
      </c>
      <c r="BX68" s="193">
        <f t="shared" si="16"/>
        <v>0</v>
      </c>
      <c r="BY68" s="193">
        <f t="shared" si="16"/>
        <v>0</v>
      </c>
      <c r="BZ68" s="193">
        <f t="shared" si="16"/>
        <v>0</v>
      </c>
      <c r="CA68" s="193">
        <f t="shared" si="16"/>
        <v>0</v>
      </c>
      <c r="CB68" s="193">
        <f t="shared" si="16"/>
        <v>0</v>
      </c>
      <c r="CC68" s="193">
        <f t="shared" si="16"/>
        <v>0</v>
      </c>
      <c r="CD68" s="193">
        <f t="shared" si="16"/>
        <v>0</v>
      </c>
      <c r="CE68" s="193">
        <f t="shared" si="16"/>
        <v>0</v>
      </c>
      <c r="CF68" s="193">
        <f t="shared" si="16"/>
        <v>0</v>
      </c>
      <c r="CG68" s="193">
        <f t="shared" si="16"/>
        <v>0</v>
      </c>
      <c r="CH68" s="193">
        <f t="shared" si="16"/>
        <v>0</v>
      </c>
      <c r="CI68" s="193">
        <f t="shared" si="16"/>
        <v>0</v>
      </c>
      <c r="CJ68" s="193">
        <f t="shared" si="16"/>
        <v>0</v>
      </c>
      <c r="CK68" s="193">
        <f t="shared" si="16"/>
        <v>0</v>
      </c>
      <c r="CL68" s="193">
        <f t="shared" si="16"/>
        <v>0</v>
      </c>
      <c r="CM68" s="193">
        <f t="shared" si="16"/>
        <v>0</v>
      </c>
      <c r="CN68" s="193">
        <f t="shared" si="16"/>
        <v>0</v>
      </c>
      <c r="CO68" s="193">
        <f t="shared" si="16"/>
        <v>0</v>
      </c>
      <c r="CP68" s="193">
        <f t="shared" si="16"/>
        <v>0</v>
      </c>
      <c r="CQ68" s="193">
        <f t="shared" si="16"/>
        <v>0</v>
      </c>
      <c r="CR68" s="193">
        <f t="shared" si="16"/>
        <v>0</v>
      </c>
      <c r="CS68" s="193">
        <f t="shared" si="16"/>
        <v>0</v>
      </c>
      <c r="CT68" s="193">
        <f t="shared" si="16"/>
        <v>0</v>
      </c>
      <c r="CU68" s="193">
        <f t="shared" si="16"/>
        <v>0</v>
      </c>
      <c r="CV68" s="193">
        <f t="shared" si="16"/>
        <v>0</v>
      </c>
      <c r="CW68" s="193">
        <f t="shared" si="16"/>
        <v>0</v>
      </c>
      <c r="CX68" s="193">
        <f t="shared" si="16"/>
        <v>0</v>
      </c>
      <c r="CY68" s="193">
        <f t="shared" si="16"/>
        <v>0</v>
      </c>
      <c r="CZ68" s="193">
        <f t="shared" si="16"/>
        <v>0</v>
      </c>
      <c r="DA68" s="193">
        <f t="shared" si="16"/>
        <v>0</v>
      </c>
      <c r="DB68" s="193">
        <f t="shared" si="16"/>
        <v>0</v>
      </c>
      <c r="DC68" s="193">
        <f t="shared" si="16"/>
        <v>0</v>
      </c>
      <c r="DD68" s="193">
        <f t="shared" si="16"/>
        <v>0</v>
      </c>
      <c r="DE68" s="193">
        <f t="shared" si="16"/>
        <v>0</v>
      </c>
      <c r="DF68" s="193">
        <f t="shared" si="16"/>
        <v>0</v>
      </c>
      <c r="DG68" s="193">
        <f t="shared" si="16"/>
        <v>0</v>
      </c>
      <c r="DH68" s="193">
        <f t="shared" si="16"/>
        <v>0</v>
      </c>
      <c r="DI68" s="193">
        <f t="shared" si="16"/>
        <v>0</v>
      </c>
      <c r="DJ68" s="193">
        <f t="shared" si="16"/>
        <v>0</v>
      </c>
      <c r="DK68" s="193">
        <f t="shared" si="16"/>
        <v>0</v>
      </c>
      <c r="DL68" s="193">
        <f t="shared" si="16"/>
        <v>0</v>
      </c>
      <c r="DM68" s="193">
        <f t="shared" si="16"/>
        <v>0</v>
      </c>
      <c r="DN68" s="193">
        <f t="shared" si="16"/>
        <v>0</v>
      </c>
      <c r="DO68" s="193">
        <f t="shared" si="16"/>
        <v>0</v>
      </c>
      <c r="DP68" s="193">
        <f t="shared" si="16"/>
        <v>0</v>
      </c>
      <c r="DQ68" s="193">
        <f t="shared" si="16"/>
        <v>0</v>
      </c>
      <c r="DR68" s="193">
        <f t="shared" si="16"/>
        <v>0</v>
      </c>
      <c r="DS68" s="193">
        <f t="shared" si="16"/>
        <v>0</v>
      </c>
      <c r="DT68" s="193">
        <f t="shared" si="16"/>
        <v>0</v>
      </c>
      <c r="DU68" s="193">
        <f t="shared" si="16"/>
        <v>0</v>
      </c>
      <c r="DV68" s="21"/>
      <c r="DW68" s="21"/>
      <c r="DX68" s="21"/>
      <c r="DY68" s="21"/>
      <c r="DZ68" s="21"/>
      <c r="EA68" s="21"/>
      <c r="EB68" s="21"/>
      <c r="EC68" s="21"/>
      <c r="ED68" s="21"/>
      <c r="EE68" s="21"/>
      <c r="EF68" s="21"/>
      <c r="EG68" s="21"/>
      <c r="EH68" s="21"/>
      <c r="EI68" s="21"/>
      <c r="EJ68" s="21"/>
      <c r="EK68" s="21"/>
      <c r="EL68" s="21"/>
      <c r="EM68" s="21"/>
      <c r="EN68" s="21"/>
      <c r="EO68" s="21"/>
    </row>
    <row r="69" spans="1:145" ht="14.25" customHeight="1">
      <c r="A69" s="21"/>
      <c r="B69" s="21"/>
      <c r="C69" s="21"/>
      <c r="D69" s="79"/>
      <c r="E69" s="62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  <c r="DC69" s="21"/>
      <c r="DD69" s="21"/>
      <c r="DE69" s="21"/>
      <c r="DF69" s="21"/>
      <c r="DG69" s="21"/>
      <c r="DH69" s="21"/>
      <c r="DI69" s="21"/>
      <c r="DJ69" s="21"/>
      <c r="DK69" s="21"/>
      <c r="DL69" s="21"/>
      <c r="DM69" s="21"/>
      <c r="DN69" s="21"/>
      <c r="DO69" s="21"/>
      <c r="DP69" s="21"/>
      <c r="DQ69" s="21"/>
      <c r="DR69" s="21"/>
      <c r="DS69" s="21"/>
      <c r="DT69" s="21"/>
      <c r="DU69" s="21"/>
      <c r="DV69" s="21"/>
      <c r="DW69" s="21"/>
      <c r="DX69" s="21"/>
      <c r="DY69" s="21"/>
      <c r="DZ69" s="21"/>
      <c r="EA69" s="21"/>
      <c r="EB69" s="21"/>
      <c r="EC69" s="21"/>
      <c r="ED69" s="21"/>
      <c r="EE69" s="21"/>
      <c r="EF69" s="21"/>
      <c r="EG69" s="21"/>
      <c r="EH69" s="21"/>
      <c r="EI69" s="21"/>
      <c r="EJ69" s="21"/>
      <c r="EK69" s="21"/>
      <c r="EL69" s="21"/>
      <c r="EM69" s="21"/>
      <c r="EN69" s="21"/>
      <c r="EO69" s="21"/>
    </row>
    <row r="70" spans="1:145" ht="14.25" customHeight="1">
      <c r="A70" s="21"/>
      <c r="B70" s="21"/>
      <c r="C70" s="62" t="s">
        <v>420</v>
      </c>
      <c r="D70" s="99" t="s">
        <v>77</v>
      </c>
      <c r="E70" s="62"/>
      <c r="F70" s="195">
        <f t="shared" ref="F70:DU70" si="17">SUM(F71:F73)</f>
        <v>0</v>
      </c>
      <c r="G70" s="195">
        <f t="shared" si="17"/>
        <v>0</v>
      </c>
      <c r="H70" s="195">
        <f t="shared" si="17"/>
        <v>0</v>
      </c>
      <c r="I70" s="195">
        <f t="shared" si="17"/>
        <v>0</v>
      </c>
      <c r="J70" s="195">
        <f t="shared" si="17"/>
        <v>0</v>
      </c>
      <c r="K70" s="195">
        <f t="shared" si="17"/>
        <v>0</v>
      </c>
      <c r="L70" s="195">
        <f t="shared" si="17"/>
        <v>0</v>
      </c>
      <c r="M70" s="195">
        <f t="shared" si="17"/>
        <v>0</v>
      </c>
      <c r="N70" s="195">
        <f t="shared" si="17"/>
        <v>0</v>
      </c>
      <c r="O70" s="195">
        <f t="shared" si="17"/>
        <v>0</v>
      </c>
      <c r="P70" s="195">
        <f t="shared" si="17"/>
        <v>0</v>
      </c>
      <c r="Q70" s="195">
        <f t="shared" si="17"/>
        <v>0</v>
      </c>
      <c r="R70" s="195">
        <f t="shared" si="17"/>
        <v>0</v>
      </c>
      <c r="S70" s="195">
        <f t="shared" si="17"/>
        <v>0</v>
      </c>
      <c r="T70" s="195">
        <f t="shared" si="17"/>
        <v>0</v>
      </c>
      <c r="U70" s="195">
        <f t="shared" si="17"/>
        <v>0</v>
      </c>
      <c r="V70" s="195">
        <f t="shared" si="17"/>
        <v>0</v>
      </c>
      <c r="W70" s="195">
        <f t="shared" si="17"/>
        <v>0</v>
      </c>
      <c r="X70" s="195">
        <f t="shared" si="17"/>
        <v>0</v>
      </c>
      <c r="Y70" s="195">
        <f t="shared" si="17"/>
        <v>0</v>
      </c>
      <c r="Z70" s="195">
        <f t="shared" si="17"/>
        <v>0</v>
      </c>
      <c r="AA70" s="195">
        <f t="shared" si="17"/>
        <v>0</v>
      </c>
      <c r="AB70" s="195">
        <f t="shared" si="17"/>
        <v>0</v>
      </c>
      <c r="AC70" s="195">
        <f t="shared" si="17"/>
        <v>0</v>
      </c>
      <c r="AD70" s="195">
        <f t="shared" si="17"/>
        <v>0</v>
      </c>
      <c r="AE70" s="195">
        <f t="shared" si="17"/>
        <v>0</v>
      </c>
      <c r="AF70" s="195">
        <f t="shared" si="17"/>
        <v>0</v>
      </c>
      <c r="AG70" s="195">
        <f t="shared" si="17"/>
        <v>0</v>
      </c>
      <c r="AH70" s="195">
        <f t="shared" si="17"/>
        <v>0</v>
      </c>
      <c r="AI70" s="195">
        <f t="shared" si="17"/>
        <v>0</v>
      </c>
      <c r="AJ70" s="195">
        <f t="shared" si="17"/>
        <v>0</v>
      </c>
      <c r="AK70" s="195">
        <f t="shared" si="17"/>
        <v>0</v>
      </c>
      <c r="AL70" s="195">
        <f t="shared" si="17"/>
        <v>0</v>
      </c>
      <c r="AM70" s="195">
        <f t="shared" si="17"/>
        <v>0</v>
      </c>
      <c r="AN70" s="195">
        <f t="shared" si="17"/>
        <v>0</v>
      </c>
      <c r="AO70" s="195">
        <f t="shared" si="17"/>
        <v>0</v>
      </c>
      <c r="AP70" s="195">
        <f t="shared" si="17"/>
        <v>0</v>
      </c>
      <c r="AQ70" s="195">
        <f t="shared" si="17"/>
        <v>0</v>
      </c>
      <c r="AR70" s="195">
        <f t="shared" si="17"/>
        <v>0</v>
      </c>
      <c r="AS70" s="195">
        <f t="shared" si="17"/>
        <v>0</v>
      </c>
      <c r="AT70" s="195">
        <f t="shared" si="17"/>
        <v>0</v>
      </c>
      <c r="AU70" s="195">
        <f t="shared" si="17"/>
        <v>0</v>
      </c>
      <c r="AV70" s="195">
        <f t="shared" si="17"/>
        <v>0</v>
      </c>
      <c r="AW70" s="195">
        <f t="shared" si="17"/>
        <v>0</v>
      </c>
      <c r="AX70" s="195">
        <f t="shared" si="17"/>
        <v>0</v>
      </c>
      <c r="AY70" s="195">
        <f t="shared" si="17"/>
        <v>0</v>
      </c>
      <c r="AZ70" s="195">
        <f t="shared" si="17"/>
        <v>0</v>
      </c>
      <c r="BA70" s="195">
        <f t="shared" si="17"/>
        <v>0</v>
      </c>
      <c r="BB70" s="195">
        <f t="shared" si="17"/>
        <v>0</v>
      </c>
      <c r="BC70" s="195">
        <f t="shared" si="17"/>
        <v>0</v>
      </c>
      <c r="BD70" s="195">
        <f t="shared" si="17"/>
        <v>0</v>
      </c>
      <c r="BE70" s="195">
        <f t="shared" si="17"/>
        <v>0</v>
      </c>
      <c r="BF70" s="195">
        <f t="shared" si="17"/>
        <v>0</v>
      </c>
      <c r="BG70" s="195">
        <f t="shared" si="17"/>
        <v>0</v>
      </c>
      <c r="BH70" s="195">
        <f t="shared" si="17"/>
        <v>0</v>
      </c>
      <c r="BI70" s="195">
        <f t="shared" si="17"/>
        <v>0</v>
      </c>
      <c r="BJ70" s="195">
        <f t="shared" si="17"/>
        <v>0</v>
      </c>
      <c r="BK70" s="195">
        <f t="shared" si="17"/>
        <v>0</v>
      </c>
      <c r="BL70" s="195">
        <f t="shared" si="17"/>
        <v>0</v>
      </c>
      <c r="BM70" s="195">
        <f t="shared" si="17"/>
        <v>0</v>
      </c>
      <c r="BN70" s="195">
        <f t="shared" si="17"/>
        <v>0</v>
      </c>
      <c r="BO70" s="195">
        <f t="shared" si="17"/>
        <v>0</v>
      </c>
      <c r="BP70" s="195">
        <f t="shared" si="17"/>
        <v>0</v>
      </c>
      <c r="BQ70" s="195">
        <f t="shared" si="17"/>
        <v>0</v>
      </c>
      <c r="BR70" s="195">
        <f t="shared" si="17"/>
        <v>0</v>
      </c>
      <c r="BS70" s="195">
        <f t="shared" si="17"/>
        <v>0</v>
      </c>
      <c r="BT70" s="195">
        <f t="shared" si="17"/>
        <v>0</v>
      </c>
      <c r="BU70" s="195">
        <f t="shared" si="17"/>
        <v>0</v>
      </c>
      <c r="BV70" s="195">
        <f t="shared" si="17"/>
        <v>0</v>
      </c>
      <c r="BW70" s="195">
        <f t="shared" si="17"/>
        <v>0</v>
      </c>
      <c r="BX70" s="195">
        <f t="shared" si="17"/>
        <v>0</v>
      </c>
      <c r="BY70" s="195">
        <f t="shared" si="17"/>
        <v>0</v>
      </c>
      <c r="BZ70" s="195">
        <f t="shared" si="17"/>
        <v>0</v>
      </c>
      <c r="CA70" s="195">
        <f t="shared" si="17"/>
        <v>0</v>
      </c>
      <c r="CB70" s="195">
        <f t="shared" si="17"/>
        <v>0</v>
      </c>
      <c r="CC70" s="195">
        <f t="shared" si="17"/>
        <v>0</v>
      </c>
      <c r="CD70" s="195">
        <f t="shared" si="17"/>
        <v>0</v>
      </c>
      <c r="CE70" s="195">
        <f t="shared" si="17"/>
        <v>0</v>
      </c>
      <c r="CF70" s="195">
        <f t="shared" si="17"/>
        <v>0</v>
      </c>
      <c r="CG70" s="195">
        <f t="shared" si="17"/>
        <v>0</v>
      </c>
      <c r="CH70" s="195">
        <f t="shared" si="17"/>
        <v>0</v>
      </c>
      <c r="CI70" s="195">
        <f t="shared" si="17"/>
        <v>0</v>
      </c>
      <c r="CJ70" s="195">
        <f t="shared" si="17"/>
        <v>0</v>
      </c>
      <c r="CK70" s="195">
        <f t="shared" si="17"/>
        <v>0</v>
      </c>
      <c r="CL70" s="195">
        <f t="shared" si="17"/>
        <v>0</v>
      </c>
      <c r="CM70" s="195">
        <f t="shared" si="17"/>
        <v>0</v>
      </c>
      <c r="CN70" s="195">
        <f t="shared" si="17"/>
        <v>0</v>
      </c>
      <c r="CO70" s="195">
        <f t="shared" si="17"/>
        <v>0</v>
      </c>
      <c r="CP70" s="195">
        <f t="shared" si="17"/>
        <v>0</v>
      </c>
      <c r="CQ70" s="195">
        <f t="shared" si="17"/>
        <v>0</v>
      </c>
      <c r="CR70" s="195">
        <f t="shared" si="17"/>
        <v>0</v>
      </c>
      <c r="CS70" s="195">
        <f t="shared" si="17"/>
        <v>0</v>
      </c>
      <c r="CT70" s="195">
        <f t="shared" si="17"/>
        <v>0</v>
      </c>
      <c r="CU70" s="195">
        <f t="shared" si="17"/>
        <v>0</v>
      </c>
      <c r="CV70" s="195">
        <f t="shared" si="17"/>
        <v>0</v>
      </c>
      <c r="CW70" s="195">
        <f t="shared" si="17"/>
        <v>0</v>
      </c>
      <c r="CX70" s="195">
        <f t="shared" si="17"/>
        <v>0</v>
      </c>
      <c r="CY70" s="195">
        <f t="shared" si="17"/>
        <v>0</v>
      </c>
      <c r="CZ70" s="195">
        <f t="shared" si="17"/>
        <v>0</v>
      </c>
      <c r="DA70" s="195">
        <f t="shared" si="17"/>
        <v>0</v>
      </c>
      <c r="DB70" s="195">
        <f t="shared" si="17"/>
        <v>0</v>
      </c>
      <c r="DC70" s="195">
        <f t="shared" si="17"/>
        <v>0</v>
      </c>
      <c r="DD70" s="195">
        <f t="shared" si="17"/>
        <v>0</v>
      </c>
      <c r="DE70" s="195">
        <f t="shared" si="17"/>
        <v>0</v>
      </c>
      <c r="DF70" s="195">
        <f t="shared" si="17"/>
        <v>0</v>
      </c>
      <c r="DG70" s="195">
        <f t="shared" si="17"/>
        <v>0</v>
      </c>
      <c r="DH70" s="195">
        <f t="shared" si="17"/>
        <v>0</v>
      </c>
      <c r="DI70" s="195">
        <f t="shared" si="17"/>
        <v>0</v>
      </c>
      <c r="DJ70" s="195">
        <f t="shared" si="17"/>
        <v>0</v>
      </c>
      <c r="DK70" s="195">
        <f t="shared" si="17"/>
        <v>0</v>
      </c>
      <c r="DL70" s="195">
        <f t="shared" si="17"/>
        <v>0</v>
      </c>
      <c r="DM70" s="195">
        <f t="shared" si="17"/>
        <v>0</v>
      </c>
      <c r="DN70" s="195">
        <f t="shared" si="17"/>
        <v>0</v>
      </c>
      <c r="DO70" s="195">
        <f t="shared" si="17"/>
        <v>0</v>
      </c>
      <c r="DP70" s="195">
        <f t="shared" si="17"/>
        <v>0</v>
      </c>
      <c r="DQ70" s="195">
        <f t="shared" si="17"/>
        <v>0</v>
      </c>
      <c r="DR70" s="195">
        <f t="shared" si="17"/>
        <v>0</v>
      </c>
      <c r="DS70" s="195">
        <f t="shared" si="17"/>
        <v>0</v>
      </c>
      <c r="DT70" s="195">
        <f t="shared" si="17"/>
        <v>0</v>
      </c>
      <c r="DU70" s="195">
        <f t="shared" si="17"/>
        <v>0</v>
      </c>
      <c r="DV70" s="21"/>
      <c r="DW70" s="21"/>
      <c r="DX70" s="21"/>
      <c r="DY70" s="21"/>
      <c r="DZ70" s="21"/>
      <c r="EA70" s="21"/>
      <c r="EB70" s="21"/>
      <c r="EC70" s="21"/>
      <c r="ED70" s="21"/>
      <c r="EE70" s="21"/>
      <c r="EF70" s="21"/>
      <c r="EG70" s="21"/>
      <c r="EH70" s="21"/>
      <c r="EI70" s="21"/>
      <c r="EJ70" s="21"/>
      <c r="EK70" s="21"/>
      <c r="EL70" s="21"/>
      <c r="EM70" s="21"/>
      <c r="EN70" s="21"/>
      <c r="EO70" s="21"/>
    </row>
    <row r="71" spans="1:145" ht="14.25" customHeight="1">
      <c r="A71" s="21"/>
      <c r="B71" s="21"/>
      <c r="C71" s="64" t="str">
        <f>Inputs!C211</f>
        <v>Кредит 1</v>
      </c>
      <c r="D71" s="32" t="s">
        <v>77</v>
      </c>
      <c r="E71" s="21"/>
      <c r="F71" s="193">
        <f>IF(F$5=Inputs!$G216,Inputs!$G206,0)</f>
        <v>0</v>
      </c>
      <c r="G71" s="193">
        <f>IF(G$5=Inputs!$G216,Inputs!$G206,0)</f>
        <v>0</v>
      </c>
      <c r="H71" s="193">
        <f>IF(H$5=Inputs!$G216,Inputs!$G206,0)</f>
        <v>0</v>
      </c>
      <c r="I71" s="193">
        <f>IF(I$5=Inputs!$G216,Inputs!$G206,0)</f>
        <v>0</v>
      </c>
      <c r="J71" s="193">
        <f>IF(J$5=Inputs!$G216,Inputs!$G206,0)</f>
        <v>0</v>
      </c>
      <c r="K71" s="193">
        <f>IF(K$5=Inputs!$G216,Inputs!$G206,0)</f>
        <v>0</v>
      </c>
      <c r="L71" s="193">
        <f>IF(L$5=Inputs!$G216,Inputs!$G206,0)</f>
        <v>0</v>
      </c>
      <c r="M71" s="193">
        <f>IF(M$5=Inputs!$G216,Inputs!$G206,0)</f>
        <v>0</v>
      </c>
      <c r="N71" s="193">
        <f>IF(N$5=Inputs!$G216,Inputs!$G206,0)</f>
        <v>0</v>
      </c>
      <c r="O71" s="193">
        <f>IF(O$5=Inputs!$G216,Inputs!$G206,0)</f>
        <v>0</v>
      </c>
      <c r="P71" s="193">
        <f>IF(P$5=Inputs!$G216,Inputs!$G206,0)</f>
        <v>0</v>
      </c>
      <c r="Q71" s="193">
        <f>IF(Q$5=Inputs!$G216,Inputs!$G206,0)</f>
        <v>0</v>
      </c>
      <c r="R71" s="193">
        <f>IF(R$5=Inputs!$G216,Inputs!$G206,0)</f>
        <v>0</v>
      </c>
      <c r="S71" s="193">
        <f>IF(S$5=Inputs!$G216,Inputs!$G206,0)</f>
        <v>0</v>
      </c>
      <c r="T71" s="193">
        <f>IF(T$5=Inputs!$G216,Inputs!$G206,0)</f>
        <v>0</v>
      </c>
      <c r="U71" s="193">
        <f>IF(U$5=Inputs!$G216,Inputs!$G206,0)</f>
        <v>0</v>
      </c>
      <c r="V71" s="193">
        <f>IF(V$5=Inputs!$G216,Inputs!$G206,0)</f>
        <v>0</v>
      </c>
      <c r="W71" s="193">
        <f>IF(W$5=Inputs!$G216,Inputs!$G206,0)</f>
        <v>0</v>
      </c>
      <c r="X71" s="193">
        <f>IF(X$5=Inputs!$G216,Inputs!$G206,0)</f>
        <v>0</v>
      </c>
      <c r="Y71" s="193">
        <f>IF(Y$5=Inputs!$G216,Inputs!$G206,0)</f>
        <v>0</v>
      </c>
      <c r="Z71" s="193">
        <f>IF(Z$5=Inputs!$G216,Inputs!$G206,0)</f>
        <v>0</v>
      </c>
      <c r="AA71" s="193">
        <f>IF(AA$5=Inputs!$G216,Inputs!$G206,0)</f>
        <v>0</v>
      </c>
      <c r="AB71" s="193">
        <f>IF(AB$5=Inputs!$G216,Inputs!$G206,0)</f>
        <v>0</v>
      </c>
      <c r="AC71" s="193">
        <f>IF(AC$5=Inputs!$G216,Inputs!$G206,0)</f>
        <v>0</v>
      </c>
      <c r="AD71" s="193">
        <f>IF(AD$5=Inputs!$G216,Inputs!$G206,0)</f>
        <v>0</v>
      </c>
      <c r="AE71" s="193">
        <f>IF(AE$5=Inputs!$G216,Inputs!$G206,0)</f>
        <v>0</v>
      </c>
      <c r="AF71" s="193">
        <f>IF(AF$5=Inputs!$G216,Inputs!$G206,0)</f>
        <v>0</v>
      </c>
      <c r="AG71" s="193">
        <f>IF(AG$5=Inputs!$G216,Inputs!$G206,0)</f>
        <v>0</v>
      </c>
      <c r="AH71" s="193">
        <f>IF(AH$5=Inputs!$G216,Inputs!$G206,0)</f>
        <v>0</v>
      </c>
      <c r="AI71" s="193">
        <f>IF(AI$5=Inputs!$G216,Inputs!$G206,0)</f>
        <v>0</v>
      </c>
      <c r="AJ71" s="193">
        <f>IF(AJ$5=Inputs!$G216,Inputs!$G206,0)</f>
        <v>0</v>
      </c>
      <c r="AK71" s="193">
        <f>IF(AK$5=Inputs!$G216,Inputs!$G206,0)</f>
        <v>0</v>
      </c>
      <c r="AL71" s="193">
        <f>IF(AL$5=Inputs!$G216,Inputs!$G206,0)</f>
        <v>0</v>
      </c>
      <c r="AM71" s="193">
        <f>IF(AM$5=Inputs!$G216,Inputs!$G206,0)</f>
        <v>0</v>
      </c>
      <c r="AN71" s="193">
        <f>IF(AN$5=Inputs!$G216,Inputs!$G206,0)</f>
        <v>0</v>
      </c>
      <c r="AO71" s="193">
        <f>IF(AO$5=Inputs!$G216,Inputs!$G206,0)</f>
        <v>0</v>
      </c>
      <c r="AP71" s="193">
        <f>IF(AP$5=Inputs!$G216,Inputs!$G206,0)</f>
        <v>0</v>
      </c>
      <c r="AQ71" s="193">
        <f>IF(AQ$5=Inputs!$G216,Inputs!$G206,0)</f>
        <v>0</v>
      </c>
      <c r="AR71" s="193">
        <f>IF(AR$5=Inputs!$G216,Inputs!$G206,0)</f>
        <v>0</v>
      </c>
      <c r="AS71" s="193">
        <f>IF(AS$5=Inputs!$G216,Inputs!$G206,0)</f>
        <v>0</v>
      </c>
      <c r="AT71" s="193">
        <f>IF(AT$5=Inputs!$G216,Inputs!$G206,0)</f>
        <v>0</v>
      </c>
      <c r="AU71" s="193">
        <f>IF(AU$5=Inputs!$G216,Inputs!$G206,0)</f>
        <v>0</v>
      </c>
      <c r="AV71" s="193">
        <f>IF(AV$5=Inputs!$G216,Inputs!$G206,0)</f>
        <v>0</v>
      </c>
      <c r="AW71" s="193">
        <f>IF(AW$5=Inputs!$G216,Inputs!$G206,0)</f>
        <v>0</v>
      </c>
      <c r="AX71" s="193">
        <f>IF(AX$5=Inputs!$G216,Inputs!$G206,0)</f>
        <v>0</v>
      </c>
      <c r="AY71" s="193">
        <f>IF(AY$5=Inputs!$G216,Inputs!$G206,0)</f>
        <v>0</v>
      </c>
      <c r="AZ71" s="193">
        <f>IF(AZ$5=Inputs!$G216,Inputs!$G206,0)</f>
        <v>0</v>
      </c>
      <c r="BA71" s="193">
        <f>IF(BA$5=Inputs!$G216,Inputs!$G206,0)</f>
        <v>0</v>
      </c>
      <c r="BB71" s="193">
        <f>IF(BB$5=Inputs!$G216,Inputs!$G206,0)</f>
        <v>0</v>
      </c>
      <c r="BC71" s="193">
        <f>IF(BC$5=Inputs!$G216,Inputs!$G206,0)</f>
        <v>0</v>
      </c>
      <c r="BD71" s="193">
        <f>IF(BD$5=Inputs!$G216,Inputs!$G206,0)</f>
        <v>0</v>
      </c>
      <c r="BE71" s="193">
        <f>IF(BE$5=Inputs!$G216,Inputs!$G206,0)</f>
        <v>0</v>
      </c>
      <c r="BF71" s="193">
        <f>IF(BF$5=Inputs!$G216,Inputs!$G206,0)</f>
        <v>0</v>
      </c>
      <c r="BG71" s="193">
        <f>IF(BG$5=Inputs!$G216,Inputs!$G206,0)</f>
        <v>0</v>
      </c>
      <c r="BH71" s="193">
        <f>IF(BH$5=Inputs!$G216,Inputs!$G206,0)</f>
        <v>0</v>
      </c>
      <c r="BI71" s="193">
        <f>IF(BI$5=Inputs!$G216,Inputs!$G206,0)</f>
        <v>0</v>
      </c>
      <c r="BJ71" s="193">
        <f>IF(BJ$5=Inputs!$G216,Inputs!$G206,0)</f>
        <v>0</v>
      </c>
      <c r="BK71" s="193">
        <f>IF(BK$5=Inputs!$G216,Inputs!$G206,0)</f>
        <v>0</v>
      </c>
      <c r="BL71" s="193">
        <f>IF(BL$5=Inputs!$G216,Inputs!$G206,0)</f>
        <v>0</v>
      </c>
      <c r="BM71" s="193">
        <f>IF(BM$5=Inputs!$G216,Inputs!$G206,0)</f>
        <v>0</v>
      </c>
      <c r="BN71" s="193">
        <f>IF(BN$5=Inputs!$G216,Inputs!$G206,0)</f>
        <v>0</v>
      </c>
      <c r="BO71" s="193">
        <f>IF(BO$5=Inputs!$G216,Inputs!$G206,0)</f>
        <v>0</v>
      </c>
      <c r="BP71" s="193">
        <f>IF(BP$5=Inputs!$G216,Inputs!$G206,0)</f>
        <v>0</v>
      </c>
      <c r="BQ71" s="193">
        <f>IF(BQ$5=Inputs!$G216,Inputs!$G206,0)</f>
        <v>0</v>
      </c>
      <c r="BR71" s="193">
        <f>IF(BR$5=Inputs!$G216,Inputs!$G206,0)</f>
        <v>0</v>
      </c>
      <c r="BS71" s="193">
        <f>IF(BS$5=Inputs!$G216,Inputs!$G206,0)</f>
        <v>0</v>
      </c>
      <c r="BT71" s="193">
        <f>IF(BT$5=Inputs!$G216,Inputs!$G206,0)</f>
        <v>0</v>
      </c>
      <c r="BU71" s="193">
        <f>IF(BU$5=Inputs!$G216,Inputs!$G206,0)</f>
        <v>0</v>
      </c>
      <c r="BV71" s="193">
        <f>IF(BV$5=Inputs!$G216,Inputs!$G206,0)</f>
        <v>0</v>
      </c>
      <c r="BW71" s="193">
        <f>IF(BW$5=Inputs!$G216,Inputs!$G206,0)</f>
        <v>0</v>
      </c>
      <c r="BX71" s="193">
        <f>IF(BX$5=Inputs!$G216,Inputs!$G206,0)</f>
        <v>0</v>
      </c>
      <c r="BY71" s="193">
        <f>IF(BY$5=Inputs!$G216,Inputs!$G206,0)</f>
        <v>0</v>
      </c>
      <c r="BZ71" s="193">
        <f>IF(BZ$5=Inputs!$G216,Inputs!$G206,0)</f>
        <v>0</v>
      </c>
      <c r="CA71" s="193">
        <f>IF(CA$5=Inputs!$G216,Inputs!$G206,0)</f>
        <v>0</v>
      </c>
      <c r="CB71" s="193">
        <f>IF(CB$5=Inputs!$G216,Inputs!$G206,0)</f>
        <v>0</v>
      </c>
      <c r="CC71" s="193">
        <f>IF(CC$5=Inputs!$G216,Inputs!$G206,0)</f>
        <v>0</v>
      </c>
      <c r="CD71" s="193">
        <f>IF(CD$5=Inputs!$G216,Inputs!$G206,0)</f>
        <v>0</v>
      </c>
      <c r="CE71" s="193">
        <f>IF(CE$5=Inputs!$G216,Inputs!$G206,0)</f>
        <v>0</v>
      </c>
      <c r="CF71" s="193">
        <f>IF(CF$5=Inputs!$G216,Inputs!$G206,0)</f>
        <v>0</v>
      </c>
      <c r="CG71" s="193">
        <f>IF(CG$5=Inputs!$G216,Inputs!$G206,0)</f>
        <v>0</v>
      </c>
      <c r="CH71" s="193">
        <f>IF(CH$5=Inputs!$G216,Inputs!$G206,0)</f>
        <v>0</v>
      </c>
      <c r="CI71" s="193">
        <f>IF(CI$5=Inputs!$G216,Inputs!$G206,0)</f>
        <v>0</v>
      </c>
      <c r="CJ71" s="193">
        <f>IF(CJ$5=Inputs!$G216,Inputs!$G206,0)</f>
        <v>0</v>
      </c>
      <c r="CK71" s="193">
        <f>IF(CK$5=Inputs!$G216,Inputs!$G206,0)</f>
        <v>0</v>
      </c>
      <c r="CL71" s="193">
        <f>IF(CL$5=Inputs!$G216,Inputs!$G206,0)</f>
        <v>0</v>
      </c>
      <c r="CM71" s="193">
        <f>IF(CM$5=Inputs!$G216,Inputs!$G206,0)</f>
        <v>0</v>
      </c>
      <c r="CN71" s="193">
        <f>IF(CN$5=Inputs!$G216,Inputs!$G206,0)</f>
        <v>0</v>
      </c>
      <c r="CO71" s="193">
        <f>IF(CO$5=Inputs!$G216,Inputs!$G206,0)</f>
        <v>0</v>
      </c>
      <c r="CP71" s="193">
        <f>IF(CP$5=Inputs!$G216,Inputs!$G206,0)</f>
        <v>0</v>
      </c>
      <c r="CQ71" s="193">
        <f>IF(CQ$5=Inputs!$G216,Inputs!$G206,0)</f>
        <v>0</v>
      </c>
      <c r="CR71" s="193">
        <f>IF(CR$5=Inputs!$G216,Inputs!$G206,0)</f>
        <v>0</v>
      </c>
      <c r="CS71" s="193">
        <f>IF(CS$5=Inputs!$G216,Inputs!$G206,0)</f>
        <v>0</v>
      </c>
      <c r="CT71" s="193">
        <f>IF(CT$5=Inputs!$G216,Inputs!$G206,0)</f>
        <v>0</v>
      </c>
      <c r="CU71" s="193">
        <f>IF(CU$5=Inputs!$G216,Inputs!$G206,0)</f>
        <v>0</v>
      </c>
      <c r="CV71" s="193">
        <f>IF(CV$5=Inputs!$G216,Inputs!$G206,0)</f>
        <v>0</v>
      </c>
      <c r="CW71" s="193">
        <f>IF(CW$5=Inputs!$G216,Inputs!$G206,0)</f>
        <v>0</v>
      </c>
      <c r="CX71" s="193">
        <f>IF(CX$5=Inputs!$G216,Inputs!$G206,0)</f>
        <v>0</v>
      </c>
      <c r="CY71" s="193">
        <f>IF(CY$5=Inputs!$G216,Inputs!$G206,0)</f>
        <v>0</v>
      </c>
      <c r="CZ71" s="193">
        <f>IF(CZ$5=Inputs!$G216,Inputs!$G206,0)</f>
        <v>0</v>
      </c>
      <c r="DA71" s="193">
        <f>IF(DA$5=Inputs!$G216,Inputs!$G206,0)</f>
        <v>0</v>
      </c>
      <c r="DB71" s="193">
        <f>IF(DB$5=Inputs!$G216,Inputs!$G206,0)</f>
        <v>0</v>
      </c>
      <c r="DC71" s="193">
        <f>IF(DC$5=Inputs!$G216,Inputs!$G206,0)</f>
        <v>0</v>
      </c>
      <c r="DD71" s="193">
        <f>IF(DD$5=Inputs!$G216,Inputs!$G206,0)</f>
        <v>0</v>
      </c>
      <c r="DE71" s="193">
        <f>IF(DE$5=Inputs!$G216,Inputs!$G206,0)</f>
        <v>0</v>
      </c>
      <c r="DF71" s="193">
        <f>IF(DF$5=Inputs!$G216,Inputs!$G206,0)</f>
        <v>0</v>
      </c>
      <c r="DG71" s="193">
        <f>IF(DG$5=Inputs!$G216,Inputs!$G206,0)</f>
        <v>0</v>
      </c>
      <c r="DH71" s="193">
        <f>IF(DH$5=Inputs!$G216,Inputs!$G206,0)</f>
        <v>0</v>
      </c>
      <c r="DI71" s="193">
        <f>IF(DI$5=Inputs!$G216,Inputs!$G206,0)</f>
        <v>0</v>
      </c>
      <c r="DJ71" s="193">
        <f>IF(DJ$5=Inputs!$G216,Inputs!$G206,0)</f>
        <v>0</v>
      </c>
      <c r="DK71" s="193">
        <f>IF(DK$5=Inputs!$G216,Inputs!$G206,0)</f>
        <v>0</v>
      </c>
      <c r="DL71" s="193">
        <f>IF(DL$5=Inputs!$G216,Inputs!$G206,0)</f>
        <v>0</v>
      </c>
      <c r="DM71" s="193">
        <f>IF(DM$5=Inputs!$G216,Inputs!$G206,0)</f>
        <v>0</v>
      </c>
      <c r="DN71" s="193">
        <f>IF(DN$5=Inputs!$G216,Inputs!$G206,0)</f>
        <v>0</v>
      </c>
      <c r="DO71" s="193">
        <f>IF(DO$5=Inputs!$G216,Inputs!$G206,0)</f>
        <v>0</v>
      </c>
      <c r="DP71" s="193">
        <f>IF(DP$5=Inputs!$G216,Inputs!$G206,0)</f>
        <v>0</v>
      </c>
      <c r="DQ71" s="193">
        <f>IF(DQ$5=Inputs!$G216,Inputs!$G206,0)</f>
        <v>0</v>
      </c>
      <c r="DR71" s="193">
        <f>IF(DR$5=Inputs!$G216,Inputs!$G206,0)</f>
        <v>0</v>
      </c>
      <c r="DS71" s="193">
        <f>IF(DS$5=Inputs!$G216,Inputs!$G206,0)</f>
        <v>0</v>
      </c>
      <c r="DT71" s="193">
        <f>IF(DT$5=Inputs!$G216,Inputs!$G206,0)</f>
        <v>0</v>
      </c>
      <c r="DU71" s="193">
        <f>IF(DU$5=Inputs!$G216,Inputs!$G206,0)</f>
        <v>0</v>
      </c>
      <c r="DV71" s="21"/>
      <c r="DW71" s="21"/>
      <c r="DX71" s="21"/>
      <c r="DY71" s="21"/>
      <c r="DZ71" s="21"/>
      <c r="EA71" s="21"/>
      <c r="EB71" s="21"/>
      <c r="EC71" s="21"/>
      <c r="ED71" s="21"/>
      <c r="EE71" s="21"/>
      <c r="EF71" s="21"/>
      <c r="EG71" s="21"/>
      <c r="EH71" s="21"/>
      <c r="EI71" s="21"/>
      <c r="EJ71" s="21"/>
      <c r="EK71" s="21"/>
      <c r="EL71" s="21"/>
      <c r="EM71" s="21"/>
      <c r="EN71" s="21"/>
      <c r="EO71" s="21"/>
    </row>
    <row r="72" spans="1:145" ht="14.25" customHeight="1">
      <c r="A72" s="21"/>
      <c r="B72" s="21"/>
      <c r="C72" s="64" t="str">
        <f>Inputs!C212</f>
        <v>Кредит 2</v>
      </c>
      <c r="D72" s="32" t="s">
        <v>77</v>
      </c>
      <c r="E72" s="21"/>
      <c r="F72" s="193">
        <f>IF(F$5=Inputs!$G217,Inputs!$G207,0)</f>
        <v>0</v>
      </c>
      <c r="G72" s="193">
        <f>IF(G$5=Inputs!$G217,Inputs!$G207,0)</f>
        <v>0</v>
      </c>
      <c r="H72" s="193">
        <f>IF(H$5=Inputs!$G217,Inputs!$G207,0)</f>
        <v>0</v>
      </c>
      <c r="I72" s="193">
        <f>IF(I$5=Inputs!$G217,Inputs!$G207,0)</f>
        <v>0</v>
      </c>
      <c r="J72" s="193">
        <f>IF(J$5=Inputs!$G217,Inputs!$G207,0)</f>
        <v>0</v>
      </c>
      <c r="K72" s="193">
        <f>IF(K$5=Inputs!$G217,Inputs!$G207,0)</f>
        <v>0</v>
      </c>
      <c r="L72" s="193">
        <f>IF(L$5=Inputs!$G217,Inputs!$G207,0)</f>
        <v>0</v>
      </c>
      <c r="M72" s="193">
        <f>IF(M$5=Inputs!$G217,Inputs!$G207,0)</f>
        <v>0</v>
      </c>
      <c r="N72" s="193">
        <f>IF(N$5=Inputs!$G217,Inputs!$G207,0)</f>
        <v>0</v>
      </c>
      <c r="O72" s="193">
        <f>IF(O$5=Inputs!$G217,Inputs!$G207,0)</f>
        <v>0</v>
      </c>
      <c r="P72" s="193">
        <f>IF(P$5=Inputs!$G217,Inputs!$G207,0)</f>
        <v>0</v>
      </c>
      <c r="Q72" s="193">
        <f>IF(Q$5=Inputs!$G217,Inputs!$G207,0)</f>
        <v>0</v>
      </c>
      <c r="R72" s="193">
        <f>IF(R$5=Inputs!$G217,Inputs!$G207,0)</f>
        <v>0</v>
      </c>
      <c r="S72" s="193">
        <f>IF(S$5=Inputs!$G217,Inputs!$G207,0)</f>
        <v>0</v>
      </c>
      <c r="T72" s="193">
        <f>IF(T$5=Inputs!$G217,Inputs!$G207,0)</f>
        <v>0</v>
      </c>
      <c r="U72" s="193">
        <f>IF(U$5=Inputs!$G217,Inputs!$G207,0)</f>
        <v>0</v>
      </c>
      <c r="V72" s="193">
        <f>IF(V$5=Inputs!$G217,Inputs!$G207,0)</f>
        <v>0</v>
      </c>
      <c r="W72" s="193">
        <f>IF(W$5=Inputs!$G217,Inputs!$G207,0)</f>
        <v>0</v>
      </c>
      <c r="X72" s="193">
        <f>IF(X$5=Inputs!$G217,Inputs!$G207,0)</f>
        <v>0</v>
      </c>
      <c r="Y72" s="193">
        <f>IF(Y$5=Inputs!$G217,Inputs!$G207,0)</f>
        <v>0</v>
      </c>
      <c r="Z72" s="193">
        <f>IF(Z$5=Inputs!$G217,Inputs!$G207,0)</f>
        <v>0</v>
      </c>
      <c r="AA72" s="193">
        <f>IF(AA$5=Inputs!$G217,Inputs!$G207,0)</f>
        <v>0</v>
      </c>
      <c r="AB72" s="193">
        <f>IF(AB$5=Inputs!$G217,Inputs!$G207,0)</f>
        <v>0</v>
      </c>
      <c r="AC72" s="193">
        <f>IF(AC$5=Inputs!$G217,Inputs!$G207,0)</f>
        <v>0</v>
      </c>
      <c r="AD72" s="193">
        <f>IF(AD$5=Inputs!$G217,Inputs!$G207,0)</f>
        <v>0</v>
      </c>
      <c r="AE72" s="193">
        <f>IF(AE$5=Inputs!$G217,Inputs!$G207,0)</f>
        <v>0</v>
      </c>
      <c r="AF72" s="193">
        <f>IF(AF$5=Inputs!$G217,Inputs!$G207,0)</f>
        <v>0</v>
      </c>
      <c r="AG72" s="193">
        <f>IF(AG$5=Inputs!$G217,Inputs!$G207,0)</f>
        <v>0</v>
      </c>
      <c r="AH72" s="193">
        <f>IF(AH$5=Inputs!$G217,Inputs!$G207,0)</f>
        <v>0</v>
      </c>
      <c r="AI72" s="193">
        <f>IF(AI$5=Inputs!$G217,Inputs!$G207,0)</f>
        <v>0</v>
      </c>
      <c r="AJ72" s="193">
        <f>IF(AJ$5=Inputs!$G217,Inputs!$G207,0)</f>
        <v>0</v>
      </c>
      <c r="AK72" s="193">
        <f>IF(AK$5=Inputs!$G217,Inputs!$G207,0)</f>
        <v>0</v>
      </c>
      <c r="AL72" s="193">
        <f>IF(AL$5=Inputs!$G217,Inputs!$G207,0)</f>
        <v>0</v>
      </c>
      <c r="AM72" s="193">
        <f>IF(AM$5=Inputs!$G217,Inputs!$G207,0)</f>
        <v>0</v>
      </c>
      <c r="AN72" s="193">
        <f>IF(AN$5=Inputs!$G217,Inputs!$G207,0)</f>
        <v>0</v>
      </c>
      <c r="AO72" s="193">
        <f>IF(AO$5=Inputs!$G217,Inputs!$G207,0)</f>
        <v>0</v>
      </c>
      <c r="AP72" s="193">
        <f>IF(AP$5=Inputs!$G217,Inputs!$G207,0)</f>
        <v>0</v>
      </c>
      <c r="AQ72" s="193">
        <f>IF(AQ$5=Inputs!$G217,Inputs!$G207,0)</f>
        <v>0</v>
      </c>
      <c r="AR72" s="193">
        <f>IF(AR$5=Inputs!$G217,Inputs!$G207,0)</f>
        <v>0</v>
      </c>
      <c r="AS72" s="193">
        <f>IF(AS$5=Inputs!$G217,Inputs!$G207,0)</f>
        <v>0</v>
      </c>
      <c r="AT72" s="193">
        <f>IF(AT$5=Inputs!$G217,Inputs!$G207,0)</f>
        <v>0</v>
      </c>
      <c r="AU72" s="193">
        <f>IF(AU$5=Inputs!$G217,Inputs!$G207,0)</f>
        <v>0</v>
      </c>
      <c r="AV72" s="193">
        <f>IF(AV$5=Inputs!$G217,Inputs!$G207,0)</f>
        <v>0</v>
      </c>
      <c r="AW72" s="193">
        <f>IF(AW$5=Inputs!$G217,Inputs!$G207,0)</f>
        <v>0</v>
      </c>
      <c r="AX72" s="193">
        <f>IF(AX$5=Inputs!$G217,Inputs!$G207,0)</f>
        <v>0</v>
      </c>
      <c r="AY72" s="193">
        <f>IF(AY$5=Inputs!$G217,Inputs!$G207,0)</f>
        <v>0</v>
      </c>
      <c r="AZ72" s="193">
        <f>IF(AZ$5=Inputs!$G217,Inputs!$G207,0)</f>
        <v>0</v>
      </c>
      <c r="BA72" s="193">
        <f>IF(BA$5=Inputs!$G217,Inputs!$G207,0)</f>
        <v>0</v>
      </c>
      <c r="BB72" s="193">
        <f>IF(BB$5=Inputs!$G217,Inputs!$G207,0)</f>
        <v>0</v>
      </c>
      <c r="BC72" s="193">
        <f>IF(BC$5=Inputs!$G217,Inputs!$G207,0)</f>
        <v>0</v>
      </c>
      <c r="BD72" s="193">
        <f>IF(BD$5=Inputs!$G217,Inputs!$G207,0)</f>
        <v>0</v>
      </c>
      <c r="BE72" s="193">
        <f>IF(BE$5=Inputs!$G217,Inputs!$G207,0)</f>
        <v>0</v>
      </c>
      <c r="BF72" s="193">
        <f>IF(BF$5=Inputs!$G217,Inputs!$G207,0)</f>
        <v>0</v>
      </c>
      <c r="BG72" s="193">
        <f>IF(BG$5=Inputs!$G217,Inputs!$G207,0)</f>
        <v>0</v>
      </c>
      <c r="BH72" s="193">
        <f>IF(BH$5=Inputs!$G217,Inputs!$G207,0)</f>
        <v>0</v>
      </c>
      <c r="BI72" s="193">
        <f>IF(BI$5=Inputs!$G217,Inputs!$G207,0)</f>
        <v>0</v>
      </c>
      <c r="BJ72" s="193">
        <f>IF(BJ$5=Inputs!$G217,Inputs!$G207,0)</f>
        <v>0</v>
      </c>
      <c r="BK72" s="193">
        <f>IF(BK$5=Inputs!$G217,Inputs!$G207,0)</f>
        <v>0</v>
      </c>
      <c r="BL72" s="193">
        <f>IF(BL$5=Inputs!$G217,Inputs!$G207,0)</f>
        <v>0</v>
      </c>
      <c r="BM72" s="193">
        <f>IF(BM$5=Inputs!$G217,Inputs!$G207,0)</f>
        <v>0</v>
      </c>
      <c r="BN72" s="193">
        <f>IF(BN$5=Inputs!$G217,Inputs!$G207,0)</f>
        <v>0</v>
      </c>
      <c r="BO72" s="193">
        <f>IF(BO$5=Inputs!$G217,Inputs!$G207,0)</f>
        <v>0</v>
      </c>
      <c r="BP72" s="193">
        <f>IF(BP$5=Inputs!$G217,Inputs!$G207,0)</f>
        <v>0</v>
      </c>
      <c r="BQ72" s="193">
        <f>IF(BQ$5=Inputs!$G217,Inputs!$G207,0)</f>
        <v>0</v>
      </c>
      <c r="BR72" s="193">
        <f>IF(BR$5=Inputs!$G217,Inputs!$G207,0)</f>
        <v>0</v>
      </c>
      <c r="BS72" s="193">
        <f>IF(BS$5=Inputs!$G217,Inputs!$G207,0)</f>
        <v>0</v>
      </c>
      <c r="BT72" s="193">
        <f>IF(BT$5=Inputs!$G217,Inputs!$G207,0)</f>
        <v>0</v>
      </c>
      <c r="BU72" s="193">
        <f>IF(BU$5=Inputs!$G217,Inputs!$G207,0)</f>
        <v>0</v>
      </c>
      <c r="BV72" s="193">
        <f>IF(BV$5=Inputs!$G217,Inputs!$G207,0)</f>
        <v>0</v>
      </c>
      <c r="BW72" s="193">
        <f>IF(BW$5=Inputs!$G217,Inputs!$G207,0)</f>
        <v>0</v>
      </c>
      <c r="BX72" s="193">
        <f>IF(BX$5=Inputs!$G217,Inputs!$G207,0)</f>
        <v>0</v>
      </c>
      <c r="BY72" s="193">
        <f>IF(BY$5=Inputs!$G217,Inputs!$G207,0)</f>
        <v>0</v>
      </c>
      <c r="BZ72" s="193">
        <f>IF(BZ$5=Inputs!$G217,Inputs!$G207,0)</f>
        <v>0</v>
      </c>
      <c r="CA72" s="193">
        <f>IF(CA$5=Inputs!$G217,Inputs!$G207,0)</f>
        <v>0</v>
      </c>
      <c r="CB72" s="193">
        <f>IF(CB$5=Inputs!$G217,Inputs!$G207,0)</f>
        <v>0</v>
      </c>
      <c r="CC72" s="193">
        <f>IF(CC$5=Inputs!$G217,Inputs!$G207,0)</f>
        <v>0</v>
      </c>
      <c r="CD72" s="193">
        <f>IF(CD$5=Inputs!$G217,Inputs!$G207,0)</f>
        <v>0</v>
      </c>
      <c r="CE72" s="193">
        <f>IF(CE$5=Inputs!$G217,Inputs!$G207,0)</f>
        <v>0</v>
      </c>
      <c r="CF72" s="193">
        <f>IF(CF$5=Inputs!$G217,Inputs!$G207,0)</f>
        <v>0</v>
      </c>
      <c r="CG72" s="193">
        <f>IF(CG$5=Inputs!$G217,Inputs!$G207,0)</f>
        <v>0</v>
      </c>
      <c r="CH72" s="193">
        <f>IF(CH$5=Inputs!$G217,Inputs!$G207,0)</f>
        <v>0</v>
      </c>
      <c r="CI72" s="193">
        <f>IF(CI$5=Inputs!$G217,Inputs!$G207,0)</f>
        <v>0</v>
      </c>
      <c r="CJ72" s="193">
        <f>IF(CJ$5=Inputs!$G217,Inputs!$G207,0)</f>
        <v>0</v>
      </c>
      <c r="CK72" s="193">
        <f>IF(CK$5=Inputs!$G217,Inputs!$G207,0)</f>
        <v>0</v>
      </c>
      <c r="CL72" s="193">
        <f>IF(CL$5=Inputs!$G217,Inputs!$G207,0)</f>
        <v>0</v>
      </c>
      <c r="CM72" s="193">
        <f>IF(CM$5=Inputs!$G217,Inputs!$G207,0)</f>
        <v>0</v>
      </c>
      <c r="CN72" s="193">
        <f>IF(CN$5=Inputs!$G217,Inputs!$G207,0)</f>
        <v>0</v>
      </c>
      <c r="CO72" s="193">
        <f>IF(CO$5=Inputs!$G217,Inputs!$G207,0)</f>
        <v>0</v>
      </c>
      <c r="CP72" s="193">
        <f>IF(CP$5=Inputs!$G217,Inputs!$G207,0)</f>
        <v>0</v>
      </c>
      <c r="CQ72" s="193">
        <f>IF(CQ$5=Inputs!$G217,Inputs!$G207,0)</f>
        <v>0</v>
      </c>
      <c r="CR72" s="193">
        <f>IF(CR$5=Inputs!$G217,Inputs!$G207,0)</f>
        <v>0</v>
      </c>
      <c r="CS72" s="193">
        <f>IF(CS$5=Inputs!$G217,Inputs!$G207,0)</f>
        <v>0</v>
      </c>
      <c r="CT72" s="193">
        <f>IF(CT$5=Inputs!$G217,Inputs!$G207,0)</f>
        <v>0</v>
      </c>
      <c r="CU72" s="193">
        <f>IF(CU$5=Inputs!$G217,Inputs!$G207,0)</f>
        <v>0</v>
      </c>
      <c r="CV72" s="193">
        <f>IF(CV$5=Inputs!$G217,Inputs!$G207,0)</f>
        <v>0</v>
      </c>
      <c r="CW72" s="193">
        <f>IF(CW$5=Inputs!$G217,Inputs!$G207,0)</f>
        <v>0</v>
      </c>
      <c r="CX72" s="193">
        <f>IF(CX$5=Inputs!$G217,Inputs!$G207,0)</f>
        <v>0</v>
      </c>
      <c r="CY72" s="193">
        <f>IF(CY$5=Inputs!$G217,Inputs!$G207,0)</f>
        <v>0</v>
      </c>
      <c r="CZ72" s="193">
        <f>IF(CZ$5=Inputs!$G217,Inputs!$G207,0)</f>
        <v>0</v>
      </c>
      <c r="DA72" s="193">
        <f>IF(DA$5=Inputs!$G217,Inputs!$G207,0)</f>
        <v>0</v>
      </c>
      <c r="DB72" s="193">
        <f>IF(DB$5=Inputs!$G217,Inputs!$G207,0)</f>
        <v>0</v>
      </c>
      <c r="DC72" s="193">
        <f>IF(DC$5=Inputs!$G217,Inputs!$G207,0)</f>
        <v>0</v>
      </c>
      <c r="DD72" s="193">
        <f>IF(DD$5=Inputs!$G217,Inputs!$G207,0)</f>
        <v>0</v>
      </c>
      <c r="DE72" s="193">
        <f>IF(DE$5=Inputs!$G217,Inputs!$G207,0)</f>
        <v>0</v>
      </c>
      <c r="DF72" s="193">
        <f>IF(DF$5=Inputs!$G217,Inputs!$G207,0)</f>
        <v>0</v>
      </c>
      <c r="DG72" s="193">
        <f>IF(DG$5=Inputs!$G217,Inputs!$G207,0)</f>
        <v>0</v>
      </c>
      <c r="DH72" s="193">
        <f>IF(DH$5=Inputs!$G217,Inputs!$G207,0)</f>
        <v>0</v>
      </c>
      <c r="DI72" s="193">
        <f>IF(DI$5=Inputs!$G217,Inputs!$G207,0)</f>
        <v>0</v>
      </c>
      <c r="DJ72" s="193">
        <f>IF(DJ$5=Inputs!$G217,Inputs!$G207,0)</f>
        <v>0</v>
      </c>
      <c r="DK72" s="193">
        <f>IF(DK$5=Inputs!$G217,Inputs!$G207,0)</f>
        <v>0</v>
      </c>
      <c r="DL72" s="193">
        <f>IF(DL$5=Inputs!$G217,Inputs!$G207,0)</f>
        <v>0</v>
      </c>
      <c r="DM72" s="193">
        <f>IF(DM$5=Inputs!$G217,Inputs!$G207,0)</f>
        <v>0</v>
      </c>
      <c r="DN72" s="193">
        <f>IF(DN$5=Inputs!$G217,Inputs!$G207,0)</f>
        <v>0</v>
      </c>
      <c r="DO72" s="193">
        <f>IF(DO$5=Inputs!$G217,Inputs!$G207,0)</f>
        <v>0</v>
      </c>
      <c r="DP72" s="193">
        <f>IF(DP$5=Inputs!$G217,Inputs!$G207,0)</f>
        <v>0</v>
      </c>
      <c r="DQ72" s="193">
        <f>IF(DQ$5=Inputs!$G217,Inputs!$G207,0)</f>
        <v>0</v>
      </c>
      <c r="DR72" s="193">
        <f>IF(DR$5=Inputs!$G217,Inputs!$G207,0)</f>
        <v>0</v>
      </c>
      <c r="DS72" s="193">
        <f>IF(DS$5=Inputs!$G217,Inputs!$G207,0)</f>
        <v>0</v>
      </c>
      <c r="DT72" s="193">
        <f>IF(DT$5=Inputs!$G217,Inputs!$G207,0)</f>
        <v>0</v>
      </c>
      <c r="DU72" s="193">
        <f>IF(DU$5=Inputs!$G217,Inputs!$G207,0)</f>
        <v>0</v>
      </c>
      <c r="DV72" s="21"/>
      <c r="DW72" s="21"/>
      <c r="DX72" s="21"/>
      <c r="DY72" s="21"/>
      <c r="DZ72" s="21"/>
      <c r="EA72" s="21"/>
      <c r="EB72" s="21"/>
      <c r="EC72" s="21"/>
      <c r="ED72" s="21"/>
      <c r="EE72" s="21"/>
      <c r="EF72" s="21"/>
      <c r="EG72" s="21"/>
      <c r="EH72" s="21"/>
      <c r="EI72" s="21"/>
      <c r="EJ72" s="21"/>
      <c r="EK72" s="21"/>
      <c r="EL72" s="21"/>
      <c r="EM72" s="21"/>
      <c r="EN72" s="21"/>
      <c r="EO72" s="21"/>
    </row>
    <row r="73" spans="1:145" ht="14.25" customHeight="1">
      <c r="A73" s="21"/>
      <c r="B73" s="21"/>
      <c r="C73" s="64" t="str">
        <f>Inputs!C213</f>
        <v>Кредит 3</v>
      </c>
      <c r="D73" s="32" t="s">
        <v>77</v>
      </c>
      <c r="E73" s="21"/>
      <c r="F73" s="193">
        <f>IF(F$5=Inputs!$G218,Inputs!$G208,0)</f>
        <v>0</v>
      </c>
      <c r="G73" s="193">
        <f>IF(G$5=Inputs!$G218,Inputs!$G208,0)</f>
        <v>0</v>
      </c>
      <c r="H73" s="193">
        <f>IF(H$5=Inputs!$G218,Inputs!$G208,0)</f>
        <v>0</v>
      </c>
      <c r="I73" s="193">
        <f>IF(I$5=Inputs!$G218,Inputs!$G208,0)</f>
        <v>0</v>
      </c>
      <c r="J73" s="193">
        <f>IF(J$5=Inputs!$G218,Inputs!$G208,0)</f>
        <v>0</v>
      </c>
      <c r="K73" s="193">
        <f>IF(K$5=Inputs!$G218,Inputs!$G208,0)</f>
        <v>0</v>
      </c>
      <c r="L73" s="193">
        <f>IF(L$5=Inputs!$G218,Inputs!$G208,0)</f>
        <v>0</v>
      </c>
      <c r="M73" s="193">
        <f>IF(M$5=Inputs!$G218,Inputs!$G208,0)</f>
        <v>0</v>
      </c>
      <c r="N73" s="193">
        <f>IF(N$5=Inputs!$G218,Inputs!$G208,0)</f>
        <v>0</v>
      </c>
      <c r="O73" s="193">
        <f>IF(O$5=Inputs!$G218,Inputs!$G208,0)</f>
        <v>0</v>
      </c>
      <c r="P73" s="193">
        <f>IF(P$5=Inputs!$G218,Inputs!$G208,0)</f>
        <v>0</v>
      </c>
      <c r="Q73" s="193">
        <f>IF(Q$5=Inputs!$G218,Inputs!$G208,0)</f>
        <v>0</v>
      </c>
      <c r="R73" s="193">
        <f>IF(R$5=Inputs!$G218,Inputs!$G208,0)</f>
        <v>0</v>
      </c>
      <c r="S73" s="193">
        <f>IF(S$5=Inputs!$G218,Inputs!$G208,0)</f>
        <v>0</v>
      </c>
      <c r="T73" s="193">
        <f>IF(T$5=Inputs!$G218,Inputs!$G208,0)</f>
        <v>0</v>
      </c>
      <c r="U73" s="193">
        <f>IF(U$5=Inputs!$G218,Inputs!$G208,0)</f>
        <v>0</v>
      </c>
      <c r="V73" s="193">
        <f>IF(V$5=Inputs!$G218,Inputs!$G208,0)</f>
        <v>0</v>
      </c>
      <c r="W73" s="193">
        <f>IF(W$5=Inputs!$G218,Inputs!$G208,0)</f>
        <v>0</v>
      </c>
      <c r="X73" s="193">
        <f>IF(X$5=Inputs!$G218,Inputs!$G208,0)</f>
        <v>0</v>
      </c>
      <c r="Y73" s="193">
        <f>IF(Y$5=Inputs!$G218,Inputs!$G208,0)</f>
        <v>0</v>
      </c>
      <c r="Z73" s="193">
        <f>IF(Z$5=Inputs!$G218,Inputs!$G208,0)</f>
        <v>0</v>
      </c>
      <c r="AA73" s="193">
        <f>IF(AA$5=Inputs!$G218,Inputs!$G208,0)</f>
        <v>0</v>
      </c>
      <c r="AB73" s="193">
        <f>IF(AB$5=Inputs!$G218,Inputs!$G208,0)</f>
        <v>0</v>
      </c>
      <c r="AC73" s="193">
        <f>IF(AC$5=Inputs!$G218,Inputs!$G208,0)</f>
        <v>0</v>
      </c>
      <c r="AD73" s="193">
        <f>IF(AD$5=Inputs!$G218,Inputs!$G208,0)</f>
        <v>0</v>
      </c>
      <c r="AE73" s="193">
        <f>IF(AE$5=Inputs!$G218,Inputs!$G208,0)</f>
        <v>0</v>
      </c>
      <c r="AF73" s="193">
        <f>IF(AF$5=Inputs!$G218,Inputs!$G208,0)</f>
        <v>0</v>
      </c>
      <c r="AG73" s="193">
        <f>IF(AG$5=Inputs!$G218,Inputs!$G208,0)</f>
        <v>0</v>
      </c>
      <c r="AH73" s="193">
        <f>IF(AH$5=Inputs!$G218,Inputs!$G208,0)</f>
        <v>0</v>
      </c>
      <c r="AI73" s="193">
        <f>IF(AI$5=Inputs!$G218,Inputs!$G208,0)</f>
        <v>0</v>
      </c>
      <c r="AJ73" s="193">
        <f>IF(AJ$5=Inputs!$G218,Inputs!$G208,0)</f>
        <v>0</v>
      </c>
      <c r="AK73" s="193">
        <f>IF(AK$5=Inputs!$G218,Inputs!$G208,0)</f>
        <v>0</v>
      </c>
      <c r="AL73" s="193">
        <f>IF(AL$5=Inputs!$G218,Inputs!$G208,0)</f>
        <v>0</v>
      </c>
      <c r="AM73" s="193">
        <f>IF(AM$5=Inputs!$G218,Inputs!$G208,0)</f>
        <v>0</v>
      </c>
      <c r="AN73" s="193">
        <f>IF(AN$5=Inputs!$G218,Inputs!$G208,0)</f>
        <v>0</v>
      </c>
      <c r="AO73" s="193">
        <f>IF(AO$5=Inputs!$G218,Inputs!$G208,0)</f>
        <v>0</v>
      </c>
      <c r="AP73" s="193">
        <f>IF(AP$5=Inputs!$G218,Inputs!$G208,0)</f>
        <v>0</v>
      </c>
      <c r="AQ73" s="193">
        <f>IF(AQ$5=Inputs!$G218,Inputs!$G208,0)</f>
        <v>0</v>
      </c>
      <c r="AR73" s="193">
        <f>IF(AR$5=Inputs!$G218,Inputs!$G208,0)</f>
        <v>0</v>
      </c>
      <c r="AS73" s="193">
        <f>IF(AS$5=Inputs!$G218,Inputs!$G208,0)</f>
        <v>0</v>
      </c>
      <c r="AT73" s="193">
        <f>IF(AT$5=Inputs!$G218,Inputs!$G208,0)</f>
        <v>0</v>
      </c>
      <c r="AU73" s="193">
        <f>IF(AU$5=Inputs!$G218,Inputs!$G208,0)</f>
        <v>0</v>
      </c>
      <c r="AV73" s="193">
        <f>IF(AV$5=Inputs!$G218,Inputs!$G208,0)</f>
        <v>0</v>
      </c>
      <c r="AW73" s="193">
        <f>IF(AW$5=Inputs!$G218,Inputs!$G208,0)</f>
        <v>0</v>
      </c>
      <c r="AX73" s="193">
        <f>IF(AX$5=Inputs!$G218,Inputs!$G208,0)</f>
        <v>0</v>
      </c>
      <c r="AY73" s="193">
        <f>IF(AY$5=Inputs!$G218,Inputs!$G208,0)</f>
        <v>0</v>
      </c>
      <c r="AZ73" s="193">
        <f>IF(AZ$5=Inputs!$G218,Inputs!$G208,0)</f>
        <v>0</v>
      </c>
      <c r="BA73" s="193">
        <f>IF(BA$5=Inputs!$G218,Inputs!$G208,0)</f>
        <v>0</v>
      </c>
      <c r="BB73" s="193">
        <f>IF(BB$5=Inputs!$G218,Inputs!$G208,0)</f>
        <v>0</v>
      </c>
      <c r="BC73" s="193">
        <f>IF(BC$5=Inputs!$G218,Inputs!$G208,0)</f>
        <v>0</v>
      </c>
      <c r="BD73" s="193">
        <f>IF(BD$5=Inputs!$G218,Inputs!$G208,0)</f>
        <v>0</v>
      </c>
      <c r="BE73" s="193">
        <f>IF(BE$5=Inputs!$G218,Inputs!$G208,0)</f>
        <v>0</v>
      </c>
      <c r="BF73" s="193">
        <f>IF(BF$5=Inputs!$G218,Inputs!$G208,0)</f>
        <v>0</v>
      </c>
      <c r="BG73" s="193">
        <f>IF(BG$5=Inputs!$G218,Inputs!$G208,0)</f>
        <v>0</v>
      </c>
      <c r="BH73" s="193">
        <f>IF(BH$5=Inputs!$G218,Inputs!$G208,0)</f>
        <v>0</v>
      </c>
      <c r="BI73" s="193">
        <f>IF(BI$5=Inputs!$G218,Inputs!$G208,0)</f>
        <v>0</v>
      </c>
      <c r="BJ73" s="193">
        <f>IF(BJ$5=Inputs!$G218,Inputs!$G208,0)</f>
        <v>0</v>
      </c>
      <c r="BK73" s="193">
        <f>IF(BK$5=Inputs!$G218,Inputs!$G208,0)</f>
        <v>0</v>
      </c>
      <c r="BL73" s="193">
        <f>IF(BL$5=Inputs!$G218,Inputs!$G208,0)</f>
        <v>0</v>
      </c>
      <c r="BM73" s="193">
        <f>IF(BM$5=Inputs!$G218,Inputs!$G208,0)</f>
        <v>0</v>
      </c>
      <c r="BN73" s="193">
        <f>IF(BN$5=Inputs!$G218,Inputs!$G208,0)</f>
        <v>0</v>
      </c>
      <c r="BO73" s="193">
        <f>IF(BO$5=Inputs!$G218,Inputs!$G208,0)</f>
        <v>0</v>
      </c>
      <c r="BP73" s="193">
        <f>IF(BP$5=Inputs!$G218,Inputs!$G208,0)</f>
        <v>0</v>
      </c>
      <c r="BQ73" s="193">
        <f>IF(BQ$5=Inputs!$G218,Inputs!$G208,0)</f>
        <v>0</v>
      </c>
      <c r="BR73" s="193">
        <f>IF(BR$5=Inputs!$G218,Inputs!$G208,0)</f>
        <v>0</v>
      </c>
      <c r="BS73" s="193">
        <f>IF(BS$5=Inputs!$G218,Inputs!$G208,0)</f>
        <v>0</v>
      </c>
      <c r="BT73" s="193">
        <f>IF(BT$5=Inputs!$G218,Inputs!$G208,0)</f>
        <v>0</v>
      </c>
      <c r="BU73" s="193">
        <f>IF(BU$5=Inputs!$G218,Inputs!$G208,0)</f>
        <v>0</v>
      </c>
      <c r="BV73" s="193">
        <f>IF(BV$5=Inputs!$G218,Inputs!$G208,0)</f>
        <v>0</v>
      </c>
      <c r="BW73" s="193">
        <f>IF(BW$5=Inputs!$G218,Inputs!$G208,0)</f>
        <v>0</v>
      </c>
      <c r="BX73" s="193">
        <f>IF(BX$5=Inputs!$G218,Inputs!$G208,0)</f>
        <v>0</v>
      </c>
      <c r="BY73" s="193">
        <f>IF(BY$5=Inputs!$G218,Inputs!$G208,0)</f>
        <v>0</v>
      </c>
      <c r="BZ73" s="193">
        <f>IF(BZ$5=Inputs!$G218,Inputs!$G208,0)</f>
        <v>0</v>
      </c>
      <c r="CA73" s="193">
        <f>IF(CA$5=Inputs!$G218,Inputs!$G208,0)</f>
        <v>0</v>
      </c>
      <c r="CB73" s="193">
        <f>IF(CB$5=Inputs!$G218,Inputs!$G208,0)</f>
        <v>0</v>
      </c>
      <c r="CC73" s="193">
        <f>IF(CC$5=Inputs!$G218,Inputs!$G208,0)</f>
        <v>0</v>
      </c>
      <c r="CD73" s="193">
        <f>IF(CD$5=Inputs!$G218,Inputs!$G208,0)</f>
        <v>0</v>
      </c>
      <c r="CE73" s="193">
        <f>IF(CE$5=Inputs!$G218,Inputs!$G208,0)</f>
        <v>0</v>
      </c>
      <c r="CF73" s="193">
        <f>IF(CF$5=Inputs!$G218,Inputs!$G208,0)</f>
        <v>0</v>
      </c>
      <c r="CG73" s="193">
        <f>IF(CG$5=Inputs!$G218,Inputs!$G208,0)</f>
        <v>0</v>
      </c>
      <c r="CH73" s="193">
        <f>IF(CH$5=Inputs!$G218,Inputs!$G208,0)</f>
        <v>0</v>
      </c>
      <c r="CI73" s="193">
        <f>IF(CI$5=Inputs!$G218,Inputs!$G208,0)</f>
        <v>0</v>
      </c>
      <c r="CJ73" s="193">
        <f>IF(CJ$5=Inputs!$G218,Inputs!$G208,0)</f>
        <v>0</v>
      </c>
      <c r="CK73" s="193">
        <f>IF(CK$5=Inputs!$G218,Inputs!$G208,0)</f>
        <v>0</v>
      </c>
      <c r="CL73" s="193">
        <f>IF(CL$5=Inputs!$G218,Inputs!$G208,0)</f>
        <v>0</v>
      </c>
      <c r="CM73" s="193">
        <f>IF(CM$5=Inputs!$G218,Inputs!$G208,0)</f>
        <v>0</v>
      </c>
      <c r="CN73" s="193">
        <f>IF(CN$5=Inputs!$G218,Inputs!$G208,0)</f>
        <v>0</v>
      </c>
      <c r="CO73" s="193">
        <f>IF(CO$5=Inputs!$G218,Inputs!$G208,0)</f>
        <v>0</v>
      </c>
      <c r="CP73" s="193">
        <f>IF(CP$5=Inputs!$G218,Inputs!$G208,0)</f>
        <v>0</v>
      </c>
      <c r="CQ73" s="193">
        <f>IF(CQ$5=Inputs!$G218,Inputs!$G208,0)</f>
        <v>0</v>
      </c>
      <c r="CR73" s="193">
        <f>IF(CR$5=Inputs!$G218,Inputs!$G208,0)</f>
        <v>0</v>
      </c>
      <c r="CS73" s="193">
        <f>IF(CS$5=Inputs!$G218,Inputs!$G208,0)</f>
        <v>0</v>
      </c>
      <c r="CT73" s="193">
        <f>IF(CT$5=Inputs!$G218,Inputs!$G208,0)</f>
        <v>0</v>
      </c>
      <c r="CU73" s="193">
        <f>IF(CU$5=Inputs!$G218,Inputs!$G208,0)</f>
        <v>0</v>
      </c>
      <c r="CV73" s="193">
        <f>IF(CV$5=Inputs!$G218,Inputs!$G208,0)</f>
        <v>0</v>
      </c>
      <c r="CW73" s="193">
        <f>IF(CW$5=Inputs!$G218,Inputs!$G208,0)</f>
        <v>0</v>
      </c>
      <c r="CX73" s="193">
        <f>IF(CX$5=Inputs!$G218,Inputs!$G208,0)</f>
        <v>0</v>
      </c>
      <c r="CY73" s="193">
        <f>IF(CY$5=Inputs!$G218,Inputs!$G208,0)</f>
        <v>0</v>
      </c>
      <c r="CZ73" s="193">
        <f>IF(CZ$5=Inputs!$G218,Inputs!$G208,0)</f>
        <v>0</v>
      </c>
      <c r="DA73" s="193">
        <f>IF(DA$5=Inputs!$G218,Inputs!$G208,0)</f>
        <v>0</v>
      </c>
      <c r="DB73" s="193">
        <f>IF(DB$5=Inputs!$G218,Inputs!$G208,0)</f>
        <v>0</v>
      </c>
      <c r="DC73" s="193">
        <f>IF(DC$5=Inputs!$G218,Inputs!$G208,0)</f>
        <v>0</v>
      </c>
      <c r="DD73" s="193">
        <f>IF(DD$5=Inputs!$G218,Inputs!$G208,0)</f>
        <v>0</v>
      </c>
      <c r="DE73" s="193">
        <f>IF(DE$5=Inputs!$G218,Inputs!$G208,0)</f>
        <v>0</v>
      </c>
      <c r="DF73" s="193">
        <f>IF(DF$5=Inputs!$G218,Inputs!$G208,0)</f>
        <v>0</v>
      </c>
      <c r="DG73" s="193">
        <f>IF(DG$5=Inputs!$G218,Inputs!$G208,0)</f>
        <v>0</v>
      </c>
      <c r="DH73" s="193">
        <f>IF(DH$5=Inputs!$G218,Inputs!$G208,0)</f>
        <v>0</v>
      </c>
      <c r="DI73" s="193">
        <f>IF(DI$5=Inputs!$G218,Inputs!$G208,0)</f>
        <v>0</v>
      </c>
      <c r="DJ73" s="193">
        <f>IF(DJ$5=Inputs!$G218,Inputs!$G208,0)</f>
        <v>0</v>
      </c>
      <c r="DK73" s="193">
        <f>IF(DK$5=Inputs!$G218,Inputs!$G208,0)</f>
        <v>0</v>
      </c>
      <c r="DL73" s="193">
        <f>IF(DL$5=Inputs!$G218,Inputs!$G208,0)</f>
        <v>0</v>
      </c>
      <c r="DM73" s="193">
        <f>IF(DM$5=Inputs!$G218,Inputs!$G208,0)</f>
        <v>0</v>
      </c>
      <c r="DN73" s="193">
        <f>IF(DN$5=Inputs!$G218,Inputs!$G208,0)</f>
        <v>0</v>
      </c>
      <c r="DO73" s="193">
        <f>IF(DO$5=Inputs!$G218,Inputs!$G208,0)</f>
        <v>0</v>
      </c>
      <c r="DP73" s="193">
        <f>IF(DP$5=Inputs!$G218,Inputs!$G208,0)</f>
        <v>0</v>
      </c>
      <c r="DQ73" s="193">
        <f>IF(DQ$5=Inputs!$G218,Inputs!$G208,0)</f>
        <v>0</v>
      </c>
      <c r="DR73" s="193">
        <f>IF(DR$5=Inputs!$G218,Inputs!$G208,0)</f>
        <v>0</v>
      </c>
      <c r="DS73" s="193">
        <f>IF(DS$5=Inputs!$G218,Inputs!$G208,0)</f>
        <v>0</v>
      </c>
      <c r="DT73" s="193">
        <f>IF(DT$5=Inputs!$G218,Inputs!$G208,0)</f>
        <v>0</v>
      </c>
      <c r="DU73" s="193">
        <f>IF(DU$5=Inputs!$G218,Inputs!$G208,0)</f>
        <v>0</v>
      </c>
      <c r="DV73" s="21"/>
      <c r="DW73" s="21"/>
      <c r="DX73" s="21"/>
      <c r="DY73" s="21"/>
      <c r="DZ73" s="21"/>
      <c r="EA73" s="21"/>
      <c r="EB73" s="21"/>
      <c r="EC73" s="21"/>
      <c r="ED73" s="21"/>
      <c r="EE73" s="21"/>
      <c r="EF73" s="21"/>
      <c r="EG73" s="21"/>
      <c r="EH73" s="21"/>
      <c r="EI73" s="21"/>
      <c r="EJ73" s="21"/>
      <c r="EK73" s="21"/>
      <c r="EL73" s="21"/>
      <c r="EM73" s="21"/>
      <c r="EN73" s="21"/>
      <c r="EO73" s="21"/>
    </row>
    <row r="74" spans="1:145" ht="14.25" customHeight="1">
      <c r="A74" s="21"/>
      <c r="B74" s="21"/>
      <c r="C74" s="21"/>
      <c r="D74" s="79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  <c r="DC74" s="21"/>
      <c r="DD74" s="21"/>
      <c r="DE74" s="21"/>
      <c r="DF74" s="21"/>
      <c r="DG74" s="21"/>
      <c r="DH74" s="21"/>
      <c r="DI74" s="21"/>
      <c r="DJ74" s="21"/>
      <c r="DK74" s="21"/>
      <c r="DL74" s="21"/>
      <c r="DM74" s="21"/>
      <c r="DN74" s="21"/>
      <c r="DO74" s="21"/>
      <c r="DP74" s="21"/>
      <c r="DQ74" s="21"/>
      <c r="DR74" s="21"/>
      <c r="DS74" s="21"/>
      <c r="DT74" s="21"/>
      <c r="DU74" s="21"/>
      <c r="DV74" s="21"/>
      <c r="DW74" s="21"/>
      <c r="DX74" s="21"/>
      <c r="DY74" s="21"/>
      <c r="DZ74" s="21"/>
      <c r="EA74" s="21"/>
      <c r="EB74" s="21"/>
      <c r="EC74" s="21"/>
      <c r="ED74" s="21"/>
      <c r="EE74" s="21"/>
      <c r="EF74" s="21"/>
      <c r="EG74" s="21"/>
      <c r="EH74" s="21"/>
      <c r="EI74" s="21"/>
      <c r="EJ74" s="21"/>
      <c r="EK74" s="21"/>
      <c r="EL74" s="21"/>
      <c r="EM74" s="21"/>
      <c r="EN74" s="21"/>
      <c r="EO74" s="21"/>
    </row>
    <row r="75" spans="1:145" ht="14.25" customHeight="1">
      <c r="A75" s="21"/>
      <c r="B75" s="21"/>
      <c r="C75" s="62" t="s">
        <v>421</v>
      </c>
      <c r="D75" s="99" t="s">
        <v>77</v>
      </c>
      <c r="E75" s="62"/>
      <c r="F75" s="195">
        <f t="shared" ref="F75:DU75" si="18">SUM(F76:F78)</f>
        <v>0</v>
      </c>
      <c r="G75" s="195">
        <f t="shared" si="18"/>
        <v>0</v>
      </c>
      <c r="H75" s="195">
        <f t="shared" si="18"/>
        <v>0</v>
      </c>
      <c r="I75" s="195">
        <f t="shared" si="18"/>
        <v>0</v>
      </c>
      <c r="J75" s="195">
        <f t="shared" si="18"/>
        <v>0</v>
      </c>
      <c r="K75" s="195">
        <f t="shared" si="18"/>
        <v>0</v>
      </c>
      <c r="L75" s="195">
        <f t="shared" si="18"/>
        <v>0</v>
      </c>
      <c r="M75" s="195">
        <f t="shared" si="18"/>
        <v>0</v>
      </c>
      <c r="N75" s="195">
        <f t="shared" si="18"/>
        <v>0</v>
      </c>
      <c r="O75" s="195">
        <f t="shared" si="18"/>
        <v>0</v>
      </c>
      <c r="P75" s="195">
        <f t="shared" si="18"/>
        <v>0</v>
      </c>
      <c r="Q75" s="195">
        <f t="shared" si="18"/>
        <v>0</v>
      </c>
      <c r="R75" s="195">
        <f t="shared" si="18"/>
        <v>0</v>
      </c>
      <c r="S75" s="195">
        <f t="shared" si="18"/>
        <v>0</v>
      </c>
      <c r="T75" s="195">
        <f t="shared" si="18"/>
        <v>0</v>
      </c>
      <c r="U75" s="195">
        <f t="shared" si="18"/>
        <v>0</v>
      </c>
      <c r="V75" s="195">
        <f t="shared" si="18"/>
        <v>0</v>
      </c>
      <c r="W75" s="195">
        <f t="shared" si="18"/>
        <v>0</v>
      </c>
      <c r="X75" s="195">
        <f t="shared" si="18"/>
        <v>0</v>
      </c>
      <c r="Y75" s="195">
        <f t="shared" si="18"/>
        <v>0</v>
      </c>
      <c r="Z75" s="195">
        <f t="shared" si="18"/>
        <v>0</v>
      </c>
      <c r="AA75" s="195">
        <f t="shared" si="18"/>
        <v>0</v>
      </c>
      <c r="AB75" s="195">
        <f t="shared" si="18"/>
        <v>0</v>
      </c>
      <c r="AC75" s="195">
        <f t="shared" si="18"/>
        <v>0</v>
      </c>
      <c r="AD75" s="195">
        <f t="shared" si="18"/>
        <v>0</v>
      </c>
      <c r="AE75" s="195">
        <f t="shared" si="18"/>
        <v>0</v>
      </c>
      <c r="AF75" s="195">
        <f t="shared" si="18"/>
        <v>0</v>
      </c>
      <c r="AG75" s="195">
        <f t="shared" si="18"/>
        <v>0</v>
      </c>
      <c r="AH75" s="195">
        <f t="shared" si="18"/>
        <v>0</v>
      </c>
      <c r="AI75" s="195">
        <f t="shared" si="18"/>
        <v>0</v>
      </c>
      <c r="AJ75" s="195">
        <f t="shared" si="18"/>
        <v>0</v>
      </c>
      <c r="AK75" s="195">
        <f t="shared" si="18"/>
        <v>0</v>
      </c>
      <c r="AL75" s="195">
        <f t="shared" si="18"/>
        <v>0</v>
      </c>
      <c r="AM75" s="195">
        <f t="shared" si="18"/>
        <v>0</v>
      </c>
      <c r="AN75" s="195">
        <f t="shared" si="18"/>
        <v>0</v>
      </c>
      <c r="AO75" s="195">
        <f t="shared" si="18"/>
        <v>0</v>
      </c>
      <c r="AP75" s="195">
        <f t="shared" si="18"/>
        <v>0</v>
      </c>
      <c r="AQ75" s="195">
        <f t="shared" si="18"/>
        <v>0</v>
      </c>
      <c r="AR75" s="195">
        <f t="shared" si="18"/>
        <v>0</v>
      </c>
      <c r="AS75" s="195">
        <f t="shared" si="18"/>
        <v>0</v>
      </c>
      <c r="AT75" s="195">
        <f t="shared" si="18"/>
        <v>0</v>
      </c>
      <c r="AU75" s="195">
        <f t="shared" si="18"/>
        <v>0</v>
      </c>
      <c r="AV75" s="195">
        <f t="shared" si="18"/>
        <v>0</v>
      </c>
      <c r="AW75" s="195">
        <f t="shared" si="18"/>
        <v>0</v>
      </c>
      <c r="AX75" s="195">
        <f t="shared" si="18"/>
        <v>0</v>
      </c>
      <c r="AY75" s="195">
        <f t="shared" si="18"/>
        <v>0</v>
      </c>
      <c r="AZ75" s="195">
        <f t="shared" si="18"/>
        <v>0</v>
      </c>
      <c r="BA75" s="195">
        <f t="shared" si="18"/>
        <v>0</v>
      </c>
      <c r="BB75" s="195">
        <f t="shared" si="18"/>
        <v>0</v>
      </c>
      <c r="BC75" s="195">
        <f t="shared" si="18"/>
        <v>0</v>
      </c>
      <c r="BD75" s="195">
        <f t="shared" si="18"/>
        <v>0</v>
      </c>
      <c r="BE75" s="195">
        <f t="shared" si="18"/>
        <v>0</v>
      </c>
      <c r="BF75" s="195">
        <f t="shared" si="18"/>
        <v>0</v>
      </c>
      <c r="BG75" s="195">
        <f t="shared" si="18"/>
        <v>0</v>
      </c>
      <c r="BH75" s="195">
        <f t="shared" si="18"/>
        <v>0</v>
      </c>
      <c r="BI75" s="195">
        <f t="shared" si="18"/>
        <v>0</v>
      </c>
      <c r="BJ75" s="195">
        <f t="shared" si="18"/>
        <v>0</v>
      </c>
      <c r="BK75" s="195">
        <f t="shared" si="18"/>
        <v>0</v>
      </c>
      <c r="BL75" s="195">
        <f t="shared" si="18"/>
        <v>0</v>
      </c>
      <c r="BM75" s="195">
        <f t="shared" si="18"/>
        <v>0</v>
      </c>
      <c r="BN75" s="195">
        <f t="shared" si="18"/>
        <v>0</v>
      </c>
      <c r="BO75" s="195">
        <f t="shared" si="18"/>
        <v>0</v>
      </c>
      <c r="BP75" s="195">
        <f t="shared" si="18"/>
        <v>0</v>
      </c>
      <c r="BQ75" s="195">
        <f t="shared" si="18"/>
        <v>0</v>
      </c>
      <c r="BR75" s="195">
        <f t="shared" si="18"/>
        <v>0</v>
      </c>
      <c r="BS75" s="195">
        <f t="shared" si="18"/>
        <v>0</v>
      </c>
      <c r="BT75" s="195">
        <f t="shared" si="18"/>
        <v>0</v>
      </c>
      <c r="BU75" s="195">
        <f t="shared" si="18"/>
        <v>0</v>
      </c>
      <c r="BV75" s="195">
        <f t="shared" si="18"/>
        <v>0</v>
      </c>
      <c r="BW75" s="195">
        <f t="shared" si="18"/>
        <v>0</v>
      </c>
      <c r="BX75" s="195">
        <f t="shared" si="18"/>
        <v>0</v>
      </c>
      <c r="BY75" s="195">
        <f t="shared" si="18"/>
        <v>0</v>
      </c>
      <c r="BZ75" s="195">
        <f t="shared" si="18"/>
        <v>0</v>
      </c>
      <c r="CA75" s="195">
        <f t="shared" si="18"/>
        <v>0</v>
      </c>
      <c r="CB75" s="195">
        <f t="shared" si="18"/>
        <v>0</v>
      </c>
      <c r="CC75" s="195">
        <f t="shared" si="18"/>
        <v>0</v>
      </c>
      <c r="CD75" s="195">
        <f t="shared" si="18"/>
        <v>0</v>
      </c>
      <c r="CE75" s="195">
        <f t="shared" si="18"/>
        <v>0</v>
      </c>
      <c r="CF75" s="195">
        <f t="shared" si="18"/>
        <v>0</v>
      </c>
      <c r="CG75" s="195">
        <f t="shared" si="18"/>
        <v>0</v>
      </c>
      <c r="CH75" s="195">
        <f t="shared" si="18"/>
        <v>0</v>
      </c>
      <c r="CI75" s="195">
        <f t="shared" si="18"/>
        <v>0</v>
      </c>
      <c r="CJ75" s="195">
        <f t="shared" si="18"/>
        <v>0</v>
      </c>
      <c r="CK75" s="195">
        <f t="shared" si="18"/>
        <v>0</v>
      </c>
      <c r="CL75" s="195">
        <f t="shared" si="18"/>
        <v>0</v>
      </c>
      <c r="CM75" s="195">
        <f t="shared" si="18"/>
        <v>0</v>
      </c>
      <c r="CN75" s="195">
        <f t="shared" si="18"/>
        <v>0</v>
      </c>
      <c r="CO75" s="195">
        <f t="shared" si="18"/>
        <v>0</v>
      </c>
      <c r="CP75" s="195">
        <f t="shared" si="18"/>
        <v>0</v>
      </c>
      <c r="CQ75" s="195">
        <f t="shared" si="18"/>
        <v>0</v>
      </c>
      <c r="CR75" s="195">
        <f t="shared" si="18"/>
        <v>0</v>
      </c>
      <c r="CS75" s="195">
        <f t="shared" si="18"/>
        <v>0</v>
      </c>
      <c r="CT75" s="195">
        <f t="shared" si="18"/>
        <v>0</v>
      </c>
      <c r="CU75" s="195">
        <f t="shared" si="18"/>
        <v>0</v>
      </c>
      <c r="CV75" s="195">
        <f t="shared" si="18"/>
        <v>0</v>
      </c>
      <c r="CW75" s="195">
        <f t="shared" si="18"/>
        <v>0</v>
      </c>
      <c r="CX75" s="195">
        <f t="shared" si="18"/>
        <v>0</v>
      </c>
      <c r="CY75" s="195">
        <f t="shared" si="18"/>
        <v>0</v>
      </c>
      <c r="CZ75" s="195">
        <f t="shared" si="18"/>
        <v>0</v>
      </c>
      <c r="DA75" s="195">
        <f t="shared" si="18"/>
        <v>0</v>
      </c>
      <c r="DB75" s="195">
        <f t="shared" si="18"/>
        <v>0</v>
      </c>
      <c r="DC75" s="195">
        <f t="shared" si="18"/>
        <v>0</v>
      </c>
      <c r="DD75" s="195">
        <f t="shared" si="18"/>
        <v>0</v>
      </c>
      <c r="DE75" s="195">
        <f t="shared" si="18"/>
        <v>0</v>
      </c>
      <c r="DF75" s="195">
        <f t="shared" si="18"/>
        <v>0</v>
      </c>
      <c r="DG75" s="195">
        <f t="shared" si="18"/>
        <v>0</v>
      </c>
      <c r="DH75" s="195">
        <f t="shared" si="18"/>
        <v>0</v>
      </c>
      <c r="DI75" s="195">
        <f t="shared" si="18"/>
        <v>0</v>
      </c>
      <c r="DJ75" s="195">
        <f t="shared" si="18"/>
        <v>0</v>
      </c>
      <c r="DK75" s="195">
        <f t="shared" si="18"/>
        <v>0</v>
      </c>
      <c r="DL75" s="195">
        <f t="shared" si="18"/>
        <v>0</v>
      </c>
      <c r="DM75" s="195">
        <f t="shared" si="18"/>
        <v>0</v>
      </c>
      <c r="DN75" s="195">
        <f t="shared" si="18"/>
        <v>0</v>
      </c>
      <c r="DO75" s="195">
        <f t="shared" si="18"/>
        <v>0</v>
      </c>
      <c r="DP75" s="195">
        <f t="shared" si="18"/>
        <v>0</v>
      </c>
      <c r="DQ75" s="195">
        <f t="shared" si="18"/>
        <v>0</v>
      </c>
      <c r="DR75" s="195">
        <f t="shared" si="18"/>
        <v>0</v>
      </c>
      <c r="DS75" s="195">
        <f t="shared" si="18"/>
        <v>0</v>
      </c>
      <c r="DT75" s="195">
        <f t="shared" si="18"/>
        <v>0</v>
      </c>
      <c r="DU75" s="195">
        <f t="shared" si="18"/>
        <v>0</v>
      </c>
      <c r="DV75" s="21"/>
      <c r="DW75" s="21"/>
      <c r="DX75" s="21"/>
      <c r="DY75" s="21"/>
      <c r="DZ75" s="21"/>
      <c r="EA75" s="21"/>
      <c r="EB75" s="21"/>
      <c r="EC75" s="21"/>
      <c r="ED75" s="21"/>
      <c r="EE75" s="21"/>
      <c r="EF75" s="21"/>
      <c r="EG75" s="21"/>
      <c r="EH75" s="21"/>
      <c r="EI75" s="21"/>
      <c r="EJ75" s="21"/>
      <c r="EK75" s="21"/>
      <c r="EL75" s="21"/>
      <c r="EM75" s="21"/>
      <c r="EN75" s="21"/>
      <c r="EO75" s="21"/>
    </row>
    <row r="76" spans="1:145" ht="14.25" customHeight="1">
      <c r="A76" s="21"/>
      <c r="B76" s="21"/>
      <c r="C76" s="64" t="str">
        <f>Inputs!C216</f>
        <v>Кредит 1</v>
      </c>
      <c r="D76" s="32" t="s">
        <v>77</v>
      </c>
      <c r="E76" s="21"/>
      <c r="F76" s="193">
        <f>F66*Inputs!$G211/12</f>
        <v>0</v>
      </c>
      <c r="G76" s="193">
        <f>G66*Inputs!$G211/12</f>
        <v>0</v>
      </c>
      <c r="H76" s="193">
        <f>H66*Inputs!$G211/12</f>
        <v>0</v>
      </c>
      <c r="I76" s="193">
        <f>I66*Inputs!$G211/12</f>
        <v>0</v>
      </c>
      <c r="J76" s="193">
        <f>J66*Inputs!$G211/12</f>
        <v>0</v>
      </c>
      <c r="K76" s="193">
        <f>K66*Inputs!$G211/12</f>
        <v>0</v>
      </c>
      <c r="L76" s="193">
        <f>L66*Inputs!$G211/12</f>
        <v>0</v>
      </c>
      <c r="M76" s="193">
        <f>M66*Inputs!$G211/12</f>
        <v>0</v>
      </c>
      <c r="N76" s="193">
        <f>N66*Inputs!$G211/12</f>
        <v>0</v>
      </c>
      <c r="O76" s="193">
        <f>O66*Inputs!$G211/12</f>
        <v>0</v>
      </c>
      <c r="P76" s="193">
        <f>P66*Inputs!$G211/12</f>
        <v>0</v>
      </c>
      <c r="Q76" s="193">
        <f>Q66*Inputs!$G211/12</f>
        <v>0</v>
      </c>
      <c r="R76" s="193">
        <f>R66*Inputs!$G211/12</f>
        <v>0</v>
      </c>
      <c r="S76" s="193">
        <f>S66*Inputs!$G211/12</f>
        <v>0</v>
      </c>
      <c r="T76" s="193">
        <f>T66*Inputs!$G211/12</f>
        <v>0</v>
      </c>
      <c r="U76" s="193">
        <f>U66*Inputs!$G211/12</f>
        <v>0</v>
      </c>
      <c r="V76" s="193">
        <f>V66*Inputs!$G211/12</f>
        <v>0</v>
      </c>
      <c r="W76" s="193">
        <f>W66*Inputs!$G211/12</f>
        <v>0</v>
      </c>
      <c r="X76" s="193">
        <f>X66*Inputs!$G211/12</f>
        <v>0</v>
      </c>
      <c r="Y76" s="193">
        <f>Y66*Inputs!$G211/12</f>
        <v>0</v>
      </c>
      <c r="Z76" s="193">
        <f>Z66*Inputs!$G211/12</f>
        <v>0</v>
      </c>
      <c r="AA76" s="193">
        <f>AA66*Inputs!$G211/12</f>
        <v>0</v>
      </c>
      <c r="AB76" s="193">
        <f>AB66*Inputs!$G211/12</f>
        <v>0</v>
      </c>
      <c r="AC76" s="193">
        <f>AC66*Inputs!$G211/12</f>
        <v>0</v>
      </c>
      <c r="AD76" s="193">
        <f>AD66*Inputs!$G211/12</f>
        <v>0</v>
      </c>
      <c r="AE76" s="193">
        <f>AE66*Inputs!$G211/12</f>
        <v>0</v>
      </c>
      <c r="AF76" s="193">
        <f>AF66*Inputs!$G211/12</f>
        <v>0</v>
      </c>
      <c r="AG76" s="193">
        <f>AG66*Inputs!$G211/12</f>
        <v>0</v>
      </c>
      <c r="AH76" s="193">
        <f>AH66*Inputs!$G211/12</f>
        <v>0</v>
      </c>
      <c r="AI76" s="193">
        <f>AI66*Inputs!$G211/12</f>
        <v>0</v>
      </c>
      <c r="AJ76" s="193">
        <f>AJ66*Inputs!$G211/12</f>
        <v>0</v>
      </c>
      <c r="AK76" s="193">
        <f>AK66*Inputs!$G211/12</f>
        <v>0</v>
      </c>
      <c r="AL76" s="193">
        <f>AL66*Inputs!$G211/12</f>
        <v>0</v>
      </c>
      <c r="AM76" s="193">
        <f>AM66*Inputs!$G211/12</f>
        <v>0</v>
      </c>
      <c r="AN76" s="193">
        <f>AN66*Inputs!$G211/12</f>
        <v>0</v>
      </c>
      <c r="AO76" s="193">
        <f>AO66*Inputs!$G211/12</f>
        <v>0</v>
      </c>
      <c r="AP76" s="193">
        <f>AP66*Inputs!$G211/12</f>
        <v>0</v>
      </c>
      <c r="AQ76" s="193">
        <f>AQ66*Inputs!$G211/12</f>
        <v>0</v>
      </c>
      <c r="AR76" s="193">
        <f>AR66*Inputs!$G211/12</f>
        <v>0</v>
      </c>
      <c r="AS76" s="193">
        <f>AS66*Inputs!$G211/12</f>
        <v>0</v>
      </c>
      <c r="AT76" s="193">
        <f>AT66*Inputs!$G211/12</f>
        <v>0</v>
      </c>
      <c r="AU76" s="193">
        <f>AU66*Inputs!$G211/12</f>
        <v>0</v>
      </c>
      <c r="AV76" s="193">
        <f>AV66*Inputs!$G211/12</f>
        <v>0</v>
      </c>
      <c r="AW76" s="193">
        <f>AW66*Inputs!$G211/12</f>
        <v>0</v>
      </c>
      <c r="AX76" s="193">
        <f>AX66*Inputs!$G211/12</f>
        <v>0</v>
      </c>
      <c r="AY76" s="193">
        <f>AY66*Inputs!$G211/12</f>
        <v>0</v>
      </c>
      <c r="AZ76" s="193">
        <f>AZ66*Inputs!$G211/12</f>
        <v>0</v>
      </c>
      <c r="BA76" s="193">
        <f>BA66*Inputs!$G211/12</f>
        <v>0</v>
      </c>
      <c r="BB76" s="193">
        <f>BB66*Inputs!$G211/12</f>
        <v>0</v>
      </c>
      <c r="BC76" s="193">
        <f>BC66*Inputs!$G211/12</f>
        <v>0</v>
      </c>
      <c r="BD76" s="193">
        <f>BD66*Inputs!$G211/12</f>
        <v>0</v>
      </c>
      <c r="BE76" s="193">
        <f>BE66*Inputs!$G211/12</f>
        <v>0</v>
      </c>
      <c r="BF76" s="193">
        <f>BF66*Inputs!$G211/12</f>
        <v>0</v>
      </c>
      <c r="BG76" s="193">
        <f>BG66*Inputs!$G211/12</f>
        <v>0</v>
      </c>
      <c r="BH76" s="193">
        <f>BH66*Inputs!$G211/12</f>
        <v>0</v>
      </c>
      <c r="BI76" s="193">
        <f>BI66*Inputs!$G211/12</f>
        <v>0</v>
      </c>
      <c r="BJ76" s="193">
        <f>BJ66*Inputs!$G211/12</f>
        <v>0</v>
      </c>
      <c r="BK76" s="193">
        <f>BK66*Inputs!$G211/12</f>
        <v>0</v>
      </c>
      <c r="BL76" s="193">
        <f>BL66*Inputs!$G211/12</f>
        <v>0</v>
      </c>
      <c r="BM76" s="193">
        <f>BM66*Inputs!$G211/12</f>
        <v>0</v>
      </c>
      <c r="BN76" s="193">
        <f>BN66*Inputs!$G211/12</f>
        <v>0</v>
      </c>
      <c r="BO76" s="193">
        <f>BO66*Inputs!$G211/12</f>
        <v>0</v>
      </c>
      <c r="BP76" s="193">
        <f>BP66*Inputs!$G211/12</f>
        <v>0</v>
      </c>
      <c r="BQ76" s="193">
        <f>BQ66*Inputs!$G211/12</f>
        <v>0</v>
      </c>
      <c r="BR76" s="193">
        <f>BR66*Inputs!$G211/12</f>
        <v>0</v>
      </c>
      <c r="BS76" s="193">
        <f>BS66*Inputs!$G211/12</f>
        <v>0</v>
      </c>
      <c r="BT76" s="193">
        <f>BT66*Inputs!$G211/12</f>
        <v>0</v>
      </c>
      <c r="BU76" s="193">
        <f>BU66*Inputs!$G211/12</f>
        <v>0</v>
      </c>
      <c r="BV76" s="193">
        <f>BV66*Inputs!$G211/12</f>
        <v>0</v>
      </c>
      <c r="BW76" s="193">
        <f>BW66*Inputs!$G211/12</f>
        <v>0</v>
      </c>
      <c r="BX76" s="193">
        <f>BX66*Inputs!$G211/12</f>
        <v>0</v>
      </c>
      <c r="BY76" s="193">
        <f>BY66*Inputs!$G211/12</f>
        <v>0</v>
      </c>
      <c r="BZ76" s="193">
        <f>BZ66*Inputs!$G211/12</f>
        <v>0</v>
      </c>
      <c r="CA76" s="193">
        <f>CA66*Inputs!$G211/12</f>
        <v>0</v>
      </c>
      <c r="CB76" s="193">
        <f>CB66*Inputs!$G211/12</f>
        <v>0</v>
      </c>
      <c r="CC76" s="193">
        <f>CC66*Inputs!$G211/12</f>
        <v>0</v>
      </c>
      <c r="CD76" s="193">
        <f>CD66*Inputs!$G211/12</f>
        <v>0</v>
      </c>
      <c r="CE76" s="193">
        <f>CE66*Inputs!$G211/12</f>
        <v>0</v>
      </c>
      <c r="CF76" s="193">
        <f>CF66*Inputs!$G211/12</f>
        <v>0</v>
      </c>
      <c r="CG76" s="193">
        <f>CG66*Inputs!$G211/12</f>
        <v>0</v>
      </c>
      <c r="CH76" s="193">
        <f>CH66*Inputs!$G211/12</f>
        <v>0</v>
      </c>
      <c r="CI76" s="193">
        <f>CI66*Inputs!$G211/12</f>
        <v>0</v>
      </c>
      <c r="CJ76" s="193">
        <f>CJ66*Inputs!$G211/12</f>
        <v>0</v>
      </c>
      <c r="CK76" s="193">
        <f>CK66*Inputs!$G211/12</f>
        <v>0</v>
      </c>
      <c r="CL76" s="193">
        <f>CL66*Inputs!$G211/12</f>
        <v>0</v>
      </c>
      <c r="CM76" s="193">
        <f>CM66*Inputs!$G211/12</f>
        <v>0</v>
      </c>
      <c r="CN76" s="193">
        <f>CN66*Inputs!$G211/12</f>
        <v>0</v>
      </c>
      <c r="CO76" s="193">
        <f>CO66*Inputs!$G211/12</f>
        <v>0</v>
      </c>
      <c r="CP76" s="193">
        <f>CP66*Inputs!$G211/12</f>
        <v>0</v>
      </c>
      <c r="CQ76" s="193">
        <f>CQ66*Inputs!$G211/12</f>
        <v>0</v>
      </c>
      <c r="CR76" s="193">
        <f>CR66*Inputs!$G211/12</f>
        <v>0</v>
      </c>
      <c r="CS76" s="193">
        <f>CS66*Inputs!$G211/12</f>
        <v>0</v>
      </c>
      <c r="CT76" s="193">
        <f>CT66*Inputs!$G211/12</f>
        <v>0</v>
      </c>
      <c r="CU76" s="193">
        <f>CU66*Inputs!$G211/12</f>
        <v>0</v>
      </c>
      <c r="CV76" s="193">
        <f>CV66*Inputs!$G211/12</f>
        <v>0</v>
      </c>
      <c r="CW76" s="193">
        <f>CW66*Inputs!$G211/12</f>
        <v>0</v>
      </c>
      <c r="CX76" s="193">
        <f>CX66*Inputs!$G211/12</f>
        <v>0</v>
      </c>
      <c r="CY76" s="193">
        <f>CY66*Inputs!$G211/12</f>
        <v>0</v>
      </c>
      <c r="CZ76" s="193">
        <f>CZ66*Inputs!$G211/12</f>
        <v>0</v>
      </c>
      <c r="DA76" s="193">
        <f>DA66*Inputs!$G211/12</f>
        <v>0</v>
      </c>
      <c r="DB76" s="193">
        <f>DB66*Inputs!$G211/12</f>
        <v>0</v>
      </c>
      <c r="DC76" s="193">
        <f>DC66*Inputs!$G211/12</f>
        <v>0</v>
      </c>
      <c r="DD76" s="193">
        <f>DD66*Inputs!$G211/12</f>
        <v>0</v>
      </c>
      <c r="DE76" s="193">
        <f>DE66*Inputs!$G211/12</f>
        <v>0</v>
      </c>
      <c r="DF76" s="193">
        <f>DF66*Inputs!$G211/12</f>
        <v>0</v>
      </c>
      <c r="DG76" s="193">
        <f>DG66*Inputs!$G211/12</f>
        <v>0</v>
      </c>
      <c r="DH76" s="193">
        <f>DH66*Inputs!$G211/12</f>
        <v>0</v>
      </c>
      <c r="DI76" s="193">
        <f>DI66*Inputs!$G211/12</f>
        <v>0</v>
      </c>
      <c r="DJ76" s="193">
        <f>DJ66*Inputs!$G211/12</f>
        <v>0</v>
      </c>
      <c r="DK76" s="193">
        <f>DK66*Inputs!$G211/12</f>
        <v>0</v>
      </c>
      <c r="DL76" s="193">
        <f>DL66*Inputs!$G211/12</f>
        <v>0</v>
      </c>
      <c r="DM76" s="193">
        <f>DM66*Inputs!$G211/12</f>
        <v>0</v>
      </c>
      <c r="DN76" s="193">
        <f>DN66*Inputs!$G211/12</f>
        <v>0</v>
      </c>
      <c r="DO76" s="193">
        <f>DO66*Inputs!$G211/12</f>
        <v>0</v>
      </c>
      <c r="DP76" s="193">
        <f>DP66*Inputs!$G211/12</f>
        <v>0</v>
      </c>
      <c r="DQ76" s="193">
        <f>DQ66*Inputs!$G211/12</f>
        <v>0</v>
      </c>
      <c r="DR76" s="193">
        <f>DR66*Inputs!$G211/12</f>
        <v>0</v>
      </c>
      <c r="DS76" s="193">
        <f>DS66*Inputs!$G211/12</f>
        <v>0</v>
      </c>
      <c r="DT76" s="193">
        <f>DT66*Inputs!$G211/12</f>
        <v>0</v>
      </c>
      <c r="DU76" s="193">
        <f>DU66*Inputs!$G211/12</f>
        <v>0</v>
      </c>
      <c r="DV76" s="21"/>
      <c r="DW76" s="21"/>
      <c r="DX76" s="21"/>
      <c r="DY76" s="21"/>
      <c r="DZ76" s="21"/>
      <c r="EA76" s="21"/>
      <c r="EB76" s="21"/>
      <c r="EC76" s="21"/>
      <c r="ED76" s="21"/>
      <c r="EE76" s="21"/>
      <c r="EF76" s="21"/>
      <c r="EG76" s="21"/>
      <c r="EH76" s="21"/>
      <c r="EI76" s="21"/>
      <c r="EJ76" s="21"/>
      <c r="EK76" s="21"/>
      <c r="EL76" s="21"/>
      <c r="EM76" s="21"/>
      <c r="EN76" s="21"/>
      <c r="EO76" s="21"/>
    </row>
    <row r="77" spans="1:145" ht="14.25" customHeight="1">
      <c r="A77" s="21"/>
      <c r="B77" s="21"/>
      <c r="C77" s="64" t="str">
        <f>Inputs!C217</f>
        <v>Кредит 2</v>
      </c>
      <c r="D77" s="32" t="s">
        <v>77</v>
      </c>
      <c r="E77" s="21"/>
      <c r="F77" s="193">
        <f>F67*Inputs!$G212/12</f>
        <v>0</v>
      </c>
      <c r="G77" s="193">
        <f>G67*Inputs!$G212/12</f>
        <v>0</v>
      </c>
      <c r="H77" s="193">
        <f>H67*Inputs!$G212/12</f>
        <v>0</v>
      </c>
      <c r="I77" s="193">
        <f>I67*Inputs!$G212/12</f>
        <v>0</v>
      </c>
      <c r="J77" s="193">
        <f>J67*Inputs!$G212/12</f>
        <v>0</v>
      </c>
      <c r="K77" s="193">
        <f>K67*Inputs!$G212/12</f>
        <v>0</v>
      </c>
      <c r="L77" s="193">
        <f>L67*Inputs!$G212/12</f>
        <v>0</v>
      </c>
      <c r="M77" s="193">
        <f>M67*Inputs!$G212/12</f>
        <v>0</v>
      </c>
      <c r="N77" s="193">
        <f>N67*Inputs!$G212/12</f>
        <v>0</v>
      </c>
      <c r="O77" s="193">
        <f>O67*Inputs!$G212/12</f>
        <v>0</v>
      </c>
      <c r="P77" s="193">
        <f>P67*Inputs!$G212/12</f>
        <v>0</v>
      </c>
      <c r="Q77" s="193">
        <f>Q67*Inputs!$G212/12</f>
        <v>0</v>
      </c>
      <c r="R77" s="193">
        <f>R67*Inputs!$G212/12</f>
        <v>0</v>
      </c>
      <c r="S77" s="193">
        <f>S67*Inputs!$G212/12</f>
        <v>0</v>
      </c>
      <c r="T77" s="193">
        <f>T67*Inputs!$G212/12</f>
        <v>0</v>
      </c>
      <c r="U77" s="193">
        <f>U67*Inputs!$G212/12</f>
        <v>0</v>
      </c>
      <c r="V77" s="193">
        <f>V67*Inputs!$G212/12</f>
        <v>0</v>
      </c>
      <c r="W77" s="193">
        <f>W67*Inputs!$G212/12</f>
        <v>0</v>
      </c>
      <c r="X77" s="193">
        <f>X67*Inputs!$G212/12</f>
        <v>0</v>
      </c>
      <c r="Y77" s="193">
        <f>Y67*Inputs!$G212/12</f>
        <v>0</v>
      </c>
      <c r="Z77" s="193">
        <f>Z67*Inputs!$G212/12</f>
        <v>0</v>
      </c>
      <c r="AA77" s="193">
        <f>AA67*Inputs!$G212/12</f>
        <v>0</v>
      </c>
      <c r="AB77" s="193">
        <f>AB67*Inputs!$G212/12</f>
        <v>0</v>
      </c>
      <c r="AC77" s="193">
        <f>AC67*Inputs!$G212/12</f>
        <v>0</v>
      </c>
      <c r="AD77" s="193">
        <f>AD67*Inputs!$G212/12</f>
        <v>0</v>
      </c>
      <c r="AE77" s="193">
        <f>AE67*Inputs!$G212/12</f>
        <v>0</v>
      </c>
      <c r="AF77" s="193">
        <f>AF67*Inputs!$G212/12</f>
        <v>0</v>
      </c>
      <c r="AG77" s="193">
        <f>AG67*Inputs!$G212/12</f>
        <v>0</v>
      </c>
      <c r="AH77" s="193">
        <f>AH67*Inputs!$G212/12</f>
        <v>0</v>
      </c>
      <c r="AI77" s="193">
        <f>AI67*Inputs!$G212/12</f>
        <v>0</v>
      </c>
      <c r="AJ77" s="193">
        <f>AJ67*Inputs!$G212/12</f>
        <v>0</v>
      </c>
      <c r="AK77" s="193">
        <f>AK67*Inputs!$G212/12</f>
        <v>0</v>
      </c>
      <c r="AL77" s="193">
        <f>AL67*Inputs!$G212/12</f>
        <v>0</v>
      </c>
      <c r="AM77" s="193">
        <f>AM67*Inputs!$G212/12</f>
        <v>0</v>
      </c>
      <c r="AN77" s="193">
        <f>AN67*Inputs!$G212/12</f>
        <v>0</v>
      </c>
      <c r="AO77" s="193">
        <f>AO67*Inputs!$G212/12</f>
        <v>0</v>
      </c>
      <c r="AP77" s="193">
        <f>AP67*Inputs!$G212/12</f>
        <v>0</v>
      </c>
      <c r="AQ77" s="193">
        <f>AQ67*Inputs!$G212/12</f>
        <v>0</v>
      </c>
      <c r="AR77" s="193">
        <f>AR67*Inputs!$G212/12</f>
        <v>0</v>
      </c>
      <c r="AS77" s="193">
        <f>AS67*Inputs!$G212/12</f>
        <v>0</v>
      </c>
      <c r="AT77" s="193">
        <f>AT67*Inputs!$G212/12</f>
        <v>0</v>
      </c>
      <c r="AU77" s="193">
        <f>AU67*Inputs!$G212/12</f>
        <v>0</v>
      </c>
      <c r="AV77" s="193">
        <f>AV67*Inputs!$G212/12</f>
        <v>0</v>
      </c>
      <c r="AW77" s="193">
        <f>AW67*Inputs!$G212/12</f>
        <v>0</v>
      </c>
      <c r="AX77" s="193">
        <f>AX67*Inputs!$G212/12</f>
        <v>0</v>
      </c>
      <c r="AY77" s="193">
        <f>AY67*Inputs!$G212/12</f>
        <v>0</v>
      </c>
      <c r="AZ77" s="193">
        <f>AZ67*Inputs!$G212/12</f>
        <v>0</v>
      </c>
      <c r="BA77" s="193">
        <f>BA67*Inputs!$G212/12</f>
        <v>0</v>
      </c>
      <c r="BB77" s="193">
        <f>BB67*Inputs!$G212/12</f>
        <v>0</v>
      </c>
      <c r="BC77" s="193">
        <f>BC67*Inputs!$G212/12</f>
        <v>0</v>
      </c>
      <c r="BD77" s="193">
        <f>BD67*Inputs!$G212/12</f>
        <v>0</v>
      </c>
      <c r="BE77" s="193">
        <f>BE67*Inputs!$G212/12</f>
        <v>0</v>
      </c>
      <c r="BF77" s="193">
        <f>BF67*Inputs!$G212/12</f>
        <v>0</v>
      </c>
      <c r="BG77" s="193">
        <f>BG67*Inputs!$G212/12</f>
        <v>0</v>
      </c>
      <c r="BH77" s="193">
        <f>BH67*Inputs!$G212/12</f>
        <v>0</v>
      </c>
      <c r="BI77" s="193">
        <f>BI67*Inputs!$G212/12</f>
        <v>0</v>
      </c>
      <c r="BJ77" s="193">
        <f>BJ67*Inputs!$G212/12</f>
        <v>0</v>
      </c>
      <c r="BK77" s="193">
        <f>BK67*Inputs!$G212/12</f>
        <v>0</v>
      </c>
      <c r="BL77" s="193">
        <f>BL67*Inputs!$G212/12</f>
        <v>0</v>
      </c>
      <c r="BM77" s="193">
        <f>BM67*Inputs!$G212/12</f>
        <v>0</v>
      </c>
      <c r="BN77" s="193">
        <f>BN67*Inputs!$G212/12</f>
        <v>0</v>
      </c>
      <c r="BO77" s="193">
        <f>BO67*Inputs!$G212/12</f>
        <v>0</v>
      </c>
      <c r="BP77" s="193">
        <f>BP67*Inputs!$G212/12</f>
        <v>0</v>
      </c>
      <c r="BQ77" s="193">
        <f>BQ67*Inputs!$G212/12</f>
        <v>0</v>
      </c>
      <c r="BR77" s="193">
        <f>BR67*Inputs!$G212/12</f>
        <v>0</v>
      </c>
      <c r="BS77" s="193">
        <f>BS67*Inputs!$G212/12</f>
        <v>0</v>
      </c>
      <c r="BT77" s="193">
        <f>BT67*Inputs!$G212/12</f>
        <v>0</v>
      </c>
      <c r="BU77" s="193">
        <f>BU67*Inputs!$G212/12</f>
        <v>0</v>
      </c>
      <c r="BV77" s="193">
        <f>BV67*Inputs!$G212/12</f>
        <v>0</v>
      </c>
      <c r="BW77" s="193">
        <f>BW67*Inputs!$G212/12</f>
        <v>0</v>
      </c>
      <c r="BX77" s="193">
        <f>BX67*Inputs!$G212/12</f>
        <v>0</v>
      </c>
      <c r="BY77" s="193">
        <f>BY67*Inputs!$G212/12</f>
        <v>0</v>
      </c>
      <c r="BZ77" s="193">
        <f>BZ67*Inputs!$G212/12</f>
        <v>0</v>
      </c>
      <c r="CA77" s="193">
        <f>CA67*Inputs!$G212/12</f>
        <v>0</v>
      </c>
      <c r="CB77" s="193">
        <f>CB67*Inputs!$G212/12</f>
        <v>0</v>
      </c>
      <c r="CC77" s="193">
        <f>CC67*Inputs!$G212/12</f>
        <v>0</v>
      </c>
      <c r="CD77" s="193">
        <f>CD67*Inputs!$G212/12</f>
        <v>0</v>
      </c>
      <c r="CE77" s="193">
        <f>CE67*Inputs!$G212/12</f>
        <v>0</v>
      </c>
      <c r="CF77" s="193">
        <f>CF67*Inputs!$G212/12</f>
        <v>0</v>
      </c>
      <c r="CG77" s="193">
        <f>CG67*Inputs!$G212/12</f>
        <v>0</v>
      </c>
      <c r="CH77" s="193">
        <f>CH67*Inputs!$G212/12</f>
        <v>0</v>
      </c>
      <c r="CI77" s="193">
        <f>CI67*Inputs!$G212/12</f>
        <v>0</v>
      </c>
      <c r="CJ77" s="193">
        <f>CJ67*Inputs!$G212/12</f>
        <v>0</v>
      </c>
      <c r="CK77" s="193">
        <f>CK67*Inputs!$G212/12</f>
        <v>0</v>
      </c>
      <c r="CL77" s="193">
        <f>CL67*Inputs!$G212/12</f>
        <v>0</v>
      </c>
      <c r="CM77" s="193">
        <f>CM67*Inputs!$G212/12</f>
        <v>0</v>
      </c>
      <c r="CN77" s="193">
        <f>CN67*Inputs!$G212/12</f>
        <v>0</v>
      </c>
      <c r="CO77" s="193">
        <f>CO67*Inputs!$G212/12</f>
        <v>0</v>
      </c>
      <c r="CP77" s="193">
        <f>CP67*Inputs!$G212/12</f>
        <v>0</v>
      </c>
      <c r="CQ77" s="193">
        <f>CQ67*Inputs!$G212/12</f>
        <v>0</v>
      </c>
      <c r="CR77" s="193">
        <f>CR67*Inputs!$G212/12</f>
        <v>0</v>
      </c>
      <c r="CS77" s="193">
        <f>CS67*Inputs!$G212/12</f>
        <v>0</v>
      </c>
      <c r="CT77" s="193">
        <f>CT67*Inputs!$G212/12</f>
        <v>0</v>
      </c>
      <c r="CU77" s="193">
        <f>CU67*Inputs!$G212/12</f>
        <v>0</v>
      </c>
      <c r="CV77" s="193">
        <f>CV67*Inputs!$G212/12</f>
        <v>0</v>
      </c>
      <c r="CW77" s="193">
        <f>CW67*Inputs!$G212/12</f>
        <v>0</v>
      </c>
      <c r="CX77" s="193">
        <f>CX67*Inputs!$G212/12</f>
        <v>0</v>
      </c>
      <c r="CY77" s="193">
        <f>CY67*Inputs!$G212/12</f>
        <v>0</v>
      </c>
      <c r="CZ77" s="193">
        <f>CZ67*Inputs!$G212/12</f>
        <v>0</v>
      </c>
      <c r="DA77" s="193">
        <f>DA67*Inputs!$G212/12</f>
        <v>0</v>
      </c>
      <c r="DB77" s="193">
        <f>DB67*Inputs!$G212/12</f>
        <v>0</v>
      </c>
      <c r="DC77" s="193">
        <f>DC67*Inputs!$G212/12</f>
        <v>0</v>
      </c>
      <c r="DD77" s="193">
        <f>DD67*Inputs!$G212/12</f>
        <v>0</v>
      </c>
      <c r="DE77" s="193">
        <f>DE67*Inputs!$G212/12</f>
        <v>0</v>
      </c>
      <c r="DF77" s="193">
        <f>DF67*Inputs!$G212/12</f>
        <v>0</v>
      </c>
      <c r="DG77" s="193">
        <f>DG67*Inputs!$G212/12</f>
        <v>0</v>
      </c>
      <c r="DH77" s="193">
        <f>DH67*Inputs!$G212/12</f>
        <v>0</v>
      </c>
      <c r="DI77" s="193">
        <f>DI67*Inputs!$G212/12</f>
        <v>0</v>
      </c>
      <c r="DJ77" s="193">
        <f>DJ67*Inputs!$G212/12</f>
        <v>0</v>
      </c>
      <c r="DK77" s="193">
        <f>DK67*Inputs!$G212/12</f>
        <v>0</v>
      </c>
      <c r="DL77" s="193">
        <f>DL67*Inputs!$G212/12</f>
        <v>0</v>
      </c>
      <c r="DM77" s="193">
        <f>DM67*Inputs!$G212/12</f>
        <v>0</v>
      </c>
      <c r="DN77" s="193">
        <f>DN67*Inputs!$G212/12</f>
        <v>0</v>
      </c>
      <c r="DO77" s="193">
        <f>DO67*Inputs!$G212/12</f>
        <v>0</v>
      </c>
      <c r="DP77" s="193">
        <f>DP67*Inputs!$G212/12</f>
        <v>0</v>
      </c>
      <c r="DQ77" s="193">
        <f>DQ67*Inputs!$G212/12</f>
        <v>0</v>
      </c>
      <c r="DR77" s="193">
        <f>DR67*Inputs!$G212/12</f>
        <v>0</v>
      </c>
      <c r="DS77" s="193">
        <f>DS67*Inputs!$G212/12</f>
        <v>0</v>
      </c>
      <c r="DT77" s="193">
        <f>DT67*Inputs!$G212/12</f>
        <v>0</v>
      </c>
      <c r="DU77" s="193">
        <f>DU67*Inputs!$G212/12</f>
        <v>0</v>
      </c>
      <c r="DV77" s="21"/>
      <c r="DW77" s="21"/>
      <c r="DX77" s="21"/>
      <c r="DY77" s="21"/>
      <c r="DZ77" s="21"/>
      <c r="EA77" s="21"/>
      <c r="EB77" s="21"/>
      <c r="EC77" s="21"/>
      <c r="ED77" s="21"/>
      <c r="EE77" s="21"/>
      <c r="EF77" s="21"/>
      <c r="EG77" s="21"/>
      <c r="EH77" s="21"/>
      <c r="EI77" s="21"/>
      <c r="EJ77" s="21"/>
      <c r="EK77" s="21"/>
      <c r="EL77" s="21"/>
      <c r="EM77" s="21"/>
      <c r="EN77" s="21"/>
      <c r="EO77" s="21"/>
    </row>
    <row r="78" spans="1:145" ht="14.25" customHeight="1">
      <c r="A78" s="21"/>
      <c r="B78" s="21"/>
      <c r="C78" s="64" t="str">
        <f>Inputs!C218</f>
        <v>Кредит 3</v>
      </c>
      <c r="D78" s="32" t="s">
        <v>77</v>
      </c>
      <c r="E78" s="21"/>
      <c r="F78" s="193">
        <f>F68*Inputs!$G213/12</f>
        <v>0</v>
      </c>
      <c r="G78" s="193">
        <f>G68*Inputs!$G213/12</f>
        <v>0</v>
      </c>
      <c r="H78" s="193">
        <f>H68*Inputs!$G213/12</f>
        <v>0</v>
      </c>
      <c r="I78" s="193">
        <f>I68*Inputs!$G213/12</f>
        <v>0</v>
      </c>
      <c r="J78" s="193">
        <f>J68*Inputs!$G213/12</f>
        <v>0</v>
      </c>
      <c r="K78" s="193">
        <f>K68*Inputs!$G213/12</f>
        <v>0</v>
      </c>
      <c r="L78" s="193">
        <f>L68*Inputs!$G213/12</f>
        <v>0</v>
      </c>
      <c r="M78" s="193">
        <f>M68*Inputs!$G213/12</f>
        <v>0</v>
      </c>
      <c r="N78" s="193">
        <f>N68*Inputs!$G213/12</f>
        <v>0</v>
      </c>
      <c r="O78" s="193">
        <f>O68*Inputs!$G213/12</f>
        <v>0</v>
      </c>
      <c r="P78" s="193">
        <f>P68*Inputs!$G213/12</f>
        <v>0</v>
      </c>
      <c r="Q78" s="193">
        <f>Q68*Inputs!$G213/12</f>
        <v>0</v>
      </c>
      <c r="R78" s="193">
        <f>R68*Inputs!$G213/12</f>
        <v>0</v>
      </c>
      <c r="S78" s="193">
        <f>S68*Inputs!$G213/12</f>
        <v>0</v>
      </c>
      <c r="T78" s="193">
        <f>T68*Inputs!$G213/12</f>
        <v>0</v>
      </c>
      <c r="U78" s="193">
        <f>U68*Inputs!$G213/12</f>
        <v>0</v>
      </c>
      <c r="V78" s="193">
        <f>V68*Inputs!$G213/12</f>
        <v>0</v>
      </c>
      <c r="W78" s="193">
        <f>W68*Inputs!$G213/12</f>
        <v>0</v>
      </c>
      <c r="X78" s="193">
        <f>X68*Inputs!$G213/12</f>
        <v>0</v>
      </c>
      <c r="Y78" s="193">
        <f>Y68*Inputs!$G213/12</f>
        <v>0</v>
      </c>
      <c r="Z78" s="193">
        <f>Z68*Inputs!$G213/12</f>
        <v>0</v>
      </c>
      <c r="AA78" s="193">
        <f>AA68*Inputs!$G213/12</f>
        <v>0</v>
      </c>
      <c r="AB78" s="193">
        <f>AB68*Inputs!$G213/12</f>
        <v>0</v>
      </c>
      <c r="AC78" s="193">
        <f>AC68*Inputs!$G213/12</f>
        <v>0</v>
      </c>
      <c r="AD78" s="193">
        <f>AD68*Inputs!$G213/12</f>
        <v>0</v>
      </c>
      <c r="AE78" s="193">
        <f>AE68*Inputs!$G213/12</f>
        <v>0</v>
      </c>
      <c r="AF78" s="193">
        <f>AF68*Inputs!$G213/12</f>
        <v>0</v>
      </c>
      <c r="AG78" s="193">
        <f>AG68*Inputs!$G213/12</f>
        <v>0</v>
      </c>
      <c r="AH78" s="193">
        <f>AH68*Inputs!$G213/12</f>
        <v>0</v>
      </c>
      <c r="AI78" s="193">
        <f>AI68*Inputs!$G213/12</f>
        <v>0</v>
      </c>
      <c r="AJ78" s="193">
        <f>AJ68*Inputs!$G213/12</f>
        <v>0</v>
      </c>
      <c r="AK78" s="193">
        <f>AK68*Inputs!$G213/12</f>
        <v>0</v>
      </c>
      <c r="AL78" s="193">
        <f>AL68*Inputs!$G213/12</f>
        <v>0</v>
      </c>
      <c r="AM78" s="193">
        <f>AM68*Inputs!$G213/12</f>
        <v>0</v>
      </c>
      <c r="AN78" s="193">
        <f>AN68*Inputs!$G213/12</f>
        <v>0</v>
      </c>
      <c r="AO78" s="193">
        <f>AO68*Inputs!$G213/12</f>
        <v>0</v>
      </c>
      <c r="AP78" s="193">
        <f>AP68*Inputs!$G213/12</f>
        <v>0</v>
      </c>
      <c r="AQ78" s="193">
        <f>AQ68*Inputs!$G213/12</f>
        <v>0</v>
      </c>
      <c r="AR78" s="193">
        <f>AR68*Inputs!$G213/12</f>
        <v>0</v>
      </c>
      <c r="AS78" s="193">
        <f>AS68*Inputs!$G213/12</f>
        <v>0</v>
      </c>
      <c r="AT78" s="193">
        <f>AT68*Inputs!$G213/12</f>
        <v>0</v>
      </c>
      <c r="AU78" s="193">
        <f>AU68*Inputs!$G213/12</f>
        <v>0</v>
      </c>
      <c r="AV78" s="193">
        <f>AV68*Inputs!$G213/12</f>
        <v>0</v>
      </c>
      <c r="AW78" s="193">
        <f>AW68*Inputs!$G213/12</f>
        <v>0</v>
      </c>
      <c r="AX78" s="193">
        <f>AX68*Inputs!$G213/12</f>
        <v>0</v>
      </c>
      <c r="AY78" s="193">
        <f>AY68*Inputs!$G213/12</f>
        <v>0</v>
      </c>
      <c r="AZ78" s="193">
        <f>AZ68*Inputs!$G213/12</f>
        <v>0</v>
      </c>
      <c r="BA78" s="193">
        <f>BA68*Inputs!$G213/12</f>
        <v>0</v>
      </c>
      <c r="BB78" s="193">
        <f>BB68*Inputs!$G213/12</f>
        <v>0</v>
      </c>
      <c r="BC78" s="193">
        <f>BC68*Inputs!$G213/12</f>
        <v>0</v>
      </c>
      <c r="BD78" s="193">
        <f>BD68*Inputs!$G213/12</f>
        <v>0</v>
      </c>
      <c r="BE78" s="193">
        <f>BE68*Inputs!$G213/12</f>
        <v>0</v>
      </c>
      <c r="BF78" s="193">
        <f>BF68*Inputs!$G213/12</f>
        <v>0</v>
      </c>
      <c r="BG78" s="193">
        <f>BG68*Inputs!$G213/12</f>
        <v>0</v>
      </c>
      <c r="BH78" s="193">
        <f>BH68*Inputs!$G213/12</f>
        <v>0</v>
      </c>
      <c r="BI78" s="193">
        <f>BI68*Inputs!$G213/12</f>
        <v>0</v>
      </c>
      <c r="BJ78" s="193">
        <f>BJ68*Inputs!$G213/12</f>
        <v>0</v>
      </c>
      <c r="BK78" s="193">
        <f>BK68*Inputs!$G213/12</f>
        <v>0</v>
      </c>
      <c r="BL78" s="193">
        <f>BL68*Inputs!$G213/12</f>
        <v>0</v>
      </c>
      <c r="BM78" s="193">
        <f>BM68*Inputs!$G213/12</f>
        <v>0</v>
      </c>
      <c r="BN78" s="193">
        <f>BN68*Inputs!$G213/12</f>
        <v>0</v>
      </c>
      <c r="BO78" s="193">
        <f>BO68*Inputs!$G213/12</f>
        <v>0</v>
      </c>
      <c r="BP78" s="193">
        <f>BP68*Inputs!$G213/12</f>
        <v>0</v>
      </c>
      <c r="BQ78" s="193">
        <f>BQ68*Inputs!$G213/12</f>
        <v>0</v>
      </c>
      <c r="BR78" s="193">
        <f>BR68*Inputs!$G213/12</f>
        <v>0</v>
      </c>
      <c r="BS78" s="193">
        <f>BS68*Inputs!$G213/12</f>
        <v>0</v>
      </c>
      <c r="BT78" s="193">
        <f>BT68*Inputs!$G213/12</f>
        <v>0</v>
      </c>
      <c r="BU78" s="193">
        <f>BU68*Inputs!$G213/12</f>
        <v>0</v>
      </c>
      <c r="BV78" s="193">
        <f>BV68*Inputs!$G213/12</f>
        <v>0</v>
      </c>
      <c r="BW78" s="193">
        <f>BW68*Inputs!$G213/12</f>
        <v>0</v>
      </c>
      <c r="BX78" s="193">
        <f>BX68*Inputs!$G213/12</f>
        <v>0</v>
      </c>
      <c r="BY78" s="193">
        <f>BY68*Inputs!$G213/12</f>
        <v>0</v>
      </c>
      <c r="BZ78" s="193">
        <f>BZ68*Inputs!$G213/12</f>
        <v>0</v>
      </c>
      <c r="CA78" s="193">
        <f>CA68*Inputs!$G213/12</f>
        <v>0</v>
      </c>
      <c r="CB78" s="193">
        <f>CB68*Inputs!$G213/12</f>
        <v>0</v>
      </c>
      <c r="CC78" s="193">
        <f>CC68*Inputs!$G213/12</f>
        <v>0</v>
      </c>
      <c r="CD78" s="193">
        <f>CD68*Inputs!$G213/12</f>
        <v>0</v>
      </c>
      <c r="CE78" s="193">
        <f>CE68*Inputs!$G213/12</f>
        <v>0</v>
      </c>
      <c r="CF78" s="193">
        <f>CF68*Inputs!$G213/12</f>
        <v>0</v>
      </c>
      <c r="CG78" s="193">
        <f>CG68*Inputs!$G213/12</f>
        <v>0</v>
      </c>
      <c r="CH78" s="193">
        <f>CH68*Inputs!$G213/12</f>
        <v>0</v>
      </c>
      <c r="CI78" s="193">
        <f>CI68*Inputs!$G213/12</f>
        <v>0</v>
      </c>
      <c r="CJ78" s="193">
        <f>CJ68*Inputs!$G213/12</f>
        <v>0</v>
      </c>
      <c r="CK78" s="193">
        <f>CK68*Inputs!$G213/12</f>
        <v>0</v>
      </c>
      <c r="CL78" s="193">
        <f>CL68*Inputs!$G213/12</f>
        <v>0</v>
      </c>
      <c r="CM78" s="193">
        <f>CM68*Inputs!$G213/12</f>
        <v>0</v>
      </c>
      <c r="CN78" s="193">
        <f>CN68*Inputs!$G213/12</f>
        <v>0</v>
      </c>
      <c r="CO78" s="193">
        <f>CO68*Inputs!$G213/12</f>
        <v>0</v>
      </c>
      <c r="CP78" s="193">
        <f>CP68*Inputs!$G213/12</f>
        <v>0</v>
      </c>
      <c r="CQ78" s="193">
        <f>CQ68*Inputs!$G213/12</f>
        <v>0</v>
      </c>
      <c r="CR78" s="193">
        <f>CR68*Inputs!$G213/12</f>
        <v>0</v>
      </c>
      <c r="CS78" s="193">
        <f>CS68*Inputs!$G213/12</f>
        <v>0</v>
      </c>
      <c r="CT78" s="193">
        <f>CT68*Inputs!$G213/12</f>
        <v>0</v>
      </c>
      <c r="CU78" s="193">
        <f>CU68*Inputs!$G213/12</f>
        <v>0</v>
      </c>
      <c r="CV78" s="193">
        <f>CV68*Inputs!$G213/12</f>
        <v>0</v>
      </c>
      <c r="CW78" s="193">
        <f>CW68*Inputs!$G213/12</f>
        <v>0</v>
      </c>
      <c r="CX78" s="193">
        <f>CX68*Inputs!$G213/12</f>
        <v>0</v>
      </c>
      <c r="CY78" s="193">
        <f>CY68*Inputs!$G213/12</f>
        <v>0</v>
      </c>
      <c r="CZ78" s="193">
        <f>CZ68*Inputs!$G213/12</f>
        <v>0</v>
      </c>
      <c r="DA78" s="193">
        <f>DA68*Inputs!$G213/12</f>
        <v>0</v>
      </c>
      <c r="DB78" s="193">
        <f>DB68*Inputs!$G213/12</f>
        <v>0</v>
      </c>
      <c r="DC78" s="193">
        <f>DC68*Inputs!$G213/12</f>
        <v>0</v>
      </c>
      <c r="DD78" s="193">
        <f>DD68*Inputs!$G213/12</f>
        <v>0</v>
      </c>
      <c r="DE78" s="193">
        <f>DE68*Inputs!$G213/12</f>
        <v>0</v>
      </c>
      <c r="DF78" s="193">
        <f>DF68*Inputs!$G213/12</f>
        <v>0</v>
      </c>
      <c r="DG78" s="193">
        <f>DG68*Inputs!$G213/12</f>
        <v>0</v>
      </c>
      <c r="DH78" s="193">
        <f>DH68*Inputs!$G213/12</f>
        <v>0</v>
      </c>
      <c r="DI78" s="193">
        <f>DI68*Inputs!$G213/12</f>
        <v>0</v>
      </c>
      <c r="DJ78" s="193">
        <f>DJ68*Inputs!$G213/12</f>
        <v>0</v>
      </c>
      <c r="DK78" s="193">
        <f>DK68*Inputs!$G213/12</f>
        <v>0</v>
      </c>
      <c r="DL78" s="193">
        <f>DL68*Inputs!$G213/12</f>
        <v>0</v>
      </c>
      <c r="DM78" s="193">
        <f>DM68*Inputs!$G213/12</f>
        <v>0</v>
      </c>
      <c r="DN78" s="193">
        <f>DN68*Inputs!$G213/12</f>
        <v>0</v>
      </c>
      <c r="DO78" s="193">
        <f>DO68*Inputs!$G213/12</f>
        <v>0</v>
      </c>
      <c r="DP78" s="193">
        <f>DP68*Inputs!$G213/12</f>
        <v>0</v>
      </c>
      <c r="DQ78" s="193">
        <f>DQ68*Inputs!$G213/12</f>
        <v>0</v>
      </c>
      <c r="DR78" s="193">
        <f>DR68*Inputs!$G213/12</f>
        <v>0</v>
      </c>
      <c r="DS78" s="193">
        <f>DS68*Inputs!$G213/12</f>
        <v>0</v>
      </c>
      <c r="DT78" s="193">
        <f>DT68*Inputs!$G213/12</f>
        <v>0</v>
      </c>
      <c r="DU78" s="193">
        <f>DU68*Inputs!$G213/12</f>
        <v>0</v>
      </c>
      <c r="DV78" s="21"/>
      <c r="DW78" s="21"/>
      <c r="DX78" s="21"/>
      <c r="DY78" s="21"/>
      <c r="DZ78" s="21"/>
      <c r="EA78" s="21"/>
      <c r="EB78" s="21"/>
      <c r="EC78" s="21"/>
      <c r="ED78" s="21"/>
      <c r="EE78" s="21"/>
      <c r="EF78" s="21"/>
      <c r="EG78" s="21"/>
      <c r="EH78" s="21"/>
      <c r="EI78" s="21"/>
      <c r="EJ78" s="21"/>
      <c r="EK78" s="21"/>
      <c r="EL78" s="21"/>
      <c r="EM78" s="21"/>
      <c r="EN78" s="21"/>
      <c r="EO78" s="21"/>
    </row>
    <row r="79" spans="1:145" ht="14.25" customHeight="1">
      <c r="A79" s="21"/>
      <c r="B79" s="21"/>
      <c r="C79" s="21"/>
      <c r="D79" s="79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  <c r="DC79" s="21"/>
      <c r="DD79" s="21"/>
      <c r="DE79" s="21"/>
      <c r="DF79" s="21"/>
      <c r="DG79" s="21"/>
      <c r="DH79" s="21"/>
      <c r="DI79" s="21"/>
      <c r="DJ79" s="21"/>
      <c r="DK79" s="21"/>
      <c r="DL79" s="21"/>
      <c r="DM79" s="21"/>
      <c r="DN79" s="21"/>
      <c r="DO79" s="21"/>
      <c r="DP79" s="21"/>
      <c r="DQ79" s="21"/>
      <c r="DR79" s="21"/>
      <c r="DS79" s="21"/>
      <c r="DT79" s="21"/>
      <c r="DU79" s="21"/>
      <c r="DV79" s="21"/>
      <c r="DW79" s="21"/>
      <c r="DX79" s="21"/>
      <c r="DY79" s="21"/>
      <c r="DZ79" s="21"/>
      <c r="EA79" s="21"/>
      <c r="EB79" s="21"/>
      <c r="EC79" s="21"/>
      <c r="ED79" s="21"/>
      <c r="EE79" s="21"/>
      <c r="EF79" s="21"/>
      <c r="EG79" s="21"/>
      <c r="EH79" s="21"/>
      <c r="EI79" s="21"/>
      <c r="EJ79" s="21"/>
      <c r="EK79" s="21"/>
      <c r="EL79" s="21"/>
      <c r="EM79" s="21"/>
      <c r="EN79" s="21"/>
      <c r="EO79" s="21"/>
    </row>
    <row r="80" spans="1:145" ht="14.25" customHeight="1">
      <c r="A80" s="21"/>
      <c r="B80" s="21"/>
      <c r="C80" s="21"/>
      <c r="D80" s="79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  <c r="DC80" s="21"/>
      <c r="DD80" s="21"/>
      <c r="DE80" s="21"/>
      <c r="DF80" s="21"/>
      <c r="DG80" s="21"/>
      <c r="DH80" s="21"/>
      <c r="DI80" s="21"/>
      <c r="DJ80" s="21"/>
      <c r="DK80" s="21"/>
      <c r="DL80" s="21"/>
      <c r="DM80" s="21"/>
      <c r="DN80" s="21"/>
      <c r="DO80" s="21"/>
      <c r="DP80" s="21"/>
      <c r="DQ80" s="21"/>
      <c r="DR80" s="21"/>
      <c r="DS80" s="21"/>
      <c r="DT80" s="21"/>
      <c r="DU80" s="21"/>
      <c r="DV80" s="21"/>
      <c r="DW80" s="21"/>
      <c r="DX80" s="21"/>
      <c r="DY80" s="21"/>
      <c r="DZ80" s="21"/>
      <c r="EA80" s="21"/>
      <c r="EB80" s="21"/>
      <c r="EC80" s="21"/>
      <c r="ED80" s="21"/>
      <c r="EE80" s="21"/>
      <c r="EF80" s="21"/>
      <c r="EG80" s="21"/>
      <c r="EH80" s="21"/>
      <c r="EI80" s="21"/>
      <c r="EJ80" s="21"/>
      <c r="EK80" s="21"/>
      <c r="EL80" s="21"/>
      <c r="EM80" s="21"/>
      <c r="EN80" s="21"/>
      <c r="EO80" s="21"/>
    </row>
    <row r="81" spans="1:145" ht="14.25" customHeight="1">
      <c r="A81" s="21"/>
      <c r="B81" s="21"/>
      <c r="C81" s="21"/>
      <c r="D81" s="79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  <c r="DC81" s="21"/>
      <c r="DD81" s="21"/>
      <c r="DE81" s="21"/>
      <c r="DF81" s="21"/>
      <c r="DG81" s="21"/>
      <c r="DH81" s="21"/>
      <c r="DI81" s="21"/>
      <c r="DJ81" s="21"/>
      <c r="DK81" s="21"/>
      <c r="DL81" s="21"/>
      <c r="DM81" s="21"/>
      <c r="DN81" s="21"/>
      <c r="DO81" s="21"/>
      <c r="DP81" s="21"/>
      <c r="DQ81" s="21"/>
      <c r="DR81" s="21"/>
      <c r="DS81" s="21"/>
      <c r="DT81" s="21"/>
      <c r="DU81" s="21"/>
      <c r="DV81" s="21"/>
      <c r="DW81" s="21"/>
      <c r="DX81" s="21"/>
      <c r="DY81" s="21"/>
      <c r="DZ81" s="21"/>
      <c r="EA81" s="21"/>
      <c r="EB81" s="21"/>
      <c r="EC81" s="21"/>
      <c r="ED81" s="21"/>
      <c r="EE81" s="21"/>
      <c r="EF81" s="21"/>
      <c r="EG81" s="21"/>
      <c r="EH81" s="21"/>
      <c r="EI81" s="21"/>
      <c r="EJ81" s="21"/>
      <c r="EK81" s="21"/>
      <c r="EL81" s="21"/>
      <c r="EM81" s="21"/>
      <c r="EN81" s="21"/>
      <c r="EO81" s="21"/>
    </row>
    <row r="82" spans="1:145" ht="14.25" customHeight="1">
      <c r="A82" s="21"/>
      <c r="B82" s="21"/>
      <c r="C82" s="21"/>
      <c r="D82" s="79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  <c r="DC82" s="21"/>
      <c r="DD82" s="21"/>
      <c r="DE82" s="21"/>
      <c r="DF82" s="21"/>
      <c r="DG82" s="21"/>
      <c r="DH82" s="21"/>
      <c r="DI82" s="21"/>
      <c r="DJ82" s="21"/>
      <c r="DK82" s="21"/>
      <c r="DL82" s="21"/>
      <c r="DM82" s="21"/>
      <c r="DN82" s="21"/>
      <c r="DO82" s="21"/>
      <c r="DP82" s="21"/>
      <c r="DQ82" s="21"/>
      <c r="DR82" s="21"/>
      <c r="DS82" s="21"/>
      <c r="DT82" s="21"/>
      <c r="DU82" s="21"/>
      <c r="DV82" s="21"/>
      <c r="DW82" s="21"/>
      <c r="DX82" s="21"/>
      <c r="DY82" s="21"/>
      <c r="DZ82" s="21"/>
      <c r="EA82" s="21"/>
      <c r="EB82" s="21"/>
      <c r="EC82" s="21"/>
      <c r="ED82" s="21"/>
      <c r="EE82" s="21"/>
      <c r="EF82" s="21"/>
      <c r="EG82" s="21"/>
      <c r="EH82" s="21"/>
      <c r="EI82" s="21"/>
      <c r="EJ82" s="21"/>
      <c r="EK82" s="21"/>
      <c r="EL82" s="21"/>
      <c r="EM82" s="21"/>
      <c r="EN82" s="21"/>
      <c r="EO82" s="21"/>
    </row>
    <row r="83" spans="1:145" ht="14.25" customHeight="1">
      <c r="A83" s="21"/>
      <c r="B83" s="21"/>
      <c r="C83" s="21"/>
      <c r="D83" s="79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  <c r="DC83" s="21"/>
      <c r="DD83" s="21"/>
      <c r="DE83" s="21"/>
      <c r="DF83" s="21"/>
      <c r="DG83" s="21"/>
      <c r="DH83" s="21"/>
      <c r="DI83" s="21"/>
      <c r="DJ83" s="21"/>
      <c r="DK83" s="21"/>
      <c r="DL83" s="21"/>
      <c r="DM83" s="21"/>
      <c r="DN83" s="21"/>
      <c r="DO83" s="21"/>
      <c r="DP83" s="21"/>
      <c r="DQ83" s="21"/>
      <c r="DR83" s="21"/>
      <c r="DS83" s="21"/>
      <c r="DT83" s="21"/>
      <c r="DU83" s="21"/>
      <c r="DV83" s="21"/>
      <c r="DW83" s="21"/>
      <c r="DX83" s="21"/>
      <c r="DY83" s="21"/>
      <c r="DZ83" s="21"/>
      <c r="EA83" s="21"/>
      <c r="EB83" s="21"/>
      <c r="EC83" s="21"/>
      <c r="ED83" s="21"/>
      <c r="EE83" s="21"/>
      <c r="EF83" s="21"/>
      <c r="EG83" s="21"/>
      <c r="EH83" s="21"/>
      <c r="EI83" s="21"/>
      <c r="EJ83" s="21"/>
      <c r="EK83" s="21"/>
      <c r="EL83" s="21"/>
      <c r="EM83" s="21"/>
      <c r="EN83" s="21"/>
      <c r="EO83" s="21"/>
    </row>
    <row r="84" spans="1:145" ht="14.25" customHeight="1">
      <c r="A84" s="21"/>
      <c r="B84" s="21"/>
      <c r="C84" s="21"/>
      <c r="D84" s="79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  <c r="DC84" s="21"/>
      <c r="DD84" s="21"/>
      <c r="DE84" s="21"/>
      <c r="DF84" s="21"/>
      <c r="DG84" s="21"/>
      <c r="DH84" s="21"/>
      <c r="DI84" s="21"/>
      <c r="DJ84" s="21"/>
      <c r="DK84" s="21"/>
      <c r="DL84" s="21"/>
      <c r="DM84" s="21"/>
      <c r="DN84" s="21"/>
      <c r="DO84" s="21"/>
      <c r="DP84" s="21"/>
      <c r="DQ84" s="21"/>
      <c r="DR84" s="21"/>
      <c r="DS84" s="21"/>
      <c r="DT84" s="21"/>
      <c r="DU84" s="21"/>
      <c r="DV84" s="21"/>
      <c r="DW84" s="21"/>
      <c r="DX84" s="21"/>
      <c r="DY84" s="21"/>
      <c r="DZ84" s="21"/>
      <c r="EA84" s="21"/>
      <c r="EB84" s="21"/>
      <c r="EC84" s="21"/>
      <c r="ED84" s="21"/>
      <c r="EE84" s="21"/>
      <c r="EF84" s="21"/>
      <c r="EG84" s="21"/>
      <c r="EH84" s="21"/>
      <c r="EI84" s="21"/>
      <c r="EJ84" s="21"/>
      <c r="EK84" s="21"/>
      <c r="EL84" s="21"/>
      <c r="EM84" s="21"/>
      <c r="EN84" s="21"/>
      <c r="EO84" s="21"/>
    </row>
    <row r="85" spans="1:145" ht="14.25" customHeight="1">
      <c r="A85" s="21"/>
      <c r="B85" s="21"/>
      <c r="C85" s="21"/>
      <c r="D85" s="79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  <c r="DC85" s="21"/>
      <c r="DD85" s="21"/>
      <c r="DE85" s="21"/>
      <c r="DF85" s="21"/>
      <c r="DG85" s="21"/>
      <c r="DH85" s="21"/>
      <c r="DI85" s="21"/>
      <c r="DJ85" s="21"/>
      <c r="DK85" s="21"/>
      <c r="DL85" s="21"/>
      <c r="DM85" s="21"/>
      <c r="DN85" s="21"/>
      <c r="DO85" s="21"/>
      <c r="DP85" s="21"/>
      <c r="DQ85" s="21"/>
      <c r="DR85" s="21"/>
      <c r="DS85" s="21"/>
      <c r="DT85" s="21"/>
      <c r="DU85" s="21"/>
      <c r="DV85" s="21"/>
      <c r="DW85" s="21"/>
      <c r="DX85" s="21"/>
      <c r="DY85" s="21"/>
      <c r="DZ85" s="21"/>
      <c r="EA85" s="21"/>
      <c r="EB85" s="21"/>
      <c r="EC85" s="21"/>
      <c r="ED85" s="21"/>
      <c r="EE85" s="21"/>
      <c r="EF85" s="21"/>
      <c r="EG85" s="21"/>
      <c r="EH85" s="21"/>
      <c r="EI85" s="21"/>
      <c r="EJ85" s="21"/>
      <c r="EK85" s="21"/>
      <c r="EL85" s="21"/>
      <c r="EM85" s="21"/>
      <c r="EN85" s="21"/>
      <c r="EO85" s="21"/>
    </row>
    <row r="86" spans="1:145" ht="14.25" customHeight="1">
      <c r="A86" s="21"/>
      <c r="B86" s="21"/>
      <c r="C86" s="21"/>
      <c r="D86" s="79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  <c r="DC86" s="21"/>
      <c r="DD86" s="21"/>
      <c r="DE86" s="21"/>
      <c r="DF86" s="21"/>
      <c r="DG86" s="21"/>
      <c r="DH86" s="21"/>
      <c r="DI86" s="21"/>
      <c r="DJ86" s="21"/>
      <c r="DK86" s="21"/>
      <c r="DL86" s="21"/>
      <c r="DM86" s="21"/>
      <c r="DN86" s="21"/>
      <c r="DO86" s="21"/>
      <c r="DP86" s="21"/>
      <c r="DQ86" s="21"/>
      <c r="DR86" s="21"/>
      <c r="DS86" s="21"/>
      <c r="DT86" s="21"/>
      <c r="DU86" s="21"/>
      <c r="DV86" s="21"/>
      <c r="DW86" s="21"/>
      <c r="DX86" s="21"/>
      <c r="DY86" s="21"/>
      <c r="DZ86" s="21"/>
      <c r="EA86" s="21"/>
      <c r="EB86" s="21"/>
      <c r="EC86" s="21"/>
      <c r="ED86" s="21"/>
      <c r="EE86" s="21"/>
      <c r="EF86" s="21"/>
      <c r="EG86" s="21"/>
      <c r="EH86" s="21"/>
      <c r="EI86" s="21"/>
      <c r="EJ86" s="21"/>
      <c r="EK86" s="21"/>
      <c r="EL86" s="21"/>
      <c r="EM86" s="21"/>
      <c r="EN86" s="21"/>
      <c r="EO86" s="21"/>
    </row>
    <row r="87" spans="1:145" ht="14.25" customHeight="1">
      <c r="A87" s="21"/>
      <c r="B87" s="21"/>
      <c r="C87" s="21"/>
      <c r="D87" s="79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  <c r="DC87" s="21"/>
      <c r="DD87" s="21"/>
      <c r="DE87" s="21"/>
      <c r="DF87" s="21"/>
      <c r="DG87" s="21"/>
      <c r="DH87" s="21"/>
      <c r="DI87" s="21"/>
      <c r="DJ87" s="21"/>
      <c r="DK87" s="21"/>
      <c r="DL87" s="21"/>
      <c r="DM87" s="21"/>
      <c r="DN87" s="21"/>
      <c r="DO87" s="21"/>
      <c r="DP87" s="21"/>
      <c r="DQ87" s="21"/>
      <c r="DR87" s="21"/>
      <c r="DS87" s="21"/>
      <c r="DT87" s="21"/>
      <c r="DU87" s="21"/>
      <c r="DV87" s="21"/>
      <c r="DW87" s="21"/>
      <c r="DX87" s="21"/>
      <c r="DY87" s="21"/>
      <c r="DZ87" s="21"/>
      <c r="EA87" s="21"/>
      <c r="EB87" s="21"/>
      <c r="EC87" s="21"/>
      <c r="ED87" s="21"/>
      <c r="EE87" s="21"/>
      <c r="EF87" s="21"/>
      <c r="EG87" s="21"/>
      <c r="EH87" s="21"/>
      <c r="EI87" s="21"/>
      <c r="EJ87" s="21"/>
      <c r="EK87" s="21"/>
      <c r="EL87" s="21"/>
      <c r="EM87" s="21"/>
      <c r="EN87" s="21"/>
      <c r="EO87" s="21"/>
    </row>
    <row r="88" spans="1:145" ht="14.25" customHeight="1">
      <c r="A88" s="21"/>
      <c r="B88" s="21"/>
      <c r="C88" s="21"/>
      <c r="D88" s="79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  <c r="DC88" s="21"/>
      <c r="DD88" s="21"/>
      <c r="DE88" s="21"/>
      <c r="DF88" s="21"/>
      <c r="DG88" s="21"/>
      <c r="DH88" s="21"/>
      <c r="DI88" s="21"/>
      <c r="DJ88" s="21"/>
      <c r="DK88" s="21"/>
      <c r="DL88" s="21"/>
      <c r="DM88" s="21"/>
      <c r="DN88" s="21"/>
      <c r="DO88" s="21"/>
      <c r="DP88" s="21"/>
      <c r="DQ88" s="21"/>
      <c r="DR88" s="21"/>
      <c r="DS88" s="21"/>
      <c r="DT88" s="21"/>
      <c r="DU88" s="21"/>
      <c r="DV88" s="21"/>
      <c r="DW88" s="21"/>
      <c r="DX88" s="21"/>
      <c r="DY88" s="21"/>
      <c r="DZ88" s="21"/>
      <c r="EA88" s="21"/>
      <c r="EB88" s="21"/>
      <c r="EC88" s="21"/>
      <c r="ED88" s="21"/>
      <c r="EE88" s="21"/>
      <c r="EF88" s="21"/>
      <c r="EG88" s="21"/>
      <c r="EH88" s="21"/>
      <c r="EI88" s="21"/>
      <c r="EJ88" s="21"/>
      <c r="EK88" s="21"/>
      <c r="EL88" s="21"/>
      <c r="EM88" s="21"/>
      <c r="EN88" s="21"/>
      <c r="EO88" s="21"/>
    </row>
    <row r="89" spans="1:145" ht="14.25" customHeight="1">
      <c r="A89" s="21"/>
      <c r="B89" s="21"/>
      <c r="C89" s="21"/>
      <c r="D89" s="79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  <c r="DC89" s="21"/>
      <c r="DD89" s="21"/>
      <c r="DE89" s="21"/>
      <c r="DF89" s="21"/>
      <c r="DG89" s="21"/>
      <c r="DH89" s="21"/>
      <c r="DI89" s="21"/>
      <c r="DJ89" s="21"/>
      <c r="DK89" s="21"/>
      <c r="DL89" s="21"/>
      <c r="DM89" s="21"/>
      <c r="DN89" s="21"/>
      <c r="DO89" s="21"/>
      <c r="DP89" s="21"/>
      <c r="DQ89" s="21"/>
      <c r="DR89" s="21"/>
      <c r="DS89" s="21"/>
      <c r="DT89" s="21"/>
      <c r="DU89" s="21"/>
      <c r="DV89" s="21"/>
      <c r="DW89" s="21"/>
      <c r="DX89" s="21"/>
      <c r="DY89" s="21"/>
      <c r="DZ89" s="21"/>
      <c r="EA89" s="21"/>
      <c r="EB89" s="21"/>
      <c r="EC89" s="21"/>
      <c r="ED89" s="21"/>
      <c r="EE89" s="21"/>
      <c r="EF89" s="21"/>
      <c r="EG89" s="21"/>
      <c r="EH89" s="21"/>
      <c r="EI89" s="21"/>
      <c r="EJ89" s="21"/>
      <c r="EK89" s="21"/>
      <c r="EL89" s="21"/>
      <c r="EM89" s="21"/>
      <c r="EN89" s="21"/>
      <c r="EO89" s="21"/>
    </row>
    <row r="90" spans="1:145" ht="14.25" customHeight="1">
      <c r="A90" s="21"/>
      <c r="B90" s="21"/>
      <c r="C90" s="21"/>
      <c r="D90" s="79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  <c r="DC90" s="21"/>
      <c r="DD90" s="21"/>
      <c r="DE90" s="21"/>
      <c r="DF90" s="21"/>
      <c r="DG90" s="21"/>
      <c r="DH90" s="21"/>
      <c r="DI90" s="21"/>
      <c r="DJ90" s="21"/>
      <c r="DK90" s="21"/>
      <c r="DL90" s="21"/>
      <c r="DM90" s="21"/>
      <c r="DN90" s="21"/>
      <c r="DO90" s="21"/>
      <c r="DP90" s="21"/>
      <c r="DQ90" s="21"/>
      <c r="DR90" s="21"/>
      <c r="DS90" s="21"/>
      <c r="DT90" s="21"/>
      <c r="DU90" s="21"/>
      <c r="DV90" s="21"/>
      <c r="DW90" s="21"/>
      <c r="DX90" s="21"/>
      <c r="DY90" s="21"/>
      <c r="DZ90" s="21"/>
      <c r="EA90" s="21"/>
      <c r="EB90" s="21"/>
      <c r="EC90" s="21"/>
      <c r="ED90" s="21"/>
      <c r="EE90" s="21"/>
      <c r="EF90" s="21"/>
      <c r="EG90" s="21"/>
      <c r="EH90" s="21"/>
      <c r="EI90" s="21"/>
      <c r="EJ90" s="21"/>
      <c r="EK90" s="21"/>
      <c r="EL90" s="21"/>
      <c r="EM90" s="21"/>
      <c r="EN90" s="21"/>
      <c r="EO90" s="21"/>
    </row>
    <row r="91" spans="1:145" ht="14.25" customHeight="1">
      <c r="A91" s="21"/>
      <c r="B91" s="21"/>
      <c r="C91" s="21"/>
      <c r="D91" s="79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  <c r="DC91" s="21"/>
      <c r="DD91" s="21"/>
      <c r="DE91" s="21"/>
      <c r="DF91" s="21"/>
      <c r="DG91" s="21"/>
      <c r="DH91" s="21"/>
      <c r="DI91" s="21"/>
      <c r="DJ91" s="21"/>
      <c r="DK91" s="21"/>
      <c r="DL91" s="21"/>
      <c r="DM91" s="21"/>
      <c r="DN91" s="21"/>
      <c r="DO91" s="21"/>
      <c r="DP91" s="21"/>
      <c r="DQ91" s="21"/>
      <c r="DR91" s="21"/>
      <c r="DS91" s="21"/>
      <c r="DT91" s="21"/>
      <c r="DU91" s="21"/>
      <c r="DV91" s="21"/>
      <c r="DW91" s="21"/>
      <c r="DX91" s="21"/>
      <c r="DY91" s="21"/>
      <c r="DZ91" s="21"/>
      <c r="EA91" s="21"/>
      <c r="EB91" s="21"/>
      <c r="EC91" s="21"/>
      <c r="ED91" s="21"/>
      <c r="EE91" s="21"/>
      <c r="EF91" s="21"/>
      <c r="EG91" s="21"/>
      <c r="EH91" s="21"/>
      <c r="EI91" s="21"/>
      <c r="EJ91" s="21"/>
      <c r="EK91" s="21"/>
      <c r="EL91" s="21"/>
      <c r="EM91" s="21"/>
      <c r="EN91" s="21"/>
      <c r="EO91" s="21"/>
    </row>
    <row r="92" spans="1:145" ht="14.25" customHeight="1">
      <c r="A92" s="21"/>
      <c r="B92" s="21"/>
      <c r="C92" s="21"/>
      <c r="D92" s="79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  <c r="DC92" s="21"/>
      <c r="DD92" s="21"/>
      <c r="DE92" s="21"/>
      <c r="DF92" s="21"/>
      <c r="DG92" s="21"/>
      <c r="DH92" s="21"/>
      <c r="DI92" s="21"/>
      <c r="DJ92" s="21"/>
      <c r="DK92" s="21"/>
      <c r="DL92" s="21"/>
      <c r="DM92" s="21"/>
      <c r="DN92" s="21"/>
      <c r="DO92" s="21"/>
      <c r="DP92" s="21"/>
      <c r="DQ92" s="21"/>
      <c r="DR92" s="21"/>
      <c r="DS92" s="21"/>
      <c r="DT92" s="21"/>
      <c r="DU92" s="21"/>
      <c r="DV92" s="21"/>
      <c r="DW92" s="21"/>
      <c r="DX92" s="21"/>
      <c r="DY92" s="21"/>
      <c r="DZ92" s="21"/>
      <c r="EA92" s="21"/>
      <c r="EB92" s="21"/>
      <c r="EC92" s="21"/>
      <c r="ED92" s="21"/>
      <c r="EE92" s="21"/>
      <c r="EF92" s="21"/>
      <c r="EG92" s="21"/>
      <c r="EH92" s="21"/>
      <c r="EI92" s="21"/>
      <c r="EJ92" s="21"/>
      <c r="EK92" s="21"/>
      <c r="EL92" s="21"/>
      <c r="EM92" s="21"/>
      <c r="EN92" s="21"/>
      <c r="EO92" s="21"/>
    </row>
    <row r="93" spans="1:145" ht="14.25" customHeight="1">
      <c r="A93" s="21"/>
      <c r="B93" s="21"/>
      <c r="C93" s="21"/>
      <c r="D93" s="79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  <c r="DC93" s="21"/>
      <c r="DD93" s="21"/>
      <c r="DE93" s="21"/>
      <c r="DF93" s="21"/>
      <c r="DG93" s="21"/>
      <c r="DH93" s="21"/>
      <c r="DI93" s="21"/>
      <c r="DJ93" s="21"/>
      <c r="DK93" s="21"/>
      <c r="DL93" s="21"/>
      <c r="DM93" s="21"/>
      <c r="DN93" s="21"/>
      <c r="DO93" s="21"/>
      <c r="DP93" s="21"/>
      <c r="DQ93" s="21"/>
      <c r="DR93" s="21"/>
      <c r="DS93" s="21"/>
      <c r="DT93" s="21"/>
      <c r="DU93" s="21"/>
      <c r="DV93" s="21"/>
      <c r="DW93" s="21"/>
      <c r="DX93" s="21"/>
      <c r="DY93" s="21"/>
      <c r="DZ93" s="21"/>
      <c r="EA93" s="21"/>
      <c r="EB93" s="21"/>
      <c r="EC93" s="21"/>
      <c r="ED93" s="21"/>
      <c r="EE93" s="21"/>
      <c r="EF93" s="21"/>
      <c r="EG93" s="21"/>
      <c r="EH93" s="21"/>
      <c r="EI93" s="21"/>
      <c r="EJ93" s="21"/>
      <c r="EK93" s="21"/>
      <c r="EL93" s="21"/>
      <c r="EM93" s="21"/>
      <c r="EN93" s="21"/>
      <c r="EO93" s="21"/>
    </row>
    <row r="94" spans="1:145" ht="14.25" customHeight="1">
      <c r="A94" s="21"/>
      <c r="B94" s="21"/>
      <c r="C94" s="21"/>
      <c r="D94" s="79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  <c r="AH94" s="21"/>
      <c r="AI94" s="21"/>
      <c r="AJ94" s="21"/>
      <c r="AK94" s="21"/>
      <c r="AL94" s="21"/>
      <c r="AM94" s="21"/>
      <c r="AN94" s="21"/>
      <c r="AO94" s="21"/>
      <c r="AP94" s="21"/>
      <c r="AQ94" s="21"/>
      <c r="AR94" s="21"/>
      <c r="AS94" s="21"/>
      <c r="AT94" s="21"/>
      <c r="AU94" s="21"/>
      <c r="AV94" s="21"/>
      <c r="AW94" s="21"/>
      <c r="AX94" s="21"/>
      <c r="AY94" s="21"/>
      <c r="AZ94" s="21"/>
      <c r="BA94" s="21"/>
      <c r="BB94" s="21"/>
      <c r="BC94" s="21"/>
      <c r="BD94" s="21"/>
      <c r="BE94" s="21"/>
      <c r="BF94" s="21"/>
      <c r="BG94" s="21"/>
      <c r="BH94" s="21"/>
      <c r="BI94" s="21"/>
      <c r="BJ94" s="21"/>
      <c r="BK94" s="21"/>
      <c r="BL94" s="21"/>
      <c r="BM94" s="21"/>
      <c r="BN94" s="21"/>
      <c r="BO94" s="21"/>
      <c r="BP94" s="21"/>
      <c r="BQ94" s="21"/>
      <c r="BR94" s="21"/>
      <c r="BS94" s="21"/>
      <c r="BT94" s="21"/>
      <c r="BU94" s="21"/>
      <c r="BV94" s="21"/>
      <c r="BW94" s="21"/>
      <c r="BX94" s="21"/>
      <c r="BY94" s="21"/>
      <c r="BZ94" s="21"/>
      <c r="CA94" s="21"/>
      <c r="CB94" s="21"/>
      <c r="CC94" s="21"/>
      <c r="CD94" s="21"/>
      <c r="CE94" s="21"/>
      <c r="CF94" s="21"/>
      <c r="CG94" s="21"/>
      <c r="CH94" s="21"/>
      <c r="CI94" s="21"/>
      <c r="CJ94" s="21"/>
      <c r="CK94" s="21"/>
      <c r="CL94" s="21"/>
      <c r="CM94" s="21"/>
      <c r="CN94" s="21"/>
      <c r="CO94" s="21"/>
      <c r="CP94" s="21"/>
      <c r="CQ94" s="21"/>
      <c r="CR94" s="21"/>
      <c r="CS94" s="21"/>
      <c r="CT94" s="21"/>
      <c r="CU94" s="21"/>
      <c r="CV94" s="21"/>
      <c r="CW94" s="21"/>
      <c r="CX94" s="21"/>
      <c r="CY94" s="21"/>
      <c r="CZ94" s="21"/>
      <c r="DA94" s="21"/>
      <c r="DB94" s="21"/>
      <c r="DC94" s="21"/>
      <c r="DD94" s="21"/>
      <c r="DE94" s="21"/>
      <c r="DF94" s="21"/>
      <c r="DG94" s="21"/>
      <c r="DH94" s="21"/>
      <c r="DI94" s="21"/>
      <c r="DJ94" s="21"/>
      <c r="DK94" s="21"/>
      <c r="DL94" s="21"/>
      <c r="DM94" s="21"/>
      <c r="DN94" s="21"/>
      <c r="DO94" s="21"/>
      <c r="DP94" s="21"/>
      <c r="DQ94" s="21"/>
      <c r="DR94" s="21"/>
      <c r="DS94" s="21"/>
      <c r="DT94" s="21"/>
      <c r="DU94" s="21"/>
      <c r="DV94" s="21"/>
      <c r="DW94" s="21"/>
      <c r="DX94" s="21"/>
      <c r="DY94" s="21"/>
      <c r="DZ94" s="21"/>
      <c r="EA94" s="21"/>
      <c r="EB94" s="21"/>
      <c r="EC94" s="21"/>
      <c r="ED94" s="21"/>
      <c r="EE94" s="21"/>
      <c r="EF94" s="21"/>
      <c r="EG94" s="21"/>
      <c r="EH94" s="21"/>
      <c r="EI94" s="21"/>
      <c r="EJ94" s="21"/>
      <c r="EK94" s="21"/>
      <c r="EL94" s="21"/>
      <c r="EM94" s="21"/>
      <c r="EN94" s="21"/>
      <c r="EO94" s="21"/>
    </row>
    <row r="95" spans="1:145" ht="14.25" customHeight="1">
      <c r="A95" s="21"/>
      <c r="B95" s="21"/>
      <c r="C95" s="21"/>
      <c r="D95" s="79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  <c r="AS95" s="21"/>
      <c r="AT95" s="21"/>
      <c r="AU95" s="21"/>
      <c r="AV95" s="21"/>
      <c r="AW95" s="21"/>
      <c r="AX95" s="21"/>
      <c r="AY95" s="21"/>
      <c r="AZ95" s="21"/>
      <c r="BA95" s="21"/>
      <c r="BB95" s="21"/>
      <c r="BC95" s="21"/>
      <c r="BD95" s="21"/>
      <c r="BE95" s="21"/>
      <c r="BF95" s="21"/>
      <c r="BG95" s="21"/>
      <c r="BH95" s="21"/>
      <c r="BI95" s="21"/>
      <c r="BJ95" s="21"/>
      <c r="BK95" s="21"/>
      <c r="BL95" s="21"/>
      <c r="BM95" s="21"/>
      <c r="BN95" s="21"/>
      <c r="BO95" s="21"/>
      <c r="BP95" s="21"/>
      <c r="BQ95" s="21"/>
      <c r="BR95" s="21"/>
      <c r="BS95" s="21"/>
      <c r="BT95" s="21"/>
      <c r="BU95" s="21"/>
      <c r="BV95" s="21"/>
      <c r="BW95" s="21"/>
      <c r="BX95" s="21"/>
      <c r="BY95" s="21"/>
      <c r="BZ95" s="21"/>
      <c r="CA95" s="21"/>
      <c r="CB95" s="21"/>
      <c r="CC95" s="21"/>
      <c r="CD95" s="21"/>
      <c r="CE95" s="21"/>
      <c r="CF95" s="21"/>
      <c r="CG95" s="21"/>
      <c r="CH95" s="21"/>
      <c r="CI95" s="21"/>
      <c r="CJ95" s="21"/>
      <c r="CK95" s="21"/>
      <c r="CL95" s="21"/>
      <c r="CM95" s="21"/>
      <c r="CN95" s="21"/>
      <c r="CO95" s="21"/>
      <c r="CP95" s="21"/>
      <c r="CQ95" s="21"/>
      <c r="CR95" s="21"/>
      <c r="CS95" s="21"/>
      <c r="CT95" s="21"/>
      <c r="CU95" s="21"/>
      <c r="CV95" s="21"/>
      <c r="CW95" s="21"/>
      <c r="CX95" s="21"/>
      <c r="CY95" s="21"/>
      <c r="CZ95" s="21"/>
      <c r="DA95" s="21"/>
      <c r="DB95" s="21"/>
      <c r="DC95" s="21"/>
      <c r="DD95" s="21"/>
      <c r="DE95" s="21"/>
      <c r="DF95" s="21"/>
      <c r="DG95" s="21"/>
      <c r="DH95" s="21"/>
      <c r="DI95" s="21"/>
      <c r="DJ95" s="21"/>
      <c r="DK95" s="21"/>
      <c r="DL95" s="21"/>
      <c r="DM95" s="21"/>
      <c r="DN95" s="21"/>
      <c r="DO95" s="21"/>
      <c r="DP95" s="21"/>
      <c r="DQ95" s="21"/>
      <c r="DR95" s="21"/>
      <c r="DS95" s="21"/>
      <c r="DT95" s="21"/>
      <c r="DU95" s="21"/>
      <c r="DV95" s="21"/>
      <c r="DW95" s="21"/>
      <c r="DX95" s="21"/>
      <c r="DY95" s="21"/>
      <c r="DZ95" s="21"/>
      <c r="EA95" s="21"/>
      <c r="EB95" s="21"/>
      <c r="EC95" s="21"/>
      <c r="ED95" s="21"/>
      <c r="EE95" s="21"/>
      <c r="EF95" s="21"/>
      <c r="EG95" s="21"/>
      <c r="EH95" s="21"/>
      <c r="EI95" s="21"/>
      <c r="EJ95" s="21"/>
      <c r="EK95" s="21"/>
      <c r="EL95" s="21"/>
      <c r="EM95" s="21"/>
      <c r="EN95" s="21"/>
      <c r="EO95" s="21"/>
    </row>
    <row r="96" spans="1:145" ht="14.25" customHeight="1">
      <c r="A96" s="21"/>
      <c r="B96" s="21"/>
      <c r="C96" s="21"/>
      <c r="D96" s="79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  <c r="AS96" s="21"/>
      <c r="AT96" s="21"/>
      <c r="AU96" s="21"/>
      <c r="AV96" s="21"/>
      <c r="AW96" s="21"/>
      <c r="AX96" s="21"/>
      <c r="AY96" s="21"/>
      <c r="AZ96" s="21"/>
      <c r="BA96" s="21"/>
      <c r="BB96" s="21"/>
      <c r="BC96" s="21"/>
      <c r="BD96" s="21"/>
      <c r="BE96" s="21"/>
      <c r="BF96" s="21"/>
      <c r="BG96" s="21"/>
      <c r="BH96" s="21"/>
      <c r="BI96" s="21"/>
      <c r="BJ96" s="21"/>
      <c r="BK96" s="21"/>
      <c r="BL96" s="21"/>
      <c r="BM96" s="21"/>
      <c r="BN96" s="21"/>
      <c r="BO96" s="21"/>
      <c r="BP96" s="21"/>
      <c r="BQ96" s="21"/>
      <c r="BR96" s="21"/>
      <c r="BS96" s="21"/>
      <c r="BT96" s="21"/>
      <c r="BU96" s="21"/>
      <c r="BV96" s="21"/>
      <c r="BW96" s="21"/>
      <c r="BX96" s="21"/>
      <c r="BY96" s="21"/>
      <c r="BZ96" s="21"/>
      <c r="CA96" s="21"/>
      <c r="CB96" s="21"/>
      <c r="CC96" s="21"/>
      <c r="CD96" s="21"/>
      <c r="CE96" s="21"/>
      <c r="CF96" s="21"/>
      <c r="CG96" s="21"/>
      <c r="CH96" s="21"/>
      <c r="CI96" s="21"/>
      <c r="CJ96" s="21"/>
      <c r="CK96" s="21"/>
      <c r="CL96" s="21"/>
      <c r="CM96" s="21"/>
      <c r="CN96" s="21"/>
      <c r="CO96" s="21"/>
      <c r="CP96" s="21"/>
      <c r="CQ96" s="21"/>
      <c r="CR96" s="21"/>
      <c r="CS96" s="21"/>
      <c r="CT96" s="21"/>
      <c r="CU96" s="21"/>
      <c r="CV96" s="21"/>
      <c r="CW96" s="21"/>
      <c r="CX96" s="21"/>
      <c r="CY96" s="21"/>
      <c r="CZ96" s="21"/>
      <c r="DA96" s="21"/>
      <c r="DB96" s="21"/>
      <c r="DC96" s="21"/>
      <c r="DD96" s="21"/>
      <c r="DE96" s="21"/>
      <c r="DF96" s="21"/>
      <c r="DG96" s="21"/>
      <c r="DH96" s="21"/>
      <c r="DI96" s="21"/>
      <c r="DJ96" s="21"/>
      <c r="DK96" s="21"/>
      <c r="DL96" s="21"/>
      <c r="DM96" s="21"/>
      <c r="DN96" s="21"/>
      <c r="DO96" s="21"/>
      <c r="DP96" s="21"/>
      <c r="DQ96" s="21"/>
      <c r="DR96" s="21"/>
      <c r="DS96" s="21"/>
      <c r="DT96" s="21"/>
      <c r="DU96" s="21"/>
      <c r="DV96" s="21"/>
      <c r="DW96" s="21"/>
      <c r="DX96" s="21"/>
      <c r="DY96" s="21"/>
      <c r="DZ96" s="21"/>
      <c r="EA96" s="21"/>
      <c r="EB96" s="21"/>
      <c r="EC96" s="21"/>
      <c r="ED96" s="21"/>
      <c r="EE96" s="21"/>
      <c r="EF96" s="21"/>
      <c r="EG96" s="21"/>
      <c r="EH96" s="21"/>
      <c r="EI96" s="21"/>
      <c r="EJ96" s="21"/>
      <c r="EK96" s="21"/>
      <c r="EL96" s="21"/>
      <c r="EM96" s="21"/>
      <c r="EN96" s="21"/>
      <c r="EO96" s="21"/>
    </row>
    <row r="97" spans="1:145" ht="14.25" customHeight="1">
      <c r="A97" s="21"/>
      <c r="B97" s="21"/>
      <c r="C97" s="21"/>
      <c r="D97" s="79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  <c r="AQ97" s="21"/>
      <c r="AR97" s="21"/>
      <c r="AS97" s="21"/>
      <c r="AT97" s="21"/>
      <c r="AU97" s="21"/>
      <c r="AV97" s="21"/>
      <c r="AW97" s="21"/>
      <c r="AX97" s="21"/>
      <c r="AY97" s="21"/>
      <c r="AZ97" s="21"/>
      <c r="BA97" s="21"/>
      <c r="BB97" s="21"/>
      <c r="BC97" s="21"/>
      <c r="BD97" s="21"/>
      <c r="BE97" s="21"/>
      <c r="BF97" s="21"/>
      <c r="BG97" s="21"/>
      <c r="BH97" s="21"/>
      <c r="BI97" s="21"/>
      <c r="BJ97" s="21"/>
      <c r="BK97" s="21"/>
      <c r="BL97" s="21"/>
      <c r="BM97" s="21"/>
      <c r="BN97" s="21"/>
      <c r="BO97" s="21"/>
      <c r="BP97" s="21"/>
      <c r="BQ97" s="21"/>
      <c r="BR97" s="21"/>
      <c r="BS97" s="21"/>
      <c r="BT97" s="21"/>
      <c r="BU97" s="21"/>
      <c r="BV97" s="21"/>
      <c r="BW97" s="21"/>
      <c r="BX97" s="21"/>
      <c r="BY97" s="21"/>
      <c r="BZ97" s="21"/>
      <c r="CA97" s="21"/>
      <c r="CB97" s="21"/>
      <c r="CC97" s="21"/>
      <c r="CD97" s="21"/>
      <c r="CE97" s="21"/>
      <c r="CF97" s="21"/>
      <c r="CG97" s="21"/>
      <c r="CH97" s="21"/>
      <c r="CI97" s="21"/>
      <c r="CJ97" s="21"/>
      <c r="CK97" s="21"/>
      <c r="CL97" s="21"/>
      <c r="CM97" s="21"/>
      <c r="CN97" s="21"/>
      <c r="CO97" s="21"/>
      <c r="CP97" s="21"/>
      <c r="CQ97" s="21"/>
      <c r="CR97" s="21"/>
      <c r="CS97" s="21"/>
      <c r="CT97" s="21"/>
      <c r="CU97" s="21"/>
      <c r="CV97" s="21"/>
      <c r="CW97" s="21"/>
      <c r="CX97" s="21"/>
      <c r="CY97" s="21"/>
      <c r="CZ97" s="21"/>
      <c r="DA97" s="21"/>
      <c r="DB97" s="21"/>
      <c r="DC97" s="21"/>
      <c r="DD97" s="21"/>
      <c r="DE97" s="21"/>
      <c r="DF97" s="21"/>
      <c r="DG97" s="21"/>
      <c r="DH97" s="21"/>
      <c r="DI97" s="21"/>
      <c r="DJ97" s="21"/>
      <c r="DK97" s="21"/>
      <c r="DL97" s="21"/>
      <c r="DM97" s="21"/>
      <c r="DN97" s="21"/>
      <c r="DO97" s="21"/>
      <c r="DP97" s="21"/>
      <c r="DQ97" s="21"/>
      <c r="DR97" s="21"/>
      <c r="DS97" s="21"/>
      <c r="DT97" s="21"/>
      <c r="DU97" s="21"/>
      <c r="DV97" s="21"/>
      <c r="DW97" s="21"/>
      <c r="DX97" s="21"/>
      <c r="DY97" s="21"/>
      <c r="DZ97" s="21"/>
      <c r="EA97" s="21"/>
      <c r="EB97" s="21"/>
      <c r="EC97" s="21"/>
      <c r="ED97" s="21"/>
      <c r="EE97" s="21"/>
      <c r="EF97" s="21"/>
      <c r="EG97" s="21"/>
      <c r="EH97" s="21"/>
      <c r="EI97" s="21"/>
      <c r="EJ97" s="21"/>
      <c r="EK97" s="21"/>
      <c r="EL97" s="21"/>
      <c r="EM97" s="21"/>
      <c r="EN97" s="21"/>
      <c r="EO97" s="21"/>
    </row>
    <row r="98" spans="1:145" ht="14.25" customHeight="1">
      <c r="A98" s="21"/>
      <c r="B98" s="21"/>
      <c r="C98" s="21"/>
      <c r="D98" s="79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  <c r="AT98" s="21"/>
      <c r="AU98" s="21"/>
      <c r="AV98" s="21"/>
      <c r="AW98" s="21"/>
      <c r="AX98" s="21"/>
      <c r="AY98" s="21"/>
      <c r="AZ98" s="21"/>
      <c r="BA98" s="21"/>
      <c r="BB98" s="21"/>
      <c r="BC98" s="21"/>
      <c r="BD98" s="21"/>
      <c r="BE98" s="21"/>
      <c r="BF98" s="21"/>
      <c r="BG98" s="21"/>
      <c r="BH98" s="21"/>
      <c r="BI98" s="21"/>
      <c r="BJ98" s="21"/>
      <c r="BK98" s="21"/>
      <c r="BL98" s="21"/>
      <c r="BM98" s="21"/>
      <c r="BN98" s="21"/>
      <c r="BO98" s="21"/>
      <c r="BP98" s="21"/>
      <c r="BQ98" s="21"/>
      <c r="BR98" s="21"/>
      <c r="BS98" s="21"/>
      <c r="BT98" s="21"/>
      <c r="BU98" s="21"/>
      <c r="BV98" s="21"/>
      <c r="BW98" s="21"/>
      <c r="BX98" s="21"/>
      <c r="BY98" s="21"/>
      <c r="BZ98" s="21"/>
      <c r="CA98" s="21"/>
      <c r="CB98" s="21"/>
      <c r="CC98" s="21"/>
      <c r="CD98" s="21"/>
      <c r="CE98" s="21"/>
      <c r="CF98" s="21"/>
      <c r="CG98" s="21"/>
      <c r="CH98" s="21"/>
      <c r="CI98" s="21"/>
      <c r="CJ98" s="21"/>
      <c r="CK98" s="21"/>
      <c r="CL98" s="21"/>
      <c r="CM98" s="21"/>
      <c r="CN98" s="21"/>
      <c r="CO98" s="21"/>
      <c r="CP98" s="21"/>
      <c r="CQ98" s="21"/>
      <c r="CR98" s="21"/>
      <c r="CS98" s="21"/>
      <c r="CT98" s="21"/>
      <c r="CU98" s="21"/>
      <c r="CV98" s="21"/>
      <c r="CW98" s="21"/>
      <c r="CX98" s="21"/>
      <c r="CY98" s="21"/>
      <c r="CZ98" s="21"/>
      <c r="DA98" s="21"/>
      <c r="DB98" s="21"/>
      <c r="DC98" s="21"/>
      <c r="DD98" s="21"/>
      <c r="DE98" s="21"/>
      <c r="DF98" s="21"/>
      <c r="DG98" s="21"/>
      <c r="DH98" s="21"/>
      <c r="DI98" s="21"/>
      <c r="DJ98" s="21"/>
      <c r="DK98" s="21"/>
      <c r="DL98" s="21"/>
      <c r="DM98" s="21"/>
      <c r="DN98" s="21"/>
      <c r="DO98" s="21"/>
      <c r="DP98" s="21"/>
      <c r="DQ98" s="21"/>
      <c r="DR98" s="21"/>
      <c r="DS98" s="21"/>
      <c r="DT98" s="21"/>
      <c r="DU98" s="21"/>
      <c r="DV98" s="21"/>
      <c r="DW98" s="21"/>
      <c r="DX98" s="21"/>
      <c r="DY98" s="21"/>
      <c r="DZ98" s="21"/>
      <c r="EA98" s="21"/>
      <c r="EB98" s="21"/>
      <c r="EC98" s="21"/>
      <c r="ED98" s="21"/>
      <c r="EE98" s="21"/>
      <c r="EF98" s="21"/>
      <c r="EG98" s="21"/>
      <c r="EH98" s="21"/>
      <c r="EI98" s="21"/>
      <c r="EJ98" s="21"/>
      <c r="EK98" s="21"/>
      <c r="EL98" s="21"/>
      <c r="EM98" s="21"/>
      <c r="EN98" s="21"/>
      <c r="EO98" s="21"/>
    </row>
    <row r="99" spans="1:145" ht="14.25" customHeight="1">
      <c r="A99" s="21"/>
      <c r="B99" s="21"/>
      <c r="C99" s="21"/>
      <c r="D99" s="79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  <c r="DC99" s="21"/>
      <c r="DD99" s="21"/>
      <c r="DE99" s="21"/>
      <c r="DF99" s="21"/>
      <c r="DG99" s="21"/>
      <c r="DH99" s="21"/>
      <c r="DI99" s="21"/>
      <c r="DJ99" s="21"/>
      <c r="DK99" s="21"/>
      <c r="DL99" s="21"/>
      <c r="DM99" s="21"/>
      <c r="DN99" s="21"/>
      <c r="DO99" s="21"/>
      <c r="DP99" s="21"/>
      <c r="DQ99" s="21"/>
      <c r="DR99" s="21"/>
      <c r="DS99" s="21"/>
      <c r="DT99" s="21"/>
      <c r="DU99" s="21"/>
      <c r="DV99" s="21"/>
      <c r="DW99" s="21"/>
      <c r="DX99" s="21"/>
      <c r="DY99" s="21"/>
      <c r="DZ99" s="21"/>
      <c r="EA99" s="21"/>
      <c r="EB99" s="21"/>
      <c r="EC99" s="21"/>
      <c r="ED99" s="21"/>
      <c r="EE99" s="21"/>
      <c r="EF99" s="21"/>
      <c r="EG99" s="21"/>
      <c r="EH99" s="21"/>
      <c r="EI99" s="21"/>
      <c r="EJ99" s="21"/>
      <c r="EK99" s="21"/>
      <c r="EL99" s="21"/>
      <c r="EM99" s="21"/>
      <c r="EN99" s="21"/>
      <c r="EO99" s="21"/>
    </row>
    <row r="100" spans="1:145" ht="14.25" customHeight="1">
      <c r="A100" s="21"/>
      <c r="B100" s="21"/>
      <c r="C100" s="21"/>
      <c r="D100" s="79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  <c r="DC100" s="21"/>
      <c r="DD100" s="21"/>
      <c r="DE100" s="21"/>
      <c r="DF100" s="21"/>
      <c r="DG100" s="21"/>
      <c r="DH100" s="21"/>
      <c r="DI100" s="21"/>
      <c r="DJ100" s="21"/>
      <c r="DK100" s="21"/>
      <c r="DL100" s="21"/>
      <c r="DM100" s="21"/>
      <c r="DN100" s="21"/>
      <c r="DO100" s="21"/>
      <c r="DP100" s="21"/>
      <c r="DQ100" s="21"/>
      <c r="DR100" s="21"/>
      <c r="DS100" s="21"/>
      <c r="DT100" s="21"/>
      <c r="DU100" s="21"/>
      <c r="DV100" s="21"/>
      <c r="DW100" s="21"/>
      <c r="DX100" s="21"/>
      <c r="DY100" s="21"/>
      <c r="DZ100" s="21"/>
      <c r="EA100" s="21"/>
      <c r="EB100" s="21"/>
      <c r="EC100" s="21"/>
      <c r="ED100" s="21"/>
      <c r="EE100" s="21"/>
      <c r="EF100" s="21"/>
      <c r="EG100" s="21"/>
      <c r="EH100" s="21"/>
      <c r="EI100" s="21"/>
      <c r="EJ100" s="21"/>
      <c r="EK100" s="21"/>
      <c r="EL100" s="21"/>
      <c r="EM100" s="21"/>
      <c r="EN100" s="21"/>
      <c r="EO100" s="21"/>
    </row>
    <row r="101" spans="1:145" ht="14.25" customHeight="1">
      <c r="A101" s="21"/>
      <c r="B101" s="21"/>
      <c r="C101" s="21"/>
      <c r="D101" s="79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  <c r="DC101" s="21"/>
      <c r="DD101" s="21"/>
      <c r="DE101" s="21"/>
      <c r="DF101" s="21"/>
      <c r="DG101" s="21"/>
      <c r="DH101" s="21"/>
      <c r="DI101" s="21"/>
      <c r="DJ101" s="21"/>
      <c r="DK101" s="21"/>
      <c r="DL101" s="21"/>
      <c r="DM101" s="21"/>
      <c r="DN101" s="21"/>
      <c r="DO101" s="21"/>
      <c r="DP101" s="21"/>
      <c r="DQ101" s="21"/>
      <c r="DR101" s="21"/>
      <c r="DS101" s="21"/>
      <c r="DT101" s="21"/>
      <c r="DU101" s="21"/>
      <c r="DV101" s="21"/>
      <c r="DW101" s="21"/>
      <c r="DX101" s="21"/>
      <c r="DY101" s="21"/>
      <c r="DZ101" s="21"/>
      <c r="EA101" s="21"/>
      <c r="EB101" s="21"/>
      <c r="EC101" s="21"/>
      <c r="ED101" s="21"/>
      <c r="EE101" s="21"/>
      <c r="EF101" s="21"/>
      <c r="EG101" s="21"/>
      <c r="EH101" s="21"/>
      <c r="EI101" s="21"/>
      <c r="EJ101" s="21"/>
      <c r="EK101" s="21"/>
      <c r="EL101" s="21"/>
      <c r="EM101" s="21"/>
      <c r="EN101" s="21"/>
      <c r="EO101" s="21"/>
    </row>
    <row r="102" spans="1:145" ht="14.25" customHeight="1">
      <c r="A102" s="21"/>
      <c r="B102" s="21"/>
      <c r="C102" s="21"/>
      <c r="D102" s="79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  <c r="DC102" s="21"/>
      <c r="DD102" s="21"/>
      <c r="DE102" s="21"/>
      <c r="DF102" s="21"/>
      <c r="DG102" s="21"/>
      <c r="DH102" s="21"/>
      <c r="DI102" s="21"/>
      <c r="DJ102" s="21"/>
      <c r="DK102" s="21"/>
      <c r="DL102" s="21"/>
      <c r="DM102" s="21"/>
      <c r="DN102" s="21"/>
      <c r="DO102" s="21"/>
      <c r="DP102" s="21"/>
      <c r="DQ102" s="21"/>
      <c r="DR102" s="21"/>
      <c r="DS102" s="21"/>
      <c r="DT102" s="21"/>
      <c r="DU102" s="21"/>
      <c r="DV102" s="21"/>
      <c r="DW102" s="21"/>
      <c r="DX102" s="21"/>
      <c r="DY102" s="21"/>
      <c r="DZ102" s="21"/>
      <c r="EA102" s="21"/>
      <c r="EB102" s="21"/>
      <c r="EC102" s="21"/>
      <c r="ED102" s="21"/>
      <c r="EE102" s="21"/>
      <c r="EF102" s="21"/>
      <c r="EG102" s="21"/>
      <c r="EH102" s="21"/>
      <c r="EI102" s="21"/>
      <c r="EJ102" s="21"/>
      <c r="EK102" s="21"/>
      <c r="EL102" s="21"/>
      <c r="EM102" s="21"/>
      <c r="EN102" s="21"/>
      <c r="EO102" s="21"/>
    </row>
    <row r="103" spans="1:145" ht="14.25" customHeight="1">
      <c r="A103" s="21"/>
      <c r="B103" s="21"/>
      <c r="C103" s="21"/>
      <c r="D103" s="79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  <c r="DC103" s="21"/>
      <c r="DD103" s="21"/>
      <c r="DE103" s="21"/>
      <c r="DF103" s="21"/>
      <c r="DG103" s="21"/>
      <c r="DH103" s="21"/>
      <c r="DI103" s="21"/>
      <c r="DJ103" s="21"/>
      <c r="DK103" s="21"/>
      <c r="DL103" s="21"/>
      <c r="DM103" s="21"/>
      <c r="DN103" s="21"/>
      <c r="DO103" s="21"/>
      <c r="DP103" s="21"/>
      <c r="DQ103" s="21"/>
      <c r="DR103" s="21"/>
      <c r="DS103" s="21"/>
      <c r="DT103" s="21"/>
      <c r="DU103" s="21"/>
      <c r="DV103" s="21"/>
      <c r="DW103" s="21"/>
      <c r="DX103" s="21"/>
      <c r="DY103" s="21"/>
      <c r="DZ103" s="21"/>
      <c r="EA103" s="21"/>
      <c r="EB103" s="21"/>
      <c r="EC103" s="21"/>
      <c r="ED103" s="21"/>
      <c r="EE103" s="21"/>
      <c r="EF103" s="21"/>
      <c r="EG103" s="21"/>
      <c r="EH103" s="21"/>
      <c r="EI103" s="21"/>
      <c r="EJ103" s="21"/>
      <c r="EK103" s="21"/>
      <c r="EL103" s="21"/>
      <c r="EM103" s="21"/>
      <c r="EN103" s="21"/>
      <c r="EO103" s="21"/>
    </row>
    <row r="104" spans="1:145" ht="14.25" customHeight="1">
      <c r="A104" s="21"/>
      <c r="B104" s="21"/>
      <c r="C104" s="21"/>
      <c r="D104" s="79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  <c r="DC104" s="21"/>
      <c r="DD104" s="21"/>
      <c r="DE104" s="21"/>
      <c r="DF104" s="21"/>
      <c r="DG104" s="21"/>
      <c r="DH104" s="21"/>
      <c r="DI104" s="21"/>
      <c r="DJ104" s="21"/>
      <c r="DK104" s="21"/>
      <c r="DL104" s="21"/>
      <c r="DM104" s="21"/>
      <c r="DN104" s="21"/>
      <c r="DO104" s="21"/>
      <c r="DP104" s="21"/>
      <c r="DQ104" s="21"/>
      <c r="DR104" s="21"/>
      <c r="DS104" s="21"/>
      <c r="DT104" s="21"/>
      <c r="DU104" s="21"/>
      <c r="DV104" s="21"/>
      <c r="DW104" s="21"/>
      <c r="DX104" s="21"/>
      <c r="DY104" s="21"/>
      <c r="DZ104" s="21"/>
      <c r="EA104" s="21"/>
      <c r="EB104" s="21"/>
      <c r="EC104" s="21"/>
      <c r="ED104" s="21"/>
      <c r="EE104" s="21"/>
      <c r="EF104" s="21"/>
      <c r="EG104" s="21"/>
      <c r="EH104" s="21"/>
      <c r="EI104" s="21"/>
      <c r="EJ104" s="21"/>
      <c r="EK104" s="21"/>
      <c r="EL104" s="21"/>
      <c r="EM104" s="21"/>
      <c r="EN104" s="21"/>
      <c r="EO104" s="21"/>
    </row>
    <row r="105" spans="1:145" ht="14.25" customHeight="1">
      <c r="A105" s="21"/>
      <c r="B105" s="21"/>
      <c r="C105" s="21"/>
      <c r="D105" s="79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  <c r="DC105" s="21"/>
      <c r="DD105" s="21"/>
      <c r="DE105" s="21"/>
      <c r="DF105" s="21"/>
      <c r="DG105" s="21"/>
      <c r="DH105" s="21"/>
      <c r="DI105" s="21"/>
      <c r="DJ105" s="21"/>
      <c r="DK105" s="21"/>
      <c r="DL105" s="21"/>
      <c r="DM105" s="21"/>
      <c r="DN105" s="21"/>
      <c r="DO105" s="21"/>
      <c r="DP105" s="21"/>
      <c r="DQ105" s="21"/>
      <c r="DR105" s="21"/>
      <c r="DS105" s="21"/>
      <c r="DT105" s="21"/>
      <c r="DU105" s="21"/>
      <c r="DV105" s="21"/>
      <c r="DW105" s="21"/>
      <c r="DX105" s="21"/>
      <c r="DY105" s="21"/>
      <c r="DZ105" s="21"/>
      <c r="EA105" s="21"/>
      <c r="EB105" s="21"/>
      <c r="EC105" s="21"/>
      <c r="ED105" s="21"/>
      <c r="EE105" s="21"/>
      <c r="EF105" s="21"/>
      <c r="EG105" s="21"/>
      <c r="EH105" s="21"/>
      <c r="EI105" s="21"/>
      <c r="EJ105" s="21"/>
      <c r="EK105" s="21"/>
      <c r="EL105" s="21"/>
      <c r="EM105" s="21"/>
      <c r="EN105" s="21"/>
      <c r="EO105" s="21"/>
    </row>
    <row r="106" spans="1:145" ht="14.25" customHeight="1">
      <c r="A106" s="21"/>
      <c r="B106" s="21"/>
      <c r="C106" s="21"/>
      <c r="D106" s="79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  <c r="DC106" s="21"/>
      <c r="DD106" s="21"/>
      <c r="DE106" s="21"/>
      <c r="DF106" s="21"/>
      <c r="DG106" s="21"/>
      <c r="DH106" s="21"/>
      <c r="DI106" s="21"/>
      <c r="DJ106" s="21"/>
      <c r="DK106" s="21"/>
      <c r="DL106" s="21"/>
      <c r="DM106" s="21"/>
      <c r="DN106" s="21"/>
      <c r="DO106" s="21"/>
      <c r="DP106" s="21"/>
      <c r="DQ106" s="21"/>
      <c r="DR106" s="21"/>
      <c r="DS106" s="21"/>
      <c r="DT106" s="21"/>
      <c r="DU106" s="21"/>
      <c r="DV106" s="21"/>
      <c r="DW106" s="21"/>
      <c r="DX106" s="21"/>
      <c r="DY106" s="21"/>
      <c r="DZ106" s="21"/>
      <c r="EA106" s="21"/>
      <c r="EB106" s="21"/>
      <c r="EC106" s="21"/>
      <c r="ED106" s="21"/>
      <c r="EE106" s="21"/>
      <c r="EF106" s="21"/>
      <c r="EG106" s="21"/>
      <c r="EH106" s="21"/>
      <c r="EI106" s="21"/>
      <c r="EJ106" s="21"/>
      <c r="EK106" s="21"/>
      <c r="EL106" s="21"/>
      <c r="EM106" s="21"/>
      <c r="EN106" s="21"/>
      <c r="EO106" s="21"/>
    </row>
    <row r="107" spans="1:145" ht="14.25" customHeight="1">
      <c r="A107" s="21"/>
      <c r="B107" s="21"/>
      <c r="C107" s="21"/>
      <c r="D107" s="79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  <c r="DC107" s="21"/>
      <c r="DD107" s="21"/>
      <c r="DE107" s="21"/>
      <c r="DF107" s="21"/>
      <c r="DG107" s="21"/>
      <c r="DH107" s="21"/>
      <c r="DI107" s="21"/>
      <c r="DJ107" s="21"/>
      <c r="DK107" s="21"/>
      <c r="DL107" s="21"/>
      <c r="DM107" s="21"/>
      <c r="DN107" s="21"/>
      <c r="DO107" s="21"/>
      <c r="DP107" s="21"/>
      <c r="DQ107" s="21"/>
      <c r="DR107" s="21"/>
      <c r="DS107" s="21"/>
      <c r="DT107" s="21"/>
      <c r="DU107" s="21"/>
      <c r="DV107" s="21"/>
      <c r="DW107" s="21"/>
      <c r="DX107" s="21"/>
      <c r="DY107" s="21"/>
      <c r="DZ107" s="21"/>
      <c r="EA107" s="21"/>
      <c r="EB107" s="21"/>
      <c r="EC107" s="21"/>
      <c r="ED107" s="21"/>
      <c r="EE107" s="21"/>
      <c r="EF107" s="21"/>
      <c r="EG107" s="21"/>
      <c r="EH107" s="21"/>
      <c r="EI107" s="21"/>
      <c r="EJ107" s="21"/>
      <c r="EK107" s="21"/>
      <c r="EL107" s="21"/>
      <c r="EM107" s="21"/>
      <c r="EN107" s="21"/>
      <c r="EO107" s="21"/>
    </row>
    <row r="108" spans="1:145" ht="14.25" customHeight="1">
      <c r="A108" s="21"/>
      <c r="B108" s="21"/>
      <c r="C108" s="21"/>
      <c r="D108" s="79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  <c r="DC108" s="21"/>
      <c r="DD108" s="21"/>
      <c r="DE108" s="21"/>
      <c r="DF108" s="21"/>
      <c r="DG108" s="21"/>
      <c r="DH108" s="21"/>
      <c r="DI108" s="21"/>
      <c r="DJ108" s="21"/>
      <c r="DK108" s="21"/>
      <c r="DL108" s="21"/>
      <c r="DM108" s="21"/>
      <c r="DN108" s="21"/>
      <c r="DO108" s="21"/>
      <c r="DP108" s="21"/>
      <c r="DQ108" s="21"/>
      <c r="DR108" s="21"/>
      <c r="DS108" s="21"/>
      <c r="DT108" s="21"/>
      <c r="DU108" s="21"/>
      <c r="DV108" s="21"/>
      <c r="DW108" s="21"/>
      <c r="DX108" s="21"/>
      <c r="DY108" s="21"/>
      <c r="DZ108" s="21"/>
      <c r="EA108" s="21"/>
      <c r="EB108" s="21"/>
      <c r="EC108" s="21"/>
      <c r="ED108" s="21"/>
      <c r="EE108" s="21"/>
      <c r="EF108" s="21"/>
      <c r="EG108" s="21"/>
      <c r="EH108" s="21"/>
      <c r="EI108" s="21"/>
      <c r="EJ108" s="21"/>
      <c r="EK108" s="21"/>
      <c r="EL108" s="21"/>
      <c r="EM108" s="21"/>
      <c r="EN108" s="21"/>
      <c r="EO108" s="21"/>
    </row>
    <row r="109" spans="1:145" ht="14.25" customHeight="1">
      <c r="A109" s="21"/>
      <c r="B109" s="21"/>
      <c r="C109" s="21"/>
      <c r="D109" s="79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  <c r="DC109" s="21"/>
      <c r="DD109" s="21"/>
      <c r="DE109" s="21"/>
      <c r="DF109" s="21"/>
      <c r="DG109" s="21"/>
      <c r="DH109" s="21"/>
      <c r="DI109" s="21"/>
      <c r="DJ109" s="21"/>
      <c r="DK109" s="21"/>
      <c r="DL109" s="21"/>
      <c r="DM109" s="21"/>
      <c r="DN109" s="21"/>
      <c r="DO109" s="21"/>
      <c r="DP109" s="21"/>
      <c r="DQ109" s="21"/>
      <c r="DR109" s="21"/>
      <c r="DS109" s="21"/>
      <c r="DT109" s="21"/>
      <c r="DU109" s="21"/>
      <c r="DV109" s="21"/>
      <c r="DW109" s="21"/>
      <c r="DX109" s="21"/>
      <c r="DY109" s="21"/>
      <c r="DZ109" s="21"/>
      <c r="EA109" s="21"/>
      <c r="EB109" s="21"/>
      <c r="EC109" s="21"/>
      <c r="ED109" s="21"/>
      <c r="EE109" s="21"/>
      <c r="EF109" s="21"/>
      <c r="EG109" s="21"/>
      <c r="EH109" s="21"/>
      <c r="EI109" s="21"/>
      <c r="EJ109" s="21"/>
      <c r="EK109" s="21"/>
      <c r="EL109" s="21"/>
      <c r="EM109" s="21"/>
      <c r="EN109" s="21"/>
      <c r="EO109" s="21"/>
    </row>
    <row r="110" spans="1:145" ht="14.25" customHeight="1">
      <c r="A110" s="21"/>
      <c r="B110" s="21"/>
      <c r="C110" s="21"/>
      <c r="D110" s="79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  <c r="DC110" s="21"/>
      <c r="DD110" s="21"/>
      <c r="DE110" s="21"/>
      <c r="DF110" s="21"/>
      <c r="DG110" s="21"/>
      <c r="DH110" s="21"/>
      <c r="DI110" s="21"/>
      <c r="DJ110" s="21"/>
      <c r="DK110" s="21"/>
      <c r="DL110" s="21"/>
      <c r="DM110" s="21"/>
      <c r="DN110" s="21"/>
      <c r="DO110" s="21"/>
      <c r="DP110" s="21"/>
      <c r="DQ110" s="21"/>
      <c r="DR110" s="21"/>
      <c r="DS110" s="21"/>
      <c r="DT110" s="21"/>
      <c r="DU110" s="21"/>
      <c r="DV110" s="21"/>
      <c r="DW110" s="21"/>
      <c r="DX110" s="21"/>
      <c r="DY110" s="21"/>
      <c r="DZ110" s="21"/>
      <c r="EA110" s="21"/>
      <c r="EB110" s="21"/>
      <c r="EC110" s="21"/>
      <c r="ED110" s="21"/>
      <c r="EE110" s="21"/>
      <c r="EF110" s="21"/>
      <c r="EG110" s="21"/>
      <c r="EH110" s="21"/>
      <c r="EI110" s="21"/>
      <c r="EJ110" s="21"/>
      <c r="EK110" s="21"/>
      <c r="EL110" s="21"/>
      <c r="EM110" s="21"/>
      <c r="EN110" s="21"/>
      <c r="EO110" s="21"/>
    </row>
    <row r="111" spans="1:145" ht="14.25" customHeight="1">
      <c r="A111" s="21"/>
      <c r="B111" s="21"/>
      <c r="C111" s="21"/>
      <c r="D111" s="79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  <c r="DC111" s="21"/>
      <c r="DD111" s="21"/>
      <c r="DE111" s="21"/>
      <c r="DF111" s="21"/>
      <c r="DG111" s="21"/>
      <c r="DH111" s="21"/>
      <c r="DI111" s="21"/>
      <c r="DJ111" s="21"/>
      <c r="DK111" s="21"/>
      <c r="DL111" s="21"/>
      <c r="DM111" s="21"/>
      <c r="DN111" s="21"/>
      <c r="DO111" s="21"/>
      <c r="DP111" s="21"/>
      <c r="DQ111" s="21"/>
      <c r="DR111" s="21"/>
      <c r="DS111" s="21"/>
      <c r="DT111" s="21"/>
      <c r="DU111" s="21"/>
      <c r="DV111" s="21"/>
      <c r="DW111" s="21"/>
      <c r="DX111" s="21"/>
      <c r="DY111" s="21"/>
      <c r="DZ111" s="21"/>
      <c r="EA111" s="21"/>
      <c r="EB111" s="21"/>
      <c r="EC111" s="21"/>
      <c r="ED111" s="21"/>
      <c r="EE111" s="21"/>
      <c r="EF111" s="21"/>
      <c r="EG111" s="21"/>
      <c r="EH111" s="21"/>
      <c r="EI111" s="21"/>
      <c r="EJ111" s="21"/>
      <c r="EK111" s="21"/>
      <c r="EL111" s="21"/>
      <c r="EM111" s="21"/>
      <c r="EN111" s="21"/>
      <c r="EO111" s="21"/>
    </row>
    <row r="112" spans="1:145" ht="14.25" customHeight="1">
      <c r="A112" s="21"/>
      <c r="B112" s="21"/>
      <c r="C112" s="21"/>
      <c r="D112" s="79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  <c r="DC112" s="21"/>
      <c r="DD112" s="21"/>
      <c r="DE112" s="21"/>
      <c r="DF112" s="21"/>
      <c r="DG112" s="21"/>
      <c r="DH112" s="21"/>
      <c r="DI112" s="21"/>
      <c r="DJ112" s="21"/>
      <c r="DK112" s="21"/>
      <c r="DL112" s="21"/>
      <c r="DM112" s="21"/>
      <c r="DN112" s="21"/>
      <c r="DO112" s="21"/>
      <c r="DP112" s="21"/>
      <c r="DQ112" s="21"/>
      <c r="DR112" s="21"/>
      <c r="DS112" s="21"/>
      <c r="DT112" s="21"/>
      <c r="DU112" s="21"/>
      <c r="DV112" s="21"/>
      <c r="DW112" s="21"/>
      <c r="DX112" s="21"/>
      <c r="DY112" s="21"/>
      <c r="DZ112" s="21"/>
      <c r="EA112" s="21"/>
      <c r="EB112" s="21"/>
      <c r="EC112" s="21"/>
      <c r="ED112" s="21"/>
      <c r="EE112" s="21"/>
      <c r="EF112" s="21"/>
      <c r="EG112" s="21"/>
      <c r="EH112" s="21"/>
      <c r="EI112" s="21"/>
      <c r="EJ112" s="21"/>
      <c r="EK112" s="21"/>
      <c r="EL112" s="21"/>
      <c r="EM112" s="21"/>
      <c r="EN112" s="21"/>
      <c r="EO112" s="21"/>
    </row>
    <row r="113" spans="1:145" ht="14.25" customHeight="1">
      <c r="A113" s="21"/>
      <c r="B113" s="21"/>
      <c r="C113" s="21"/>
      <c r="D113" s="79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  <c r="DC113" s="21"/>
      <c r="DD113" s="21"/>
      <c r="DE113" s="21"/>
      <c r="DF113" s="21"/>
      <c r="DG113" s="21"/>
      <c r="DH113" s="21"/>
      <c r="DI113" s="21"/>
      <c r="DJ113" s="21"/>
      <c r="DK113" s="21"/>
      <c r="DL113" s="21"/>
      <c r="DM113" s="21"/>
      <c r="DN113" s="21"/>
      <c r="DO113" s="21"/>
      <c r="DP113" s="21"/>
      <c r="DQ113" s="21"/>
      <c r="DR113" s="21"/>
      <c r="DS113" s="21"/>
      <c r="DT113" s="21"/>
      <c r="DU113" s="21"/>
      <c r="DV113" s="21"/>
      <c r="DW113" s="21"/>
      <c r="DX113" s="21"/>
      <c r="DY113" s="21"/>
      <c r="DZ113" s="21"/>
      <c r="EA113" s="21"/>
      <c r="EB113" s="21"/>
      <c r="EC113" s="21"/>
      <c r="ED113" s="21"/>
      <c r="EE113" s="21"/>
      <c r="EF113" s="21"/>
      <c r="EG113" s="21"/>
      <c r="EH113" s="21"/>
      <c r="EI113" s="21"/>
      <c r="EJ113" s="21"/>
      <c r="EK113" s="21"/>
      <c r="EL113" s="21"/>
      <c r="EM113" s="21"/>
      <c r="EN113" s="21"/>
      <c r="EO113" s="21"/>
    </row>
    <row r="114" spans="1:145" ht="14.25" customHeight="1">
      <c r="A114" s="21"/>
      <c r="B114" s="21"/>
      <c r="C114" s="21"/>
      <c r="D114" s="79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  <c r="DC114" s="21"/>
      <c r="DD114" s="21"/>
      <c r="DE114" s="21"/>
      <c r="DF114" s="21"/>
      <c r="DG114" s="21"/>
      <c r="DH114" s="21"/>
      <c r="DI114" s="21"/>
      <c r="DJ114" s="21"/>
      <c r="DK114" s="21"/>
      <c r="DL114" s="21"/>
      <c r="DM114" s="21"/>
      <c r="DN114" s="21"/>
      <c r="DO114" s="21"/>
      <c r="DP114" s="21"/>
      <c r="DQ114" s="21"/>
      <c r="DR114" s="21"/>
      <c r="DS114" s="21"/>
      <c r="DT114" s="21"/>
      <c r="DU114" s="21"/>
      <c r="DV114" s="21"/>
      <c r="DW114" s="21"/>
      <c r="DX114" s="21"/>
      <c r="DY114" s="21"/>
      <c r="DZ114" s="21"/>
      <c r="EA114" s="21"/>
      <c r="EB114" s="21"/>
      <c r="EC114" s="21"/>
      <c r="ED114" s="21"/>
      <c r="EE114" s="21"/>
      <c r="EF114" s="21"/>
      <c r="EG114" s="21"/>
      <c r="EH114" s="21"/>
      <c r="EI114" s="21"/>
      <c r="EJ114" s="21"/>
      <c r="EK114" s="21"/>
      <c r="EL114" s="21"/>
      <c r="EM114" s="21"/>
      <c r="EN114" s="21"/>
      <c r="EO114" s="21"/>
    </row>
    <row r="115" spans="1:145" ht="14.25" customHeight="1">
      <c r="A115" s="21"/>
      <c r="B115" s="21"/>
      <c r="C115" s="21"/>
      <c r="D115" s="79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  <c r="DC115" s="21"/>
      <c r="DD115" s="21"/>
      <c r="DE115" s="21"/>
      <c r="DF115" s="21"/>
      <c r="DG115" s="21"/>
      <c r="DH115" s="21"/>
      <c r="DI115" s="21"/>
      <c r="DJ115" s="21"/>
      <c r="DK115" s="21"/>
      <c r="DL115" s="21"/>
      <c r="DM115" s="21"/>
      <c r="DN115" s="21"/>
      <c r="DO115" s="21"/>
      <c r="DP115" s="21"/>
      <c r="DQ115" s="21"/>
      <c r="DR115" s="21"/>
      <c r="DS115" s="21"/>
      <c r="DT115" s="21"/>
      <c r="DU115" s="21"/>
      <c r="DV115" s="21"/>
      <c r="DW115" s="21"/>
      <c r="DX115" s="21"/>
      <c r="DY115" s="21"/>
      <c r="DZ115" s="21"/>
      <c r="EA115" s="21"/>
      <c r="EB115" s="21"/>
      <c r="EC115" s="21"/>
      <c r="ED115" s="21"/>
      <c r="EE115" s="21"/>
      <c r="EF115" s="21"/>
      <c r="EG115" s="21"/>
      <c r="EH115" s="21"/>
      <c r="EI115" s="21"/>
      <c r="EJ115" s="21"/>
      <c r="EK115" s="21"/>
      <c r="EL115" s="21"/>
      <c r="EM115" s="21"/>
      <c r="EN115" s="21"/>
      <c r="EO115" s="21"/>
    </row>
    <row r="116" spans="1:145" ht="14.25" customHeight="1">
      <c r="A116" s="21"/>
      <c r="B116" s="21"/>
      <c r="C116" s="21"/>
      <c r="D116" s="79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  <c r="DC116" s="21"/>
      <c r="DD116" s="21"/>
      <c r="DE116" s="21"/>
      <c r="DF116" s="21"/>
      <c r="DG116" s="21"/>
      <c r="DH116" s="21"/>
      <c r="DI116" s="21"/>
      <c r="DJ116" s="21"/>
      <c r="DK116" s="21"/>
      <c r="DL116" s="21"/>
      <c r="DM116" s="21"/>
      <c r="DN116" s="21"/>
      <c r="DO116" s="21"/>
      <c r="DP116" s="21"/>
      <c r="DQ116" s="21"/>
      <c r="DR116" s="21"/>
      <c r="DS116" s="21"/>
      <c r="DT116" s="21"/>
      <c r="DU116" s="21"/>
      <c r="DV116" s="21"/>
      <c r="DW116" s="21"/>
      <c r="DX116" s="21"/>
      <c r="DY116" s="21"/>
      <c r="DZ116" s="21"/>
      <c r="EA116" s="21"/>
      <c r="EB116" s="21"/>
      <c r="EC116" s="21"/>
      <c r="ED116" s="21"/>
      <c r="EE116" s="21"/>
      <c r="EF116" s="21"/>
      <c r="EG116" s="21"/>
      <c r="EH116" s="21"/>
      <c r="EI116" s="21"/>
      <c r="EJ116" s="21"/>
      <c r="EK116" s="21"/>
      <c r="EL116" s="21"/>
      <c r="EM116" s="21"/>
      <c r="EN116" s="21"/>
      <c r="EO116" s="21"/>
    </row>
    <row r="117" spans="1:145" ht="14.25" customHeight="1">
      <c r="A117" s="21"/>
      <c r="B117" s="21"/>
      <c r="C117" s="21"/>
      <c r="D117" s="79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  <c r="DC117" s="21"/>
      <c r="DD117" s="21"/>
      <c r="DE117" s="21"/>
      <c r="DF117" s="21"/>
      <c r="DG117" s="21"/>
      <c r="DH117" s="21"/>
      <c r="DI117" s="21"/>
      <c r="DJ117" s="21"/>
      <c r="DK117" s="21"/>
      <c r="DL117" s="21"/>
      <c r="DM117" s="21"/>
      <c r="DN117" s="21"/>
      <c r="DO117" s="21"/>
      <c r="DP117" s="21"/>
      <c r="DQ117" s="21"/>
      <c r="DR117" s="21"/>
      <c r="DS117" s="21"/>
      <c r="DT117" s="21"/>
      <c r="DU117" s="21"/>
      <c r="DV117" s="21"/>
      <c r="DW117" s="21"/>
      <c r="DX117" s="21"/>
      <c r="DY117" s="21"/>
      <c r="DZ117" s="21"/>
      <c r="EA117" s="21"/>
      <c r="EB117" s="21"/>
      <c r="EC117" s="21"/>
      <c r="ED117" s="21"/>
      <c r="EE117" s="21"/>
      <c r="EF117" s="21"/>
      <c r="EG117" s="21"/>
      <c r="EH117" s="21"/>
      <c r="EI117" s="21"/>
      <c r="EJ117" s="21"/>
      <c r="EK117" s="21"/>
      <c r="EL117" s="21"/>
      <c r="EM117" s="21"/>
      <c r="EN117" s="21"/>
      <c r="EO117" s="21"/>
    </row>
    <row r="118" spans="1:145" ht="14.25" customHeight="1">
      <c r="A118" s="21"/>
      <c r="B118" s="21"/>
      <c r="C118" s="21"/>
      <c r="D118" s="79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  <c r="DC118" s="21"/>
      <c r="DD118" s="21"/>
      <c r="DE118" s="21"/>
      <c r="DF118" s="21"/>
      <c r="DG118" s="21"/>
      <c r="DH118" s="21"/>
      <c r="DI118" s="21"/>
      <c r="DJ118" s="21"/>
      <c r="DK118" s="21"/>
      <c r="DL118" s="21"/>
      <c r="DM118" s="21"/>
      <c r="DN118" s="21"/>
      <c r="DO118" s="21"/>
      <c r="DP118" s="21"/>
      <c r="DQ118" s="21"/>
      <c r="DR118" s="21"/>
      <c r="DS118" s="21"/>
      <c r="DT118" s="21"/>
      <c r="DU118" s="21"/>
      <c r="DV118" s="21"/>
      <c r="DW118" s="21"/>
      <c r="DX118" s="21"/>
      <c r="DY118" s="21"/>
      <c r="DZ118" s="21"/>
      <c r="EA118" s="21"/>
      <c r="EB118" s="21"/>
      <c r="EC118" s="21"/>
      <c r="ED118" s="21"/>
      <c r="EE118" s="21"/>
      <c r="EF118" s="21"/>
      <c r="EG118" s="21"/>
      <c r="EH118" s="21"/>
      <c r="EI118" s="21"/>
      <c r="EJ118" s="21"/>
      <c r="EK118" s="21"/>
      <c r="EL118" s="21"/>
      <c r="EM118" s="21"/>
      <c r="EN118" s="21"/>
      <c r="EO118" s="21"/>
    </row>
    <row r="119" spans="1:145" ht="14.25" customHeight="1">
      <c r="A119" s="21"/>
      <c r="B119" s="21"/>
      <c r="C119" s="21"/>
      <c r="D119" s="79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  <c r="DC119" s="21"/>
      <c r="DD119" s="21"/>
      <c r="DE119" s="21"/>
      <c r="DF119" s="21"/>
      <c r="DG119" s="21"/>
      <c r="DH119" s="21"/>
      <c r="DI119" s="21"/>
      <c r="DJ119" s="21"/>
      <c r="DK119" s="21"/>
      <c r="DL119" s="21"/>
      <c r="DM119" s="21"/>
      <c r="DN119" s="21"/>
      <c r="DO119" s="21"/>
      <c r="DP119" s="21"/>
      <c r="DQ119" s="21"/>
      <c r="DR119" s="21"/>
      <c r="DS119" s="21"/>
      <c r="DT119" s="21"/>
      <c r="DU119" s="21"/>
      <c r="DV119" s="21"/>
      <c r="DW119" s="21"/>
      <c r="DX119" s="21"/>
      <c r="DY119" s="21"/>
      <c r="DZ119" s="21"/>
      <c r="EA119" s="21"/>
      <c r="EB119" s="21"/>
      <c r="EC119" s="21"/>
      <c r="ED119" s="21"/>
      <c r="EE119" s="21"/>
      <c r="EF119" s="21"/>
      <c r="EG119" s="21"/>
      <c r="EH119" s="21"/>
      <c r="EI119" s="21"/>
      <c r="EJ119" s="21"/>
      <c r="EK119" s="21"/>
      <c r="EL119" s="21"/>
      <c r="EM119" s="21"/>
      <c r="EN119" s="21"/>
      <c r="EO119" s="21"/>
    </row>
    <row r="120" spans="1:145" ht="14.25" customHeight="1">
      <c r="A120" s="21"/>
      <c r="B120" s="21"/>
      <c r="C120" s="21"/>
      <c r="D120" s="79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  <c r="DC120" s="21"/>
      <c r="DD120" s="21"/>
      <c r="DE120" s="21"/>
      <c r="DF120" s="21"/>
      <c r="DG120" s="21"/>
      <c r="DH120" s="21"/>
      <c r="DI120" s="21"/>
      <c r="DJ120" s="21"/>
      <c r="DK120" s="21"/>
      <c r="DL120" s="21"/>
      <c r="DM120" s="21"/>
      <c r="DN120" s="21"/>
      <c r="DO120" s="21"/>
      <c r="DP120" s="21"/>
      <c r="DQ120" s="21"/>
      <c r="DR120" s="21"/>
      <c r="DS120" s="21"/>
      <c r="DT120" s="21"/>
      <c r="DU120" s="21"/>
      <c r="DV120" s="21"/>
      <c r="DW120" s="21"/>
      <c r="DX120" s="21"/>
      <c r="DY120" s="21"/>
      <c r="DZ120" s="21"/>
      <c r="EA120" s="21"/>
      <c r="EB120" s="21"/>
      <c r="EC120" s="21"/>
      <c r="ED120" s="21"/>
      <c r="EE120" s="21"/>
      <c r="EF120" s="21"/>
      <c r="EG120" s="21"/>
      <c r="EH120" s="21"/>
      <c r="EI120" s="21"/>
      <c r="EJ120" s="21"/>
      <c r="EK120" s="21"/>
      <c r="EL120" s="21"/>
      <c r="EM120" s="21"/>
      <c r="EN120" s="21"/>
      <c r="EO120" s="21"/>
    </row>
    <row r="121" spans="1:145" ht="14.25" customHeight="1">
      <c r="A121" s="21"/>
      <c r="B121" s="21"/>
      <c r="C121" s="21"/>
      <c r="D121" s="79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  <c r="DC121" s="21"/>
      <c r="DD121" s="21"/>
      <c r="DE121" s="21"/>
      <c r="DF121" s="21"/>
      <c r="DG121" s="21"/>
      <c r="DH121" s="21"/>
      <c r="DI121" s="21"/>
      <c r="DJ121" s="21"/>
      <c r="DK121" s="21"/>
      <c r="DL121" s="21"/>
      <c r="DM121" s="21"/>
      <c r="DN121" s="21"/>
      <c r="DO121" s="21"/>
      <c r="DP121" s="21"/>
      <c r="DQ121" s="21"/>
      <c r="DR121" s="21"/>
      <c r="DS121" s="21"/>
      <c r="DT121" s="21"/>
      <c r="DU121" s="21"/>
      <c r="DV121" s="21"/>
      <c r="DW121" s="21"/>
      <c r="DX121" s="21"/>
      <c r="DY121" s="21"/>
      <c r="DZ121" s="21"/>
      <c r="EA121" s="21"/>
      <c r="EB121" s="21"/>
      <c r="EC121" s="21"/>
      <c r="ED121" s="21"/>
      <c r="EE121" s="21"/>
      <c r="EF121" s="21"/>
      <c r="EG121" s="21"/>
      <c r="EH121" s="21"/>
      <c r="EI121" s="21"/>
      <c r="EJ121" s="21"/>
      <c r="EK121" s="21"/>
      <c r="EL121" s="21"/>
      <c r="EM121" s="21"/>
      <c r="EN121" s="21"/>
      <c r="EO121" s="21"/>
    </row>
    <row r="122" spans="1:145" ht="14.25" customHeight="1">
      <c r="A122" s="21"/>
      <c r="B122" s="21"/>
      <c r="C122" s="21"/>
      <c r="D122" s="79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  <c r="DC122" s="21"/>
      <c r="DD122" s="21"/>
      <c r="DE122" s="21"/>
      <c r="DF122" s="21"/>
      <c r="DG122" s="21"/>
      <c r="DH122" s="21"/>
      <c r="DI122" s="21"/>
      <c r="DJ122" s="21"/>
      <c r="DK122" s="21"/>
      <c r="DL122" s="21"/>
      <c r="DM122" s="21"/>
      <c r="DN122" s="21"/>
      <c r="DO122" s="21"/>
      <c r="DP122" s="21"/>
      <c r="DQ122" s="21"/>
      <c r="DR122" s="21"/>
      <c r="DS122" s="21"/>
      <c r="DT122" s="21"/>
      <c r="DU122" s="21"/>
      <c r="DV122" s="21"/>
      <c r="DW122" s="21"/>
      <c r="DX122" s="21"/>
      <c r="DY122" s="21"/>
      <c r="DZ122" s="21"/>
      <c r="EA122" s="21"/>
      <c r="EB122" s="21"/>
      <c r="EC122" s="21"/>
      <c r="ED122" s="21"/>
      <c r="EE122" s="21"/>
      <c r="EF122" s="21"/>
      <c r="EG122" s="21"/>
      <c r="EH122" s="21"/>
      <c r="EI122" s="21"/>
      <c r="EJ122" s="21"/>
      <c r="EK122" s="21"/>
      <c r="EL122" s="21"/>
      <c r="EM122" s="21"/>
      <c r="EN122" s="21"/>
      <c r="EO122" s="21"/>
    </row>
    <row r="123" spans="1:145" ht="14.25" customHeight="1">
      <c r="A123" s="21"/>
      <c r="B123" s="21"/>
      <c r="C123" s="21"/>
      <c r="D123" s="79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  <c r="DC123" s="21"/>
      <c r="DD123" s="21"/>
      <c r="DE123" s="21"/>
      <c r="DF123" s="21"/>
      <c r="DG123" s="21"/>
      <c r="DH123" s="21"/>
      <c r="DI123" s="21"/>
      <c r="DJ123" s="21"/>
      <c r="DK123" s="21"/>
      <c r="DL123" s="21"/>
      <c r="DM123" s="21"/>
      <c r="DN123" s="21"/>
      <c r="DO123" s="21"/>
      <c r="DP123" s="21"/>
      <c r="DQ123" s="21"/>
      <c r="DR123" s="21"/>
      <c r="DS123" s="21"/>
      <c r="DT123" s="21"/>
      <c r="DU123" s="21"/>
      <c r="DV123" s="21"/>
      <c r="DW123" s="21"/>
      <c r="DX123" s="21"/>
      <c r="DY123" s="21"/>
      <c r="DZ123" s="21"/>
      <c r="EA123" s="21"/>
      <c r="EB123" s="21"/>
      <c r="EC123" s="21"/>
      <c r="ED123" s="21"/>
      <c r="EE123" s="21"/>
      <c r="EF123" s="21"/>
      <c r="EG123" s="21"/>
      <c r="EH123" s="21"/>
      <c r="EI123" s="21"/>
      <c r="EJ123" s="21"/>
      <c r="EK123" s="21"/>
      <c r="EL123" s="21"/>
      <c r="EM123" s="21"/>
      <c r="EN123" s="21"/>
      <c r="EO123" s="21"/>
    </row>
    <row r="124" spans="1:145" ht="14.25" customHeight="1">
      <c r="A124" s="21"/>
      <c r="B124" s="21"/>
      <c r="C124" s="21"/>
      <c r="D124" s="79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  <c r="DC124" s="21"/>
      <c r="DD124" s="21"/>
      <c r="DE124" s="21"/>
      <c r="DF124" s="21"/>
      <c r="DG124" s="21"/>
      <c r="DH124" s="21"/>
      <c r="DI124" s="21"/>
      <c r="DJ124" s="21"/>
      <c r="DK124" s="21"/>
      <c r="DL124" s="21"/>
      <c r="DM124" s="21"/>
      <c r="DN124" s="21"/>
      <c r="DO124" s="21"/>
      <c r="DP124" s="21"/>
      <c r="DQ124" s="21"/>
      <c r="DR124" s="21"/>
      <c r="DS124" s="21"/>
      <c r="DT124" s="21"/>
      <c r="DU124" s="21"/>
      <c r="DV124" s="21"/>
      <c r="DW124" s="21"/>
      <c r="DX124" s="21"/>
      <c r="DY124" s="21"/>
      <c r="DZ124" s="21"/>
      <c r="EA124" s="21"/>
      <c r="EB124" s="21"/>
      <c r="EC124" s="21"/>
      <c r="ED124" s="21"/>
      <c r="EE124" s="21"/>
      <c r="EF124" s="21"/>
      <c r="EG124" s="21"/>
      <c r="EH124" s="21"/>
      <c r="EI124" s="21"/>
      <c r="EJ124" s="21"/>
      <c r="EK124" s="21"/>
      <c r="EL124" s="21"/>
      <c r="EM124" s="21"/>
      <c r="EN124" s="21"/>
      <c r="EO124" s="21"/>
    </row>
    <row r="125" spans="1:145" ht="14.25" customHeight="1">
      <c r="A125" s="21"/>
      <c r="B125" s="21"/>
      <c r="C125" s="21"/>
      <c r="D125" s="79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  <c r="DC125" s="21"/>
      <c r="DD125" s="21"/>
      <c r="DE125" s="21"/>
      <c r="DF125" s="21"/>
      <c r="DG125" s="21"/>
      <c r="DH125" s="21"/>
      <c r="DI125" s="21"/>
      <c r="DJ125" s="21"/>
      <c r="DK125" s="21"/>
      <c r="DL125" s="21"/>
      <c r="DM125" s="21"/>
      <c r="DN125" s="21"/>
      <c r="DO125" s="21"/>
      <c r="DP125" s="21"/>
      <c r="DQ125" s="21"/>
      <c r="DR125" s="21"/>
      <c r="DS125" s="21"/>
      <c r="DT125" s="21"/>
      <c r="DU125" s="21"/>
      <c r="DV125" s="21"/>
      <c r="DW125" s="21"/>
      <c r="DX125" s="21"/>
      <c r="DY125" s="21"/>
      <c r="DZ125" s="21"/>
      <c r="EA125" s="21"/>
      <c r="EB125" s="21"/>
      <c r="EC125" s="21"/>
      <c r="ED125" s="21"/>
      <c r="EE125" s="21"/>
      <c r="EF125" s="21"/>
      <c r="EG125" s="21"/>
      <c r="EH125" s="21"/>
      <c r="EI125" s="21"/>
      <c r="EJ125" s="21"/>
      <c r="EK125" s="21"/>
      <c r="EL125" s="21"/>
      <c r="EM125" s="21"/>
      <c r="EN125" s="21"/>
      <c r="EO125" s="21"/>
    </row>
    <row r="126" spans="1:145" ht="14.25" customHeight="1">
      <c r="A126" s="21"/>
      <c r="B126" s="21"/>
      <c r="C126" s="21"/>
      <c r="D126" s="79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  <c r="DC126" s="21"/>
      <c r="DD126" s="21"/>
      <c r="DE126" s="21"/>
      <c r="DF126" s="21"/>
      <c r="DG126" s="21"/>
      <c r="DH126" s="21"/>
      <c r="DI126" s="21"/>
      <c r="DJ126" s="21"/>
      <c r="DK126" s="21"/>
      <c r="DL126" s="21"/>
      <c r="DM126" s="21"/>
      <c r="DN126" s="21"/>
      <c r="DO126" s="21"/>
      <c r="DP126" s="21"/>
      <c r="DQ126" s="21"/>
      <c r="DR126" s="21"/>
      <c r="DS126" s="21"/>
      <c r="DT126" s="21"/>
      <c r="DU126" s="21"/>
      <c r="DV126" s="21"/>
      <c r="DW126" s="21"/>
      <c r="DX126" s="21"/>
      <c r="DY126" s="21"/>
      <c r="DZ126" s="21"/>
      <c r="EA126" s="21"/>
      <c r="EB126" s="21"/>
      <c r="EC126" s="21"/>
      <c r="ED126" s="21"/>
      <c r="EE126" s="21"/>
      <c r="EF126" s="21"/>
      <c r="EG126" s="21"/>
      <c r="EH126" s="21"/>
      <c r="EI126" s="21"/>
      <c r="EJ126" s="21"/>
      <c r="EK126" s="21"/>
      <c r="EL126" s="21"/>
      <c r="EM126" s="21"/>
      <c r="EN126" s="21"/>
      <c r="EO126" s="21"/>
    </row>
    <row r="127" spans="1:145" ht="14.25" customHeight="1">
      <c r="A127" s="21"/>
      <c r="B127" s="21"/>
      <c r="C127" s="21"/>
      <c r="D127" s="79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  <c r="DC127" s="21"/>
      <c r="DD127" s="21"/>
      <c r="DE127" s="21"/>
      <c r="DF127" s="21"/>
      <c r="DG127" s="21"/>
      <c r="DH127" s="21"/>
      <c r="DI127" s="21"/>
      <c r="DJ127" s="21"/>
      <c r="DK127" s="21"/>
      <c r="DL127" s="21"/>
      <c r="DM127" s="21"/>
      <c r="DN127" s="21"/>
      <c r="DO127" s="21"/>
      <c r="DP127" s="21"/>
      <c r="DQ127" s="21"/>
      <c r="DR127" s="21"/>
      <c r="DS127" s="21"/>
      <c r="DT127" s="21"/>
      <c r="DU127" s="21"/>
      <c r="DV127" s="21"/>
      <c r="DW127" s="21"/>
      <c r="DX127" s="21"/>
      <c r="DY127" s="21"/>
      <c r="DZ127" s="21"/>
      <c r="EA127" s="21"/>
      <c r="EB127" s="21"/>
      <c r="EC127" s="21"/>
      <c r="ED127" s="21"/>
      <c r="EE127" s="21"/>
      <c r="EF127" s="21"/>
      <c r="EG127" s="21"/>
      <c r="EH127" s="21"/>
      <c r="EI127" s="21"/>
      <c r="EJ127" s="21"/>
      <c r="EK127" s="21"/>
      <c r="EL127" s="21"/>
      <c r="EM127" s="21"/>
      <c r="EN127" s="21"/>
      <c r="EO127" s="21"/>
    </row>
    <row r="128" spans="1:145" ht="14.25" customHeight="1">
      <c r="A128" s="21"/>
      <c r="B128" s="21"/>
      <c r="C128" s="21"/>
      <c r="D128" s="79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  <c r="DC128" s="21"/>
      <c r="DD128" s="21"/>
      <c r="DE128" s="21"/>
      <c r="DF128" s="21"/>
      <c r="DG128" s="21"/>
      <c r="DH128" s="21"/>
      <c r="DI128" s="21"/>
      <c r="DJ128" s="21"/>
      <c r="DK128" s="21"/>
      <c r="DL128" s="21"/>
      <c r="DM128" s="21"/>
      <c r="DN128" s="21"/>
      <c r="DO128" s="21"/>
      <c r="DP128" s="21"/>
      <c r="DQ128" s="21"/>
      <c r="DR128" s="21"/>
      <c r="DS128" s="21"/>
      <c r="DT128" s="21"/>
      <c r="DU128" s="21"/>
      <c r="DV128" s="21"/>
      <c r="DW128" s="21"/>
      <c r="DX128" s="21"/>
      <c r="DY128" s="21"/>
      <c r="DZ128" s="21"/>
      <c r="EA128" s="21"/>
      <c r="EB128" s="21"/>
      <c r="EC128" s="21"/>
      <c r="ED128" s="21"/>
      <c r="EE128" s="21"/>
      <c r="EF128" s="21"/>
      <c r="EG128" s="21"/>
      <c r="EH128" s="21"/>
      <c r="EI128" s="21"/>
      <c r="EJ128" s="21"/>
      <c r="EK128" s="21"/>
      <c r="EL128" s="21"/>
      <c r="EM128" s="21"/>
      <c r="EN128" s="21"/>
      <c r="EO128" s="21"/>
    </row>
    <row r="129" spans="1:145" ht="14.25" customHeight="1">
      <c r="A129" s="21"/>
      <c r="B129" s="21"/>
      <c r="C129" s="21"/>
      <c r="D129" s="79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  <c r="DC129" s="21"/>
      <c r="DD129" s="21"/>
      <c r="DE129" s="21"/>
      <c r="DF129" s="21"/>
      <c r="DG129" s="21"/>
      <c r="DH129" s="21"/>
      <c r="DI129" s="21"/>
      <c r="DJ129" s="21"/>
      <c r="DK129" s="21"/>
      <c r="DL129" s="21"/>
      <c r="DM129" s="21"/>
      <c r="DN129" s="21"/>
      <c r="DO129" s="21"/>
      <c r="DP129" s="21"/>
      <c r="DQ129" s="21"/>
      <c r="DR129" s="21"/>
      <c r="DS129" s="21"/>
      <c r="DT129" s="21"/>
      <c r="DU129" s="21"/>
      <c r="DV129" s="21"/>
      <c r="DW129" s="21"/>
      <c r="DX129" s="21"/>
      <c r="DY129" s="21"/>
      <c r="DZ129" s="21"/>
      <c r="EA129" s="21"/>
      <c r="EB129" s="21"/>
      <c r="EC129" s="21"/>
      <c r="ED129" s="21"/>
      <c r="EE129" s="21"/>
      <c r="EF129" s="21"/>
      <c r="EG129" s="21"/>
      <c r="EH129" s="21"/>
      <c r="EI129" s="21"/>
      <c r="EJ129" s="21"/>
      <c r="EK129" s="21"/>
      <c r="EL129" s="21"/>
      <c r="EM129" s="21"/>
      <c r="EN129" s="21"/>
      <c r="EO129" s="21"/>
    </row>
    <row r="130" spans="1:145" ht="14.25" customHeight="1">
      <c r="A130" s="21"/>
      <c r="B130" s="21"/>
      <c r="C130" s="21"/>
      <c r="D130" s="79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  <c r="DC130" s="21"/>
      <c r="DD130" s="21"/>
      <c r="DE130" s="21"/>
      <c r="DF130" s="21"/>
      <c r="DG130" s="21"/>
      <c r="DH130" s="21"/>
      <c r="DI130" s="21"/>
      <c r="DJ130" s="21"/>
      <c r="DK130" s="21"/>
      <c r="DL130" s="21"/>
      <c r="DM130" s="21"/>
      <c r="DN130" s="21"/>
      <c r="DO130" s="21"/>
      <c r="DP130" s="21"/>
      <c r="DQ130" s="21"/>
      <c r="DR130" s="21"/>
      <c r="DS130" s="21"/>
      <c r="DT130" s="21"/>
      <c r="DU130" s="21"/>
      <c r="DV130" s="21"/>
      <c r="DW130" s="21"/>
      <c r="DX130" s="21"/>
      <c r="DY130" s="21"/>
      <c r="DZ130" s="21"/>
      <c r="EA130" s="21"/>
      <c r="EB130" s="21"/>
      <c r="EC130" s="21"/>
      <c r="ED130" s="21"/>
      <c r="EE130" s="21"/>
      <c r="EF130" s="21"/>
      <c r="EG130" s="21"/>
      <c r="EH130" s="21"/>
      <c r="EI130" s="21"/>
      <c r="EJ130" s="21"/>
      <c r="EK130" s="21"/>
      <c r="EL130" s="21"/>
      <c r="EM130" s="21"/>
      <c r="EN130" s="21"/>
      <c r="EO130" s="21"/>
    </row>
    <row r="131" spans="1:145" ht="14.25" customHeight="1">
      <c r="A131" s="21"/>
      <c r="B131" s="21"/>
      <c r="C131" s="21"/>
      <c r="D131" s="79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  <c r="DC131" s="21"/>
      <c r="DD131" s="21"/>
      <c r="DE131" s="21"/>
      <c r="DF131" s="21"/>
      <c r="DG131" s="21"/>
      <c r="DH131" s="21"/>
      <c r="DI131" s="21"/>
      <c r="DJ131" s="21"/>
      <c r="DK131" s="21"/>
      <c r="DL131" s="21"/>
      <c r="DM131" s="21"/>
      <c r="DN131" s="21"/>
      <c r="DO131" s="21"/>
      <c r="DP131" s="21"/>
      <c r="DQ131" s="21"/>
      <c r="DR131" s="21"/>
      <c r="DS131" s="21"/>
      <c r="DT131" s="21"/>
      <c r="DU131" s="21"/>
      <c r="DV131" s="21"/>
      <c r="DW131" s="21"/>
      <c r="DX131" s="21"/>
      <c r="DY131" s="21"/>
      <c r="DZ131" s="21"/>
      <c r="EA131" s="21"/>
      <c r="EB131" s="21"/>
      <c r="EC131" s="21"/>
      <c r="ED131" s="21"/>
      <c r="EE131" s="21"/>
      <c r="EF131" s="21"/>
      <c r="EG131" s="21"/>
      <c r="EH131" s="21"/>
      <c r="EI131" s="21"/>
      <c r="EJ131" s="21"/>
      <c r="EK131" s="21"/>
      <c r="EL131" s="21"/>
      <c r="EM131" s="21"/>
      <c r="EN131" s="21"/>
      <c r="EO131" s="21"/>
    </row>
    <row r="132" spans="1:145" ht="14.25" customHeight="1">
      <c r="A132" s="21"/>
      <c r="B132" s="21"/>
      <c r="C132" s="21"/>
      <c r="D132" s="79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  <c r="DC132" s="21"/>
      <c r="DD132" s="21"/>
      <c r="DE132" s="21"/>
      <c r="DF132" s="21"/>
      <c r="DG132" s="21"/>
      <c r="DH132" s="21"/>
      <c r="DI132" s="21"/>
      <c r="DJ132" s="21"/>
      <c r="DK132" s="21"/>
      <c r="DL132" s="21"/>
      <c r="DM132" s="21"/>
      <c r="DN132" s="21"/>
      <c r="DO132" s="21"/>
      <c r="DP132" s="21"/>
      <c r="DQ132" s="21"/>
      <c r="DR132" s="21"/>
      <c r="DS132" s="21"/>
      <c r="DT132" s="21"/>
      <c r="DU132" s="21"/>
      <c r="DV132" s="21"/>
      <c r="DW132" s="21"/>
      <c r="DX132" s="21"/>
      <c r="DY132" s="21"/>
      <c r="DZ132" s="21"/>
      <c r="EA132" s="21"/>
      <c r="EB132" s="21"/>
      <c r="EC132" s="21"/>
      <c r="ED132" s="21"/>
      <c r="EE132" s="21"/>
      <c r="EF132" s="21"/>
      <c r="EG132" s="21"/>
      <c r="EH132" s="21"/>
      <c r="EI132" s="21"/>
      <c r="EJ132" s="21"/>
      <c r="EK132" s="21"/>
      <c r="EL132" s="21"/>
      <c r="EM132" s="21"/>
      <c r="EN132" s="21"/>
      <c r="EO132" s="21"/>
    </row>
    <row r="133" spans="1:145" ht="14.25" customHeight="1">
      <c r="A133" s="21"/>
      <c r="B133" s="21"/>
      <c r="C133" s="21"/>
      <c r="D133" s="79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  <c r="DC133" s="21"/>
      <c r="DD133" s="21"/>
      <c r="DE133" s="21"/>
      <c r="DF133" s="21"/>
      <c r="DG133" s="21"/>
      <c r="DH133" s="21"/>
      <c r="DI133" s="21"/>
      <c r="DJ133" s="21"/>
      <c r="DK133" s="21"/>
      <c r="DL133" s="21"/>
      <c r="DM133" s="21"/>
      <c r="DN133" s="21"/>
      <c r="DO133" s="21"/>
      <c r="DP133" s="21"/>
      <c r="DQ133" s="21"/>
      <c r="DR133" s="21"/>
      <c r="DS133" s="21"/>
      <c r="DT133" s="21"/>
      <c r="DU133" s="21"/>
      <c r="DV133" s="21"/>
      <c r="DW133" s="21"/>
      <c r="DX133" s="21"/>
      <c r="DY133" s="21"/>
      <c r="DZ133" s="21"/>
      <c r="EA133" s="21"/>
      <c r="EB133" s="21"/>
      <c r="EC133" s="21"/>
      <c r="ED133" s="21"/>
      <c r="EE133" s="21"/>
      <c r="EF133" s="21"/>
      <c r="EG133" s="21"/>
      <c r="EH133" s="21"/>
      <c r="EI133" s="21"/>
      <c r="EJ133" s="21"/>
      <c r="EK133" s="21"/>
      <c r="EL133" s="21"/>
      <c r="EM133" s="21"/>
      <c r="EN133" s="21"/>
      <c r="EO133" s="21"/>
    </row>
    <row r="134" spans="1:145" ht="14.25" customHeight="1">
      <c r="A134" s="21"/>
      <c r="B134" s="21"/>
      <c r="C134" s="21"/>
      <c r="D134" s="79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  <c r="DC134" s="21"/>
      <c r="DD134" s="21"/>
      <c r="DE134" s="21"/>
      <c r="DF134" s="21"/>
      <c r="DG134" s="21"/>
      <c r="DH134" s="21"/>
      <c r="DI134" s="21"/>
      <c r="DJ134" s="21"/>
      <c r="DK134" s="21"/>
      <c r="DL134" s="21"/>
      <c r="DM134" s="21"/>
      <c r="DN134" s="21"/>
      <c r="DO134" s="21"/>
      <c r="DP134" s="21"/>
      <c r="DQ134" s="21"/>
      <c r="DR134" s="21"/>
      <c r="DS134" s="21"/>
      <c r="DT134" s="21"/>
      <c r="DU134" s="21"/>
      <c r="DV134" s="21"/>
      <c r="DW134" s="21"/>
      <c r="DX134" s="21"/>
      <c r="DY134" s="21"/>
      <c r="DZ134" s="21"/>
      <c r="EA134" s="21"/>
      <c r="EB134" s="21"/>
      <c r="EC134" s="21"/>
      <c r="ED134" s="21"/>
      <c r="EE134" s="21"/>
      <c r="EF134" s="21"/>
      <c r="EG134" s="21"/>
      <c r="EH134" s="21"/>
      <c r="EI134" s="21"/>
      <c r="EJ134" s="21"/>
      <c r="EK134" s="21"/>
      <c r="EL134" s="21"/>
      <c r="EM134" s="21"/>
      <c r="EN134" s="21"/>
      <c r="EO134" s="21"/>
    </row>
    <row r="135" spans="1:145" ht="14.25" customHeight="1">
      <c r="A135" s="21"/>
      <c r="B135" s="21"/>
      <c r="C135" s="21"/>
      <c r="D135" s="79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  <c r="DC135" s="21"/>
      <c r="DD135" s="21"/>
      <c r="DE135" s="21"/>
      <c r="DF135" s="21"/>
      <c r="DG135" s="21"/>
      <c r="DH135" s="21"/>
      <c r="DI135" s="21"/>
      <c r="DJ135" s="21"/>
      <c r="DK135" s="21"/>
      <c r="DL135" s="21"/>
      <c r="DM135" s="21"/>
      <c r="DN135" s="21"/>
      <c r="DO135" s="21"/>
      <c r="DP135" s="21"/>
      <c r="DQ135" s="21"/>
      <c r="DR135" s="21"/>
      <c r="DS135" s="21"/>
      <c r="DT135" s="21"/>
      <c r="DU135" s="21"/>
      <c r="DV135" s="21"/>
      <c r="DW135" s="21"/>
      <c r="DX135" s="21"/>
      <c r="DY135" s="21"/>
      <c r="DZ135" s="21"/>
      <c r="EA135" s="21"/>
      <c r="EB135" s="21"/>
      <c r="EC135" s="21"/>
      <c r="ED135" s="21"/>
      <c r="EE135" s="21"/>
      <c r="EF135" s="21"/>
      <c r="EG135" s="21"/>
      <c r="EH135" s="21"/>
      <c r="EI135" s="21"/>
      <c r="EJ135" s="21"/>
      <c r="EK135" s="21"/>
      <c r="EL135" s="21"/>
      <c r="EM135" s="21"/>
      <c r="EN135" s="21"/>
      <c r="EO135" s="21"/>
    </row>
    <row r="136" spans="1:145" ht="14.25" customHeight="1">
      <c r="A136" s="21"/>
      <c r="B136" s="21"/>
      <c r="C136" s="21"/>
      <c r="D136" s="79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  <c r="DC136" s="21"/>
      <c r="DD136" s="21"/>
      <c r="DE136" s="21"/>
      <c r="DF136" s="21"/>
      <c r="DG136" s="21"/>
      <c r="DH136" s="21"/>
      <c r="DI136" s="21"/>
      <c r="DJ136" s="21"/>
      <c r="DK136" s="21"/>
      <c r="DL136" s="21"/>
      <c r="DM136" s="21"/>
      <c r="DN136" s="21"/>
      <c r="DO136" s="21"/>
      <c r="DP136" s="21"/>
      <c r="DQ136" s="21"/>
      <c r="DR136" s="21"/>
      <c r="DS136" s="21"/>
      <c r="DT136" s="21"/>
      <c r="DU136" s="21"/>
      <c r="DV136" s="21"/>
      <c r="DW136" s="21"/>
      <c r="DX136" s="21"/>
      <c r="DY136" s="21"/>
      <c r="DZ136" s="21"/>
      <c r="EA136" s="21"/>
      <c r="EB136" s="21"/>
      <c r="EC136" s="21"/>
      <c r="ED136" s="21"/>
      <c r="EE136" s="21"/>
      <c r="EF136" s="21"/>
      <c r="EG136" s="21"/>
      <c r="EH136" s="21"/>
      <c r="EI136" s="21"/>
      <c r="EJ136" s="21"/>
      <c r="EK136" s="21"/>
      <c r="EL136" s="21"/>
      <c r="EM136" s="21"/>
      <c r="EN136" s="21"/>
      <c r="EO136" s="21"/>
    </row>
    <row r="137" spans="1:145" ht="14.25" customHeight="1">
      <c r="A137" s="21"/>
      <c r="B137" s="21"/>
      <c r="C137" s="21"/>
      <c r="D137" s="79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  <c r="DC137" s="21"/>
      <c r="DD137" s="21"/>
      <c r="DE137" s="21"/>
      <c r="DF137" s="21"/>
      <c r="DG137" s="21"/>
      <c r="DH137" s="21"/>
      <c r="DI137" s="21"/>
      <c r="DJ137" s="21"/>
      <c r="DK137" s="21"/>
      <c r="DL137" s="21"/>
      <c r="DM137" s="21"/>
      <c r="DN137" s="21"/>
      <c r="DO137" s="21"/>
      <c r="DP137" s="21"/>
      <c r="DQ137" s="21"/>
      <c r="DR137" s="21"/>
      <c r="DS137" s="21"/>
      <c r="DT137" s="21"/>
      <c r="DU137" s="21"/>
      <c r="DV137" s="21"/>
      <c r="DW137" s="21"/>
      <c r="DX137" s="21"/>
      <c r="DY137" s="21"/>
      <c r="DZ137" s="21"/>
      <c r="EA137" s="21"/>
      <c r="EB137" s="21"/>
      <c r="EC137" s="21"/>
      <c r="ED137" s="21"/>
      <c r="EE137" s="21"/>
      <c r="EF137" s="21"/>
      <c r="EG137" s="21"/>
      <c r="EH137" s="21"/>
      <c r="EI137" s="21"/>
      <c r="EJ137" s="21"/>
      <c r="EK137" s="21"/>
      <c r="EL137" s="21"/>
      <c r="EM137" s="21"/>
      <c r="EN137" s="21"/>
      <c r="EO137" s="21"/>
    </row>
    <row r="138" spans="1:145" ht="14.25" customHeight="1">
      <c r="A138" s="21"/>
      <c r="B138" s="21"/>
      <c r="C138" s="21"/>
      <c r="D138" s="79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  <c r="DC138" s="21"/>
      <c r="DD138" s="21"/>
      <c r="DE138" s="21"/>
      <c r="DF138" s="21"/>
      <c r="DG138" s="21"/>
      <c r="DH138" s="21"/>
      <c r="DI138" s="21"/>
      <c r="DJ138" s="21"/>
      <c r="DK138" s="21"/>
      <c r="DL138" s="21"/>
      <c r="DM138" s="21"/>
      <c r="DN138" s="21"/>
      <c r="DO138" s="21"/>
      <c r="DP138" s="21"/>
      <c r="DQ138" s="21"/>
      <c r="DR138" s="21"/>
      <c r="DS138" s="21"/>
      <c r="DT138" s="21"/>
      <c r="DU138" s="21"/>
      <c r="DV138" s="21"/>
      <c r="DW138" s="21"/>
      <c r="DX138" s="21"/>
      <c r="DY138" s="21"/>
      <c r="DZ138" s="21"/>
      <c r="EA138" s="21"/>
      <c r="EB138" s="21"/>
      <c r="EC138" s="21"/>
      <c r="ED138" s="21"/>
      <c r="EE138" s="21"/>
      <c r="EF138" s="21"/>
      <c r="EG138" s="21"/>
      <c r="EH138" s="21"/>
      <c r="EI138" s="21"/>
      <c r="EJ138" s="21"/>
      <c r="EK138" s="21"/>
      <c r="EL138" s="21"/>
      <c r="EM138" s="21"/>
      <c r="EN138" s="21"/>
      <c r="EO138" s="21"/>
    </row>
    <row r="139" spans="1:145" ht="14.25" customHeight="1">
      <c r="A139" s="21"/>
      <c r="B139" s="21"/>
      <c r="C139" s="21"/>
      <c r="D139" s="79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  <c r="DC139" s="21"/>
      <c r="DD139" s="21"/>
      <c r="DE139" s="21"/>
      <c r="DF139" s="21"/>
      <c r="DG139" s="21"/>
      <c r="DH139" s="21"/>
      <c r="DI139" s="21"/>
      <c r="DJ139" s="21"/>
      <c r="DK139" s="21"/>
      <c r="DL139" s="21"/>
      <c r="DM139" s="21"/>
      <c r="DN139" s="21"/>
      <c r="DO139" s="21"/>
      <c r="DP139" s="21"/>
      <c r="DQ139" s="21"/>
      <c r="DR139" s="21"/>
      <c r="DS139" s="21"/>
      <c r="DT139" s="21"/>
      <c r="DU139" s="21"/>
      <c r="DV139" s="21"/>
      <c r="DW139" s="21"/>
      <c r="DX139" s="21"/>
      <c r="DY139" s="21"/>
      <c r="DZ139" s="21"/>
      <c r="EA139" s="21"/>
      <c r="EB139" s="21"/>
      <c r="EC139" s="21"/>
      <c r="ED139" s="21"/>
      <c r="EE139" s="21"/>
      <c r="EF139" s="21"/>
      <c r="EG139" s="21"/>
      <c r="EH139" s="21"/>
      <c r="EI139" s="21"/>
      <c r="EJ139" s="21"/>
      <c r="EK139" s="21"/>
      <c r="EL139" s="21"/>
      <c r="EM139" s="21"/>
      <c r="EN139" s="21"/>
      <c r="EO139" s="21"/>
    </row>
    <row r="140" spans="1:145" ht="14.25" customHeight="1">
      <c r="A140" s="21"/>
      <c r="B140" s="21"/>
      <c r="C140" s="21"/>
      <c r="D140" s="79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  <c r="DC140" s="21"/>
      <c r="DD140" s="21"/>
      <c r="DE140" s="21"/>
      <c r="DF140" s="21"/>
      <c r="DG140" s="21"/>
      <c r="DH140" s="21"/>
      <c r="DI140" s="21"/>
      <c r="DJ140" s="21"/>
      <c r="DK140" s="21"/>
      <c r="DL140" s="21"/>
      <c r="DM140" s="21"/>
      <c r="DN140" s="21"/>
      <c r="DO140" s="21"/>
      <c r="DP140" s="21"/>
      <c r="DQ140" s="21"/>
      <c r="DR140" s="21"/>
      <c r="DS140" s="21"/>
      <c r="DT140" s="21"/>
      <c r="DU140" s="21"/>
      <c r="DV140" s="21"/>
      <c r="DW140" s="21"/>
      <c r="DX140" s="21"/>
      <c r="DY140" s="21"/>
      <c r="DZ140" s="21"/>
      <c r="EA140" s="21"/>
      <c r="EB140" s="21"/>
      <c r="EC140" s="21"/>
      <c r="ED140" s="21"/>
      <c r="EE140" s="21"/>
      <c r="EF140" s="21"/>
      <c r="EG140" s="21"/>
      <c r="EH140" s="21"/>
      <c r="EI140" s="21"/>
      <c r="EJ140" s="21"/>
      <c r="EK140" s="21"/>
      <c r="EL140" s="21"/>
      <c r="EM140" s="21"/>
      <c r="EN140" s="21"/>
      <c r="EO140" s="21"/>
    </row>
    <row r="141" spans="1:145" ht="14.25" customHeight="1">
      <c r="A141" s="21"/>
      <c r="B141" s="21"/>
      <c r="C141" s="21"/>
      <c r="D141" s="79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  <c r="DC141" s="21"/>
      <c r="DD141" s="21"/>
      <c r="DE141" s="21"/>
      <c r="DF141" s="21"/>
      <c r="DG141" s="21"/>
      <c r="DH141" s="21"/>
      <c r="DI141" s="21"/>
      <c r="DJ141" s="21"/>
      <c r="DK141" s="21"/>
      <c r="DL141" s="21"/>
      <c r="DM141" s="21"/>
      <c r="DN141" s="21"/>
      <c r="DO141" s="21"/>
      <c r="DP141" s="21"/>
      <c r="DQ141" s="21"/>
      <c r="DR141" s="21"/>
      <c r="DS141" s="21"/>
      <c r="DT141" s="21"/>
      <c r="DU141" s="21"/>
      <c r="DV141" s="21"/>
      <c r="DW141" s="21"/>
      <c r="DX141" s="21"/>
      <c r="DY141" s="21"/>
      <c r="DZ141" s="21"/>
      <c r="EA141" s="21"/>
      <c r="EB141" s="21"/>
      <c r="EC141" s="21"/>
      <c r="ED141" s="21"/>
      <c r="EE141" s="21"/>
      <c r="EF141" s="21"/>
      <c r="EG141" s="21"/>
      <c r="EH141" s="21"/>
      <c r="EI141" s="21"/>
      <c r="EJ141" s="21"/>
      <c r="EK141" s="21"/>
      <c r="EL141" s="21"/>
      <c r="EM141" s="21"/>
      <c r="EN141" s="21"/>
      <c r="EO141" s="21"/>
    </row>
    <row r="142" spans="1:145" ht="14.25" customHeight="1">
      <c r="A142" s="21"/>
      <c r="B142" s="21"/>
      <c r="C142" s="21"/>
      <c r="D142" s="79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  <c r="DC142" s="21"/>
      <c r="DD142" s="21"/>
      <c r="DE142" s="21"/>
      <c r="DF142" s="21"/>
      <c r="DG142" s="21"/>
      <c r="DH142" s="21"/>
      <c r="DI142" s="21"/>
      <c r="DJ142" s="21"/>
      <c r="DK142" s="21"/>
      <c r="DL142" s="21"/>
      <c r="DM142" s="21"/>
      <c r="DN142" s="21"/>
      <c r="DO142" s="21"/>
      <c r="DP142" s="21"/>
      <c r="DQ142" s="21"/>
      <c r="DR142" s="21"/>
      <c r="DS142" s="21"/>
      <c r="DT142" s="21"/>
      <c r="DU142" s="21"/>
      <c r="DV142" s="21"/>
      <c r="DW142" s="21"/>
      <c r="DX142" s="21"/>
      <c r="DY142" s="21"/>
      <c r="DZ142" s="21"/>
      <c r="EA142" s="21"/>
      <c r="EB142" s="21"/>
      <c r="EC142" s="21"/>
      <c r="ED142" s="21"/>
      <c r="EE142" s="21"/>
      <c r="EF142" s="21"/>
      <c r="EG142" s="21"/>
      <c r="EH142" s="21"/>
      <c r="EI142" s="21"/>
      <c r="EJ142" s="21"/>
      <c r="EK142" s="21"/>
      <c r="EL142" s="21"/>
      <c r="EM142" s="21"/>
      <c r="EN142" s="21"/>
      <c r="EO142" s="21"/>
    </row>
    <row r="143" spans="1:145" ht="14.25" customHeight="1">
      <c r="A143" s="21"/>
      <c r="B143" s="21"/>
      <c r="C143" s="21"/>
      <c r="D143" s="79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  <c r="DC143" s="21"/>
      <c r="DD143" s="21"/>
      <c r="DE143" s="21"/>
      <c r="DF143" s="21"/>
      <c r="DG143" s="21"/>
      <c r="DH143" s="21"/>
      <c r="DI143" s="21"/>
      <c r="DJ143" s="21"/>
      <c r="DK143" s="21"/>
      <c r="DL143" s="21"/>
      <c r="DM143" s="21"/>
      <c r="DN143" s="21"/>
      <c r="DO143" s="21"/>
      <c r="DP143" s="21"/>
      <c r="DQ143" s="21"/>
      <c r="DR143" s="21"/>
      <c r="DS143" s="21"/>
      <c r="DT143" s="21"/>
      <c r="DU143" s="21"/>
      <c r="DV143" s="21"/>
      <c r="DW143" s="21"/>
      <c r="DX143" s="21"/>
      <c r="DY143" s="21"/>
      <c r="DZ143" s="21"/>
      <c r="EA143" s="21"/>
      <c r="EB143" s="21"/>
      <c r="EC143" s="21"/>
      <c r="ED143" s="21"/>
      <c r="EE143" s="21"/>
      <c r="EF143" s="21"/>
      <c r="EG143" s="21"/>
      <c r="EH143" s="21"/>
      <c r="EI143" s="21"/>
      <c r="EJ143" s="21"/>
      <c r="EK143" s="21"/>
      <c r="EL143" s="21"/>
      <c r="EM143" s="21"/>
      <c r="EN143" s="21"/>
      <c r="EO143" s="21"/>
    </row>
    <row r="144" spans="1:145" ht="14.25" customHeight="1">
      <c r="A144" s="21"/>
      <c r="B144" s="21"/>
      <c r="C144" s="21"/>
      <c r="D144" s="79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  <c r="DC144" s="21"/>
      <c r="DD144" s="21"/>
      <c r="DE144" s="21"/>
      <c r="DF144" s="21"/>
      <c r="DG144" s="21"/>
      <c r="DH144" s="21"/>
      <c r="DI144" s="21"/>
      <c r="DJ144" s="21"/>
      <c r="DK144" s="21"/>
      <c r="DL144" s="21"/>
      <c r="DM144" s="21"/>
      <c r="DN144" s="21"/>
      <c r="DO144" s="21"/>
      <c r="DP144" s="21"/>
      <c r="DQ144" s="21"/>
      <c r="DR144" s="21"/>
      <c r="DS144" s="21"/>
      <c r="DT144" s="21"/>
      <c r="DU144" s="21"/>
      <c r="DV144" s="21"/>
      <c r="DW144" s="21"/>
      <c r="DX144" s="21"/>
      <c r="DY144" s="21"/>
      <c r="DZ144" s="21"/>
      <c r="EA144" s="21"/>
      <c r="EB144" s="21"/>
      <c r="EC144" s="21"/>
      <c r="ED144" s="21"/>
      <c r="EE144" s="21"/>
      <c r="EF144" s="21"/>
      <c r="EG144" s="21"/>
      <c r="EH144" s="21"/>
      <c r="EI144" s="21"/>
      <c r="EJ144" s="21"/>
      <c r="EK144" s="21"/>
      <c r="EL144" s="21"/>
      <c r="EM144" s="21"/>
      <c r="EN144" s="21"/>
      <c r="EO144" s="21"/>
    </row>
    <row r="145" spans="1:145" ht="14.25" customHeight="1">
      <c r="A145" s="21"/>
      <c r="B145" s="21"/>
      <c r="C145" s="21"/>
      <c r="D145" s="79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  <c r="DC145" s="21"/>
      <c r="DD145" s="21"/>
      <c r="DE145" s="21"/>
      <c r="DF145" s="21"/>
      <c r="DG145" s="21"/>
      <c r="DH145" s="21"/>
      <c r="DI145" s="21"/>
      <c r="DJ145" s="21"/>
      <c r="DK145" s="21"/>
      <c r="DL145" s="21"/>
      <c r="DM145" s="21"/>
      <c r="DN145" s="21"/>
      <c r="DO145" s="21"/>
      <c r="DP145" s="21"/>
      <c r="DQ145" s="21"/>
      <c r="DR145" s="21"/>
      <c r="DS145" s="21"/>
      <c r="DT145" s="21"/>
      <c r="DU145" s="21"/>
      <c r="DV145" s="21"/>
      <c r="DW145" s="21"/>
      <c r="DX145" s="21"/>
      <c r="DY145" s="21"/>
      <c r="DZ145" s="21"/>
      <c r="EA145" s="21"/>
      <c r="EB145" s="21"/>
      <c r="EC145" s="21"/>
      <c r="ED145" s="21"/>
      <c r="EE145" s="21"/>
      <c r="EF145" s="21"/>
      <c r="EG145" s="21"/>
      <c r="EH145" s="21"/>
      <c r="EI145" s="21"/>
      <c r="EJ145" s="21"/>
      <c r="EK145" s="21"/>
      <c r="EL145" s="21"/>
      <c r="EM145" s="21"/>
      <c r="EN145" s="21"/>
      <c r="EO145" s="21"/>
    </row>
    <row r="146" spans="1:145" ht="14.25" customHeight="1">
      <c r="A146" s="21"/>
      <c r="B146" s="21"/>
      <c r="C146" s="21"/>
      <c r="D146" s="79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  <c r="DC146" s="21"/>
      <c r="DD146" s="21"/>
      <c r="DE146" s="21"/>
      <c r="DF146" s="21"/>
      <c r="DG146" s="21"/>
      <c r="DH146" s="21"/>
      <c r="DI146" s="21"/>
      <c r="DJ146" s="21"/>
      <c r="DK146" s="21"/>
      <c r="DL146" s="21"/>
      <c r="DM146" s="21"/>
      <c r="DN146" s="21"/>
      <c r="DO146" s="21"/>
      <c r="DP146" s="21"/>
      <c r="DQ146" s="21"/>
      <c r="DR146" s="21"/>
      <c r="DS146" s="21"/>
      <c r="DT146" s="21"/>
      <c r="DU146" s="21"/>
      <c r="DV146" s="21"/>
      <c r="DW146" s="21"/>
      <c r="DX146" s="21"/>
      <c r="DY146" s="21"/>
      <c r="DZ146" s="21"/>
      <c r="EA146" s="21"/>
      <c r="EB146" s="21"/>
      <c r="EC146" s="21"/>
      <c r="ED146" s="21"/>
      <c r="EE146" s="21"/>
      <c r="EF146" s="21"/>
      <c r="EG146" s="21"/>
      <c r="EH146" s="21"/>
      <c r="EI146" s="21"/>
      <c r="EJ146" s="21"/>
      <c r="EK146" s="21"/>
      <c r="EL146" s="21"/>
      <c r="EM146" s="21"/>
      <c r="EN146" s="21"/>
      <c r="EO146" s="21"/>
    </row>
    <row r="147" spans="1:145" ht="14.25" customHeight="1">
      <c r="A147" s="21"/>
      <c r="B147" s="21"/>
      <c r="C147" s="21"/>
      <c r="D147" s="79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  <c r="DC147" s="21"/>
      <c r="DD147" s="21"/>
      <c r="DE147" s="21"/>
      <c r="DF147" s="21"/>
      <c r="DG147" s="21"/>
      <c r="DH147" s="21"/>
      <c r="DI147" s="21"/>
      <c r="DJ147" s="21"/>
      <c r="DK147" s="21"/>
      <c r="DL147" s="21"/>
      <c r="DM147" s="21"/>
      <c r="DN147" s="21"/>
      <c r="DO147" s="21"/>
      <c r="DP147" s="21"/>
      <c r="DQ147" s="21"/>
      <c r="DR147" s="21"/>
      <c r="DS147" s="21"/>
      <c r="DT147" s="21"/>
      <c r="DU147" s="21"/>
      <c r="DV147" s="21"/>
      <c r="DW147" s="21"/>
      <c r="DX147" s="21"/>
      <c r="DY147" s="21"/>
      <c r="DZ147" s="21"/>
      <c r="EA147" s="21"/>
      <c r="EB147" s="21"/>
      <c r="EC147" s="21"/>
      <c r="ED147" s="21"/>
      <c r="EE147" s="21"/>
      <c r="EF147" s="21"/>
      <c r="EG147" s="21"/>
      <c r="EH147" s="21"/>
      <c r="EI147" s="21"/>
      <c r="EJ147" s="21"/>
      <c r="EK147" s="21"/>
      <c r="EL147" s="21"/>
      <c r="EM147" s="21"/>
      <c r="EN147" s="21"/>
      <c r="EO147" s="21"/>
    </row>
    <row r="148" spans="1:145" ht="14.25" customHeight="1">
      <c r="A148" s="21"/>
      <c r="B148" s="21"/>
      <c r="C148" s="21"/>
      <c r="D148" s="79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  <c r="DC148" s="21"/>
      <c r="DD148" s="21"/>
      <c r="DE148" s="21"/>
      <c r="DF148" s="21"/>
      <c r="DG148" s="21"/>
      <c r="DH148" s="21"/>
      <c r="DI148" s="21"/>
      <c r="DJ148" s="21"/>
      <c r="DK148" s="21"/>
      <c r="DL148" s="21"/>
      <c r="DM148" s="21"/>
      <c r="DN148" s="21"/>
      <c r="DO148" s="21"/>
      <c r="DP148" s="21"/>
      <c r="DQ148" s="21"/>
      <c r="DR148" s="21"/>
      <c r="DS148" s="21"/>
      <c r="DT148" s="21"/>
      <c r="DU148" s="21"/>
      <c r="DV148" s="21"/>
      <c r="DW148" s="21"/>
      <c r="DX148" s="21"/>
      <c r="DY148" s="21"/>
      <c r="DZ148" s="21"/>
      <c r="EA148" s="21"/>
      <c r="EB148" s="21"/>
      <c r="EC148" s="21"/>
      <c r="ED148" s="21"/>
      <c r="EE148" s="21"/>
      <c r="EF148" s="21"/>
      <c r="EG148" s="21"/>
      <c r="EH148" s="21"/>
      <c r="EI148" s="21"/>
      <c r="EJ148" s="21"/>
      <c r="EK148" s="21"/>
      <c r="EL148" s="21"/>
      <c r="EM148" s="21"/>
      <c r="EN148" s="21"/>
      <c r="EO148" s="21"/>
    </row>
    <row r="149" spans="1:145" ht="14.25" customHeight="1">
      <c r="A149" s="21"/>
      <c r="B149" s="21"/>
      <c r="C149" s="21"/>
      <c r="D149" s="79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  <c r="DC149" s="21"/>
      <c r="DD149" s="21"/>
      <c r="DE149" s="21"/>
      <c r="DF149" s="21"/>
      <c r="DG149" s="21"/>
      <c r="DH149" s="21"/>
      <c r="DI149" s="21"/>
      <c r="DJ149" s="21"/>
      <c r="DK149" s="21"/>
      <c r="DL149" s="21"/>
      <c r="DM149" s="21"/>
      <c r="DN149" s="21"/>
      <c r="DO149" s="21"/>
      <c r="DP149" s="21"/>
      <c r="DQ149" s="21"/>
      <c r="DR149" s="21"/>
      <c r="DS149" s="21"/>
      <c r="DT149" s="21"/>
      <c r="DU149" s="21"/>
      <c r="DV149" s="21"/>
      <c r="DW149" s="21"/>
      <c r="DX149" s="21"/>
      <c r="DY149" s="21"/>
      <c r="DZ149" s="21"/>
      <c r="EA149" s="21"/>
      <c r="EB149" s="21"/>
      <c r="EC149" s="21"/>
      <c r="ED149" s="21"/>
      <c r="EE149" s="21"/>
      <c r="EF149" s="21"/>
      <c r="EG149" s="21"/>
      <c r="EH149" s="21"/>
      <c r="EI149" s="21"/>
      <c r="EJ149" s="21"/>
      <c r="EK149" s="21"/>
      <c r="EL149" s="21"/>
      <c r="EM149" s="21"/>
      <c r="EN149" s="21"/>
      <c r="EO149" s="21"/>
    </row>
    <row r="150" spans="1:145" ht="14.25" customHeight="1">
      <c r="A150" s="21"/>
      <c r="B150" s="21"/>
      <c r="C150" s="21"/>
      <c r="D150" s="79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  <c r="DC150" s="21"/>
      <c r="DD150" s="21"/>
      <c r="DE150" s="21"/>
      <c r="DF150" s="21"/>
      <c r="DG150" s="21"/>
      <c r="DH150" s="21"/>
      <c r="DI150" s="21"/>
      <c r="DJ150" s="21"/>
      <c r="DK150" s="21"/>
      <c r="DL150" s="21"/>
      <c r="DM150" s="21"/>
      <c r="DN150" s="21"/>
      <c r="DO150" s="21"/>
      <c r="DP150" s="21"/>
      <c r="DQ150" s="21"/>
      <c r="DR150" s="21"/>
      <c r="DS150" s="21"/>
      <c r="DT150" s="21"/>
      <c r="DU150" s="21"/>
      <c r="DV150" s="21"/>
      <c r="DW150" s="21"/>
      <c r="DX150" s="21"/>
      <c r="DY150" s="21"/>
      <c r="DZ150" s="21"/>
      <c r="EA150" s="21"/>
      <c r="EB150" s="21"/>
      <c r="EC150" s="21"/>
      <c r="ED150" s="21"/>
      <c r="EE150" s="21"/>
      <c r="EF150" s="21"/>
      <c r="EG150" s="21"/>
      <c r="EH150" s="21"/>
      <c r="EI150" s="21"/>
      <c r="EJ150" s="21"/>
      <c r="EK150" s="21"/>
      <c r="EL150" s="21"/>
      <c r="EM150" s="21"/>
      <c r="EN150" s="21"/>
      <c r="EO150" s="21"/>
    </row>
    <row r="151" spans="1:145" ht="14.25" customHeight="1">
      <c r="A151" s="21"/>
      <c r="B151" s="21"/>
      <c r="C151" s="21"/>
      <c r="D151" s="79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  <c r="DC151" s="21"/>
      <c r="DD151" s="21"/>
      <c r="DE151" s="21"/>
      <c r="DF151" s="21"/>
      <c r="DG151" s="21"/>
      <c r="DH151" s="21"/>
      <c r="DI151" s="21"/>
      <c r="DJ151" s="21"/>
      <c r="DK151" s="21"/>
      <c r="DL151" s="21"/>
      <c r="DM151" s="21"/>
      <c r="DN151" s="21"/>
      <c r="DO151" s="21"/>
      <c r="DP151" s="21"/>
      <c r="DQ151" s="21"/>
      <c r="DR151" s="21"/>
      <c r="DS151" s="21"/>
      <c r="DT151" s="21"/>
      <c r="DU151" s="21"/>
      <c r="DV151" s="21"/>
      <c r="DW151" s="21"/>
      <c r="DX151" s="21"/>
      <c r="DY151" s="21"/>
      <c r="DZ151" s="21"/>
      <c r="EA151" s="21"/>
      <c r="EB151" s="21"/>
      <c r="EC151" s="21"/>
      <c r="ED151" s="21"/>
      <c r="EE151" s="21"/>
      <c r="EF151" s="21"/>
      <c r="EG151" s="21"/>
      <c r="EH151" s="21"/>
      <c r="EI151" s="21"/>
      <c r="EJ151" s="21"/>
      <c r="EK151" s="21"/>
      <c r="EL151" s="21"/>
      <c r="EM151" s="21"/>
      <c r="EN151" s="21"/>
      <c r="EO151" s="21"/>
    </row>
    <row r="152" spans="1:145" ht="14.25" customHeight="1">
      <c r="A152" s="21"/>
      <c r="B152" s="21"/>
      <c r="C152" s="21"/>
      <c r="D152" s="79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  <c r="DC152" s="21"/>
      <c r="DD152" s="21"/>
      <c r="DE152" s="21"/>
      <c r="DF152" s="21"/>
      <c r="DG152" s="21"/>
      <c r="DH152" s="21"/>
      <c r="DI152" s="21"/>
      <c r="DJ152" s="21"/>
      <c r="DK152" s="21"/>
      <c r="DL152" s="21"/>
      <c r="DM152" s="21"/>
      <c r="DN152" s="21"/>
      <c r="DO152" s="21"/>
      <c r="DP152" s="21"/>
      <c r="DQ152" s="21"/>
      <c r="DR152" s="21"/>
      <c r="DS152" s="21"/>
      <c r="DT152" s="21"/>
      <c r="DU152" s="21"/>
      <c r="DV152" s="21"/>
      <c r="DW152" s="21"/>
      <c r="DX152" s="21"/>
      <c r="DY152" s="21"/>
      <c r="DZ152" s="21"/>
      <c r="EA152" s="21"/>
      <c r="EB152" s="21"/>
      <c r="EC152" s="21"/>
      <c r="ED152" s="21"/>
      <c r="EE152" s="21"/>
      <c r="EF152" s="21"/>
      <c r="EG152" s="21"/>
      <c r="EH152" s="21"/>
      <c r="EI152" s="21"/>
      <c r="EJ152" s="21"/>
      <c r="EK152" s="21"/>
      <c r="EL152" s="21"/>
      <c r="EM152" s="21"/>
      <c r="EN152" s="21"/>
      <c r="EO152" s="21"/>
    </row>
    <row r="153" spans="1:145" ht="14.25" customHeight="1">
      <c r="A153" s="21"/>
      <c r="B153" s="21"/>
      <c r="C153" s="21"/>
      <c r="D153" s="79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  <c r="DC153" s="21"/>
      <c r="DD153" s="21"/>
      <c r="DE153" s="21"/>
      <c r="DF153" s="21"/>
      <c r="DG153" s="21"/>
      <c r="DH153" s="21"/>
      <c r="DI153" s="21"/>
      <c r="DJ153" s="21"/>
      <c r="DK153" s="21"/>
      <c r="DL153" s="21"/>
      <c r="DM153" s="21"/>
      <c r="DN153" s="21"/>
      <c r="DO153" s="21"/>
      <c r="DP153" s="21"/>
      <c r="DQ153" s="21"/>
      <c r="DR153" s="21"/>
      <c r="DS153" s="21"/>
      <c r="DT153" s="21"/>
      <c r="DU153" s="21"/>
      <c r="DV153" s="21"/>
      <c r="DW153" s="21"/>
      <c r="DX153" s="21"/>
      <c r="DY153" s="21"/>
      <c r="DZ153" s="21"/>
      <c r="EA153" s="21"/>
      <c r="EB153" s="21"/>
      <c r="EC153" s="21"/>
      <c r="ED153" s="21"/>
      <c r="EE153" s="21"/>
      <c r="EF153" s="21"/>
      <c r="EG153" s="21"/>
      <c r="EH153" s="21"/>
      <c r="EI153" s="21"/>
      <c r="EJ153" s="21"/>
      <c r="EK153" s="21"/>
      <c r="EL153" s="21"/>
      <c r="EM153" s="21"/>
      <c r="EN153" s="21"/>
      <c r="EO153" s="21"/>
    </row>
    <row r="154" spans="1:145" ht="14.25" customHeight="1">
      <c r="A154" s="21"/>
      <c r="B154" s="21"/>
      <c r="C154" s="21"/>
      <c r="D154" s="79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  <c r="DC154" s="21"/>
      <c r="DD154" s="21"/>
      <c r="DE154" s="21"/>
      <c r="DF154" s="21"/>
      <c r="DG154" s="21"/>
      <c r="DH154" s="21"/>
      <c r="DI154" s="21"/>
      <c r="DJ154" s="21"/>
      <c r="DK154" s="21"/>
      <c r="DL154" s="21"/>
      <c r="DM154" s="21"/>
      <c r="DN154" s="21"/>
      <c r="DO154" s="21"/>
      <c r="DP154" s="21"/>
      <c r="DQ154" s="21"/>
      <c r="DR154" s="21"/>
      <c r="DS154" s="21"/>
      <c r="DT154" s="21"/>
      <c r="DU154" s="21"/>
      <c r="DV154" s="21"/>
      <c r="DW154" s="21"/>
      <c r="DX154" s="21"/>
      <c r="DY154" s="21"/>
      <c r="DZ154" s="21"/>
      <c r="EA154" s="21"/>
      <c r="EB154" s="21"/>
      <c r="EC154" s="21"/>
      <c r="ED154" s="21"/>
      <c r="EE154" s="21"/>
      <c r="EF154" s="21"/>
      <c r="EG154" s="21"/>
      <c r="EH154" s="21"/>
      <c r="EI154" s="21"/>
      <c r="EJ154" s="21"/>
      <c r="EK154" s="21"/>
      <c r="EL154" s="21"/>
      <c r="EM154" s="21"/>
      <c r="EN154" s="21"/>
      <c r="EO154" s="21"/>
    </row>
    <row r="155" spans="1:145" ht="14.25" customHeight="1">
      <c r="A155" s="21"/>
      <c r="B155" s="21"/>
      <c r="C155" s="21"/>
      <c r="D155" s="79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  <c r="DC155" s="21"/>
      <c r="DD155" s="21"/>
      <c r="DE155" s="21"/>
      <c r="DF155" s="21"/>
      <c r="DG155" s="21"/>
      <c r="DH155" s="21"/>
      <c r="DI155" s="21"/>
      <c r="DJ155" s="21"/>
      <c r="DK155" s="21"/>
      <c r="DL155" s="21"/>
      <c r="DM155" s="21"/>
      <c r="DN155" s="21"/>
      <c r="DO155" s="21"/>
      <c r="DP155" s="21"/>
      <c r="DQ155" s="21"/>
      <c r="DR155" s="21"/>
      <c r="DS155" s="21"/>
      <c r="DT155" s="21"/>
      <c r="DU155" s="21"/>
      <c r="DV155" s="21"/>
      <c r="DW155" s="21"/>
      <c r="DX155" s="21"/>
      <c r="DY155" s="21"/>
      <c r="DZ155" s="21"/>
      <c r="EA155" s="21"/>
      <c r="EB155" s="21"/>
      <c r="EC155" s="21"/>
      <c r="ED155" s="21"/>
      <c r="EE155" s="21"/>
      <c r="EF155" s="21"/>
      <c r="EG155" s="21"/>
      <c r="EH155" s="21"/>
      <c r="EI155" s="21"/>
      <c r="EJ155" s="21"/>
      <c r="EK155" s="21"/>
      <c r="EL155" s="21"/>
      <c r="EM155" s="21"/>
      <c r="EN155" s="21"/>
      <c r="EO155" s="21"/>
    </row>
    <row r="156" spans="1:145" ht="14.25" customHeight="1">
      <c r="A156" s="21"/>
      <c r="B156" s="21"/>
      <c r="C156" s="21"/>
      <c r="D156" s="79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  <c r="DC156" s="21"/>
      <c r="DD156" s="21"/>
      <c r="DE156" s="21"/>
      <c r="DF156" s="21"/>
      <c r="DG156" s="21"/>
      <c r="DH156" s="21"/>
      <c r="DI156" s="21"/>
      <c r="DJ156" s="21"/>
      <c r="DK156" s="21"/>
      <c r="DL156" s="21"/>
      <c r="DM156" s="21"/>
      <c r="DN156" s="21"/>
      <c r="DO156" s="21"/>
      <c r="DP156" s="21"/>
      <c r="DQ156" s="21"/>
      <c r="DR156" s="21"/>
      <c r="DS156" s="21"/>
      <c r="DT156" s="21"/>
      <c r="DU156" s="21"/>
      <c r="DV156" s="21"/>
      <c r="DW156" s="21"/>
      <c r="DX156" s="21"/>
      <c r="DY156" s="21"/>
      <c r="DZ156" s="21"/>
      <c r="EA156" s="21"/>
      <c r="EB156" s="21"/>
      <c r="EC156" s="21"/>
      <c r="ED156" s="21"/>
      <c r="EE156" s="21"/>
      <c r="EF156" s="21"/>
      <c r="EG156" s="21"/>
      <c r="EH156" s="21"/>
      <c r="EI156" s="21"/>
      <c r="EJ156" s="21"/>
      <c r="EK156" s="21"/>
      <c r="EL156" s="21"/>
      <c r="EM156" s="21"/>
      <c r="EN156" s="21"/>
      <c r="EO156" s="21"/>
    </row>
    <row r="157" spans="1:145" ht="14.25" customHeight="1">
      <c r="A157" s="21"/>
      <c r="B157" s="21"/>
      <c r="C157" s="21"/>
      <c r="D157" s="79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  <c r="DC157" s="21"/>
      <c r="DD157" s="21"/>
      <c r="DE157" s="21"/>
      <c r="DF157" s="21"/>
      <c r="DG157" s="21"/>
      <c r="DH157" s="21"/>
      <c r="DI157" s="21"/>
      <c r="DJ157" s="21"/>
      <c r="DK157" s="21"/>
      <c r="DL157" s="21"/>
      <c r="DM157" s="21"/>
      <c r="DN157" s="21"/>
      <c r="DO157" s="21"/>
      <c r="DP157" s="21"/>
      <c r="DQ157" s="21"/>
      <c r="DR157" s="21"/>
      <c r="DS157" s="21"/>
      <c r="DT157" s="21"/>
      <c r="DU157" s="21"/>
      <c r="DV157" s="21"/>
      <c r="DW157" s="21"/>
      <c r="DX157" s="21"/>
      <c r="DY157" s="21"/>
      <c r="DZ157" s="21"/>
      <c r="EA157" s="21"/>
      <c r="EB157" s="21"/>
      <c r="EC157" s="21"/>
      <c r="ED157" s="21"/>
      <c r="EE157" s="21"/>
      <c r="EF157" s="21"/>
      <c r="EG157" s="21"/>
      <c r="EH157" s="21"/>
      <c r="EI157" s="21"/>
      <c r="EJ157" s="21"/>
      <c r="EK157" s="21"/>
      <c r="EL157" s="21"/>
      <c r="EM157" s="21"/>
      <c r="EN157" s="21"/>
      <c r="EO157" s="21"/>
    </row>
    <row r="158" spans="1:145" ht="14.25" customHeight="1">
      <c r="A158" s="21"/>
      <c r="B158" s="21"/>
      <c r="C158" s="21"/>
      <c r="D158" s="79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  <c r="DC158" s="21"/>
      <c r="DD158" s="21"/>
      <c r="DE158" s="21"/>
      <c r="DF158" s="21"/>
      <c r="DG158" s="21"/>
      <c r="DH158" s="21"/>
      <c r="DI158" s="21"/>
      <c r="DJ158" s="21"/>
      <c r="DK158" s="21"/>
      <c r="DL158" s="21"/>
      <c r="DM158" s="21"/>
      <c r="DN158" s="21"/>
      <c r="DO158" s="21"/>
      <c r="DP158" s="21"/>
      <c r="DQ158" s="21"/>
      <c r="DR158" s="21"/>
      <c r="DS158" s="21"/>
      <c r="DT158" s="21"/>
      <c r="DU158" s="21"/>
      <c r="DV158" s="21"/>
      <c r="DW158" s="21"/>
      <c r="DX158" s="21"/>
      <c r="DY158" s="21"/>
      <c r="DZ158" s="21"/>
      <c r="EA158" s="21"/>
      <c r="EB158" s="21"/>
      <c r="EC158" s="21"/>
      <c r="ED158" s="21"/>
      <c r="EE158" s="21"/>
      <c r="EF158" s="21"/>
      <c r="EG158" s="21"/>
      <c r="EH158" s="21"/>
      <c r="EI158" s="21"/>
      <c r="EJ158" s="21"/>
      <c r="EK158" s="21"/>
      <c r="EL158" s="21"/>
      <c r="EM158" s="21"/>
      <c r="EN158" s="21"/>
      <c r="EO158" s="21"/>
    </row>
    <row r="159" spans="1:145" ht="14.25" customHeight="1">
      <c r="A159" s="21"/>
      <c r="B159" s="21"/>
      <c r="C159" s="21"/>
      <c r="D159" s="79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  <c r="DC159" s="21"/>
      <c r="DD159" s="21"/>
      <c r="DE159" s="21"/>
      <c r="DF159" s="21"/>
      <c r="DG159" s="21"/>
      <c r="DH159" s="21"/>
      <c r="DI159" s="21"/>
      <c r="DJ159" s="21"/>
      <c r="DK159" s="21"/>
      <c r="DL159" s="21"/>
      <c r="DM159" s="21"/>
      <c r="DN159" s="21"/>
      <c r="DO159" s="21"/>
      <c r="DP159" s="21"/>
      <c r="DQ159" s="21"/>
      <c r="DR159" s="21"/>
      <c r="DS159" s="21"/>
      <c r="DT159" s="21"/>
      <c r="DU159" s="21"/>
      <c r="DV159" s="21"/>
      <c r="DW159" s="21"/>
      <c r="DX159" s="21"/>
      <c r="DY159" s="21"/>
      <c r="DZ159" s="21"/>
      <c r="EA159" s="21"/>
      <c r="EB159" s="21"/>
      <c r="EC159" s="21"/>
      <c r="ED159" s="21"/>
      <c r="EE159" s="21"/>
      <c r="EF159" s="21"/>
      <c r="EG159" s="21"/>
      <c r="EH159" s="21"/>
      <c r="EI159" s="21"/>
      <c r="EJ159" s="21"/>
      <c r="EK159" s="21"/>
      <c r="EL159" s="21"/>
      <c r="EM159" s="21"/>
      <c r="EN159" s="21"/>
      <c r="EO159" s="21"/>
    </row>
    <row r="160" spans="1:145" ht="14.25" customHeight="1">
      <c r="A160" s="21"/>
      <c r="B160" s="21"/>
      <c r="C160" s="21"/>
      <c r="D160" s="79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  <c r="DC160" s="21"/>
      <c r="DD160" s="21"/>
      <c r="DE160" s="21"/>
      <c r="DF160" s="21"/>
      <c r="DG160" s="21"/>
      <c r="DH160" s="21"/>
      <c r="DI160" s="21"/>
      <c r="DJ160" s="21"/>
      <c r="DK160" s="21"/>
      <c r="DL160" s="21"/>
      <c r="DM160" s="21"/>
      <c r="DN160" s="21"/>
      <c r="DO160" s="21"/>
      <c r="DP160" s="21"/>
      <c r="DQ160" s="21"/>
      <c r="DR160" s="21"/>
      <c r="DS160" s="21"/>
      <c r="DT160" s="21"/>
      <c r="DU160" s="21"/>
      <c r="DV160" s="21"/>
      <c r="DW160" s="21"/>
      <c r="DX160" s="21"/>
      <c r="DY160" s="21"/>
      <c r="DZ160" s="21"/>
      <c r="EA160" s="21"/>
      <c r="EB160" s="21"/>
      <c r="EC160" s="21"/>
      <c r="ED160" s="21"/>
      <c r="EE160" s="21"/>
      <c r="EF160" s="21"/>
      <c r="EG160" s="21"/>
      <c r="EH160" s="21"/>
      <c r="EI160" s="21"/>
      <c r="EJ160" s="21"/>
      <c r="EK160" s="21"/>
      <c r="EL160" s="21"/>
      <c r="EM160" s="21"/>
      <c r="EN160" s="21"/>
      <c r="EO160" s="21"/>
    </row>
    <row r="161" spans="1:145" ht="14.25" customHeight="1">
      <c r="A161" s="21"/>
      <c r="B161" s="21"/>
      <c r="C161" s="21"/>
      <c r="D161" s="79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  <c r="DC161" s="21"/>
      <c r="DD161" s="21"/>
      <c r="DE161" s="21"/>
      <c r="DF161" s="21"/>
      <c r="DG161" s="21"/>
      <c r="DH161" s="21"/>
      <c r="DI161" s="21"/>
      <c r="DJ161" s="21"/>
      <c r="DK161" s="21"/>
      <c r="DL161" s="21"/>
      <c r="DM161" s="21"/>
      <c r="DN161" s="21"/>
      <c r="DO161" s="21"/>
      <c r="DP161" s="21"/>
      <c r="DQ161" s="21"/>
      <c r="DR161" s="21"/>
      <c r="DS161" s="21"/>
      <c r="DT161" s="21"/>
      <c r="DU161" s="21"/>
      <c r="DV161" s="21"/>
      <c r="DW161" s="21"/>
      <c r="DX161" s="21"/>
      <c r="DY161" s="21"/>
      <c r="DZ161" s="21"/>
      <c r="EA161" s="21"/>
      <c r="EB161" s="21"/>
      <c r="EC161" s="21"/>
      <c r="ED161" s="21"/>
      <c r="EE161" s="21"/>
      <c r="EF161" s="21"/>
      <c r="EG161" s="21"/>
      <c r="EH161" s="21"/>
      <c r="EI161" s="21"/>
      <c r="EJ161" s="21"/>
      <c r="EK161" s="21"/>
      <c r="EL161" s="21"/>
      <c r="EM161" s="21"/>
      <c r="EN161" s="21"/>
      <c r="EO161" s="21"/>
    </row>
    <row r="162" spans="1:145" ht="14.25" customHeight="1">
      <c r="A162" s="21"/>
      <c r="B162" s="21"/>
      <c r="C162" s="21"/>
      <c r="D162" s="79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  <c r="DC162" s="21"/>
      <c r="DD162" s="21"/>
      <c r="DE162" s="21"/>
      <c r="DF162" s="21"/>
      <c r="DG162" s="21"/>
      <c r="DH162" s="21"/>
      <c r="DI162" s="21"/>
      <c r="DJ162" s="21"/>
      <c r="DK162" s="21"/>
      <c r="DL162" s="21"/>
      <c r="DM162" s="21"/>
      <c r="DN162" s="21"/>
      <c r="DO162" s="21"/>
      <c r="DP162" s="21"/>
      <c r="DQ162" s="21"/>
      <c r="DR162" s="21"/>
      <c r="DS162" s="21"/>
      <c r="DT162" s="21"/>
      <c r="DU162" s="21"/>
      <c r="DV162" s="21"/>
      <c r="DW162" s="21"/>
      <c r="DX162" s="21"/>
      <c r="DY162" s="21"/>
      <c r="DZ162" s="21"/>
      <c r="EA162" s="21"/>
      <c r="EB162" s="21"/>
      <c r="EC162" s="21"/>
      <c r="ED162" s="21"/>
      <c r="EE162" s="21"/>
      <c r="EF162" s="21"/>
      <c r="EG162" s="21"/>
      <c r="EH162" s="21"/>
      <c r="EI162" s="21"/>
      <c r="EJ162" s="21"/>
      <c r="EK162" s="21"/>
      <c r="EL162" s="21"/>
      <c r="EM162" s="21"/>
      <c r="EN162" s="21"/>
      <c r="EO162" s="21"/>
    </row>
    <row r="163" spans="1:145" ht="14.25" customHeight="1">
      <c r="A163" s="21"/>
      <c r="B163" s="21"/>
      <c r="C163" s="21"/>
      <c r="D163" s="79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  <c r="DC163" s="21"/>
      <c r="DD163" s="21"/>
      <c r="DE163" s="21"/>
      <c r="DF163" s="21"/>
      <c r="DG163" s="21"/>
      <c r="DH163" s="21"/>
      <c r="DI163" s="21"/>
      <c r="DJ163" s="21"/>
      <c r="DK163" s="21"/>
      <c r="DL163" s="21"/>
      <c r="DM163" s="21"/>
      <c r="DN163" s="21"/>
      <c r="DO163" s="21"/>
      <c r="DP163" s="21"/>
      <c r="DQ163" s="21"/>
      <c r="DR163" s="21"/>
      <c r="DS163" s="21"/>
      <c r="DT163" s="21"/>
      <c r="DU163" s="21"/>
      <c r="DV163" s="21"/>
      <c r="DW163" s="21"/>
      <c r="DX163" s="21"/>
      <c r="DY163" s="21"/>
      <c r="DZ163" s="21"/>
      <c r="EA163" s="21"/>
      <c r="EB163" s="21"/>
      <c r="EC163" s="21"/>
      <c r="ED163" s="21"/>
      <c r="EE163" s="21"/>
      <c r="EF163" s="21"/>
      <c r="EG163" s="21"/>
      <c r="EH163" s="21"/>
      <c r="EI163" s="21"/>
      <c r="EJ163" s="21"/>
      <c r="EK163" s="21"/>
      <c r="EL163" s="21"/>
      <c r="EM163" s="21"/>
      <c r="EN163" s="21"/>
      <c r="EO163" s="21"/>
    </row>
    <row r="164" spans="1:145" ht="14.25" customHeight="1">
      <c r="A164" s="21"/>
      <c r="B164" s="21"/>
      <c r="C164" s="21"/>
      <c r="D164" s="79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1"/>
      <c r="CJ164" s="21"/>
      <c r="CK164" s="21"/>
      <c r="CL164" s="21"/>
      <c r="CM164" s="21"/>
      <c r="CN164" s="21"/>
      <c r="CO164" s="21"/>
      <c r="CP164" s="21"/>
      <c r="CQ164" s="21"/>
      <c r="CR164" s="21"/>
      <c r="CS164" s="21"/>
      <c r="CT164" s="21"/>
      <c r="CU164" s="21"/>
      <c r="CV164" s="21"/>
      <c r="CW164" s="21"/>
      <c r="CX164" s="21"/>
      <c r="CY164" s="21"/>
      <c r="CZ164" s="21"/>
      <c r="DA164" s="21"/>
      <c r="DB164" s="21"/>
      <c r="DC164" s="21"/>
      <c r="DD164" s="21"/>
      <c r="DE164" s="21"/>
      <c r="DF164" s="21"/>
      <c r="DG164" s="21"/>
      <c r="DH164" s="21"/>
      <c r="DI164" s="21"/>
      <c r="DJ164" s="21"/>
      <c r="DK164" s="21"/>
      <c r="DL164" s="21"/>
      <c r="DM164" s="21"/>
      <c r="DN164" s="21"/>
      <c r="DO164" s="21"/>
      <c r="DP164" s="21"/>
      <c r="DQ164" s="21"/>
      <c r="DR164" s="21"/>
      <c r="DS164" s="21"/>
      <c r="DT164" s="21"/>
      <c r="DU164" s="21"/>
      <c r="DV164" s="21"/>
      <c r="DW164" s="21"/>
      <c r="DX164" s="21"/>
      <c r="DY164" s="21"/>
      <c r="DZ164" s="21"/>
      <c r="EA164" s="21"/>
      <c r="EB164" s="21"/>
      <c r="EC164" s="21"/>
      <c r="ED164" s="21"/>
      <c r="EE164" s="21"/>
      <c r="EF164" s="21"/>
      <c r="EG164" s="21"/>
      <c r="EH164" s="21"/>
      <c r="EI164" s="21"/>
      <c r="EJ164" s="21"/>
      <c r="EK164" s="21"/>
      <c r="EL164" s="21"/>
      <c r="EM164" s="21"/>
      <c r="EN164" s="21"/>
      <c r="EO164" s="21"/>
    </row>
    <row r="165" spans="1:145" ht="14.25" customHeight="1">
      <c r="A165" s="21"/>
      <c r="B165" s="21"/>
      <c r="C165" s="21"/>
      <c r="D165" s="79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  <c r="AV165" s="21"/>
      <c r="AW165" s="21"/>
      <c r="AX165" s="21"/>
      <c r="AY165" s="21"/>
      <c r="AZ165" s="21"/>
      <c r="BA165" s="21"/>
      <c r="BB165" s="21"/>
      <c r="BC165" s="21"/>
      <c r="BD165" s="21"/>
      <c r="BE165" s="21"/>
      <c r="BF165" s="21"/>
      <c r="BG165" s="21"/>
      <c r="BH165" s="21"/>
      <c r="BI165" s="21"/>
      <c r="BJ165" s="21"/>
      <c r="BK165" s="21"/>
      <c r="BL165" s="21"/>
      <c r="BM165" s="21"/>
      <c r="BN165" s="21"/>
      <c r="BO165" s="21"/>
      <c r="BP165" s="21"/>
      <c r="BQ165" s="21"/>
      <c r="BR165" s="21"/>
      <c r="BS165" s="21"/>
      <c r="BT165" s="21"/>
      <c r="BU165" s="21"/>
      <c r="BV165" s="21"/>
      <c r="BW165" s="21"/>
      <c r="BX165" s="21"/>
      <c r="BY165" s="21"/>
      <c r="BZ165" s="21"/>
      <c r="CA165" s="21"/>
      <c r="CB165" s="21"/>
      <c r="CC165" s="21"/>
      <c r="CD165" s="21"/>
      <c r="CE165" s="21"/>
      <c r="CF165" s="21"/>
      <c r="CG165" s="21"/>
      <c r="CH165" s="21"/>
      <c r="CI165" s="21"/>
      <c r="CJ165" s="21"/>
      <c r="CK165" s="21"/>
      <c r="CL165" s="21"/>
      <c r="CM165" s="21"/>
      <c r="CN165" s="21"/>
      <c r="CO165" s="21"/>
      <c r="CP165" s="21"/>
      <c r="CQ165" s="21"/>
      <c r="CR165" s="21"/>
      <c r="CS165" s="21"/>
      <c r="CT165" s="21"/>
      <c r="CU165" s="21"/>
      <c r="CV165" s="21"/>
      <c r="CW165" s="21"/>
      <c r="CX165" s="21"/>
      <c r="CY165" s="21"/>
      <c r="CZ165" s="21"/>
      <c r="DA165" s="21"/>
      <c r="DB165" s="21"/>
      <c r="DC165" s="21"/>
      <c r="DD165" s="21"/>
      <c r="DE165" s="21"/>
      <c r="DF165" s="21"/>
      <c r="DG165" s="21"/>
      <c r="DH165" s="21"/>
      <c r="DI165" s="21"/>
      <c r="DJ165" s="21"/>
      <c r="DK165" s="21"/>
      <c r="DL165" s="21"/>
      <c r="DM165" s="21"/>
      <c r="DN165" s="21"/>
      <c r="DO165" s="21"/>
      <c r="DP165" s="21"/>
      <c r="DQ165" s="21"/>
      <c r="DR165" s="21"/>
      <c r="DS165" s="21"/>
      <c r="DT165" s="21"/>
      <c r="DU165" s="21"/>
      <c r="DV165" s="21"/>
      <c r="DW165" s="21"/>
      <c r="DX165" s="21"/>
      <c r="DY165" s="21"/>
      <c r="DZ165" s="21"/>
      <c r="EA165" s="21"/>
      <c r="EB165" s="21"/>
      <c r="EC165" s="21"/>
      <c r="ED165" s="21"/>
      <c r="EE165" s="21"/>
      <c r="EF165" s="21"/>
      <c r="EG165" s="21"/>
      <c r="EH165" s="21"/>
      <c r="EI165" s="21"/>
      <c r="EJ165" s="21"/>
      <c r="EK165" s="21"/>
      <c r="EL165" s="21"/>
      <c r="EM165" s="21"/>
      <c r="EN165" s="21"/>
      <c r="EO165" s="21"/>
    </row>
    <row r="166" spans="1:145" ht="14.25" customHeight="1">
      <c r="A166" s="21"/>
      <c r="B166" s="21"/>
      <c r="C166" s="21"/>
      <c r="D166" s="79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21"/>
      <c r="AW166" s="21"/>
      <c r="AX166" s="21"/>
      <c r="AY166" s="21"/>
      <c r="AZ166" s="21"/>
      <c r="BA166" s="21"/>
      <c r="BB166" s="21"/>
      <c r="BC166" s="21"/>
      <c r="BD166" s="21"/>
      <c r="BE166" s="21"/>
      <c r="BF166" s="21"/>
      <c r="BG166" s="21"/>
      <c r="BH166" s="21"/>
      <c r="BI166" s="21"/>
      <c r="BJ166" s="21"/>
      <c r="BK166" s="21"/>
      <c r="BL166" s="21"/>
      <c r="BM166" s="21"/>
      <c r="BN166" s="21"/>
      <c r="BO166" s="21"/>
      <c r="BP166" s="21"/>
      <c r="BQ166" s="21"/>
      <c r="BR166" s="21"/>
      <c r="BS166" s="21"/>
      <c r="BT166" s="21"/>
      <c r="BU166" s="21"/>
      <c r="BV166" s="21"/>
      <c r="BW166" s="21"/>
      <c r="BX166" s="21"/>
      <c r="BY166" s="21"/>
      <c r="BZ166" s="21"/>
      <c r="CA166" s="21"/>
      <c r="CB166" s="21"/>
      <c r="CC166" s="21"/>
      <c r="CD166" s="21"/>
      <c r="CE166" s="21"/>
      <c r="CF166" s="21"/>
      <c r="CG166" s="21"/>
      <c r="CH166" s="21"/>
      <c r="CI166" s="21"/>
      <c r="CJ166" s="21"/>
      <c r="CK166" s="21"/>
      <c r="CL166" s="21"/>
      <c r="CM166" s="21"/>
      <c r="CN166" s="21"/>
      <c r="CO166" s="21"/>
      <c r="CP166" s="21"/>
      <c r="CQ166" s="21"/>
      <c r="CR166" s="21"/>
      <c r="CS166" s="21"/>
      <c r="CT166" s="21"/>
      <c r="CU166" s="21"/>
      <c r="CV166" s="21"/>
      <c r="CW166" s="21"/>
      <c r="CX166" s="21"/>
      <c r="CY166" s="21"/>
      <c r="CZ166" s="21"/>
      <c r="DA166" s="21"/>
      <c r="DB166" s="21"/>
      <c r="DC166" s="21"/>
      <c r="DD166" s="21"/>
      <c r="DE166" s="21"/>
      <c r="DF166" s="21"/>
      <c r="DG166" s="21"/>
      <c r="DH166" s="21"/>
      <c r="DI166" s="21"/>
      <c r="DJ166" s="21"/>
      <c r="DK166" s="21"/>
      <c r="DL166" s="21"/>
      <c r="DM166" s="21"/>
      <c r="DN166" s="21"/>
      <c r="DO166" s="21"/>
      <c r="DP166" s="21"/>
      <c r="DQ166" s="21"/>
      <c r="DR166" s="21"/>
      <c r="DS166" s="21"/>
      <c r="DT166" s="21"/>
      <c r="DU166" s="21"/>
      <c r="DV166" s="21"/>
      <c r="DW166" s="21"/>
      <c r="DX166" s="21"/>
      <c r="DY166" s="21"/>
      <c r="DZ166" s="21"/>
      <c r="EA166" s="21"/>
      <c r="EB166" s="21"/>
      <c r="EC166" s="21"/>
      <c r="ED166" s="21"/>
      <c r="EE166" s="21"/>
      <c r="EF166" s="21"/>
      <c r="EG166" s="21"/>
      <c r="EH166" s="21"/>
      <c r="EI166" s="21"/>
      <c r="EJ166" s="21"/>
      <c r="EK166" s="21"/>
      <c r="EL166" s="21"/>
      <c r="EM166" s="21"/>
      <c r="EN166" s="21"/>
      <c r="EO166" s="21"/>
    </row>
    <row r="167" spans="1:145" ht="14.25" customHeight="1">
      <c r="A167" s="21"/>
      <c r="B167" s="21"/>
      <c r="C167" s="21"/>
      <c r="D167" s="79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  <c r="AW167" s="21"/>
      <c r="AX167" s="21"/>
      <c r="AY167" s="21"/>
      <c r="AZ167" s="21"/>
      <c r="BA167" s="21"/>
      <c r="BB167" s="21"/>
      <c r="BC167" s="21"/>
      <c r="BD167" s="21"/>
      <c r="BE167" s="21"/>
      <c r="BF167" s="21"/>
      <c r="BG167" s="21"/>
      <c r="BH167" s="21"/>
      <c r="BI167" s="21"/>
      <c r="BJ167" s="21"/>
      <c r="BK167" s="21"/>
      <c r="BL167" s="21"/>
      <c r="BM167" s="21"/>
      <c r="BN167" s="21"/>
      <c r="BO167" s="21"/>
      <c r="BP167" s="21"/>
      <c r="BQ167" s="21"/>
      <c r="BR167" s="21"/>
      <c r="BS167" s="21"/>
      <c r="BT167" s="21"/>
      <c r="BU167" s="21"/>
      <c r="BV167" s="21"/>
      <c r="BW167" s="21"/>
      <c r="BX167" s="21"/>
      <c r="BY167" s="21"/>
      <c r="BZ167" s="21"/>
      <c r="CA167" s="21"/>
      <c r="CB167" s="21"/>
      <c r="CC167" s="21"/>
      <c r="CD167" s="21"/>
      <c r="CE167" s="21"/>
      <c r="CF167" s="21"/>
      <c r="CG167" s="21"/>
      <c r="CH167" s="21"/>
      <c r="CI167" s="21"/>
      <c r="CJ167" s="21"/>
      <c r="CK167" s="21"/>
      <c r="CL167" s="21"/>
      <c r="CM167" s="21"/>
      <c r="CN167" s="21"/>
      <c r="CO167" s="21"/>
      <c r="CP167" s="21"/>
      <c r="CQ167" s="21"/>
      <c r="CR167" s="21"/>
      <c r="CS167" s="21"/>
      <c r="CT167" s="21"/>
      <c r="CU167" s="21"/>
      <c r="CV167" s="21"/>
      <c r="CW167" s="21"/>
      <c r="CX167" s="21"/>
      <c r="CY167" s="21"/>
      <c r="CZ167" s="21"/>
      <c r="DA167" s="21"/>
      <c r="DB167" s="21"/>
      <c r="DC167" s="21"/>
      <c r="DD167" s="21"/>
      <c r="DE167" s="21"/>
      <c r="DF167" s="21"/>
      <c r="DG167" s="21"/>
      <c r="DH167" s="21"/>
      <c r="DI167" s="21"/>
      <c r="DJ167" s="21"/>
      <c r="DK167" s="21"/>
      <c r="DL167" s="21"/>
      <c r="DM167" s="21"/>
      <c r="DN167" s="21"/>
      <c r="DO167" s="21"/>
      <c r="DP167" s="21"/>
      <c r="DQ167" s="21"/>
      <c r="DR167" s="21"/>
      <c r="DS167" s="21"/>
      <c r="DT167" s="21"/>
      <c r="DU167" s="21"/>
      <c r="DV167" s="21"/>
      <c r="DW167" s="21"/>
      <c r="DX167" s="21"/>
      <c r="DY167" s="21"/>
      <c r="DZ167" s="21"/>
      <c r="EA167" s="21"/>
      <c r="EB167" s="21"/>
      <c r="EC167" s="21"/>
      <c r="ED167" s="21"/>
      <c r="EE167" s="21"/>
      <c r="EF167" s="21"/>
      <c r="EG167" s="21"/>
      <c r="EH167" s="21"/>
      <c r="EI167" s="21"/>
      <c r="EJ167" s="21"/>
      <c r="EK167" s="21"/>
      <c r="EL167" s="21"/>
      <c r="EM167" s="21"/>
      <c r="EN167" s="21"/>
      <c r="EO167" s="21"/>
    </row>
    <row r="168" spans="1:145" ht="14.25" customHeight="1">
      <c r="A168" s="21"/>
      <c r="B168" s="21"/>
      <c r="C168" s="21"/>
      <c r="D168" s="79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  <c r="AU168" s="21"/>
      <c r="AV168" s="21"/>
      <c r="AW168" s="21"/>
      <c r="AX168" s="21"/>
      <c r="AY168" s="21"/>
      <c r="AZ168" s="21"/>
      <c r="BA168" s="21"/>
      <c r="BB168" s="21"/>
      <c r="BC168" s="21"/>
      <c r="BD168" s="21"/>
      <c r="BE168" s="21"/>
      <c r="BF168" s="21"/>
      <c r="BG168" s="21"/>
      <c r="BH168" s="21"/>
      <c r="BI168" s="21"/>
      <c r="BJ168" s="21"/>
      <c r="BK168" s="21"/>
      <c r="BL168" s="21"/>
      <c r="BM168" s="21"/>
      <c r="BN168" s="21"/>
      <c r="BO168" s="21"/>
      <c r="BP168" s="21"/>
      <c r="BQ168" s="21"/>
      <c r="BR168" s="21"/>
      <c r="BS168" s="21"/>
      <c r="BT168" s="21"/>
      <c r="BU168" s="21"/>
      <c r="BV168" s="21"/>
      <c r="BW168" s="21"/>
      <c r="BX168" s="21"/>
      <c r="BY168" s="21"/>
      <c r="BZ168" s="21"/>
      <c r="CA168" s="21"/>
      <c r="CB168" s="21"/>
      <c r="CC168" s="21"/>
      <c r="CD168" s="21"/>
      <c r="CE168" s="21"/>
      <c r="CF168" s="21"/>
      <c r="CG168" s="21"/>
      <c r="CH168" s="21"/>
      <c r="CI168" s="21"/>
      <c r="CJ168" s="21"/>
      <c r="CK168" s="21"/>
      <c r="CL168" s="21"/>
      <c r="CM168" s="21"/>
      <c r="CN168" s="21"/>
      <c r="CO168" s="21"/>
      <c r="CP168" s="21"/>
      <c r="CQ168" s="21"/>
      <c r="CR168" s="21"/>
      <c r="CS168" s="21"/>
      <c r="CT168" s="21"/>
      <c r="CU168" s="21"/>
      <c r="CV168" s="21"/>
      <c r="CW168" s="21"/>
      <c r="CX168" s="21"/>
      <c r="CY168" s="21"/>
      <c r="CZ168" s="21"/>
      <c r="DA168" s="21"/>
      <c r="DB168" s="21"/>
      <c r="DC168" s="21"/>
      <c r="DD168" s="21"/>
      <c r="DE168" s="21"/>
      <c r="DF168" s="21"/>
      <c r="DG168" s="21"/>
      <c r="DH168" s="21"/>
      <c r="DI168" s="21"/>
      <c r="DJ168" s="21"/>
      <c r="DK168" s="21"/>
      <c r="DL168" s="21"/>
      <c r="DM168" s="21"/>
      <c r="DN168" s="21"/>
      <c r="DO168" s="21"/>
      <c r="DP168" s="21"/>
      <c r="DQ168" s="21"/>
      <c r="DR168" s="21"/>
      <c r="DS168" s="21"/>
      <c r="DT168" s="21"/>
      <c r="DU168" s="21"/>
      <c r="DV168" s="21"/>
      <c r="DW168" s="21"/>
      <c r="DX168" s="21"/>
      <c r="DY168" s="21"/>
      <c r="DZ168" s="21"/>
      <c r="EA168" s="21"/>
      <c r="EB168" s="21"/>
      <c r="EC168" s="21"/>
      <c r="ED168" s="21"/>
      <c r="EE168" s="21"/>
      <c r="EF168" s="21"/>
      <c r="EG168" s="21"/>
      <c r="EH168" s="21"/>
      <c r="EI168" s="21"/>
      <c r="EJ168" s="21"/>
      <c r="EK168" s="21"/>
      <c r="EL168" s="21"/>
      <c r="EM168" s="21"/>
      <c r="EN168" s="21"/>
      <c r="EO168" s="21"/>
    </row>
    <row r="169" spans="1:145" ht="14.25" customHeight="1">
      <c r="A169" s="21"/>
      <c r="B169" s="21"/>
      <c r="C169" s="21"/>
      <c r="D169" s="79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  <c r="AV169" s="21"/>
      <c r="AW169" s="21"/>
      <c r="AX169" s="21"/>
      <c r="AY169" s="21"/>
      <c r="AZ169" s="21"/>
      <c r="BA169" s="21"/>
      <c r="BB169" s="21"/>
      <c r="BC169" s="21"/>
      <c r="BD169" s="21"/>
      <c r="BE169" s="21"/>
      <c r="BF169" s="21"/>
      <c r="BG169" s="21"/>
      <c r="BH169" s="21"/>
      <c r="BI169" s="21"/>
      <c r="BJ169" s="21"/>
      <c r="BK169" s="21"/>
      <c r="BL169" s="21"/>
      <c r="BM169" s="21"/>
      <c r="BN169" s="21"/>
      <c r="BO169" s="21"/>
      <c r="BP169" s="21"/>
      <c r="BQ169" s="21"/>
      <c r="BR169" s="21"/>
      <c r="BS169" s="21"/>
      <c r="BT169" s="21"/>
      <c r="BU169" s="21"/>
      <c r="BV169" s="21"/>
      <c r="BW169" s="21"/>
      <c r="BX169" s="21"/>
      <c r="BY169" s="21"/>
      <c r="BZ169" s="21"/>
      <c r="CA169" s="21"/>
      <c r="CB169" s="21"/>
      <c r="CC169" s="21"/>
      <c r="CD169" s="21"/>
      <c r="CE169" s="21"/>
      <c r="CF169" s="21"/>
      <c r="CG169" s="21"/>
      <c r="CH169" s="21"/>
      <c r="CI169" s="21"/>
      <c r="CJ169" s="21"/>
      <c r="CK169" s="21"/>
      <c r="CL169" s="21"/>
      <c r="CM169" s="21"/>
      <c r="CN169" s="21"/>
      <c r="CO169" s="21"/>
      <c r="CP169" s="21"/>
      <c r="CQ169" s="21"/>
      <c r="CR169" s="21"/>
      <c r="CS169" s="21"/>
      <c r="CT169" s="21"/>
      <c r="CU169" s="21"/>
      <c r="CV169" s="21"/>
      <c r="CW169" s="21"/>
      <c r="CX169" s="21"/>
      <c r="CY169" s="21"/>
      <c r="CZ169" s="21"/>
      <c r="DA169" s="21"/>
      <c r="DB169" s="21"/>
      <c r="DC169" s="21"/>
      <c r="DD169" s="21"/>
      <c r="DE169" s="21"/>
      <c r="DF169" s="21"/>
      <c r="DG169" s="21"/>
      <c r="DH169" s="21"/>
      <c r="DI169" s="21"/>
      <c r="DJ169" s="21"/>
      <c r="DK169" s="21"/>
      <c r="DL169" s="21"/>
      <c r="DM169" s="21"/>
      <c r="DN169" s="21"/>
      <c r="DO169" s="21"/>
      <c r="DP169" s="21"/>
      <c r="DQ169" s="21"/>
      <c r="DR169" s="21"/>
      <c r="DS169" s="21"/>
      <c r="DT169" s="21"/>
      <c r="DU169" s="21"/>
      <c r="DV169" s="21"/>
      <c r="DW169" s="21"/>
      <c r="DX169" s="21"/>
      <c r="DY169" s="21"/>
      <c r="DZ169" s="21"/>
      <c r="EA169" s="21"/>
      <c r="EB169" s="21"/>
      <c r="EC169" s="21"/>
      <c r="ED169" s="21"/>
      <c r="EE169" s="21"/>
      <c r="EF169" s="21"/>
      <c r="EG169" s="21"/>
      <c r="EH169" s="21"/>
      <c r="EI169" s="21"/>
      <c r="EJ169" s="21"/>
      <c r="EK169" s="21"/>
      <c r="EL169" s="21"/>
      <c r="EM169" s="21"/>
      <c r="EN169" s="21"/>
      <c r="EO169" s="21"/>
    </row>
    <row r="170" spans="1:145" ht="14.25" customHeight="1">
      <c r="A170" s="21"/>
      <c r="B170" s="21"/>
      <c r="C170" s="21"/>
      <c r="D170" s="79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21"/>
      <c r="AV170" s="21"/>
      <c r="AW170" s="21"/>
      <c r="AX170" s="21"/>
      <c r="AY170" s="21"/>
      <c r="AZ170" s="21"/>
      <c r="BA170" s="21"/>
      <c r="BB170" s="21"/>
      <c r="BC170" s="21"/>
      <c r="BD170" s="21"/>
      <c r="BE170" s="21"/>
      <c r="BF170" s="21"/>
      <c r="BG170" s="21"/>
      <c r="BH170" s="21"/>
      <c r="BI170" s="21"/>
      <c r="BJ170" s="21"/>
      <c r="BK170" s="21"/>
      <c r="BL170" s="21"/>
      <c r="BM170" s="21"/>
      <c r="BN170" s="21"/>
      <c r="BO170" s="21"/>
      <c r="BP170" s="21"/>
      <c r="BQ170" s="21"/>
      <c r="BR170" s="21"/>
      <c r="BS170" s="21"/>
      <c r="BT170" s="21"/>
      <c r="BU170" s="21"/>
      <c r="BV170" s="21"/>
      <c r="BW170" s="21"/>
      <c r="BX170" s="21"/>
      <c r="BY170" s="21"/>
      <c r="BZ170" s="21"/>
      <c r="CA170" s="21"/>
      <c r="CB170" s="21"/>
      <c r="CC170" s="21"/>
      <c r="CD170" s="21"/>
      <c r="CE170" s="21"/>
      <c r="CF170" s="21"/>
      <c r="CG170" s="21"/>
      <c r="CH170" s="21"/>
      <c r="CI170" s="21"/>
      <c r="CJ170" s="21"/>
      <c r="CK170" s="21"/>
      <c r="CL170" s="21"/>
      <c r="CM170" s="21"/>
      <c r="CN170" s="21"/>
      <c r="CO170" s="21"/>
      <c r="CP170" s="21"/>
      <c r="CQ170" s="21"/>
      <c r="CR170" s="21"/>
      <c r="CS170" s="21"/>
      <c r="CT170" s="21"/>
      <c r="CU170" s="21"/>
      <c r="CV170" s="21"/>
      <c r="CW170" s="21"/>
      <c r="CX170" s="21"/>
      <c r="CY170" s="21"/>
      <c r="CZ170" s="21"/>
      <c r="DA170" s="21"/>
      <c r="DB170" s="21"/>
      <c r="DC170" s="21"/>
      <c r="DD170" s="21"/>
      <c r="DE170" s="21"/>
      <c r="DF170" s="21"/>
      <c r="DG170" s="21"/>
      <c r="DH170" s="21"/>
      <c r="DI170" s="21"/>
      <c r="DJ170" s="21"/>
      <c r="DK170" s="21"/>
      <c r="DL170" s="21"/>
      <c r="DM170" s="21"/>
      <c r="DN170" s="21"/>
      <c r="DO170" s="21"/>
      <c r="DP170" s="21"/>
      <c r="DQ170" s="21"/>
      <c r="DR170" s="21"/>
      <c r="DS170" s="21"/>
      <c r="DT170" s="21"/>
      <c r="DU170" s="21"/>
      <c r="DV170" s="21"/>
      <c r="DW170" s="21"/>
      <c r="DX170" s="21"/>
      <c r="DY170" s="21"/>
      <c r="DZ170" s="21"/>
      <c r="EA170" s="21"/>
      <c r="EB170" s="21"/>
      <c r="EC170" s="21"/>
      <c r="ED170" s="21"/>
      <c r="EE170" s="21"/>
      <c r="EF170" s="21"/>
      <c r="EG170" s="21"/>
      <c r="EH170" s="21"/>
      <c r="EI170" s="21"/>
      <c r="EJ170" s="21"/>
      <c r="EK170" s="21"/>
      <c r="EL170" s="21"/>
      <c r="EM170" s="21"/>
      <c r="EN170" s="21"/>
      <c r="EO170" s="21"/>
    </row>
    <row r="171" spans="1:145" ht="14.25" customHeight="1">
      <c r="A171" s="21"/>
      <c r="B171" s="21"/>
      <c r="C171" s="21"/>
      <c r="D171" s="79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21"/>
      <c r="AV171" s="21"/>
      <c r="AW171" s="21"/>
      <c r="AX171" s="21"/>
      <c r="AY171" s="21"/>
      <c r="AZ171" s="21"/>
      <c r="BA171" s="21"/>
      <c r="BB171" s="21"/>
      <c r="BC171" s="21"/>
      <c r="BD171" s="21"/>
      <c r="BE171" s="21"/>
      <c r="BF171" s="21"/>
      <c r="BG171" s="21"/>
      <c r="BH171" s="21"/>
      <c r="BI171" s="21"/>
      <c r="BJ171" s="21"/>
      <c r="BK171" s="21"/>
      <c r="BL171" s="21"/>
      <c r="BM171" s="21"/>
      <c r="BN171" s="21"/>
      <c r="BO171" s="21"/>
      <c r="BP171" s="21"/>
      <c r="BQ171" s="21"/>
      <c r="BR171" s="21"/>
      <c r="BS171" s="21"/>
      <c r="BT171" s="21"/>
      <c r="BU171" s="21"/>
      <c r="BV171" s="21"/>
      <c r="BW171" s="21"/>
      <c r="BX171" s="21"/>
      <c r="BY171" s="21"/>
      <c r="BZ171" s="21"/>
      <c r="CA171" s="21"/>
      <c r="CB171" s="21"/>
      <c r="CC171" s="21"/>
      <c r="CD171" s="21"/>
      <c r="CE171" s="21"/>
      <c r="CF171" s="21"/>
      <c r="CG171" s="21"/>
      <c r="CH171" s="21"/>
      <c r="CI171" s="21"/>
      <c r="CJ171" s="21"/>
      <c r="CK171" s="21"/>
      <c r="CL171" s="21"/>
      <c r="CM171" s="21"/>
      <c r="CN171" s="21"/>
      <c r="CO171" s="21"/>
      <c r="CP171" s="21"/>
      <c r="CQ171" s="21"/>
      <c r="CR171" s="21"/>
      <c r="CS171" s="21"/>
      <c r="CT171" s="21"/>
      <c r="CU171" s="21"/>
      <c r="CV171" s="21"/>
      <c r="CW171" s="21"/>
      <c r="CX171" s="21"/>
      <c r="CY171" s="21"/>
      <c r="CZ171" s="21"/>
      <c r="DA171" s="21"/>
      <c r="DB171" s="21"/>
      <c r="DC171" s="21"/>
      <c r="DD171" s="21"/>
      <c r="DE171" s="21"/>
      <c r="DF171" s="21"/>
      <c r="DG171" s="21"/>
      <c r="DH171" s="21"/>
      <c r="DI171" s="21"/>
      <c r="DJ171" s="21"/>
      <c r="DK171" s="21"/>
      <c r="DL171" s="21"/>
      <c r="DM171" s="21"/>
      <c r="DN171" s="21"/>
      <c r="DO171" s="21"/>
      <c r="DP171" s="21"/>
      <c r="DQ171" s="21"/>
      <c r="DR171" s="21"/>
      <c r="DS171" s="21"/>
      <c r="DT171" s="21"/>
      <c r="DU171" s="21"/>
      <c r="DV171" s="21"/>
      <c r="DW171" s="21"/>
      <c r="DX171" s="21"/>
      <c r="DY171" s="21"/>
      <c r="DZ171" s="21"/>
      <c r="EA171" s="21"/>
      <c r="EB171" s="21"/>
      <c r="EC171" s="21"/>
      <c r="ED171" s="21"/>
      <c r="EE171" s="21"/>
      <c r="EF171" s="21"/>
      <c r="EG171" s="21"/>
      <c r="EH171" s="21"/>
      <c r="EI171" s="21"/>
      <c r="EJ171" s="21"/>
      <c r="EK171" s="21"/>
      <c r="EL171" s="21"/>
      <c r="EM171" s="21"/>
      <c r="EN171" s="21"/>
      <c r="EO171" s="21"/>
    </row>
    <row r="172" spans="1:145" ht="14.25" customHeight="1">
      <c r="A172" s="21"/>
      <c r="B172" s="21"/>
      <c r="C172" s="21"/>
      <c r="D172" s="79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  <c r="AV172" s="21"/>
      <c r="AW172" s="21"/>
      <c r="AX172" s="21"/>
      <c r="AY172" s="21"/>
      <c r="AZ172" s="21"/>
      <c r="BA172" s="21"/>
      <c r="BB172" s="21"/>
      <c r="BC172" s="21"/>
      <c r="BD172" s="21"/>
      <c r="BE172" s="21"/>
      <c r="BF172" s="21"/>
      <c r="BG172" s="21"/>
      <c r="BH172" s="21"/>
      <c r="BI172" s="21"/>
      <c r="BJ172" s="21"/>
      <c r="BK172" s="21"/>
      <c r="BL172" s="21"/>
      <c r="BM172" s="21"/>
      <c r="BN172" s="21"/>
      <c r="BO172" s="21"/>
      <c r="BP172" s="21"/>
      <c r="BQ172" s="21"/>
      <c r="BR172" s="21"/>
      <c r="BS172" s="21"/>
      <c r="BT172" s="21"/>
      <c r="BU172" s="21"/>
      <c r="BV172" s="21"/>
      <c r="BW172" s="21"/>
      <c r="BX172" s="21"/>
      <c r="BY172" s="21"/>
      <c r="BZ172" s="21"/>
      <c r="CA172" s="21"/>
      <c r="CB172" s="21"/>
      <c r="CC172" s="21"/>
      <c r="CD172" s="21"/>
      <c r="CE172" s="21"/>
      <c r="CF172" s="21"/>
      <c r="CG172" s="21"/>
      <c r="CH172" s="21"/>
      <c r="CI172" s="21"/>
      <c r="CJ172" s="21"/>
      <c r="CK172" s="21"/>
      <c r="CL172" s="21"/>
      <c r="CM172" s="21"/>
      <c r="CN172" s="21"/>
      <c r="CO172" s="21"/>
      <c r="CP172" s="21"/>
      <c r="CQ172" s="21"/>
      <c r="CR172" s="21"/>
      <c r="CS172" s="21"/>
      <c r="CT172" s="21"/>
      <c r="CU172" s="21"/>
      <c r="CV172" s="21"/>
      <c r="CW172" s="21"/>
      <c r="CX172" s="21"/>
      <c r="CY172" s="21"/>
      <c r="CZ172" s="21"/>
      <c r="DA172" s="21"/>
      <c r="DB172" s="21"/>
      <c r="DC172" s="21"/>
      <c r="DD172" s="21"/>
      <c r="DE172" s="21"/>
      <c r="DF172" s="21"/>
      <c r="DG172" s="21"/>
      <c r="DH172" s="21"/>
      <c r="DI172" s="21"/>
      <c r="DJ172" s="21"/>
      <c r="DK172" s="21"/>
      <c r="DL172" s="21"/>
      <c r="DM172" s="21"/>
      <c r="DN172" s="21"/>
      <c r="DO172" s="21"/>
      <c r="DP172" s="21"/>
      <c r="DQ172" s="21"/>
      <c r="DR172" s="21"/>
      <c r="DS172" s="21"/>
      <c r="DT172" s="21"/>
      <c r="DU172" s="21"/>
      <c r="DV172" s="21"/>
      <c r="DW172" s="21"/>
      <c r="DX172" s="21"/>
      <c r="DY172" s="21"/>
      <c r="DZ172" s="21"/>
      <c r="EA172" s="21"/>
      <c r="EB172" s="21"/>
      <c r="EC172" s="21"/>
      <c r="ED172" s="21"/>
      <c r="EE172" s="21"/>
      <c r="EF172" s="21"/>
      <c r="EG172" s="21"/>
      <c r="EH172" s="21"/>
      <c r="EI172" s="21"/>
      <c r="EJ172" s="21"/>
      <c r="EK172" s="21"/>
      <c r="EL172" s="21"/>
      <c r="EM172" s="21"/>
      <c r="EN172" s="21"/>
      <c r="EO172" s="21"/>
    </row>
    <row r="173" spans="1:145" ht="14.25" customHeight="1">
      <c r="A173" s="21"/>
      <c r="B173" s="21"/>
      <c r="C173" s="21"/>
      <c r="D173" s="79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21"/>
      <c r="AV173" s="21"/>
      <c r="AW173" s="21"/>
      <c r="AX173" s="21"/>
      <c r="AY173" s="21"/>
      <c r="AZ173" s="21"/>
      <c r="BA173" s="21"/>
      <c r="BB173" s="21"/>
      <c r="BC173" s="21"/>
      <c r="BD173" s="21"/>
      <c r="BE173" s="21"/>
      <c r="BF173" s="21"/>
      <c r="BG173" s="21"/>
      <c r="BH173" s="21"/>
      <c r="BI173" s="21"/>
      <c r="BJ173" s="21"/>
      <c r="BK173" s="21"/>
      <c r="BL173" s="21"/>
      <c r="BM173" s="21"/>
      <c r="BN173" s="21"/>
      <c r="BO173" s="21"/>
      <c r="BP173" s="21"/>
      <c r="BQ173" s="21"/>
      <c r="BR173" s="21"/>
      <c r="BS173" s="21"/>
      <c r="BT173" s="21"/>
      <c r="BU173" s="21"/>
      <c r="BV173" s="21"/>
      <c r="BW173" s="21"/>
      <c r="BX173" s="21"/>
      <c r="BY173" s="21"/>
      <c r="BZ173" s="21"/>
      <c r="CA173" s="21"/>
      <c r="CB173" s="21"/>
      <c r="CC173" s="21"/>
      <c r="CD173" s="21"/>
      <c r="CE173" s="21"/>
      <c r="CF173" s="21"/>
      <c r="CG173" s="21"/>
      <c r="CH173" s="21"/>
      <c r="CI173" s="21"/>
      <c r="CJ173" s="21"/>
      <c r="CK173" s="21"/>
      <c r="CL173" s="21"/>
      <c r="CM173" s="21"/>
      <c r="CN173" s="21"/>
      <c r="CO173" s="21"/>
      <c r="CP173" s="21"/>
      <c r="CQ173" s="21"/>
      <c r="CR173" s="21"/>
      <c r="CS173" s="21"/>
      <c r="CT173" s="21"/>
      <c r="CU173" s="21"/>
      <c r="CV173" s="21"/>
      <c r="CW173" s="21"/>
      <c r="CX173" s="21"/>
      <c r="CY173" s="21"/>
      <c r="CZ173" s="21"/>
      <c r="DA173" s="21"/>
      <c r="DB173" s="21"/>
      <c r="DC173" s="21"/>
      <c r="DD173" s="21"/>
      <c r="DE173" s="21"/>
      <c r="DF173" s="21"/>
      <c r="DG173" s="21"/>
      <c r="DH173" s="21"/>
      <c r="DI173" s="21"/>
      <c r="DJ173" s="21"/>
      <c r="DK173" s="21"/>
      <c r="DL173" s="21"/>
      <c r="DM173" s="21"/>
      <c r="DN173" s="21"/>
      <c r="DO173" s="21"/>
      <c r="DP173" s="21"/>
      <c r="DQ173" s="21"/>
      <c r="DR173" s="21"/>
      <c r="DS173" s="21"/>
      <c r="DT173" s="21"/>
      <c r="DU173" s="21"/>
      <c r="DV173" s="21"/>
      <c r="DW173" s="21"/>
      <c r="DX173" s="21"/>
      <c r="DY173" s="21"/>
      <c r="DZ173" s="21"/>
      <c r="EA173" s="21"/>
      <c r="EB173" s="21"/>
      <c r="EC173" s="21"/>
      <c r="ED173" s="21"/>
      <c r="EE173" s="21"/>
      <c r="EF173" s="21"/>
      <c r="EG173" s="21"/>
      <c r="EH173" s="21"/>
      <c r="EI173" s="21"/>
      <c r="EJ173" s="21"/>
      <c r="EK173" s="21"/>
      <c r="EL173" s="21"/>
      <c r="EM173" s="21"/>
      <c r="EN173" s="21"/>
      <c r="EO173" s="21"/>
    </row>
    <row r="174" spans="1:145" ht="14.25" customHeight="1">
      <c r="A174" s="21"/>
      <c r="B174" s="21"/>
      <c r="C174" s="21"/>
      <c r="D174" s="79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  <c r="AV174" s="21"/>
      <c r="AW174" s="21"/>
      <c r="AX174" s="21"/>
      <c r="AY174" s="21"/>
      <c r="AZ174" s="21"/>
      <c r="BA174" s="21"/>
      <c r="BB174" s="21"/>
      <c r="BC174" s="21"/>
      <c r="BD174" s="21"/>
      <c r="BE174" s="21"/>
      <c r="BF174" s="21"/>
      <c r="BG174" s="21"/>
      <c r="BH174" s="21"/>
      <c r="BI174" s="21"/>
      <c r="BJ174" s="21"/>
      <c r="BK174" s="21"/>
      <c r="BL174" s="21"/>
      <c r="BM174" s="21"/>
      <c r="BN174" s="21"/>
      <c r="BO174" s="21"/>
      <c r="BP174" s="21"/>
      <c r="BQ174" s="21"/>
      <c r="BR174" s="21"/>
      <c r="BS174" s="21"/>
      <c r="BT174" s="21"/>
      <c r="BU174" s="21"/>
      <c r="BV174" s="21"/>
      <c r="BW174" s="21"/>
      <c r="BX174" s="21"/>
      <c r="BY174" s="21"/>
      <c r="BZ174" s="21"/>
      <c r="CA174" s="21"/>
      <c r="CB174" s="21"/>
      <c r="CC174" s="21"/>
      <c r="CD174" s="21"/>
      <c r="CE174" s="21"/>
      <c r="CF174" s="21"/>
      <c r="CG174" s="21"/>
      <c r="CH174" s="21"/>
      <c r="CI174" s="21"/>
      <c r="CJ174" s="21"/>
      <c r="CK174" s="21"/>
      <c r="CL174" s="21"/>
      <c r="CM174" s="21"/>
      <c r="CN174" s="21"/>
      <c r="CO174" s="21"/>
      <c r="CP174" s="21"/>
      <c r="CQ174" s="21"/>
      <c r="CR174" s="21"/>
      <c r="CS174" s="21"/>
      <c r="CT174" s="21"/>
      <c r="CU174" s="21"/>
      <c r="CV174" s="21"/>
      <c r="CW174" s="21"/>
      <c r="CX174" s="21"/>
      <c r="CY174" s="21"/>
      <c r="CZ174" s="21"/>
      <c r="DA174" s="21"/>
      <c r="DB174" s="21"/>
      <c r="DC174" s="21"/>
      <c r="DD174" s="21"/>
      <c r="DE174" s="21"/>
      <c r="DF174" s="21"/>
      <c r="DG174" s="21"/>
      <c r="DH174" s="21"/>
      <c r="DI174" s="21"/>
      <c r="DJ174" s="21"/>
      <c r="DK174" s="21"/>
      <c r="DL174" s="21"/>
      <c r="DM174" s="21"/>
      <c r="DN174" s="21"/>
      <c r="DO174" s="21"/>
      <c r="DP174" s="21"/>
      <c r="DQ174" s="21"/>
      <c r="DR174" s="21"/>
      <c r="DS174" s="21"/>
      <c r="DT174" s="21"/>
      <c r="DU174" s="21"/>
      <c r="DV174" s="21"/>
      <c r="DW174" s="21"/>
      <c r="DX174" s="21"/>
      <c r="DY174" s="21"/>
      <c r="DZ174" s="21"/>
      <c r="EA174" s="21"/>
      <c r="EB174" s="21"/>
      <c r="EC174" s="21"/>
      <c r="ED174" s="21"/>
      <c r="EE174" s="21"/>
      <c r="EF174" s="21"/>
      <c r="EG174" s="21"/>
      <c r="EH174" s="21"/>
      <c r="EI174" s="21"/>
      <c r="EJ174" s="21"/>
      <c r="EK174" s="21"/>
      <c r="EL174" s="21"/>
      <c r="EM174" s="21"/>
      <c r="EN174" s="21"/>
      <c r="EO174" s="21"/>
    </row>
    <row r="175" spans="1:145" ht="14.25" customHeight="1">
      <c r="A175" s="21"/>
      <c r="B175" s="21"/>
      <c r="C175" s="21"/>
      <c r="D175" s="79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21"/>
      <c r="AV175" s="21"/>
      <c r="AW175" s="21"/>
      <c r="AX175" s="21"/>
      <c r="AY175" s="21"/>
      <c r="AZ175" s="21"/>
      <c r="BA175" s="21"/>
      <c r="BB175" s="21"/>
      <c r="BC175" s="21"/>
      <c r="BD175" s="21"/>
      <c r="BE175" s="21"/>
      <c r="BF175" s="21"/>
      <c r="BG175" s="21"/>
      <c r="BH175" s="21"/>
      <c r="BI175" s="21"/>
      <c r="BJ175" s="21"/>
      <c r="BK175" s="21"/>
      <c r="BL175" s="21"/>
      <c r="BM175" s="21"/>
      <c r="BN175" s="21"/>
      <c r="BO175" s="21"/>
      <c r="BP175" s="21"/>
      <c r="BQ175" s="21"/>
      <c r="BR175" s="21"/>
      <c r="BS175" s="21"/>
      <c r="BT175" s="21"/>
      <c r="BU175" s="21"/>
      <c r="BV175" s="21"/>
      <c r="BW175" s="21"/>
      <c r="BX175" s="21"/>
      <c r="BY175" s="21"/>
      <c r="BZ175" s="21"/>
      <c r="CA175" s="21"/>
      <c r="CB175" s="21"/>
      <c r="CC175" s="21"/>
      <c r="CD175" s="21"/>
      <c r="CE175" s="21"/>
      <c r="CF175" s="21"/>
      <c r="CG175" s="21"/>
      <c r="CH175" s="21"/>
      <c r="CI175" s="21"/>
      <c r="CJ175" s="21"/>
      <c r="CK175" s="21"/>
      <c r="CL175" s="21"/>
      <c r="CM175" s="21"/>
      <c r="CN175" s="21"/>
      <c r="CO175" s="21"/>
      <c r="CP175" s="21"/>
      <c r="CQ175" s="21"/>
      <c r="CR175" s="21"/>
      <c r="CS175" s="21"/>
      <c r="CT175" s="21"/>
      <c r="CU175" s="21"/>
      <c r="CV175" s="21"/>
      <c r="CW175" s="21"/>
      <c r="CX175" s="21"/>
      <c r="CY175" s="21"/>
      <c r="CZ175" s="21"/>
      <c r="DA175" s="21"/>
      <c r="DB175" s="21"/>
      <c r="DC175" s="21"/>
      <c r="DD175" s="21"/>
      <c r="DE175" s="21"/>
      <c r="DF175" s="21"/>
      <c r="DG175" s="21"/>
      <c r="DH175" s="21"/>
      <c r="DI175" s="21"/>
      <c r="DJ175" s="21"/>
      <c r="DK175" s="21"/>
      <c r="DL175" s="21"/>
      <c r="DM175" s="21"/>
      <c r="DN175" s="21"/>
      <c r="DO175" s="21"/>
      <c r="DP175" s="21"/>
      <c r="DQ175" s="21"/>
      <c r="DR175" s="21"/>
      <c r="DS175" s="21"/>
      <c r="DT175" s="21"/>
      <c r="DU175" s="21"/>
      <c r="DV175" s="21"/>
      <c r="DW175" s="21"/>
      <c r="DX175" s="21"/>
      <c r="DY175" s="21"/>
      <c r="DZ175" s="21"/>
      <c r="EA175" s="21"/>
      <c r="EB175" s="21"/>
      <c r="EC175" s="21"/>
      <c r="ED175" s="21"/>
      <c r="EE175" s="21"/>
      <c r="EF175" s="21"/>
      <c r="EG175" s="21"/>
      <c r="EH175" s="21"/>
      <c r="EI175" s="21"/>
      <c r="EJ175" s="21"/>
      <c r="EK175" s="21"/>
      <c r="EL175" s="21"/>
      <c r="EM175" s="21"/>
      <c r="EN175" s="21"/>
      <c r="EO175" s="21"/>
    </row>
    <row r="176" spans="1:145" ht="14.25" customHeight="1">
      <c r="A176" s="21"/>
      <c r="B176" s="21"/>
      <c r="C176" s="21"/>
      <c r="D176" s="79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21"/>
      <c r="AV176" s="21"/>
      <c r="AW176" s="21"/>
      <c r="AX176" s="21"/>
      <c r="AY176" s="21"/>
      <c r="AZ176" s="21"/>
      <c r="BA176" s="21"/>
      <c r="BB176" s="21"/>
      <c r="BC176" s="21"/>
      <c r="BD176" s="21"/>
      <c r="BE176" s="21"/>
      <c r="BF176" s="21"/>
      <c r="BG176" s="21"/>
      <c r="BH176" s="21"/>
      <c r="BI176" s="21"/>
      <c r="BJ176" s="21"/>
      <c r="BK176" s="21"/>
      <c r="BL176" s="21"/>
      <c r="BM176" s="21"/>
      <c r="BN176" s="21"/>
      <c r="BO176" s="21"/>
      <c r="BP176" s="21"/>
      <c r="BQ176" s="21"/>
      <c r="BR176" s="21"/>
      <c r="BS176" s="21"/>
      <c r="BT176" s="21"/>
      <c r="BU176" s="21"/>
      <c r="BV176" s="21"/>
      <c r="BW176" s="21"/>
      <c r="BX176" s="21"/>
      <c r="BY176" s="21"/>
      <c r="BZ176" s="21"/>
      <c r="CA176" s="21"/>
      <c r="CB176" s="21"/>
      <c r="CC176" s="21"/>
      <c r="CD176" s="21"/>
      <c r="CE176" s="21"/>
      <c r="CF176" s="21"/>
      <c r="CG176" s="21"/>
      <c r="CH176" s="21"/>
      <c r="CI176" s="21"/>
      <c r="CJ176" s="21"/>
      <c r="CK176" s="21"/>
      <c r="CL176" s="21"/>
      <c r="CM176" s="21"/>
      <c r="CN176" s="21"/>
      <c r="CO176" s="21"/>
      <c r="CP176" s="21"/>
      <c r="CQ176" s="21"/>
      <c r="CR176" s="21"/>
      <c r="CS176" s="21"/>
      <c r="CT176" s="21"/>
      <c r="CU176" s="21"/>
      <c r="CV176" s="21"/>
      <c r="CW176" s="21"/>
      <c r="CX176" s="21"/>
      <c r="CY176" s="21"/>
      <c r="CZ176" s="21"/>
      <c r="DA176" s="21"/>
      <c r="DB176" s="21"/>
      <c r="DC176" s="21"/>
      <c r="DD176" s="21"/>
      <c r="DE176" s="21"/>
      <c r="DF176" s="21"/>
      <c r="DG176" s="21"/>
      <c r="DH176" s="21"/>
      <c r="DI176" s="21"/>
      <c r="DJ176" s="21"/>
      <c r="DK176" s="21"/>
      <c r="DL176" s="21"/>
      <c r="DM176" s="21"/>
      <c r="DN176" s="21"/>
      <c r="DO176" s="21"/>
      <c r="DP176" s="21"/>
      <c r="DQ176" s="21"/>
      <c r="DR176" s="21"/>
      <c r="DS176" s="21"/>
      <c r="DT176" s="21"/>
      <c r="DU176" s="21"/>
      <c r="DV176" s="21"/>
      <c r="DW176" s="21"/>
      <c r="DX176" s="21"/>
      <c r="DY176" s="21"/>
      <c r="DZ176" s="21"/>
      <c r="EA176" s="21"/>
      <c r="EB176" s="21"/>
      <c r="EC176" s="21"/>
      <c r="ED176" s="21"/>
      <c r="EE176" s="21"/>
      <c r="EF176" s="21"/>
      <c r="EG176" s="21"/>
      <c r="EH176" s="21"/>
      <c r="EI176" s="21"/>
      <c r="EJ176" s="21"/>
      <c r="EK176" s="21"/>
      <c r="EL176" s="21"/>
      <c r="EM176" s="21"/>
      <c r="EN176" s="21"/>
      <c r="EO176" s="21"/>
    </row>
    <row r="177" spans="1:145" ht="14.25" customHeight="1">
      <c r="A177" s="21"/>
      <c r="B177" s="21"/>
      <c r="C177" s="21"/>
      <c r="D177" s="79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21"/>
      <c r="AV177" s="21"/>
      <c r="AW177" s="21"/>
      <c r="AX177" s="21"/>
      <c r="AY177" s="21"/>
      <c r="AZ177" s="21"/>
      <c r="BA177" s="21"/>
      <c r="BB177" s="21"/>
      <c r="BC177" s="21"/>
      <c r="BD177" s="21"/>
      <c r="BE177" s="21"/>
      <c r="BF177" s="21"/>
      <c r="BG177" s="21"/>
      <c r="BH177" s="21"/>
      <c r="BI177" s="21"/>
      <c r="BJ177" s="21"/>
      <c r="BK177" s="21"/>
      <c r="BL177" s="21"/>
      <c r="BM177" s="21"/>
      <c r="BN177" s="21"/>
      <c r="BO177" s="21"/>
      <c r="BP177" s="21"/>
      <c r="BQ177" s="21"/>
      <c r="BR177" s="21"/>
      <c r="BS177" s="21"/>
      <c r="BT177" s="21"/>
      <c r="BU177" s="21"/>
      <c r="BV177" s="21"/>
      <c r="BW177" s="21"/>
      <c r="BX177" s="21"/>
      <c r="BY177" s="21"/>
      <c r="BZ177" s="21"/>
      <c r="CA177" s="21"/>
      <c r="CB177" s="21"/>
      <c r="CC177" s="21"/>
      <c r="CD177" s="21"/>
      <c r="CE177" s="21"/>
      <c r="CF177" s="21"/>
      <c r="CG177" s="21"/>
      <c r="CH177" s="21"/>
      <c r="CI177" s="21"/>
      <c r="CJ177" s="21"/>
      <c r="CK177" s="21"/>
      <c r="CL177" s="21"/>
      <c r="CM177" s="21"/>
      <c r="CN177" s="21"/>
      <c r="CO177" s="21"/>
      <c r="CP177" s="21"/>
      <c r="CQ177" s="21"/>
      <c r="CR177" s="21"/>
      <c r="CS177" s="21"/>
      <c r="CT177" s="21"/>
      <c r="CU177" s="21"/>
      <c r="CV177" s="21"/>
      <c r="CW177" s="21"/>
      <c r="CX177" s="21"/>
      <c r="CY177" s="21"/>
      <c r="CZ177" s="21"/>
      <c r="DA177" s="21"/>
      <c r="DB177" s="21"/>
      <c r="DC177" s="21"/>
      <c r="DD177" s="21"/>
      <c r="DE177" s="21"/>
      <c r="DF177" s="21"/>
      <c r="DG177" s="21"/>
      <c r="DH177" s="21"/>
      <c r="DI177" s="21"/>
      <c r="DJ177" s="21"/>
      <c r="DK177" s="21"/>
      <c r="DL177" s="21"/>
      <c r="DM177" s="21"/>
      <c r="DN177" s="21"/>
      <c r="DO177" s="21"/>
      <c r="DP177" s="21"/>
      <c r="DQ177" s="21"/>
      <c r="DR177" s="21"/>
      <c r="DS177" s="21"/>
      <c r="DT177" s="21"/>
      <c r="DU177" s="21"/>
      <c r="DV177" s="21"/>
      <c r="DW177" s="21"/>
      <c r="DX177" s="21"/>
      <c r="DY177" s="21"/>
      <c r="DZ177" s="21"/>
      <c r="EA177" s="21"/>
      <c r="EB177" s="21"/>
      <c r="EC177" s="21"/>
      <c r="ED177" s="21"/>
      <c r="EE177" s="21"/>
      <c r="EF177" s="21"/>
      <c r="EG177" s="21"/>
      <c r="EH177" s="21"/>
      <c r="EI177" s="21"/>
      <c r="EJ177" s="21"/>
      <c r="EK177" s="21"/>
      <c r="EL177" s="21"/>
      <c r="EM177" s="21"/>
      <c r="EN177" s="21"/>
      <c r="EO177" s="21"/>
    </row>
    <row r="178" spans="1:145" ht="14.25" customHeight="1">
      <c r="A178" s="21"/>
      <c r="B178" s="21"/>
      <c r="C178" s="21"/>
      <c r="D178" s="79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21"/>
      <c r="AV178" s="21"/>
      <c r="AW178" s="21"/>
      <c r="AX178" s="21"/>
      <c r="AY178" s="21"/>
      <c r="AZ178" s="21"/>
      <c r="BA178" s="21"/>
      <c r="BB178" s="21"/>
      <c r="BC178" s="21"/>
      <c r="BD178" s="21"/>
      <c r="BE178" s="21"/>
      <c r="BF178" s="21"/>
      <c r="BG178" s="21"/>
      <c r="BH178" s="21"/>
      <c r="BI178" s="21"/>
      <c r="BJ178" s="21"/>
      <c r="BK178" s="21"/>
      <c r="BL178" s="21"/>
      <c r="BM178" s="21"/>
      <c r="BN178" s="21"/>
      <c r="BO178" s="21"/>
      <c r="BP178" s="21"/>
      <c r="BQ178" s="21"/>
      <c r="BR178" s="21"/>
      <c r="BS178" s="21"/>
      <c r="BT178" s="21"/>
      <c r="BU178" s="21"/>
      <c r="BV178" s="21"/>
      <c r="BW178" s="21"/>
      <c r="BX178" s="21"/>
      <c r="BY178" s="21"/>
      <c r="BZ178" s="21"/>
      <c r="CA178" s="21"/>
      <c r="CB178" s="21"/>
      <c r="CC178" s="21"/>
      <c r="CD178" s="21"/>
      <c r="CE178" s="21"/>
      <c r="CF178" s="21"/>
      <c r="CG178" s="21"/>
      <c r="CH178" s="21"/>
      <c r="CI178" s="21"/>
      <c r="CJ178" s="21"/>
      <c r="CK178" s="21"/>
      <c r="CL178" s="21"/>
      <c r="CM178" s="21"/>
      <c r="CN178" s="21"/>
      <c r="CO178" s="21"/>
      <c r="CP178" s="21"/>
      <c r="CQ178" s="21"/>
      <c r="CR178" s="21"/>
      <c r="CS178" s="21"/>
      <c r="CT178" s="21"/>
      <c r="CU178" s="21"/>
      <c r="CV178" s="21"/>
      <c r="CW178" s="21"/>
      <c r="CX178" s="21"/>
      <c r="CY178" s="21"/>
      <c r="CZ178" s="21"/>
      <c r="DA178" s="21"/>
      <c r="DB178" s="21"/>
      <c r="DC178" s="21"/>
      <c r="DD178" s="21"/>
      <c r="DE178" s="21"/>
      <c r="DF178" s="21"/>
      <c r="DG178" s="21"/>
      <c r="DH178" s="21"/>
      <c r="DI178" s="21"/>
      <c r="DJ178" s="21"/>
      <c r="DK178" s="21"/>
      <c r="DL178" s="21"/>
      <c r="DM178" s="21"/>
      <c r="DN178" s="21"/>
      <c r="DO178" s="21"/>
      <c r="DP178" s="21"/>
      <c r="DQ178" s="21"/>
      <c r="DR178" s="21"/>
      <c r="DS178" s="21"/>
      <c r="DT178" s="21"/>
      <c r="DU178" s="21"/>
      <c r="DV178" s="21"/>
      <c r="DW178" s="21"/>
      <c r="DX178" s="21"/>
      <c r="DY178" s="21"/>
      <c r="DZ178" s="21"/>
      <c r="EA178" s="21"/>
      <c r="EB178" s="21"/>
      <c r="EC178" s="21"/>
      <c r="ED178" s="21"/>
      <c r="EE178" s="21"/>
      <c r="EF178" s="21"/>
      <c r="EG178" s="21"/>
      <c r="EH178" s="21"/>
      <c r="EI178" s="21"/>
      <c r="EJ178" s="21"/>
      <c r="EK178" s="21"/>
      <c r="EL178" s="21"/>
      <c r="EM178" s="21"/>
      <c r="EN178" s="21"/>
      <c r="EO178" s="21"/>
    </row>
    <row r="179" spans="1:145" ht="14.25" customHeight="1">
      <c r="A179" s="21"/>
      <c r="B179" s="21"/>
      <c r="C179" s="21"/>
      <c r="D179" s="79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  <c r="AV179" s="21"/>
      <c r="AW179" s="21"/>
      <c r="AX179" s="21"/>
      <c r="AY179" s="21"/>
      <c r="AZ179" s="21"/>
      <c r="BA179" s="21"/>
      <c r="BB179" s="21"/>
      <c r="BC179" s="21"/>
      <c r="BD179" s="21"/>
      <c r="BE179" s="21"/>
      <c r="BF179" s="21"/>
      <c r="BG179" s="21"/>
      <c r="BH179" s="21"/>
      <c r="BI179" s="21"/>
      <c r="BJ179" s="21"/>
      <c r="BK179" s="21"/>
      <c r="BL179" s="21"/>
      <c r="BM179" s="21"/>
      <c r="BN179" s="21"/>
      <c r="BO179" s="21"/>
      <c r="BP179" s="21"/>
      <c r="BQ179" s="21"/>
      <c r="BR179" s="21"/>
      <c r="BS179" s="21"/>
      <c r="BT179" s="21"/>
      <c r="BU179" s="21"/>
      <c r="BV179" s="21"/>
      <c r="BW179" s="21"/>
      <c r="BX179" s="21"/>
      <c r="BY179" s="21"/>
      <c r="BZ179" s="21"/>
      <c r="CA179" s="21"/>
      <c r="CB179" s="21"/>
      <c r="CC179" s="21"/>
      <c r="CD179" s="21"/>
      <c r="CE179" s="21"/>
      <c r="CF179" s="21"/>
      <c r="CG179" s="21"/>
      <c r="CH179" s="21"/>
      <c r="CI179" s="21"/>
      <c r="CJ179" s="21"/>
      <c r="CK179" s="21"/>
      <c r="CL179" s="21"/>
      <c r="CM179" s="21"/>
      <c r="CN179" s="21"/>
      <c r="CO179" s="21"/>
      <c r="CP179" s="21"/>
      <c r="CQ179" s="21"/>
      <c r="CR179" s="21"/>
      <c r="CS179" s="21"/>
      <c r="CT179" s="21"/>
      <c r="CU179" s="21"/>
      <c r="CV179" s="21"/>
      <c r="CW179" s="21"/>
      <c r="CX179" s="21"/>
      <c r="CY179" s="21"/>
      <c r="CZ179" s="21"/>
      <c r="DA179" s="21"/>
      <c r="DB179" s="21"/>
      <c r="DC179" s="21"/>
      <c r="DD179" s="21"/>
      <c r="DE179" s="21"/>
      <c r="DF179" s="21"/>
      <c r="DG179" s="21"/>
      <c r="DH179" s="21"/>
      <c r="DI179" s="21"/>
      <c r="DJ179" s="21"/>
      <c r="DK179" s="21"/>
      <c r="DL179" s="21"/>
      <c r="DM179" s="21"/>
      <c r="DN179" s="21"/>
      <c r="DO179" s="21"/>
      <c r="DP179" s="21"/>
      <c r="DQ179" s="21"/>
      <c r="DR179" s="21"/>
      <c r="DS179" s="21"/>
      <c r="DT179" s="21"/>
      <c r="DU179" s="21"/>
      <c r="DV179" s="21"/>
      <c r="DW179" s="21"/>
      <c r="DX179" s="21"/>
      <c r="DY179" s="21"/>
      <c r="DZ179" s="21"/>
      <c r="EA179" s="21"/>
      <c r="EB179" s="21"/>
      <c r="EC179" s="21"/>
      <c r="ED179" s="21"/>
      <c r="EE179" s="21"/>
      <c r="EF179" s="21"/>
      <c r="EG179" s="21"/>
      <c r="EH179" s="21"/>
      <c r="EI179" s="21"/>
      <c r="EJ179" s="21"/>
      <c r="EK179" s="21"/>
      <c r="EL179" s="21"/>
      <c r="EM179" s="21"/>
      <c r="EN179" s="21"/>
      <c r="EO179" s="21"/>
    </row>
    <row r="180" spans="1:145" ht="14.25" customHeight="1">
      <c r="A180" s="21"/>
      <c r="B180" s="21"/>
      <c r="C180" s="21"/>
      <c r="D180" s="79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  <c r="AU180" s="21"/>
      <c r="AV180" s="21"/>
      <c r="AW180" s="21"/>
      <c r="AX180" s="21"/>
      <c r="AY180" s="21"/>
      <c r="AZ180" s="21"/>
      <c r="BA180" s="21"/>
      <c r="BB180" s="21"/>
      <c r="BC180" s="21"/>
      <c r="BD180" s="21"/>
      <c r="BE180" s="21"/>
      <c r="BF180" s="21"/>
      <c r="BG180" s="21"/>
      <c r="BH180" s="21"/>
      <c r="BI180" s="21"/>
      <c r="BJ180" s="21"/>
      <c r="BK180" s="21"/>
      <c r="BL180" s="21"/>
      <c r="BM180" s="21"/>
      <c r="BN180" s="21"/>
      <c r="BO180" s="21"/>
      <c r="BP180" s="21"/>
      <c r="BQ180" s="21"/>
      <c r="BR180" s="21"/>
      <c r="BS180" s="21"/>
      <c r="BT180" s="21"/>
      <c r="BU180" s="21"/>
      <c r="BV180" s="21"/>
      <c r="BW180" s="21"/>
      <c r="BX180" s="21"/>
      <c r="BY180" s="21"/>
      <c r="BZ180" s="21"/>
      <c r="CA180" s="21"/>
      <c r="CB180" s="21"/>
      <c r="CC180" s="21"/>
      <c r="CD180" s="21"/>
      <c r="CE180" s="21"/>
      <c r="CF180" s="21"/>
      <c r="CG180" s="21"/>
      <c r="CH180" s="21"/>
      <c r="CI180" s="21"/>
      <c r="CJ180" s="21"/>
      <c r="CK180" s="21"/>
      <c r="CL180" s="21"/>
      <c r="CM180" s="21"/>
      <c r="CN180" s="21"/>
      <c r="CO180" s="21"/>
      <c r="CP180" s="21"/>
      <c r="CQ180" s="21"/>
      <c r="CR180" s="21"/>
      <c r="CS180" s="21"/>
      <c r="CT180" s="21"/>
      <c r="CU180" s="21"/>
      <c r="CV180" s="21"/>
      <c r="CW180" s="21"/>
      <c r="CX180" s="21"/>
      <c r="CY180" s="21"/>
      <c r="CZ180" s="21"/>
      <c r="DA180" s="21"/>
      <c r="DB180" s="21"/>
      <c r="DC180" s="21"/>
      <c r="DD180" s="21"/>
      <c r="DE180" s="21"/>
      <c r="DF180" s="21"/>
      <c r="DG180" s="21"/>
      <c r="DH180" s="21"/>
      <c r="DI180" s="21"/>
      <c r="DJ180" s="21"/>
      <c r="DK180" s="21"/>
      <c r="DL180" s="21"/>
      <c r="DM180" s="21"/>
      <c r="DN180" s="21"/>
      <c r="DO180" s="21"/>
      <c r="DP180" s="21"/>
      <c r="DQ180" s="21"/>
      <c r="DR180" s="21"/>
      <c r="DS180" s="21"/>
      <c r="DT180" s="21"/>
      <c r="DU180" s="21"/>
      <c r="DV180" s="21"/>
      <c r="DW180" s="21"/>
      <c r="DX180" s="21"/>
      <c r="DY180" s="21"/>
      <c r="DZ180" s="21"/>
      <c r="EA180" s="21"/>
      <c r="EB180" s="21"/>
      <c r="EC180" s="21"/>
      <c r="ED180" s="21"/>
      <c r="EE180" s="21"/>
      <c r="EF180" s="21"/>
      <c r="EG180" s="21"/>
      <c r="EH180" s="21"/>
      <c r="EI180" s="21"/>
      <c r="EJ180" s="21"/>
      <c r="EK180" s="21"/>
      <c r="EL180" s="21"/>
      <c r="EM180" s="21"/>
      <c r="EN180" s="21"/>
      <c r="EO180" s="21"/>
    </row>
    <row r="181" spans="1:145" ht="14.25" customHeight="1">
      <c r="A181" s="21"/>
      <c r="B181" s="21"/>
      <c r="C181" s="21"/>
      <c r="D181" s="79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  <c r="AU181" s="21"/>
      <c r="AV181" s="21"/>
      <c r="AW181" s="21"/>
      <c r="AX181" s="21"/>
      <c r="AY181" s="21"/>
      <c r="AZ181" s="21"/>
      <c r="BA181" s="21"/>
      <c r="BB181" s="21"/>
      <c r="BC181" s="21"/>
      <c r="BD181" s="21"/>
      <c r="BE181" s="21"/>
      <c r="BF181" s="21"/>
      <c r="BG181" s="21"/>
      <c r="BH181" s="21"/>
      <c r="BI181" s="21"/>
      <c r="BJ181" s="21"/>
      <c r="BK181" s="21"/>
      <c r="BL181" s="21"/>
      <c r="BM181" s="21"/>
      <c r="BN181" s="21"/>
      <c r="BO181" s="21"/>
      <c r="BP181" s="21"/>
      <c r="BQ181" s="21"/>
      <c r="BR181" s="21"/>
      <c r="BS181" s="21"/>
      <c r="BT181" s="21"/>
      <c r="BU181" s="21"/>
      <c r="BV181" s="21"/>
      <c r="BW181" s="21"/>
      <c r="BX181" s="21"/>
      <c r="BY181" s="21"/>
      <c r="BZ181" s="21"/>
      <c r="CA181" s="21"/>
      <c r="CB181" s="21"/>
      <c r="CC181" s="21"/>
      <c r="CD181" s="21"/>
      <c r="CE181" s="21"/>
      <c r="CF181" s="21"/>
      <c r="CG181" s="21"/>
      <c r="CH181" s="21"/>
      <c r="CI181" s="21"/>
      <c r="CJ181" s="21"/>
      <c r="CK181" s="21"/>
      <c r="CL181" s="21"/>
      <c r="CM181" s="21"/>
      <c r="CN181" s="21"/>
      <c r="CO181" s="21"/>
      <c r="CP181" s="21"/>
      <c r="CQ181" s="21"/>
      <c r="CR181" s="21"/>
      <c r="CS181" s="21"/>
      <c r="CT181" s="21"/>
      <c r="CU181" s="21"/>
      <c r="CV181" s="21"/>
      <c r="CW181" s="21"/>
      <c r="CX181" s="21"/>
      <c r="CY181" s="21"/>
      <c r="CZ181" s="21"/>
      <c r="DA181" s="21"/>
      <c r="DB181" s="21"/>
      <c r="DC181" s="21"/>
      <c r="DD181" s="21"/>
      <c r="DE181" s="21"/>
      <c r="DF181" s="21"/>
      <c r="DG181" s="21"/>
      <c r="DH181" s="21"/>
      <c r="DI181" s="21"/>
      <c r="DJ181" s="21"/>
      <c r="DK181" s="21"/>
      <c r="DL181" s="21"/>
      <c r="DM181" s="21"/>
      <c r="DN181" s="21"/>
      <c r="DO181" s="21"/>
      <c r="DP181" s="21"/>
      <c r="DQ181" s="21"/>
      <c r="DR181" s="21"/>
      <c r="DS181" s="21"/>
      <c r="DT181" s="21"/>
      <c r="DU181" s="21"/>
      <c r="DV181" s="21"/>
      <c r="DW181" s="21"/>
      <c r="DX181" s="21"/>
      <c r="DY181" s="21"/>
      <c r="DZ181" s="21"/>
      <c r="EA181" s="21"/>
      <c r="EB181" s="21"/>
      <c r="EC181" s="21"/>
      <c r="ED181" s="21"/>
      <c r="EE181" s="21"/>
      <c r="EF181" s="21"/>
      <c r="EG181" s="21"/>
      <c r="EH181" s="21"/>
      <c r="EI181" s="21"/>
      <c r="EJ181" s="21"/>
      <c r="EK181" s="21"/>
      <c r="EL181" s="21"/>
      <c r="EM181" s="21"/>
      <c r="EN181" s="21"/>
      <c r="EO181" s="21"/>
    </row>
    <row r="182" spans="1:145" ht="14.25" customHeight="1">
      <c r="A182" s="21"/>
      <c r="B182" s="21"/>
      <c r="C182" s="21"/>
      <c r="D182" s="79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  <c r="AV182" s="21"/>
      <c r="AW182" s="21"/>
      <c r="AX182" s="21"/>
      <c r="AY182" s="21"/>
      <c r="AZ182" s="21"/>
      <c r="BA182" s="21"/>
      <c r="BB182" s="21"/>
      <c r="BC182" s="21"/>
      <c r="BD182" s="21"/>
      <c r="BE182" s="21"/>
      <c r="BF182" s="21"/>
      <c r="BG182" s="21"/>
      <c r="BH182" s="21"/>
      <c r="BI182" s="21"/>
      <c r="BJ182" s="21"/>
      <c r="BK182" s="21"/>
      <c r="BL182" s="21"/>
      <c r="BM182" s="21"/>
      <c r="BN182" s="21"/>
      <c r="BO182" s="21"/>
      <c r="BP182" s="21"/>
      <c r="BQ182" s="21"/>
      <c r="BR182" s="21"/>
      <c r="BS182" s="21"/>
      <c r="BT182" s="21"/>
      <c r="BU182" s="21"/>
      <c r="BV182" s="21"/>
      <c r="BW182" s="21"/>
      <c r="BX182" s="21"/>
      <c r="BY182" s="21"/>
      <c r="BZ182" s="21"/>
      <c r="CA182" s="21"/>
      <c r="CB182" s="21"/>
      <c r="CC182" s="21"/>
      <c r="CD182" s="21"/>
      <c r="CE182" s="21"/>
      <c r="CF182" s="21"/>
      <c r="CG182" s="21"/>
      <c r="CH182" s="21"/>
      <c r="CI182" s="21"/>
      <c r="CJ182" s="21"/>
      <c r="CK182" s="21"/>
      <c r="CL182" s="21"/>
      <c r="CM182" s="21"/>
      <c r="CN182" s="21"/>
      <c r="CO182" s="21"/>
      <c r="CP182" s="21"/>
      <c r="CQ182" s="21"/>
      <c r="CR182" s="21"/>
      <c r="CS182" s="21"/>
      <c r="CT182" s="21"/>
      <c r="CU182" s="21"/>
      <c r="CV182" s="21"/>
      <c r="CW182" s="21"/>
      <c r="CX182" s="21"/>
      <c r="CY182" s="21"/>
      <c r="CZ182" s="21"/>
      <c r="DA182" s="21"/>
      <c r="DB182" s="21"/>
      <c r="DC182" s="21"/>
      <c r="DD182" s="21"/>
      <c r="DE182" s="21"/>
      <c r="DF182" s="21"/>
      <c r="DG182" s="21"/>
      <c r="DH182" s="21"/>
      <c r="DI182" s="21"/>
      <c r="DJ182" s="21"/>
      <c r="DK182" s="21"/>
      <c r="DL182" s="21"/>
      <c r="DM182" s="21"/>
      <c r="DN182" s="21"/>
      <c r="DO182" s="21"/>
      <c r="DP182" s="21"/>
      <c r="DQ182" s="21"/>
      <c r="DR182" s="21"/>
      <c r="DS182" s="21"/>
      <c r="DT182" s="21"/>
      <c r="DU182" s="21"/>
      <c r="DV182" s="21"/>
      <c r="DW182" s="21"/>
      <c r="DX182" s="21"/>
      <c r="DY182" s="21"/>
      <c r="DZ182" s="21"/>
      <c r="EA182" s="21"/>
      <c r="EB182" s="21"/>
      <c r="EC182" s="21"/>
      <c r="ED182" s="21"/>
      <c r="EE182" s="21"/>
      <c r="EF182" s="21"/>
      <c r="EG182" s="21"/>
      <c r="EH182" s="21"/>
      <c r="EI182" s="21"/>
      <c r="EJ182" s="21"/>
      <c r="EK182" s="21"/>
      <c r="EL182" s="21"/>
      <c r="EM182" s="21"/>
      <c r="EN182" s="21"/>
      <c r="EO182" s="21"/>
    </row>
    <row r="183" spans="1:145" ht="14.25" customHeight="1">
      <c r="A183" s="21"/>
      <c r="B183" s="21"/>
      <c r="C183" s="21"/>
      <c r="D183" s="79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21"/>
      <c r="AW183" s="21"/>
      <c r="AX183" s="21"/>
      <c r="AY183" s="21"/>
      <c r="AZ183" s="21"/>
      <c r="BA183" s="21"/>
      <c r="BB183" s="21"/>
      <c r="BC183" s="21"/>
      <c r="BD183" s="21"/>
      <c r="BE183" s="21"/>
      <c r="BF183" s="21"/>
      <c r="BG183" s="21"/>
      <c r="BH183" s="21"/>
      <c r="BI183" s="21"/>
      <c r="BJ183" s="21"/>
      <c r="BK183" s="21"/>
      <c r="BL183" s="21"/>
      <c r="BM183" s="21"/>
      <c r="BN183" s="21"/>
      <c r="BO183" s="21"/>
      <c r="BP183" s="21"/>
      <c r="BQ183" s="21"/>
      <c r="BR183" s="21"/>
      <c r="BS183" s="21"/>
      <c r="BT183" s="21"/>
      <c r="BU183" s="21"/>
      <c r="BV183" s="21"/>
      <c r="BW183" s="21"/>
      <c r="BX183" s="21"/>
      <c r="BY183" s="21"/>
      <c r="BZ183" s="21"/>
      <c r="CA183" s="21"/>
      <c r="CB183" s="21"/>
      <c r="CC183" s="21"/>
      <c r="CD183" s="21"/>
      <c r="CE183" s="21"/>
      <c r="CF183" s="21"/>
      <c r="CG183" s="21"/>
      <c r="CH183" s="21"/>
      <c r="CI183" s="21"/>
      <c r="CJ183" s="21"/>
      <c r="CK183" s="21"/>
      <c r="CL183" s="21"/>
      <c r="CM183" s="21"/>
      <c r="CN183" s="21"/>
      <c r="CO183" s="21"/>
      <c r="CP183" s="21"/>
      <c r="CQ183" s="21"/>
      <c r="CR183" s="21"/>
      <c r="CS183" s="21"/>
      <c r="CT183" s="21"/>
      <c r="CU183" s="21"/>
      <c r="CV183" s="21"/>
      <c r="CW183" s="21"/>
      <c r="CX183" s="21"/>
      <c r="CY183" s="21"/>
      <c r="CZ183" s="21"/>
      <c r="DA183" s="21"/>
      <c r="DB183" s="21"/>
      <c r="DC183" s="21"/>
      <c r="DD183" s="21"/>
      <c r="DE183" s="21"/>
      <c r="DF183" s="21"/>
      <c r="DG183" s="21"/>
      <c r="DH183" s="21"/>
      <c r="DI183" s="21"/>
      <c r="DJ183" s="21"/>
      <c r="DK183" s="21"/>
      <c r="DL183" s="21"/>
      <c r="DM183" s="21"/>
      <c r="DN183" s="21"/>
      <c r="DO183" s="21"/>
      <c r="DP183" s="21"/>
      <c r="DQ183" s="21"/>
      <c r="DR183" s="21"/>
      <c r="DS183" s="21"/>
      <c r="DT183" s="21"/>
      <c r="DU183" s="21"/>
      <c r="DV183" s="21"/>
      <c r="DW183" s="21"/>
      <c r="DX183" s="21"/>
      <c r="DY183" s="21"/>
      <c r="DZ183" s="21"/>
      <c r="EA183" s="21"/>
      <c r="EB183" s="21"/>
      <c r="EC183" s="21"/>
      <c r="ED183" s="21"/>
      <c r="EE183" s="21"/>
      <c r="EF183" s="21"/>
      <c r="EG183" s="21"/>
      <c r="EH183" s="21"/>
      <c r="EI183" s="21"/>
      <c r="EJ183" s="21"/>
      <c r="EK183" s="21"/>
      <c r="EL183" s="21"/>
      <c r="EM183" s="21"/>
      <c r="EN183" s="21"/>
      <c r="EO183" s="21"/>
    </row>
    <row r="184" spans="1:145" ht="14.25" customHeight="1">
      <c r="A184" s="21"/>
      <c r="B184" s="21"/>
      <c r="C184" s="21"/>
      <c r="D184" s="79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  <c r="AV184" s="21"/>
      <c r="AW184" s="21"/>
      <c r="AX184" s="21"/>
      <c r="AY184" s="21"/>
      <c r="AZ184" s="21"/>
      <c r="BA184" s="21"/>
      <c r="BB184" s="21"/>
      <c r="BC184" s="21"/>
      <c r="BD184" s="21"/>
      <c r="BE184" s="21"/>
      <c r="BF184" s="21"/>
      <c r="BG184" s="21"/>
      <c r="BH184" s="21"/>
      <c r="BI184" s="21"/>
      <c r="BJ184" s="21"/>
      <c r="BK184" s="21"/>
      <c r="BL184" s="21"/>
      <c r="BM184" s="21"/>
      <c r="BN184" s="21"/>
      <c r="BO184" s="21"/>
      <c r="BP184" s="21"/>
      <c r="BQ184" s="21"/>
      <c r="BR184" s="21"/>
      <c r="BS184" s="21"/>
      <c r="BT184" s="21"/>
      <c r="BU184" s="21"/>
      <c r="BV184" s="21"/>
      <c r="BW184" s="21"/>
      <c r="BX184" s="21"/>
      <c r="BY184" s="21"/>
      <c r="BZ184" s="21"/>
      <c r="CA184" s="21"/>
      <c r="CB184" s="21"/>
      <c r="CC184" s="21"/>
      <c r="CD184" s="21"/>
      <c r="CE184" s="21"/>
      <c r="CF184" s="21"/>
      <c r="CG184" s="21"/>
      <c r="CH184" s="21"/>
      <c r="CI184" s="21"/>
      <c r="CJ184" s="21"/>
      <c r="CK184" s="21"/>
      <c r="CL184" s="21"/>
      <c r="CM184" s="21"/>
      <c r="CN184" s="21"/>
      <c r="CO184" s="21"/>
      <c r="CP184" s="21"/>
      <c r="CQ184" s="21"/>
      <c r="CR184" s="21"/>
      <c r="CS184" s="21"/>
      <c r="CT184" s="21"/>
      <c r="CU184" s="21"/>
      <c r="CV184" s="21"/>
      <c r="CW184" s="21"/>
      <c r="CX184" s="21"/>
      <c r="CY184" s="21"/>
      <c r="CZ184" s="21"/>
      <c r="DA184" s="21"/>
      <c r="DB184" s="21"/>
      <c r="DC184" s="21"/>
      <c r="DD184" s="21"/>
      <c r="DE184" s="21"/>
      <c r="DF184" s="21"/>
      <c r="DG184" s="21"/>
      <c r="DH184" s="21"/>
      <c r="DI184" s="21"/>
      <c r="DJ184" s="21"/>
      <c r="DK184" s="21"/>
      <c r="DL184" s="21"/>
      <c r="DM184" s="21"/>
      <c r="DN184" s="21"/>
      <c r="DO184" s="21"/>
      <c r="DP184" s="21"/>
      <c r="DQ184" s="21"/>
      <c r="DR184" s="21"/>
      <c r="DS184" s="21"/>
      <c r="DT184" s="21"/>
      <c r="DU184" s="21"/>
      <c r="DV184" s="21"/>
      <c r="DW184" s="21"/>
      <c r="DX184" s="21"/>
      <c r="DY184" s="21"/>
      <c r="DZ184" s="21"/>
      <c r="EA184" s="21"/>
      <c r="EB184" s="21"/>
      <c r="EC184" s="21"/>
      <c r="ED184" s="21"/>
      <c r="EE184" s="21"/>
      <c r="EF184" s="21"/>
      <c r="EG184" s="21"/>
      <c r="EH184" s="21"/>
      <c r="EI184" s="21"/>
      <c r="EJ184" s="21"/>
      <c r="EK184" s="21"/>
      <c r="EL184" s="21"/>
      <c r="EM184" s="21"/>
      <c r="EN184" s="21"/>
      <c r="EO184" s="21"/>
    </row>
    <row r="185" spans="1:145" ht="14.25" customHeight="1">
      <c r="A185" s="21"/>
      <c r="B185" s="21"/>
      <c r="C185" s="21"/>
      <c r="D185" s="79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1"/>
      <c r="BB185" s="21"/>
      <c r="BC185" s="21"/>
      <c r="BD185" s="21"/>
      <c r="BE185" s="21"/>
      <c r="BF185" s="21"/>
      <c r="BG185" s="21"/>
      <c r="BH185" s="21"/>
      <c r="BI185" s="21"/>
      <c r="BJ185" s="21"/>
      <c r="BK185" s="21"/>
      <c r="BL185" s="21"/>
      <c r="BM185" s="21"/>
      <c r="BN185" s="21"/>
      <c r="BO185" s="21"/>
      <c r="BP185" s="21"/>
      <c r="BQ185" s="21"/>
      <c r="BR185" s="21"/>
      <c r="BS185" s="21"/>
      <c r="BT185" s="21"/>
      <c r="BU185" s="21"/>
      <c r="BV185" s="21"/>
      <c r="BW185" s="21"/>
      <c r="BX185" s="21"/>
      <c r="BY185" s="21"/>
      <c r="BZ185" s="21"/>
      <c r="CA185" s="21"/>
      <c r="CB185" s="21"/>
      <c r="CC185" s="21"/>
      <c r="CD185" s="21"/>
      <c r="CE185" s="21"/>
      <c r="CF185" s="21"/>
      <c r="CG185" s="21"/>
      <c r="CH185" s="21"/>
      <c r="CI185" s="21"/>
      <c r="CJ185" s="21"/>
      <c r="CK185" s="21"/>
      <c r="CL185" s="21"/>
      <c r="CM185" s="21"/>
      <c r="CN185" s="21"/>
      <c r="CO185" s="21"/>
      <c r="CP185" s="21"/>
      <c r="CQ185" s="21"/>
      <c r="CR185" s="21"/>
      <c r="CS185" s="21"/>
      <c r="CT185" s="21"/>
      <c r="CU185" s="21"/>
      <c r="CV185" s="21"/>
      <c r="CW185" s="21"/>
      <c r="CX185" s="21"/>
      <c r="CY185" s="21"/>
      <c r="CZ185" s="21"/>
      <c r="DA185" s="21"/>
      <c r="DB185" s="21"/>
      <c r="DC185" s="21"/>
      <c r="DD185" s="21"/>
      <c r="DE185" s="21"/>
      <c r="DF185" s="21"/>
      <c r="DG185" s="21"/>
      <c r="DH185" s="21"/>
      <c r="DI185" s="21"/>
      <c r="DJ185" s="21"/>
      <c r="DK185" s="21"/>
      <c r="DL185" s="21"/>
      <c r="DM185" s="21"/>
      <c r="DN185" s="21"/>
      <c r="DO185" s="21"/>
      <c r="DP185" s="21"/>
      <c r="DQ185" s="21"/>
      <c r="DR185" s="21"/>
      <c r="DS185" s="21"/>
      <c r="DT185" s="21"/>
      <c r="DU185" s="21"/>
      <c r="DV185" s="21"/>
      <c r="DW185" s="21"/>
      <c r="DX185" s="21"/>
      <c r="DY185" s="21"/>
      <c r="DZ185" s="21"/>
      <c r="EA185" s="21"/>
      <c r="EB185" s="21"/>
      <c r="EC185" s="21"/>
      <c r="ED185" s="21"/>
      <c r="EE185" s="21"/>
      <c r="EF185" s="21"/>
      <c r="EG185" s="21"/>
      <c r="EH185" s="21"/>
      <c r="EI185" s="21"/>
      <c r="EJ185" s="21"/>
      <c r="EK185" s="21"/>
      <c r="EL185" s="21"/>
      <c r="EM185" s="21"/>
      <c r="EN185" s="21"/>
      <c r="EO185" s="21"/>
    </row>
    <row r="186" spans="1:145" ht="14.25" customHeight="1">
      <c r="A186" s="21"/>
      <c r="B186" s="21"/>
      <c r="C186" s="21"/>
      <c r="D186" s="79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  <c r="AV186" s="21"/>
      <c r="AW186" s="21"/>
      <c r="AX186" s="21"/>
      <c r="AY186" s="21"/>
      <c r="AZ186" s="21"/>
      <c r="BA186" s="21"/>
      <c r="BB186" s="21"/>
      <c r="BC186" s="21"/>
      <c r="BD186" s="21"/>
      <c r="BE186" s="21"/>
      <c r="BF186" s="21"/>
      <c r="BG186" s="21"/>
      <c r="BH186" s="21"/>
      <c r="BI186" s="21"/>
      <c r="BJ186" s="21"/>
      <c r="BK186" s="21"/>
      <c r="BL186" s="21"/>
      <c r="BM186" s="21"/>
      <c r="BN186" s="21"/>
      <c r="BO186" s="21"/>
      <c r="BP186" s="21"/>
      <c r="BQ186" s="21"/>
      <c r="BR186" s="21"/>
      <c r="BS186" s="21"/>
      <c r="BT186" s="21"/>
      <c r="BU186" s="21"/>
      <c r="BV186" s="21"/>
      <c r="BW186" s="21"/>
      <c r="BX186" s="21"/>
      <c r="BY186" s="21"/>
      <c r="BZ186" s="21"/>
      <c r="CA186" s="21"/>
      <c r="CB186" s="21"/>
      <c r="CC186" s="21"/>
      <c r="CD186" s="21"/>
      <c r="CE186" s="21"/>
      <c r="CF186" s="21"/>
      <c r="CG186" s="21"/>
      <c r="CH186" s="21"/>
      <c r="CI186" s="21"/>
      <c r="CJ186" s="21"/>
      <c r="CK186" s="21"/>
      <c r="CL186" s="21"/>
      <c r="CM186" s="21"/>
      <c r="CN186" s="21"/>
      <c r="CO186" s="21"/>
      <c r="CP186" s="21"/>
      <c r="CQ186" s="21"/>
      <c r="CR186" s="21"/>
      <c r="CS186" s="21"/>
      <c r="CT186" s="21"/>
      <c r="CU186" s="21"/>
      <c r="CV186" s="21"/>
      <c r="CW186" s="21"/>
      <c r="CX186" s="21"/>
      <c r="CY186" s="21"/>
      <c r="CZ186" s="21"/>
      <c r="DA186" s="21"/>
      <c r="DB186" s="21"/>
      <c r="DC186" s="21"/>
      <c r="DD186" s="21"/>
      <c r="DE186" s="21"/>
      <c r="DF186" s="21"/>
      <c r="DG186" s="21"/>
      <c r="DH186" s="21"/>
      <c r="DI186" s="21"/>
      <c r="DJ186" s="21"/>
      <c r="DK186" s="21"/>
      <c r="DL186" s="21"/>
      <c r="DM186" s="21"/>
      <c r="DN186" s="21"/>
      <c r="DO186" s="21"/>
      <c r="DP186" s="21"/>
      <c r="DQ186" s="21"/>
      <c r="DR186" s="21"/>
      <c r="DS186" s="21"/>
      <c r="DT186" s="21"/>
      <c r="DU186" s="21"/>
      <c r="DV186" s="21"/>
      <c r="DW186" s="21"/>
      <c r="DX186" s="21"/>
      <c r="DY186" s="21"/>
      <c r="DZ186" s="21"/>
      <c r="EA186" s="21"/>
      <c r="EB186" s="21"/>
      <c r="EC186" s="21"/>
      <c r="ED186" s="21"/>
      <c r="EE186" s="21"/>
      <c r="EF186" s="21"/>
      <c r="EG186" s="21"/>
      <c r="EH186" s="21"/>
      <c r="EI186" s="21"/>
      <c r="EJ186" s="21"/>
      <c r="EK186" s="21"/>
      <c r="EL186" s="21"/>
      <c r="EM186" s="21"/>
      <c r="EN186" s="21"/>
      <c r="EO186" s="21"/>
    </row>
    <row r="187" spans="1:145" ht="14.25" customHeight="1">
      <c r="A187" s="21"/>
      <c r="B187" s="21"/>
      <c r="C187" s="21"/>
      <c r="D187" s="79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  <c r="AV187" s="21"/>
      <c r="AW187" s="21"/>
      <c r="AX187" s="21"/>
      <c r="AY187" s="21"/>
      <c r="AZ187" s="21"/>
      <c r="BA187" s="21"/>
      <c r="BB187" s="21"/>
      <c r="BC187" s="21"/>
      <c r="BD187" s="21"/>
      <c r="BE187" s="21"/>
      <c r="BF187" s="21"/>
      <c r="BG187" s="21"/>
      <c r="BH187" s="21"/>
      <c r="BI187" s="21"/>
      <c r="BJ187" s="21"/>
      <c r="BK187" s="21"/>
      <c r="BL187" s="21"/>
      <c r="BM187" s="21"/>
      <c r="BN187" s="21"/>
      <c r="BO187" s="21"/>
      <c r="BP187" s="21"/>
      <c r="BQ187" s="21"/>
      <c r="BR187" s="21"/>
      <c r="BS187" s="21"/>
      <c r="BT187" s="21"/>
      <c r="BU187" s="21"/>
      <c r="BV187" s="21"/>
      <c r="BW187" s="21"/>
      <c r="BX187" s="21"/>
      <c r="BY187" s="21"/>
      <c r="BZ187" s="21"/>
      <c r="CA187" s="21"/>
      <c r="CB187" s="21"/>
      <c r="CC187" s="21"/>
      <c r="CD187" s="21"/>
      <c r="CE187" s="21"/>
      <c r="CF187" s="21"/>
      <c r="CG187" s="21"/>
      <c r="CH187" s="21"/>
      <c r="CI187" s="21"/>
      <c r="CJ187" s="21"/>
      <c r="CK187" s="21"/>
      <c r="CL187" s="21"/>
      <c r="CM187" s="21"/>
      <c r="CN187" s="21"/>
      <c r="CO187" s="21"/>
      <c r="CP187" s="21"/>
      <c r="CQ187" s="21"/>
      <c r="CR187" s="21"/>
      <c r="CS187" s="21"/>
      <c r="CT187" s="21"/>
      <c r="CU187" s="21"/>
      <c r="CV187" s="21"/>
      <c r="CW187" s="21"/>
      <c r="CX187" s="21"/>
      <c r="CY187" s="21"/>
      <c r="CZ187" s="21"/>
      <c r="DA187" s="21"/>
      <c r="DB187" s="21"/>
      <c r="DC187" s="21"/>
      <c r="DD187" s="21"/>
      <c r="DE187" s="21"/>
      <c r="DF187" s="21"/>
      <c r="DG187" s="21"/>
      <c r="DH187" s="21"/>
      <c r="DI187" s="21"/>
      <c r="DJ187" s="21"/>
      <c r="DK187" s="21"/>
      <c r="DL187" s="21"/>
      <c r="DM187" s="21"/>
      <c r="DN187" s="21"/>
      <c r="DO187" s="21"/>
      <c r="DP187" s="21"/>
      <c r="DQ187" s="21"/>
      <c r="DR187" s="21"/>
      <c r="DS187" s="21"/>
      <c r="DT187" s="21"/>
      <c r="DU187" s="21"/>
      <c r="DV187" s="21"/>
      <c r="DW187" s="21"/>
      <c r="DX187" s="21"/>
      <c r="DY187" s="21"/>
      <c r="DZ187" s="21"/>
      <c r="EA187" s="21"/>
      <c r="EB187" s="21"/>
      <c r="EC187" s="21"/>
      <c r="ED187" s="21"/>
      <c r="EE187" s="21"/>
      <c r="EF187" s="21"/>
      <c r="EG187" s="21"/>
      <c r="EH187" s="21"/>
      <c r="EI187" s="21"/>
      <c r="EJ187" s="21"/>
      <c r="EK187" s="21"/>
      <c r="EL187" s="21"/>
      <c r="EM187" s="21"/>
      <c r="EN187" s="21"/>
      <c r="EO187" s="21"/>
    </row>
    <row r="188" spans="1:145" ht="14.25" customHeight="1">
      <c r="A188" s="21"/>
      <c r="B188" s="21"/>
      <c r="C188" s="21"/>
      <c r="D188" s="79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  <c r="AV188" s="21"/>
      <c r="AW188" s="21"/>
      <c r="AX188" s="21"/>
      <c r="AY188" s="21"/>
      <c r="AZ188" s="21"/>
      <c r="BA188" s="21"/>
      <c r="BB188" s="21"/>
      <c r="BC188" s="21"/>
      <c r="BD188" s="21"/>
      <c r="BE188" s="21"/>
      <c r="BF188" s="21"/>
      <c r="BG188" s="21"/>
      <c r="BH188" s="21"/>
      <c r="BI188" s="21"/>
      <c r="BJ188" s="21"/>
      <c r="BK188" s="21"/>
      <c r="BL188" s="21"/>
      <c r="BM188" s="21"/>
      <c r="BN188" s="21"/>
      <c r="BO188" s="21"/>
      <c r="BP188" s="21"/>
      <c r="BQ188" s="21"/>
      <c r="BR188" s="21"/>
      <c r="BS188" s="21"/>
      <c r="BT188" s="21"/>
      <c r="BU188" s="21"/>
      <c r="BV188" s="21"/>
      <c r="BW188" s="21"/>
      <c r="BX188" s="21"/>
      <c r="BY188" s="21"/>
      <c r="BZ188" s="21"/>
      <c r="CA188" s="21"/>
      <c r="CB188" s="21"/>
      <c r="CC188" s="21"/>
      <c r="CD188" s="21"/>
      <c r="CE188" s="21"/>
      <c r="CF188" s="21"/>
      <c r="CG188" s="21"/>
      <c r="CH188" s="21"/>
      <c r="CI188" s="21"/>
      <c r="CJ188" s="21"/>
      <c r="CK188" s="21"/>
      <c r="CL188" s="21"/>
      <c r="CM188" s="21"/>
      <c r="CN188" s="21"/>
      <c r="CO188" s="21"/>
      <c r="CP188" s="21"/>
      <c r="CQ188" s="21"/>
      <c r="CR188" s="21"/>
      <c r="CS188" s="21"/>
      <c r="CT188" s="21"/>
      <c r="CU188" s="21"/>
      <c r="CV188" s="21"/>
      <c r="CW188" s="21"/>
      <c r="CX188" s="21"/>
      <c r="CY188" s="21"/>
      <c r="CZ188" s="21"/>
      <c r="DA188" s="21"/>
      <c r="DB188" s="21"/>
      <c r="DC188" s="21"/>
      <c r="DD188" s="21"/>
      <c r="DE188" s="21"/>
      <c r="DF188" s="21"/>
      <c r="DG188" s="21"/>
      <c r="DH188" s="21"/>
      <c r="DI188" s="21"/>
      <c r="DJ188" s="21"/>
      <c r="DK188" s="21"/>
      <c r="DL188" s="21"/>
      <c r="DM188" s="21"/>
      <c r="DN188" s="21"/>
      <c r="DO188" s="21"/>
      <c r="DP188" s="21"/>
      <c r="DQ188" s="21"/>
      <c r="DR188" s="21"/>
      <c r="DS188" s="21"/>
      <c r="DT188" s="21"/>
      <c r="DU188" s="21"/>
      <c r="DV188" s="21"/>
      <c r="DW188" s="21"/>
      <c r="DX188" s="21"/>
      <c r="DY188" s="21"/>
      <c r="DZ188" s="21"/>
      <c r="EA188" s="21"/>
      <c r="EB188" s="21"/>
      <c r="EC188" s="21"/>
      <c r="ED188" s="21"/>
      <c r="EE188" s="21"/>
      <c r="EF188" s="21"/>
      <c r="EG188" s="21"/>
      <c r="EH188" s="21"/>
      <c r="EI188" s="21"/>
      <c r="EJ188" s="21"/>
      <c r="EK188" s="21"/>
      <c r="EL188" s="21"/>
      <c r="EM188" s="21"/>
      <c r="EN188" s="21"/>
      <c r="EO188" s="21"/>
    </row>
    <row r="189" spans="1:145" ht="14.25" customHeight="1">
      <c r="A189" s="21"/>
      <c r="B189" s="21"/>
      <c r="C189" s="21"/>
      <c r="D189" s="79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21"/>
      <c r="AW189" s="21"/>
      <c r="AX189" s="21"/>
      <c r="AY189" s="21"/>
      <c r="AZ189" s="21"/>
      <c r="BA189" s="21"/>
      <c r="BB189" s="21"/>
      <c r="BC189" s="21"/>
      <c r="BD189" s="21"/>
      <c r="BE189" s="21"/>
      <c r="BF189" s="21"/>
      <c r="BG189" s="21"/>
      <c r="BH189" s="21"/>
      <c r="BI189" s="21"/>
      <c r="BJ189" s="21"/>
      <c r="BK189" s="21"/>
      <c r="BL189" s="21"/>
      <c r="BM189" s="21"/>
      <c r="BN189" s="21"/>
      <c r="BO189" s="21"/>
      <c r="BP189" s="21"/>
      <c r="BQ189" s="21"/>
      <c r="BR189" s="21"/>
      <c r="BS189" s="21"/>
      <c r="BT189" s="21"/>
      <c r="BU189" s="21"/>
      <c r="BV189" s="21"/>
      <c r="BW189" s="21"/>
      <c r="BX189" s="21"/>
      <c r="BY189" s="21"/>
      <c r="BZ189" s="21"/>
      <c r="CA189" s="21"/>
      <c r="CB189" s="21"/>
      <c r="CC189" s="21"/>
      <c r="CD189" s="21"/>
      <c r="CE189" s="21"/>
      <c r="CF189" s="21"/>
      <c r="CG189" s="21"/>
      <c r="CH189" s="21"/>
      <c r="CI189" s="21"/>
      <c r="CJ189" s="21"/>
      <c r="CK189" s="21"/>
      <c r="CL189" s="21"/>
      <c r="CM189" s="21"/>
      <c r="CN189" s="21"/>
      <c r="CO189" s="21"/>
      <c r="CP189" s="21"/>
      <c r="CQ189" s="21"/>
      <c r="CR189" s="21"/>
      <c r="CS189" s="21"/>
      <c r="CT189" s="21"/>
      <c r="CU189" s="21"/>
      <c r="CV189" s="21"/>
      <c r="CW189" s="21"/>
      <c r="CX189" s="21"/>
      <c r="CY189" s="21"/>
      <c r="CZ189" s="21"/>
      <c r="DA189" s="21"/>
      <c r="DB189" s="21"/>
      <c r="DC189" s="21"/>
      <c r="DD189" s="21"/>
      <c r="DE189" s="21"/>
      <c r="DF189" s="21"/>
      <c r="DG189" s="21"/>
      <c r="DH189" s="21"/>
      <c r="DI189" s="21"/>
      <c r="DJ189" s="21"/>
      <c r="DK189" s="21"/>
      <c r="DL189" s="21"/>
      <c r="DM189" s="21"/>
      <c r="DN189" s="21"/>
      <c r="DO189" s="21"/>
      <c r="DP189" s="21"/>
      <c r="DQ189" s="21"/>
      <c r="DR189" s="21"/>
      <c r="DS189" s="21"/>
      <c r="DT189" s="21"/>
      <c r="DU189" s="21"/>
      <c r="DV189" s="21"/>
      <c r="DW189" s="21"/>
      <c r="DX189" s="21"/>
      <c r="DY189" s="21"/>
      <c r="DZ189" s="21"/>
      <c r="EA189" s="21"/>
      <c r="EB189" s="21"/>
      <c r="EC189" s="21"/>
      <c r="ED189" s="21"/>
      <c r="EE189" s="21"/>
      <c r="EF189" s="21"/>
      <c r="EG189" s="21"/>
      <c r="EH189" s="21"/>
      <c r="EI189" s="21"/>
      <c r="EJ189" s="21"/>
      <c r="EK189" s="21"/>
      <c r="EL189" s="21"/>
      <c r="EM189" s="21"/>
      <c r="EN189" s="21"/>
      <c r="EO189" s="21"/>
    </row>
    <row r="190" spans="1:145" ht="14.25" customHeight="1">
      <c r="A190" s="21"/>
      <c r="B190" s="21"/>
      <c r="C190" s="21"/>
      <c r="D190" s="79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  <c r="AV190" s="21"/>
      <c r="AW190" s="21"/>
      <c r="AX190" s="21"/>
      <c r="AY190" s="21"/>
      <c r="AZ190" s="21"/>
      <c r="BA190" s="21"/>
      <c r="BB190" s="21"/>
      <c r="BC190" s="21"/>
      <c r="BD190" s="21"/>
      <c r="BE190" s="21"/>
      <c r="BF190" s="21"/>
      <c r="BG190" s="21"/>
      <c r="BH190" s="21"/>
      <c r="BI190" s="21"/>
      <c r="BJ190" s="21"/>
      <c r="BK190" s="21"/>
      <c r="BL190" s="21"/>
      <c r="BM190" s="21"/>
      <c r="BN190" s="21"/>
      <c r="BO190" s="21"/>
      <c r="BP190" s="21"/>
      <c r="BQ190" s="21"/>
      <c r="BR190" s="21"/>
      <c r="BS190" s="21"/>
      <c r="BT190" s="21"/>
      <c r="BU190" s="21"/>
      <c r="BV190" s="21"/>
      <c r="BW190" s="21"/>
      <c r="BX190" s="21"/>
      <c r="BY190" s="21"/>
      <c r="BZ190" s="21"/>
      <c r="CA190" s="21"/>
      <c r="CB190" s="21"/>
      <c r="CC190" s="21"/>
      <c r="CD190" s="21"/>
      <c r="CE190" s="21"/>
      <c r="CF190" s="21"/>
      <c r="CG190" s="21"/>
      <c r="CH190" s="21"/>
      <c r="CI190" s="21"/>
      <c r="CJ190" s="21"/>
      <c r="CK190" s="21"/>
      <c r="CL190" s="21"/>
      <c r="CM190" s="21"/>
      <c r="CN190" s="21"/>
      <c r="CO190" s="21"/>
      <c r="CP190" s="21"/>
      <c r="CQ190" s="21"/>
      <c r="CR190" s="21"/>
      <c r="CS190" s="21"/>
      <c r="CT190" s="21"/>
      <c r="CU190" s="21"/>
      <c r="CV190" s="21"/>
      <c r="CW190" s="21"/>
      <c r="CX190" s="21"/>
      <c r="CY190" s="21"/>
      <c r="CZ190" s="21"/>
      <c r="DA190" s="21"/>
      <c r="DB190" s="21"/>
      <c r="DC190" s="21"/>
      <c r="DD190" s="21"/>
      <c r="DE190" s="21"/>
      <c r="DF190" s="21"/>
      <c r="DG190" s="21"/>
      <c r="DH190" s="21"/>
      <c r="DI190" s="21"/>
      <c r="DJ190" s="21"/>
      <c r="DK190" s="21"/>
      <c r="DL190" s="21"/>
      <c r="DM190" s="21"/>
      <c r="DN190" s="21"/>
      <c r="DO190" s="21"/>
      <c r="DP190" s="21"/>
      <c r="DQ190" s="21"/>
      <c r="DR190" s="21"/>
      <c r="DS190" s="21"/>
      <c r="DT190" s="21"/>
      <c r="DU190" s="21"/>
      <c r="DV190" s="21"/>
      <c r="DW190" s="21"/>
      <c r="DX190" s="21"/>
      <c r="DY190" s="21"/>
      <c r="DZ190" s="21"/>
      <c r="EA190" s="21"/>
      <c r="EB190" s="21"/>
      <c r="EC190" s="21"/>
      <c r="ED190" s="21"/>
      <c r="EE190" s="21"/>
      <c r="EF190" s="21"/>
      <c r="EG190" s="21"/>
      <c r="EH190" s="21"/>
      <c r="EI190" s="21"/>
      <c r="EJ190" s="21"/>
      <c r="EK190" s="21"/>
      <c r="EL190" s="21"/>
      <c r="EM190" s="21"/>
      <c r="EN190" s="21"/>
      <c r="EO190" s="21"/>
    </row>
    <row r="191" spans="1:145" ht="14.25" customHeight="1">
      <c r="A191" s="21"/>
      <c r="B191" s="21"/>
      <c r="C191" s="21"/>
      <c r="D191" s="79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  <c r="AV191" s="21"/>
      <c r="AW191" s="21"/>
      <c r="AX191" s="21"/>
      <c r="AY191" s="21"/>
      <c r="AZ191" s="21"/>
      <c r="BA191" s="21"/>
      <c r="BB191" s="21"/>
      <c r="BC191" s="21"/>
      <c r="BD191" s="21"/>
      <c r="BE191" s="21"/>
      <c r="BF191" s="21"/>
      <c r="BG191" s="21"/>
      <c r="BH191" s="21"/>
      <c r="BI191" s="21"/>
      <c r="BJ191" s="21"/>
      <c r="BK191" s="21"/>
      <c r="BL191" s="21"/>
      <c r="BM191" s="21"/>
      <c r="BN191" s="21"/>
      <c r="BO191" s="21"/>
      <c r="BP191" s="21"/>
      <c r="BQ191" s="21"/>
      <c r="BR191" s="21"/>
      <c r="BS191" s="21"/>
      <c r="BT191" s="21"/>
      <c r="BU191" s="21"/>
      <c r="BV191" s="21"/>
      <c r="BW191" s="21"/>
      <c r="BX191" s="21"/>
      <c r="BY191" s="21"/>
      <c r="BZ191" s="21"/>
      <c r="CA191" s="21"/>
      <c r="CB191" s="21"/>
      <c r="CC191" s="21"/>
      <c r="CD191" s="21"/>
      <c r="CE191" s="21"/>
      <c r="CF191" s="21"/>
      <c r="CG191" s="21"/>
      <c r="CH191" s="21"/>
      <c r="CI191" s="21"/>
      <c r="CJ191" s="21"/>
      <c r="CK191" s="21"/>
      <c r="CL191" s="21"/>
      <c r="CM191" s="21"/>
      <c r="CN191" s="21"/>
      <c r="CO191" s="21"/>
      <c r="CP191" s="21"/>
      <c r="CQ191" s="21"/>
      <c r="CR191" s="21"/>
      <c r="CS191" s="21"/>
      <c r="CT191" s="21"/>
      <c r="CU191" s="21"/>
      <c r="CV191" s="21"/>
      <c r="CW191" s="21"/>
      <c r="CX191" s="21"/>
      <c r="CY191" s="21"/>
      <c r="CZ191" s="21"/>
      <c r="DA191" s="21"/>
      <c r="DB191" s="21"/>
      <c r="DC191" s="21"/>
      <c r="DD191" s="21"/>
      <c r="DE191" s="21"/>
      <c r="DF191" s="21"/>
      <c r="DG191" s="21"/>
      <c r="DH191" s="21"/>
      <c r="DI191" s="21"/>
      <c r="DJ191" s="21"/>
      <c r="DK191" s="21"/>
      <c r="DL191" s="21"/>
      <c r="DM191" s="21"/>
      <c r="DN191" s="21"/>
      <c r="DO191" s="21"/>
      <c r="DP191" s="21"/>
      <c r="DQ191" s="21"/>
      <c r="DR191" s="21"/>
      <c r="DS191" s="21"/>
      <c r="DT191" s="21"/>
      <c r="DU191" s="21"/>
      <c r="DV191" s="21"/>
      <c r="DW191" s="21"/>
      <c r="DX191" s="21"/>
      <c r="DY191" s="21"/>
      <c r="DZ191" s="21"/>
      <c r="EA191" s="21"/>
      <c r="EB191" s="21"/>
      <c r="EC191" s="21"/>
      <c r="ED191" s="21"/>
      <c r="EE191" s="21"/>
      <c r="EF191" s="21"/>
      <c r="EG191" s="21"/>
      <c r="EH191" s="21"/>
      <c r="EI191" s="21"/>
      <c r="EJ191" s="21"/>
      <c r="EK191" s="21"/>
      <c r="EL191" s="21"/>
      <c r="EM191" s="21"/>
      <c r="EN191" s="21"/>
      <c r="EO191" s="21"/>
    </row>
    <row r="192" spans="1:145" ht="14.25" customHeight="1">
      <c r="A192" s="21"/>
      <c r="B192" s="21"/>
      <c r="C192" s="21"/>
      <c r="D192" s="79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  <c r="AW192" s="21"/>
      <c r="AX192" s="21"/>
      <c r="AY192" s="21"/>
      <c r="AZ192" s="21"/>
      <c r="BA192" s="21"/>
      <c r="BB192" s="21"/>
      <c r="BC192" s="21"/>
      <c r="BD192" s="21"/>
      <c r="BE192" s="21"/>
      <c r="BF192" s="21"/>
      <c r="BG192" s="21"/>
      <c r="BH192" s="21"/>
      <c r="BI192" s="21"/>
      <c r="BJ192" s="21"/>
      <c r="BK192" s="21"/>
      <c r="BL192" s="21"/>
      <c r="BM192" s="21"/>
      <c r="BN192" s="21"/>
      <c r="BO192" s="21"/>
      <c r="BP192" s="21"/>
      <c r="BQ192" s="21"/>
      <c r="BR192" s="21"/>
      <c r="BS192" s="21"/>
      <c r="BT192" s="21"/>
      <c r="BU192" s="21"/>
      <c r="BV192" s="21"/>
      <c r="BW192" s="21"/>
      <c r="BX192" s="21"/>
      <c r="BY192" s="21"/>
      <c r="BZ192" s="21"/>
      <c r="CA192" s="21"/>
      <c r="CB192" s="21"/>
      <c r="CC192" s="21"/>
      <c r="CD192" s="21"/>
      <c r="CE192" s="21"/>
      <c r="CF192" s="21"/>
      <c r="CG192" s="21"/>
      <c r="CH192" s="21"/>
      <c r="CI192" s="21"/>
      <c r="CJ192" s="21"/>
      <c r="CK192" s="21"/>
      <c r="CL192" s="21"/>
      <c r="CM192" s="21"/>
      <c r="CN192" s="21"/>
      <c r="CO192" s="21"/>
      <c r="CP192" s="21"/>
      <c r="CQ192" s="21"/>
      <c r="CR192" s="21"/>
      <c r="CS192" s="21"/>
      <c r="CT192" s="21"/>
      <c r="CU192" s="21"/>
      <c r="CV192" s="21"/>
      <c r="CW192" s="21"/>
      <c r="CX192" s="21"/>
      <c r="CY192" s="21"/>
      <c r="CZ192" s="21"/>
      <c r="DA192" s="21"/>
      <c r="DB192" s="21"/>
      <c r="DC192" s="21"/>
      <c r="DD192" s="21"/>
      <c r="DE192" s="21"/>
      <c r="DF192" s="21"/>
      <c r="DG192" s="21"/>
      <c r="DH192" s="21"/>
      <c r="DI192" s="21"/>
      <c r="DJ192" s="21"/>
      <c r="DK192" s="21"/>
      <c r="DL192" s="21"/>
      <c r="DM192" s="21"/>
      <c r="DN192" s="21"/>
      <c r="DO192" s="21"/>
      <c r="DP192" s="21"/>
      <c r="DQ192" s="21"/>
      <c r="DR192" s="21"/>
      <c r="DS192" s="21"/>
      <c r="DT192" s="21"/>
      <c r="DU192" s="21"/>
      <c r="DV192" s="21"/>
      <c r="DW192" s="21"/>
      <c r="DX192" s="21"/>
      <c r="DY192" s="21"/>
      <c r="DZ192" s="21"/>
      <c r="EA192" s="21"/>
      <c r="EB192" s="21"/>
      <c r="EC192" s="21"/>
      <c r="ED192" s="21"/>
      <c r="EE192" s="21"/>
      <c r="EF192" s="21"/>
      <c r="EG192" s="21"/>
      <c r="EH192" s="21"/>
      <c r="EI192" s="21"/>
      <c r="EJ192" s="21"/>
      <c r="EK192" s="21"/>
      <c r="EL192" s="21"/>
      <c r="EM192" s="21"/>
      <c r="EN192" s="21"/>
      <c r="EO192" s="21"/>
    </row>
    <row r="193" spans="1:145" ht="14.25" customHeight="1">
      <c r="A193" s="21"/>
      <c r="B193" s="21"/>
      <c r="C193" s="21"/>
      <c r="D193" s="79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  <c r="AW193" s="21"/>
      <c r="AX193" s="21"/>
      <c r="AY193" s="21"/>
      <c r="AZ193" s="21"/>
      <c r="BA193" s="21"/>
      <c r="BB193" s="21"/>
      <c r="BC193" s="21"/>
      <c r="BD193" s="21"/>
      <c r="BE193" s="21"/>
      <c r="BF193" s="21"/>
      <c r="BG193" s="21"/>
      <c r="BH193" s="21"/>
      <c r="BI193" s="21"/>
      <c r="BJ193" s="21"/>
      <c r="BK193" s="21"/>
      <c r="BL193" s="21"/>
      <c r="BM193" s="21"/>
      <c r="BN193" s="21"/>
      <c r="BO193" s="21"/>
      <c r="BP193" s="21"/>
      <c r="BQ193" s="21"/>
      <c r="BR193" s="21"/>
      <c r="BS193" s="21"/>
      <c r="BT193" s="21"/>
      <c r="BU193" s="21"/>
      <c r="BV193" s="21"/>
      <c r="BW193" s="21"/>
      <c r="BX193" s="21"/>
      <c r="BY193" s="21"/>
      <c r="BZ193" s="21"/>
      <c r="CA193" s="21"/>
      <c r="CB193" s="21"/>
      <c r="CC193" s="21"/>
      <c r="CD193" s="21"/>
      <c r="CE193" s="21"/>
      <c r="CF193" s="21"/>
      <c r="CG193" s="21"/>
      <c r="CH193" s="21"/>
      <c r="CI193" s="21"/>
      <c r="CJ193" s="21"/>
      <c r="CK193" s="21"/>
      <c r="CL193" s="21"/>
      <c r="CM193" s="21"/>
      <c r="CN193" s="21"/>
      <c r="CO193" s="21"/>
      <c r="CP193" s="21"/>
      <c r="CQ193" s="21"/>
      <c r="CR193" s="21"/>
      <c r="CS193" s="21"/>
      <c r="CT193" s="21"/>
      <c r="CU193" s="21"/>
      <c r="CV193" s="21"/>
      <c r="CW193" s="21"/>
      <c r="CX193" s="21"/>
      <c r="CY193" s="21"/>
      <c r="CZ193" s="21"/>
      <c r="DA193" s="21"/>
      <c r="DB193" s="21"/>
      <c r="DC193" s="21"/>
      <c r="DD193" s="21"/>
      <c r="DE193" s="21"/>
      <c r="DF193" s="21"/>
      <c r="DG193" s="21"/>
      <c r="DH193" s="21"/>
      <c r="DI193" s="21"/>
      <c r="DJ193" s="21"/>
      <c r="DK193" s="21"/>
      <c r="DL193" s="21"/>
      <c r="DM193" s="21"/>
      <c r="DN193" s="21"/>
      <c r="DO193" s="21"/>
      <c r="DP193" s="21"/>
      <c r="DQ193" s="21"/>
      <c r="DR193" s="21"/>
      <c r="DS193" s="21"/>
      <c r="DT193" s="21"/>
      <c r="DU193" s="21"/>
      <c r="DV193" s="21"/>
      <c r="DW193" s="21"/>
      <c r="DX193" s="21"/>
      <c r="DY193" s="21"/>
      <c r="DZ193" s="21"/>
      <c r="EA193" s="21"/>
      <c r="EB193" s="21"/>
      <c r="EC193" s="21"/>
      <c r="ED193" s="21"/>
      <c r="EE193" s="21"/>
      <c r="EF193" s="21"/>
      <c r="EG193" s="21"/>
      <c r="EH193" s="21"/>
      <c r="EI193" s="21"/>
      <c r="EJ193" s="21"/>
      <c r="EK193" s="21"/>
      <c r="EL193" s="21"/>
      <c r="EM193" s="21"/>
      <c r="EN193" s="21"/>
      <c r="EO193" s="21"/>
    </row>
    <row r="194" spans="1:145" ht="14.25" customHeight="1">
      <c r="A194" s="21"/>
      <c r="B194" s="21"/>
      <c r="C194" s="21"/>
      <c r="D194" s="79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  <c r="AW194" s="21"/>
      <c r="AX194" s="21"/>
      <c r="AY194" s="21"/>
      <c r="AZ194" s="21"/>
      <c r="BA194" s="21"/>
      <c r="BB194" s="21"/>
      <c r="BC194" s="21"/>
      <c r="BD194" s="21"/>
      <c r="BE194" s="21"/>
      <c r="BF194" s="21"/>
      <c r="BG194" s="21"/>
      <c r="BH194" s="21"/>
      <c r="BI194" s="21"/>
      <c r="BJ194" s="21"/>
      <c r="BK194" s="21"/>
      <c r="BL194" s="21"/>
      <c r="BM194" s="21"/>
      <c r="BN194" s="21"/>
      <c r="BO194" s="21"/>
      <c r="BP194" s="21"/>
      <c r="BQ194" s="21"/>
      <c r="BR194" s="21"/>
      <c r="BS194" s="21"/>
      <c r="BT194" s="21"/>
      <c r="BU194" s="21"/>
      <c r="BV194" s="21"/>
      <c r="BW194" s="21"/>
      <c r="BX194" s="21"/>
      <c r="BY194" s="21"/>
      <c r="BZ194" s="21"/>
      <c r="CA194" s="21"/>
      <c r="CB194" s="21"/>
      <c r="CC194" s="21"/>
      <c r="CD194" s="21"/>
      <c r="CE194" s="21"/>
      <c r="CF194" s="21"/>
      <c r="CG194" s="21"/>
      <c r="CH194" s="21"/>
      <c r="CI194" s="21"/>
      <c r="CJ194" s="21"/>
      <c r="CK194" s="21"/>
      <c r="CL194" s="21"/>
      <c r="CM194" s="21"/>
      <c r="CN194" s="21"/>
      <c r="CO194" s="21"/>
      <c r="CP194" s="21"/>
      <c r="CQ194" s="21"/>
      <c r="CR194" s="21"/>
      <c r="CS194" s="21"/>
      <c r="CT194" s="21"/>
      <c r="CU194" s="21"/>
      <c r="CV194" s="21"/>
      <c r="CW194" s="21"/>
      <c r="CX194" s="21"/>
      <c r="CY194" s="21"/>
      <c r="CZ194" s="21"/>
      <c r="DA194" s="21"/>
      <c r="DB194" s="21"/>
      <c r="DC194" s="21"/>
      <c r="DD194" s="21"/>
      <c r="DE194" s="21"/>
      <c r="DF194" s="21"/>
      <c r="DG194" s="21"/>
      <c r="DH194" s="21"/>
      <c r="DI194" s="21"/>
      <c r="DJ194" s="21"/>
      <c r="DK194" s="21"/>
      <c r="DL194" s="21"/>
      <c r="DM194" s="21"/>
      <c r="DN194" s="21"/>
      <c r="DO194" s="21"/>
      <c r="DP194" s="21"/>
      <c r="DQ194" s="21"/>
      <c r="DR194" s="21"/>
      <c r="DS194" s="21"/>
      <c r="DT194" s="21"/>
      <c r="DU194" s="21"/>
      <c r="DV194" s="21"/>
      <c r="DW194" s="21"/>
      <c r="DX194" s="21"/>
      <c r="DY194" s="21"/>
      <c r="DZ194" s="21"/>
      <c r="EA194" s="21"/>
      <c r="EB194" s="21"/>
      <c r="EC194" s="21"/>
      <c r="ED194" s="21"/>
      <c r="EE194" s="21"/>
      <c r="EF194" s="21"/>
      <c r="EG194" s="21"/>
      <c r="EH194" s="21"/>
      <c r="EI194" s="21"/>
      <c r="EJ194" s="21"/>
      <c r="EK194" s="21"/>
      <c r="EL194" s="21"/>
      <c r="EM194" s="21"/>
      <c r="EN194" s="21"/>
      <c r="EO194" s="21"/>
    </row>
    <row r="195" spans="1:145" ht="14.25" customHeight="1">
      <c r="A195" s="21"/>
      <c r="B195" s="21"/>
      <c r="C195" s="21"/>
      <c r="D195" s="79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  <c r="AH195" s="21"/>
      <c r="AI195" s="21"/>
      <c r="AJ195" s="21"/>
      <c r="AK195" s="21"/>
      <c r="AL195" s="21"/>
      <c r="AM195" s="21"/>
      <c r="AN195" s="21"/>
      <c r="AO195" s="21"/>
      <c r="AP195" s="21"/>
      <c r="AQ195" s="21"/>
      <c r="AR195" s="21"/>
      <c r="AS195" s="21"/>
      <c r="AT195" s="21"/>
      <c r="AU195" s="21"/>
      <c r="AV195" s="21"/>
      <c r="AW195" s="21"/>
      <c r="AX195" s="21"/>
      <c r="AY195" s="21"/>
      <c r="AZ195" s="21"/>
      <c r="BA195" s="21"/>
      <c r="BB195" s="21"/>
      <c r="BC195" s="21"/>
      <c r="BD195" s="21"/>
      <c r="BE195" s="21"/>
      <c r="BF195" s="21"/>
      <c r="BG195" s="21"/>
      <c r="BH195" s="21"/>
      <c r="BI195" s="21"/>
      <c r="BJ195" s="21"/>
      <c r="BK195" s="21"/>
      <c r="BL195" s="21"/>
      <c r="BM195" s="21"/>
      <c r="BN195" s="21"/>
      <c r="BO195" s="21"/>
      <c r="BP195" s="21"/>
      <c r="BQ195" s="21"/>
      <c r="BR195" s="21"/>
      <c r="BS195" s="21"/>
      <c r="BT195" s="21"/>
      <c r="BU195" s="21"/>
      <c r="BV195" s="21"/>
      <c r="BW195" s="21"/>
      <c r="BX195" s="21"/>
      <c r="BY195" s="21"/>
      <c r="BZ195" s="21"/>
      <c r="CA195" s="21"/>
      <c r="CB195" s="21"/>
      <c r="CC195" s="21"/>
      <c r="CD195" s="21"/>
      <c r="CE195" s="21"/>
      <c r="CF195" s="21"/>
      <c r="CG195" s="21"/>
      <c r="CH195" s="21"/>
      <c r="CI195" s="21"/>
      <c r="CJ195" s="21"/>
      <c r="CK195" s="21"/>
      <c r="CL195" s="21"/>
      <c r="CM195" s="21"/>
      <c r="CN195" s="21"/>
      <c r="CO195" s="21"/>
      <c r="CP195" s="21"/>
      <c r="CQ195" s="21"/>
      <c r="CR195" s="21"/>
      <c r="CS195" s="21"/>
      <c r="CT195" s="21"/>
      <c r="CU195" s="21"/>
      <c r="CV195" s="21"/>
      <c r="CW195" s="21"/>
      <c r="CX195" s="21"/>
      <c r="CY195" s="21"/>
      <c r="CZ195" s="21"/>
      <c r="DA195" s="21"/>
      <c r="DB195" s="21"/>
      <c r="DC195" s="21"/>
      <c r="DD195" s="21"/>
      <c r="DE195" s="21"/>
      <c r="DF195" s="21"/>
      <c r="DG195" s="21"/>
      <c r="DH195" s="21"/>
      <c r="DI195" s="21"/>
      <c r="DJ195" s="21"/>
      <c r="DK195" s="21"/>
      <c r="DL195" s="21"/>
      <c r="DM195" s="21"/>
      <c r="DN195" s="21"/>
      <c r="DO195" s="21"/>
      <c r="DP195" s="21"/>
      <c r="DQ195" s="21"/>
      <c r="DR195" s="21"/>
      <c r="DS195" s="21"/>
      <c r="DT195" s="21"/>
      <c r="DU195" s="21"/>
      <c r="DV195" s="21"/>
      <c r="DW195" s="21"/>
      <c r="DX195" s="21"/>
      <c r="DY195" s="21"/>
      <c r="DZ195" s="21"/>
      <c r="EA195" s="21"/>
      <c r="EB195" s="21"/>
      <c r="EC195" s="21"/>
      <c r="ED195" s="21"/>
      <c r="EE195" s="21"/>
      <c r="EF195" s="21"/>
      <c r="EG195" s="21"/>
      <c r="EH195" s="21"/>
      <c r="EI195" s="21"/>
      <c r="EJ195" s="21"/>
      <c r="EK195" s="21"/>
      <c r="EL195" s="21"/>
      <c r="EM195" s="21"/>
      <c r="EN195" s="21"/>
      <c r="EO195" s="21"/>
    </row>
    <row r="196" spans="1:145" ht="14.25" customHeight="1">
      <c r="A196" s="21"/>
      <c r="B196" s="21"/>
      <c r="C196" s="21"/>
      <c r="D196" s="79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  <c r="AH196" s="21"/>
      <c r="AI196" s="21"/>
      <c r="AJ196" s="21"/>
      <c r="AK196" s="21"/>
      <c r="AL196" s="21"/>
      <c r="AM196" s="21"/>
      <c r="AN196" s="21"/>
      <c r="AO196" s="21"/>
      <c r="AP196" s="21"/>
      <c r="AQ196" s="21"/>
      <c r="AR196" s="21"/>
      <c r="AS196" s="21"/>
      <c r="AT196" s="21"/>
      <c r="AU196" s="21"/>
      <c r="AV196" s="21"/>
      <c r="AW196" s="21"/>
      <c r="AX196" s="21"/>
      <c r="AY196" s="21"/>
      <c r="AZ196" s="21"/>
      <c r="BA196" s="21"/>
      <c r="BB196" s="21"/>
      <c r="BC196" s="21"/>
      <c r="BD196" s="21"/>
      <c r="BE196" s="21"/>
      <c r="BF196" s="21"/>
      <c r="BG196" s="21"/>
      <c r="BH196" s="21"/>
      <c r="BI196" s="21"/>
      <c r="BJ196" s="21"/>
      <c r="BK196" s="21"/>
      <c r="BL196" s="21"/>
      <c r="BM196" s="21"/>
      <c r="BN196" s="21"/>
      <c r="BO196" s="21"/>
      <c r="BP196" s="21"/>
      <c r="BQ196" s="21"/>
      <c r="BR196" s="21"/>
      <c r="BS196" s="21"/>
      <c r="BT196" s="21"/>
      <c r="BU196" s="21"/>
      <c r="BV196" s="21"/>
      <c r="BW196" s="21"/>
      <c r="BX196" s="21"/>
      <c r="BY196" s="21"/>
      <c r="BZ196" s="21"/>
      <c r="CA196" s="21"/>
      <c r="CB196" s="21"/>
      <c r="CC196" s="21"/>
      <c r="CD196" s="21"/>
      <c r="CE196" s="21"/>
      <c r="CF196" s="21"/>
      <c r="CG196" s="21"/>
      <c r="CH196" s="21"/>
      <c r="CI196" s="21"/>
      <c r="CJ196" s="21"/>
      <c r="CK196" s="21"/>
      <c r="CL196" s="21"/>
      <c r="CM196" s="21"/>
      <c r="CN196" s="21"/>
      <c r="CO196" s="21"/>
      <c r="CP196" s="21"/>
      <c r="CQ196" s="21"/>
      <c r="CR196" s="21"/>
      <c r="CS196" s="21"/>
      <c r="CT196" s="21"/>
      <c r="CU196" s="21"/>
      <c r="CV196" s="21"/>
      <c r="CW196" s="21"/>
      <c r="CX196" s="21"/>
      <c r="CY196" s="21"/>
      <c r="CZ196" s="21"/>
      <c r="DA196" s="21"/>
      <c r="DB196" s="21"/>
      <c r="DC196" s="21"/>
      <c r="DD196" s="21"/>
      <c r="DE196" s="21"/>
      <c r="DF196" s="21"/>
      <c r="DG196" s="21"/>
      <c r="DH196" s="21"/>
      <c r="DI196" s="21"/>
      <c r="DJ196" s="21"/>
      <c r="DK196" s="21"/>
      <c r="DL196" s="21"/>
      <c r="DM196" s="21"/>
      <c r="DN196" s="21"/>
      <c r="DO196" s="21"/>
      <c r="DP196" s="21"/>
      <c r="DQ196" s="21"/>
      <c r="DR196" s="21"/>
      <c r="DS196" s="21"/>
      <c r="DT196" s="21"/>
      <c r="DU196" s="21"/>
      <c r="DV196" s="21"/>
      <c r="DW196" s="21"/>
      <c r="DX196" s="21"/>
      <c r="DY196" s="21"/>
      <c r="DZ196" s="21"/>
      <c r="EA196" s="21"/>
      <c r="EB196" s="21"/>
      <c r="EC196" s="21"/>
      <c r="ED196" s="21"/>
      <c r="EE196" s="21"/>
      <c r="EF196" s="21"/>
      <c r="EG196" s="21"/>
      <c r="EH196" s="21"/>
      <c r="EI196" s="21"/>
      <c r="EJ196" s="21"/>
      <c r="EK196" s="21"/>
      <c r="EL196" s="21"/>
      <c r="EM196" s="21"/>
      <c r="EN196" s="21"/>
      <c r="EO196" s="21"/>
    </row>
    <row r="197" spans="1:145" ht="14.25" customHeight="1">
      <c r="A197" s="21"/>
      <c r="B197" s="21"/>
      <c r="C197" s="21"/>
      <c r="D197" s="79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  <c r="AH197" s="21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  <c r="AS197" s="21"/>
      <c r="AT197" s="21"/>
      <c r="AU197" s="21"/>
      <c r="AV197" s="21"/>
      <c r="AW197" s="21"/>
      <c r="AX197" s="21"/>
      <c r="AY197" s="21"/>
      <c r="AZ197" s="21"/>
      <c r="BA197" s="21"/>
      <c r="BB197" s="21"/>
      <c r="BC197" s="21"/>
      <c r="BD197" s="21"/>
      <c r="BE197" s="21"/>
      <c r="BF197" s="21"/>
      <c r="BG197" s="21"/>
      <c r="BH197" s="21"/>
      <c r="BI197" s="21"/>
      <c r="BJ197" s="21"/>
      <c r="BK197" s="21"/>
      <c r="BL197" s="21"/>
      <c r="BM197" s="21"/>
      <c r="BN197" s="21"/>
      <c r="BO197" s="21"/>
      <c r="BP197" s="21"/>
      <c r="BQ197" s="21"/>
      <c r="BR197" s="21"/>
      <c r="BS197" s="21"/>
      <c r="BT197" s="21"/>
      <c r="BU197" s="21"/>
      <c r="BV197" s="21"/>
      <c r="BW197" s="21"/>
      <c r="BX197" s="21"/>
      <c r="BY197" s="21"/>
      <c r="BZ197" s="21"/>
      <c r="CA197" s="21"/>
      <c r="CB197" s="21"/>
      <c r="CC197" s="21"/>
      <c r="CD197" s="21"/>
      <c r="CE197" s="21"/>
      <c r="CF197" s="21"/>
      <c r="CG197" s="21"/>
      <c r="CH197" s="21"/>
      <c r="CI197" s="21"/>
      <c r="CJ197" s="21"/>
      <c r="CK197" s="21"/>
      <c r="CL197" s="21"/>
      <c r="CM197" s="21"/>
      <c r="CN197" s="21"/>
      <c r="CO197" s="21"/>
      <c r="CP197" s="21"/>
      <c r="CQ197" s="21"/>
      <c r="CR197" s="21"/>
      <c r="CS197" s="21"/>
      <c r="CT197" s="21"/>
      <c r="CU197" s="21"/>
      <c r="CV197" s="21"/>
      <c r="CW197" s="21"/>
      <c r="CX197" s="21"/>
      <c r="CY197" s="21"/>
      <c r="CZ197" s="21"/>
      <c r="DA197" s="21"/>
      <c r="DB197" s="21"/>
      <c r="DC197" s="21"/>
      <c r="DD197" s="21"/>
      <c r="DE197" s="21"/>
      <c r="DF197" s="21"/>
      <c r="DG197" s="21"/>
      <c r="DH197" s="21"/>
      <c r="DI197" s="21"/>
      <c r="DJ197" s="21"/>
      <c r="DK197" s="21"/>
      <c r="DL197" s="21"/>
      <c r="DM197" s="21"/>
      <c r="DN197" s="21"/>
      <c r="DO197" s="21"/>
      <c r="DP197" s="21"/>
      <c r="DQ197" s="21"/>
      <c r="DR197" s="21"/>
      <c r="DS197" s="21"/>
      <c r="DT197" s="21"/>
      <c r="DU197" s="21"/>
      <c r="DV197" s="21"/>
      <c r="DW197" s="21"/>
      <c r="DX197" s="21"/>
      <c r="DY197" s="21"/>
      <c r="DZ197" s="21"/>
      <c r="EA197" s="21"/>
      <c r="EB197" s="21"/>
      <c r="EC197" s="21"/>
      <c r="ED197" s="21"/>
      <c r="EE197" s="21"/>
      <c r="EF197" s="21"/>
      <c r="EG197" s="21"/>
      <c r="EH197" s="21"/>
      <c r="EI197" s="21"/>
      <c r="EJ197" s="21"/>
      <c r="EK197" s="21"/>
      <c r="EL197" s="21"/>
      <c r="EM197" s="21"/>
      <c r="EN197" s="21"/>
      <c r="EO197" s="21"/>
    </row>
    <row r="198" spans="1:145" ht="14.25" customHeight="1">
      <c r="A198" s="21"/>
      <c r="B198" s="21"/>
      <c r="C198" s="21"/>
      <c r="D198" s="79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  <c r="AH198" s="21"/>
      <c r="AI198" s="21"/>
      <c r="AJ198" s="21"/>
      <c r="AK198" s="21"/>
      <c r="AL198" s="21"/>
      <c r="AM198" s="21"/>
      <c r="AN198" s="21"/>
      <c r="AO198" s="21"/>
      <c r="AP198" s="21"/>
      <c r="AQ198" s="21"/>
      <c r="AR198" s="21"/>
      <c r="AS198" s="21"/>
      <c r="AT198" s="21"/>
      <c r="AU198" s="21"/>
      <c r="AV198" s="21"/>
      <c r="AW198" s="21"/>
      <c r="AX198" s="21"/>
      <c r="AY198" s="21"/>
      <c r="AZ198" s="21"/>
      <c r="BA198" s="21"/>
      <c r="BB198" s="21"/>
      <c r="BC198" s="21"/>
      <c r="BD198" s="21"/>
      <c r="BE198" s="21"/>
      <c r="BF198" s="21"/>
      <c r="BG198" s="21"/>
      <c r="BH198" s="21"/>
      <c r="BI198" s="21"/>
      <c r="BJ198" s="21"/>
      <c r="BK198" s="21"/>
      <c r="BL198" s="21"/>
      <c r="BM198" s="21"/>
      <c r="BN198" s="21"/>
      <c r="BO198" s="21"/>
      <c r="BP198" s="21"/>
      <c r="BQ198" s="21"/>
      <c r="BR198" s="21"/>
      <c r="BS198" s="21"/>
      <c r="BT198" s="21"/>
      <c r="BU198" s="21"/>
      <c r="BV198" s="21"/>
      <c r="BW198" s="21"/>
      <c r="BX198" s="21"/>
      <c r="BY198" s="21"/>
      <c r="BZ198" s="21"/>
      <c r="CA198" s="21"/>
      <c r="CB198" s="21"/>
      <c r="CC198" s="21"/>
      <c r="CD198" s="21"/>
      <c r="CE198" s="21"/>
      <c r="CF198" s="21"/>
      <c r="CG198" s="21"/>
      <c r="CH198" s="21"/>
      <c r="CI198" s="21"/>
      <c r="CJ198" s="21"/>
      <c r="CK198" s="21"/>
      <c r="CL198" s="21"/>
      <c r="CM198" s="21"/>
      <c r="CN198" s="21"/>
      <c r="CO198" s="21"/>
      <c r="CP198" s="21"/>
      <c r="CQ198" s="21"/>
      <c r="CR198" s="21"/>
      <c r="CS198" s="21"/>
      <c r="CT198" s="21"/>
      <c r="CU198" s="21"/>
      <c r="CV198" s="21"/>
      <c r="CW198" s="21"/>
      <c r="CX198" s="21"/>
      <c r="CY198" s="21"/>
      <c r="CZ198" s="21"/>
      <c r="DA198" s="21"/>
      <c r="DB198" s="21"/>
      <c r="DC198" s="21"/>
      <c r="DD198" s="21"/>
      <c r="DE198" s="21"/>
      <c r="DF198" s="21"/>
      <c r="DG198" s="21"/>
      <c r="DH198" s="21"/>
      <c r="DI198" s="21"/>
      <c r="DJ198" s="21"/>
      <c r="DK198" s="21"/>
      <c r="DL198" s="21"/>
      <c r="DM198" s="21"/>
      <c r="DN198" s="21"/>
      <c r="DO198" s="21"/>
      <c r="DP198" s="21"/>
      <c r="DQ198" s="21"/>
      <c r="DR198" s="21"/>
      <c r="DS198" s="21"/>
      <c r="DT198" s="21"/>
      <c r="DU198" s="21"/>
      <c r="DV198" s="21"/>
      <c r="DW198" s="21"/>
      <c r="DX198" s="21"/>
      <c r="DY198" s="21"/>
      <c r="DZ198" s="21"/>
      <c r="EA198" s="21"/>
      <c r="EB198" s="21"/>
      <c r="EC198" s="21"/>
      <c r="ED198" s="21"/>
      <c r="EE198" s="21"/>
      <c r="EF198" s="21"/>
      <c r="EG198" s="21"/>
      <c r="EH198" s="21"/>
      <c r="EI198" s="21"/>
      <c r="EJ198" s="21"/>
      <c r="EK198" s="21"/>
      <c r="EL198" s="21"/>
      <c r="EM198" s="21"/>
      <c r="EN198" s="21"/>
      <c r="EO198" s="21"/>
    </row>
    <row r="199" spans="1:145" ht="14.25" customHeight="1">
      <c r="A199" s="21"/>
      <c r="B199" s="21"/>
      <c r="C199" s="21"/>
      <c r="D199" s="79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  <c r="AH199" s="21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1"/>
      <c r="AT199" s="21"/>
      <c r="AU199" s="21"/>
      <c r="AV199" s="21"/>
      <c r="AW199" s="21"/>
      <c r="AX199" s="21"/>
      <c r="AY199" s="21"/>
      <c r="AZ199" s="21"/>
      <c r="BA199" s="21"/>
      <c r="BB199" s="21"/>
      <c r="BC199" s="21"/>
      <c r="BD199" s="21"/>
      <c r="BE199" s="21"/>
      <c r="BF199" s="21"/>
      <c r="BG199" s="21"/>
      <c r="BH199" s="21"/>
      <c r="BI199" s="21"/>
      <c r="BJ199" s="21"/>
      <c r="BK199" s="21"/>
      <c r="BL199" s="21"/>
      <c r="BM199" s="21"/>
      <c r="BN199" s="21"/>
      <c r="BO199" s="21"/>
      <c r="BP199" s="21"/>
      <c r="BQ199" s="21"/>
      <c r="BR199" s="21"/>
      <c r="BS199" s="21"/>
      <c r="BT199" s="21"/>
      <c r="BU199" s="21"/>
      <c r="BV199" s="21"/>
      <c r="BW199" s="21"/>
      <c r="BX199" s="21"/>
      <c r="BY199" s="21"/>
      <c r="BZ199" s="21"/>
      <c r="CA199" s="21"/>
      <c r="CB199" s="21"/>
      <c r="CC199" s="21"/>
      <c r="CD199" s="21"/>
      <c r="CE199" s="21"/>
      <c r="CF199" s="21"/>
      <c r="CG199" s="21"/>
      <c r="CH199" s="21"/>
      <c r="CI199" s="21"/>
      <c r="CJ199" s="21"/>
      <c r="CK199" s="21"/>
      <c r="CL199" s="21"/>
      <c r="CM199" s="21"/>
      <c r="CN199" s="21"/>
      <c r="CO199" s="21"/>
      <c r="CP199" s="21"/>
      <c r="CQ199" s="21"/>
      <c r="CR199" s="21"/>
      <c r="CS199" s="21"/>
      <c r="CT199" s="21"/>
      <c r="CU199" s="21"/>
      <c r="CV199" s="21"/>
      <c r="CW199" s="21"/>
      <c r="CX199" s="21"/>
      <c r="CY199" s="21"/>
      <c r="CZ199" s="21"/>
      <c r="DA199" s="21"/>
      <c r="DB199" s="21"/>
      <c r="DC199" s="21"/>
      <c r="DD199" s="21"/>
      <c r="DE199" s="21"/>
      <c r="DF199" s="21"/>
      <c r="DG199" s="21"/>
      <c r="DH199" s="21"/>
      <c r="DI199" s="21"/>
      <c r="DJ199" s="21"/>
      <c r="DK199" s="21"/>
      <c r="DL199" s="21"/>
      <c r="DM199" s="21"/>
      <c r="DN199" s="21"/>
      <c r="DO199" s="21"/>
      <c r="DP199" s="21"/>
      <c r="DQ199" s="21"/>
      <c r="DR199" s="21"/>
      <c r="DS199" s="21"/>
      <c r="DT199" s="21"/>
      <c r="DU199" s="21"/>
      <c r="DV199" s="21"/>
      <c r="DW199" s="21"/>
      <c r="DX199" s="21"/>
      <c r="DY199" s="21"/>
      <c r="DZ199" s="21"/>
      <c r="EA199" s="21"/>
      <c r="EB199" s="21"/>
      <c r="EC199" s="21"/>
      <c r="ED199" s="21"/>
      <c r="EE199" s="21"/>
      <c r="EF199" s="21"/>
      <c r="EG199" s="21"/>
      <c r="EH199" s="21"/>
      <c r="EI199" s="21"/>
      <c r="EJ199" s="21"/>
      <c r="EK199" s="21"/>
      <c r="EL199" s="21"/>
      <c r="EM199" s="21"/>
      <c r="EN199" s="21"/>
      <c r="EO199" s="21"/>
    </row>
    <row r="200" spans="1:145" ht="14.25" customHeight="1">
      <c r="A200" s="21"/>
      <c r="B200" s="21"/>
      <c r="C200" s="21"/>
      <c r="D200" s="79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  <c r="AH200" s="21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  <c r="AT200" s="21"/>
      <c r="AU200" s="21"/>
      <c r="AV200" s="21"/>
      <c r="AW200" s="21"/>
      <c r="AX200" s="21"/>
      <c r="AY200" s="21"/>
      <c r="AZ200" s="21"/>
      <c r="BA200" s="21"/>
      <c r="BB200" s="21"/>
      <c r="BC200" s="21"/>
      <c r="BD200" s="21"/>
      <c r="BE200" s="21"/>
      <c r="BF200" s="21"/>
      <c r="BG200" s="21"/>
      <c r="BH200" s="21"/>
      <c r="BI200" s="21"/>
      <c r="BJ200" s="21"/>
      <c r="BK200" s="21"/>
      <c r="BL200" s="21"/>
      <c r="BM200" s="21"/>
      <c r="BN200" s="21"/>
      <c r="BO200" s="21"/>
      <c r="BP200" s="21"/>
      <c r="BQ200" s="21"/>
      <c r="BR200" s="21"/>
      <c r="BS200" s="21"/>
      <c r="BT200" s="21"/>
      <c r="BU200" s="21"/>
      <c r="BV200" s="21"/>
      <c r="BW200" s="21"/>
      <c r="BX200" s="21"/>
      <c r="BY200" s="21"/>
      <c r="BZ200" s="21"/>
      <c r="CA200" s="21"/>
      <c r="CB200" s="21"/>
      <c r="CC200" s="21"/>
      <c r="CD200" s="21"/>
      <c r="CE200" s="21"/>
      <c r="CF200" s="21"/>
      <c r="CG200" s="21"/>
      <c r="CH200" s="21"/>
      <c r="CI200" s="21"/>
      <c r="CJ200" s="21"/>
      <c r="CK200" s="21"/>
      <c r="CL200" s="21"/>
      <c r="CM200" s="21"/>
      <c r="CN200" s="21"/>
      <c r="CO200" s="21"/>
      <c r="CP200" s="21"/>
      <c r="CQ200" s="21"/>
      <c r="CR200" s="21"/>
      <c r="CS200" s="21"/>
      <c r="CT200" s="21"/>
      <c r="CU200" s="21"/>
      <c r="CV200" s="21"/>
      <c r="CW200" s="21"/>
      <c r="CX200" s="21"/>
      <c r="CY200" s="21"/>
      <c r="CZ200" s="21"/>
      <c r="DA200" s="21"/>
      <c r="DB200" s="21"/>
      <c r="DC200" s="21"/>
      <c r="DD200" s="21"/>
      <c r="DE200" s="21"/>
      <c r="DF200" s="21"/>
      <c r="DG200" s="21"/>
      <c r="DH200" s="21"/>
      <c r="DI200" s="21"/>
      <c r="DJ200" s="21"/>
      <c r="DK200" s="21"/>
      <c r="DL200" s="21"/>
      <c r="DM200" s="21"/>
      <c r="DN200" s="21"/>
      <c r="DO200" s="21"/>
      <c r="DP200" s="21"/>
      <c r="DQ200" s="21"/>
      <c r="DR200" s="21"/>
      <c r="DS200" s="21"/>
      <c r="DT200" s="21"/>
      <c r="DU200" s="21"/>
      <c r="DV200" s="21"/>
      <c r="DW200" s="21"/>
      <c r="DX200" s="21"/>
      <c r="DY200" s="21"/>
      <c r="DZ200" s="21"/>
      <c r="EA200" s="21"/>
      <c r="EB200" s="21"/>
      <c r="EC200" s="21"/>
      <c r="ED200" s="21"/>
      <c r="EE200" s="21"/>
      <c r="EF200" s="21"/>
      <c r="EG200" s="21"/>
      <c r="EH200" s="21"/>
      <c r="EI200" s="21"/>
      <c r="EJ200" s="21"/>
      <c r="EK200" s="21"/>
      <c r="EL200" s="21"/>
      <c r="EM200" s="21"/>
      <c r="EN200" s="21"/>
      <c r="EO200" s="21"/>
    </row>
    <row r="201" spans="1:145" ht="14.25" customHeight="1">
      <c r="A201" s="21"/>
      <c r="B201" s="21"/>
      <c r="C201" s="21"/>
      <c r="D201" s="79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  <c r="AH201" s="21"/>
      <c r="AI201" s="21"/>
      <c r="AJ201" s="21"/>
      <c r="AK201" s="21"/>
      <c r="AL201" s="21"/>
      <c r="AM201" s="21"/>
      <c r="AN201" s="21"/>
      <c r="AO201" s="21"/>
      <c r="AP201" s="21"/>
      <c r="AQ201" s="21"/>
      <c r="AR201" s="21"/>
      <c r="AS201" s="21"/>
      <c r="AT201" s="21"/>
      <c r="AU201" s="21"/>
      <c r="AV201" s="21"/>
      <c r="AW201" s="21"/>
      <c r="AX201" s="21"/>
      <c r="AY201" s="21"/>
      <c r="AZ201" s="21"/>
      <c r="BA201" s="21"/>
      <c r="BB201" s="21"/>
      <c r="BC201" s="21"/>
      <c r="BD201" s="21"/>
      <c r="BE201" s="21"/>
      <c r="BF201" s="21"/>
      <c r="BG201" s="21"/>
      <c r="BH201" s="21"/>
      <c r="BI201" s="21"/>
      <c r="BJ201" s="21"/>
      <c r="BK201" s="21"/>
      <c r="BL201" s="21"/>
      <c r="BM201" s="21"/>
      <c r="BN201" s="21"/>
      <c r="BO201" s="21"/>
      <c r="BP201" s="21"/>
      <c r="BQ201" s="21"/>
      <c r="BR201" s="21"/>
      <c r="BS201" s="21"/>
      <c r="BT201" s="21"/>
      <c r="BU201" s="21"/>
      <c r="BV201" s="21"/>
      <c r="BW201" s="21"/>
      <c r="BX201" s="21"/>
      <c r="BY201" s="21"/>
      <c r="BZ201" s="21"/>
      <c r="CA201" s="21"/>
      <c r="CB201" s="21"/>
      <c r="CC201" s="21"/>
      <c r="CD201" s="21"/>
      <c r="CE201" s="21"/>
      <c r="CF201" s="21"/>
      <c r="CG201" s="21"/>
      <c r="CH201" s="21"/>
      <c r="CI201" s="21"/>
      <c r="CJ201" s="21"/>
      <c r="CK201" s="21"/>
      <c r="CL201" s="21"/>
      <c r="CM201" s="21"/>
      <c r="CN201" s="21"/>
      <c r="CO201" s="21"/>
      <c r="CP201" s="21"/>
      <c r="CQ201" s="21"/>
      <c r="CR201" s="21"/>
      <c r="CS201" s="21"/>
      <c r="CT201" s="21"/>
      <c r="CU201" s="21"/>
      <c r="CV201" s="21"/>
      <c r="CW201" s="21"/>
      <c r="CX201" s="21"/>
      <c r="CY201" s="21"/>
      <c r="CZ201" s="21"/>
      <c r="DA201" s="21"/>
      <c r="DB201" s="21"/>
      <c r="DC201" s="21"/>
      <c r="DD201" s="21"/>
      <c r="DE201" s="21"/>
      <c r="DF201" s="21"/>
      <c r="DG201" s="21"/>
      <c r="DH201" s="21"/>
      <c r="DI201" s="21"/>
      <c r="DJ201" s="21"/>
      <c r="DK201" s="21"/>
      <c r="DL201" s="21"/>
      <c r="DM201" s="21"/>
      <c r="DN201" s="21"/>
      <c r="DO201" s="21"/>
      <c r="DP201" s="21"/>
      <c r="DQ201" s="21"/>
      <c r="DR201" s="21"/>
      <c r="DS201" s="21"/>
      <c r="DT201" s="21"/>
      <c r="DU201" s="21"/>
      <c r="DV201" s="21"/>
      <c r="DW201" s="21"/>
      <c r="DX201" s="21"/>
      <c r="DY201" s="21"/>
      <c r="DZ201" s="21"/>
      <c r="EA201" s="21"/>
      <c r="EB201" s="21"/>
      <c r="EC201" s="21"/>
      <c r="ED201" s="21"/>
      <c r="EE201" s="21"/>
      <c r="EF201" s="21"/>
      <c r="EG201" s="21"/>
      <c r="EH201" s="21"/>
      <c r="EI201" s="21"/>
      <c r="EJ201" s="21"/>
      <c r="EK201" s="21"/>
      <c r="EL201" s="21"/>
      <c r="EM201" s="21"/>
      <c r="EN201" s="21"/>
      <c r="EO201" s="21"/>
    </row>
    <row r="202" spans="1:145" ht="14.25" customHeight="1">
      <c r="A202" s="21"/>
      <c r="B202" s="21"/>
      <c r="C202" s="21"/>
      <c r="D202" s="79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  <c r="AH202" s="21"/>
      <c r="AI202" s="21"/>
      <c r="AJ202" s="21"/>
      <c r="AK202" s="21"/>
      <c r="AL202" s="21"/>
      <c r="AM202" s="21"/>
      <c r="AN202" s="21"/>
      <c r="AO202" s="21"/>
      <c r="AP202" s="21"/>
      <c r="AQ202" s="21"/>
      <c r="AR202" s="21"/>
      <c r="AS202" s="21"/>
      <c r="AT202" s="21"/>
      <c r="AU202" s="21"/>
      <c r="AV202" s="21"/>
      <c r="AW202" s="21"/>
      <c r="AX202" s="21"/>
      <c r="AY202" s="21"/>
      <c r="AZ202" s="21"/>
      <c r="BA202" s="21"/>
      <c r="BB202" s="21"/>
      <c r="BC202" s="21"/>
      <c r="BD202" s="21"/>
      <c r="BE202" s="21"/>
      <c r="BF202" s="21"/>
      <c r="BG202" s="21"/>
      <c r="BH202" s="21"/>
      <c r="BI202" s="21"/>
      <c r="BJ202" s="21"/>
      <c r="BK202" s="21"/>
      <c r="BL202" s="21"/>
      <c r="BM202" s="21"/>
      <c r="BN202" s="21"/>
      <c r="BO202" s="21"/>
      <c r="BP202" s="21"/>
      <c r="BQ202" s="21"/>
      <c r="BR202" s="21"/>
      <c r="BS202" s="21"/>
      <c r="BT202" s="21"/>
      <c r="BU202" s="21"/>
      <c r="BV202" s="21"/>
      <c r="BW202" s="21"/>
      <c r="BX202" s="21"/>
      <c r="BY202" s="21"/>
      <c r="BZ202" s="21"/>
      <c r="CA202" s="21"/>
      <c r="CB202" s="21"/>
      <c r="CC202" s="21"/>
      <c r="CD202" s="21"/>
      <c r="CE202" s="21"/>
      <c r="CF202" s="21"/>
      <c r="CG202" s="21"/>
      <c r="CH202" s="21"/>
      <c r="CI202" s="21"/>
      <c r="CJ202" s="21"/>
      <c r="CK202" s="21"/>
      <c r="CL202" s="21"/>
      <c r="CM202" s="21"/>
      <c r="CN202" s="21"/>
      <c r="CO202" s="21"/>
      <c r="CP202" s="21"/>
      <c r="CQ202" s="21"/>
      <c r="CR202" s="21"/>
      <c r="CS202" s="21"/>
      <c r="CT202" s="21"/>
      <c r="CU202" s="21"/>
      <c r="CV202" s="21"/>
      <c r="CW202" s="21"/>
      <c r="CX202" s="21"/>
      <c r="CY202" s="21"/>
      <c r="CZ202" s="21"/>
      <c r="DA202" s="21"/>
      <c r="DB202" s="21"/>
      <c r="DC202" s="21"/>
      <c r="DD202" s="21"/>
      <c r="DE202" s="21"/>
      <c r="DF202" s="21"/>
      <c r="DG202" s="21"/>
      <c r="DH202" s="21"/>
      <c r="DI202" s="21"/>
      <c r="DJ202" s="21"/>
      <c r="DK202" s="21"/>
      <c r="DL202" s="21"/>
      <c r="DM202" s="21"/>
      <c r="DN202" s="21"/>
      <c r="DO202" s="21"/>
      <c r="DP202" s="21"/>
      <c r="DQ202" s="21"/>
      <c r="DR202" s="21"/>
      <c r="DS202" s="21"/>
      <c r="DT202" s="21"/>
      <c r="DU202" s="21"/>
      <c r="DV202" s="21"/>
      <c r="DW202" s="21"/>
      <c r="DX202" s="21"/>
      <c r="DY202" s="21"/>
      <c r="DZ202" s="21"/>
      <c r="EA202" s="21"/>
      <c r="EB202" s="21"/>
      <c r="EC202" s="21"/>
      <c r="ED202" s="21"/>
      <c r="EE202" s="21"/>
      <c r="EF202" s="21"/>
      <c r="EG202" s="21"/>
      <c r="EH202" s="21"/>
      <c r="EI202" s="21"/>
      <c r="EJ202" s="21"/>
      <c r="EK202" s="21"/>
      <c r="EL202" s="21"/>
      <c r="EM202" s="21"/>
      <c r="EN202" s="21"/>
      <c r="EO202" s="21"/>
    </row>
    <row r="203" spans="1:145" ht="14.25" customHeight="1">
      <c r="A203" s="21"/>
      <c r="B203" s="21"/>
      <c r="C203" s="21"/>
      <c r="D203" s="79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  <c r="AH203" s="21"/>
      <c r="AI203" s="21"/>
      <c r="AJ203" s="21"/>
      <c r="AK203" s="21"/>
      <c r="AL203" s="21"/>
      <c r="AM203" s="21"/>
      <c r="AN203" s="21"/>
      <c r="AO203" s="21"/>
      <c r="AP203" s="21"/>
      <c r="AQ203" s="21"/>
      <c r="AR203" s="21"/>
      <c r="AS203" s="21"/>
      <c r="AT203" s="21"/>
      <c r="AU203" s="21"/>
      <c r="AV203" s="21"/>
      <c r="AW203" s="21"/>
      <c r="AX203" s="21"/>
      <c r="AY203" s="21"/>
      <c r="AZ203" s="21"/>
      <c r="BA203" s="21"/>
      <c r="BB203" s="21"/>
      <c r="BC203" s="21"/>
      <c r="BD203" s="21"/>
      <c r="BE203" s="21"/>
      <c r="BF203" s="21"/>
      <c r="BG203" s="21"/>
      <c r="BH203" s="21"/>
      <c r="BI203" s="21"/>
      <c r="BJ203" s="21"/>
      <c r="BK203" s="21"/>
      <c r="BL203" s="21"/>
      <c r="BM203" s="21"/>
      <c r="BN203" s="21"/>
      <c r="BO203" s="21"/>
      <c r="BP203" s="21"/>
      <c r="BQ203" s="21"/>
      <c r="BR203" s="21"/>
      <c r="BS203" s="21"/>
      <c r="BT203" s="21"/>
      <c r="BU203" s="21"/>
      <c r="BV203" s="21"/>
      <c r="BW203" s="21"/>
      <c r="BX203" s="21"/>
      <c r="BY203" s="21"/>
      <c r="BZ203" s="21"/>
      <c r="CA203" s="21"/>
      <c r="CB203" s="21"/>
      <c r="CC203" s="21"/>
      <c r="CD203" s="21"/>
      <c r="CE203" s="21"/>
      <c r="CF203" s="21"/>
      <c r="CG203" s="21"/>
      <c r="CH203" s="21"/>
      <c r="CI203" s="21"/>
      <c r="CJ203" s="21"/>
      <c r="CK203" s="21"/>
      <c r="CL203" s="21"/>
      <c r="CM203" s="21"/>
      <c r="CN203" s="21"/>
      <c r="CO203" s="21"/>
      <c r="CP203" s="21"/>
      <c r="CQ203" s="21"/>
      <c r="CR203" s="21"/>
      <c r="CS203" s="21"/>
      <c r="CT203" s="21"/>
      <c r="CU203" s="21"/>
      <c r="CV203" s="21"/>
      <c r="CW203" s="21"/>
      <c r="CX203" s="21"/>
      <c r="CY203" s="21"/>
      <c r="CZ203" s="21"/>
      <c r="DA203" s="21"/>
      <c r="DB203" s="21"/>
      <c r="DC203" s="21"/>
      <c r="DD203" s="21"/>
      <c r="DE203" s="21"/>
      <c r="DF203" s="21"/>
      <c r="DG203" s="21"/>
      <c r="DH203" s="21"/>
      <c r="DI203" s="21"/>
      <c r="DJ203" s="21"/>
      <c r="DK203" s="21"/>
      <c r="DL203" s="21"/>
      <c r="DM203" s="21"/>
      <c r="DN203" s="21"/>
      <c r="DO203" s="21"/>
      <c r="DP203" s="21"/>
      <c r="DQ203" s="21"/>
      <c r="DR203" s="21"/>
      <c r="DS203" s="21"/>
      <c r="DT203" s="21"/>
      <c r="DU203" s="21"/>
      <c r="DV203" s="21"/>
      <c r="DW203" s="21"/>
      <c r="DX203" s="21"/>
      <c r="DY203" s="21"/>
      <c r="DZ203" s="21"/>
      <c r="EA203" s="21"/>
      <c r="EB203" s="21"/>
      <c r="EC203" s="21"/>
      <c r="ED203" s="21"/>
      <c r="EE203" s="21"/>
      <c r="EF203" s="21"/>
      <c r="EG203" s="21"/>
      <c r="EH203" s="21"/>
      <c r="EI203" s="21"/>
      <c r="EJ203" s="21"/>
      <c r="EK203" s="21"/>
      <c r="EL203" s="21"/>
      <c r="EM203" s="21"/>
      <c r="EN203" s="21"/>
      <c r="EO203" s="21"/>
    </row>
    <row r="204" spans="1:145" ht="14.25" customHeight="1">
      <c r="A204" s="21"/>
      <c r="B204" s="21"/>
      <c r="C204" s="21"/>
      <c r="D204" s="79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  <c r="AH204" s="21"/>
      <c r="AI204" s="21"/>
      <c r="AJ204" s="21"/>
      <c r="AK204" s="21"/>
      <c r="AL204" s="21"/>
      <c r="AM204" s="21"/>
      <c r="AN204" s="21"/>
      <c r="AO204" s="21"/>
      <c r="AP204" s="21"/>
      <c r="AQ204" s="21"/>
      <c r="AR204" s="21"/>
      <c r="AS204" s="21"/>
      <c r="AT204" s="21"/>
      <c r="AU204" s="21"/>
      <c r="AV204" s="21"/>
      <c r="AW204" s="21"/>
      <c r="AX204" s="21"/>
      <c r="AY204" s="21"/>
      <c r="AZ204" s="21"/>
      <c r="BA204" s="21"/>
      <c r="BB204" s="21"/>
      <c r="BC204" s="21"/>
      <c r="BD204" s="21"/>
      <c r="BE204" s="21"/>
      <c r="BF204" s="21"/>
      <c r="BG204" s="21"/>
      <c r="BH204" s="21"/>
      <c r="BI204" s="21"/>
      <c r="BJ204" s="21"/>
      <c r="BK204" s="21"/>
      <c r="BL204" s="21"/>
      <c r="BM204" s="21"/>
      <c r="BN204" s="21"/>
      <c r="BO204" s="21"/>
      <c r="BP204" s="21"/>
      <c r="BQ204" s="21"/>
      <c r="BR204" s="21"/>
      <c r="BS204" s="21"/>
      <c r="BT204" s="21"/>
      <c r="BU204" s="21"/>
      <c r="BV204" s="21"/>
      <c r="BW204" s="21"/>
      <c r="BX204" s="21"/>
      <c r="BY204" s="21"/>
      <c r="BZ204" s="21"/>
      <c r="CA204" s="21"/>
      <c r="CB204" s="21"/>
      <c r="CC204" s="21"/>
      <c r="CD204" s="21"/>
      <c r="CE204" s="21"/>
      <c r="CF204" s="21"/>
      <c r="CG204" s="21"/>
      <c r="CH204" s="21"/>
      <c r="CI204" s="21"/>
      <c r="CJ204" s="21"/>
      <c r="CK204" s="21"/>
      <c r="CL204" s="21"/>
      <c r="CM204" s="21"/>
      <c r="CN204" s="21"/>
      <c r="CO204" s="21"/>
      <c r="CP204" s="21"/>
      <c r="CQ204" s="21"/>
      <c r="CR204" s="21"/>
      <c r="CS204" s="21"/>
      <c r="CT204" s="21"/>
      <c r="CU204" s="21"/>
      <c r="CV204" s="21"/>
      <c r="CW204" s="21"/>
      <c r="CX204" s="21"/>
      <c r="CY204" s="21"/>
      <c r="CZ204" s="21"/>
      <c r="DA204" s="21"/>
      <c r="DB204" s="21"/>
      <c r="DC204" s="21"/>
      <c r="DD204" s="21"/>
      <c r="DE204" s="21"/>
      <c r="DF204" s="21"/>
      <c r="DG204" s="21"/>
      <c r="DH204" s="21"/>
      <c r="DI204" s="21"/>
      <c r="DJ204" s="21"/>
      <c r="DK204" s="21"/>
      <c r="DL204" s="21"/>
      <c r="DM204" s="21"/>
      <c r="DN204" s="21"/>
      <c r="DO204" s="21"/>
      <c r="DP204" s="21"/>
      <c r="DQ204" s="21"/>
      <c r="DR204" s="21"/>
      <c r="DS204" s="21"/>
      <c r="DT204" s="21"/>
      <c r="DU204" s="21"/>
      <c r="DV204" s="21"/>
      <c r="DW204" s="21"/>
      <c r="DX204" s="21"/>
      <c r="DY204" s="21"/>
      <c r="DZ204" s="21"/>
      <c r="EA204" s="21"/>
      <c r="EB204" s="21"/>
      <c r="EC204" s="21"/>
      <c r="ED204" s="21"/>
      <c r="EE204" s="21"/>
      <c r="EF204" s="21"/>
      <c r="EG204" s="21"/>
      <c r="EH204" s="21"/>
      <c r="EI204" s="21"/>
      <c r="EJ204" s="21"/>
      <c r="EK204" s="21"/>
      <c r="EL204" s="21"/>
      <c r="EM204" s="21"/>
      <c r="EN204" s="21"/>
      <c r="EO204" s="21"/>
    </row>
    <row r="205" spans="1:145" ht="14.25" customHeight="1">
      <c r="A205" s="21"/>
      <c r="B205" s="21"/>
      <c r="C205" s="21"/>
      <c r="D205" s="79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  <c r="AH205" s="21"/>
      <c r="AI205" s="21"/>
      <c r="AJ205" s="21"/>
      <c r="AK205" s="21"/>
      <c r="AL205" s="21"/>
      <c r="AM205" s="21"/>
      <c r="AN205" s="21"/>
      <c r="AO205" s="21"/>
      <c r="AP205" s="21"/>
      <c r="AQ205" s="21"/>
      <c r="AR205" s="21"/>
      <c r="AS205" s="21"/>
      <c r="AT205" s="21"/>
      <c r="AU205" s="21"/>
      <c r="AV205" s="21"/>
      <c r="AW205" s="21"/>
      <c r="AX205" s="21"/>
      <c r="AY205" s="21"/>
      <c r="AZ205" s="21"/>
      <c r="BA205" s="21"/>
      <c r="BB205" s="21"/>
      <c r="BC205" s="21"/>
      <c r="BD205" s="21"/>
      <c r="BE205" s="21"/>
      <c r="BF205" s="21"/>
      <c r="BG205" s="21"/>
      <c r="BH205" s="21"/>
      <c r="BI205" s="21"/>
      <c r="BJ205" s="21"/>
      <c r="BK205" s="21"/>
      <c r="BL205" s="21"/>
      <c r="BM205" s="21"/>
      <c r="BN205" s="21"/>
      <c r="BO205" s="21"/>
      <c r="BP205" s="21"/>
      <c r="BQ205" s="21"/>
      <c r="BR205" s="21"/>
      <c r="BS205" s="21"/>
      <c r="BT205" s="21"/>
      <c r="BU205" s="21"/>
      <c r="BV205" s="21"/>
      <c r="BW205" s="21"/>
      <c r="BX205" s="21"/>
      <c r="BY205" s="21"/>
      <c r="BZ205" s="21"/>
      <c r="CA205" s="21"/>
      <c r="CB205" s="21"/>
      <c r="CC205" s="21"/>
      <c r="CD205" s="21"/>
      <c r="CE205" s="21"/>
      <c r="CF205" s="21"/>
      <c r="CG205" s="21"/>
      <c r="CH205" s="21"/>
      <c r="CI205" s="21"/>
      <c r="CJ205" s="21"/>
      <c r="CK205" s="21"/>
      <c r="CL205" s="21"/>
      <c r="CM205" s="21"/>
      <c r="CN205" s="21"/>
      <c r="CO205" s="21"/>
      <c r="CP205" s="21"/>
      <c r="CQ205" s="21"/>
      <c r="CR205" s="21"/>
      <c r="CS205" s="21"/>
      <c r="CT205" s="21"/>
      <c r="CU205" s="21"/>
      <c r="CV205" s="21"/>
      <c r="CW205" s="21"/>
      <c r="CX205" s="21"/>
      <c r="CY205" s="21"/>
      <c r="CZ205" s="21"/>
      <c r="DA205" s="21"/>
      <c r="DB205" s="21"/>
      <c r="DC205" s="21"/>
      <c r="DD205" s="21"/>
      <c r="DE205" s="21"/>
      <c r="DF205" s="21"/>
      <c r="DG205" s="21"/>
      <c r="DH205" s="21"/>
      <c r="DI205" s="21"/>
      <c r="DJ205" s="21"/>
      <c r="DK205" s="21"/>
      <c r="DL205" s="21"/>
      <c r="DM205" s="21"/>
      <c r="DN205" s="21"/>
      <c r="DO205" s="21"/>
      <c r="DP205" s="21"/>
      <c r="DQ205" s="21"/>
      <c r="DR205" s="21"/>
      <c r="DS205" s="21"/>
      <c r="DT205" s="21"/>
      <c r="DU205" s="21"/>
      <c r="DV205" s="21"/>
      <c r="DW205" s="21"/>
      <c r="DX205" s="21"/>
      <c r="DY205" s="21"/>
      <c r="DZ205" s="21"/>
      <c r="EA205" s="21"/>
      <c r="EB205" s="21"/>
      <c r="EC205" s="21"/>
      <c r="ED205" s="21"/>
      <c r="EE205" s="21"/>
      <c r="EF205" s="21"/>
      <c r="EG205" s="21"/>
      <c r="EH205" s="21"/>
      <c r="EI205" s="21"/>
      <c r="EJ205" s="21"/>
      <c r="EK205" s="21"/>
      <c r="EL205" s="21"/>
      <c r="EM205" s="21"/>
      <c r="EN205" s="21"/>
      <c r="EO205" s="21"/>
    </row>
    <row r="206" spans="1:145" ht="14.25" customHeight="1">
      <c r="A206" s="21"/>
      <c r="B206" s="21"/>
      <c r="C206" s="21"/>
      <c r="D206" s="79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  <c r="AU206" s="21"/>
      <c r="AV206" s="21"/>
      <c r="AW206" s="21"/>
      <c r="AX206" s="21"/>
      <c r="AY206" s="21"/>
      <c r="AZ206" s="21"/>
      <c r="BA206" s="21"/>
      <c r="BB206" s="21"/>
      <c r="BC206" s="21"/>
      <c r="BD206" s="21"/>
      <c r="BE206" s="21"/>
      <c r="BF206" s="21"/>
      <c r="BG206" s="21"/>
      <c r="BH206" s="21"/>
      <c r="BI206" s="21"/>
      <c r="BJ206" s="21"/>
      <c r="BK206" s="21"/>
      <c r="BL206" s="21"/>
      <c r="BM206" s="21"/>
      <c r="BN206" s="21"/>
      <c r="BO206" s="21"/>
      <c r="BP206" s="21"/>
      <c r="BQ206" s="21"/>
      <c r="BR206" s="21"/>
      <c r="BS206" s="21"/>
      <c r="BT206" s="21"/>
      <c r="BU206" s="21"/>
      <c r="BV206" s="21"/>
      <c r="BW206" s="21"/>
      <c r="BX206" s="21"/>
      <c r="BY206" s="21"/>
      <c r="BZ206" s="21"/>
      <c r="CA206" s="21"/>
      <c r="CB206" s="21"/>
      <c r="CC206" s="21"/>
      <c r="CD206" s="21"/>
      <c r="CE206" s="21"/>
      <c r="CF206" s="21"/>
      <c r="CG206" s="21"/>
      <c r="CH206" s="21"/>
      <c r="CI206" s="21"/>
      <c r="CJ206" s="21"/>
      <c r="CK206" s="21"/>
      <c r="CL206" s="21"/>
      <c r="CM206" s="21"/>
      <c r="CN206" s="21"/>
      <c r="CO206" s="21"/>
      <c r="CP206" s="21"/>
      <c r="CQ206" s="21"/>
      <c r="CR206" s="21"/>
      <c r="CS206" s="21"/>
      <c r="CT206" s="21"/>
      <c r="CU206" s="21"/>
      <c r="CV206" s="21"/>
      <c r="CW206" s="21"/>
      <c r="CX206" s="21"/>
      <c r="CY206" s="21"/>
      <c r="CZ206" s="21"/>
      <c r="DA206" s="21"/>
      <c r="DB206" s="21"/>
      <c r="DC206" s="21"/>
      <c r="DD206" s="21"/>
      <c r="DE206" s="21"/>
      <c r="DF206" s="21"/>
      <c r="DG206" s="21"/>
      <c r="DH206" s="21"/>
      <c r="DI206" s="21"/>
      <c r="DJ206" s="21"/>
      <c r="DK206" s="21"/>
      <c r="DL206" s="21"/>
      <c r="DM206" s="21"/>
      <c r="DN206" s="21"/>
      <c r="DO206" s="21"/>
      <c r="DP206" s="21"/>
      <c r="DQ206" s="21"/>
      <c r="DR206" s="21"/>
      <c r="DS206" s="21"/>
      <c r="DT206" s="21"/>
      <c r="DU206" s="21"/>
      <c r="DV206" s="21"/>
      <c r="DW206" s="21"/>
      <c r="DX206" s="21"/>
      <c r="DY206" s="21"/>
      <c r="DZ206" s="21"/>
      <c r="EA206" s="21"/>
      <c r="EB206" s="21"/>
      <c r="EC206" s="21"/>
      <c r="ED206" s="21"/>
      <c r="EE206" s="21"/>
      <c r="EF206" s="21"/>
      <c r="EG206" s="21"/>
      <c r="EH206" s="21"/>
      <c r="EI206" s="21"/>
      <c r="EJ206" s="21"/>
      <c r="EK206" s="21"/>
      <c r="EL206" s="21"/>
      <c r="EM206" s="21"/>
      <c r="EN206" s="21"/>
      <c r="EO206" s="21"/>
    </row>
    <row r="207" spans="1:145" ht="14.25" customHeight="1">
      <c r="A207" s="21"/>
      <c r="B207" s="21"/>
      <c r="C207" s="21"/>
      <c r="D207" s="79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  <c r="AH207" s="21"/>
      <c r="AI207" s="21"/>
      <c r="AJ207" s="21"/>
      <c r="AK207" s="21"/>
      <c r="AL207" s="21"/>
      <c r="AM207" s="21"/>
      <c r="AN207" s="21"/>
      <c r="AO207" s="21"/>
      <c r="AP207" s="21"/>
      <c r="AQ207" s="21"/>
      <c r="AR207" s="21"/>
      <c r="AS207" s="21"/>
      <c r="AT207" s="21"/>
      <c r="AU207" s="21"/>
      <c r="AV207" s="21"/>
      <c r="AW207" s="21"/>
      <c r="AX207" s="21"/>
      <c r="AY207" s="21"/>
      <c r="AZ207" s="21"/>
      <c r="BA207" s="21"/>
      <c r="BB207" s="21"/>
      <c r="BC207" s="21"/>
      <c r="BD207" s="21"/>
      <c r="BE207" s="21"/>
      <c r="BF207" s="21"/>
      <c r="BG207" s="21"/>
      <c r="BH207" s="21"/>
      <c r="BI207" s="21"/>
      <c r="BJ207" s="21"/>
      <c r="BK207" s="21"/>
      <c r="BL207" s="21"/>
      <c r="BM207" s="21"/>
      <c r="BN207" s="21"/>
      <c r="BO207" s="21"/>
      <c r="BP207" s="21"/>
      <c r="BQ207" s="21"/>
      <c r="BR207" s="21"/>
      <c r="BS207" s="21"/>
      <c r="BT207" s="21"/>
      <c r="BU207" s="21"/>
      <c r="BV207" s="21"/>
      <c r="BW207" s="21"/>
      <c r="BX207" s="21"/>
      <c r="BY207" s="21"/>
      <c r="BZ207" s="21"/>
      <c r="CA207" s="21"/>
      <c r="CB207" s="21"/>
      <c r="CC207" s="21"/>
      <c r="CD207" s="21"/>
      <c r="CE207" s="21"/>
      <c r="CF207" s="21"/>
      <c r="CG207" s="21"/>
      <c r="CH207" s="21"/>
      <c r="CI207" s="21"/>
      <c r="CJ207" s="21"/>
      <c r="CK207" s="21"/>
      <c r="CL207" s="21"/>
      <c r="CM207" s="21"/>
      <c r="CN207" s="21"/>
      <c r="CO207" s="21"/>
      <c r="CP207" s="21"/>
      <c r="CQ207" s="21"/>
      <c r="CR207" s="21"/>
      <c r="CS207" s="21"/>
      <c r="CT207" s="21"/>
      <c r="CU207" s="21"/>
      <c r="CV207" s="21"/>
      <c r="CW207" s="21"/>
      <c r="CX207" s="21"/>
      <c r="CY207" s="21"/>
      <c r="CZ207" s="21"/>
      <c r="DA207" s="21"/>
      <c r="DB207" s="21"/>
      <c r="DC207" s="21"/>
      <c r="DD207" s="21"/>
      <c r="DE207" s="21"/>
      <c r="DF207" s="21"/>
      <c r="DG207" s="21"/>
      <c r="DH207" s="21"/>
      <c r="DI207" s="21"/>
      <c r="DJ207" s="21"/>
      <c r="DK207" s="21"/>
      <c r="DL207" s="21"/>
      <c r="DM207" s="21"/>
      <c r="DN207" s="21"/>
      <c r="DO207" s="21"/>
      <c r="DP207" s="21"/>
      <c r="DQ207" s="21"/>
      <c r="DR207" s="21"/>
      <c r="DS207" s="21"/>
      <c r="DT207" s="21"/>
      <c r="DU207" s="21"/>
      <c r="DV207" s="21"/>
      <c r="DW207" s="21"/>
      <c r="DX207" s="21"/>
      <c r="DY207" s="21"/>
      <c r="DZ207" s="21"/>
      <c r="EA207" s="21"/>
      <c r="EB207" s="21"/>
      <c r="EC207" s="21"/>
      <c r="ED207" s="21"/>
      <c r="EE207" s="21"/>
      <c r="EF207" s="21"/>
      <c r="EG207" s="21"/>
      <c r="EH207" s="21"/>
      <c r="EI207" s="21"/>
      <c r="EJ207" s="21"/>
      <c r="EK207" s="21"/>
      <c r="EL207" s="21"/>
      <c r="EM207" s="21"/>
      <c r="EN207" s="21"/>
      <c r="EO207" s="21"/>
    </row>
    <row r="208" spans="1:145" ht="14.25" customHeight="1">
      <c r="A208" s="21"/>
      <c r="B208" s="21"/>
      <c r="C208" s="21"/>
      <c r="D208" s="79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  <c r="AH208" s="21"/>
      <c r="AI208" s="21"/>
      <c r="AJ208" s="21"/>
      <c r="AK208" s="21"/>
      <c r="AL208" s="21"/>
      <c r="AM208" s="21"/>
      <c r="AN208" s="21"/>
      <c r="AO208" s="21"/>
      <c r="AP208" s="21"/>
      <c r="AQ208" s="21"/>
      <c r="AR208" s="21"/>
      <c r="AS208" s="21"/>
      <c r="AT208" s="21"/>
      <c r="AU208" s="21"/>
      <c r="AV208" s="21"/>
      <c r="AW208" s="21"/>
      <c r="AX208" s="21"/>
      <c r="AY208" s="21"/>
      <c r="AZ208" s="21"/>
      <c r="BA208" s="21"/>
      <c r="BB208" s="21"/>
      <c r="BC208" s="21"/>
      <c r="BD208" s="21"/>
      <c r="BE208" s="21"/>
      <c r="BF208" s="21"/>
      <c r="BG208" s="21"/>
      <c r="BH208" s="21"/>
      <c r="BI208" s="21"/>
      <c r="BJ208" s="21"/>
      <c r="BK208" s="21"/>
      <c r="BL208" s="21"/>
      <c r="BM208" s="21"/>
      <c r="BN208" s="21"/>
      <c r="BO208" s="21"/>
      <c r="BP208" s="21"/>
      <c r="BQ208" s="21"/>
      <c r="BR208" s="21"/>
      <c r="BS208" s="21"/>
      <c r="BT208" s="21"/>
      <c r="BU208" s="21"/>
      <c r="BV208" s="21"/>
      <c r="BW208" s="21"/>
      <c r="BX208" s="21"/>
      <c r="BY208" s="21"/>
      <c r="BZ208" s="21"/>
      <c r="CA208" s="21"/>
      <c r="CB208" s="21"/>
      <c r="CC208" s="21"/>
      <c r="CD208" s="21"/>
      <c r="CE208" s="21"/>
      <c r="CF208" s="21"/>
      <c r="CG208" s="21"/>
      <c r="CH208" s="21"/>
      <c r="CI208" s="21"/>
      <c r="CJ208" s="21"/>
      <c r="CK208" s="21"/>
      <c r="CL208" s="21"/>
      <c r="CM208" s="21"/>
      <c r="CN208" s="21"/>
      <c r="CO208" s="21"/>
      <c r="CP208" s="21"/>
      <c r="CQ208" s="21"/>
      <c r="CR208" s="21"/>
      <c r="CS208" s="21"/>
      <c r="CT208" s="21"/>
      <c r="CU208" s="21"/>
      <c r="CV208" s="21"/>
      <c r="CW208" s="21"/>
      <c r="CX208" s="21"/>
      <c r="CY208" s="21"/>
      <c r="CZ208" s="21"/>
      <c r="DA208" s="21"/>
      <c r="DB208" s="21"/>
      <c r="DC208" s="21"/>
      <c r="DD208" s="21"/>
      <c r="DE208" s="21"/>
      <c r="DF208" s="21"/>
      <c r="DG208" s="21"/>
      <c r="DH208" s="21"/>
      <c r="DI208" s="21"/>
      <c r="DJ208" s="21"/>
      <c r="DK208" s="21"/>
      <c r="DL208" s="21"/>
      <c r="DM208" s="21"/>
      <c r="DN208" s="21"/>
      <c r="DO208" s="21"/>
      <c r="DP208" s="21"/>
      <c r="DQ208" s="21"/>
      <c r="DR208" s="21"/>
      <c r="DS208" s="21"/>
      <c r="DT208" s="21"/>
      <c r="DU208" s="21"/>
      <c r="DV208" s="21"/>
      <c r="DW208" s="21"/>
      <c r="DX208" s="21"/>
      <c r="DY208" s="21"/>
      <c r="DZ208" s="21"/>
      <c r="EA208" s="21"/>
      <c r="EB208" s="21"/>
      <c r="EC208" s="21"/>
      <c r="ED208" s="21"/>
      <c r="EE208" s="21"/>
      <c r="EF208" s="21"/>
      <c r="EG208" s="21"/>
      <c r="EH208" s="21"/>
      <c r="EI208" s="21"/>
      <c r="EJ208" s="21"/>
      <c r="EK208" s="21"/>
      <c r="EL208" s="21"/>
      <c r="EM208" s="21"/>
      <c r="EN208" s="21"/>
      <c r="EO208" s="21"/>
    </row>
    <row r="209" spans="1:145" ht="14.25" customHeight="1">
      <c r="A209" s="21"/>
      <c r="B209" s="21"/>
      <c r="C209" s="21"/>
      <c r="D209" s="79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  <c r="AH209" s="21"/>
      <c r="AI209" s="21"/>
      <c r="AJ209" s="21"/>
      <c r="AK209" s="21"/>
      <c r="AL209" s="21"/>
      <c r="AM209" s="21"/>
      <c r="AN209" s="21"/>
      <c r="AO209" s="21"/>
      <c r="AP209" s="21"/>
      <c r="AQ209" s="21"/>
      <c r="AR209" s="21"/>
      <c r="AS209" s="21"/>
      <c r="AT209" s="21"/>
      <c r="AU209" s="21"/>
      <c r="AV209" s="21"/>
      <c r="AW209" s="21"/>
      <c r="AX209" s="21"/>
      <c r="AY209" s="21"/>
      <c r="AZ209" s="21"/>
      <c r="BA209" s="21"/>
      <c r="BB209" s="21"/>
      <c r="BC209" s="21"/>
      <c r="BD209" s="21"/>
      <c r="BE209" s="21"/>
      <c r="BF209" s="21"/>
      <c r="BG209" s="21"/>
      <c r="BH209" s="21"/>
      <c r="BI209" s="21"/>
      <c r="BJ209" s="21"/>
      <c r="BK209" s="21"/>
      <c r="BL209" s="21"/>
      <c r="BM209" s="21"/>
      <c r="BN209" s="21"/>
      <c r="BO209" s="21"/>
      <c r="BP209" s="21"/>
      <c r="BQ209" s="21"/>
      <c r="BR209" s="21"/>
      <c r="BS209" s="21"/>
      <c r="BT209" s="21"/>
      <c r="BU209" s="21"/>
      <c r="BV209" s="21"/>
      <c r="BW209" s="21"/>
      <c r="BX209" s="21"/>
      <c r="BY209" s="21"/>
      <c r="BZ209" s="21"/>
      <c r="CA209" s="21"/>
      <c r="CB209" s="21"/>
      <c r="CC209" s="21"/>
      <c r="CD209" s="21"/>
      <c r="CE209" s="21"/>
      <c r="CF209" s="21"/>
      <c r="CG209" s="21"/>
      <c r="CH209" s="21"/>
      <c r="CI209" s="21"/>
      <c r="CJ209" s="21"/>
      <c r="CK209" s="21"/>
      <c r="CL209" s="21"/>
      <c r="CM209" s="21"/>
      <c r="CN209" s="21"/>
      <c r="CO209" s="21"/>
      <c r="CP209" s="21"/>
      <c r="CQ209" s="21"/>
      <c r="CR209" s="21"/>
      <c r="CS209" s="21"/>
      <c r="CT209" s="21"/>
      <c r="CU209" s="21"/>
      <c r="CV209" s="21"/>
      <c r="CW209" s="21"/>
      <c r="CX209" s="21"/>
      <c r="CY209" s="21"/>
      <c r="CZ209" s="21"/>
      <c r="DA209" s="21"/>
      <c r="DB209" s="21"/>
      <c r="DC209" s="21"/>
      <c r="DD209" s="21"/>
      <c r="DE209" s="21"/>
      <c r="DF209" s="21"/>
      <c r="DG209" s="21"/>
      <c r="DH209" s="21"/>
      <c r="DI209" s="21"/>
      <c r="DJ209" s="21"/>
      <c r="DK209" s="21"/>
      <c r="DL209" s="21"/>
      <c r="DM209" s="21"/>
      <c r="DN209" s="21"/>
      <c r="DO209" s="21"/>
      <c r="DP209" s="21"/>
      <c r="DQ209" s="21"/>
      <c r="DR209" s="21"/>
      <c r="DS209" s="21"/>
      <c r="DT209" s="21"/>
      <c r="DU209" s="21"/>
      <c r="DV209" s="21"/>
      <c r="DW209" s="21"/>
      <c r="DX209" s="21"/>
      <c r="DY209" s="21"/>
      <c r="DZ209" s="21"/>
      <c r="EA209" s="21"/>
      <c r="EB209" s="21"/>
      <c r="EC209" s="21"/>
      <c r="ED209" s="21"/>
      <c r="EE209" s="21"/>
      <c r="EF209" s="21"/>
      <c r="EG209" s="21"/>
      <c r="EH209" s="21"/>
      <c r="EI209" s="21"/>
      <c r="EJ209" s="21"/>
      <c r="EK209" s="21"/>
      <c r="EL209" s="21"/>
      <c r="EM209" s="21"/>
      <c r="EN209" s="21"/>
      <c r="EO209" s="21"/>
    </row>
    <row r="210" spans="1:145" ht="14.25" customHeight="1">
      <c r="A210" s="21"/>
      <c r="B210" s="21"/>
      <c r="C210" s="21"/>
      <c r="D210" s="79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  <c r="AH210" s="21"/>
      <c r="AI210" s="21"/>
      <c r="AJ210" s="21"/>
      <c r="AK210" s="21"/>
      <c r="AL210" s="21"/>
      <c r="AM210" s="21"/>
      <c r="AN210" s="21"/>
      <c r="AO210" s="21"/>
      <c r="AP210" s="21"/>
      <c r="AQ210" s="21"/>
      <c r="AR210" s="21"/>
      <c r="AS210" s="21"/>
      <c r="AT210" s="21"/>
      <c r="AU210" s="21"/>
      <c r="AV210" s="21"/>
      <c r="AW210" s="21"/>
      <c r="AX210" s="21"/>
      <c r="AY210" s="21"/>
      <c r="AZ210" s="21"/>
      <c r="BA210" s="21"/>
      <c r="BB210" s="21"/>
      <c r="BC210" s="21"/>
      <c r="BD210" s="21"/>
      <c r="BE210" s="21"/>
      <c r="BF210" s="21"/>
      <c r="BG210" s="21"/>
      <c r="BH210" s="21"/>
      <c r="BI210" s="21"/>
      <c r="BJ210" s="21"/>
      <c r="BK210" s="21"/>
      <c r="BL210" s="21"/>
      <c r="BM210" s="21"/>
      <c r="BN210" s="21"/>
      <c r="BO210" s="21"/>
      <c r="BP210" s="21"/>
      <c r="BQ210" s="21"/>
      <c r="BR210" s="21"/>
      <c r="BS210" s="21"/>
      <c r="BT210" s="21"/>
      <c r="BU210" s="21"/>
      <c r="BV210" s="21"/>
      <c r="BW210" s="21"/>
      <c r="BX210" s="21"/>
      <c r="BY210" s="21"/>
      <c r="BZ210" s="21"/>
      <c r="CA210" s="21"/>
      <c r="CB210" s="21"/>
      <c r="CC210" s="21"/>
      <c r="CD210" s="21"/>
      <c r="CE210" s="21"/>
      <c r="CF210" s="21"/>
      <c r="CG210" s="21"/>
      <c r="CH210" s="21"/>
      <c r="CI210" s="21"/>
      <c r="CJ210" s="21"/>
      <c r="CK210" s="21"/>
      <c r="CL210" s="21"/>
      <c r="CM210" s="21"/>
      <c r="CN210" s="21"/>
      <c r="CO210" s="21"/>
      <c r="CP210" s="21"/>
      <c r="CQ210" s="21"/>
      <c r="CR210" s="21"/>
      <c r="CS210" s="21"/>
      <c r="CT210" s="21"/>
      <c r="CU210" s="21"/>
      <c r="CV210" s="21"/>
      <c r="CW210" s="21"/>
      <c r="CX210" s="21"/>
      <c r="CY210" s="21"/>
      <c r="CZ210" s="21"/>
      <c r="DA210" s="21"/>
      <c r="DB210" s="21"/>
      <c r="DC210" s="21"/>
      <c r="DD210" s="21"/>
      <c r="DE210" s="21"/>
      <c r="DF210" s="21"/>
      <c r="DG210" s="21"/>
      <c r="DH210" s="21"/>
      <c r="DI210" s="21"/>
      <c r="DJ210" s="21"/>
      <c r="DK210" s="21"/>
      <c r="DL210" s="21"/>
      <c r="DM210" s="21"/>
      <c r="DN210" s="21"/>
      <c r="DO210" s="21"/>
      <c r="DP210" s="21"/>
      <c r="DQ210" s="21"/>
      <c r="DR210" s="21"/>
      <c r="DS210" s="21"/>
      <c r="DT210" s="21"/>
      <c r="DU210" s="21"/>
      <c r="DV210" s="21"/>
      <c r="DW210" s="21"/>
      <c r="DX210" s="21"/>
      <c r="DY210" s="21"/>
      <c r="DZ210" s="21"/>
      <c r="EA210" s="21"/>
      <c r="EB210" s="21"/>
      <c r="EC210" s="21"/>
      <c r="ED210" s="21"/>
      <c r="EE210" s="21"/>
      <c r="EF210" s="21"/>
      <c r="EG210" s="21"/>
      <c r="EH210" s="21"/>
      <c r="EI210" s="21"/>
      <c r="EJ210" s="21"/>
      <c r="EK210" s="21"/>
      <c r="EL210" s="21"/>
      <c r="EM210" s="21"/>
      <c r="EN210" s="21"/>
      <c r="EO210" s="21"/>
    </row>
    <row r="211" spans="1:145" ht="14.25" customHeight="1">
      <c r="A211" s="21"/>
      <c r="B211" s="21"/>
      <c r="C211" s="21"/>
      <c r="D211" s="79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1"/>
      <c r="AU211" s="21"/>
      <c r="AV211" s="21"/>
      <c r="AW211" s="21"/>
      <c r="AX211" s="21"/>
      <c r="AY211" s="21"/>
      <c r="AZ211" s="21"/>
      <c r="BA211" s="21"/>
      <c r="BB211" s="21"/>
      <c r="BC211" s="21"/>
      <c r="BD211" s="21"/>
      <c r="BE211" s="21"/>
      <c r="BF211" s="21"/>
      <c r="BG211" s="21"/>
      <c r="BH211" s="21"/>
      <c r="BI211" s="21"/>
      <c r="BJ211" s="21"/>
      <c r="BK211" s="21"/>
      <c r="BL211" s="21"/>
      <c r="BM211" s="21"/>
      <c r="BN211" s="21"/>
      <c r="BO211" s="21"/>
      <c r="BP211" s="21"/>
      <c r="BQ211" s="21"/>
      <c r="BR211" s="21"/>
      <c r="BS211" s="21"/>
      <c r="BT211" s="21"/>
      <c r="BU211" s="21"/>
      <c r="BV211" s="21"/>
      <c r="BW211" s="21"/>
      <c r="BX211" s="21"/>
      <c r="BY211" s="21"/>
      <c r="BZ211" s="21"/>
      <c r="CA211" s="21"/>
      <c r="CB211" s="21"/>
      <c r="CC211" s="21"/>
      <c r="CD211" s="21"/>
      <c r="CE211" s="21"/>
      <c r="CF211" s="21"/>
      <c r="CG211" s="21"/>
      <c r="CH211" s="21"/>
      <c r="CI211" s="21"/>
      <c r="CJ211" s="21"/>
      <c r="CK211" s="21"/>
      <c r="CL211" s="21"/>
      <c r="CM211" s="21"/>
      <c r="CN211" s="21"/>
      <c r="CO211" s="21"/>
      <c r="CP211" s="21"/>
      <c r="CQ211" s="21"/>
      <c r="CR211" s="21"/>
      <c r="CS211" s="21"/>
      <c r="CT211" s="21"/>
      <c r="CU211" s="21"/>
      <c r="CV211" s="21"/>
      <c r="CW211" s="21"/>
      <c r="CX211" s="21"/>
      <c r="CY211" s="21"/>
      <c r="CZ211" s="21"/>
      <c r="DA211" s="21"/>
      <c r="DB211" s="21"/>
      <c r="DC211" s="21"/>
      <c r="DD211" s="21"/>
      <c r="DE211" s="21"/>
      <c r="DF211" s="21"/>
      <c r="DG211" s="21"/>
      <c r="DH211" s="21"/>
      <c r="DI211" s="21"/>
      <c r="DJ211" s="21"/>
      <c r="DK211" s="21"/>
      <c r="DL211" s="21"/>
      <c r="DM211" s="21"/>
      <c r="DN211" s="21"/>
      <c r="DO211" s="21"/>
      <c r="DP211" s="21"/>
      <c r="DQ211" s="21"/>
      <c r="DR211" s="21"/>
      <c r="DS211" s="21"/>
      <c r="DT211" s="21"/>
      <c r="DU211" s="21"/>
      <c r="DV211" s="21"/>
      <c r="DW211" s="21"/>
      <c r="DX211" s="21"/>
      <c r="DY211" s="21"/>
      <c r="DZ211" s="21"/>
      <c r="EA211" s="21"/>
      <c r="EB211" s="21"/>
      <c r="EC211" s="21"/>
      <c r="ED211" s="21"/>
      <c r="EE211" s="21"/>
      <c r="EF211" s="21"/>
      <c r="EG211" s="21"/>
      <c r="EH211" s="21"/>
      <c r="EI211" s="21"/>
      <c r="EJ211" s="21"/>
      <c r="EK211" s="21"/>
      <c r="EL211" s="21"/>
      <c r="EM211" s="21"/>
      <c r="EN211" s="21"/>
      <c r="EO211" s="21"/>
    </row>
    <row r="212" spans="1:145" ht="14.25" customHeight="1">
      <c r="A212" s="21"/>
      <c r="B212" s="21"/>
      <c r="C212" s="21"/>
      <c r="D212" s="79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  <c r="AH212" s="21"/>
      <c r="AI212" s="21"/>
      <c r="AJ212" s="21"/>
      <c r="AK212" s="21"/>
      <c r="AL212" s="21"/>
      <c r="AM212" s="21"/>
      <c r="AN212" s="21"/>
      <c r="AO212" s="21"/>
      <c r="AP212" s="21"/>
      <c r="AQ212" s="21"/>
      <c r="AR212" s="21"/>
      <c r="AS212" s="21"/>
      <c r="AT212" s="21"/>
      <c r="AU212" s="21"/>
      <c r="AV212" s="21"/>
      <c r="AW212" s="21"/>
      <c r="AX212" s="21"/>
      <c r="AY212" s="21"/>
      <c r="AZ212" s="21"/>
      <c r="BA212" s="21"/>
      <c r="BB212" s="21"/>
      <c r="BC212" s="21"/>
      <c r="BD212" s="21"/>
      <c r="BE212" s="21"/>
      <c r="BF212" s="21"/>
      <c r="BG212" s="21"/>
      <c r="BH212" s="21"/>
      <c r="BI212" s="21"/>
      <c r="BJ212" s="21"/>
      <c r="BK212" s="21"/>
      <c r="BL212" s="21"/>
      <c r="BM212" s="21"/>
      <c r="BN212" s="21"/>
      <c r="BO212" s="21"/>
      <c r="BP212" s="21"/>
      <c r="BQ212" s="21"/>
      <c r="BR212" s="21"/>
      <c r="BS212" s="21"/>
      <c r="BT212" s="21"/>
      <c r="BU212" s="21"/>
      <c r="BV212" s="21"/>
      <c r="BW212" s="21"/>
      <c r="BX212" s="21"/>
      <c r="BY212" s="21"/>
      <c r="BZ212" s="21"/>
      <c r="CA212" s="21"/>
      <c r="CB212" s="21"/>
      <c r="CC212" s="21"/>
      <c r="CD212" s="21"/>
      <c r="CE212" s="21"/>
      <c r="CF212" s="21"/>
      <c r="CG212" s="21"/>
      <c r="CH212" s="21"/>
      <c r="CI212" s="21"/>
      <c r="CJ212" s="21"/>
      <c r="CK212" s="21"/>
      <c r="CL212" s="21"/>
      <c r="CM212" s="21"/>
      <c r="CN212" s="21"/>
      <c r="CO212" s="21"/>
      <c r="CP212" s="21"/>
      <c r="CQ212" s="21"/>
      <c r="CR212" s="21"/>
      <c r="CS212" s="21"/>
      <c r="CT212" s="21"/>
      <c r="CU212" s="21"/>
      <c r="CV212" s="21"/>
      <c r="CW212" s="21"/>
      <c r="CX212" s="21"/>
      <c r="CY212" s="21"/>
      <c r="CZ212" s="21"/>
      <c r="DA212" s="21"/>
      <c r="DB212" s="21"/>
      <c r="DC212" s="21"/>
      <c r="DD212" s="21"/>
      <c r="DE212" s="21"/>
      <c r="DF212" s="21"/>
      <c r="DG212" s="21"/>
      <c r="DH212" s="21"/>
      <c r="DI212" s="21"/>
      <c r="DJ212" s="21"/>
      <c r="DK212" s="21"/>
      <c r="DL212" s="21"/>
      <c r="DM212" s="21"/>
      <c r="DN212" s="21"/>
      <c r="DO212" s="21"/>
      <c r="DP212" s="21"/>
      <c r="DQ212" s="21"/>
      <c r="DR212" s="21"/>
      <c r="DS212" s="21"/>
      <c r="DT212" s="21"/>
      <c r="DU212" s="21"/>
      <c r="DV212" s="21"/>
      <c r="DW212" s="21"/>
      <c r="DX212" s="21"/>
      <c r="DY212" s="21"/>
      <c r="DZ212" s="21"/>
      <c r="EA212" s="21"/>
      <c r="EB212" s="21"/>
      <c r="EC212" s="21"/>
      <c r="ED212" s="21"/>
      <c r="EE212" s="21"/>
      <c r="EF212" s="21"/>
      <c r="EG212" s="21"/>
      <c r="EH212" s="21"/>
      <c r="EI212" s="21"/>
      <c r="EJ212" s="21"/>
      <c r="EK212" s="21"/>
      <c r="EL212" s="21"/>
      <c r="EM212" s="21"/>
      <c r="EN212" s="21"/>
      <c r="EO212" s="21"/>
    </row>
    <row r="213" spans="1:145" ht="14.25" customHeight="1">
      <c r="A213" s="21"/>
      <c r="B213" s="21"/>
      <c r="C213" s="21"/>
      <c r="D213" s="79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  <c r="AH213" s="21"/>
      <c r="AI213" s="21"/>
      <c r="AJ213" s="21"/>
      <c r="AK213" s="21"/>
      <c r="AL213" s="21"/>
      <c r="AM213" s="21"/>
      <c r="AN213" s="21"/>
      <c r="AO213" s="21"/>
      <c r="AP213" s="21"/>
      <c r="AQ213" s="21"/>
      <c r="AR213" s="21"/>
      <c r="AS213" s="21"/>
      <c r="AT213" s="21"/>
      <c r="AU213" s="21"/>
      <c r="AV213" s="21"/>
      <c r="AW213" s="21"/>
      <c r="AX213" s="21"/>
      <c r="AY213" s="21"/>
      <c r="AZ213" s="21"/>
      <c r="BA213" s="21"/>
      <c r="BB213" s="21"/>
      <c r="BC213" s="21"/>
      <c r="BD213" s="21"/>
      <c r="BE213" s="21"/>
      <c r="BF213" s="21"/>
      <c r="BG213" s="21"/>
      <c r="BH213" s="21"/>
      <c r="BI213" s="21"/>
      <c r="BJ213" s="21"/>
      <c r="BK213" s="21"/>
      <c r="BL213" s="21"/>
      <c r="BM213" s="21"/>
      <c r="BN213" s="21"/>
      <c r="BO213" s="21"/>
      <c r="BP213" s="21"/>
      <c r="BQ213" s="21"/>
      <c r="BR213" s="21"/>
      <c r="BS213" s="21"/>
      <c r="BT213" s="21"/>
      <c r="BU213" s="21"/>
      <c r="BV213" s="21"/>
      <c r="BW213" s="21"/>
      <c r="BX213" s="21"/>
      <c r="BY213" s="21"/>
      <c r="BZ213" s="21"/>
      <c r="CA213" s="21"/>
      <c r="CB213" s="21"/>
      <c r="CC213" s="21"/>
      <c r="CD213" s="21"/>
      <c r="CE213" s="21"/>
      <c r="CF213" s="21"/>
      <c r="CG213" s="21"/>
      <c r="CH213" s="21"/>
      <c r="CI213" s="21"/>
      <c r="CJ213" s="21"/>
      <c r="CK213" s="21"/>
      <c r="CL213" s="21"/>
      <c r="CM213" s="21"/>
      <c r="CN213" s="21"/>
      <c r="CO213" s="21"/>
      <c r="CP213" s="21"/>
      <c r="CQ213" s="21"/>
      <c r="CR213" s="21"/>
      <c r="CS213" s="21"/>
      <c r="CT213" s="21"/>
      <c r="CU213" s="21"/>
      <c r="CV213" s="21"/>
      <c r="CW213" s="21"/>
      <c r="CX213" s="21"/>
      <c r="CY213" s="21"/>
      <c r="CZ213" s="21"/>
      <c r="DA213" s="21"/>
      <c r="DB213" s="21"/>
      <c r="DC213" s="21"/>
      <c r="DD213" s="21"/>
      <c r="DE213" s="21"/>
      <c r="DF213" s="21"/>
      <c r="DG213" s="21"/>
      <c r="DH213" s="21"/>
      <c r="DI213" s="21"/>
      <c r="DJ213" s="21"/>
      <c r="DK213" s="21"/>
      <c r="DL213" s="21"/>
      <c r="DM213" s="21"/>
      <c r="DN213" s="21"/>
      <c r="DO213" s="21"/>
      <c r="DP213" s="21"/>
      <c r="DQ213" s="21"/>
      <c r="DR213" s="21"/>
      <c r="DS213" s="21"/>
      <c r="DT213" s="21"/>
      <c r="DU213" s="21"/>
      <c r="DV213" s="21"/>
      <c r="DW213" s="21"/>
      <c r="DX213" s="21"/>
      <c r="DY213" s="21"/>
      <c r="DZ213" s="21"/>
      <c r="EA213" s="21"/>
      <c r="EB213" s="21"/>
      <c r="EC213" s="21"/>
      <c r="ED213" s="21"/>
      <c r="EE213" s="21"/>
      <c r="EF213" s="21"/>
      <c r="EG213" s="21"/>
      <c r="EH213" s="21"/>
      <c r="EI213" s="21"/>
      <c r="EJ213" s="21"/>
      <c r="EK213" s="21"/>
      <c r="EL213" s="21"/>
      <c r="EM213" s="21"/>
      <c r="EN213" s="21"/>
      <c r="EO213" s="21"/>
    </row>
    <row r="214" spans="1:145" ht="14.25" customHeight="1">
      <c r="A214" s="21"/>
      <c r="B214" s="21"/>
      <c r="C214" s="21"/>
      <c r="D214" s="79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  <c r="AH214" s="21"/>
      <c r="AI214" s="21"/>
      <c r="AJ214" s="21"/>
      <c r="AK214" s="21"/>
      <c r="AL214" s="21"/>
      <c r="AM214" s="21"/>
      <c r="AN214" s="21"/>
      <c r="AO214" s="21"/>
      <c r="AP214" s="21"/>
      <c r="AQ214" s="21"/>
      <c r="AR214" s="21"/>
      <c r="AS214" s="21"/>
      <c r="AT214" s="21"/>
      <c r="AU214" s="21"/>
      <c r="AV214" s="21"/>
      <c r="AW214" s="21"/>
      <c r="AX214" s="21"/>
      <c r="AY214" s="21"/>
      <c r="AZ214" s="21"/>
      <c r="BA214" s="21"/>
      <c r="BB214" s="21"/>
      <c r="BC214" s="21"/>
      <c r="BD214" s="21"/>
      <c r="BE214" s="21"/>
      <c r="BF214" s="21"/>
      <c r="BG214" s="21"/>
      <c r="BH214" s="21"/>
      <c r="BI214" s="21"/>
      <c r="BJ214" s="21"/>
      <c r="BK214" s="21"/>
      <c r="BL214" s="21"/>
      <c r="BM214" s="21"/>
      <c r="BN214" s="21"/>
      <c r="BO214" s="21"/>
      <c r="BP214" s="21"/>
      <c r="BQ214" s="21"/>
      <c r="BR214" s="21"/>
      <c r="BS214" s="21"/>
      <c r="BT214" s="21"/>
      <c r="BU214" s="21"/>
      <c r="BV214" s="21"/>
      <c r="BW214" s="21"/>
      <c r="BX214" s="21"/>
      <c r="BY214" s="21"/>
      <c r="BZ214" s="21"/>
      <c r="CA214" s="21"/>
      <c r="CB214" s="21"/>
      <c r="CC214" s="21"/>
      <c r="CD214" s="21"/>
      <c r="CE214" s="21"/>
      <c r="CF214" s="21"/>
      <c r="CG214" s="21"/>
      <c r="CH214" s="21"/>
      <c r="CI214" s="21"/>
      <c r="CJ214" s="21"/>
      <c r="CK214" s="21"/>
      <c r="CL214" s="21"/>
      <c r="CM214" s="21"/>
      <c r="CN214" s="21"/>
      <c r="CO214" s="21"/>
      <c r="CP214" s="21"/>
      <c r="CQ214" s="21"/>
      <c r="CR214" s="21"/>
      <c r="CS214" s="21"/>
      <c r="CT214" s="21"/>
      <c r="CU214" s="21"/>
      <c r="CV214" s="21"/>
      <c r="CW214" s="21"/>
      <c r="CX214" s="21"/>
      <c r="CY214" s="21"/>
      <c r="CZ214" s="21"/>
      <c r="DA214" s="21"/>
      <c r="DB214" s="21"/>
      <c r="DC214" s="21"/>
      <c r="DD214" s="21"/>
      <c r="DE214" s="21"/>
      <c r="DF214" s="21"/>
      <c r="DG214" s="21"/>
      <c r="DH214" s="21"/>
      <c r="DI214" s="21"/>
      <c r="DJ214" s="21"/>
      <c r="DK214" s="21"/>
      <c r="DL214" s="21"/>
      <c r="DM214" s="21"/>
      <c r="DN214" s="21"/>
      <c r="DO214" s="21"/>
      <c r="DP214" s="21"/>
      <c r="DQ214" s="21"/>
      <c r="DR214" s="21"/>
      <c r="DS214" s="21"/>
      <c r="DT214" s="21"/>
      <c r="DU214" s="21"/>
      <c r="DV214" s="21"/>
      <c r="DW214" s="21"/>
      <c r="DX214" s="21"/>
      <c r="DY214" s="21"/>
      <c r="DZ214" s="21"/>
      <c r="EA214" s="21"/>
      <c r="EB214" s="21"/>
      <c r="EC214" s="21"/>
      <c r="ED214" s="21"/>
      <c r="EE214" s="21"/>
      <c r="EF214" s="21"/>
      <c r="EG214" s="21"/>
      <c r="EH214" s="21"/>
      <c r="EI214" s="21"/>
      <c r="EJ214" s="21"/>
      <c r="EK214" s="21"/>
      <c r="EL214" s="21"/>
      <c r="EM214" s="21"/>
      <c r="EN214" s="21"/>
      <c r="EO214" s="21"/>
    </row>
    <row r="215" spans="1:145" ht="14.25" customHeight="1">
      <c r="A215" s="21"/>
      <c r="B215" s="21"/>
      <c r="C215" s="21"/>
      <c r="D215" s="79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  <c r="AH215" s="21"/>
      <c r="AI215" s="21"/>
      <c r="AJ215" s="21"/>
      <c r="AK215" s="21"/>
      <c r="AL215" s="21"/>
      <c r="AM215" s="21"/>
      <c r="AN215" s="21"/>
      <c r="AO215" s="21"/>
      <c r="AP215" s="21"/>
      <c r="AQ215" s="21"/>
      <c r="AR215" s="21"/>
      <c r="AS215" s="21"/>
      <c r="AT215" s="21"/>
      <c r="AU215" s="21"/>
      <c r="AV215" s="21"/>
      <c r="AW215" s="21"/>
      <c r="AX215" s="21"/>
      <c r="AY215" s="21"/>
      <c r="AZ215" s="21"/>
      <c r="BA215" s="21"/>
      <c r="BB215" s="21"/>
      <c r="BC215" s="21"/>
      <c r="BD215" s="21"/>
      <c r="BE215" s="21"/>
      <c r="BF215" s="21"/>
      <c r="BG215" s="21"/>
      <c r="BH215" s="21"/>
      <c r="BI215" s="21"/>
      <c r="BJ215" s="21"/>
      <c r="BK215" s="21"/>
      <c r="BL215" s="21"/>
      <c r="BM215" s="21"/>
      <c r="BN215" s="21"/>
      <c r="BO215" s="21"/>
      <c r="BP215" s="21"/>
      <c r="BQ215" s="21"/>
      <c r="BR215" s="21"/>
      <c r="BS215" s="21"/>
      <c r="BT215" s="21"/>
      <c r="BU215" s="21"/>
      <c r="BV215" s="21"/>
      <c r="BW215" s="21"/>
      <c r="BX215" s="21"/>
      <c r="BY215" s="21"/>
      <c r="BZ215" s="21"/>
      <c r="CA215" s="21"/>
      <c r="CB215" s="21"/>
      <c r="CC215" s="21"/>
      <c r="CD215" s="21"/>
      <c r="CE215" s="21"/>
      <c r="CF215" s="21"/>
      <c r="CG215" s="21"/>
      <c r="CH215" s="21"/>
      <c r="CI215" s="21"/>
      <c r="CJ215" s="21"/>
      <c r="CK215" s="21"/>
      <c r="CL215" s="21"/>
      <c r="CM215" s="21"/>
      <c r="CN215" s="21"/>
      <c r="CO215" s="21"/>
      <c r="CP215" s="21"/>
      <c r="CQ215" s="21"/>
      <c r="CR215" s="21"/>
      <c r="CS215" s="21"/>
      <c r="CT215" s="21"/>
      <c r="CU215" s="21"/>
      <c r="CV215" s="21"/>
      <c r="CW215" s="21"/>
      <c r="CX215" s="21"/>
      <c r="CY215" s="21"/>
      <c r="CZ215" s="21"/>
      <c r="DA215" s="21"/>
      <c r="DB215" s="21"/>
      <c r="DC215" s="21"/>
      <c r="DD215" s="21"/>
      <c r="DE215" s="21"/>
      <c r="DF215" s="21"/>
      <c r="DG215" s="21"/>
      <c r="DH215" s="21"/>
      <c r="DI215" s="21"/>
      <c r="DJ215" s="21"/>
      <c r="DK215" s="21"/>
      <c r="DL215" s="21"/>
      <c r="DM215" s="21"/>
      <c r="DN215" s="21"/>
      <c r="DO215" s="21"/>
      <c r="DP215" s="21"/>
      <c r="DQ215" s="21"/>
      <c r="DR215" s="21"/>
      <c r="DS215" s="21"/>
      <c r="DT215" s="21"/>
      <c r="DU215" s="21"/>
      <c r="DV215" s="21"/>
      <c r="DW215" s="21"/>
      <c r="DX215" s="21"/>
      <c r="DY215" s="21"/>
      <c r="DZ215" s="21"/>
      <c r="EA215" s="21"/>
      <c r="EB215" s="21"/>
      <c r="EC215" s="21"/>
      <c r="ED215" s="21"/>
      <c r="EE215" s="21"/>
      <c r="EF215" s="21"/>
      <c r="EG215" s="21"/>
      <c r="EH215" s="21"/>
      <c r="EI215" s="21"/>
      <c r="EJ215" s="21"/>
      <c r="EK215" s="21"/>
      <c r="EL215" s="21"/>
      <c r="EM215" s="21"/>
      <c r="EN215" s="21"/>
      <c r="EO215" s="21"/>
    </row>
    <row r="216" spans="1:145" ht="14.25" customHeight="1">
      <c r="A216" s="21"/>
      <c r="B216" s="21"/>
      <c r="C216" s="21"/>
      <c r="D216" s="79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  <c r="AH216" s="21"/>
      <c r="AI216" s="21"/>
      <c r="AJ216" s="21"/>
      <c r="AK216" s="21"/>
      <c r="AL216" s="21"/>
      <c r="AM216" s="21"/>
      <c r="AN216" s="21"/>
      <c r="AO216" s="21"/>
      <c r="AP216" s="21"/>
      <c r="AQ216" s="21"/>
      <c r="AR216" s="21"/>
      <c r="AS216" s="21"/>
      <c r="AT216" s="21"/>
      <c r="AU216" s="21"/>
      <c r="AV216" s="21"/>
      <c r="AW216" s="21"/>
      <c r="AX216" s="21"/>
      <c r="AY216" s="21"/>
      <c r="AZ216" s="21"/>
      <c r="BA216" s="21"/>
      <c r="BB216" s="21"/>
      <c r="BC216" s="21"/>
      <c r="BD216" s="21"/>
      <c r="BE216" s="21"/>
      <c r="BF216" s="21"/>
      <c r="BG216" s="21"/>
      <c r="BH216" s="21"/>
      <c r="BI216" s="21"/>
      <c r="BJ216" s="21"/>
      <c r="BK216" s="21"/>
      <c r="BL216" s="21"/>
      <c r="BM216" s="21"/>
      <c r="BN216" s="21"/>
      <c r="BO216" s="21"/>
      <c r="BP216" s="21"/>
      <c r="BQ216" s="21"/>
      <c r="BR216" s="21"/>
      <c r="BS216" s="21"/>
      <c r="BT216" s="21"/>
      <c r="BU216" s="21"/>
      <c r="BV216" s="21"/>
      <c r="BW216" s="21"/>
      <c r="BX216" s="21"/>
      <c r="BY216" s="21"/>
      <c r="BZ216" s="21"/>
      <c r="CA216" s="21"/>
      <c r="CB216" s="21"/>
      <c r="CC216" s="21"/>
      <c r="CD216" s="21"/>
      <c r="CE216" s="21"/>
      <c r="CF216" s="21"/>
      <c r="CG216" s="21"/>
      <c r="CH216" s="21"/>
      <c r="CI216" s="21"/>
      <c r="CJ216" s="21"/>
      <c r="CK216" s="21"/>
      <c r="CL216" s="21"/>
      <c r="CM216" s="21"/>
      <c r="CN216" s="21"/>
      <c r="CO216" s="21"/>
      <c r="CP216" s="21"/>
      <c r="CQ216" s="21"/>
      <c r="CR216" s="21"/>
      <c r="CS216" s="21"/>
      <c r="CT216" s="21"/>
      <c r="CU216" s="21"/>
      <c r="CV216" s="21"/>
      <c r="CW216" s="21"/>
      <c r="CX216" s="21"/>
      <c r="CY216" s="21"/>
      <c r="CZ216" s="21"/>
      <c r="DA216" s="21"/>
      <c r="DB216" s="21"/>
      <c r="DC216" s="21"/>
      <c r="DD216" s="21"/>
      <c r="DE216" s="21"/>
      <c r="DF216" s="21"/>
      <c r="DG216" s="21"/>
      <c r="DH216" s="21"/>
      <c r="DI216" s="21"/>
      <c r="DJ216" s="21"/>
      <c r="DK216" s="21"/>
      <c r="DL216" s="21"/>
      <c r="DM216" s="21"/>
      <c r="DN216" s="21"/>
      <c r="DO216" s="21"/>
      <c r="DP216" s="21"/>
      <c r="DQ216" s="21"/>
      <c r="DR216" s="21"/>
      <c r="DS216" s="21"/>
      <c r="DT216" s="21"/>
      <c r="DU216" s="21"/>
      <c r="DV216" s="21"/>
      <c r="DW216" s="21"/>
      <c r="DX216" s="21"/>
      <c r="DY216" s="21"/>
      <c r="DZ216" s="21"/>
      <c r="EA216" s="21"/>
      <c r="EB216" s="21"/>
      <c r="EC216" s="21"/>
      <c r="ED216" s="21"/>
      <c r="EE216" s="21"/>
      <c r="EF216" s="21"/>
      <c r="EG216" s="21"/>
      <c r="EH216" s="21"/>
      <c r="EI216" s="21"/>
      <c r="EJ216" s="21"/>
      <c r="EK216" s="21"/>
      <c r="EL216" s="21"/>
      <c r="EM216" s="21"/>
      <c r="EN216" s="21"/>
      <c r="EO216" s="21"/>
    </row>
    <row r="217" spans="1:145" ht="14.25" customHeight="1">
      <c r="A217" s="21"/>
      <c r="B217" s="21"/>
      <c r="C217" s="21"/>
      <c r="D217" s="79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  <c r="AH217" s="21"/>
      <c r="AI217" s="21"/>
      <c r="AJ217" s="21"/>
      <c r="AK217" s="21"/>
      <c r="AL217" s="21"/>
      <c r="AM217" s="21"/>
      <c r="AN217" s="21"/>
      <c r="AO217" s="21"/>
      <c r="AP217" s="21"/>
      <c r="AQ217" s="21"/>
      <c r="AR217" s="21"/>
      <c r="AS217" s="21"/>
      <c r="AT217" s="21"/>
      <c r="AU217" s="21"/>
      <c r="AV217" s="21"/>
      <c r="AW217" s="21"/>
      <c r="AX217" s="21"/>
      <c r="AY217" s="21"/>
      <c r="AZ217" s="21"/>
      <c r="BA217" s="21"/>
      <c r="BB217" s="21"/>
      <c r="BC217" s="21"/>
      <c r="BD217" s="21"/>
      <c r="BE217" s="21"/>
      <c r="BF217" s="21"/>
      <c r="BG217" s="21"/>
      <c r="BH217" s="21"/>
      <c r="BI217" s="21"/>
      <c r="BJ217" s="21"/>
      <c r="BK217" s="21"/>
      <c r="BL217" s="21"/>
      <c r="BM217" s="21"/>
      <c r="BN217" s="21"/>
      <c r="BO217" s="21"/>
      <c r="BP217" s="21"/>
      <c r="BQ217" s="21"/>
      <c r="BR217" s="21"/>
      <c r="BS217" s="21"/>
      <c r="BT217" s="21"/>
      <c r="BU217" s="21"/>
      <c r="BV217" s="21"/>
      <c r="BW217" s="21"/>
      <c r="BX217" s="21"/>
      <c r="BY217" s="21"/>
      <c r="BZ217" s="21"/>
      <c r="CA217" s="21"/>
      <c r="CB217" s="21"/>
      <c r="CC217" s="21"/>
      <c r="CD217" s="21"/>
      <c r="CE217" s="21"/>
      <c r="CF217" s="21"/>
      <c r="CG217" s="21"/>
      <c r="CH217" s="21"/>
      <c r="CI217" s="21"/>
      <c r="CJ217" s="21"/>
      <c r="CK217" s="21"/>
      <c r="CL217" s="21"/>
      <c r="CM217" s="21"/>
      <c r="CN217" s="21"/>
      <c r="CO217" s="21"/>
      <c r="CP217" s="21"/>
      <c r="CQ217" s="21"/>
      <c r="CR217" s="21"/>
      <c r="CS217" s="21"/>
      <c r="CT217" s="21"/>
      <c r="CU217" s="21"/>
      <c r="CV217" s="21"/>
      <c r="CW217" s="21"/>
      <c r="CX217" s="21"/>
      <c r="CY217" s="21"/>
      <c r="CZ217" s="21"/>
      <c r="DA217" s="21"/>
      <c r="DB217" s="21"/>
      <c r="DC217" s="21"/>
      <c r="DD217" s="21"/>
      <c r="DE217" s="21"/>
      <c r="DF217" s="21"/>
      <c r="DG217" s="21"/>
      <c r="DH217" s="21"/>
      <c r="DI217" s="21"/>
      <c r="DJ217" s="21"/>
      <c r="DK217" s="21"/>
      <c r="DL217" s="21"/>
      <c r="DM217" s="21"/>
      <c r="DN217" s="21"/>
      <c r="DO217" s="21"/>
      <c r="DP217" s="21"/>
      <c r="DQ217" s="21"/>
      <c r="DR217" s="21"/>
      <c r="DS217" s="21"/>
      <c r="DT217" s="21"/>
      <c r="DU217" s="21"/>
      <c r="DV217" s="21"/>
      <c r="DW217" s="21"/>
      <c r="DX217" s="21"/>
      <c r="DY217" s="21"/>
      <c r="DZ217" s="21"/>
      <c r="EA217" s="21"/>
      <c r="EB217" s="21"/>
      <c r="EC217" s="21"/>
      <c r="ED217" s="21"/>
      <c r="EE217" s="21"/>
      <c r="EF217" s="21"/>
      <c r="EG217" s="21"/>
      <c r="EH217" s="21"/>
      <c r="EI217" s="21"/>
      <c r="EJ217" s="21"/>
      <c r="EK217" s="21"/>
      <c r="EL217" s="21"/>
      <c r="EM217" s="21"/>
      <c r="EN217" s="21"/>
      <c r="EO217" s="21"/>
    </row>
    <row r="218" spans="1:145" ht="14.25" customHeight="1">
      <c r="A218" s="21"/>
      <c r="B218" s="21"/>
      <c r="C218" s="21"/>
      <c r="D218" s="79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  <c r="AH218" s="21"/>
      <c r="AI218" s="21"/>
      <c r="AJ218" s="21"/>
      <c r="AK218" s="21"/>
      <c r="AL218" s="21"/>
      <c r="AM218" s="21"/>
      <c r="AN218" s="21"/>
      <c r="AO218" s="21"/>
      <c r="AP218" s="21"/>
      <c r="AQ218" s="21"/>
      <c r="AR218" s="21"/>
      <c r="AS218" s="21"/>
      <c r="AT218" s="21"/>
      <c r="AU218" s="21"/>
      <c r="AV218" s="21"/>
      <c r="AW218" s="21"/>
      <c r="AX218" s="21"/>
      <c r="AY218" s="21"/>
      <c r="AZ218" s="21"/>
      <c r="BA218" s="21"/>
      <c r="BB218" s="21"/>
      <c r="BC218" s="21"/>
      <c r="BD218" s="21"/>
      <c r="BE218" s="21"/>
      <c r="BF218" s="21"/>
      <c r="BG218" s="21"/>
      <c r="BH218" s="21"/>
      <c r="BI218" s="21"/>
      <c r="BJ218" s="21"/>
      <c r="BK218" s="21"/>
      <c r="BL218" s="21"/>
      <c r="BM218" s="21"/>
      <c r="BN218" s="21"/>
      <c r="BO218" s="21"/>
      <c r="BP218" s="21"/>
      <c r="BQ218" s="21"/>
      <c r="BR218" s="21"/>
      <c r="BS218" s="21"/>
      <c r="BT218" s="21"/>
      <c r="BU218" s="21"/>
      <c r="BV218" s="21"/>
      <c r="BW218" s="21"/>
      <c r="BX218" s="21"/>
      <c r="BY218" s="21"/>
      <c r="BZ218" s="21"/>
      <c r="CA218" s="21"/>
      <c r="CB218" s="21"/>
      <c r="CC218" s="21"/>
      <c r="CD218" s="21"/>
      <c r="CE218" s="21"/>
      <c r="CF218" s="21"/>
      <c r="CG218" s="21"/>
      <c r="CH218" s="21"/>
      <c r="CI218" s="21"/>
      <c r="CJ218" s="21"/>
      <c r="CK218" s="21"/>
      <c r="CL218" s="21"/>
      <c r="CM218" s="21"/>
      <c r="CN218" s="21"/>
      <c r="CO218" s="21"/>
      <c r="CP218" s="21"/>
      <c r="CQ218" s="21"/>
      <c r="CR218" s="21"/>
      <c r="CS218" s="21"/>
      <c r="CT218" s="21"/>
      <c r="CU218" s="21"/>
      <c r="CV218" s="21"/>
      <c r="CW218" s="21"/>
      <c r="CX218" s="21"/>
      <c r="CY218" s="21"/>
      <c r="CZ218" s="21"/>
      <c r="DA218" s="21"/>
      <c r="DB218" s="21"/>
      <c r="DC218" s="21"/>
      <c r="DD218" s="21"/>
      <c r="DE218" s="21"/>
      <c r="DF218" s="21"/>
      <c r="DG218" s="21"/>
      <c r="DH218" s="21"/>
      <c r="DI218" s="21"/>
      <c r="DJ218" s="21"/>
      <c r="DK218" s="21"/>
      <c r="DL218" s="21"/>
      <c r="DM218" s="21"/>
      <c r="DN218" s="21"/>
      <c r="DO218" s="21"/>
      <c r="DP218" s="21"/>
      <c r="DQ218" s="21"/>
      <c r="DR218" s="21"/>
      <c r="DS218" s="21"/>
      <c r="DT218" s="21"/>
      <c r="DU218" s="21"/>
      <c r="DV218" s="21"/>
      <c r="DW218" s="21"/>
      <c r="DX218" s="21"/>
      <c r="DY218" s="21"/>
      <c r="DZ218" s="21"/>
      <c r="EA218" s="21"/>
      <c r="EB218" s="21"/>
      <c r="EC218" s="21"/>
      <c r="ED218" s="21"/>
      <c r="EE218" s="21"/>
      <c r="EF218" s="21"/>
      <c r="EG218" s="21"/>
      <c r="EH218" s="21"/>
      <c r="EI218" s="21"/>
      <c r="EJ218" s="21"/>
      <c r="EK218" s="21"/>
      <c r="EL218" s="21"/>
      <c r="EM218" s="21"/>
      <c r="EN218" s="21"/>
      <c r="EO218" s="21"/>
    </row>
    <row r="219" spans="1:145" ht="14.25" customHeight="1">
      <c r="A219" s="21"/>
      <c r="B219" s="21"/>
      <c r="C219" s="21"/>
      <c r="D219" s="79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  <c r="AH219" s="21"/>
      <c r="AI219" s="21"/>
      <c r="AJ219" s="21"/>
      <c r="AK219" s="21"/>
      <c r="AL219" s="21"/>
      <c r="AM219" s="21"/>
      <c r="AN219" s="21"/>
      <c r="AO219" s="21"/>
      <c r="AP219" s="21"/>
      <c r="AQ219" s="21"/>
      <c r="AR219" s="21"/>
      <c r="AS219" s="21"/>
      <c r="AT219" s="21"/>
      <c r="AU219" s="21"/>
      <c r="AV219" s="21"/>
      <c r="AW219" s="21"/>
      <c r="AX219" s="21"/>
      <c r="AY219" s="21"/>
      <c r="AZ219" s="21"/>
      <c r="BA219" s="21"/>
      <c r="BB219" s="21"/>
      <c r="BC219" s="21"/>
      <c r="BD219" s="21"/>
      <c r="BE219" s="21"/>
      <c r="BF219" s="21"/>
      <c r="BG219" s="21"/>
      <c r="BH219" s="21"/>
      <c r="BI219" s="21"/>
      <c r="BJ219" s="21"/>
      <c r="BK219" s="21"/>
      <c r="BL219" s="21"/>
      <c r="BM219" s="21"/>
      <c r="BN219" s="21"/>
      <c r="BO219" s="21"/>
      <c r="BP219" s="21"/>
      <c r="BQ219" s="21"/>
      <c r="BR219" s="21"/>
      <c r="BS219" s="21"/>
      <c r="BT219" s="21"/>
      <c r="BU219" s="21"/>
      <c r="BV219" s="21"/>
      <c r="BW219" s="21"/>
      <c r="BX219" s="21"/>
      <c r="BY219" s="21"/>
      <c r="BZ219" s="21"/>
      <c r="CA219" s="21"/>
      <c r="CB219" s="21"/>
      <c r="CC219" s="21"/>
      <c r="CD219" s="21"/>
      <c r="CE219" s="21"/>
      <c r="CF219" s="21"/>
      <c r="CG219" s="21"/>
      <c r="CH219" s="21"/>
      <c r="CI219" s="21"/>
      <c r="CJ219" s="21"/>
      <c r="CK219" s="21"/>
      <c r="CL219" s="21"/>
      <c r="CM219" s="21"/>
      <c r="CN219" s="21"/>
      <c r="CO219" s="21"/>
      <c r="CP219" s="21"/>
      <c r="CQ219" s="21"/>
      <c r="CR219" s="21"/>
      <c r="CS219" s="21"/>
      <c r="CT219" s="21"/>
      <c r="CU219" s="21"/>
      <c r="CV219" s="21"/>
      <c r="CW219" s="21"/>
      <c r="CX219" s="21"/>
      <c r="CY219" s="21"/>
      <c r="CZ219" s="21"/>
      <c r="DA219" s="21"/>
      <c r="DB219" s="21"/>
      <c r="DC219" s="21"/>
      <c r="DD219" s="21"/>
      <c r="DE219" s="21"/>
      <c r="DF219" s="21"/>
      <c r="DG219" s="21"/>
      <c r="DH219" s="21"/>
      <c r="DI219" s="21"/>
      <c r="DJ219" s="21"/>
      <c r="DK219" s="21"/>
      <c r="DL219" s="21"/>
      <c r="DM219" s="21"/>
      <c r="DN219" s="21"/>
      <c r="DO219" s="21"/>
      <c r="DP219" s="21"/>
      <c r="DQ219" s="21"/>
      <c r="DR219" s="21"/>
      <c r="DS219" s="21"/>
      <c r="DT219" s="21"/>
      <c r="DU219" s="21"/>
      <c r="DV219" s="21"/>
      <c r="DW219" s="21"/>
      <c r="DX219" s="21"/>
      <c r="DY219" s="21"/>
      <c r="DZ219" s="21"/>
      <c r="EA219" s="21"/>
      <c r="EB219" s="21"/>
      <c r="EC219" s="21"/>
      <c r="ED219" s="21"/>
      <c r="EE219" s="21"/>
      <c r="EF219" s="21"/>
      <c r="EG219" s="21"/>
      <c r="EH219" s="21"/>
      <c r="EI219" s="21"/>
      <c r="EJ219" s="21"/>
      <c r="EK219" s="21"/>
      <c r="EL219" s="21"/>
      <c r="EM219" s="21"/>
      <c r="EN219" s="21"/>
      <c r="EO219" s="21"/>
    </row>
    <row r="220" spans="1:145" ht="14.25" customHeight="1">
      <c r="A220" s="21"/>
      <c r="B220" s="21"/>
      <c r="C220" s="21"/>
      <c r="D220" s="79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  <c r="AH220" s="21"/>
      <c r="AI220" s="21"/>
      <c r="AJ220" s="21"/>
      <c r="AK220" s="21"/>
      <c r="AL220" s="21"/>
      <c r="AM220" s="21"/>
      <c r="AN220" s="21"/>
      <c r="AO220" s="21"/>
      <c r="AP220" s="21"/>
      <c r="AQ220" s="21"/>
      <c r="AR220" s="21"/>
      <c r="AS220" s="21"/>
      <c r="AT220" s="21"/>
      <c r="AU220" s="21"/>
      <c r="AV220" s="21"/>
      <c r="AW220" s="21"/>
      <c r="AX220" s="21"/>
      <c r="AY220" s="21"/>
      <c r="AZ220" s="21"/>
      <c r="BA220" s="21"/>
      <c r="BB220" s="21"/>
      <c r="BC220" s="21"/>
      <c r="BD220" s="21"/>
      <c r="BE220" s="21"/>
      <c r="BF220" s="21"/>
      <c r="BG220" s="21"/>
      <c r="BH220" s="21"/>
      <c r="BI220" s="21"/>
      <c r="BJ220" s="21"/>
      <c r="BK220" s="21"/>
      <c r="BL220" s="21"/>
      <c r="BM220" s="21"/>
      <c r="BN220" s="21"/>
      <c r="BO220" s="21"/>
      <c r="BP220" s="21"/>
      <c r="BQ220" s="21"/>
      <c r="BR220" s="21"/>
      <c r="BS220" s="21"/>
      <c r="BT220" s="21"/>
      <c r="BU220" s="21"/>
      <c r="BV220" s="21"/>
      <c r="BW220" s="21"/>
      <c r="BX220" s="21"/>
      <c r="BY220" s="21"/>
      <c r="BZ220" s="21"/>
      <c r="CA220" s="21"/>
      <c r="CB220" s="21"/>
      <c r="CC220" s="21"/>
      <c r="CD220" s="21"/>
      <c r="CE220" s="21"/>
      <c r="CF220" s="21"/>
      <c r="CG220" s="21"/>
      <c r="CH220" s="21"/>
      <c r="CI220" s="21"/>
      <c r="CJ220" s="21"/>
      <c r="CK220" s="21"/>
      <c r="CL220" s="21"/>
      <c r="CM220" s="21"/>
      <c r="CN220" s="21"/>
      <c r="CO220" s="21"/>
      <c r="CP220" s="21"/>
      <c r="CQ220" s="21"/>
      <c r="CR220" s="21"/>
      <c r="CS220" s="21"/>
      <c r="CT220" s="21"/>
      <c r="CU220" s="21"/>
      <c r="CV220" s="21"/>
      <c r="CW220" s="21"/>
      <c r="CX220" s="21"/>
      <c r="CY220" s="21"/>
      <c r="CZ220" s="21"/>
      <c r="DA220" s="21"/>
      <c r="DB220" s="21"/>
      <c r="DC220" s="21"/>
      <c r="DD220" s="21"/>
      <c r="DE220" s="21"/>
      <c r="DF220" s="21"/>
      <c r="DG220" s="21"/>
      <c r="DH220" s="21"/>
      <c r="DI220" s="21"/>
      <c r="DJ220" s="21"/>
      <c r="DK220" s="21"/>
      <c r="DL220" s="21"/>
      <c r="DM220" s="21"/>
      <c r="DN220" s="21"/>
      <c r="DO220" s="21"/>
      <c r="DP220" s="21"/>
      <c r="DQ220" s="21"/>
      <c r="DR220" s="21"/>
      <c r="DS220" s="21"/>
      <c r="DT220" s="21"/>
      <c r="DU220" s="21"/>
      <c r="DV220" s="21"/>
      <c r="DW220" s="21"/>
      <c r="DX220" s="21"/>
      <c r="DY220" s="21"/>
      <c r="DZ220" s="21"/>
      <c r="EA220" s="21"/>
      <c r="EB220" s="21"/>
      <c r="EC220" s="21"/>
      <c r="ED220" s="21"/>
      <c r="EE220" s="21"/>
      <c r="EF220" s="21"/>
      <c r="EG220" s="21"/>
      <c r="EH220" s="21"/>
      <c r="EI220" s="21"/>
      <c r="EJ220" s="21"/>
      <c r="EK220" s="21"/>
      <c r="EL220" s="21"/>
      <c r="EM220" s="21"/>
      <c r="EN220" s="21"/>
      <c r="EO220" s="21"/>
    </row>
    <row r="221" spans="1:145" ht="14.25" customHeight="1">
      <c r="A221" s="21"/>
      <c r="B221" s="21"/>
      <c r="C221" s="21"/>
      <c r="D221" s="79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  <c r="AH221" s="21"/>
      <c r="AI221" s="21"/>
      <c r="AJ221" s="21"/>
      <c r="AK221" s="21"/>
      <c r="AL221" s="21"/>
      <c r="AM221" s="21"/>
      <c r="AN221" s="21"/>
      <c r="AO221" s="21"/>
      <c r="AP221" s="21"/>
      <c r="AQ221" s="21"/>
      <c r="AR221" s="21"/>
      <c r="AS221" s="21"/>
      <c r="AT221" s="21"/>
      <c r="AU221" s="21"/>
      <c r="AV221" s="21"/>
      <c r="AW221" s="21"/>
      <c r="AX221" s="21"/>
      <c r="AY221" s="21"/>
      <c r="AZ221" s="21"/>
      <c r="BA221" s="21"/>
      <c r="BB221" s="21"/>
      <c r="BC221" s="21"/>
      <c r="BD221" s="21"/>
      <c r="BE221" s="21"/>
      <c r="BF221" s="21"/>
      <c r="BG221" s="21"/>
      <c r="BH221" s="21"/>
      <c r="BI221" s="21"/>
      <c r="BJ221" s="21"/>
      <c r="BK221" s="21"/>
      <c r="BL221" s="21"/>
      <c r="BM221" s="21"/>
      <c r="BN221" s="21"/>
      <c r="BO221" s="21"/>
      <c r="BP221" s="21"/>
      <c r="BQ221" s="21"/>
      <c r="BR221" s="21"/>
      <c r="BS221" s="21"/>
      <c r="BT221" s="21"/>
      <c r="BU221" s="21"/>
      <c r="BV221" s="21"/>
      <c r="BW221" s="21"/>
      <c r="BX221" s="21"/>
      <c r="BY221" s="21"/>
      <c r="BZ221" s="21"/>
      <c r="CA221" s="21"/>
      <c r="CB221" s="21"/>
      <c r="CC221" s="21"/>
      <c r="CD221" s="21"/>
      <c r="CE221" s="21"/>
      <c r="CF221" s="21"/>
      <c r="CG221" s="21"/>
      <c r="CH221" s="21"/>
      <c r="CI221" s="21"/>
      <c r="CJ221" s="21"/>
      <c r="CK221" s="21"/>
      <c r="CL221" s="21"/>
      <c r="CM221" s="21"/>
      <c r="CN221" s="21"/>
      <c r="CO221" s="21"/>
      <c r="CP221" s="21"/>
      <c r="CQ221" s="21"/>
      <c r="CR221" s="21"/>
      <c r="CS221" s="21"/>
      <c r="CT221" s="21"/>
      <c r="CU221" s="21"/>
      <c r="CV221" s="21"/>
      <c r="CW221" s="21"/>
      <c r="CX221" s="21"/>
      <c r="CY221" s="21"/>
      <c r="CZ221" s="21"/>
      <c r="DA221" s="21"/>
      <c r="DB221" s="21"/>
      <c r="DC221" s="21"/>
      <c r="DD221" s="21"/>
      <c r="DE221" s="21"/>
      <c r="DF221" s="21"/>
      <c r="DG221" s="21"/>
      <c r="DH221" s="21"/>
      <c r="DI221" s="21"/>
      <c r="DJ221" s="21"/>
      <c r="DK221" s="21"/>
      <c r="DL221" s="21"/>
      <c r="DM221" s="21"/>
      <c r="DN221" s="21"/>
      <c r="DO221" s="21"/>
      <c r="DP221" s="21"/>
      <c r="DQ221" s="21"/>
      <c r="DR221" s="21"/>
      <c r="DS221" s="21"/>
      <c r="DT221" s="21"/>
      <c r="DU221" s="21"/>
      <c r="DV221" s="21"/>
      <c r="DW221" s="21"/>
      <c r="DX221" s="21"/>
      <c r="DY221" s="21"/>
      <c r="DZ221" s="21"/>
      <c r="EA221" s="21"/>
      <c r="EB221" s="21"/>
      <c r="EC221" s="21"/>
      <c r="ED221" s="21"/>
      <c r="EE221" s="21"/>
      <c r="EF221" s="21"/>
      <c r="EG221" s="21"/>
      <c r="EH221" s="21"/>
      <c r="EI221" s="21"/>
      <c r="EJ221" s="21"/>
      <c r="EK221" s="21"/>
      <c r="EL221" s="21"/>
      <c r="EM221" s="21"/>
      <c r="EN221" s="21"/>
      <c r="EO221" s="21"/>
    </row>
    <row r="222" spans="1:145" ht="14.25" customHeight="1">
      <c r="A222" s="21"/>
      <c r="B222" s="21"/>
      <c r="C222" s="21"/>
      <c r="D222" s="79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  <c r="AH222" s="21"/>
      <c r="AI222" s="21"/>
      <c r="AJ222" s="21"/>
      <c r="AK222" s="21"/>
      <c r="AL222" s="21"/>
      <c r="AM222" s="21"/>
      <c r="AN222" s="21"/>
      <c r="AO222" s="21"/>
      <c r="AP222" s="21"/>
      <c r="AQ222" s="21"/>
      <c r="AR222" s="21"/>
      <c r="AS222" s="21"/>
      <c r="AT222" s="21"/>
      <c r="AU222" s="21"/>
      <c r="AV222" s="21"/>
      <c r="AW222" s="21"/>
      <c r="AX222" s="21"/>
      <c r="AY222" s="21"/>
      <c r="AZ222" s="21"/>
      <c r="BA222" s="21"/>
      <c r="BB222" s="21"/>
      <c r="BC222" s="21"/>
      <c r="BD222" s="21"/>
      <c r="BE222" s="21"/>
      <c r="BF222" s="21"/>
      <c r="BG222" s="21"/>
      <c r="BH222" s="21"/>
      <c r="BI222" s="21"/>
      <c r="BJ222" s="21"/>
      <c r="BK222" s="21"/>
      <c r="BL222" s="21"/>
      <c r="BM222" s="21"/>
      <c r="BN222" s="21"/>
      <c r="BO222" s="21"/>
      <c r="BP222" s="21"/>
      <c r="BQ222" s="21"/>
      <c r="BR222" s="21"/>
      <c r="BS222" s="21"/>
      <c r="BT222" s="21"/>
      <c r="BU222" s="21"/>
      <c r="BV222" s="21"/>
      <c r="BW222" s="21"/>
      <c r="BX222" s="21"/>
      <c r="BY222" s="21"/>
      <c r="BZ222" s="21"/>
      <c r="CA222" s="21"/>
      <c r="CB222" s="21"/>
      <c r="CC222" s="21"/>
      <c r="CD222" s="21"/>
      <c r="CE222" s="21"/>
      <c r="CF222" s="21"/>
      <c r="CG222" s="21"/>
      <c r="CH222" s="21"/>
      <c r="CI222" s="21"/>
      <c r="CJ222" s="21"/>
      <c r="CK222" s="21"/>
      <c r="CL222" s="21"/>
      <c r="CM222" s="21"/>
      <c r="CN222" s="21"/>
      <c r="CO222" s="21"/>
      <c r="CP222" s="21"/>
      <c r="CQ222" s="21"/>
      <c r="CR222" s="21"/>
      <c r="CS222" s="21"/>
      <c r="CT222" s="21"/>
      <c r="CU222" s="21"/>
      <c r="CV222" s="21"/>
      <c r="CW222" s="21"/>
      <c r="CX222" s="21"/>
      <c r="CY222" s="21"/>
      <c r="CZ222" s="21"/>
      <c r="DA222" s="21"/>
      <c r="DB222" s="21"/>
      <c r="DC222" s="21"/>
      <c r="DD222" s="21"/>
      <c r="DE222" s="21"/>
      <c r="DF222" s="21"/>
      <c r="DG222" s="21"/>
      <c r="DH222" s="21"/>
      <c r="DI222" s="21"/>
      <c r="DJ222" s="21"/>
      <c r="DK222" s="21"/>
      <c r="DL222" s="21"/>
      <c r="DM222" s="21"/>
      <c r="DN222" s="21"/>
      <c r="DO222" s="21"/>
      <c r="DP222" s="21"/>
      <c r="DQ222" s="21"/>
      <c r="DR222" s="21"/>
      <c r="DS222" s="21"/>
      <c r="DT222" s="21"/>
      <c r="DU222" s="21"/>
      <c r="DV222" s="21"/>
      <c r="DW222" s="21"/>
      <c r="DX222" s="21"/>
      <c r="DY222" s="21"/>
      <c r="DZ222" s="21"/>
      <c r="EA222" s="21"/>
      <c r="EB222" s="21"/>
      <c r="EC222" s="21"/>
      <c r="ED222" s="21"/>
      <c r="EE222" s="21"/>
      <c r="EF222" s="21"/>
      <c r="EG222" s="21"/>
      <c r="EH222" s="21"/>
      <c r="EI222" s="21"/>
      <c r="EJ222" s="21"/>
      <c r="EK222" s="21"/>
      <c r="EL222" s="21"/>
      <c r="EM222" s="21"/>
      <c r="EN222" s="21"/>
      <c r="EO222" s="21"/>
    </row>
    <row r="223" spans="1:145" ht="14.25" customHeight="1">
      <c r="A223" s="21"/>
      <c r="B223" s="21"/>
      <c r="C223" s="21"/>
      <c r="D223" s="79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  <c r="AH223" s="21"/>
      <c r="AI223" s="21"/>
      <c r="AJ223" s="21"/>
      <c r="AK223" s="21"/>
      <c r="AL223" s="21"/>
      <c r="AM223" s="21"/>
      <c r="AN223" s="21"/>
      <c r="AO223" s="21"/>
      <c r="AP223" s="21"/>
      <c r="AQ223" s="21"/>
      <c r="AR223" s="21"/>
      <c r="AS223" s="21"/>
      <c r="AT223" s="21"/>
      <c r="AU223" s="21"/>
      <c r="AV223" s="21"/>
      <c r="AW223" s="21"/>
      <c r="AX223" s="21"/>
      <c r="AY223" s="21"/>
      <c r="AZ223" s="21"/>
      <c r="BA223" s="21"/>
      <c r="BB223" s="21"/>
      <c r="BC223" s="21"/>
      <c r="BD223" s="21"/>
      <c r="BE223" s="21"/>
      <c r="BF223" s="21"/>
      <c r="BG223" s="21"/>
      <c r="BH223" s="21"/>
      <c r="BI223" s="21"/>
      <c r="BJ223" s="21"/>
      <c r="BK223" s="21"/>
      <c r="BL223" s="21"/>
      <c r="BM223" s="21"/>
      <c r="BN223" s="21"/>
      <c r="BO223" s="21"/>
      <c r="BP223" s="21"/>
      <c r="BQ223" s="21"/>
      <c r="BR223" s="21"/>
      <c r="BS223" s="21"/>
      <c r="BT223" s="21"/>
      <c r="BU223" s="21"/>
      <c r="BV223" s="21"/>
      <c r="BW223" s="21"/>
      <c r="BX223" s="21"/>
      <c r="BY223" s="21"/>
      <c r="BZ223" s="21"/>
      <c r="CA223" s="21"/>
      <c r="CB223" s="21"/>
      <c r="CC223" s="21"/>
      <c r="CD223" s="21"/>
      <c r="CE223" s="21"/>
      <c r="CF223" s="21"/>
      <c r="CG223" s="21"/>
      <c r="CH223" s="21"/>
      <c r="CI223" s="21"/>
      <c r="CJ223" s="21"/>
      <c r="CK223" s="21"/>
      <c r="CL223" s="21"/>
      <c r="CM223" s="21"/>
      <c r="CN223" s="21"/>
      <c r="CO223" s="21"/>
      <c r="CP223" s="21"/>
      <c r="CQ223" s="21"/>
      <c r="CR223" s="21"/>
      <c r="CS223" s="21"/>
      <c r="CT223" s="21"/>
      <c r="CU223" s="21"/>
      <c r="CV223" s="21"/>
      <c r="CW223" s="21"/>
      <c r="CX223" s="21"/>
      <c r="CY223" s="21"/>
      <c r="CZ223" s="21"/>
      <c r="DA223" s="21"/>
      <c r="DB223" s="21"/>
      <c r="DC223" s="21"/>
      <c r="DD223" s="21"/>
      <c r="DE223" s="21"/>
      <c r="DF223" s="21"/>
      <c r="DG223" s="21"/>
      <c r="DH223" s="21"/>
      <c r="DI223" s="21"/>
      <c r="DJ223" s="21"/>
      <c r="DK223" s="21"/>
      <c r="DL223" s="21"/>
      <c r="DM223" s="21"/>
      <c r="DN223" s="21"/>
      <c r="DO223" s="21"/>
      <c r="DP223" s="21"/>
      <c r="DQ223" s="21"/>
      <c r="DR223" s="21"/>
      <c r="DS223" s="21"/>
      <c r="DT223" s="21"/>
      <c r="DU223" s="21"/>
      <c r="DV223" s="21"/>
      <c r="DW223" s="21"/>
      <c r="DX223" s="21"/>
      <c r="DY223" s="21"/>
      <c r="DZ223" s="21"/>
      <c r="EA223" s="21"/>
      <c r="EB223" s="21"/>
      <c r="EC223" s="21"/>
      <c r="ED223" s="21"/>
      <c r="EE223" s="21"/>
      <c r="EF223" s="21"/>
      <c r="EG223" s="21"/>
      <c r="EH223" s="21"/>
      <c r="EI223" s="21"/>
      <c r="EJ223" s="21"/>
      <c r="EK223" s="21"/>
      <c r="EL223" s="21"/>
      <c r="EM223" s="21"/>
      <c r="EN223" s="21"/>
      <c r="EO223" s="21"/>
    </row>
    <row r="224" spans="1:145" ht="14.25" customHeight="1">
      <c r="A224" s="21"/>
      <c r="B224" s="21"/>
      <c r="C224" s="21"/>
      <c r="D224" s="79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  <c r="AH224" s="21"/>
      <c r="AI224" s="21"/>
      <c r="AJ224" s="21"/>
      <c r="AK224" s="21"/>
      <c r="AL224" s="21"/>
      <c r="AM224" s="21"/>
      <c r="AN224" s="21"/>
      <c r="AO224" s="21"/>
      <c r="AP224" s="21"/>
      <c r="AQ224" s="21"/>
      <c r="AR224" s="21"/>
      <c r="AS224" s="21"/>
      <c r="AT224" s="21"/>
      <c r="AU224" s="21"/>
      <c r="AV224" s="21"/>
      <c r="AW224" s="21"/>
      <c r="AX224" s="21"/>
      <c r="AY224" s="21"/>
      <c r="AZ224" s="21"/>
      <c r="BA224" s="21"/>
      <c r="BB224" s="21"/>
      <c r="BC224" s="21"/>
      <c r="BD224" s="21"/>
      <c r="BE224" s="21"/>
      <c r="BF224" s="21"/>
      <c r="BG224" s="21"/>
      <c r="BH224" s="21"/>
      <c r="BI224" s="21"/>
      <c r="BJ224" s="21"/>
      <c r="BK224" s="21"/>
      <c r="BL224" s="21"/>
      <c r="BM224" s="21"/>
      <c r="BN224" s="21"/>
      <c r="BO224" s="21"/>
      <c r="BP224" s="21"/>
      <c r="BQ224" s="21"/>
      <c r="BR224" s="21"/>
      <c r="BS224" s="21"/>
      <c r="BT224" s="21"/>
      <c r="BU224" s="21"/>
      <c r="BV224" s="21"/>
      <c r="BW224" s="21"/>
      <c r="BX224" s="21"/>
      <c r="BY224" s="21"/>
      <c r="BZ224" s="21"/>
      <c r="CA224" s="21"/>
      <c r="CB224" s="21"/>
      <c r="CC224" s="21"/>
      <c r="CD224" s="21"/>
      <c r="CE224" s="21"/>
      <c r="CF224" s="21"/>
      <c r="CG224" s="21"/>
      <c r="CH224" s="21"/>
      <c r="CI224" s="21"/>
      <c r="CJ224" s="21"/>
      <c r="CK224" s="21"/>
      <c r="CL224" s="21"/>
      <c r="CM224" s="21"/>
      <c r="CN224" s="21"/>
      <c r="CO224" s="21"/>
      <c r="CP224" s="21"/>
      <c r="CQ224" s="21"/>
      <c r="CR224" s="21"/>
      <c r="CS224" s="21"/>
      <c r="CT224" s="21"/>
      <c r="CU224" s="21"/>
      <c r="CV224" s="21"/>
      <c r="CW224" s="21"/>
      <c r="CX224" s="21"/>
      <c r="CY224" s="21"/>
      <c r="CZ224" s="21"/>
      <c r="DA224" s="21"/>
      <c r="DB224" s="21"/>
      <c r="DC224" s="21"/>
      <c r="DD224" s="21"/>
      <c r="DE224" s="21"/>
      <c r="DF224" s="21"/>
      <c r="DG224" s="21"/>
      <c r="DH224" s="21"/>
      <c r="DI224" s="21"/>
      <c r="DJ224" s="21"/>
      <c r="DK224" s="21"/>
      <c r="DL224" s="21"/>
      <c r="DM224" s="21"/>
      <c r="DN224" s="21"/>
      <c r="DO224" s="21"/>
      <c r="DP224" s="21"/>
      <c r="DQ224" s="21"/>
      <c r="DR224" s="21"/>
      <c r="DS224" s="21"/>
      <c r="DT224" s="21"/>
      <c r="DU224" s="21"/>
      <c r="DV224" s="21"/>
      <c r="DW224" s="21"/>
      <c r="DX224" s="21"/>
      <c r="DY224" s="21"/>
      <c r="DZ224" s="21"/>
      <c r="EA224" s="21"/>
      <c r="EB224" s="21"/>
      <c r="EC224" s="21"/>
      <c r="ED224" s="21"/>
      <c r="EE224" s="21"/>
      <c r="EF224" s="21"/>
      <c r="EG224" s="21"/>
      <c r="EH224" s="21"/>
      <c r="EI224" s="21"/>
      <c r="EJ224" s="21"/>
      <c r="EK224" s="21"/>
      <c r="EL224" s="21"/>
      <c r="EM224" s="21"/>
      <c r="EN224" s="21"/>
      <c r="EO224" s="21"/>
    </row>
    <row r="225" spans="1:145" ht="14.25" customHeight="1">
      <c r="A225" s="21"/>
      <c r="B225" s="21"/>
      <c r="C225" s="21"/>
      <c r="D225" s="79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  <c r="AH225" s="21"/>
      <c r="AI225" s="21"/>
      <c r="AJ225" s="21"/>
      <c r="AK225" s="21"/>
      <c r="AL225" s="21"/>
      <c r="AM225" s="21"/>
      <c r="AN225" s="21"/>
      <c r="AO225" s="21"/>
      <c r="AP225" s="21"/>
      <c r="AQ225" s="21"/>
      <c r="AR225" s="21"/>
      <c r="AS225" s="21"/>
      <c r="AT225" s="21"/>
      <c r="AU225" s="21"/>
      <c r="AV225" s="21"/>
      <c r="AW225" s="21"/>
      <c r="AX225" s="21"/>
      <c r="AY225" s="21"/>
      <c r="AZ225" s="21"/>
      <c r="BA225" s="21"/>
      <c r="BB225" s="21"/>
      <c r="BC225" s="21"/>
      <c r="BD225" s="21"/>
      <c r="BE225" s="21"/>
      <c r="BF225" s="21"/>
      <c r="BG225" s="21"/>
      <c r="BH225" s="21"/>
      <c r="BI225" s="21"/>
      <c r="BJ225" s="21"/>
      <c r="BK225" s="21"/>
      <c r="BL225" s="21"/>
      <c r="BM225" s="21"/>
      <c r="BN225" s="21"/>
      <c r="BO225" s="21"/>
      <c r="BP225" s="21"/>
      <c r="BQ225" s="21"/>
      <c r="BR225" s="21"/>
      <c r="BS225" s="21"/>
      <c r="BT225" s="21"/>
      <c r="BU225" s="21"/>
      <c r="BV225" s="21"/>
      <c r="BW225" s="21"/>
      <c r="BX225" s="21"/>
      <c r="BY225" s="21"/>
      <c r="BZ225" s="21"/>
      <c r="CA225" s="21"/>
      <c r="CB225" s="21"/>
      <c r="CC225" s="21"/>
      <c r="CD225" s="21"/>
      <c r="CE225" s="21"/>
      <c r="CF225" s="21"/>
      <c r="CG225" s="21"/>
      <c r="CH225" s="21"/>
      <c r="CI225" s="21"/>
      <c r="CJ225" s="21"/>
      <c r="CK225" s="21"/>
      <c r="CL225" s="21"/>
      <c r="CM225" s="21"/>
      <c r="CN225" s="21"/>
      <c r="CO225" s="21"/>
      <c r="CP225" s="21"/>
      <c r="CQ225" s="21"/>
      <c r="CR225" s="21"/>
      <c r="CS225" s="21"/>
      <c r="CT225" s="21"/>
      <c r="CU225" s="21"/>
      <c r="CV225" s="21"/>
      <c r="CW225" s="21"/>
      <c r="CX225" s="21"/>
      <c r="CY225" s="21"/>
      <c r="CZ225" s="21"/>
      <c r="DA225" s="21"/>
      <c r="DB225" s="21"/>
      <c r="DC225" s="21"/>
      <c r="DD225" s="21"/>
      <c r="DE225" s="21"/>
      <c r="DF225" s="21"/>
      <c r="DG225" s="21"/>
      <c r="DH225" s="21"/>
      <c r="DI225" s="21"/>
      <c r="DJ225" s="21"/>
      <c r="DK225" s="21"/>
      <c r="DL225" s="21"/>
      <c r="DM225" s="21"/>
      <c r="DN225" s="21"/>
      <c r="DO225" s="21"/>
      <c r="DP225" s="21"/>
      <c r="DQ225" s="21"/>
      <c r="DR225" s="21"/>
      <c r="DS225" s="21"/>
      <c r="DT225" s="21"/>
      <c r="DU225" s="21"/>
      <c r="DV225" s="21"/>
      <c r="DW225" s="21"/>
      <c r="DX225" s="21"/>
      <c r="DY225" s="21"/>
      <c r="DZ225" s="21"/>
      <c r="EA225" s="21"/>
      <c r="EB225" s="21"/>
      <c r="EC225" s="21"/>
      <c r="ED225" s="21"/>
      <c r="EE225" s="21"/>
      <c r="EF225" s="21"/>
      <c r="EG225" s="21"/>
      <c r="EH225" s="21"/>
      <c r="EI225" s="21"/>
      <c r="EJ225" s="21"/>
      <c r="EK225" s="21"/>
      <c r="EL225" s="21"/>
      <c r="EM225" s="21"/>
      <c r="EN225" s="21"/>
      <c r="EO225" s="21"/>
    </row>
    <row r="226" spans="1:145" ht="14.25" customHeight="1">
      <c r="A226" s="21"/>
      <c r="B226" s="21"/>
      <c r="C226" s="21"/>
      <c r="D226" s="79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  <c r="AH226" s="21"/>
      <c r="AI226" s="21"/>
      <c r="AJ226" s="21"/>
      <c r="AK226" s="21"/>
      <c r="AL226" s="21"/>
      <c r="AM226" s="21"/>
      <c r="AN226" s="21"/>
      <c r="AO226" s="21"/>
      <c r="AP226" s="21"/>
      <c r="AQ226" s="21"/>
      <c r="AR226" s="21"/>
      <c r="AS226" s="21"/>
      <c r="AT226" s="21"/>
      <c r="AU226" s="21"/>
      <c r="AV226" s="21"/>
      <c r="AW226" s="21"/>
      <c r="AX226" s="21"/>
      <c r="AY226" s="21"/>
      <c r="AZ226" s="21"/>
      <c r="BA226" s="21"/>
      <c r="BB226" s="21"/>
      <c r="BC226" s="21"/>
      <c r="BD226" s="21"/>
      <c r="BE226" s="21"/>
      <c r="BF226" s="21"/>
      <c r="BG226" s="21"/>
      <c r="BH226" s="21"/>
      <c r="BI226" s="21"/>
      <c r="BJ226" s="21"/>
      <c r="BK226" s="21"/>
      <c r="BL226" s="21"/>
      <c r="BM226" s="21"/>
      <c r="BN226" s="21"/>
      <c r="BO226" s="21"/>
      <c r="BP226" s="21"/>
      <c r="BQ226" s="21"/>
      <c r="BR226" s="21"/>
      <c r="BS226" s="21"/>
      <c r="BT226" s="21"/>
      <c r="BU226" s="21"/>
      <c r="BV226" s="21"/>
      <c r="BW226" s="21"/>
      <c r="BX226" s="21"/>
      <c r="BY226" s="21"/>
      <c r="BZ226" s="21"/>
      <c r="CA226" s="21"/>
      <c r="CB226" s="21"/>
      <c r="CC226" s="21"/>
      <c r="CD226" s="21"/>
      <c r="CE226" s="21"/>
      <c r="CF226" s="21"/>
      <c r="CG226" s="21"/>
      <c r="CH226" s="21"/>
      <c r="CI226" s="21"/>
      <c r="CJ226" s="21"/>
      <c r="CK226" s="21"/>
      <c r="CL226" s="21"/>
      <c r="CM226" s="21"/>
      <c r="CN226" s="21"/>
      <c r="CO226" s="21"/>
      <c r="CP226" s="21"/>
      <c r="CQ226" s="21"/>
      <c r="CR226" s="21"/>
      <c r="CS226" s="21"/>
      <c r="CT226" s="21"/>
      <c r="CU226" s="21"/>
      <c r="CV226" s="21"/>
      <c r="CW226" s="21"/>
      <c r="CX226" s="21"/>
      <c r="CY226" s="21"/>
      <c r="CZ226" s="21"/>
      <c r="DA226" s="21"/>
      <c r="DB226" s="21"/>
      <c r="DC226" s="21"/>
      <c r="DD226" s="21"/>
      <c r="DE226" s="21"/>
      <c r="DF226" s="21"/>
      <c r="DG226" s="21"/>
      <c r="DH226" s="21"/>
      <c r="DI226" s="21"/>
      <c r="DJ226" s="21"/>
      <c r="DK226" s="21"/>
      <c r="DL226" s="21"/>
      <c r="DM226" s="21"/>
      <c r="DN226" s="21"/>
      <c r="DO226" s="21"/>
      <c r="DP226" s="21"/>
      <c r="DQ226" s="21"/>
      <c r="DR226" s="21"/>
      <c r="DS226" s="21"/>
      <c r="DT226" s="21"/>
      <c r="DU226" s="21"/>
      <c r="DV226" s="21"/>
      <c r="DW226" s="21"/>
      <c r="DX226" s="21"/>
      <c r="DY226" s="21"/>
      <c r="DZ226" s="21"/>
      <c r="EA226" s="21"/>
      <c r="EB226" s="21"/>
      <c r="EC226" s="21"/>
      <c r="ED226" s="21"/>
      <c r="EE226" s="21"/>
      <c r="EF226" s="21"/>
      <c r="EG226" s="21"/>
      <c r="EH226" s="21"/>
      <c r="EI226" s="21"/>
      <c r="EJ226" s="21"/>
      <c r="EK226" s="21"/>
      <c r="EL226" s="21"/>
      <c r="EM226" s="21"/>
      <c r="EN226" s="21"/>
      <c r="EO226" s="21"/>
    </row>
    <row r="227" spans="1:145" ht="14.25" customHeight="1">
      <c r="A227" s="21"/>
      <c r="B227" s="21"/>
      <c r="C227" s="21"/>
      <c r="D227" s="79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  <c r="AH227" s="21"/>
      <c r="AI227" s="21"/>
      <c r="AJ227" s="21"/>
      <c r="AK227" s="21"/>
      <c r="AL227" s="21"/>
      <c r="AM227" s="21"/>
      <c r="AN227" s="21"/>
      <c r="AO227" s="21"/>
      <c r="AP227" s="21"/>
      <c r="AQ227" s="21"/>
      <c r="AR227" s="21"/>
      <c r="AS227" s="21"/>
      <c r="AT227" s="21"/>
      <c r="AU227" s="21"/>
      <c r="AV227" s="21"/>
      <c r="AW227" s="21"/>
      <c r="AX227" s="21"/>
      <c r="AY227" s="21"/>
      <c r="AZ227" s="21"/>
      <c r="BA227" s="21"/>
      <c r="BB227" s="21"/>
      <c r="BC227" s="21"/>
      <c r="BD227" s="21"/>
      <c r="BE227" s="21"/>
      <c r="BF227" s="21"/>
      <c r="BG227" s="21"/>
      <c r="BH227" s="21"/>
      <c r="BI227" s="21"/>
      <c r="BJ227" s="21"/>
      <c r="BK227" s="21"/>
      <c r="BL227" s="21"/>
      <c r="BM227" s="21"/>
      <c r="BN227" s="21"/>
      <c r="BO227" s="21"/>
      <c r="BP227" s="21"/>
      <c r="BQ227" s="21"/>
      <c r="BR227" s="21"/>
      <c r="BS227" s="21"/>
      <c r="BT227" s="21"/>
      <c r="BU227" s="21"/>
      <c r="BV227" s="21"/>
      <c r="BW227" s="21"/>
      <c r="BX227" s="21"/>
      <c r="BY227" s="21"/>
      <c r="BZ227" s="21"/>
      <c r="CA227" s="21"/>
      <c r="CB227" s="21"/>
      <c r="CC227" s="21"/>
      <c r="CD227" s="21"/>
      <c r="CE227" s="21"/>
      <c r="CF227" s="21"/>
      <c r="CG227" s="21"/>
      <c r="CH227" s="21"/>
      <c r="CI227" s="21"/>
      <c r="CJ227" s="21"/>
      <c r="CK227" s="21"/>
      <c r="CL227" s="21"/>
      <c r="CM227" s="21"/>
      <c r="CN227" s="21"/>
      <c r="CO227" s="21"/>
      <c r="CP227" s="21"/>
      <c r="CQ227" s="21"/>
      <c r="CR227" s="21"/>
      <c r="CS227" s="21"/>
      <c r="CT227" s="21"/>
      <c r="CU227" s="21"/>
      <c r="CV227" s="21"/>
      <c r="CW227" s="21"/>
      <c r="CX227" s="21"/>
      <c r="CY227" s="21"/>
      <c r="CZ227" s="21"/>
      <c r="DA227" s="21"/>
      <c r="DB227" s="21"/>
      <c r="DC227" s="21"/>
      <c r="DD227" s="21"/>
      <c r="DE227" s="21"/>
      <c r="DF227" s="21"/>
      <c r="DG227" s="21"/>
      <c r="DH227" s="21"/>
      <c r="DI227" s="21"/>
      <c r="DJ227" s="21"/>
      <c r="DK227" s="21"/>
      <c r="DL227" s="21"/>
      <c r="DM227" s="21"/>
      <c r="DN227" s="21"/>
      <c r="DO227" s="21"/>
      <c r="DP227" s="21"/>
      <c r="DQ227" s="21"/>
      <c r="DR227" s="21"/>
      <c r="DS227" s="21"/>
      <c r="DT227" s="21"/>
      <c r="DU227" s="21"/>
      <c r="DV227" s="21"/>
      <c r="DW227" s="21"/>
      <c r="DX227" s="21"/>
      <c r="DY227" s="21"/>
      <c r="DZ227" s="21"/>
      <c r="EA227" s="21"/>
      <c r="EB227" s="21"/>
      <c r="EC227" s="21"/>
      <c r="ED227" s="21"/>
      <c r="EE227" s="21"/>
      <c r="EF227" s="21"/>
      <c r="EG227" s="21"/>
      <c r="EH227" s="21"/>
      <c r="EI227" s="21"/>
      <c r="EJ227" s="21"/>
      <c r="EK227" s="21"/>
      <c r="EL227" s="21"/>
      <c r="EM227" s="21"/>
      <c r="EN227" s="21"/>
      <c r="EO227" s="21"/>
    </row>
    <row r="228" spans="1:145" ht="14.25" customHeight="1">
      <c r="A228" s="21"/>
      <c r="B228" s="21"/>
      <c r="C228" s="21"/>
      <c r="D228" s="79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  <c r="AH228" s="21"/>
      <c r="AI228" s="21"/>
      <c r="AJ228" s="21"/>
      <c r="AK228" s="21"/>
      <c r="AL228" s="21"/>
      <c r="AM228" s="21"/>
      <c r="AN228" s="21"/>
      <c r="AO228" s="21"/>
      <c r="AP228" s="21"/>
      <c r="AQ228" s="21"/>
      <c r="AR228" s="21"/>
      <c r="AS228" s="21"/>
      <c r="AT228" s="21"/>
      <c r="AU228" s="21"/>
      <c r="AV228" s="21"/>
      <c r="AW228" s="21"/>
      <c r="AX228" s="21"/>
      <c r="AY228" s="21"/>
      <c r="AZ228" s="21"/>
      <c r="BA228" s="21"/>
      <c r="BB228" s="21"/>
      <c r="BC228" s="21"/>
      <c r="BD228" s="21"/>
      <c r="BE228" s="21"/>
      <c r="BF228" s="21"/>
      <c r="BG228" s="21"/>
      <c r="BH228" s="21"/>
      <c r="BI228" s="21"/>
      <c r="BJ228" s="21"/>
      <c r="BK228" s="21"/>
      <c r="BL228" s="21"/>
      <c r="BM228" s="21"/>
      <c r="BN228" s="21"/>
      <c r="BO228" s="21"/>
      <c r="BP228" s="21"/>
      <c r="BQ228" s="21"/>
      <c r="BR228" s="21"/>
      <c r="BS228" s="21"/>
      <c r="BT228" s="21"/>
      <c r="BU228" s="21"/>
      <c r="BV228" s="21"/>
      <c r="BW228" s="21"/>
      <c r="BX228" s="21"/>
      <c r="BY228" s="21"/>
      <c r="BZ228" s="21"/>
      <c r="CA228" s="21"/>
      <c r="CB228" s="21"/>
      <c r="CC228" s="21"/>
      <c r="CD228" s="21"/>
      <c r="CE228" s="21"/>
      <c r="CF228" s="21"/>
      <c r="CG228" s="21"/>
      <c r="CH228" s="21"/>
      <c r="CI228" s="21"/>
      <c r="CJ228" s="21"/>
      <c r="CK228" s="21"/>
      <c r="CL228" s="21"/>
      <c r="CM228" s="21"/>
      <c r="CN228" s="21"/>
      <c r="CO228" s="21"/>
      <c r="CP228" s="21"/>
      <c r="CQ228" s="21"/>
      <c r="CR228" s="21"/>
      <c r="CS228" s="21"/>
      <c r="CT228" s="21"/>
      <c r="CU228" s="21"/>
      <c r="CV228" s="21"/>
      <c r="CW228" s="21"/>
      <c r="CX228" s="21"/>
      <c r="CY228" s="21"/>
      <c r="CZ228" s="21"/>
      <c r="DA228" s="21"/>
      <c r="DB228" s="21"/>
      <c r="DC228" s="21"/>
      <c r="DD228" s="21"/>
      <c r="DE228" s="21"/>
      <c r="DF228" s="21"/>
      <c r="DG228" s="21"/>
      <c r="DH228" s="21"/>
      <c r="DI228" s="21"/>
      <c r="DJ228" s="21"/>
      <c r="DK228" s="21"/>
      <c r="DL228" s="21"/>
      <c r="DM228" s="21"/>
      <c r="DN228" s="21"/>
      <c r="DO228" s="21"/>
      <c r="DP228" s="21"/>
      <c r="DQ228" s="21"/>
      <c r="DR228" s="21"/>
      <c r="DS228" s="21"/>
      <c r="DT228" s="21"/>
      <c r="DU228" s="21"/>
      <c r="DV228" s="21"/>
      <c r="DW228" s="21"/>
      <c r="DX228" s="21"/>
      <c r="DY228" s="21"/>
      <c r="DZ228" s="21"/>
      <c r="EA228" s="21"/>
      <c r="EB228" s="21"/>
      <c r="EC228" s="21"/>
      <c r="ED228" s="21"/>
      <c r="EE228" s="21"/>
      <c r="EF228" s="21"/>
      <c r="EG228" s="21"/>
      <c r="EH228" s="21"/>
      <c r="EI228" s="21"/>
      <c r="EJ228" s="21"/>
      <c r="EK228" s="21"/>
      <c r="EL228" s="21"/>
      <c r="EM228" s="21"/>
      <c r="EN228" s="21"/>
      <c r="EO228" s="21"/>
    </row>
    <row r="229" spans="1:145" ht="14.25" customHeight="1">
      <c r="A229" s="21"/>
      <c r="B229" s="21"/>
      <c r="C229" s="21"/>
      <c r="D229" s="79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  <c r="AH229" s="21"/>
      <c r="AI229" s="21"/>
      <c r="AJ229" s="21"/>
      <c r="AK229" s="21"/>
      <c r="AL229" s="21"/>
      <c r="AM229" s="21"/>
      <c r="AN229" s="21"/>
      <c r="AO229" s="21"/>
      <c r="AP229" s="21"/>
      <c r="AQ229" s="21"/>
      <c r="AR229" s="21"/>
      <c r="AS229" s="21"/>
      <c r="AT229" s="21"/>
      <c r="AU229" s="21"/>
      <c r="AV229" s="21"/>
      <c r="AW229" s="21"/>
      <c r="AX229" s="21"/>
      <c r="AY229" s="21"/>
      <c r="AZ229" s="21"/>
      <c r="BA229" s="21"/>
      <c r="BB229" s="21"/>
      <c r="BC229" s="21"/>
      <c r="BD229" s="21"/>
      <c r="BE229" s="21"/>
      <c r="BF229" s="21"/>
      <c r="BG229" s="21"/>
      <c r="BH229" s="21"/>
      <c r="BI229" s="21"/>
      <c r="BJ229" s="21"/>
      <c r="BK229" s="21"/>
      <c r="BL229" s="21"/>
      <c r="BM229" s="21"/>
      <c r="BN229" s="21"/>
      <c r="BO229" s="21"/>
      <c r="BP229" s="21"/>
      <c r="BQ229" s="21"/>
      <c r="BR229" s="21"/>
      <c r="BS229" s="21"/>
      <c r="BT229" s="21"/>
      <c r="BU229" s="21"/>
      <c r="BV229" s="21"/>
      <c r="BW229" s="21"/>
      <c r="BX229" s="21"/>
      <c r="BY229" s="21"/>
      <c r="BZ229" s="21"/>
      <c r="CA229" s="21"/>
      <c r="CB229" s="21"/>
      <c r="CC229" s="21"/>
      <c r="CD229" s="21"/>
      <c r="CE229" s="21"/>
      <c r="CF229" s="21"/>
      <c r="CG229" s="21"/>
      <c r="CH229" s="21"/>
      <c r="CI229" s="21"/>
      <c r="CJ229" s="21"/>
      <c r="CK229" s="21"/>
      <c r="CL229" s="21"/>
      <c r="CM229" s="21"/>
      <c r="CN229" s="21"/>
      <c r="CO229" s="21"/>
      <c r="CP229" s="21"/>
      <c r="CQ229" s="21"/>
      <c r="CR229" s="21"/>
      <c r="CS229" s="21"/>
      <c r="CT229" s="21"/>
      <c r="CU229" s="21"/>
      <c r="CV229" s="21"/>
      <c r="CW229" s="21"/>
      <c r="CX229" s="21"/>
      <c r="CY229" s="21"/>
      <c r="CZ229" s="21"/>
      <c r="DA229" s="21"/>
      <c r="DB229" s="21"/>
      <c r="DC229" s="21"/>
      <c r="DD229" s="21"/>
      <c r="DE229" s="21"/>
      <c r="DF229" s="21"/>
      <c r="DG229" s="21"/>
      <c r="DH229" s="21"/>
      <c r="DI229" s="21"/>
      <c r="DJ229" s="21"/>
      <c r="DK229" s="21"/>
      <c r="DL229" s="21"/>
      <c r="DM229" s="21"/>
      <c r="DN229" s="21"/>
      <c r="DO229" s="21"/>
      <c r="DP229" s="21"/>
      <c r="DQ229" s="21"/>
      <c r="DR229" s="21"/>
      <c r="DS229" s="21"/>
      <c r="DT229" s="21"/>
      <c r="DU229" s="21"/>
      <c r="DV229" s="21"/>
      <c r="DW229" s="21"/>
      <c r="DX229" s="21"/>
      <c r="DY229" s="21"/>
      <c r="DZ229" s="21"/>
      <c r="EA229" s="21"/>
      <c r="EB229" s="21"/>
      <c r="EC229" s="21"/>
      <c r="ED229" s="21"/>
      <c r="EE229" s="21"/>
      <c r="EF229" s="21"/>
      <c r="EG229" s="21"/>
      <c r="EH229" s="21"/>
      <c r="EI229" s="21"/>
      <c r="EJ229" s="21"/>
      <c r="EK229" s="21"/>
      <c r="EL229" s="21"/>
      <c r="EM229" s="21"/>
      <c r="EN229" s="21"/>
      <c r="EO229" s="21"/>
    </row>
    <row r="230" spans="1:145" ht="14.25" customHeight="1">
      <c r="A230" s="21"/>
      <c r="B230" s="21"/>
      <c r="C230" s="21"/>
      <c r="D230" s="79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  <c r="AH230" s="21"/>
      <c r="AI230" s="21"/>
      <c r="AJ230" s="21"/>
      <c r="AK230" s="21"/>
      <c r="AL230" s="21"/>
      <c r="AM230" s="21"/>
      <c r="AN230" s="21"/>
      <c r="AO230" s="21"/>
      <c r="AP230" s="21"/>
      <c r="AQ230" s="21"/>
      <c r="AR230" s="21"/>
      <c r="AS230" s="21"/>
      <c r="AT230" s="21"/>
      <c r="AU230" s="21"/>
      <c r="AV230" s="21"/>
      <c r="AW230" s="21"/>
      <c r="AX230" s="21"/>
      <c r="AY230" s="21"/>
      <c r="AZ230" s="21"/>
      <c r="BA230" s="21"/>
      <c r="BB230" s="21"/>
      <c r="BC230" s="21"/>
      <c r="BD230" s="21"/>
      <c r="BE230" s="21"/>
      <c r="BF230" s="21"/>
      <c r="BG230" s="21"/>
      <c r="BH230" s="21"/>
      <c r="BI230" s="21"/>
      <c r="BJ230" s="21"/>
      <c r="BK230" s="21"/>
      <c r="BL230" s="21"/>
      <c r="BM230" s="21"/>
      <c r="BN230" s="21"/>
      <c r="BO230" s="21"/>
      <c r="BP230" s="21"/>
      <c r="BQ230" s="21"/>
      <c r="BR230" s="21"/>
      <c r="BS230" s="21"/>
      <c r="BT230" s="21"/>
      <c r="BU230" s="21"/>
      <c r="BV230" s="21"/>
      <c r="BW230" s="21"/>
      <c r="BX230" s="21"/>
      <c r="BY230" s="21"/>
      <c r="BZ230" s="21"/>
      <c r="CA230" s="21"/>
      <c r="CB230" s="21"/>
      <c r="CC230" s="21"/>
      <c r="CD230" s="21"/>
      <c r="CE230" s="21"/>
      <c r="CF230" s="21"/>
      <c r="CG230" s="21"/>
      <c r="CH230" s="21"/>
      <c r="CI230" s="21"/>
      <c r="CJ230" s="21"/>
      <c r="CK230" s="21"/>
      <c r="CL230" s="21"/>
      <c r="CM230" s="21"/>
      <c r="CN230" s="21"/>
      <c r="CO230" s="21"/>
      <c r="CP230" s="21"/>
      <c r="CQ230" s="21"/>
      <c r="CR230" s="21"/>
      <c r="CS230" s="21"/>
      <c r="CT230" s="21"/>
      <c r="CU230" s="21"/>
      <c r="CV230" s="21"/>
      <c r="CW230" s="21"/>
      <c r="CX230" s="21"/>
      <c r="CY230" s="21"/>
      <c r="CZ230" s="21"/>
      <c r="DA230" s="21"/>
      <c r="DB230" s="21"/>
      <c r="DC230" s="21"/>
      <c r="DD230" s="21"/>
      <c r="DE230" s="21"/>
      <c r="DF230" s="21"/>
      <c r="DG230" s="21"/>
      <c r="DH230" s="21"/>
      <c r="DI230" s="21"/>
      <c r="DJ230" s="21"/>
      <c r="DK230" s="21"/>
      <c r="DL230" s="21"/>
      <c r="DM230" s="21"/>
      <c r="DN230" s="21"/>
      <c r="DO230" s="21"/>
      <c r="DP230" s="21"/>
      <c r="DQ230" s="21"/>
      <c r="DR230" s="21"/>
      <c r="DS230" s="21"/>
      <c r="DT230" s="21"/>
      <c r="DU230" s="21"/>
      <c r="DV230" s="21"/>
      <c r="DW230" s="21"/>
      <c r="DX230" s="21"/>
      <c r="DY230" s="21"/>
      <c r="DZ230" s="21"/>
      <c r="EA230" s="21"/>
      <c r="EB230" s="21"/>
      <c r="EC230" s="21"/>
      <c r="ED230" s="21"/>
      <c r="EE230" s="21"/>
      <c r="EF230" s="21"/>
      <c r="EG230" s="21"/>
      <c r="EH230" s="21"/>
      <c r="EI230" s="21"/>
      <c r="EJ230" s="21"/>
      <c r="EK230" s="21"/>
      <c r="EL230" s="21"/>
      <c r="EM230" s="21"/>
      <c r="EN230" s="21"/>
      <c r="EO230" s="21"/>
    </row>
    <row r="231" spans="1:145" ht="14.25" customHeight="1">
      <c r="A231" s="21"/>
      <c r="B231" s="21"/>
      <c r="C231" s="21"/>
      <c r="D231" s="79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  <c r="AH231" s="21"/>
      <c r="AI231" s="21"/>
      <c r="AJ231" s="21"/>
      <c r="AK231" s="21"/>
      <c r="AL231" s="21"/>
      <c r="AM231" s="21"/>
      <c r="AN231" s="21"/>
      <c r="AO231" s="21"/>
      <c r="AP231" s="21"/>
      <c r="AQ231" s="21"/>
      <c r="AR231" s="21"/>
      <c r="AS231" s="21"/>
      <c r="AT231" s="21"/>
      <c r="AU231" s="21"/>
      <c r="AV231" s="21"/>
      <c r="AW231" s="21"/>
      <c r="AX231" s="21"/>
      <c r="AY231" s="21"/>
      <c r="AZ231" s="21"/>
      <c r="BA231" s="21"/>
      <c r="BB231" s="21"/>
      <c r="BC231" s="21"/>
      <c r="BD231" s="21"/>
      <c r="BE231" s="21"/>
      <c r="BF231" s="21"/>
      <c r="BG231" s="21"/>
      <c r="BH231" s="21"/>
      <c r="BI231" s="21"/>
      <c r="BJ231" s="21"/>
      <c r="BK231" s="21"/>
      <c r="BL231" s="21"/>
      <c r="BM231" s="21"/>
      <c r="BN231" s="21"/>
      <c r="BO231" s="21"/>
      <c r="BP231" s="21"/>
      <c r="BQ231" s="21"/>
      <c r="BR231" s="21"/>
      <c r="BS231" s="21"/>
      <c r="BT231" s="21"/>
      <c r="BU231" s="21"/>
      <c r="BV231" s="21"/>
      <c r="BW231" s="21"/>
      <c r="BX231" s="21"/>
      <c r="BY231" s="21"/>
      <c r="BZ231" s="21"/>
      <c r="CA231" s="21"/>
      <c r="CB231" s="21"/>
      <c r="CC231" s="21"/>
      <c r="CD231" s="21"/>
      <c r="CE231" s="21"/>
      <c r="CF231" s="21"/>
      <c r="CG231" s="21"/>
      <c r="CH231" s="21"/>
      <c r="CI231" s="21"/>
      <c r="CJ231" s="21"/>
      <c r="CK231" s="21"/>
      <c r="CL231" s="21"/>
      <c r="CM231" s="21"/>
      <c r="CN231" s="21"/>
      <c r="CO231" s="21"/>
      <c r="CP231" s="21"/>
      <c r="CQ231" s="21"/>
      <c r="CR231" s="21"/>
      <c r="CS231" s="21"/>
      <c r="CT231" s="21"/>
      <c r="CU231" s="21"/>
      <c r="CV231" s="21"/>
      <c r="CW231" s="21"/>
      <c r="CX231" s="21"/>
      <c r="CY231" s="21"/>
      <c r="CZ231" s="21"/>
      <c r="DA231" s="21"/>
      <c r="DB231" s="21"/>
      <c r="DC231" s="21"/>
      <c r="DD231" s="21"/>
      <c r="DE231" s="21"/>
      <c r="DF231" s="21"/>
      <c r="DG231" s="21"/>
      <c r="DH231" s="21"/>
      <c r="DI231" s="21"/>
      <c r="DJ231" s="21"/>
      <c r="DK231" s="21"/>
      <c r="DL231" s="21"/>
      <c r="DM231" s="21"/>
      <c r="DN231" s="21"/>
      <c r="DO231" s="21"/>
      <c r="DP231" s="21"/>
      <c r="DQ231" s="21"/>
      <c r="DR231" s="21"/>
      <c r="DS231" s="21"/>
      <c r="DT231" s="21"/>
      <c r="DU231" s="21"/>
      <c r="DV231" s="21"/>
      <c r="DW231" s="21"/>
      <c r="DX231" s="21"/>
      <c r="DY231" s="21"/>
      <c r="DZ231" s="21"/>
      <c r="EA231" s="21"/>
      <c r="EB231" s="21"/>
      <c r="EC231" s="21"/>
      <c r="ED231" s="21"/>
      <c r="EE231" s="21"/>
      <c r="EF231" s="21"/>
      <c r="EG231" s="21"/>
      <c r="EH231" s="21"/>
      <c r="EI231" s="21"/>
      <c r="EJ231" s="21"/>
      <c r="EK231" s="21"/>
      <c r="EL231" s="21"/>
      <c r="EM231" s="21"/>
      <c r="EN231" s="21"/>
      <c r="EO231" s="21"/>
    </row>
    <row r="232" spans="1:145" ht="14.25" customHeight="1">
      <c r="A232" s="21"/>
      <c r="B232" s="21"/>
      <c r="C232" s="21"/>
      <c r="D232" s="79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  <c r="AH232" s="21"/>
      <c r="AI232" s="21"/>
      <c r="AJ232" s="21"/>
      <c r="AK232" s="21"/>
      <c r="AL232" s="21"/>
      <c r="AM232" s="21"/>
      <c r="AN232" s="21"/>
      <c r="AO232" s="21"/>
      <c r="AP232" s="21"/>
      <c r="AQ232" s="21"/>
      <c r="AR232" s="21"/>
      <c r="AS232" s="21"/>
      <c r="AT232" s="21"/>
      <c r="AU232" s="21"/>
      <c r="AV232" s="21"/>
      <c r="AW232" s="21"/>
      <c r="AX232" s="21"/>
      <c r="AY232" s="21"/>
      <c r="AZ232" s="21"/>
      <c r="BA232" s="21"/>
      <c r="BB232" s="21"/>
      <c r="BC232" s="21"/>
      <c r="BD232" s="21"/>
      <c r="BE232" s="21"/>
      <c r="BF232" s="21"/>
      <c r="BG232" s="21"/>
      <c r="BH232" s="21"/>
      <c r="BI232" s="21"/>
      <c r="BJ232" s="21"/>
      <c r="BK232" s="21"/>
      <c r="BL232" s="21"/>
      <c r="BM232" s="21"/>
      <c r="BN232" s="21"/>
      <c r="BO232" s="21"/>
      <c r="BP232" s="21"/>
      <c r="BQ232" s="21"/>
      <c r="BR232" s="21"/>
      <c r="BS232" s="21"/>
      <c r="BT232" s="21"/>
      <c r="BU232" s="21"/>
      <c r="BV232" s="21"/>
      <c r="BW232" s="21"/>
      <c r="BX232" s="21"/>
      <c r="BY232" s="21"/>
      <c r="BZ232" s="21"/>
      <c r="CA232" s="21"/>
      <c r="CB232" s="21"/>
      <c r="CC232" s="21"/>
      <c r="CD232" s="21"/>
      <c r="CE232" s="21"/>
      <c r="CF232" s="21"/>
      <c r="CG232" s="21"/>
      <c r="CH232" s="21"/>
      <c r="CI232" s="21"/>
      <c r="CJ232" s="21"/>
      <c r="CK232" s="21"/>
      <c r="CL232" s="21"/>
      <c r="CM232" s="21"/>
      <c r="CN232" s="21"/>
      <c r="CO232" s="21"/>
      <c r="CP232" s="21"/>
      <c r="CQ232" s="21"/>
      <c r="CR232" s="21"/>
      <c r="CS232" s="21"/>
      <c r="CT232" s="21"/>
      <c r="CU232" s="21"/>
      <c r="CV232" s="21"/>
      <c r="CW232" s="21"/>
      <c r="CX232" s="21"/>
      <c r="CY232" s="21"/>
      <c r="CZ232" s="21"/>
      <c r="DA232" s="21"/>
      <c r="DB232" s="21"/>
      <c r="DC232" s="21"/>
      <c r="DD232" s="21"/>
      <c r="DE232" s="21"/>
      <c r="DF232" s="21"/>
      <c r="DG232" s="21"/>
      <c r="DH232" s="21"/>
      <c r="DI232" s="21"/>
      <c r="DJ232" s="21"/>
      <c r="DK232" s="21"/>
      <c r="DL232" s="21"/>
      <c r="DM232" s="21"/>
      <c r="DN232" s="21"/>
      <c r="DO232" s="21"/>
      <c r="DP232" s="21"/>
      <c r="DQ232" s="21"/>
      <c r="DR232" s="21"/>
      <c r="DS232" s="21"/>
      <c r="DT232" s="21"/>
      <c r="DU232" s="21"/>
      <c r="DV232" s="21"/>
      <c r="DW232" s="21"/>
      <c r="DX232" s="21"/>
      <c r="DY232" s="21"/>
      <c r="DZ232" s="21"/>
      <c r="EA232" s="21"/>
      <c r="EB232" s="21"/>
      <c r="EC232" s="21"/>
      <c r="ED232" s="21"/>
      <c r="EE232" s="21"/>
      <c r="EF232" s="21"/>
      <c r="EG232" s="21"/>
      <c r="EH232" s="21"/>
      <c r="EI232" s="21"/>
      <c r="EJ232" s="21"/>
      <c r="EK232" s="21"/>
      <c r="EL232" s="21"/>
      <c r="EM232" s="21"/>
      <c r="EN232" s="21"/>
      <c r="EO232" s="21"/>
    </row>
    <row r="233" spans="1:145" ht="14.25" customHeight="1">
      <c r="A233" s="21"/>
      <c r="B233" s="21"/>
      <c r="C233" s="21"/>
      <c r="D233" s="79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  <c r="AH233" s="21"/>
      <c r="AI233" s="21"/>
      <c r="AJ233" s="21"/>
      <c r="AK233" s="21"/>
      <c r="AL233" s="21"/>
      <c r="AM233" s="21"/>
      <c r="AN233" s="21"/>
      <c r="AO233" s="21"/>
      <c r="AP233" s="21"/>
      <c r="AQ233" s="21"/>
      <c r="AR233" s="21"/>
      <c r="AS233" s="21"/>
      <c r="AT233" s="21"/>
      <c r="AU233" s="21"/>
      <c r="AV233" s="21"/>
      <c r="AW233" s="21"/>
      <c r="AX233" s="21"/>
      <c r="AY233" s="21"/>
      <c r="AZ233" s="21"/>
      <c r="BA233" s="21"/>
      <c r="BB233" s="21"/>
      <c r="BC233" s="21"/>
      <c r="BD233" s="21"/>
      <c r="BE233" s="21"/>
      <c r="BF233" s="21"/>
      <c r="BG233" s="21"/>
      <c r="BH233" s="21"/>
      <c r="BI233" s="21"/>
      <c r="BJ233" s="21"/>
      <c r="BK233" s="21"/>
      <c r="BL233" s="21"/>
      <c r="BM233" s="21"/>
      <c r="BN233" s="21"/>
      <c r="BO233" s="21"/>
      <c r="BP233" s="21"/>
      <c r="BQ233" s="21"/>
      <c r="BR233" s="21"/>
      <c r="BS233" s="21"/>
      <c r="BT233" s="21"/>
      <c r="BU233" s="21"/>
      <c r="BV233" s="21"/>
      <c r="BW233" s="21"/>
      <c r="BX233" s="21"/>
      <c r="BY233" s="21"/>
      <c r="BZ233" s="21"/>
      <c r="CA233" s="21"/>
      <c r="CB233" s="21"/>
      <c r="CC233" s="21"/>
      <c r="CD233" s="21"/>
      <c r="CE233" s="21"/>
      <c r="CF233" s="21"/>
      <c r="CG233" s="21"/>
      <c r="CH233" s="21"/>
      <c r="CI233" s="21"/>
      <c r="CJ233" s="21"/>
      <c r="CK233" s="21"/>
      <c r="CL233" s="21"/>
      <c r="CM233" s="21"/>
      <c r="CN233" s="21"/>
      <c r="CO233" s="21"/>
      <c r="CP233" s="21"/>
      <c r="CQ233" s="21"/>
      <c r="CR233" s="21"/>
      <c r="CS233" s="21"/>
      <c r="CT233" s="21"/>
      <c r="CU233" s="21"/>
      <c r="CV233" s="21"/>
      <c r="CW233" s="21"/>
      <c r="CX233" s="21"/>
      <c r="CY233" s="21"/>
      <c r="CZ233" s="21"/>
      <c r="DA233" s="21"/>
      <c r="DB233" s="21"/>
      <c r="DC233" s="21"/>
      <c r="DD233" s="21"/>
      <c r="DE233" s="21"/>
      <c r="DF233" s="21"/>
      <c r="DG233" s="21"/>
      <c r="DH233" s="21"/>
      <c r="DI233" s="21"/>
      <c r="DJ233" s="21"/>
      <c r="DK233" s="21"/>
      <c r="DL233" s="21"/>
      <c r="DM233" s="21"/>
      <c r="DN233" s="21"/>
      <c r="DO233" s="21"/>
      <c r="DP233" s="21"/>
      <c r="DQ233" s="21"/>
      <c r="DR233" s="21"/>
      <c r="DS233" s="21"/>
      <c r="DT233" s="21"/>
      <c r="DU233" s="21"/>
      <c r="DV233" s="21"/>
      <c r="DW233" s="21"/>
      <c r="DX233" s="21"/>
      <c r="DY233" s="21"/>
      <c r="DZ233" s="21"/>
      <c r="EA233" s="21"/>
      <c r="EB233" s="21"/>
      <c r="EC233" s="21"/>
      <c r="ED233" s="21"/>
      <c r="EE233" s="21"/>
      <c r="EF233" s="21"/>
      <c r="EG233" s="21"/>
      <c r="EH233" s="21"/>
      <c r="EI233" s="21"/>
      <c r="EJ233" s="21"/>
      <c r="EK233" s="21"/>
      <c r="EL233" s="21"/>
      <c r="EM233" s="21"/>
      <c r="EN233" s="21"/>
      <c r="EO233" s="21"/>
    </row>
    <row r="234" spans="1:145" ht="14.25" customHeight="1">
      <c r="A234" s="21"/>
      <c r="B234" s="21"/>
      <c r="C234" s="21"/>
      <c r="D234" s="79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  <c r="AH234" s="21"/>
      <c r="AI234" s="21"/>
      <c r="AJ234" s="21"/>
      <c r="AK234" s="21"/>
      <c r="AL234" s="21"/>
      <c r="AM234" s="21"/>
      <c r="AN234" s="21"/>
      <c r="AO234" s="21"/>
      <c r="AP234" s="21"/>
      <c r="AQ234" s="21"/>
      <c r="AR234" s="21"/>
      <c r="AS234" s="21"/>
      <c r="AT234" s="21"/>
      <c r="AU234" s="21"/>
      <c r="AV234" s="21"/>
      <c r="AW234" s="21"/>
      <c r="AX234" s="21"/>
      <c r="AY234" s="21"/>
      <c r="AZ234" s="21"/>
      <c r="BA234" s="21"/>
      <c r="BB234" s="21"/>
      <c r="BC234" s="21"/>
      <c r="BD234" s="21"/>
      <c r="BE234" s="21"/>
      <c r="BF234" s="21"/>
      <c r="BG234" s="21"/>
      <c r="BH234" s="21"/>
      <c r="BI234" s="21"/>
      <c r="BJ234" s="21"/>
      <c r="BK234" s="21"/>
      <c r="BL234" s="21"/>
      <c r="BM234" s="21"/>
      <c r="BN234" s="21"/>
      <c r="BO234" s="21"/>
      <c r="BP234" s="21"/>
      <c r="BQ234" s="21"/>
      <c r="BR234" s="21"/>
      <c r="BS234" s="21"/>
      <c r="BT234" s="21"/>
      <c r="BU234" s="21"/>
      <c r="BV234" s="21"/>
      <c r="BW234" s="21"/>
      <c r="BX234" s="21"/>
      <c r="BY234" s="21"/>
      <c r="BZ234" s="21"/>
      <c r="CA234" s="21"/>
      <c r="CB234" s="21"/>
      <c r="CC234" s="21"/>
      <c r="CD234" s="21"/>
      <c r="CE234" s="21"/>
      <c r="CF234" s="21"/>
      <c r="CG234" s="21"/>
      <c r="CH234" s="21"/>
      <c r="CI234" s="21"/>
      <c r="CJ234" s="21"/>
      <c r="CK234" s="21"/>
      <c r="CL234" s="21"/>
      <c r="CM234" s="21"/>
      <c r="CN234" s="21"/>
      <c r="CO234" s="21"/>
      <c r="CP234" s="21"/>
      <c r="CQ234" s="21"/>
      <c r="CR234" s="21"/>
      <c r="CS234" s="21"/>
      <c r="CT234" s="21"/>
      <c r="CU234" s="21"/>
      <c r="CV234" s="21"/>
      <c r="CW234" s="21"/>
      <c r="CX234" s="21"/>
      <c r="CY234" s="21"/>
      <c r="CZ234" s="21"/>
      <c r="DA234" s="21"/>
      <c r="DB234" s="21"/>
      <c r="DC234" s="21"/>
      <c r="DD234" s="21"/>
      <c r="DE234" s="21"/>
      <c r="DF234" s="21"/>
      <c r="DG234" s="21"/>
      <c r="DH234" s="21"/>
      <c r="DI234" s="21"/>
      <c r="DJ234" s="21"/>
      <c r="DK234" s="21"/>
      <c r="DL234" s="21"/>
      <c r="DM234" s="21"/>
      <c r="DN234" s="21"/>
      <c r="DO234" s="21"/>
      <c r="DP234" s="21"/>
      <c r="DQ234" s="21"/>
      <c r="DR234" s="21"/>
      <c r="DS234" s="21"/>
      <c r="DT234" s="21"/>
      <c r="DU234" s="21"/>
      <c r="DV234" s="21"/>
      <c r="DW234" s="21"/>
      <c r="DX234" s="21"/>
      <c r="DY234" s="21"/>
      <c r="DZ234" s="21"/>
      <c r="EA234" s="21"/>
      <c r="EB234" s="21"/>
      <c r="EC234" s="21"/>
      <c r="ED234" s="21"/>
      <c r="EE234" s="21"/>
      <c r="EF234" s="21"/>
      <c r="EG234" s="21"/>
      <c r="EH234" s="21"/>
      <c r="EI234" s="21"/>
      <c r="EJ234" s="21"/>
      <c r="EK234" s="21"/>
      <c r="EL234" s="21"/>
      <c r="EM234" s="21"/>
      <c r="EN234" s="21"/>
      <c r="EO234" s="21"/>
    </row>
    <row r="235" spans="1:145" ht="14.25" customHeight="1">
      <c r="A235" s="21"/>
      <c r="B235" s="21"/>
      <c r="C235" s="21"/>
      <c r="D235" s="79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  <c r="AH235" s="21"/>
      <c r="AI235" s="21"/>
      <c r="AJ235" s="21"/>
      <c r="AK235" s="21"/>
      <c r="AL235" s="21"/>
      <c r="AM235" s="21"/>
      <c r="AN235" s="21"/>
      <c r="AO235" s="21"/>
      <c r="AP235" s="21"/>
      <c r="AQ235" s="21"/>
      <c r="AR235" s="21"/>
      <c r="AS235" s="21"/>
      <c r="AT235" s="21"/>
      <c r="AU235" s="21"/>
      <c r="AV235" s="21"/>
      <c r="AW235" s="21"/>
      <c r="AX235" s="21"/>
      <c r="AY235" s="21"/>
      <c r="AZ235" s="21"/>
      <c r="BA235" s="21"/>
      <c r="BB235" s="21"/>
      <c r="BC235" s="21"/>
      <c r="BD235" s="21"/>
      <c r="BE235" s="21"/>
      <c r="BF235" s="21"/>
      <c r="BG235" s="21"/>
      <c r="BH235" s="21"/>
      <c r="BI235" s="21"/>
      <c r="BJ235" s="21"/>
      <c r="BK235" s="21"/>
      <c r="BL235" s="21"/>
      <c r="BM235" s="21"/>
      <c r="BN235" s="21"/>
      <c r="BO235" s="21"/>
      <c r="BP235" s="21"/>
      <c r="BQ235" s="21"/>
      <c r="BR235" s="21"/>
      <c r="BS235" s="21"/>
      <c r="BT235" s="21"/>
      <c r="BU235" s="21"/>
      <c r="BV235" s="21"/>
      <c r="BW235" s="21"/>
      <c r="BX235" s="21"/>
      <c r="BY235" s="21"/>
      <c r="BZ235" s="21"/>
      <c r="CA235" s="21"/>
      <c r="CB235" s="21"/>
      <c r="CC235" s="21"/>
      <c r="CD235" s="21"/>
      <c r="CE235" s="21"/>
      <c r="CF235" s="21"/>
      <c r="CG235" s="21"/>
      <c r="CH235" s="21"/>
      <c r="CI235" s="21"/>
      <c r="CJ235" s="21"/>
      <c r="CK235" s="21"/>
      <c r="CL235" s="21"/>
      <c r="CM235" s="21"/>
      <c r="CN235" s="21"/>
      <c r="CO235" s="21"/>
      <c r="CP235" s="21"/>
      <c r="CQ235" s="21"/>
      <c r="CR235" s="21"/>
      <c r="CS235" s="21"/>
      <c r="CT235" s="21"/>
      <c r="CU235" s="21"/>
      <c r="CV235" s="21"/>
      <c r="CW235" s="21"/>
      <c r="CX235" s="21"/>
      <c r="CY235" s="21"/>
      <c r="CZ235" s="21"/>
      <c r="DA235" s="21"/>
      <c r="DB235" s="21"/>
      <c r="DC235" s="21"/>
      <c r="DD235" s="21"/>
      <c r="DE235" s="21"/>
      <c r="DF235" s="21"/>
      <c r="DG235" s="21"/>
      <c r="DH235" s="21"/>
      <c r="DI235" s="21"/>
      <c r="DJ235" s="21"/>
      <c r="DK235" s="21"/>
      <c r="DL235" s="21"/>
      <c r="DM235" s="21"/>
      <c r="DN235" s="21"/>
      <c r="DO235" s="21"/>
      <c r="DP235" s="21"/>
      <c r="DQ235" s="21"/>
      <c r="DR235" s="21"/>
      <c r="DS235" s="21"/>
      <c r="DT235" s="21"/>
      <c r="DU235" s="21"/>
      <c r="DV235" s="21"/>
      <c r="DW235" s="21"/>
      <c r="DX235" s="21"/>
      <c r="DY235" s="21"/>
      <c r="DZ235" s="21"/>
      <c r="EA235" s="21"/>
      <c r="EB235" s="21"/>
      <c r="EC235" s="21"/>
      <c r="ED235" s="21"/>
      <c r="EE235" s="21"/>
      <c r="EF235" s="21"/>
      <c r="EG235" s="21"/>
      <c r="EH235" s="21"/>
      <c r="EI235" s="21"/>
      <c r="EJ235" s="21"/>
      <c r="EK235" s="21"/>
      <c r="EL235" s="21"/>
      <c r="EM235" s="21"/>
      <c r="EN235" s="21"/>
      <c r="EO235" s="21"/>
    </row>
    <row r="236" spans="1:145" ht="14.25" customHeight="1">
      <c r="A236" s="21"/>
      <c r="B236" s="21"/>
      <c r="C236" s="21"/>
      <c r="D236" s="79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  <c r="AH236" s="21"/>
      <c r="AI236" s="21"/>
      <c r="AJ236" s="21"/>
      <c r="AK236" s="21"/>
      <c r="AL236" s="21"/>
      <c r="AM236" s="21"/>
      <c r="AN236" s="21"/>
      <c r="AO236" s="21"/>
      <c r="AP236" s="21"/>
      <c r="AQ236" s="21"/>
      <c r="AR236" s="21"/>
      <c r="AS236" s="21"/>
      <c r="AT236" s="21"/>
      <c r="AU236" s="21"/>
      <c r="AV236" s="21"/>
      <c r="AW236" s="21"/>
      <c r="AX236" s="21"/>
      <c r="AY236" s="21"/>
      <c r="AZ236" s="21"/>
      <c r="BA236" s="21"/>
      <c r="BB236" s="21"/>
      <c r="BC236" s="21"/>
      <c r="BD236" s="21"/>
      <c r="BE236" s="21"/>
      <c r="BF236" s="21"/>
      <c r="BG236" s="21"/>
      <c r="BH236" s="21"/>
      <c r="BI236" s="21"/>
      <c r="BJ236" s="21"/>
      <c r="BK236" s="21"/>
      <c r="BL236" s="21"/>
      <c r="BM236" s="21"/>
      <c r="BN236" s="21"/>
      <c r="BO236" s="21"/>
      <c r="BP236" s="21"/>
      <c r="BQ236" s="21"/>
      <c r="BR236" s="21"/>
      <c r="BS236" s="21"/>
      <c r="BT236" s="21"/>
      <c r="BU236" s="21"/>
      <c r="BV236" s="21"/>
      <c r="BW236" s="21"/>
      <c r="BX236" s="21"/>
      <c r="BY236" s="21"/>
      <c r="BZ236" s="21"/>
      <c r="CA236" s="21"/>
      <c r="CB236" s="21"/>
      <c r="CC236" s="21"/>
      <c r="CD236" s="21"/>
      <c r="CE236" s="21"/>
      <c r="CF236" s="21"/>
      <c r="CG236" s="21"/>
      <c r="CH236" s="21"/>
      <c r="CI236" s="21"/>
      <c r="CJ236" s="21"/>
      <c r="CK236" s="21"/>
      <c r="CL236" s="21"/>
      <c r="CM236" s="21"/>
      <c r="CN236" s="21"/>
      <c r="CO236" s="21"/>
      <c r="CP236" s="21"/>
      <c r="CQ236" s="21"/>
      <c r="CR236" s="21"/>
      <c r="CS236" s="21"/>
      <c r="CT236" s="21"/>
      <c r="CU236" s="21"/>
      <c r="CV236" s="21"/>
      <c r="CW236" s="21"/>
      <c r="CX236" s="21"/>
      <c r="CY236" s="21"/>
      <c r="CZ236" s="21"/>
      <c r="DA236" s="21"/>
      <c r="DB236" s="21"/>
      <c r="DC236" s="21"/>
      <c r="DD236" s="21"/>
      <c r="DE236" s="21"/>
      <c r="DF236" s="21"/>
      <c r="DG236" s="21"/>
      <c r="DH236" s="21"/>
      <c r="DI236" s="21"/>
      <c r="DJ236" s="21"/>
      <c r="DK236" s="21"/>
      <c r="DL236" s="21"/>
      <c r="DM236" s="21"/>
      <c r="DN236" s="21"/>
      <c r="DO236" s="21"/>
      <c r="DP236" s="21"/>
      <c r="DQ236" s="21"/>
      <c r="DR236" s="21"/>
      <c r="DS236" s="21"/>
      <c r="DT236" s="21"/>
      <c r="DU236" s="21"/>
      <c r="DV236" s="21"/>
      <c r="DW236" s="21"/>
      <c r="DX236" s="21"/>
      <c r="DY236" s="21"/>
      <c r="DZ236" s="21"/>
      <c r="EA236" s="21"/>
      <c r="EB236" s="21"/>
      <c r="EC236" s="21"/>
      <c r="ED236" s="21"/>
      <c r="EE236" s="21"/>
      <c r="EF236" s="21"/>
      <c r="EG236" s="21"/>
      <c r="EH236" s="21"/>
      <c r="EI236" s="21"/>
      <c r="EJ236" s="21"/>
      <c r="EK236" s="21"/>
      <c r="EL236" s="21"/>
      <c r="EM236" s="21"/>
      <c r="EN236" s="21"/>
      <c r="EO236" s="21"/>
    </row>
    <row r="237" spans="1:145" ht="14.25" customHeight="1">
      <c r="A237" s="21"/>
      <c r="B237" s="21"/>
      <c r="C237" s="21"/>
      <c r="D237" s="79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21"/>
      <c r="AV237" s="21"/>
      <c r="AW237" s="21"/>
      <c r="AX237" s="21"/>
      <c r="AY237" s="21"/>
      <c r="AZ237" s="21"/>
      <c r="BA237" s="21"/>
      <c r="BB237" s="21"/>
      <c r="BC237" s="21"/>
      <c r="BD237" s="21"/>
      <c r="BE237" s="21"/>
      <c r="BF237" s="21"/>
      <c r="BG237" s="21"/>
      <c r="BH237" s="21"/>
      <c r="BI237" s="21"/>
      <c r="BJ237" s="21"/>
      <c r="BK237" s="21"/>
      <c r="BL237" s="21"/>
      <c r="BM237" s="21"/>
      <c r="BN237" s="21"/>
      <c r="BO237" s="21"/>
      <c r="BP237" s="21"/>
      <c r="BQ237" s="21"/>
      <c r="BR237" s="21"/>
      <c r="BS237" s="21"/>
      <c r="BT237" s="21"/>
      <c r="BU237" s="21"/>
      <c r="BV237" s="21"/>
      <c r="BW237" s="21"/>
      <c r="BX237" s="21"/>
      <c r="BY237" s="21"/>
      <c r="BZ237" s="21"/>
      <c r="CA237" s="21"/>
      <c r="CB237" s="21"/>
      <c r="CC237" s="21"/>
      <c r="CD237" s="21"/>
      <c r="CE237" s="21"/>
      <c r="CF237" s="21"/>
      <c r="CG237" s="21"/>
      <c r="CH237" s="21"/>
      <c r="CI237" s="21"/>
      <c r="CJ237" s="21"/>
      <c r="CK237" s="21"/>
      <c r="CL237" s="21"/>
      <c r="CM237" s="21"/>
      <c r="CN237" s="21"/>
      <c r="CO237" s="21"/>
      <c r="CP237" s="21"/>
      <c r="CQ237" s="21"/>
      <c r="CR237" s="21"/>
      <c r="CS237" s="21"/>
      <c r="CT237" s="21"/>
      <c r="CU237" s="21"/>
      <c r="CV237" s="21"/>
      <c r="CW237" s="21"/>
      <c r="CX237" s="21"/>
      <c r="CY237" s="21"/>
      <c r="CZ237" s="21"/>
      <c r="DA237" s="21"/>
      <c r="DB237" s="21"/>
      <c r="DC237" s="21"/>
      <c r="DD237" s="21"/>
      <c r="DE237" s="21"/>
      <c r="DF237" s="21"/>
      <c r="DG237" s="21"/>
      <c r="DH237" s="21"/>
      <c r="DI237" s="21"/>
      <c r="DJ237" s="21"/>
      <c r="DK237" s="21"/>
      <c r="DL237" s="21"/>
      <c r="DM237" s="21"/>
      <c r="DN237" s="21"/>
      <c r="DO237" s="21"/>
      <c r="DP237" s="21"/>
      <c r="DQ237" s="21"/>
      <c r="DR237" s="21"/>
      <c r="DS237" s="21"/>
      <c r="DT237" s="21"/>
      <c r="DU237" s="21"/>
      <c r="DV237" s="21"/>
      <c r="DW237" s="21"/>
      <c r="DX237" s="21"/>
      <c r="DY237" s="21"/>
      <c r="DZ237" s="21"/>
      <c r="EA237" s="21"/>
      <c r="EB237" s="21"/>
      <c r="EC237" s="21"/>
      <c r="ED237" s="21"/>
      <c r="EE237" s="21"/>
      <c r="EF237" s="21"/>
      <c r="EG237" s="21"/>
      <c r="EH237" s="21"/>
      <c r="EI237" s="21"/>
      <c r="EJ237" s="21"/>
      <c r="EK237" s="21"/>
      <c r="EL237" s="21"/>
      <c r="EM237" s="21"/>
      <c r="EN237" s="21"/>
      <c r="EO237" s="21"/>
    </row>
    <row r="238" spans="1:145" ht="14.25" customHeight="1">
      <c r="A238" s="21"/>
      <c r="B238" s="21"/>
      <c r="C238" s="21"/>
      <c r="D238" s="79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  <c r="AU238" s="21"/>
      <c r="AV238" s="21"/>
      <c r="AW238" s="21"/>
      <c r="AX238" s="21"/>
      <c r="AY238" s="21"/>
      <c r="AZ238" s="21"/>
      <c r="BA238" s="21"/>
      <c r="BB238" s="21"/>
      <c r="BC238" s="21"/>
      <c r="BD238" s="21"/>
      <c r="BE238" s="21"/>
      <c r="BF238" s="21"/>
      <c r="BG238" s="21"/>
      <c r="BH238" s="21"/>
      <c r="BI238" s="21"/>
      <c r="BJ238" s="21"/>
      <c r="BK238" s="21"/>
      <c r="BL238" s="21"/>
      <c r="BM238" s="21"/>
      <c r="BN238" s="21"/>
      <c r="BO238" s="21"/>
      <c r="BP238" s="21"/>
      <c r="BQ238" s="21"/>
      <c r="BR238" s="21"/>
      <c r="BS238" s="21"/>
      <c r="BT238" s="21"/>
      <c r="BU238" s="21"/>
      <c r="BV238" s="21"/>
      <c r="BW238" s="21"/>
      <c r="BX238" s="21"/>
      <c r="BY238" s="21"/>
      <c r="BZ238" s="21"/>
      <c r="CA238" s="21"/>
      <c r="CB238" s="21"/>
      <c r="CC238" s="21"/>
      <c r="CD238" s="21"/>
      <c r="CE238" s="21"/>
      <c r="CF238" s="21"/>
      <c r="CG238" s="21"/>
      <c r="CH238" s="21"/>
      <c r="CI238" s="21"/>
      <c r="CJ238" s="21"/>
      <c r="CK238" s="21"/>
      <c r="CL238" s="21"/>
      <c r="CM238" s="21"/>
      <c r="CN238" s="21"/>
      <c r="CO238" s="21"/>
      <c r="CP238" s="21"/>
      <c r="CQ238" s="21"/>
      <c r="CR238" s="21"/>
      <c r="CS238" s="21"/>
      <c r="CT238" s="21"/>
      <c r="CU238" s="21"/>
      <c r="CV238" s="21"/>
      <c r="CW238" s="21"/>
      <c r="CX238" s="21"/>
      <c r="CY238" s="21"/>
      <c r="CZ238" s="21"/>
      <c r="DA238" s="21"/>
      <c r="DB238" s="21"/>
      <c r="DC238" s="21"/>
      <c r="DD238" s="21"/>
      <c r="DE238" s="21"/>
      <c r="DF238" s="21"/>
      <c r="DG238" s="21"/>
      <c r="DH238" s="21"/>
      <c r="DI238" s="21"/>
      <c r="DJ238" s="21"/>
      <c r="DK238" s="21"/>
      <c r="DL238" s="21"/>
      <c r="DM238" s="21"/>
      <c r="DN238" s="21"/>
      <c r="DO238" s="21"/>
      <c r="DP238" s="21"/>
      <c r="DQ238" s="21"/>
      <c r="DR238" s="21"/>
      <c r="DS238" s="21"/>
      <c r="DT238" s="21"/>
      <c r="DU238" s="21"/>
      <c r="DV238" s="21"/>
      <c r="DW238" s="21"/>
      <c r="DX238" s="21"/>
      <c r="DY238" s="21"/>
      <c r="DZ238" s="21"/>
      <c r="EA238" s="21"/>
      <c r="EB238" s="21"/>
      <c r="EC238" s="21"/>
      <c r="ED238" s="21"/>
      <c r="EE238" s="21"/>
      <c r="EF238" s="21"/>
      <c r="EG238" s="21"/>
      <c r="EH238" s="21"/>
      <c r="EI238" s="21"/>
      <c r="EJ238" s="21"/>
      <c r="EK238" s="21"/>
      <c r="EL238" s="21"/>
      <c r="EM238" s="21"/>
      <c r="EN238" s="21"/>
      <c r="EO238" s="21"/>
    </row>
    <row r="239" spans="1:145" ht="14.25" customHeight="1">
      <c r="A239" s="21"/>
      <c r="B239" s="21"/>
      <c r="C239" s="21"/>
      <c r="D239" s="79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  <c r="AH239" s="21"/>
      <c r="AI239" s="21"/>
      <c r="AJ239" s="21"/>
      <c r="AK239" s="21"/>
      <c r="AL239" s="21"/>
      <c r="AM239" s="21"/>
      <c r="AN239" s="21"/>
      <c r="AO239" s="21"/>
      <c r="AP239" s="21"/>
      <c r="AQ239" s="21"/>
      <c r="AR239" s="21"/>
      <c r="AS239" s="21"/>
      <c r="AT239" s="21"/>
      <c r="AU239" s="21"/>
      <c r="AV239" s="21"/>
      <c r="AW239" s="21"/>
      <c r="AX239" s="21"/>
      <c r="AY239" s="21"/>
      <c r="AZ239" s="21"/>
      <c r="BA239" s="21"/>
      <c r="BB239" s="21"/>
      <c r="BC239" s="21"/>
      <c r="BD239" s="21"/>
      <c r="BE239" s="21"/>
      <c r="BF239" s="21"/>
      <c r="BG239" s="21"/>
      <c r="BH239" s="21"/>
      <c r="BI239" s="21"/>
      <c r="BJ239" s="21"/>
      <c r="BK239" s="21"/>
      <c r="BL239" s="21"/>
      <c r="BM239" s="21"/>
      <c r="BN239" s="21"/>
      <c r="BO239" s="21"/>
      <c r="BP239" s="21"/>
      <c r="BQ239" s="21"/>
      <c r="BR239" s="21"/>
      <c r="BS239" s="21"/>
      <c r="BT239" s="21"/>
      <c r="BU239" s="21"/>
      <c r="BV239" s="21"/>
      <c r="BW239" s="21"/>
      <c r="BX239" s="21"/>
      <c r="BY239" s="21"/>
      <c r="BZ239" s="21"/>
      <c r="CA239" s="21"/>
      <c r="CB239" s="21"/>
      <c r="CC239" s="21"/>
      <c r="CD239" s="21"/>
      <c r="CE239" s="21"/>
      <c r="CF239" s="21"/>
      <c r="CG239" s="21"/>
      <c r="CH239" s="21"/>
      <c r="CI239" s="21"/>
      <c r="CJ239" s="21"/>
      <c r="CK239" s="21"/>
      <c r="CL239" s="21"/>
      <c r="CM239" s="21"/>
      <c r="CN239" s="21"/>
      <c r="CO239" s="21"/>
      <c r="CP239" s="21"/>
      <c r="CQ239" s="21"/>
      <c r="CR239" s="21"/>
      <c r="CS239" s="21"/>
      <c r="CT239" s="21"/>
      <c r="CU239" s="21"/>
      <c r="CV239" s="21"/>
      <c r="CW239" s="21"/>
      <c r="CX239" s="21"/>
      <c r="CY239" s="21"/>
      <c r="CZ239" s="21"/>
      <c r="DA239" s="21"/>
      <c r="DB239" s="21"/>
      <c r="DC239" s="21"/>
      <c r="DD239" s="21"/>
      <c r="DE239" s="21"/>
      <c r="DF239" s="21"/>
      <c r="DG239" s="21"/>
      <c r="DH239" s="21"/>
      <c r="DI239" s="21"/>
      <c r="DJ239" s="21"/>
      <c r="DK239" s="21"/>
      <c r="DL239" s="21"/>
      <c r="DM239" s="21"/>
      <c r="DN239" s="21"/>
      <c r="DO239" s="21"/>
      <c r="DP239" s="21"/>
      <c r="DQ239" s="21"/>
      <c r="DR239" s="21"/>
      <c r="DS239" s="21"/>
      <c r="DT239" s="21"/>
      <c r="DU239" s="21"/>
      <c r="DV239" s="21"/>
      <c r="DW239" s="21"/>
      <c r="DX239" s="21"/>
      <c r="DY239" s="21"/>
      <c r="DZ239" s="21"/>
      <c r="EA239" s="21"/>
      <c r="EB239" s="21"/>
      <c r="EC239" s="21"/>
      <c r="ED239" s="21"/>
      <c r="EE239" s="21"/>
      <c r="EF239" s="21"/>
      <c r="EG239" s="21"/>
      <c r="EH239" s="21"/>
      <c r="EI239" s="21"/>
      <c r="EJ239" s="21"/>
      <c r="EK239" s="21"/>
      <c r="EL239" s="21"/>
      <c r="EM239" s="21"/>
      <c r="EN239" s="21"/>
      <c r="EO239" s="21"/>
    </row>
    <row r="240" spans="1:145" ht="14.25" customHeight="1">
      <c r="A240" s="21"/>
      <c r="B240" s="21"/>
      <c r="C240" s="21"/>
      <c r="D240" s="79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  <c r="AH240" s="21"/>
      <c r="AI240" s="21"/>
      <c r="AJ240" s="21"/>
      <c r="AK240" s="21"/>
      <c r="AL240" s="21"/>
      <c r="AM240" s="21"/>
      <c r="AN240" s="21"/>
      <c r="AO240" s="21"/>
      <c r="AP240" s="21"/>
      <c r="AQ240" s="21"/>
      <c r="AR240" s="21"/>
      <c r="AS240" s="21"/>
      <c r="AT240" s="21"/>
      <c r="AU240" s="21"/>
      <c r="AV240" s="21"/>
      <c r="AW240" s="21"/>
      <c r="AX240" s="21"/>
      <c r="AY240" s="21"/>
      <c r="AZ240" s="21"/>
      <c r="BA240" s="21"/>
      <c r="BB240" s="21"/>
      <c r="BC240" s="21"/>
      <c r="BD240" s="21"/>
      <c r="BE240" s="21"/>
      <c r="BF240" s="21"/>
      <c r="BG240" s="21"/>
      <c r="BH240" s="21"/>
      <c r="BI240" s="21"/>
      <c r="BJ240" s="21"/>
      <c r="BK240" s="21"/>
      <c r="BL240" s="21"/>
      <c r="BM240" s="21"/>
      <c r="BN240" s="21"/>
      <c r="BO240" s="21"/>
      <c r="BP240" s="21"/>
      <c r="BQ240" s="21"/>
      <c r="BR240" s="21"/>
      <c r="BS240" s="21"/>
      <c r="BT240" s="21"/>
      <c r="BU240" s="21"/>
      <c r="BV240" s="21"/>
      <c r="BW240" s="21"/>
      <c r="BX240" s="21"/>
      <c r="BY240" s="21"/>
      <c r="BZ240" s="21"/>
      <c r="CA240" s="21"/>
      <c r="CB240" s="21"/>
      <c r="CC240" s="21"/>
      <c r="CD240" s="21"/>
      <c r="CE240" s="21"/>
      <c r="CF240" s="21"/>
      <c r="CG240" s="21"/>
      <c r="CH240" s="21"/>
      <c r="CI240" s="21"/>
      <c r="CJ240" s="21"/>
      <c r="CK240" s="21"/>
      <c r="CL240" s="21"/>
      <c r="CM240" s="21"/>
      <c r="CN240" s="21"/>
      <c r="CO240" s="21"/>
      <c r="CP240" s="21"/>
      <c r="CQ240" s="21"/>
      <c r="CR240" s="21"/>
      <c r="CS240" s="21"/>
      <c r="CT240" s="21"/>
      <c r="CU240" s="21"/>
      <c r="CV240" s="21"/>
      <c r="CW240" s="21"/>
      <c r="CX240" s="21"/>
      <c r="CY240" s="21"/>
      <c r="CZ240" s="21"/>
      <c r="DA240" s="21"/>
      <c r="DB240" s="21"/>
      <c r="DC240" s="21"/>
      <c r="DD240" s="21"/>
      <c r="DE240" s="21"/>
      <c r="DF240" s="21"/>
      <c r="DG240" s="21"/>
      <c r="DH240" s="21"/>
      <c r="DI240" s="21"/>
      <c r="DJ240" s="21"/>
      <c r="DK240" s="21"/>
      <c r="DL240" s="21"/>
      <c r="DM240" s="21"/>
      <c r="DN240" s="21"/>
      <c r="DO240" s="21"/>
      <c r="DP240" s="21"/>
      <c r="DQ240" s="21"/>
      <c r="DR240" s="21"/>
      <c r="DS240" s="21"/>
      <c r="DT240" s="21"/>
      <c r="DU240" s="21"/>
      <c r="DV240" s="21"/>
      <c r="DW240" s="21"/>
      <c r="DX240" s="21"/>
      <c r="DY240" s="21"/>
      <c r="DZ240" s="21"/>
      <c r="EA240" s="21"/>
      <c r="EB240" s="21"/>
      <c r="EC240" s="21"/>
      <c r="ED240" s="21"/>
      <c r="EE240" s="21"/>
      <c r="EF240" s="21"/>
      <c r="EG240" s="21"/>
      <c r="EH240" s="21"/>
      <c r="EI240" s="21"/>
      <c r="EJ240" s="21"/>
      <c r="EK240" s="21"/>
      <c r="EL240" s="21"/>
      <c r="EM240" s="21"/>
      <c r="EN240" s="21"/>
      <c r="EO240" s="21"/>
    </row>
    <row r="241" spans="1:145" ht="14.25" customHeight="1">
      <c r="A241" s="21"/>
      <c r="B241" s="21"/>
      <c r="C241" s="21"/>
      <c r="D241" s="79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  <c r="AH241" s="21"/>
      <c r="AI241" s="21"/>
      <c r="AJ241" s="21"/>
      <c r="AK241" s="21"/>
      <c r="AL241" s="21"/>
      <c r="AM241" s="21"/>
      <c r="AN241" s="21"/>
      <c r="AO241" s="21"/>
      <c r="AP241" s="21"/>
      <c r="AQ241" s="21"/>
      <c r="AR241" s="21"/>
      <c r="AS241" s="21"/>
      <c r="AT241" s="21"/>
      <c r="AU241" s="21"/>
      <c r="AV241" s="21"/>
      <c r="AW241" s="21"/>
      <c r="AX241" s="21"/>
      <c r="AY241" s="21"/>
      <c r="AZ241" s="21"/>
      <c r="BA241" s="21"/>
      <c r="BB241" s="21"/>
      <c r="BC241" s="21"/>
      <c r="BD241" s="21"/>
      <c r="BE241" s="21"/>
      <c r="BF241" s="21"/>
      <c r="BG241" s="21"/>
      <c r="BH241" s="21"/>
      <c r="BI241" s="21"/>
      <c r="BJ241" s="21"/>
      <c r="BK241" s="21"/>
      <c r="BL241" s="21"/>
      <c r="BM241" s="21"/>
      <c r="BN241" s="21"/>
      <c r="BO241" s="21"/>
      <c r="BP241" s="21"/>
      <c r="BQ241" s="21"/>
      <c r="BR241" s="21"/>
      <c r="BS241" s="21"/>
      <c r="BT241" s="21"/>
      <c r="BU241" s="21"/>
      <c r="BV241" s="21"/>
      <c r="BW241" s="21"/>
      <c r="BX241" s="21"/>
      <c r="BY241" s="21"/>
      <c r="BZ241" s="21"/>
      <c r="CA241" s="21"/>
      <c r="CB241" s="21"/>
      <c r="CC241" s="21"/>
      <c r="CD241" s="21"/>
      <c r="CE241" s="21"/>
      <c r="CF241" s="21"/>
      <c r="CG241" s="21"/>
      <c r="CH241" s="21"/>
      <c r="CI241" s="21"/>
      <c r="CJ241" s="21"/>
      <c r="CK241" s="21"/>
      <c r="CL241" s="21"/>
      <c r="CM241" s="21"/>
      <c r="CN241" s="21"/>
      <c r="CO241" s="21"/>
      <c r="CP241" s="21"/>
      <c r="CQ241" s="21"/>
      <c r="CR241" s="21"/>
      <c r="CS241" s="21"/>
      <c r="CT241" s="21"/>
      <c r="CU241" s="21"/>
      <c r="CV241" s="21"/>
      <c r="CW241" s="21"/>
      <c r="CX241" s="21"/>
      <c r="CY241" s="21"/>
      <c r="CZ241" s="21"/>
      <c r="DA241" s="21"/>
      <c r="DB241" s="21"/>
      <c r="DC241" s="21"/>
      <c r="DD241" s="21"/>
      <c r="DE241" s="21"/>
      <c r="DF241" s="21"/>
      <c r="DG241" s="21"/>
      <c r="DH241" s="21"/>
      <c r="DI241" s="21"/>
      <c r="DJ241" s="21"/>
      <c r="DK241" s="21"/>
      <c r="DL241" s="21"/>
      <c r="DM241" s="21"/>
      <c r="DN241" s="21"/>
      <c r="DO241" s="21"/>
      <c r="DP241" s="21"/>
      <c r="DQ241" s="21"/>
      <c r="DR241" s="21"/>
      <c r="DS241" s="21"/>
      <c r="DT241" s="21"/>
      <c r="DU241" s="21"/>
      <c r="DV241" s="21"/>
      <c r="DW241" s="21"/>
      <c r="DX241" s="21"/>
      <c r="DY241" s="21"/>
      <c r="DZ241" s="21"/>
      <c r="EA241" s="21"/>
      <c r="EB241" s="21"/>
      <c r="EC241" s="21"/>
      <c r="ED241" s="21"/>
      <c r="EE241" s="21"/>
      <c r="EF241" s="21"/>
      <c r="EG241" s="21"/>
      <c r="EH241" s="21"/>
      <c r="EI241" s="21"/>
      <c r="EJ241" s="21"/>
      <c r="EK241" s="21"/>
      <c r="EL241" s="21"/>
      <c r="EM241" s="21"/>
      <c r="EN241" s="21"/>
      <c r="EO241" s="21"/>
    </row>
    <row r="242" spans="1:145" ht="14.25" customHeight="1">
      <c r="A242" s="21"/>
      <c r="B242" s="21"/>
      <c r="C242" s="21"/>
      <c r="D242" s="79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  <c r="AH242" s="21"/>
      <c r="AI242" s="21"/>
      <c r="AJ242" s="21"/>
      <c r="AK242" s="21"/>
      <c r="AL242" s="21"/>
      <c r="AM242" s="21"/>
      <c r="AN242" s="21"/>
      <c r="AO242" s="21"/>
      <c r="AP242" s="21"/>
      <c r="AQ242" s="21"/>
      <c r="AR242" s="21"/>
      <c r="AS242" s="21"/>
      <c r="AT242" s="21"/>
      <c r="AU242" s="21"/>
      <c r="AV242" s="21"/>
      <c r="AW242" s="21"/>
      <c r="AX242" s="21"/>
      <c r="AY242" s="21"/>
      <c r="AZ242" s="21"/>
      <c r="BA242" s="21"/>
      <c r="BB242" s="21"/>
      <c r="BC242" s="21"/>
      <c r="BD242" s="21"/>
      <c r="BE242" s="21"/>
      <c r="BF242" s="21"/>
      <c r="BG242" s="21"/>
      <c r="BH242" s="21"/>
      <c r="BI242" s="21"/>
      <c r="BJ242" s="21"/>
      <c r="BK242" s="21"/>
      <c r="BL242" s="21"/>
      <c r="BM242" s="21"/>
      <c r="BN242" s="21"/>
      <c r="BO242" s="21"/>
      <c r="BP242" s="21"/>
      <c r="BQ242" s="21"/>
      <c r="BR242" s="21"/>
      <c r="BS242" s="21"/>
      <c r="BT242" s="21"/>
      <c r="BU242" s="21"/>
      <c r="BV242" s="21"/>
      <c r="BW242" s="21"/>
      <c r="BX242" s="21"/>
      <c r="BY242" s="21"/>
      <c r="BZ242" s="21"/>
      <c r="CA242" s="21"/>
      <c r="CB242" s="21"/>
      <c r="CC242" s="21"/>
      <c r="CD242" s="21"/>
      <c r="CE242" s="21"/>
      <c r="CF242" s="21"/>
      <c r="CG242" s="21"/>
      <c r="CH242" s="21"/>
      <c r="CI242" s="21"/>
      <c r="CJ242" s="21"/>
      <c r="CK242" s="21"/>
      <c r="CL242" s="21"/>
      <c r="CM242" s="21"/>
      <c r="CN242" s="21"/>
      <c r="CO242" s="21"/>
      <c r="CP242" s="21"/>
      <c r="CQ242" s="21"/>
      <c r="CR242" s="21"/>
      <c r="CS242" s="21"/>
      <c r="CT242" s="21"/>
      <c r="CU242" s="21"/>
      <c r="CV242" s="21"/>
      <c r="CW242" s="21"/>
      <c r="CX242" s="21"/>
      <c r="CY242" s="21"/>
      <c r="CZ242" s="21"/>
      <c r="DA242" s="21"/>
      <c r="DB242" s="21"/>
      <c r="DC242" s="21"/>
      <c r="DD242" s="21"/>
      <c r="DE242" s="21"/>
      <c r="DF242" s="21"/>
      <c r="DG242" s="21"/>
      <c r="DH242" s="21"/>
      <c r="DI242" s="21"/>
      <c r="DJ242" s="21"/>
      <c r="DK242" s="21"/>
      <c r="DL242" s="21"/>
      <c r="DM242" s="21"/>
      <c r="DN242" s="21"/>
      <c r="DO242" s="21"/>
      <c r="DP242" s="21"/>
      <c r="DQ242" s="21"/>
      <c r="DR242" s="21"/>
      <c r="DS242" s="21"/>
      <c r="DT242" s="21"/>
      <c r="DU242" s="21"/>
      <c r="DV242" s="21"/>
      <c r="DW242" s="21"/>
      <c r="DX242" s="21"/>
      <c r="DY242" s="21"/>
      <c r="DZ242" s="21"/>
      <c r="EA242" s="21"/>
      <c r="EB242" s="21"/>
      <c r="EC242" s="21"/>
      <c r="ED242" s="21"/>
      <c r="EE242" s="21"/>
      <c r="EF242" s="21"/>
      <c r="EG242" s="21"/>
      <c r="EH242" s="21"/>
      <c r="EI242" s="21"/>
      <c r="EJ242" s="21"/>
      <c r="EK242" s="21"/>
      <c r="EL242" s="21"/>
      <c r="EM242" s="21"/>
      <c r="EN242" s="21"/>
      <c r="EO242" s="21"/>
    </row>
    <row r="243" spans="1:145" ht="14.25" customHeight="1">
      <c r="A243" s="21"/>
      <c r="B243" s="21"/>
      <c r="C243" s="21"/>
      <c r="D243" s="79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  <c r="AH243" s="21"/>
      <c r="AI243" s="21"/>
      <c r="AJ243" s="21"/>
      <c r="AK243" s="21"/>
      <c r="AL243" s="21"/>
      <c r="AM243" s="21"/>
      <c r="AN243" s="21"/>
      <c r="AO243" s="21"/>
      <c r="AP243" s="21"/>
      <c r="AQ243" s="21"/>
      <c r="AR243" s="21"/>
      <c r="AS243" s="21"/>
      <c r="AT243" s="21"/>
      <c r="AU243" s="21"/>
      <c r="AV243" s="21"/>
      <c r="AW243" s="21"/>
      <c r="AX243" s="21"/>
      <c r="AY243" s="21"/>
      <c r="AZ243" s="21"/>
      <c r="BA243" s="21"/>
      <c r="BB243" s="21"/>
      <c r="BC243" s="21"/>
      <c r="BD243" s="21"/>
      <c r="BE243" s="21"/>
      <c r="BF243" s="21"/>
      <c r="BG243" s="21"/>
      <c r="BH243" s="21"/>
      <c r="BI243" s="21"/>
      <c r="BJ243" s="21"/>
      <c r="BK243" s="21"/>
      <c r="BL243" s="21"/>
      <c r="BM243" s="21"/>
      <c r="BN243" s="21"/>
      <c r="BO243" s="21"/>
      <c r="BP243" s="21"/>
      <c r="BQ243" s="21"/>
      <c r="BR243" s="21"/>
      <c r="BS243" s="21"/>
      <c r="BT243" s="21"/>
      <c r="BU243" s="21"/>
      <c r="BV243" s="21"/>
      <c r="BW243" s="21"/>
      <c r="BX243" s="21"/>
      <c r="BY243" s="21"/>
      <c r="BZ243" s="21"/>
      <c r="CA243" s="21"/>
      <c r="CB243" s="21"/>
      <c r="CC243" s="21"/>
      <c r="CD243" s="21"/>
      <c r="CE243" s="21"/>
      <c r="CF243" s="21"/>
      <c r="CG243" s="21"/>
      <c r="CH243" s="21"/>
      <c r="CI243" s="21"/>
      <c r="CJ243" s="21"/>
      <c r="CK243" s="21"/>
      <c r="CL243" s="21"/>
      <c r="CM243" s="21"/>
      <c r="CN243" s="21"/>
      <c r="CO243" s="21"/>
      <c r="CP243" s="21"/>
      <c r="CQ243" s="21"/>
      <c r="CR243" s="21"/>
      <c r="CS243" s="21"/>
      <c r="CT243" s="21"/>
      <c r="CU243" s="21"/>
      <c r="CV243" s="21"/>
      <c r="CW243" s="21"/>
      <c r="CX243" s="21"/>
      <c r="CY243" s="21"/>
      <c r="CZ243" s="21"/>
      <c r="DA243" s="21"/>
      <c r="DB243" s="21"/>
      <c r="DC243" s="21"/>
      <c r="DD243" s="21"/>
      <c r="DE243" s="21"/>
      <c r="DF243" s="21"/>
      <c r="DG243" s="21"/>
      <c r="DH243" s="21"/>
      <c r="DI243" s="21"/>
      <c r="DJ243" s="21"/>
      <c r="DK243" s="21"/>
      <c r="DL243" s="21"/>
      <c r="DM243" s="21"/>
      <c r="DN243" s="21"/>
      <c r="DO243" s="21"/>
      <c r="DP243" s="21"/>
      <c r="DQ243" s="21"/>
      <c r="DR243" s="21"/>
      <c r="DS243" s="21"/>
      <c r="DT243" s="21"/>
      <c r="DU243" s="21"/>
      <c r="DV243" s="21"/>
      <c r="DW243" s="21"/>
      <c r="DX243" s="21"/>
      <c r="DY243" s="21"/>
      <c r="DZ243" s="21"/>
      <c r="EA243" s="21"/>
      <c r="EB243" s="21"/>
      <c r="EC243" s="21"/>
      <c r="ED243" s="21"/>
      <c r="EE243" s="21"/>
      <c r="EF243" s="21"/>
      <c r="EG243" s="21"/>
      <c r="EH243" s="21"/>
      <c r="EI243" s="21"/>
      <c r="EJ243" s="21"/>
      <c r="EK243" s="21"/>
      <c r="EL243" s="21"/>
      <c r="EM243" s="21"/>
      <c r="EN243" s="21"/>
      <c r="EO243" s="21"/>
    </row>
    <row r="244" spans="1:145" ht="14.25" customHeight="1">
      <c r="A244" s="21"/>
      <c r="B244" s="21"/>
      <c r="C244" s="21"/>
      <c r="D244" s="79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  <c r="AT244" s="21"/>
      <c r="AU244" s="21"/>
      <c r="AV244" s="21"/>
      <c r="AW244" s="21"/>
      <c r="AX244" s="21"/>
      <c r="AY244" s="21"/>
      <c r="AZ244" s="21"/>
      <c r="BA244" s="21"/>
      <c r="BB244" s="21"/>
      <c r="BC244" s="21"/>
      <c r="BD244" s="21"/>
      <c r="BE244" s="21"/>
      <c r="BF244" s="21"/>
      <c r="BG244" s="21"/>
      <c r="BH244" s="21"/>
      <c r="BI244" s="21"/>
      <c r="BJ244" s="21"/>
      <c r="BK244" s="21"/>
      <c r="BL244" s="21"/>
      <c r="BM244" s="21"/>
      <c r="BN244" s="21"/>
      <c r="BO244" s="21"/>
      <c r="BP244" s="21"/>
      <c r="BQ244" s="21"/>
      <c r="BR244" s="21"/>
      <c r="BS244" s="21"/>
      <c r="BT244" s="21"/>
      <c r="BU244" s="21"/>
      <c r="BV244" s="21"/>
      <c r="BW244" s="21"/>
      <c r="BX244" s="21"/>
      <c r="BY244" s="21"/>
      <c r="BZ244" s="21"/>
      <c r="CA244" s="21"/>
      <c r="CB244" s="21"/>
      <c r="CC244" s="21"/>
      <c r="CD244" s="21"/>
      <c r="CE244" s="21"/>
      <c r="CF244" s="21"/>
      <c r="CG244" s="21"/>
      <c r="CH244" s="21"/>
      <c r="CI244" s="21"/>
      <c r="CJ244" s="21"/>
      <c r="CK244" s="21"/>
      <c r="CL244" s="21"/>
      <c r="CM244" s="21"/>
      <c r="CN244" s="21"/>
      <c r="CO244" s="21"/>
      <c r="CP244" s="21"/>
      <c r="CQ244" s="21"/>
      <c r="CR244" s="21"/>
      <c r="CS244" s="21"/>
      <c r="CT244" s="21"/>
      <c r="CU244" s="21"/>
      <c r="CV244" s="21"/>
      <c r="CW244" s="21"/>
      <c r="CX244" s="21"/>
      <c r="CY244" s="21"/>
      <c r="CZ244" s="21"/>
      <c r="DA244" s="21"/>
      <c r="DB244" s="21"/>
      <c r="DC244" s="21"/>
      <c r="DD244" s="21"/>
      <c r="DE244" s="21"/>
      <c r="DF244" s="21"/>
      <c r="DG244" s="21"/>
      <c r="DH244" s="21"/>
      <c r="DI244" s="21"/>
      <c r="DJ244" s="21"/>
      <c r="DK244" s="21"/>
      <c r="DL244" s="21"/>
      <c r="DM244" s="21"/>
      <c r="DN244" s="21"/>
      <c r="DO244" s="21"/>
      <c r="DP244" s="21"/>
      <c r="DQ244" s="21"/>
      <c r="DR244" s="21"/>
      <c r="DS244" s="21"/>
      <c r="DT244" s="21"/>
      <c r="DU244" s="21"/>
      <c r="DV244" s="21"/>
      <c r="DW244" s="21"/>
      <c r="DX244" s="21"/>
      <c r="DY244" s="21"/>
      <c r="DZ244" s="21"/>
      <c r="EA244" s="21"/>
      <c r="EB244" s="21"/>
      <c r="EC244" s="21"/>
      <c r="ED244" s="21"/>
      <c r="EE244" s="21"/>
      <c r="EF244" s="21"/>
      <c r="EG244" s="21"/>
      <c r="EH244" s="21"/>
      <c r="EI244" s="21"/>
      <c r="EJ244" s="21"/>
      <c r="EK244" s="21"/>
      <c r="EL244" s="21"/>
      <c r="EM244" s="21"/>
      <c r="EN244" s="21"/>
      <c r="EO244" s="21"/>
    </row>
    <row r="245" spans="1:145" ht="14.25" customHeight="1">
      <c r="A245" s="21"/>
      <c r="B245" s="21"/>
      <c r="C245" s="21"/>
      <c r="D245" s="79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  <c r="AH245" s="21"/>
      <c r="AI245" s="21"/>
      <c r="AJ245" s="21"/>
      <c r="AK245" s="21"/>
      <c r="AL245" s="21"/>
      <c r="AM245" s="21"/>
      <c r="AN245" s="21"/>
      <c r="AO245" s="21"/>
      <c r="AP245" s="21"/>
      <c r="AQ245" s="21"/>
      <c r="AR245" s="21"/>
      <c r="AS245" s="21"/>
      <c r="AT245" s="21"/>
      <c r="AU245" s="21"/>
      <c r="AV245" s="21"/>
      <c r="AW245" s="21"/>
      <c r="AX245" s="21"/>
      <c r="AY245" s="21"/>
      <c r="AZ245" s="21"/>
      <c r="BA245" s="21"/>
      <c r="BB245" s="21"/>
      <c r="BC245" s="21"/>
      <c r="BD245" s="21"/>
      <c r="BE245" s="21"/>
      <c r="BF245" s="21"/>
      <c r="BG245" s="21"/>
      <c r="BH245" s="21"/>
      <c r="BI245" s="21"/>
      <c r="BJ245" s="21"/>
      <c r="BK245" s="21"/>
      <c r="BL245" s="21"/>
      <c r="BM245" s="21"/>
      <c r="BN245" s="21"/>
      <c r="BO245" s="21"/>
      <c r="BP245" s="21"/>
      <c r="BQ245" s="21"/>
      <c r="BR245" s="21"/>
      <c r="BS245" s="21"/>
      <c r="BT245" s="21"/>
      <c r="BU245" s="21"/>
      <c r="BV245" s="21"/>
      <c r="BW245" s="21"/>
      <c r="BX245" s="21"/>
      <c r="BY245" s="21"/>
      <c r="BZ245" s="21"/>
      <c r="CA245" s="21"/>
      <c r="CB245" s="21"/>
      <c r="CC245" s="21"/>
      <c r="CD245" s="21"/>
      <c r="CE245" s="21"/>
      <c r="CF245" s="21"/>
      <c r="CG245" s="21"/>
      <c r="CH245" s="21"/>
      <c r="CI245" s="21"/>
      <c r="CJ245" s="21"/>
      <c r="CK245" s="21"/>
      <c r="CL245" s="21"/>
      <c r="CM245" s="21"/>
      <c r="CN245" s="21"/>
      <c r="CO245" s="21"/>
      <c r="CP245" s="21"/>
      <c r="CQ245" s="21"/>
      <c r="CR245" s="21"/>
      <c r="CS245" s="21"/>
      <c r="CT245" s="21"/>
      <c r="CU245" s="21"/>
      <c r="CV245" s="21"/>
      <c r="CW245" s="21"/>
      <c r="CX245" s="21"/>
      <c r="CY245" s="21"/>
      <c r="CZ245" s="21"/>
      <c r="DA245" s="21"/>
      <c r="DB245" s="21"/>
      <c r="DC245" s="21"/>
      <c r="DD245" s="21"/>
      <c r="DE245" s="21"/>
      <c r="DF245" s="21"/>
      <c r="DG245" s="21"/>
      <c r="DH245" s="21"/>
      <c r="DI245" s="21"/>
      <c r="DJ245" s="21"/>
      <c r="DK245" s="21"/>
      <c r="DL245" s="21"/>
      <c r="DM245" s="21"/>
      <c r="DN245" s="21"/>
      <c r="DO245" s="21"/>
      <c r="DP245" s="21"/>
      <c r="DQ245" s="21"/>
      <c r="DR245" s="21"/>
      <c r="DS245" s="21"/>
      <c r="DT245" s="21"/>
      <c r="DU245" s="21"/>
      <c r="DV245" s="21"/>
      <c r="DW245" s="21"/>
      <c r="DX245" s="21"/>
      <c r="DY245" s="21"/>
      <c r="DZ245" s="21"/>
      <c r="EA245" s="21"/>
      <c r="EB245" s="21"/>
      <c r="EC245" s="21"/>
      <c r="ED245" s="21"/>
      <c r="EE245" s="21"/>
      <c r="EF245" s="21"/>
      <c r="EG245" s="21"/>
      <c r="EH245" s="21"/>
      <c r="EI245" s="21"/>
      <c r="EJ245" s="21"/>
      <c r="EK245" s="21"/>
      <c r="EL245" s="21"/>
      <c r="EM245" s="21"/>
      <c r="EN245" s="21"/>
      <c r="EO245" s="21"/>
    </row>
    <row r="246" spans="1:145" ht="14.25" customHeight="1">
      <c r="A246" s="21"/>
      <c r="B246" s="21"/>
      <c r="C246" s="21"/>
      <c r="D246" s="79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  <c r="AH246" s="21"/>
      <c r="AI246" s="21"/>
      <c r="AJ246" s="21"/>
      <c r="AK246" s="21"/>
      <c r="AL246" s="21"/>
      <c r="AM246" s="21"/>
      <c r="AN246" s="21"/>
      <c r="AO246" s="21"/>
      <c r="AP246" s="21"/>
      <c r="AQ246" s="21"/>
      <c r="AR246" s="21"/>
      <c r="AS246" s="21"/>
      <c r="AT246" s="21"/>
      <c r="AU246" s="21"/>
      <c r="AV246" s="21"/>
      <c r="AW246" s="21"/>
      <c r="AX246" s="21"/>
      <c r="AY246" s="21"/>
      <c r="AZ246" s="21"/>
      <c r="BA246" s="21"/>
      <c r="BB246" s="21"/>
      <c r="BC246" s="21"/>
      <c r="BD246" s="21"/>
      <c r="BE246" s="21"/>
      <c r="BF246" s="21"/>
      <c r="BG246" s="21"/>
      <c r="BH246" s="21"/>
      <c r="BI246" s="21"/>
      <c r="BJ246" s="21"/>
      <c r="BK246" s="21"/>
      <c r="BL246" s="21"/>
      <c r="BM246" s="21"/>
      <c r="BN246" s="21"/>
      <c r="BO246" s="21"/>
      <c r="BP246" s="21"/>
      <c r="BQ246" s="21"/>
      <c r="BR246" s="21"/>
      <c r="BS246" s="21"/>
      <c r="BT246" s="21"/>
      <c r="BU246" s="21"/>
      <c r="BV246" s="21"/>
      <c r="BW246" s="21"/>
      <c r="BX246" s="21"/>
      <c r="BY246" s="21"/>
      <c r="BZ246" s="21"/>
      <c r="CA246" s="21"/>
      <c r="CB246" s="21"/>
      <c r="CC246" s="21"/>
      <c r="CD246" s="21"/>
      <c r="CE246" s="21"/>
      <c r="CF246" s="21"/>
      <c r="CG246" s="21"/>
      <c r="CH246" s="21"/>
      <c r="CI246" s="21"/>
      <c r="CJ246" s="21"/>
      <c r="CK246" s="21"/>
      <c r="CL246" s="21"/>
      <c r="CM246" s="21"/>
      <c r="CN246" s="21"/>
      <c r="CO246" s="21"/>
      <c r="CP246" s="21"/>
      <c r="CQ246" s="21"/>
      <c r="CR246" s="21"/>
      <c r="CS246" s="21"/>
      <c r="CT246" s="21"/>
      <c r="CU246" s="21"/>
      <c r="CV246" s="21"/>
      <c r="CW246" s="21"/>
      <c r="CX246" s="21"/>
      <c r="CY246" s="21"/>
      <c r="CZ246" s="21"/>
      <c r="DA246" s="21"/>
      <c r="DB246" s="21"/>
      <c r="DC246" s="21"/>
      <c r="DD246" s="21"/>
      <c r="DE246" s="21"/>
      <c r="DF246" s="21"/>
      <c r="DG246" s="21"/>
      <c r="DH246" s="21"/>
      <c r="DI246" s="21"/>
      <c r="DJ246" s="21"/>
      <c r="DK246" s="21"/>
      <c r="DL246" s="21"/>
      <c r="DM246" s="21"/>
      <c r="DN246" s="21"/>
      <c r="DO246" s="21"/>
      <c r="DP246" s="21"/>
      <c r="DQ246" s="21"/>
      <c r="DR246" s="21"/>
      <c r="DS246" s="21"/>
      <c r="DT246" s="21"/>
      <c r="DU246" s="21"/>
      <c r="DV246" s="21"/>
      <c r="DW246" s="21"/>
      <c r="DX246" s="21"/>
      <c r="DY246" s="21"/>
      <c r="DZ246" s="21"/>
      <c r="EA246" s="21"/>
      <c r="EB246" s="21"/>
      <c r="EC246" s="21"/>
      <c r="ED246" s="21"/>
      <c r="EE246" s="21"/>
      <c r="EF246" s="21"/>
      <c r="EG246" s="21"/>
      <c r="EH246" s="21"/>
      <c r="EI246" s="21"/>
      <c r="EJ246" s="21"/>
      <c r="EK246" s="21"/>
      <c r="EL246" s="21"/>
      <c r="EM246" s="21"/>
      <c r="EN246" s="21"/>
      <c r="EO246" s="21"/>
    </row>
    <row r="247" spans="1:145" ht="14.25" customHeight="1">
      <c r="A247" s="21"/>
      <c r="B247" s="21"/>
      <c r="C247" s="21"/>
      <c r="D247" s="79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  <c r="AH247" s="21"/>
      <c r="AI247" s="21"/>
      <c r="AJ247" s="21"/>
      <c r="AK247" s="21"/>
      <c r="AL247" s="21"/>
      <c r="AM247" s="21"/>
      <c r="AN247" s="21"/>
      <c r="AO247" s="21"/>
      <c r="AP247" s="21"/>
      <c r="AQ247" s="21"/>
      <c r="AR247" s="21"/>
      <c r="AS247" s="21"/>
      <c r="AT247" s="21"/>
      <c r="AU247" s="21"/>
      <c r="AV247" s="21"/>
      <c r="AW247" s="21"/>
      <c r="AX247" s="21"/>
      <c r="AY247" s="21"/>
      <c r="AZ247" s="21"/>
      <c r="BA247" s="21"/>
      <c r="BB247" s="21"/>
      <c r="BC247" s="21"/>
      <c r="BD247" s="21"/>
      <c r="BE247" s="21"/>
      <c r="BF247" s="21"/>
      <c r="BG247" s="21"/>
      <c r="BH247" s="21"/>
      <c r="BI247" s="21"/>
      <c r="BJ247" s="21"/>
      <c r="BK247" s="21"/>
      <c r="BL247" s="21"/>
      <c r="BM247" s="21"/>
      <c r="BN247" s="21"/>
      <c r="BO247" s="21"/>
      <c r="BP247" s="21"/>
      <c r="BQ247" s="21"/>
      <c r="BR247" s="21"/>
      <c r="BS247" s="21"/>
      <c r="BT247" s="21"/>
      <c r="BU247" s="21"/>
      <c r="BV247" s="21"/>
      <c r="BW247" s="21"/>
      <c r="BX247" s="21"/>
      <c r="BY247" s="21"/>
      <c r="BZ247" s="21"/>
      <c r="CA247" s="21"/>
      <c r="CB247" s="21"/>
      <c r="CC247" s="21"/>
      <c r="CD247" s="21"/>
      <c r="CE247" s="21"/>
      <c r="CF247" s="21"/>
      <c r="CG247" s="21"/>
      <c r="CH247" s="21"/>
      <c r="CI247" s="21"/>
      <c r="CJ247" s="21"/>
      <c r="CK247" s="21"/>
      <c r="CL247" s="21"/>
      <c r="CM247" s="21"/>
      <c r="CN247" s="21"/>
      <c r="CO247" s="21"/>
      <c r="CP247" s="21"/>
      <c r="CQ247" s="21"/>
      <c r="CR247" s="21"/>
      <c r="CS247" s="21"/>
      <c r="CT247" s="21"/>
      <c r="CU247" s="21"/>
      <c r="CV247" s="21"/>
      <c r="CW247" s="21"/>
      <c r="CX247" s="21"/>
      <c r="CY247" s="21"/>
      <c r="CZ247" s="21"/>
      <c r="DA247" s="21"/>
      <c r="DB247" s="21"/>
      <c r="DC247" s="21"/>
      <c r="DD247" s="21"/>
      <c r="DE247" s="21"/>
      <c r="DF247" s="21"/>
      <c r="DG247" s="21"/>
      <c r="DH247" s="21"/>
      <c r="DI247" s="21"/>
      <c r="DJ247" s="21"/>
      <c r="DK247" s="21"/>
      <c r="DL247" s="21"/>
      <c r="DM247" s="21"/>
      <c r="DN247" s="21"/>
      <c r="DO247" s="21"/>
      <c r="DP247" s="21"/>
      <c r="DQ247" s="21"/>
      <c r="DR247" s="21"/>
      <c r="DS247" s="21"/>
      <c r="DT247" s="21"/>
      <c r="DU247" s="21"/>
      <c r="DV247" s="21"/>
      <c r="DW247" s="21"/>
      <c r="DX247" s="21"/>
      <c r="DY247" s="21"/>
      <c r="DZ247" s="21"/>
      <c r="EA247" s="21"/>
      <c r="EB247" s="21"/>
      <c r="EC247" s="21"/>
      <c r="ED247" s="21"/>
      <c r="EE247" s="21"/>
      <c r="EF247" s="21"/>
      <c r="EG247" s="21"/>
      <c r="EH247" s="21"/>
      <c r="EI247" s="21"/>
      <c r="EJ247" s="21"/>
      <c r="EK247" s="21"/>
      <c r="EL247" s="21"/>
      <c r="EM247" s="21"/>
      <c r="EN247" s="21"/>
      <c r="EO247" s="21"/>
    </row>
    <row r="248" spans="1:145" ht="14.25" customHeight="1">
      <c r="A248" s="21"/>
      <c r="B248" s="21"/>
      <c r="C248" s="21"/>
      <c r="D248" s="79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  <c r="AH248" s="21"/>
      <c r="AI248" s="21"/>
      <c r="AJ248" s="21"/>
      <c r="AK248" s="21"/>
      <c r="AL248" s="21"/>
      <c r="AM248" s="21"/>
      <c r="AN248" s="21"/>
      <c r="AO248" s="21"/>
      <c r="AP248" s="21"/>
      <c r="AQ248" s="21"/>
      <c r="AR248" s="21"/>
      <c r="AS248" s="21"/>
      <c r="AT248" s="21"/>
      <c r="AU248" s="21"/>
      <c r="AV248" s="21"/>
      <c r="AW248" s="21"/>
      <c r="AX248" s="21"/>
      <c r="AY248" s="21"/>
      <c r="AZ248" s="21"/>
      <c r="BA248" s="21"/>
      <c r="BB248" s="21"/>
      <c r="BC248" s="21"/>
      <c r="BD248" s="21"/>
      <c r="BE248" s="21"/>
      <c r="BF248" s="21"/>
      <c r="BG248" s="21"/>
      <c r="BH248" s="21"/>
      <c r="BI248" s="21"/>
      <c r="BJ248" s="21"/>
      <c r="BK248" s="21"/>
      <c r="BL248" s="21"/>
      <c r="BM248" s="21"/>
      <c r="BN248" s="21"/>
      <c r="BO248" s="21"/>
      <c r="BP248" s="21"/>
      <c r="BQ248" s="21"/>
      <c r="BR248" s="21"/>
      <c r="BS248" s="21"/>
      <c r="BT248" s="21"/>
      <c r="BU248" s="21"/>
      <c r="BV248" s="21"/>
      <c r="BW248" s="21"/>
      <c r="BX248" s="21"/>
      <c r="BY248" s="21"/>
      <c r="BZ248" s="21"/>
      <c r="CA248" s="21"/>
      <c r="CB248" s="21"/>
      <c r="CC248" s="21"/>
      <c r="CD248" s="21"/>
      <c r="CE248" s="21"/>
      <c r="CF248" s="21"/>
      <c r="CG248" s="21"/>
      <c r="CH248" s="21"/>
      <c r="CI248" s="21"/>
      <c r="CJ248" s="21"/>
      <c r="CK248" s="21"/>
      <c r="CL248" s="21"/>
      <c r="CM248" s="21"/>
      <c r="CN248" s="21"/>
      <c r="CO248" s="21"/>
      <c r="CP248" s="21"/>
      <c r="CQ248" s="21"/>
      <c r="CR248" s="21"/>
      <c r="CS248" s="21"/>
      <c r="CT248" s="21"/>
      <c r="CU248" s="21"/>
      <c r="CV248" s="21"/>
      <c r="CW248" s="21"/>
      <c r="CX248" s="21"/>
      <c r="CY248" s="21"/>
      <c r="CZ248" s="21"/>
      <c r="DA248" s="21"/>
      <c r="DB248" s="21"/>
      <c r="DC248" s="21"/>
      <c r="DD248" s="21"/>
      <c r="DE248" s="21"/>
      <c r="DF248" s="21"/>
      <c r="DG248" s="21"/>
      <c r="DH248" s="21"/>
      <c r="DI248" s="21"/>
      <c r="DJ248" s="21"/>
      <c r="DK248" s="21"/>
      <c r="DL248" s="21"/>
      <c r="DM248" s="21"/>
      <c r="DN248" s="21"/>
      <c r="DO248" s="21"/>
      <c r="DP248" s="21"/>
      <c r="DQ248" s="21"/>
      <c r="DR248" s="21"/>
      <c r="DS248" s="21"/>
      <c r="DT248" s="21"/>
      <c r="DU248" s="21"/>
      <c r="DV248" s="21"/>
      <c r="DW248" s="21"/>
      <c r="DX248" s="21"/>
      <c r="DY248" s="21"/>
      <c r="DZ248" s="21"/>
      <c r="EA248" s="21"/>
      <c r="EB248" s="21"/>
      <c r="EC248" s="21"/>
      <c r="ED248" s="21"/>
      <c r="EE248" s="21"/>
      <c r="EF248" s="21"/>
      <c r="EG248" s="21"/>
      <c r="EH248" s="21"/>
      <c r="EI248" s="21"/>
      <c r="EJ248" s="21"/>
      <c r="EK248" s="21"/>
      <c r="EL248" s="21"/>
      <c r="EM248" s="21"/>
      <c r="EN248" s="21"/>
      <c r="EO248" s="21"/>
    </row>
    <row r="249" spans="1:145" ht="14.25" customHeight="1">
      <c r="A249" s="21"/>
      <c r="B249" s="21"/>
      <c r="C249" s="21"/>
      <c r="D249" s="79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  <c r="AH249" s="21"/>
      <c r="AI249" s="21"/>
      <c r="AJ249" s="21"/>
      <c r="AK249" s="21"/>
      <c r="AL249" s="21"/>
      <c r="AM249" s="21"/>
      <c r="AN249" s="21"/>
      <c r="AO249" s="21"/>
      <c r="AP249" s="21"/>
      <c r="AQ249" s="21"/>
      <c r="AR249" s="21"/>
      <c r="AS249" s="21"/>
      <c r="AT249" s="21"/>
      <c r="AU249" s="21"/>
      <c r="AV249" s="21"/>
      <c r="AW249" s="21"/>
      <c r="AX249" s="21"/>
      <c r="AY249" s="21"/>
      <c r="AZ249" s="21"/>
      <c r="BA249" s="21"/>
      <c r="BB249" s="21"/>
      <c r="BC249" s="21"/>
      <c r="BD249" s="21"/>
      <c r="BE249" s="21"/>
      <c r="BF249" s="21"/>
      <c r="BG249" s="21"/>
      <c r="BH249" s="21"/>
      <c r="BI249" s="21"/>
      <c r="BJ249" s="21"/>
      <c r="BK249" s="21"/>
      <c r="BL249" s="21"/>
      <c r="BM249" s="21"/>
      <c r="BN249" s="21"/>
      <c r="BO249" s="21"/>
      <c r="BP249" s="21"/>
      <c r="BQ249" s="21"/>
      <c r="BR249" s="21"/>
      <c r="BS249" s="21"/>
      <c r="BT249" s="21"/>
      <c r="BU249" s="21"/>
      <c r="BV249" s="21"/>
      <c r="BW249" s="21"/>
      <c r="BX249" s="21"/>
      <c r="BY249" s="21"/>
      <c r="BZ249" s="21"/>
      <c r="CA249" s="21"/>
      <c r="CB249" s="21"/>
      <c r="CC249" s="21"/>
      <c r="CD249" s="21"/>
      <c r="CE249" s="21"/>
      <c r="CF249" s="21"/>
      <c r="CG249" s="21"/>
      <c r="CH249" s="21"/>
      <c r="CI249" s="21"/>
      <c r="CJ249" s="21"/>
      <c r="CK249" s="21"/>
      <c r="CL249" s="21"/>
      <c r="CM249" s="21"/>
      <c r="CN249" s="21"/>
      <c r="CO249" s="21"/>
      <c r="CP249" s="21"/>
      <c r="CQ249" s="21"/>
      <c r="CR249" s="21"/>
      <c r="CS249" s="21"/>
      <c r="CT249" s="21"/>
      <c r="CU249" s="21"/>
      <c r="CV249" s="21"/>
      <c r="CW249" s="21"/>
      <c r="CX249" s="21"/>
      <c r="CY249" s="21"/>
      <c r="CZ249" s="21"/>
      <c r="DA249" s="21"/>
      <c r="DB249" s="21"/>
      <c r="DC249" s="21"/>
      <c r="DD249" s="21"/>
      <c r="DE249" s="21"/>
      <c r="DF249" s="21"/>
      <c r="DG249" s="21"/>
      <c r="DH249" s="21"/>
      <c r="DI249" s="21"/>
      <c r="DJ249" s="21"/>
      <c r="DK249" s="21"/>
      <c r="DL249" s="21"/>
      <c r="DM249" s="21"/>
      <c r="DN249" s="21"/>
      <c r="DO249" s="21"/>
      <c r="DP249" s="21"/>
      <c r="DQ249" s="21"/>
      <c r="DR249" s="21"/>
      <c r="DS249" s="21"/>
      <c r="DT249" s="21"/>
      <c r="DU249" s="21"/>
      <c r="DV249" s="21"/>
      <c r="DW249" s="21"/>
      <c r="DX249" s="21"/>
      <c r="DY249" s="21"/>
      <c r="DZ249" s="21"/>
      <c r="EA249" s="21"/>
      <c r="EB249" s="21"/>
      <c r="EC249" s="21"/>
      <c r="ED249" s="21"/>
      <c r="EE249" s="21"/>
      <c r="EF249" s="21"/>
      <c r="EG249" s="21"/>
      <c r="EH249" s="21"/>
      <c r="EI249" s="21"/>
      <c r="EJ249" s="21"/>
      <c r="EK249" s="21"/>
      <c r="EL249" s="21"/>
      <c r="EM249" s="21"/>
      <c r="EN249" s="21"/>
      <c r="EO249" s="21"/>
    </row>
    <row r="250" spans="1:145" ht="14.25" customHeight="1">
      <c r="A250" s="21"/>
      <c r="B250" s="21"/>
      <c r="C250" s="21"/>
      <c r="D250" s="79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  <c r="AH250" s="21"/>
      <c r="AI250" s="21"/>
      <c r="AJ250" s="21"/>
      <c r="AK250" s="21"/>
      <c r="AL250" s="21"/>
      <c r="AM250" s="21"/>
      <c r="AN250" s="21"/>
      <c r="AO250" s="21"/>
      <c r="AP250" s="21"/>
      <c r="AQ250" s="21"/>
      <c r="AR250" s="21"/>
      <c r="AS250" s="21"/>
      <c r="AT250" s="21"/>
      <c r="AU250" s="21"/>
      <c r="AV250" s="21"/>
      <c r="AW250" s="21"/>
      <c r="AX250" s="21"/>
      <c r="AY250" s="21"/>
      <c r="AZ250" s="21"/>
      <c r="BA250" s="21"/>
      <c r="BB250" s="21"/>
      <c r="BC250" s="21"/>
      <c r="BD250" s="21"/>
      <c r="BE250" s="21"/>
      <c r="BF250" s="21"/>
      <c r="BG250" s="21"/>
      <c r="BH250" s="21"/>
      <c r="BI250" s="21"/>
      <c r="BJ250" s="21"/>
      <c r="BK250" s="21"/>
      <c r="BL250" s="21"/>
      <c r="BM250" s="21"/>
      <c r="BN250" s="21"/>
      <c r="BO250" s="21"/>
      <c r="BP250" s="21"/>
      <c r="BQ250" s="21"/>
      <c r="BR250" s="21"/>
      <c r="BS250" s="21"/>
      <c r="BT250" s="21"/>
      <c r="BU250" s="21"/>
      <c r="BV250" s="21"/>
      <c r="BW250" s="21"/>
      <c r="BX250" s="21"/>
      <c r="BY250" s="21"/>
      <c r="BZ250" s="21"/>
      <c r="CA250" s="21"/>
      <c r="CB250" s="21"/>
      <c r="CC250" s="21"/>
      <c r="CD250" s="21"/>
      <c r="CE250" s="21"/>
      <c r="CF250" s="21"/>
      <c r="CG250" s="21"/>
      <c r="CH250" s="21"/>
      <c r="CI250" s="21"/>
      <c r="CJ250" s="21"/>
      <c r="CK250" s="21"/>
      <c r="CL250" s="21"/>
      <c r="CM250" s="21"/>
      <c r="CN250" s="21"/>
      <c r="CO250" s="21"/>
      <c r="CP250" s="21"/>
      <c r="CQ250" s="21"/>
      <c r="CR250" s="21"/>
      <c r="CS250" s="21"/>
      <c r="CT250" s="21"/>
      <c r="CU250" s="21"/>
      <c r="CV250" s="21"/>
      <c r="CW250" s="21"/>
      <c r="CX250" s="21"/>
      <c r="CY250" s="21"/>
      <c r="CZ250" s="21"/>
      <c r="DA250" s="21"/>
      <c r="DB250" s="21"/>
      <c r="DC250" s="21"/>
      <c r="DD250" s="21"/>
      <c r="DE250" s="21"/>
      <c r="DF250" s="21"/>
      <c r="DG250" s="21"/>
      <c r="DH250" s="21"/>
      <c r="DI250" s="21"/>
      <c r="DJ250" s="21"/>
      <c r="DK250" s="21"/>
      <c r="DL250" s="21"/>
      <c r="DM250" s="21"/>
      <c r="DN250" s="21"/>
      <c r="DO250" s="21"/>
      <c r="DP250" s="21"/>
      <c r="DQ250" s="21"/>
      <c r="DR250" s="21"/>
      <c r="DS250" s="21"/>
      <c r="DT250" s="21"/>
      <c r="DU250" s="21"/>
      <c r="DV250" s="21"/>
      <c r="DW250" s="21"/>
      <c r="DX250" s="21"/>
      <c r="DY250" s="21"/>
      <c r="DZ250" s="21"/>
      <c r="EA250" s="21"/>
      <c r="EB250" s="21"/>
      <c r="EC250" s="21"/>
      <c r="ED250" s="21"/>
      <c r="EE250" s="21"/>
      <c r="EF250" s="21"/>
      <c r="EG250" s="21"/>
      <c r="EH250" s="21"/>
      <c r="EI250" s="21"/>
      <c r="EJ250" s="21"/>
      <c r="EK250" s="21"/>
      <c r="EL250" s="21"/>
      <c r="EM250" s="21"/>
      <c r="EN250" s="21"/>
      <c r="EO250" s="21"/>
    </row>
    <row r="251" spans="1:145" ht="14.25" customHeight="1">
      <c r="A251" s="21"/>
      <c r="B251" s="21"/>
      <c r="C251" s="21"/>
      <c r="D251" s="79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  <c r="AH251" s="21"/>
      <c r="AI251" s="21"/>
      <c r="AJ251" s="21"/>
      <c r="AK251" s="21"/>
      <c r="AL251" s="21"/>
      <c r="AM251" s="21"/>
      <c r="AN251" s="21"/>
      <c r="AO251" s="21"/>
      <c r="AP251" s="21"/>
      <c r="AQ251" s="21"/>
      <c r="AR251" s="21"/>
      <c r="AS251" s="21"/>
      <c r="AT251" s="21"/>
      <c r="AU251" s="21"/>
      <c r="AV251" s="21"/>
      <c r="AW251" s="21"/>
      <c r="AX251" s="21"/>
      <c r="AY251" s="21"/>
      <c r="AZ251" s="21"/>
      <c r="BA251" s="21"/>
      <c r="BB251" s="21"/>
      <c r="BC251" s="21"/>
      <c r="BD251" s="21"/>
      <c r="BE251" s="21"/>
      <c r="BF251" s="21"/>
      <c r="BG251" s="21"/>
      <c r="BH251" s="21"/>
      <c r="BI251" s="21"/>
      <c r="BJ251" s="21"/>
      <c r="BK251" s="21"/>
      <c r="BL251" s="21"/>
      <c r="BM251" s="21"/>
      <c r="BN251" s="21"/>
      <c r="BO251" s="21"/>
      <c r="BP251" s="21"/>
      <c r="BQ251" s="21"/>
      <c r="BR251" s="21"/>
      <c r="BS251" s="21"/>
      <c r="BT251" s="21"/>
      <c r="BU251" s="21"/>
      <c r="BV251" s="21"/>
      <c r="BW251" s="21"/>
      <c r="BX251" s="21"/>
      <c r="BY251" s="21"/>
      <c r="BZ251" s="21"/>
      <c r="CA251" s="21"/>
      <c r="CB251" s="21"/>
      <c r="CC251" s="21"/>
      <c r="CD251" s="21"/>
      <c r="CE251" s="21"/>
      <c r="CF251" s="21"/>
      <c r="CG251" s="21"/>
      <c r="CH251" s="21"/>
      <c r="CI251" s="21"/>
      <c r="CJ251" s="21"/>
      <c r="CK251" s="21"/>
      <c r="CL251" s="21"/>
      <c r="CM251" s="21"/>
      <c r="CN251" s="21"/>
      <c r="CO251" s="21"/>
      <c r="CP251" s="21"/>
      <c r="CQ251" s="21"/>
      <c r="CR251" s="21"/>
      <c r="CS251" s="21"/>
      <c r="CT251" s="21"/>
      <c r="CU251" s="21"/>
      <c r="CV251" s="21"/>
      <c r="CW251" s="21"/>
      <c r="CX251" s="21"/>
      <c r="CY251" s="21"/>
      <c r="CZ251" s="21"/>
      <c r="DA251" s="21"/>
      <c r="DB251" s="21"/>
      <c r="DC251" s="21"/>
      <c r="DD251" s="21"/>
      <c r="DE251" s="21"/>
      <c r="DF251" s="21"/>
      <c r="DG251" s="21"/>
      <c r="DH251" s="21"/>
      <c r="DI251" s="21"/>
      <c r="DJ251" s="21"/>
      <c r="DK251" s="21"/>
      <c r="DL251" s="21"/>
      <c r="DM251" s="21"/>
      <c r="DN251" s="21"/>
      <c r="DO251" s="21"/>
      <c r="DP251" s="21"/>
      <c r="DQ251" s="21"/>
      <c r="DR251" s="21"/>
      <c r="DS251" s="21"/>
      <c r="DT251" s="21"/>
      <c r="DU251" s="21"/>
      <c r="DV251" s="21"/>
      <c r="DW251" s="21"/>
      <c r="DX251" s="21"/>
      <c r="DY251" s="21"/>
      <c r="DZ251" s="21"/>
      <c r="EA251" s="21"/>
      <c r="EB251" s="21"/>
      <c r="EC251" s="21"/>
      <c r="ED251" s="21"/>
      <c r="EE251" s="21"/>
      <c r="EF251" s="21"/>
      <c r="EG251" s="21"/>
      <c r="EH251" s="21"/>
      <c r="EI251" s="21"/>
      <c r="EJ251" s="21"/>
      <c r="EK251" s="21"/>
      <c r="EL251" s="21"/>
      <c r="EM251" s="21"/>
      <c r="EN251" s="21"/>
      <c r="EO251" s="21"/>
    </row>
    <row r="252" spans="1:145" ht="14.25" customHeight="1">
      <c r="A252" s="21"/>
      <c r="B252" s="21"/>
      <c r="C252" s="21"/>
      <c r="D252" s="79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  <c r="AH252" s="21"/>
      <c r="AI252" s="21"/>
      <c r="AJ252" s="21"/>
      <c r="AK252" s="21"/>
      <c r="AL252" s="21"/>
      <c r="AM252" s="21"/>
      <c r="AN252" s="21"/>
      <c r="AO252" s="21"/>
      <c r="AP252" s="21"/>
      <c r="AQ252" s="21"/>
      <c r="AR252" s="21"/>
      <c r="AS252" s="21"/>
      <c r="AT252" s="21"/>
      <c r="AU252" s="21"/>
      <c r="AV252" s="21"/>
      <c r="AW252" s="21"/>
      <c r="AX252" s="21"/>
      <c r="AY252" s="21"/>
      <c r="AZ252" s="21"/>
      <c r="BA252" s="21"/>
      <c r="BB252" s="21"/>
      <c r="BC252" s="21"/>
      <c r="BD252" s="21"/>
      <c r="BE252" s="21"/>
      <c r="BF252" s="21"/>
      <c r="BG252" s="21"/>
      <c r="BH252" s="21"/>
      <c r="BI252" s="21"/>
      <c r="BJ252" s="21"/>
      <c r="BK252" s="21"/>
      <c r="BL252" s="21"/>
      <c r="BM252" s="21"/>
      <c r="BN252" s="21"/>
      <c r="BO252" s="21"/>
      <c r="BP252" s="21"/>
      <c r="BQ252" s="21"/>
      <c r="BR252" s="21"/>
      <c r="BS252" s="21"/>
      <c r="BT252" s="21"/>
      <c r="BU252" s="21"/>
      <c r="BV252" s="21"/>
      <c r="BW252" s="21"/>
      <c r="BX252" s="21"/>
      <c r="BY252" s="21"/>
      <c r="BZ252" s="21"/>
      <c r="CA252" s="21"/>
      <c r="CB252" s="21"/>
      <c r="CC252" s="21"/>
      <c r="CD252" s="21"/>
      <c r="CE252" s="21"/>
      <c r="CF252" s="21"/>
      <c r="CG252" s="21"/>
      <c r="CH252" s="21"/>
      <c r="CI252" s="21"/>
      <c r="CJ252" s="21"/>
      <c r="CK252" s="21"/>
      <c r="CL252" s="21"/>
      <c r="CM252" s="21"/>
      <c r="CN252" s="21"/>
      <c r="CO252" s="21"/>
      <c r="CP252" s="21"/>
      <c r="CQ252" s="21"/>
      <c r="CR252" s="21"/>
      <c r="CS252" s="21"/>
      <c r="CT252" s="21"/>
      <c r="CU252" s="21"/>
      <c r="CV252" s="21"/>
      <c r="CW252" s="21"/>
      <c r="CX252" s="21"/>
      <c r="CY252" s="21"/>
      <c r="CZ252" s="21"/>
      <c r="DA252" s="21"/>
      <c r="DB252" s="21"/>
      <c r="DC252" s="21"/>
      <c r="DD252" s="21"/>
      <c r="DE252" s="21"/>
      <c r="DF252" s="21"/>
      <c r="DG252" s="21"/>
      <c r="DH252" s="21"/>
      <c r="DI252" s="21"/>
      <c r="DJ252" s="21"/>
      <c r="DK252" s="21"/>
      <c r="DL252" s="21"/>
      <c r="DM252" s="21"/>
      <c r="DN252" s="21"/>
      <c r="DO252" s="21"/>
      <c r="DP252" s="21"/>
      <c r="DQ252" s="21"/>
      <c r="DR252" s="21"/>
      <c r="DS252" s="21"/>
      <c r="DT252" s="21"/>
      <c r="DU252" s="21"/>
      <c r="DV252" s="21"/>
      <c r="DW252" s="21"/>
      <c r="DX252" s="21"/>
      <c r="DY252" s="21"/>
      <c r="DZ252" s="21"/>
      <c r="EA252" s="21"/>
      <c r="EB252" s="21"/>
      <c r="EC252" s="21"/>
      <c r="ED252" s="21"/>
      <c r="EE252" s="21"/>
      <c r="EF252" s="21"/>
      <c r="EG252" s="21"/>
      <c r="EH252" s="21"/>
      <c r="EI252" s="21"/>
      <c r="EJ252" s="21"/>
      <c r="EK252" s="21"/>
      <c r="EL252" s="21"/>
      <c r="EM252" s="21"/>
      <c r="EN252" s="21"/>
      <c r="EO252" s="21"/>
    </row>
    <row r="253" spans="1:145" ht="14.25" customHeight="1">
      <c r="A253" s="21"/>
      <c r="B253" s="21"/>
      <c r="C253" s="21"/>
      <c r="D253" s="79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  <c r="AH253" s="21"/>
      <c r="AI253" s="21"/>
      <c r="AJ253" s="21"/>
      <c r="AK253" s="21"/>
      <c r="AL253" s="21"/>
      <c r="AM253" s="21"/>
      <c r="AN253" s="21"/>
      <c r="AO253" s="21"/>
      <c r="AP253" s="21"/>
      <c r="AQ253" s="21"/>
      <c r="AR253" s="21"/>
      <c r="AS253" s="21"/>
      <c r="AT253" s="21"/>
      <c r="AU253" s="21"/>
      <c r="AV253" s="21"/>
      <c r="AW253" s="21"/>
      <c r="AX253" s="21"/>
      <c r="AY253" s="21"/>
      <c r="AZ253" s="21"/>
      <c r="BA253" s="21"/>
      <c r="BB253" s="21"/>
      <c r="BC253" s="21"/>
      <c r="BD253" s="21"/>
      <c r="BE253" s="21"/>
      <c r="BF253" s="21"/>
      <c r="BG253" s="21"/>
      <c r="BH253" s="21"/>
      <c r="BI253" s="21"/>
      <c r="BJ253" s="21"/>
      <c r="BK253" s="21"/>
      <c r="BL253" s="21"/>
      <c r="BM253" s="21"/>
      <c r="BN253" s="21"/>
      <c r="BO253" s="21"/>
      <c r="BP253" s="21"/>
      <c r="BQ253" s="21"/>
      <c r="BR253" s="21"/>
      <c r="BS253" s="21"/>
      <c r="BT253" s="21"/>
      <c r="BU253" s="21"/>
      <c r="BV253" s="21"/>
      <c r="BW253" s="21"/>
      <c r="BX253" s="21"/>
      <c r="BY253" s="21"/>
      <c r="BZ253" s="21"/>
      <c r="CA253" s="21"/>
      <c r="CB253" s="21"/>
      <c r="CC253" s="21"/>
      <c r="CD253" s="21"/>
      <c r="CE253" s="21"/>
      <c r="CF253" s="21"/>
      <c r="CG253" s="21"/>
      <c r="CH253" s="21"/>
      <c r="CI253" s="21"/>
      <c r="CJ253" s="21"/>
      <c r="CK253" s="21"/>
      <c r="CL253" s="21"/>
      <c r="CM253" s="21"/>
      <c r="CN253" s="21"/>
      <c r="CO253" s="21"/>
      <c r="CP253" s="21"/>
      <c r="CQ253" s="21"/>
      <c r="CR253" s="21"/>
      <c r="CS253" s="21"/>
      <c r="CT253" s="21"/>
      <c r="CU253" s="21"/>
      <c r="CV253" s="21"/>
      <c r="CW253" s="21"/>
      <c r="CX253" s="21"/>
      <c r="CY253" s="21"/>
      <c r="CZ253" s="21"/>
      <c r="DA253" s="21"/>
      <c r="DB253" s="21"/>
      <c r="DC253" s="21"/>
      <c r="DD253" s="21"/>
      <c r="DE253" s="21"/>
      <c r="DF253" s="21"/>
      <c r="DG253" s="21"/>
      <c r="DH253" s="21"/>
      <c r="DI253" s="21"/>
      <c r="DJ253" s="21"/>
      <c r="DK253" s="21"/>
      <c r="DL253" s="21"/>
      <c r="DM253" s="21"/>
      <c r="DN253" s="21"/>
      <c r="DO253" s="21"/>
      <c r="DP253" s="21"/>
      <c r="DQ253" s="21"/>
      <c r="DR253" s="21"/>
      <c r="DS253" s="21"/>
      <c r="DT253" s="21"/>
      <c r="DU253" s="21"/>
      <c r="DV253" s="21"/>
      <c r="DW253" s="21"/>
      <c r="DX253" s="21"/>
      <c r="DY253" s="21"/>
      <c r="DZ253" s="21"/>
      <c r="EA253" s="21"/>
      <c r="EB253" s="21"/>
      <c r="EC253" s="21"/>
      <c r="ED253" s="21"/>
      <c r="EE253" s="21"/>
      <c r="EF253" s="21"/>
      <c r="EG253" s="21"/>
      <c r="EH253" s="21"/>
      <c r="EI253" s="21"/>
      <c r="EJ253" s="21"/>
      <c r="EK253" s="21"/>
      <c r="EL253" s="21"/>
      <c r="EM253" s="21"/>
      <c r="EN253" s="21"/>
      <c r="EO253" s="21"/>
    </row>
    <row r="254" spans="1:145" ht="14.25" customHeight="1">
      <c r="A254" s="21"/>
      <c r="B254" s="21"/>
      <c r="C254" s="21"/>
      <c r="D254" s="79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  <c r="AH254" s="21"/>
      <c r="AI254" s="21"/>
      <c r="AJ254" s="21"/>
      <c r="AK254" s="21"/>
      <c r="AL254" s="21"/>
      <c r="AM254" s="21"/>
      <c r="AN254" s="21"/>
      <c r="AO254" s="21"/>
      <c r="AP254" s="21"/>
      <c r="AQ254" s="21"/>
      <c r="AR254" s="21"/>
      <c r="AS254" s="21"/>
      <c r="AT254" s="21"/>
      <c r="AU254" s="21"/>
      <c r="AV254" s="21"/>
      <c r="AW254" s="21"/>
      <c r="AX254" s="21"/>
      <c r="AY254" s="21"/>
      <c r="AZ254" s="21"/>
      <c r="BA254" s="21"/>
      <c r="BB254" s="21"/>
      <c r="BC254" s="21"/>
      <c r="BD254" s="21"/>
      <c r="BE254" s="21"/>
      <c r="BF254" s="21"/>
      <c r="BG254" s="21"/>
      <c r="BH254" s="21"/>
      <c r="BI254" s="21"/>
      <c r="BJ254" s="21"/>
      <c r="BK254" s="21"/>
      <c r="BL254" s="21"/>
      <c r="BM254" s="21"/>
      <c r="BN254" s="21"/>
      <c r="BO254" s="21"/>
      <c r="BP254" s="21"/>
      <c r="BQ254" s="21"/>
      <c r="BR254" s="21"/>
      <c r="BS254" s="21"/>
      <c r="BT254" s="21"/>
      <c r="BU254" s="21"/>
      <c r="BV254" s="21"/>
      <c r="BW254" s="21"/>
      <c r="BX254" s="21"/>
      <c r="BY254" s="21"/>
      <c r="BZ254" s="21"/>
      <c r="CA254" s="21"/>
      <c r="CB254" s="21"/>
      <c r="CC254" s="21"/>
      <c r="CD254" s="21"/>
      <c r="CE254" s="21"/>
      <c r="CF254" s="21"/>
      <c r="CG254" s="21"/>
      <c r="CH254" s="21"/>
      <c r="CI254" s="21"/>
      <c r="CJ254" s="21"/>
      <c r="CK254" s="21"/>
      <c r="CL254" s="21"/>
      <c r="CM254" s="21"/>
      <c r="CN254" s="21"/>
      <c r="CO254" s="21"/>
      <c r="CP254" s="21"/>
      <c r="CQ254" s="21"/>
      <c r="CR254" s="21"/>
      <c r="CS254" s="21"/>
      <c r="CT254" s="21"/>
      <c r="CU254" s="21"/>
      <c r="CV254" s="21"/>
      <c r="CW254" s="21"/>
      <c r="CX254" s="21"/>
      <c r="CY254" s="21"/>
      <c r="CZ254" s="21"/>
      <c r="DA254" s="21"/>
      <c r="DB254" s="21"/>
      <c r="DC254" s="21"/>
      <c r="DD254" s="21"/>
      <c r="DE254" s="21"/>
      <c r="DF254" s="21"/>
      <c r="DG254" s="21"/>
      <c r="DH254" s="21"/>
      <c r="DI254" s="21"/>
      <c r="DJ254" s="21"/>
      <c r="DK254" s="21"/>
      <c r="DL254" s="21"/>
      <c r="DM254" s="21"/>
      <c r="DN254" s="21"/>
      <c r="DO254" s="21"/>
      <c r="DP254" s="21"/>
      <c r="DQ254" s="21"/>
      <c r="DR254" s="21"/>
      <c r="DS254" s="21"/>
      <c r="DT254" s="21"/>
      <c r="DU254" s="21"/>
      <c r="DV254" s="21"/>
      <c r="DW254" s="21"/>
      <c r="DX254" s="21"/>
      <c r="DY254" s="21"/>
      <c r="DZ254" s="21"/>
      <c r="EA254" s="21"/>
      <c r="EB254" s="21"/>
      <c r="EC254" s="21"/>
      <c r="ED254" s="21"/>
      <c r="EE254" s="21"/>
      <c r="EF254" s="21"/>
      <c r="EG254" s="21"/>
      <c r="EH254" s="21"/>
      <c r="EI254" s="21"/>
      <c r="EJ254" s="21"/>
      <c r="EK254" s="21"/>
      <c r="EL254" s="21"/>
      <c r="EM254" s="21"/>
      <c r="EN254" s="21"/>
      <c r="EO254" s="21"/>
    </row>
    <row r="255" spans="1:145" ht="14.25" customHeight="1">
      <c r="A255" s="21"/>
      <c r="B255" s="21"/>
      <c r="C255" s="21"/>
      <c r="D255" s="79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  <c r="AH255" s="21"/>
      <c r="AI255" s="21"/>
      <c r="AJ255" s="21"/>
      <c r="AK255" s="21"/>
      <c r="AL255" s="21"/>
      <c r="AM255" s="21"/>
      <c r="AN255" s="21"/>
      <c r="AO255" s="21"/>
      <c r="AP255" s="21"/>
      <c r="AQ255" s="21"/>
      <c r="AR255" s="21"/>
      <c r="AS255" s="21"/>
      <c r="AT255" s="21"/>
      <c r="AU255" s="21"/>
      <c r="AV255" s="21"/>
      <c r="AW255" s="21"/>
      <c r="AX255" s="21"/>
      <c r="AY255" s="21"/>
      <c r="AZ255" s="21"/>
      <c r="BA255" s="21"/>
      <c r="BB255" s="21"/>
      <c r="BC255" s="21"/>
      <c r="BD255" s="21"/>
      <c r="BE255" s="21"/>
      <c r="BF255" s="21"/>
      <c r="BG255" s="21"/>
      <c r="BH255" s="21"/>
      <c r="BI255" s="21"/>
      <c r="BJ255" s="21"/>
      <c r="BK255" s="21"/>
      <c r="BL255" s="21"/>
      <c r="BM255" s="21"/>
      <c r="BN255" s="21"/>
      <c r="BO255" s="21"/>
      <c r="BP255" s="21"/>
      <c r="BQ255" s="21"/>
      <c r="BR255" s="21"/>
      <c r="BS255" s="21"/>
      <c r="BT255" s="21"/>
      <c r="BU255" s="21"/>
      <c r="BV255" s="21"/>
      <c r="BW255" s="21"/>
      <c r="BX255" s="21"/>
      <c r="BY255" s="21"/>
      <c r="BZ255" s="21"/>
      <c r="CA255" s="21"/>
      <c r="CB255" s="21"/>
      <c r="CC255" s="21"/>
      <c r="CD255" s="21"/>
      <c r="CE255" s="21"/>
      <c r="CF255" s="21"/>
      <c r="CG255" s="21"/>
      <c r="CH255" s="21"/>
      <c r="CI255" s="21"/>
      <c r="CJ255" s="21"/>
      <c r="CK255" s="21"/>
      <c r="CL255" s="21"/>
      <c r="CM255" s="21"/>
      <c r="CN255" s="21"/>
      <c r="CO255" s="21"/>
      <c r="CP255" s="21"/>
      <c r="CQ255" s="21"/>
      <c r="CR255" s="21"/>
      <c r="CS255" s="21"/>
      <c r="CT255" s="21"/>
      <c r="CU255" s="21"/>
      <c r="CV255" s="21"/>
      <c r="CW255" s="21"/>
      <c r="CX255" s="21"/>
      <c r="CY255" s="21"/>
      <c r="CZ255" s="21"/>
      <c r="DA255" s="21"/>
      <c r="DB255" s="21"/>
      <c r="DC255" s="21"/>
      <c r="DD255" s="21"/>
      <c r="DE255" s="21"/>
      <c r="DF255" s="21"/>
      <c r="DG255" s="21"/>
      <c r="DH255" s="21"/>
      <c r="DI255" s="21"/>
      <c r="DJ255" s="21"/>
      <c r="DK255" s="21"/>
      <c r="DL255" s="21"/>
      <c r="DM255" s="21"/>
      <c r="DN255" s="21"/>
      <c r="DO255" s="21"/>
      <c r="DP255" s="21"/>
      <c r="DQ255" s="21"/>
      <c r="DR255" s="21"/>
      <c r="DS255" s="21"/>
      <c r="DT255" s="21"/>
      <c r="DU255" s="21"/>
      <c r="DV255" s="21"/>
      <c r="DW255" s="21"/>
      <c r="DX255" s="21"/>
      <c r="DY255" s="21"/>
      <c r="DZ255" s="21"/>
      <c r="EA255" s="21"/>
      <c r="EB255" s="21"/>
      <c r="EC255" s="21"/>
      <c r="ED255" s="21"/>
      <c r="EE255" s="21"/>
      <c r="EF255" s="21"/>
      <c r="EG255" s="21"/>
      <c r="EH255" s="21"/>
      <c r="EI255" s="21"/>
      <c r="EJ255" s="21"/>
      <c r="EK255" s="21"/>
      <c r="EL255" s="21"/>
      <c r="EM255" s="21"/>
      <c r="EN255" s="21"/>
      <c r="EO255" s="21"/>
    </row>
    <row r="256" spans="1:145" ht="14.25" customHeight="1">
      <c r="A256" s="21"/>
      <c r="B256" s="21"/>
      <c r="C256" s="21"/>
      <c r="D256" s="79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  <c r="AH256" s="21"/>
      <c r="AI256" s="21"/>
      <c r="AJ256" s="21"/>
      <c r="AK256" s="21"/>
      <c r="AL256" s="21"/>
      <c r="AM256" s="21"/>
      <c r="AN256" s="21"/>
      <c r="AO256" s="21"/>
      <c r="AP256" s="21"/>
      <c r="AQ256" s="21"/>
      <c r="AR256" s="21"/>
      <c r="AS256" s="21"/>
      <c r="AT256" s="21"/>
      <c r="AU256" s="21"/>
      <c r="AV256" s="21"/>
      <c r="AW256" s="21"/>
      <c r="AX256" s="21"/>
      <c r="AY256" s="21"/>
      <c r="AZ256" s="21"/>
      <c r="BA256" s="21"/>
      <c r="BB256" s="21"/>
      <c r="BC256" s="21"/>
      <c r="BD256" s="21"/>
      <c r="BE256" s="21"/>
      <c r="BF256" s="21"/>
      <c r="BG256" s="21"/>
      <c r="BH256" s="21"/>
      <c r="BI256" s="21"/>
      <c r="BJ256" s="21"/>
      <c r="BK256" s="21"/>
      <c r="BL256" s="21"/>
      <c r="BM256" s="21"/>
      <c r="BN256" s="21"/>
      <c r="BO256" s="21"/>
      <c r="BP256" s="21"/>
      <c r="BQ256" s="21"/>
      <c r="BR256" s="21"/>
      <c r="BS256" s="21"/>
      <c r="BT256" s="21"/>
      <c r="BU256" s="21"/>
      <c r="BV256" s="21"/>
      <c r="BW256" s="21"/>
      <c r="BX256" s="21"/>
      <c r="BY256" s="21"/>
      <c r="BZ256" s="21"/>
      <c r="CA256" s="21"/>
      <c r="CB256" s="21"/>
      <c r="CC256" s="21"/>
      <c r="CD256" s="21"/>
      <c r="CE256" s="21"/>
      <c r="CF256" s="21"/>
      <c r="CG256" s="21"/>
      <c r="CH256" s="21"/>
      <c r="CI256" s="21"/>
      <c r="CJ256" s="21"/>
      <c r="CK256" s="21"/>
      <c r="CL256" s="21"/>
      <c r="CM256" s="21"/>
      <c r="CN256" s="21"/>
      <c r="CO256" s="21"/>
      <c r="CP256" s="21"/>
      <c r="CQ256" s="21"/>
      <c r="CR256" s="21"/>
      <c r="CS256" s="21"/>
      <c r="CT256" s="21"/>
      <c r="CU256" s="21"/>
      <c r="CV256" s="21"/>
      <c r="CW256" s="21"/>
      <c r="CX256" s="21"/>
      <c r="CY256" s="21"/>
      <c r="CZ256" s="21"/>
      <c r="DA256" s="21"/>
      <c r="DB256" s="21"/>
      <c r="DC256" s="21"/>
      <c r="DD256" s="21"/>
      <c r="DE256" s="21"/>
      <c r="DF256" s="21"/>
      <c r="DG256" s="21"/>
      <c r="DH256" s="21"/>
      <c r="DI256" s="21"/>
      <c r="DJ256" s="21"/>
      <c r="DK256" s="21"/>
      <c r="DL256" s="21"/>
      <c r="DM256" s="21"/>
      <c r="DN256" s="21"/>
      <c r="DO256" s="21"/>
      <c r="DP256" s="21"/>
      <c r="DQ256" s="21"/>
      <c r="DR256" s="21"/>
      <c r="DS256" s="21"/>
      <c r="DT256" s="21"/>
      <c r="DU256" s="21"/>
      <c r="DV256" s="21"/>
      <c r="DW256" s="21"/>
      <c r="DX256" s="21"/>
      <c r="DY256" s="21"/>
      <c r="DZ256" s="21"/>
      <c r="EA256" s="21"/>
      <c r="EB256" s="21"/>
      <c r="EC256" s="21"/>
      <c r="ED256" s="21"/>
      <c r="EE256" s="21"/>
      <c r="EF256" s="21"/>
      <c r="EG256" s="21"/>
      <c r="EH256" s="21"/>
      <c r="EI256" s="21"/>
      <c r="EJ256" s="21"/>
      <c r="EK256" s="21"/>
      <c r="EL256" s="21"/>
      <c r="EM256" s="21"/>
      <c r="EN256" s="21"/>
      <c r="EO256" s="21"/>
    </row>
    <row r="257" spans="1:145" ht="14.25" customHeight="1">
      <c r="A257" s="21"/>
      <c r="B257" s="21"/>
      <c r="C257" s="21"/>
      <c r="D257" s="79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  <c r="AH257" s="21"/>
      <c r="AI257" s="21"/>
      <c r="AJ257" s="21"/>
      <c r="AK257" s="21"/>
      <c r="AL257" s="21"/>
      <c r="AM257" s="21"/>
      <c r="AN257" s="21"/>
      <c r="AO257" s="21"/>
      <c r="AP257" s="21"/>
      <c r="AQ257" s="21"/>
      <c r="AR257" s="21"/>
      <c r="AS257" s="21"/>
      <c r="AT257" s="21"/>
      <c r="AU257" s="21"/>
      <c r="AV257" s="21"/>
      <c r="AW257" s="21"/>
      <c r="AX257" s="21"/>
      <c r="AY257" s="21"/>
      <c r="AZ257" s="21"/>
      <c r="BA257" s="21"/>
      <c r="BB257" s="21"/>
      <c r="BC257" s="21"/>
      <c r="BD257" s="21"/>
      <c r="BE257" s="21"/>
      <c r="BF257" s="21"/>
      <c r="BG257" s="21"/>
      <c r="BH257" s="21"/>
      <c r="BI257" s="21"/>
      <c r="BJ257" s="21"/>
      <c r="BK257" s="21"/>
      <c r="BL257" s="21"/>
      <c r="BM257" s="21"/>
      <c r="BN257" s="21"/>
      <c r="BO257" s="21"/>
      <c r="BP257" s="21"/>
      <c r="BQ257" s="21"/>
      <c r="BR257" s="21"/>
      <c r="BS257" s="21"/>
      <c r="BT257" s="21"/>
      <c r="BU257" s="21"/>
      <c r="BV257" s="21"/>
      <c r="BW257" s="21"/>
      <c r="BX257" s="21"/>
      <c r="BY257" s="21"/>
      <c r="BZ257" s="21"/>
      <c r="CA257" s="21"/>
      <c r="CB257" s="21"/>
      <c r="CC257" s="21"/>
      <c r="CD257" s="21"/>
      <c r="CE257" s="21"/>
      <c r="CF257" s="21"/>
      <c r="CG257" s="21"/>
      <c r="CH257" s="21"/>
      <c r="CI257" s="21"/>
      <c r="CJ257" s="21"/>
      <c r="CK257" s="21"/>
      <c r="CL257" s="21"/>
      <c r="CM257" s="21"/>
      <c r="CN257" s="21"/>
      <c r="CO257" s="21"/>
      <c r="CP257" s="21"/>
      <c r="CQ257" s="21"/>
      <c r="CR257" s="21"/>
      <c r="CS257" s="21"/>
      <c r="CT257" s="21"/>
      <c r="CU257" s="21"/>
      <c r="CV257" s="21"/>
      <c r="CW257" s="21"/>
      <c r="CX257" s="21"/>
      <c r="CY257" s="21"/>
      <c r="CZ257" s="21"/>
      <c r="DA257" s="21"/>
      <c r="DB257" s="21"/>
      <c r="DC257" s="21"/>
      <c r="DD257" s="21"/>
      <c r="DE257" s="21"/>
      <c r="DF257" s="21"/>
      <c r="DG257" s="21"/>
      <c r="DH257" s="21"/>
      <c r="DI257" s="21"/>
      <c r="DJ257" s="21"/>
      <c r="DK257" s="21"/>
      <c r="DL257" s="21"/>
      <c r="DM257" s="21"/>
      <c r="DN257" s="21"/>
      <c r="DO257" s="21"/>
      <c r="DP257" s="21"/>
      <c r="DQ257" s="21"/>
      <c r="DR257" s="21"/>
      <c r="DS257" s="21"/>
      <c r="DT257" s="21"/>
      <c r="DU257" s="21"/>
      <c r="DV257" s="21"/>
      <c r="DW257" s="21"/>
      <c r="DX257" s="21"/>
      <c r="DY257" s="21"/>
      <c r="DZ257" s="21"/>
      <c r="EA257" s="21"/>
      <c r="EB257" s="21"/>
      <c r="EC257" s="21"/>
      <c r="ED257" s="21"/>
      <c r="EE257" s="21"/>
      <c r="EF257" s="21"/>
      <c r="EG257" s="21"/>
      <c r="EH257" s="21"/>
      <c r="EI257" s="21"/>
      <c r="EJ257" s="21"/>
      <c r="EK257" s="21"/>
      <c r="EL257" s="21"/>
      <c r="EM257" s="21"/>
      <c r="EN257" s="21"/>
      <c r="EO257" s="21"/>
    </row>
    <row r="258" spans="1:145" ht="14.25" customHeight="1">
      <c r="A258" s="21"/>
      <c r="B258" s="21"/>
      <c r="C258" s="21"/>
      <c r="D258" s="79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  <c r="AH258" s="21"/>
      <c r="AI258" s="21"/>
      <c r="AJ258" s="21"/>
      <c r="AK258" s="21"/>
      <c r="AL258" s="21"/>
      <c r="AM258" s="21"/>
      <c r="AN258" s="21"/>
      <c r="AO258" s="21"/>
      <c r="AP258" s="21"/>
      <c r="AQ258" s="21"/>
      <c r="AR258" s="21"/>
      <c r="AS258" s="21"/>
      <c r="AT258" s="21"/>
      <c r="AU258" s="21"/>
      <c r="AV258" s="21"/>
      <c r="AW258" s="21"/>
      <c r="AX258" s="21"/>
      <c r="AY258" s="21"/>
      <c r="AZ258" s="21"/>
      <c r="BA258" s="21"/>
      <c r="BB258" s="21"/>
      <c r="BC258" s="21"/>
      <c r="BD258" s="21"/>
      <c r="BE258" s="21"/>
      <c r="BF258" s="21"/>
      <c r="BG258" s="21"/>
      <c r="BH258" s="21"/>
      <c r="BI258" s="21"/>
      <c r="BJ258" s="21"/>
      <c r="BK258" s="21"/>
      <c r="BL258" s="21"/>
      <c r="BM258" s="21"/>
      <c r="BN258" s="21"/>
      <c r="BO258" s="21"/>
      <c r="BP258" s="21"/>
      <c r="BQ258" s="21"/>
      <c r="BR258" s="21"/>
      <c r="BS258" s="21"/>
      <c r="BT258" s="21"/>
      <c r="BU258" s="21"/>
      <c r="BV258" s="21"/>
      <c r="BW258" s="21"/>
      <c r="BX258" s="21"/>
      <c r="BY258" s="21"/>
      <c r="BZ258" s="21"/>
      <c r="CA258" s="21"/>
      <c r="CB258" s="21"/>
      <c r="CC258" s="21"/>
      <c r="CD258" s="21"/>
      <c r="CE258" s="21"/>
      <c r="CF258" s="21"/>
      <c r="CG258" s="21"/>
      <c r="CH258" s="21"/>
      <c r="CI258" s="21"/>
      <c r="CJ258" s="21"/>
      <c r="CK258" s="21"/>
      <c r="CL258" s="21"/>
      <c r="CM258" s="21"/>
      <c r="CN258" s="21"/>
      <c r="CO258" s="21"/>
      <c r="CP258" s="21"/>
      <c r="CQ258" s="21"/>
      <c r="CR258" s="21"/>
      <c r="CS258" s="21"/>
      <c r="CT258" s="21"/>
      <c r="CU258" s="21"/>
      <c r="CV258" s="21"/>
      <c r="CW258" s="21"/>
      <c r="CX258" s="21"/>
      <c r="CY258" s="21"/>
      <c r="CZ258" s="21"/>
      <c r="DA258" s="21"/>
      <c r="DB258" s="21"/>
      <c r="DC258" s="21"/>
      <c r="DD258" s="21"/>
      <c r="DE258" s="21"/>
      <c r="DF258" s="21"/>
      <c r="DG258" s="21"/>
      <c r="DH258" s="21"/>
      <c r="DI258" s="21"/>
      <c r="DJ258" s="21"/>
      <c r="DK258" s="21"/>
      <c r="DL258" s="21"/>
      <c r="DM258" s="21"/>
      <c r="DN258" s="21"/>
      <c r="DO258" s="21"/>
      <c r="DP258" s="21"/>
      <c r="DQ258" s="21"/>
      <c r="DR258" s="21"/>
      <c r="DS258" s="21"/>
      <c r="DT258" s="21"/>
      <c r="DU258" s="21"/>
      <c r="DV258" s="21"/>
      <c r="DW258" s="21"/>
      <c r="DX258" s="21"/>
      <c r="DY258" s="21"/>
      <c r="DZ258" s="21"/>
      <c r="EA258" s="21"/>
      <c r="EB258" s="21"/>
      <c r="EC258" s="21"/>
      <c r="ED258" s="21"/>
      <c r="EE258" s="21"/>
      <c r="EF258" s="21"/>
      <c r="EG258" s="21"/>
      <c r="EH258" s="21"/>
      <c r="EI258" s="21"/>
      <c r="EJ258" s="21"/>
      <c r="EK258" s="21"/>
      <c r="EL258" s="21"/>
      <c r="EM258" s="21"/>
      <c r="EN258" s="21"/>
      <c r="EO258" s="21"/>
    </row>
    <row r="259" spans="1:145" ht="14.25" customHeight="1">
      <c r="A259" s="21"/>
      <c r="B259" s="21"/>
      <c r="C259" s="21"/>
      <c r="D259" s="79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  <c r="AH259" s="21"/>
      <c r="AI259" s="21"/>
      <c r="AJ259" s="21"/>
      <c r="AK259" s="21"/>
      <c r="AL259" s="21"/>
      <c r="AM259" s="21"/>
      <c r="AN259" s="21"/>
      <c r="AO259" s="21"/>
      <c r="AP259" s="21"/>
      <c r="AQ259" s="21"/>
      <c r="AR259" s="21"/>
      <c r="AS259" s="21"/>
      <c r="AT259" s="21"/>
      <c r="AU259" s="21"/>
      <c r="AV259" s="21"/>
      <c r="AW259" s="21"/>
      <c r="AX259" s="21"/>
      <c r="AY259" s="21"/>
      <c r="AZ259" s="21"/>
      <c r="BA259" s="21"/>
      <c r="BB259" s="21"/>
      <c r="BC259" s="21"/>
      <c r="BD259" s="21"/>
      <c r="BE259" s="21"/>
      <c r="BF259" s="21"/>
      <c r="BG259" s="21"/>
      <c r="BH259" s="21"/>
      <c r="BI259" s="21"/>
      <c r="BJ259" s="21"/>
      <c r="BK259" s="21"/>
      <c r="BL259" s="21"/>
      <c r="BM259" s="21"/>
      <c r="BN259" s="21"/>
      <c r="BO259" s="21"/>
      <c r="BP259" s="21"/>
      <c r="BQ259" s="21"/>
      <c r="BR259" s="21"/>
      <c r="BS259" s="21"/>
      <c r="BT259" s="21"/>
      <c r="BU259" s="21"/>
      <c r="BV259" s="21"/>
      <c r="BW259" s="21"/>
      <c r="BX259" s="21"/>
      <c r="BY259" s="21"/>
      <c r="BZ259" s="21"/>
      <c r="CA259" s="21"/>
      <c r="CB259" s="21"/>
      <c r="CC259" s="21"/>
      <c r="CD259" s="21"/>
      <c r="CE259" s="21"/>
      <c r="CF259" s="21"/>
      <c r="CG259" s="21"/>
      <c r="CH259" s="21"/>
      <c r="CI259" s="21"/>
      <c r="CJ259" s="21"/>
      <c r="CK259" s="21"/>
      <c r="CL259" s="21"/>
      <c r="CM259" s="21"/>
      <c r="CN259" s="21"/>
      <c r="CO259" s="21"/>
      <c r="CP259" s="21"/>
      <c r="CQ259" s="21"/>
      <c r="CR259" s="21"/>
      <c r="CS259" s="21"/>
      <c r="CT259" s="21"/>
      <c r="CU259" s="21"/>
      <c r="CV259" s="21"/>
      <c r="CW259" s="21"/>
      <c r="CX259" s="21"/>
      <c r="CY259" s="21"/>
      <c r="CZ259" s="21"/>
      <c r="DA259" s="21"/>
      <c r="DB259" s="21"/>
      <c r="DC259" s="21"/>
      <c r="DD259" s="21"/>
      <c r="DE259" s="21"/>
      <c r="DF259" s="21"/>
      <c r="DG259" s="21"/>
      <c r="DH259" s="21"/>
      <c r="DI259" s="21"/>
      <c r="DJ259" s="21"/>
      <c r="DK259" s="21"/>
      <c r="DL259" s="21"/>
      <c r="DM259" s="21"/>
      <c r="DN259" s="21"/>
      <c r="DO259" s="21"/>
      <c r="DP259" s="21"/>
      <c r="DQ259" s="21"/>
      <c r="DR259" s="21"/>
      <c r="DS259" s="21"/>
      <c r="DT259" s="21"/>
      <c r="DU259" s="21"/>
      <c r="DV259" s="21"/>
      <c r="DW259" s="21"/>
      <c r="DX259" s="21"/>
      <c r="DY259" s="21"/>
      <c r="DZ259" s="21"/>
      <c r="EA259" s="21"/>
      <c r="EB259" s="21"/>
      <c r="EC259" s="21"/>
      <c r="ED259" s="21"/>
      <c r="EE259" s="21"/>
      <c r="EF259" s="21"/>
      <c r="EG259" s="21"/>
      <c r="EH259" s="21"/>
      <c r="EI259" s="21"/>
      <c r="EJ259" s="21"/>
      <c r="EK259" s="21"/>
      <c r="EL259" s="21"/>
      <c r="EM259" s="21"/>
      <c r="EN259" s="21"/>
      <c r="EO259" s="21"/>
    </row>
    <row r="260" spans="1:145" ht="14.25" customHeight="1">
      <c r="A260" s="21"/>
      <c r="B260" s="21"/>
      <c r="C260" s="21"/>
      <c r="D260" s="79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  <c r="AH260" s="21"/>
      <c r="AI260" s="21"/>
      <c r="AJ260" s="21"/>
      <c r="AK260" s="21"/>
      <c r="AL260" s="21"/>
      <c r="AM260" s="21"/>
      <c r="AN260" s="21"/>
      <c r="AO260" s="21"/>
      <c r="AP260" s="21"/>
      <c r="AQ260" s="21"/>
      <c r="AR260" s="21"/>
      <c r="AS260" s="21"/>
      <c r="AT260" s="21"/>
      <c r="AU260" s="21"/>
      <c r="AV260" s="21"/>
      <c r="AW260" s="21"/>
      <c r="AX260" s="21"/>
      <c r="AY260" s="21"/>
      <c r="AZ260" s="21"/>
      <c r="BA260" s="21"/>
      <c r="BB260" s="21"/>
      <c r="BC260" s="21"/>
      <c r="BD260" s="21"/>
      <c r="BE260" s="21"/>
      <c r="BF260" s="21"/>
      <c r="BG260" s="21"/>
      <c r="BH260" s="21"/>
      <c r="BI260" s="21"/>
      <c r="BJ260" s="21"/>
      <c r="BK260" s="21"/>
      <c r="BL260" s="21"/>
      <c r="BM260" s="21"/>
      <c r="BN260" s="21"/>
      <c r="BO260" s="21"/>
      <c r="BP260" s="21"/>
      <c r="BQ260" s="21"/>
      <c r="BR260" s="21"/>
      <c r="BS260" s="21"/>
      <c r="BT260" s="21"/>
      <c r="BU260" s="21"/>
      <c r="BV260" s="21"/>
      <c r="BW260" s="21"/>
      <c r="BX260" s="21"/>
      <c r="BY260" s="21"/>
      <c r="BZ260" s="21"/>
      <c r="CA260" s="21"/>
      <c r="CB260" s="21"/>
      <c r="CC260" s="21"/>
      <c r="CD260" s="21"/>
      <c r="CE260" s="21"/>
      <c r="CF260" s="21"/>
      <c r="CG260" s="21"/>
      <c r="CH260" s="21"/>
      <c r="CI260" s="21"/>
      <c r="CJ260" s="21"/>
      <c r="CK260" s="21"/>
      <c r="CL260" s="21"/>
      <c r="CM260" s="21"/>
      <c r="CN260" s="21"/>
      <c r="CO260" s="21"/>
      <c r="CP260" s="21"/>
      <c r="CQ260" s="21"/>
      <c r="CR260" s="21"/>
      <c r="CS260" s="21"/>
      <c r="CT260" s="21"/>
      <c r="CU260" s="21"/>
      <c r="CV260" s="21"/>
      <c r="CW260" s="21"/>
      <c r="CX260" s="21"/>
      <c r="CY260" s="21"/>
      <c r="CZ260" s="21"/>
      <c r="DA260" s="21"/>
      <c r="DB260" s="21"/>
      <c r="DC260" s="21"/>
      <c r="DD260" s="21"/>
      <c r="DE260" s="21"/>
      <c r="DF260" s="21"/>
      <c r="DG260" s="21"/>
      <c r="DH260" s="21"/>
      <c r="DI260" s="21"/>
      <c r="DJ260" s="21"/>
      <c r="DK260" s="21"/>
      <c r="DL260" s="21"/>
      <c r="DM260" s="21"/>
      <c r="DN260" s="21"/>
      <c r="DO260" s="21"/>
      <c r="DP260" s="21"/>
      <c r="DQ260" s="21"/>
      <c r="DR260" s="21"/>
      <c r="DS260" s="21"/>
      <c r="DT260" s="21"/>
      <c r="DU260" s="21"/>
      <c r="DV260" s="21"/>
      <c r="DW260" s="21"/>
      <c r="DX260" s="21"/>
      <c r="DY260" s="21"/>
      <c r="DZ260" s="21"/>
      <c r="EA260" s="21"/>
      <c r="EB260" s="21"/>
      <c r="EC260" s="21"/>
      <c r="ED260" s="21"/>
      <c r="EE260" s="21"/>
      <c r="EF260" s="21"/>
      <c r="EG260" s="21"/>
      <c r="EH260" s="21"/>
      <c r="EI260" s="21"/>
      <c r="EJ260" s="21"/>
      <c r="EK260" s="21"/>
      <c r="EL260" s="21"/>
      <c r="EM260" s="21"/>
      <c r="EN260" s="21"/>
      <c r="EO260" s="21"/>
    </row>
    <row r="261" spans="1:145" ht="14.25" customHeight="1">
      <c r="A261" s="21"/>
      <c r="B261" s="21"/>
      <c r="C261" s="21"/>
      <c r="D261" s="79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  <c r="AH261" s="21"/>
      <c r="AI261" s="21"/>
      <c r="AJ261" s="21"/>
      <c r="AK261" s="21"/>
      <c r="AL261" s="21"/>
      <c r="AM261" s="21"/>
      <c r="AN261" s="21"/>
      <c r="AO261" s="21"/>
      <c r="AP261" s="21"/>
      <c r="AQ261" s="21"/>
      <c r="AR261" s="21"/>
      <c r="AS261" s="21"/>
      <c r="AT261" s="21"/>
      <c r="AU261" s="21"/>
      <c r="AV261" s="21"/>
      <c r="AW261" s="21"/>
      <c r="AX261" s="21"/>
      <c r="AY261" s="21"/>
      <c r="AZ261" s="21"/>
      <c r="BA261" s="21"/>
      <c r="BB261" s="21"/>
      <c r="BC261" s="21"/>
      <c r="BD261" s="21"/>
      <c r="BE261" s="21"/>
      <c r="BF261" s="21"/>
      <c r="BG261" s="21"/>
      <c r="BH261" s="21"/>
      <c r="BI261" s="21"/>
      <c r="BJ261" s="21"/>
      <c r="BK261" s="21"/>
      <c r="BL261" s="21"/>
      <c r="BM261" s="21"/>
      <c r="BN261" s="21"/>
      <c r="BO261" s="21"/>
      <c r="BP261" s="21"/>
      <c r="BQ261" s="21"/>
      <c r="BR261" s="21"/>
      <c r="BS261" s="21"/>
      <c r="BT261" s="21"/>
      <c r="BU261" s="21"/>
      <c r="BV261" s="21"/>
      <c r="BW261" s="21"/>
      <c r="BX261" s="21"/>
      <c r="BY261" s="21"/>
      <c r="BZ261" s="21"/>
      <c r="CA261" s="21"/>
      <c r="CB261" s="21"/>
      <c r="CC261" s="21"/>
      <c r="CD261" s="21"/>
      <c r="CE261" s="21"/>
      <c r="CF261" s="21"/>
      <c r="CG261" s="21"/>
      <c r="CH261" s="21"/>
      <c r="CI261" s="21"/>
      <c r="CJ261" s="21"/>
      <c r="CK261" s="21"/>
      <c r="CL261" s="21"/>
      <c r="CM261" s="21"/>
      <c r="CN261" s="21"/>
      <c r="CO261" s="21"/>
      <c r="CP261" s="21"/>
      <c r="CQ261" s="21"/>
      <c r="CR261" s="21"/>
      <c r="CS261" s="21"/>
      <c r="CT261" s="21"/>
      <c r="CU261" s="21"/>
      <c r="CV261" s="21"/>
      <c r="CW261" s="21"/>
      <c r="CX261" s="21"/>
      <c r="CY261" s="21"/>
      <c r="CZ261" s="21"/>
      <c r="DA261" s="21"/>
      <c r="DB261" s="21"/>
      <c r="DC261" s="21"/>
      <c r="DD261" s="21"/>
      <c r="DE261" s="21"/>
      <c r="DF261" s="21"/>
      <c r="DG261" s="21"/>
      <c r="DH261" s="21"/>
      <c r="DI261" s="21"/>
      <c r="DJ261" s="21"/>
      <c r="DK261" s="21"/>
      <c r="DL261" s="21"/>
      <c r="DM261" s="21"/>
      <c r="DN261" s="21"/>
      <c r="DO261" s="21"/>
      <c r="DP261" s="21"/>
      <c r="DQ261" s="21"/>
      <c r="DR261" s="21"/>
      <c r="DS261" s="21"/>
      <c r="DT261" s="21"/>
      <c r="DU261" s="21"/>
      <c r="DV261" s="21"/>
      <c r="DW261" s="21"/>
      <c r="DX261" s="21"/>
      <c r="DY261" s="21"/>
      <c r="DZ261" s="21"/>
      <c r="EA261" s="21"/>
      <c r="EB261" s="21"/>
      <c r="EC261" s="21"/>
      <c r="ED261" s="21"/>
      <c r="EE261" s="21"/>
      <c r="EF261" s="21"/>
      <c r="EG261" s="21"/>
      <c r="EH261" s="21"/>
      <c r="EI261" s="21"/>
      <c r="EJ261" s="21"/>
      <c r="EK261" s="21"/>
      <c r="EL261" s="21"/>
      <c r="EM261" s="21"/>
      <c r="EN261" s="21"/>
      <c r="EO261" s="21"/>
    </row>
    <row r="262" spans="1:145" ht="14.25" customHeight="1">
      <c r="A262" s="21"/>
      <c r="B262" s="21"/>
      <c r="C262" s="21"/>
      <c r="D262" s="79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  <c r="AH262" s="21"/>
      <c r="AI262" s="21"/>
      <c r="AJ262" s="21"/>
      <c r="AK262" s="21"/>
      <c r="AL262" s="21"/>
      <c r="AM262" s="21"/>
      <c r="AN262" s="21"/>
      <c r="AO262" s="21"/>
      <c r="AP262" s="21"/>
      <c r="AQ262" s="21"/>
      <c r="AR262" s="21"/>
      <c r="AS262" s="21"/>
      <c r="AT262" s="21"/>
      <c r="AU262" s="21"/>
      <c r="AV262" s="21"/>
      <c r="AW262" s="21"/>
      <c r="AX262" s="21"/>
      <c r="AY262" s="21"/>
      <c r="AZ262" s="21"/>
      <c r="BA262" s="21"/>
      <c r="BB262" s="21"/>
      <c r="BC262" s="21"/>
      <c r="BD262" s="21"/>
      <c r="BE262" s="21"/>
      <c r="BF262" s="21"/>
      <c r="BG262" s="21"/>
      <c r="BH262" s="21"/>
      <c r="BI262" s="21"/>
      <c r="BJ262" s="21"/>
      <c r="BK262" s="21"/>
      <c r="BL262" s="21"/>
      <c r="BM262" s="21"/>
      <c r="BN262" s="21"/>
      <c r="BO262" s="21"/>
      <c r="BP262" s="21"/>
      <c r="BQ262" s="21"/>
      <c r="BR262" s="21"/>
      <c r="BS262" s="21"/>
      <c r="BT262" s="21"/>
      <c r="BU262" s="21"/>
      <c r="BV262" s="21"/>
      <c r="BW262" s="21"/>
      <c r="BX262" s="21"/>
      <c r="BY262" s="21"/>
      <c r="BZ262" s="21"/>
      <c r="CA262" s="21"/>
      <c r="CB262" s="21"/>
      <c r="CC262" s="21"/>
      <c r="CD262" s="21"/>
      <c r="CE262" s="21"/>
      <c r="CF262" s="21"/>
      <c r="CG262" s="21"/>
      <c r="CH262" s="21"/>
      <c r="CI262" s="21"/>
      <c r="CJ262" s="21"/>
      <c r="CK262" s="21"/>
      <c r="CL262" s="21"/>
      <c r="CM262" s="21"/>
      <c r="CN262" s="21"/>
      <c r="CO262" s="21"/>
      <c r="CP262" s="21"/>
      <c r="CQ262" s="21"/>
      <c r="CR262" s="21"/>
      <c r="CS262" s="21"/>
      <c r="CT262" s="21"/>
      <c r="CU262" s="21"/>
      <c r="CV262" s="21"/>
      <c r="CW262" s="21"/>
      <c r="CX262" s="21"/>
      <c r="CY262" s="21"/>
      <c r="CZ262" s="21"/>
      <c r="DA262" s="21"/>
      <c r="DB262" s="21"/>
      <c r="DC262" s="21"/>
      <c r="DD262" s="21"/>
      <c r="DE262" s="21"/>
      <c r="DF262" s="21"/>
      <c r="DG262" s="21"/>
      <c r="DH262" s="21"/>
      <c r="DI262" s="21"/>
      <c r="DJ262" s="21"/>
      <c r="DK262" s="21"/>
      <c r="DL262" s="21"/>
      <c r="DM262" s="21"/>
      <c r="DN262" s="21"/>
      <c r="DO262" s="21"/>
      <c r="DP262" s="21"/>
      <c r="DQ262" s="21"/>
      <c r="DR262" s="21"/>
      <c r="DS262" s="21"/>
      <c r="DT262" s="21"/>
      <c r="DU262" s="21"/>
      <c r="DV262" s="21"/>
      <c r="DW262" s="21"/>
      <c r="DX262" s="21"/>
      <c r="DY262" s="21"/>
      <c r="DZ262" s="21"/>
      <c r="EA262" s="21"/>
      <c r="EB262" s="21"/>
      <c r="EC262" s="21"/>
      <c r="ED262" s="21"/>
      <c r="EE262" s="21"/>
      <c r="EF262" s="21"/>
      <c r="EG262" s="21"/>
      <c r="EH262" s="21"/>
      <c r="EI262" s="21"/>
      <c r="EJ262" s="21"/>
      <c r="EK262" s="21"/>
      <c r="EL262" s="21"/>
      <c r="EM262" s="21"/>
      <c r="EN262" s="21"/>
      <c r="EO262" s="21"/>
    </row>
    <row r="263" spans="1:145" ht="14.25" customHeight="1">
      <c r="A263" s="21"/>
      <c r="B263" s="21"/>
      <c r="C263" s="21"/>
      <c r="D263" s="79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  <c r="AV263" s="21"/>
      <c r="AW263" s="21"/>
      <c r="AX263" s="21"/>
      <c r="AY263" s="21"/>
      <c r="AZ263" s="21"/>
      <c r="BA263" s="21"/>
      <c r="BB263" s="21"/>
      <c r="BC263" s="21"/>
      <c r="BD263" s="21"/>
      <c r="BE263" s="21"/>
      <c r="BF263" s="21"/>
      <c r="BG263" s="21"/>
      <c r="BH263" s="21"/>
      <c r="BI263" s="21"/>
      <c r="BJ263" s="21"/>
      <c r="BK263" s="21"/>
      <c r="BL263" s="21"/>
      <c r="BM263" s="21"/>
      <c r="BN263" s="21"/>
      <c r="BO263" s="21"/>
      <c r="BP263" s="21"/>
      <c r="BQ263" s="21"/>
      <c r="BR263" s="21"/>
      <c r="BS263" s="21"/>
      <c r="BT263" s="21"/>
      <c r="BU263" s="21"/>
      <c r="BV263" s="21"/>
      <c r="BW263" s="21"/>
      <c r="BX263" s="21"/>
      <c r="BY263" s="21"/>
      <c r="BZ263" s="21"/>
      <c r="CA263" s="21"/>
      <c r="CB263" s="21"/>
      <c r="CC263" s="21"/>
      <c r="CD263" s="21"/>
      <c r="CE263" s="21"/>
      <c r="CF263" s="21"/>
      <c r="CG263" s="21"/>
      <c r="CH263" s="21"/>
      <c r="CI263" s="21"/>
      <c r="CJ263" s="21"/>
      <c r="CK263" s="21"/>
      <c r="CL263" s="21"/>
      <c r="CM263" s="21"/>
      <c r="CN263" s="21"/>
      <c r="CO263" s="21"/>
      <c r="CP263" s="21"/>
      <c r="CQ263" s="21"/>
      <c r="CR263" s="21"/>
      <c r="CS263" s="21"/>
      <c r="CT263" s="21"/>
      <c r="CU263" s="21"/>
      <c r="CV263" s="21"/>
      <c r="CW263" s="21"/>
      <c r="CX263" s="21"/>
      <c r="CY263" s="21"/>
      <c r="CZ263" s="21"/>
      <c r="DA263" s="21"/>
      <c r="DB263" s="21"/>
      <c r="DC263" s="21"/>
      <c r="DD263" s="21"/>
      <c r="DE263" s="21"/>
      <c r="DF263" s="21"/>
      <c r="DG263" s="21"/>
      <c r="DH263" s="21"/>
      <c r="DI263" s="21"/>
      <c r="DJ263" s="21"/>
      <c r="DK263" s="21"/>
      <c r="DL263" s="21"/>
      <c r="DM263" s="21"/>
      <c r="DN263" s="21"/>
      <c r="DO263" s="21"/>
      <c r="DP263" s="21"/>
      <c r="DQ263" s="21"/>
      <c r="DR263" s="21"/>
      <c r="DS263" s="21"/>
      <c r="DT263" s="21"/>
      <c r="DU263" s="21"/>
      <c r="DV263" s="21"/>
      <c r="DW263" s="21"/>
      <c r="DX263" s="21"/>
      <c r="DY263" s="21"/>
      <c r="DZ263" s="21"/>
      <c r="EA263" s="21"/>
      <c r="EB263" s="21"/>
      <c r="EC263" s="21"/>
      <c r="ED263" s="21"/>
      <c r="EE263" s="21"/>
      <c r="EF263" s="21"/>
      <c r="EG263" s="21"/>
      <c r="EH263" s="21"/>
      <c r="EI263" s="21"/>
      <c r="EJ263" s="21"/>
      <c r="EK263" s="21"/>
      <c r="EL263" s="21"/>
      <c r="EM263" s="21"/>
      <c r="EN263" s="21"/>
      <c r="EO263" s="21"/>
    </row>
    <row r="264" spans="1:145" ht="14.25" customHeight="1">
      <c r="A264" s="21"/>
      <c r="B264" s="21"/>
      <c r="C264" s="21"/>
      <c r="D264" s="79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  <c r="AH264" s="21"/>
      <c r="AI264" s="21"/>
      <c r="AJ264" s="21"/>
      <c r="AK264" s="21"/>
      <c r="AL264" s="21"/>
      <c r="AM264" s="21"/>
      <c r="AN264" s="21"/>
      <c r="AO264" s="21"/>
      <c r="AP264" s="21"/>
      <c r="AQ264" s="21"/>
      <c r="AR264" s="21"/>
      <c r="AS264" s="21"/>
      <c r="AT264" s="21"/>
      <c r="AU264" s="21"/>
      <c r="AV264" s="21"/>
      <c r="AW264" s="21"/>
      <c r="AX264" s="21"/>
      <c r="AY264" s="21"/>
      <c r="AZ264" s="21"/>
      <c r="BA264" s="21"/>
      <c r="BB264" s="21"/>
      <c r="BC264" s="21"/>
      <c r="BD264" s="21"/>
      <c r="BE264" s="21"/>
      <c r="BF264" s="21"/>
      <c r="BG264" s="21"/>
      <c r="BH264" s="21"/>
      <c r="BI264" s="21"/>
      <c r="BJ264" s="21"/>
      <c r="BK264" s="21"/>
      <c r="BL264" s="21"/>
      <c r="BM264" s="21"/>
      <c r="BN264" s="21"/>
      <c r="BO264" s="21"/>
      <c r="BP264" s="21"/>
      <c r="BQ264" s="21"/>
      <c r="BR264" s="21"/>
      <c r="BS264" s="21"/>
      <c r="BT264" s="21"/>
      <c r="BU264" s="21"/>
      <c r="BV264" s="21"/>
      <c r="BW264" s="21"/>
      <c r="BX264" s="21"/>
      <c r="BY264" s="21"/>
      <c r="BZ264" s="21"/>
      <c r="CA264" s="21"/>
      <c r="CB264" s="21"/>
      <c r="CC264" s="21"/>
      <c r="CD264" s="21"/>
      <c r="CE264" s="21"/>
      <c r="CF264" s="21"/>
      <c r="CG264" s="21"/>
      <c r="CH264" s="21"/>
      <c r="CI264" s="21"/>
      <c r="CJ264" s="21"/>
      <c r="CK264" s="21"/>
      <c r="CL264" s="21"/>
      <c r="CM264" s="21"/>
      <c r="CN264" s="21"/>
      <c r="CO264" s="21"/>
      <c r="CP264" s="21"/>
      <c r="CQ264" s="21"/>
      <c r="CR264" s="21"/>
      <c r="CS264" s="21"/>
      <c r="CT264" s="21"/>
      <c r="CU264" s="21"/>
      <c r="CV264" s="21"/>
      <c r="CW264" s="21"/>
      <c r="CX264" s="21"/>
      <c r="CY264" s="21"/>
      <c r="CZ264" s="21"/>
      <c r="DA264" s="21"/>
      <c r="DB264" s="21"/>
      <c r="DC264" s="21"/>
      <c r="DD264" s="21"/>
      <c r="DE264" s="21"/>
      <c r="DF264" s="21"/>
      <c r="DG264" s="21"/>
      <c r="DH264" s="21"/>
      <c r="DI264" s="21"/>
      <c r="DJ264" s="21"/>
      <c r="DK264" s="21"/>
      <c r="DL264" s="21"/>
      <c r="DM264" s="21"/>
      <c r="DN264" s="21"/>
      <c r="DO264" s="21"/>
      <c r="DP264" s="21"/>
      <c r="DQ264" s="21"/>
      <c r="DR264" s="21"/>
      <c r="DS264" s="21"/>
      <c r="DT264" s="21"/>
      <c r="DU264" s="21"/>
      <c r="DV264" s="21"/>
      <c r="DW264" s="21"/>
      <c r="DX264" s="21"/>
      <c r="DY264" s="21"/>
      <c r="DZ264" s="21"/>
      <c r="EA264" s="21"/>
      <c r="EB264" s="21"/>
      <c r="EC264" s="21"/>
      <c r="ED264" s="21"/>
      <c r="EE264" s="21"/>
      <c r="EF264" s="21"/>
      <c r="EG264" s="21"/>
      <c r="EH264" s="21"/>
      <c r="EI264" s="21"/>
      <c r="EJ264" s="21"/>
      <c r="EK264" s="21"/>
      <c r="EL264" s="21"/>
      <c r="EM264" s="21"/>
      <c r="EN264" s="21"/>
      <c r="EO264" s="21"/>
    </row>
    <row r="265" spans="1:145" ht="14.25" customHeight="1">
      <c r="A265" s="21"/>
      <c r="B265" s="21"/>
      <c r="C265" s="21"/>
      <c r="D265" s="79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  <c r="AT265" s="21"/>
      <c r="AU265" s="21"/>
      <c r="AV265" s="21"/>
      <c r="AW265" s="21"/>
      <c r="AX265" s="21"/>
      <c r="AY265" s="21"/>
      <c r="AZ265" s="21"/>
      <c r="BA265" s="21"/>
      <c r="BB265" s="21"/>
      <c r="BC265" s="21"/>
      <c r="BD265" s="21"/>
      <c r="BE265" s="21"/>
      <c r="BF265" s="21"/>
      <c r="BG265" s="21"/>
      <c r="BH265" s="21"/>
      <c r="BI265" s="21"/>
      <c r="BJ265" s="21"/>
      <c r="BK265" s="21"/>
      <c r="BL265" s="21"/>
      <c r="BM265" s="21"/>
      <c r="BN265" s="21"/>
      <c r="BO265" s="21"/>
      <c r="BP265" s="21"/>
      <c r="BQ265" s="21"/>
      <c r="BR265" s="21"/>
      <c r="BS265" s="21"/>
      <c r="BT265" s="21"/>
      <c r="BU265" s="21"/>
      <c r="BV265" s="21"/>
      <c r="BW265" s="21"/>
      <c r="BX265" s="21"/>
      <c r="BY265" s="21"/>
      <c r="BZ265" s="21"/>
      <c r="CA265" s="21"/>
      <c r="CB265" s="21"/>
      <c r="CC265" s="21"/>
      <c r="CD265" s="21"/>
      <c r="CE265" s="21"/>
      <c r="CF265" s="21"/>
      <c r="CG265" s="21"/>
      <c r="CH265" s="21"/>
      <c r="CI265" s="21"/>
      <c r="CJ265" s="21"/>
      <c r="CK265" s="21"/>
      <c r="CL265" s="21"/>
      <c r="CM265" s="21"/>
      <c r="CN265" s="21"/>
      <c r="CO265" s="21"/>
      <c r="CP265" s="21"/>
      <c r="CQ265" s="21"/>
      <c r="CR265" s="21"/>
      <c r="CS265" s="21"/>
      <c r="CT265" s="21"/>
      <c r="CU265" s="21"/>
      <c r="CV265" s="21"/>
      <c r="CW265" s="21"/>
      <c r="CX265" s="21"/>
      <c r="CY265" s="21"/>
      <c r="CZ265" s="21"/>
      <c r="DA265" s="21"/>
      <c r="DB265" s="21"/>
      <c r="DC265" s="21"/>
      <c r="DD265" s="21"/>
      <c r="DE265" s="21"/>
      <c r="DF265" s="21"/>
      <c r="DG265" s="21"/>
      <c r="DH265" s="21"/>
      <c r="DI265" s="21"/>
      <c r="DJ265" s="21"/>
      <c r="DK265" s="21"/>
      <c r="DL265" s="21"/>
      <c r="DM265" s="21"/>
      <c r="DN265" s="21"/>
      <c r="DO265" s="21"/>
      <c r="DP265" s="21"/>
      <c r="DQ265" s="21"/>
      <c r="DR265" s="21"/>
      <c r="DS265" s="21"/>
      <c r="DT265" s="21"/>
      <c r="DU265" s="21"/>
      <c r="DV265" s="21"/>
      <c r="DW265" s="21"/>
      <c r="DX265" s="21"/>
      <c r="DY265" s="21"/>
      <c r="DZ265" s="21"/>
      <c r="EA265" s="21"/>
      <c r="EB265" s="21"/>
      <c r="EC265" s="21"/>
      <c r="ED265" s="21"/>
      <c r="EE265" s="21"/>
      <c r="EF265" s="21"/>
      <c r="EG265" s="21"/>
      <c r="EH265" s="21"/>
      <c r="EI265" s="21"/>
      <c r="EJ265" s="21"/>
      <c r="EK265" s="21"/>
      <c r="EL265" s="21"/>
      <c r="EM265" s="21"/>
      <c r="EN265" s="21"/>
      <c r="EO265" s="21"/>
    </row>
    <row r="266" spans="1:145" ht="14.25" customHeight="1">
      <c r="A266" s="21"/>
      <c r="B266" s="21"/>
      <c r="C266" s="21"/>
      <c r="D266" s="79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  <c r="AH266" s="21"/>
      <c r="AI266" s="21"/>
      <c r="AJ266" s="21"/>
      <c r="AK266" s="21"/>
      <c r="AL266" s="21"/>
      <c r="AM266" s="21"/>
      <c r="AN266" s="21"/>
      <c r="AO266" s="21"/>
      <c r="AP266" s="21"/>
      <c r="AQ266" s="21"/>
      <c r="AR266" s="21"/>
      <c r="AS266" s="21"/>
      <c r="AT266" s="21"/>
      <c r="AU266" s="21"/>
      <c r="AV266" s="21"/>
      <c r="AW266" s="21"/>
      <c r="AX266" s="21"/>
      <c r="AY266" s="21"/>
      <c r="AZ266" s="21"/>
      <c r="BA266" s="21"/>
      <c r="BB266" s="21"/>
      <c r="BC266" s="21"/>
      <c r="BD266" s="21"/>
      <c r="BE266" s="21"/>
      <c r="BF266" s="21"/>
      <c r="BG266" s="21"/>
      <c r="BH266" s="21"/>
      <c r="BI266" s="21"/>
      <c r="BJ266" s="21"/>
      <c r="BK266" s="21"/>
      <c r="BL266" s="21"/>
      <c r="BM266" s="21"/>
      <c r="BN266" s="21"/>
      <c r="BO266" s="21"/>
      <c r="BP266" s="21"/>
      <c r="BQ266" s="21"/>
      <c r="BR266" s="21"/>
      <c r="BS266" s="21"/>
      <c r="BT266" s="21"/>
      <c r="BU266" s="21"/>
      <c r="BV266" s="21"/>
      <c r="BW266" s="21"/>
      <c r="BX266" s="21"/>
      <c r="BY266" s="21"/>
      <c r="BZ266" s="21"/>
      <c r="CA266" s="21"/>
      <c r="CB266" s="21"/>
      <c r="CC266" s="21"/>
      <c r="CD266" s="21"/>
      <c r="CE266" s="21"/>
      <c r="CF266" s="21"/>
      <c r="CG266" s="21"/>
      <c r="CH266" s="21"/>
      <c r="CI266" s="21"/>
      <c r="CJ266" s="21"/>
      <c r="CK266" s="21"/>
      <c r="CL266" s="21"/>
      <c r="CM266" s="21"/>
      <c r="CN266" s="21"/>
      <c r="CO266" s="21"/>
      <c r="CP266" s="21"/>
      <c r="CQ266" s="21"/>
      <c r="CR266" s="21"/>
      <c r="CS266" s="21"/>
      <c r="CT266" s="21"/>
      <c r="CU266" s="21"/>
      <c r="CV266" s="21"/>
      <c r="CW266" s="21"/>
      <c r="CX266" s="21"/>
      <c r="CY266" s="21"/>
      <c r="CZ266" s="21"/>
      <c r="DA266" s="21"/>
      <c r="DB266" s="21"/>
      <c r="DC266" s="21"/>
      <c r="DD266" s="21"/>
      <c r="DE266" s="21"/>
      <c r="DF266" s="21"/>
      <c r="DG266" s="21"/>
      <c r="DH266" s="21"/>
      <c r="DI266" s="21"/>
      <c r="DJ266" s="21"/>
      <c r="DK266" s="21"/>
      <c r="DL266" s="21"/>
      <c r="DM266" s="21"/>
      <c r="DN266" s="21"/>
      <c r="DO266" s="21"/>
      <c r="DP266" s="21"/>
      <c r="DQ266" s="21"/>
      <c r="DR266" s="21"/>
      <c r="DS266" s="21"/>
      <c r="DT266" s="21"/>
      <c r="DU266" s="21"/>
      <c r="DV266" s="21"/>
      <c r="DW266" s="21"/>
      <c r="DX266" s="21"/>
      <c r="DY266" s="21"/>
      <c r="DZ266" s="21"/>
      <c r="EA266" s="21"/>
      <c r="EB266" s="21"/>
      <c r="EC266" s="21"/>
      <c r="ED266" s="21"/>
      <c r="EE266" s="21"/>
      <c r="EF266" s="21"/>
      <c r="EG266" s="21"/>
      <c r="EH266" s="21"/>
      <c r="EI266" s="21"/>
      <c r="EJ266" s="21"/>
      <c r="EK266" s="21"/>
      <c r="EL266" s="21"/>
      <c r="EM266" s="21"/>
      <c r="EN266" s="21"/>
      <c r="EO266" s="21"/>
    </row>
    <row r="267" spans="1:145" ht="14.25" customHeight="1">
      <c r="A267" s="21"/>
      <c r="B267" s="21"/>
      <c r="C267" s="21"/>
      <c r="D267" s="79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  <c r="AH267" s="21"/>
      <c r="AI267" s="21"/>
      <c r="AJ267" s="21"/>
      <c r="AK267" s="21"/>
      <c r="AL267" s="21"/>
      <c r="AM267" s="21"/>
      <c r="AN267" s="21"/>
      <c r="AO267" s="21"/>
      <c r="AP267" s="21"/>
      <c r="AQ267" s="21"/>
      <c r="AR267" s="21"/>
      <c r="AS267" s="21"/>
      <c r="AT267" s="21"/>
      <c r="AU267" s="21"/>
      <c r="AV267" s="21"/>
      <c r="AW267" s="21"/>
      <c r="AX267" s="21"/>
      <c r="AY267" s="21"/>
      <c r="AZ267" s="21"/>
      <c r="BA267" s="21"/>
      <c r="BB267" s="21"/>
      <c r="BC267" s="21"/>
      <c r="BD267" s="21"/>
      <c r="BE267" s="21"/>
      <c r="BF267" s="21"/>
      <c r="BG267" s="21"/>
      <c r="BH267" s="21"/>
      <c r="BI267" s="21"/>
      <c r="BJ267" s="21"/>
      <c r="BK267" s="21"/>
      <c r="BL267" s="21"/>
      <c r="BM267" s="21"/>
      <c r="BN267" s="21"/>
      <c r="BO267" s="21"/>
      <c r="BP267" s="21"/>
      <c r="BQ267" s="21"/>
      <c r="BR267" s="21"/>
      <c r="BS267" s="21"/>
      <c r="BT267" s="21"/>
      <c r="BU267" s="21"/>
      <c r="BV267" s="21"/>
      <c r="BW267" s="21"/>
      <c r="BX267" s="21"/>
      <c r="BY267" s="21"/>
      <c r="BZ267" s="21"/>
      <c r="CA267" s="21"/>
      <c r="CB267" s="21"/>
      <c r="CC267" s="21"/>
      <c r="CD267" s="21"/>
      <c r="CE267" s="21"/>
      <c r="CF267" s="21"/>
      <c r="CG267" s="21"/>
      <c r="CH267" s="21"/>
      <c r="CI267" s="21"/>
      <c r="CJ267" s="21"/>
      <c r="CK267" s="21"/>
      <c r="CL267" s="21"/>
      <c r="CM267" s="21"/>
      <c r="CN267" s="21"/>
      <c r="CO267" s="21"/>
      <c r="CP267" s="21"/>
      <c r="CQ267" s="21"/>
      <c r="CR267" s="21"/>
      <c r="CS267" s="21"/>
      <c r="CT267" s="21"/>
      <c r="CU267" s="21"/>
      <c r="CV267" s="21"/>
      <c r="CW267" s="21"/>
      <c r="CX267" s="21"/>
      <c r="CY267" s="21"/>
      <c r="CZ267" s="21"/>
      <c r="DA267" s="21"/>
      <c r="DB267" s="21"/>
      <c r="DC267" s="21"/>
      <c r="DD267" s="21"/>
      <c r="DE267" s="21"/>
      <c r="DF267" s="21"/>
      <c r="DG267" s="21"/>
      <c r="DH267" s="21"/>
      <c r="DI267" s="21"/>
      <c r="DJ267" s="21"/>
      <c r="DK267" s="21"/>
      <c r="DL267" s="21"/>
      <c r="DM267" s="21"/>
      <c r="DN267" s="21"/>
      <c r="DO267" s="21"/>
      <c r="DP267" s="21"/>
      <c r="DQ267" s="21"/>
      <c r="DR267" s="21"/>
      <c r="DS267" s="21"/>
      <c r="DT267" s="21"/>
      <c r="DU267" s="21"/>
      <c r="DV267" s="21"/>
      <c r="DW267" s="21"/>
      <c r="DX267" s="21"/>
      <c r="DY267" s="21"/>
      <c r="DZ267" s="21"/>
      <c r="EA267" s="21"/>
      <c r="EB267" s="21"/>
      <c r="EC267" s="21"/>
      <c r="ED267" s="21"/>
      <c r="EE267" s="21"/>
      <c r="EF267" s="21"/>
      <c r="EG267" s="21"/>
      <c r="EH267" s="21"/>
      <c r="EI267" s="21"/>
      <c r="EJ267" s="21"/>
      <c r="EK267" s="21"/>
      <c r="EL267" s="21"/>
      <c r="EM267" s="21"/>
      <c r="EN267" s="21"/>
      <c r="EO267" s="21"/>
    </row>
    <row r="268" spans="1:145" ht="14.25" customHeight="1">
      <c r="A268" s="21"/>
      <c r="B268" s="21"/>
      <c r="C268" s="21"/>
      <c r="D268" s="79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  <c r="AH268" s="21"/>
      <c r="AI268" s="21"/>
      <c r="AJ268" s="21"/>
      <c r="AK268" s="21"/>
      <c r="AL268" s="21"/>
      <c r="AM268" s="21"/>
      <c r="AN268" s="21"/>
      <c r="AO268" s="21"/>
      <c r="AP268" s="21"/>
      <c r="AQ268" s="21"/>
      <c r="AR268" s="21"/>
      <c r="AS268" s="21"/>
      <c r="AT268" s="21"/>
      <c r="AU268" s="21"/>
      <c r="AV268" s="21"/>
      <c r="AW268" s="21"/>
      <c r="AX268" s="21"/>
      <c r="AY268" s="21"/>
      <c r="AZ268" s="21"/>
      <c r="BA268" s="21"/>
      <c r="BB268" s="21"/>
      <c r="BC268" s="21"/>
      <c r="BD268" s="21"/>
      <c r="BE268" s="21"/>
      <c r="BF268" s="21"/>
      <c r="BG268" s="21"/>
      <c r="BH268" s="21"/>
      <c r="BI268" s="21"/>
      <c r="BJ268" s="21"/>
      <c r="BK268" s="21"/>
      <c r="BL268" s="21"/>
      <c r="BM268" s="21"/>
      <c r="BN268" s="21"/>
      <c r="BO268" s="21"/>
      <c r="BP268" s="21"/>
      <c r="BQ268" s="21"/>
      <c r="BR268" s="21"/>
      <c r="BS268" s="21"/>
      <c r="BT268" s="21"/>
      <c r="BU268" s="21"/>
      <c r="BV268" s="21"/>
      <c r="BW268" s="21"/>
      <c r="BX268" s="21"/>
      <c r="BY268" s="21"/>
      <c r="BZ268" s="21"/>
      <c r="CA268" s="21"/>
      <c r="CB268" s="21"/>
      <c r="CC268" s="21"/>
      <c r="CD268" s="21"/>
      <c r="CE268" s="21"/>
      <c r="CF268" s="21"/>
      <c r="CG268" s="21"/>
      <c r="CH268" s="21"/>
      <c r="CI268" s="21"/>
      <c r="CJ268" s="21"/>
      <c r="CK268" s="21"/>
      <c r="CL268" s="21"/>
      <c r="CM268" s="21"/>
      <c r="CN268" s="21"/>
      <c r="CO268" s="21"/>
      <c r="CP268" s="21"/>
      <c r="CQ268" s="21"/>
      <c r="CR268" s="21"/>
      <c r="CS268" s="21"/>
      <c r="CT268" s="21"/>
      <c r="CU268" s="21"/>
      <c r="CV268" s="21"/>
      <c r="CW268" s="21"/>
      <c r="CX268" s="21"/>
      <c r="CY268" s="21"/>
      <c r="CZ268" s="21"/>
      <c r="DA268" s="21"/>
      <c r="DB268" s="21"/>
      <c r="DC268" s="21"/>
      <c r="DD268" s="21"/>
      <c r="DE268" s="21"/>
      <c r="DF268" s="21"/>
      <c r="DG268" s="21"/>
      <c r="DH268" s="21"/>
      <c r="DI268" s="21"/>
      <c r="DJ268" s="21"/>
      <c r="DK268" s="21"/>
      <c r="DL268" s="21"/>
      <c r="DM268" s="21"/>
      <c r="DN268" s="21"/>
      <c r="DO268" s="21"/>
      <c r="DP268" s="21"/>
      <c r="DQ268" s="21"/>
      <c r="DR268" s="21"/>
      <c r="DS268" s="21"/>
      <c r="DT268" s="21"/>
      <c r="DU268" s="21"/>
      <c r="DV268" s="21"/>
      <c r="DW268" s="21"/>
      <c r="DX268" s="21"/>
      <c r="DY268" s="21"/>
      <c r="DZ268" s="21"/>
      <c r="EA268" s="21"/>
      <c r="EB268" s="21"/>
      <c r="EC268" s="21"/>
      <c r="ED268" s="21"/>
      <c r="EE268" s="21"/>
      <c r="EF268" s="21"/>
      <c r="EG268" s="21"/>
      <c r="EH268" s="21"/>
      <c r="EI268" s="21"/>
      <c r="EJ268" s="21"/>
      <c r="EK268" s="21"/>
      <c r="EL268" s="21"/>
      <c r="EM268" s="21"/>
      <c r="EN268" s="21"/>
      <c r="EO268" s="21"/>
    </row>
    <row r="269" spans="1:145" ht="14.25" customHeight="1">
      <c r="A269" s="21"/>
      <c r="B269" s="21"/>
      <c r="C269" s="21"/>
      <c r="D269" s="79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/>
      <c r="AI269" s="21"/>
      <c r="AJ269" s="21"/>
      <c r="AK269" s="21"/>
      <c r="AL269" s="21"/>
      <c r="AM269" s="21"/>
      <c r="AN269" s="21"/>
      <c r="AO269" s="21"/>
      <c r="AP269" s="21"/>
      <c r="AQ269" s="21"/>
      <c r="AR269" s="21"/>
      <c r="AS269" s="21"/>
      <c r="AT269" s="21"/>
      <c r="AU269" s="21"/>
      <c r="AV269" s="21"/>
      <c r="AW269" s="21"/>
      <c r="AX269" s="21"/>
      <c r="AY269" s="21"/>
      <c r="AZ269" s="21"/>
      <c r="BA269" s="21"/>
      <c r="BB269" s="21"/>
      <c r="BC269" s="21"/>
      <c r="BD269" s="21"/>
      <c r="BE269" s="21"/>
      <c r="BF269" s="21"/>
      <c r="BG269" s="21"/>
      <c r="BH269" s="21"/>
      <c r="BI269" s="21"/>
      <c r="BJ269" s="21"/>
      <c r="BK269" s="21"/>
      <c r="BL269" s="21"/>
      <c r="BM269" s="21"/>
      <c r="BN269" s="21"/>
      <c r="BO269" s="21"/>
      <c r="BP269" s="21"/>
      <c r="BQ269" s="21"/>
      <c r="BR269" s="21"/>
      <c r="BS269" s="21"/>
      <c r="BT269" s="21"/>
      <c r="BU269" s="21"/>
      <c r="BV269" s="21"/>
      <c r="BW269" s="21"/>
      <c r="BX269" s="21"/>
      <c r="BY269" s="21"/>
      <c r="BZ269" s="21"/>
      <c r="CA269" s="21"/>
      <c r="CB269" s="21"/>
      <c r="CC269" s="21"/>
      <c r="CD269" s="21"/>
      <c r="CE269" s="21"/>
      <c r="CF269" s="21"/>
      <c r="CG269" s="21"/>
      <c r="CH269" s="21"/>
      <c r="CI269" s="21"/>
      <c r="CJ269" s="21"/>
      <c r="CK269" s="21"/>
      <c r="CL269" s="21"/>
      <c r="CM269" s="21"/>
      <c r="CN269" s="21"/>
      <c r="CO269" s="21"/>
      <c r="CP269" s="21"/>
      <c r="CQ269" s="21"/>
      <c r="CR269" s="21"/>
      <c r="CS269" s="21"/>
      <c r="CT269" s="21"/>
      <c r="CU269" s="21"/>
      <c r="CV269" s="21"/>
      <c r="CW269" s="21"/>
      <c r="CX269" s="21"/>
      <c r="CY269" s="21"/>
      <c r="CZ269" s="21"/>
      <c r="DA269" s="21"/>
      <c r="DB269" s="21"/>
      <c r="DC269" s="21"/>
      <c r="DD269" s="21"/>
      <c r="DE269" s="21"/>
      <c r="DF269" s="21"/>
      <c r="DG269" s="21"/>
      <c r="DH269" s="21"/>
      <c r="DI269" s="21"/>
      <c r="DJ269" s="21"/>
      <c r="DK269" s="21"/>
      <c r="DL269" s="21"/>
      <c r="DM269" s="21"/>
      <c r="DN269" s="21"/>
      <c r="DO269" s="21"/>
      <c r="DP269" s="21"/>
      <c r="DQ269" s="21"/>
      <c r="DR269" s="21"/>
      <c r="DS269" s="21"/>
      <c r="DT269" s="21"/>
      <c r="DU269" s="21"/>
      <c r="DV269" s="21"/>
      <c r="DW269" s="21"/>
      <c r="DX269" s="21"/>
      <c r="DY269" s="21"/>
      <c r="DZ269" s="21"/>
      <c r="EA269" s="21"/>
      <c r="EB269" s="21"/>
      <c r="EC269" s="21"/>
      <c r="ED269" s="21"/>
      <c r="EE269" s="21"/>
      <c r="EF269" s="21"/>
      <c r="EG269" s="21"/>
      <c r="EH269" s="21"/>
      <c r="EI269" s="21"/>
      <c r="EJ269" s="21"/>
      <c r="EK269" s="21"/>
      <c r="EL269" s="21"/>
      <c r="EM269" s="21"/>
      <c r="EN269" s="21"/>
      <c r="EO269" s="21"/>
    </row>
    <row r="270" spans="1:145" ht="14.25" customHeight="1">
      <c r="A270" s="21"/>
      <c r="B270" s="21"/>
      <c r="C270" s="21"/>
      <c r="D270" s="79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  <c r="AH270" s="21"/>
      <c r="AI270" s="21"/>
      <c r="AJ270" s="21"/>
      <c r="AK270" s="21"/>
      <c r="AL270" s="21"/>
      <c r="AM270" s="21"/>
      <c r="AN270" s="21"/>
      <c r="AO270" s="21"/>
      <c r="AP270" s="21"/>
      <c r="AQ270" s="21"/>
      <c r="AR270" s="21"/>
      <c r="AS270" s="21"/>
      <c r="AT270" s="21"/>
      <c r="AU270" s="21"/>
      <c r="AV270" s="21"/>
      <c r="AW270" s="21"/>
      <c r="AX270" s="21"/>
      <c r="AY270" s="21"/>
      <c r="AZ270" s="21"/>
      <c r="BA270" s="21"/>
      <c r="BB270" s="21"/>
      <c r="BC270" s="21"/>
      <c r="BD270" s="21"/>
      <c r="BE270" s="21"/>
      <c r="BF270" s="21"/>
      <c r="BG270" s="21"/>
      <c r="BH270" s="21"/>
      <c r="BI270" s="21"/>
      <c r="BJ270" s="21"/>
      <c r="BK270" s="21"/>
      <c r="BL270" s="21"/>
      <c r="BM270" s="21"/>
      <c r="BN270" s="21"/>
      <c r="BO270" s="21"/>
      <c r="BP270" s="21"/>
      <c r="BQ270" s="21"/>
      <c r="BR270" s="21"/>
      <c r="BS270" s="21"/>
      <c r="BT270" s="21"/>
      <c r="BU270" s="21"/>
      <c r="BV270" s="21"/>
      <c r="BW270" s="21"/>
      <c r="BX270" s="21"/>
      <c r="BY270" s="21"/>
      <c r="BZ270" s="21"/>
      <c r="CA270" s="21"/>
      <c r="CB270" s="21"/>
      <c r="CC270" s="21"/>
      <c r="CD270" s="21"/>
      <c r="CE270" s="21"/>
      <c r="CF270" s="21"/>
      <c r="CG270" s="21"/>
      <c r="CH270" s="21"/>
      <c r="CI270" s="21"/>
      <c r="CJ270" s="21"/>
      <c r="CK270" s="21"/>
      <c r="CL270" s="21"/>
      <c r="CM270" s="21"/>
      <c r="CN270" s="21"/>
      <c r="CO270" s="21"/>
      <c r="CP270" s="21"/>
      <c r="CQ270" s="21"/>
      <c r="CR270" s="21"/>
      <c r="CS270" s="21"/>
      <c r="CT270" s="21"/>
      <c r="CU270" s="21"/>
      <c r="CV270" s="21"/>
      <c r="CW270" s="21"/>
      <c r="CX270" s="21"/>
      <c r="CY270" s="21"/>
      <c r="CZ270" s="21"/>
      <c r="DA270" s="21"/>
      <c r="DB270" s="21"/>
      <c r="DC270" s="21"/>
      <c r="DD270" s="21"/>
      <c r="DE270" s="21"/>
      <c r="DF270" s="21"/>
      <c r="DG270" s="21"/>
      <c r="DH270" s="21"/>
      <c r="DI270" s="21"/>
      <c r="DJ270" s="21"/>
      <c r="DK270" s="21"/>
      <c r="DL270" s="21"/>
      <c r="DM270" s="21"/>
      <c r="DN270" s="21"/>
      <c r="DO270" s="21"/>
      <c r="DP270" s="21"/>
      <c r="DQ270" s="21"/>
      <c r="DR270" s="21"/>
      <c r="DS270" s="21"/>
      <c r="DT270" s="21"/>
      <c r="DU270" s="21"/>
      <c r="DV270" s="21"/>
      <c r="DW270" s="21"/>
      <c r="DX270" s="21"/>
      <c r="DY270" s="21"/>
      <c r="DZ270" s="21"/>
      <c r="EA270" s="21"/>
      <c r="EB270" s="21"/>
      <c r="EC270" s="21"/>
      <c r="ED270" s="21"/>
      <c r="EE270" s="21"/>
      <c r="EF270" s="21"/>
      <c r="EG270" s="21"/>
      <c r="EH270" s="21"/>
      <c r="EI270" s="21"/>
      <c r="EJ270" s="21"/>
      <c r="EK270" s="21"/>
      <c r="EL270" s="21"/>
      <c r="EM270" s="21"/>
      <c r="EN270" s="21"/>
      <c r="EO270" s="21"/>
    </row>
    <row r="271" spans="1:145" ht="14.25" customHeight="1">
      <c r="A271" s="21"/>
      <c r="B271" s="21"/>
      <c r="C271" s="21"/>
      <c r="D271" s="79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  <c r="AH271" s="21"/>
      <c r="AI271" s="21"/>
      <c r="AJ271" s="21"/>
      <c r="AK271" s="21"/>
      <c r="AL271" s="21"/>
      <c r="AM271" s="21"/>
      <c r="AN271" s="21"/>
      <c r="AO271" s="21"/>
      <c r="AP271" s="21"/>
      <c r="AQ271" s="21"/>
      <c r="AR271" s="21"/>
      <c r="AS271" s="21"/>
      <c r="AT271" s="21"/>
      <c r="AU271" s="21"/>
      <c r="AV271" s="21"/>
      <c r="AW271" s="21"/>
      <c r="AX271" s="21"/>
      <c r="AY271" s="21"/>
      <c r="AZ271" s="21"/>
      <c r="BA271" s="21"/>
      <c r="BB271" s="21"/>
      <c r="BC271" s="21"/>
      <c r="BD271" s="21"/>
      <c r="BE271" s="21"/>
      <c r="BF271" s="21"/>
      <c r="BG271" s="21"/>
      <c r="BH271" s="21"/>
      <c r="BI271" s="21"/>
      <c r="BJ271" s="21"/>
      <c r="BK271" s="21"/>
      <c r="BL271" s="21"/>
      <c r="BM271" s="21"/>
      <c r="BN271" s="21"/>
      <c r="BO271" s="21"/>
      <c r="BP271" s="21"/>
      <c r="BQ271" s="21"/>
      <c r="BR271" s="21"/>
      <c r="BS271" s="21"/>
      <c r="BT271" s="21"/>
      <c r="BU271" s="21"/>
      <c r="BV271" s="21"/>
      <c r="BW271" s="21"/>
      <c r="BX271" s="21"/>
      <c r="BY271" s="21"/>
      <c r="BZ271" s="21"/>
      <c r="CA271" s="21"/>
      <c r="CB271" s="21"/>
      <c r="CC271" s="21"/>
      <c r="CD271" s="21"/>
      <c r="CE271" s="21"/>
      <c r="CF271" s="21"/>
      <c r="CG271" s="21"/>
      <c r="CH271" s="21"/>
      <c r="CI271" s="21"/>
      <c r="CJ271" s="21"/>
      <c r="CK271" s="21"/>
      <c r="CL271" s="21"/>
      <c r="CM271" s="21"/>
      <c r="CN271" s="21"/>
      <c r="CO271" s="21"/>
      <c r="CP271" s="21"/>
      <c r="CQ271" s="21"/>
      <c r="CR271" s="21"/>
      <c r="CS271" s="21"/>
      <c r="CT271" s="21"/>
      <c r="CU271" s="21"/>
      <c r="CV271" s="21"/>
      <c r="CW271" s="21"/>
      <c r="CX271" s="21"/>
      <c r="CY271" s="21"/>
      <c r="CZ271" s="21"/>
      <c r="DA271" s="21"/>
      <c r="DB271" s="21"/>
      <c r="DC271" s="21"/>
      <c r="DD271" s="21"/>
      <c r="DE271" s="21"/>
      <c r="DF271" s="21"/>
      <c r="DG271" s="21"/>
      <c r="DH271" s="21"/>
      <c r="DI271" s="21"/>
      <c r="DJ271" s="21"/>
      <c r="DK271" s="21"/>
      <c r="DL271" s="21"/>
      <c r="DM271" s="21"/>
      <c r="DN271" s="21"/>
      <c r="DO271" s="21"/>
      <c r="DP271" s="21"/>
      <c r="DQ271" s="21"/>
      <c r="DR271" s="21"/>
      <c r="DS271" s="21"/>
      <c r="DT271" s="21"/>
      <c r="DU271" s="21"/>
      <c r="DV271" s="21"/>
      <c r="DW271" s="21"/>
      <c r="DX271" s="21"/>
      <c r="DY271" s="21"/>
      <c r="DZ271" s="21"/>
      <c r="EA271" s="21"/>
      <c r="EB271" s="21"/>
      <c r="EC271" s="21"/>
      <c r="ED271" s="21"/>
      <c r="EE271" s="21"/>
      <c r="EF271" s="21"/>
      <c r="EG271" s="21"/>
      <c r="EH271" s="21"/>
      <c r="EI271" s="21"/>
      <c r="EJ271" s="21"/>
      <c r="EK271" s="21"/>
      <c r="EL271" s="21"/>
      <c r="EM271" s="21"/>
      <c r="EN271" s="21"/>
      <c r="EO271" s="21"/>
    </row>
    <row r="272" spans="1:145" ht="14.25" customHeight="1">
      <c r="A272" s="21"/>
      <c r="B272" s="21"/>
      <c r="C272" s="21"/>
      <c r="D272" s="79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  <c r="AH272" s="21"/>
      <c r="AI272" s="21"/>
      <c r="AJ272" s="21"/>
      <c r="AK272" s="21"/>
      <c r="AL272" s="21"/>
      <c r="AM272" s="21"/>
      <c r="AN272" s="21"/>
      <c r="AO272" s="21"/>
      <c r="AP272" s="21"/>
      <c r="AQ272" s="21"/>
      <c r="AR272" s="21"/>
      <c r="AS272" s="21"/>
      <c r="AT272" s="21"/>
      <c r="AU272" s="21"/>
      <c r="AV272" s="21"/>
      <c r="AW272" s="21"/>
      <c r="AX272" s="21"/>
      <c r="AY272" s="21"/>
      <c r="AZ272" s="21"/>
      <c r="BA272" s="21"/>
      <c r="BB272" s="21"/>
      <c r="BC272" s="21"/>
      <c r="BD272" s="21"/>
      <c r="BE272" s="21"/>
      <c r="BF272" s="21"/>
      <c r="BG272" s="21"/>
      <c r="BH272" s="21"/>
      <c r="BI272" s="21"/>
      <c r="BJ272" s="21"/>
      <c r="BK272" s="21"/>
      <c r="BL272" s="21"/>
      <c r="BM272" s="21"/>
      <c r="BN272" s="21"/>
      <c r="BO272" s="21"/>
      <c r="BP272" s="21"/>
      <c r="BQ272" s="21"/>
      <c r="BR272" s="21"/>
      <c r="BS272" s="21"/>
      <c r="BT272" s="21"/>
      <c r="BU272" s="21"/>
      <c r="BV272" s="21"/>
      <c r="BW272" s="21"/>
      <c r="BX272" s="21"/>
      <c r="BY272" s="21"/>
      <c r="BZ272" s="21"/>
      <c r="CA272" s="21"/>
      <c r="CB272" s="21"/>
      <c r="CC272" s="21"/>
      <c r="CD272" s="21"/>
      <c r="CE272" s="21"/>
      <c r="CF272" s="21"/>
      <c r="CG272" s="21"/>
      <c r="CH272" s="21"/>
      <c r="CI272" s="21"/>
      <c r="CJ272" s="21"/>
      <c r="CK272" s="21"/>
      <c r="CL272" s="21"/>
      <c r="CM272" s="21"/>
      <c r="CN272" s="21"/>
      <c r="CO272" s="21"/>
      <c r="CP272" s="21"/>
      <c r="CQ272" s="21"/>
      <c r="CR272" s="21"/>
      <c r="CS272" s="21"/>
      <c r="CT272" s="21"/>
      <c r="CU272" s="21"/>
      <c r="CV272" s="21"/>
      <c r="CW272" s="21"/>
      <c r="CX272" s="21"/>
      <c r="CY272" s="21"/>
      <c r="CZ272" s="21"/>
      <c r="DA272" s="21"/>
      <c r="DB272" s="21"/>
      <c r="DC272" s="21"/>
      <c r="DD272" s="21"/>
      <c r="DE272" s="21"/>
      <c r="DF272" s="21"/>
      <c r="DG272" s="21"/>
      <c r="DH272" s="21"/>
      <c r="DI272" s="21"/>
      <c r="DJ272" s="21"/>
      <c r="DK272" s="21"/>
      <c r="DL272" s="21"/>
      <c r="DM272" s="21"/>
      <c r="DN272" s="21"/>
      <c r="DO272" s="21"/>
      <c r="DP272" s="21"/>
      <c r="DQ272" s="21"/>
      <c r="DR272" s="21"/>
      <c r="DS272" s="21"/>
      <c r="DT272" s="21"/>
      <c r="DU272" s="21"/>
      <c r="DV272" s="21"/>
      <c r="DW272" s="21"/>
      <c r="DX272" s="21"/>
      <c r="DY272" s="21"/>
      <c r="DZ272" s="21"/>
      <c r="EA272" s="21"/>
      <c r="EB272" s="21"/>
      <c r="EC272" s="21"/>
      <c r="ED272" s="21"/>
      <c r="EE272" s="21"/>
      <c r="EF272" s="21"/>
      <c r="EG272" s="21"/>
      <c r="EH272" s="21"/>
      <c r="EI272" s="21"/>
      <c r="EJ272" s="21"/>
      <c r="EK272" s="21"/>
      <c r="EL272" s="21"/>
      <c r="EM272" s="21"/>
      <c r="EN272" s="21"/>
      <c r="EO272" s="21"/>
    </row>
    <row r="273" spans="1:145" ht="14.25" customHeight="1">
      <c r="A273" s="21"/>
      <c r="B273" s="21"/>
      <c r="C273" s="21"/>
      <c r="D273" s="79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  <c r="AH273" s="21"/>
      <c r="AI273" s="21"/>
      <c r="AJ273" s="21"/>
      <c r="AK273" s="21"/>
      <c r="AL273" s="21"/>
      <c r="AM273" s="21"/>
      <c r="AN273" s="21"/>
      <c r="AO273" s="21"/>
      <c r="AP273" s="21"/>
      <c r="AQ273" s="21"/>
      <c r="AR273" s="21"/>
      <c r="AS273" s="21"/>
      <c r="AT273" s="21"/>
      <c r="AU273" s="21"/>
      <c r="AV273" s="21"/>
      <c r="AW273" s="21"/>
      <c r="AX273" s="21"/>
      <c r="AY273" s="21"/>
      <c r="AZ273" s="21"/>
      <c r="BA273" s="21"/>
      <c r="BB273" s="21"/>
      <c r="BC273" s="21"/>
      <c r="BD273" s="21"/>
      <c r="BE273" s="21"/>
      <c r="BF273" s="21"/>
      <c r="BG273" s="21"/>
      <c r="BH273" s="21"/>
      <c r="BI273" s="21"/>
      <c r="BJ273" s="21"/>
      <c r="BK273" s="21"/>
      <c r="BL273" s="21"/>
      <c r="BM273" s="21"/>
      <c r="BN273" s="21"/>
      <c r="BO273" s="21"/>
      <c r="BP273" s="21"/>
      <c r="BQ273" s="21"/>
      <c r="BR273" s="21"/>
      <c r="BS273" s="21"/>
      <c r="BT273" s="21"/>
      <c r="BU273" s="21"/>
      <c r="BV273" s="21"/>
      <c r="BW273" s="21"/>
      <c r="BX273" s="21"/>
      <c r="BY273" s="21"/>
      <c r="BZ273" s="21"/>
      <c r="CA273" s="21"/>
      <c r="CB273" s="21"/>
      <c r="CC273" s="21"/>
      <c r="CD273" s="21"/>
      <c r="CE273" s="21"/>
      <c r="CF273" s="21"/>
      <c r="CG273" s="21"/>
      <c r="CH273" s="21"/>
      <c r="CI273" s="21"/>
      <c r="CJ273" s="21"/>
      <c r="CK273" s="21"/>
      <c r="CL273" s="21"/>
      <c r="CM273" s="21"/>
      <c r="CN273" s="21"/>
      <c r="CO273" s="21"/>
      <c r="CP273" s="21"/>
      <c r="CQ273" s="21"/>
      <c r="CR273" s="21"/>
      <c r="CS273" s="21"/>
      <c r="CT273" s="21"/>
      <c r="CU273" s="21"/>
      <c r="CV273" s="21"/>
      <c r="CW273" s="21"/>
      <c r="CX273" s="21"/>
      <c r="CY273" s="21"/>
      <c r="CZ273" s="21"/>
      <c r="DA273" s="21"/>
      <c r="DB273" s="21"/>
      <c r="DC273" s="21"/>
      <c r="DD273" s="21"/>
      <c r="DE273" s="21"/>
      <c r="DF273" s="21"/>
      <c r="DG273" s="21"/>
      <c r="DH273" s="21"/>
      <c r="DI273" s="21"/>
      <c r="DJ273" s="21"/>
      <c r="DK273" s="21"/>
      <c r="DL273" s="21"/>
      <c r="DM273" s="21"/>
      <c r="DN273" s="21"/>
      <c r="DO273" s="21"/>
      <c r="DP273" s="21"/>
      <c r="DQ273" s="21"/>
      <c r="DR273" s="21"/>
      <c r="DS273" s="21"/>
      <c r="DT273" s="21"/>
      <c r="DU273" s="21"/>
      <c r="DV273" s="21"/>
      <c r="DW273" s="21"/>
      <c r="DX273" s="21"/>
      <c r="DY273" s="21"/>
      <c r="DZ273" s="21"/>
      <c r="EA273" s="21"/>
      <c r="EB273" s="21"/>
      <c r="EC273" s="21"/>
      <c r="ED273" s="21"/>
      <c r="EE273" s="21"/>
      <c r="EF273" s="21"/>
      <c r="EG273" s="21"/>
      <c r="EH273" s="21"/>
      <c r="EI273" s="21"/>
      <c r="EJ273" s="21"/>
      <c r="EK273" s="21"/>
      <c r="EL273" s="21"/>
      <c r="EM273" s="21"/>
      <c r="EN273" s="21"/>
      <c r="EO273" s="21"/>
    </row>
    <row r="274" spans="1:145" ht="14.25" customHeight="1">
      <c r="A274" s="21"/>
      <c r="B274" s="21"/>
      <c r="C274" s="21"/>
      <c r="D274" s="79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  <c r="AH274" s="21"/>
      <c r="AI274" s="21"/>
      <c r="AJ274" s="21"/>
      <c r="AK274" s="21"/>
      <c r="AL274" s="21"/>
      <c r="AM274" s="21"/>
      <c r="AN274" s="21"/>
      <c r="AO274" s="21"/>
      <c r="AP274" s="21"/>
      <c r="AQ274" s="21"/>
      <c r="AR274" s="21"/>
      <c r="AS274" s="21"/>
      <c r="AT274" s="21"/>
      <c r="AU274" s="21"/>
      <c r="AV274" s="21"/>
      <c r="AW274" s="21"/>
      <c r="AX274" s="21"/>
      <c r="AY274" s="21"/>
      <c r="AZ274" s="21"/>
      <c r="BA274" s="21"/>
      <c r="BB274" s="21"/>
      <c r="BC274" s="21"/>
      <c r="BD274" s="21"/>
      <c r="BE274" s="21"/>
      <c r="BF274" s="21"/>
      <c r="BG274" s="21"/>
      <c r="BH274" s="21"/>
      <c r="BI274" s="21"/>
      <c r="BJ274" s="21"/>
      <c r="BK274" s="21"/>
      <c r="BL274" s="21"/>
      <c r="BM274" s="21"/>
      <c r="BN274" s="21"/>
      <c r="BO274" s="21"/>
      <c r="BP274" s="21"/>
      <c r="BQ274" s="21"/>
      <c r="BR274" s="21"/>
      <c r="BS274" s="21"/>
      <c r="BT274" s="21"/>
      <c r="BU274" s="21"/>
      <c r="BV274" s="21"/>
      <c r="BW274" s="21"/>
      <c r="BX274" s="21"/>
      <c r="BY274" s="21"/>
      <c r="BZ274" s="21"/>
      <c r="CA274" s="21"/>
      <c r="CB274" s="21"/>
      <c r="CC274" s="21"/>
      <c r="CD274" s="21"/>
      <c r="CE274" s="21"/>
      <c r="CF274" s="21"/>
      <c r="CG274" s="21"/>
      <c r="CH274" s="21"/>
      <c r="CI274" s="21"/>
      <c r="CJ274" s="21"/>
      <c r="CK274" s="21"/>
      <c r="CL274" s="21"/>
      <c r="CM274" s="21"/>
      <c r="CN274" s="21"/>
      <c r="CO274" s="21"/>
      <c r="CP274" s="21"/>
      <c r="CQ274" s="21"/>
      <c r="CR274" s="21"/>
      <c r="CS274" s="21"/>
      <c r="CT274" s="21"/>
      <c r="CU274" s="21"/>
      <c r="CV274" s="21"/>
      <c r="CW274" s="21"/>
      <c r="CX274" s="21"/>
      <c r="CY274" s="21"/>
      <c r="CZ274" s="21"/>
      <c r="DA274" s="21"/>
      <c r="DB274" s="21"/>
      <c r="DC274" s="21"/>
      <c r="DD274" s="21"/>
      <c r="DE274" s="21"/>
      <c r="DF274" s="21"/>
      <c r="DG274" s="21"/>
      <c r="DH274" s="21"/>
      <c r="DI274" s="21"/>
      <c r="DJ274" s="21"/>
      <c r="DK274" s="21"/>
      <c r="DL274" s="21"/>
      <c r="DM274" s="21"/>
      <c r="DN274" s="21"/>
      <c r="DO274" s="21"/>
      <c r="DP274" s="21"/>
      <c r="DQ274" s="21"/>
      <c r="DR274" s="21"/>
      <c r="DS274" s="21"/>
      <c r="DT274" s="21"/>
      <c r="DU274" s="21"/>
      <c r="DV274" s="21"/>
      <c r="DW274" s="21"/>
      <c r="DX274" s="21"/>
      <c r="DY274" s="21"/>
      <c r="DZ274" s="21"/>
      <c r="EA274" s="21"/>
      <c r="EB274" s="21"/>
      <c r="EC274" s="21"/>
      <c r="ED274" s="21"/>
      <c r="EE274" s="21"/>
      <c r="EF274" s="21"/>
      <c r="EG274" s="21"/>
      <c r="EH274" s="21"/>
      <c r="EI274" s="21"/>
      <c r="EJ274" s="21"/>
      <c r="EK274" s="21"/>
      <c r="EL274" s="21"/>
      <c r="EM274" s="21"/>
      <c r="EN274" s="21"/>
      <c r="EO274" s="21"/>
    </row>
    <row r="275" spans="1:145" ht="14.25" customHeight="1">
      <c r="A275" s="21"/>
      <c r="B275" s="21"/>
      <c r="C275" s="21"/>
      <c r="D275" s="79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1"/>
      <c r="AU275" s="21"/>
      <c r="AV275" s="21"/>
      <c r="AW275" s="21"/>
      <c r="AX275" s="21"/>
      <c r="AY275" s="21"/>
      <c r="AZ275" s="21"/>
      <c r="BA275" s="21"/>
      <c r="BB275" s="21"/>
      <c r="BC275" s="21"/>
      <c r="BD275" s="21"/>
      <c r="BE275" s="21"/>
      <c r="BF275" s="21"/>
      <c r="BG275" s="21"/>
      <c r="BH275" s="21"/>
      <c r="BI275" s="21"/>
      <c r="BJ275" s="21"/>
      <c r="BK275" s="21"/>
      <c r="BL275" s="21"/>
      <c r="BM275" s="21"/>
      <c r="BN275" s="21"/>
      <c r="BO275" s="21"/>
      <c r="BP275" s="21"/>
      <c r="BQ275" s="21"/>
      <c r="BR275" s="21"/>
      <c r="BS275" s="21"/>
      <c r="BT275" s="21"/>
      <c r="BU275" s="21"/>
      <c r="BV275" s="21"/>
      <c r="BW275" s="21"/>
      <c r="BX275" s="21"/>
      <c r="BY275" s="21"/>
      <c r="BZ275" s="21"/>
      <c r="CA275" s="21"/>
      <c r="CB275" s="21"/>
      <c r="CC275" s="21"/>
      <c r="CD275" s="21"/>
      <c r="CE275" s="21"/>
      <c r="CF275" s="21"/>
      <c r="CG275" s="21"/>
      <c r="CH275" s="21"/>
      <c r="CI275" s="21"/>
      <c r="CJ275" s="21"/>
      <c r="CK275" s="21"/>
      <c r="CL275" s="21"/>
      <c r="CM275" s="21"/>
      <c r="CN275" s="21"/>
      <c r="CO275" s="21"/>
      <c r="CP275" s="21"/>
      <c r="CQ275" s="21"/>
      <c r="CR275" s="21"/>
      <c r="CS275" s="21"/>
      <c r="CT275" s="21"/>
      <c r="CU275" s="21"/>
      <c r="CV275" s="21"/>
      <c r="CW275" s="21"/>
      <c r="CX275" s="21"/>
      <c r="CY275" s="21"/>
      <c r="CZ275" s="21"/>
      <c r="DA275" s="21"/>
      <c r="DB275" s="21"/>
      <c r="DC275" s="21"/>
      <c r="DD275" s="21"/>
      <c r="DE275" s="21"/>
      <c r="DF275" s="21"/>
      <c r="DG275" s="21"/>
      <c r="DH275" s="21"/>
      <c r="DI275" s="21"/>
      <c r="DJ275" s="21"/>
      <c r="DK275" s="21"/>
      <c r="DL275" s="21"/>
      <c r="DM275" s="21"/>
      <c r="DN275" s="21"/>
      <c r="DO275" s="21"/>
      <c r="DP275" s="21"/>
      <c r="DQ275" s="21"/>
      <c r="DR275" s="21"/>
      <c r="DS275" s="21"/>
      <c r="DT275" s="21"/>
      <c r="DU275" s="21"/>
      <c r="DV275" s="21"/>
      <c r="DW275" s="21"/>
      <c r="DX275" s="21"/>
      <c r="DY275" s="21"/>
      <c r="DZ275" s="21"/>
      <c r="EA275" s="21"/>
      <c r="EB275" s="21"/>
      <c r="EC275" s="21"/>
      <c r="ED275" s="21"/>
      <c r="EE275" s="21"/>
      <c r="EF275" s="21"/>
      <c r="EG275" s="21"/>
      <c r="EH275" s="21"/>
      <c r="EI275" s="21"/>
      <c r="EJ275" s="21"/>
      <c r="EK275" s="21"/>
      <c r="EL275" s="21"/>
      <c r="EM275" s="21"/>
      <c r="EN275" s="21"/>
      <c r="EO275" s="21"/>
    </row>
    <row r="276" spans="1:145" ht="14.25" customHeight="1">
      <c r="A276" s="21"/>
      <c r="B276" s="21"/>
      <c r="C276" s="21"/>
      <c r="D276" s="79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  <c r="AH276" s="21"/>
      <c r="AI276" s="21"/>
      <c r="AJ276" s="21"/>
      <c r="AK276" s="21"/>
      <c r="AL276" s="21"/>
      <c r="AM276" s="21"/>
      <c r="AN276" s="21"/>
      <c r="AO276" s="21"/>
      <c r="AP276" s="21"/>
      <c r="AQ276" s="21"/>
      <c r="AR276" s="21"/>
      <c r="AS276" s="21"/>
      <c r="AT276" s="21"/>
      <c r="AU276" s="21"/>
      <c r="AV276" s="21"/>
      <c r="AW276" s="21"/>
      <c r="AX276" s="21"/>
      <c r="AY276" s="21"/>
      <c r="AZ276" s="21"/>
      <c r="BA276" s="21"/>
      <c r="BB276" s="21"/>
      <c r="BC276" s="21"/>
      <c r="BD276" s="21"/>
      <c r="BE276" s="21"/>
      <c r="BF276" s="21"/>
      <c r="BG276" s="21"/>
      <c r="BH276" s="21"/>
      <c r="BI276" s="21"/>
      <c r="BJ276" s="21"/>
      <c r="BK276" s="21"/>
      <c r="BL276" s="21"/>
      <c r="BM276" s="21"/>
      <c r="BN276" s="21"/>
      <c r="BO276" s="21"/>
      <c r="BP276" s="21"/>
      <c r="BQ276" s="21"/>
      <c r="BR276" s="21"/>
      <c r="BS276" s="21"/>
      <c r="BT276" s="21"/>
      <c r="BU276" s="21"/>
      <c r="BV276" s="21"/>
      <c r="BW276" s="21"/>
      <c r="BX276" s="21"/>
      <c r="BY276" s="21"/>
      <c r="BZ276" s="21"/>
      <c r="CA276" s="21"/>
      <c r="CB276" s="21"/>
      <c r="CC276" s="21"/>
      <c r="CD276" s="21"/>
      <c r="CE276" s="21"/>
      <c r="CF276" s="21"/>
      <c r="CG276" s="21"/>
      <c r="CH276" s="21"/>
      <c r="CI276" s="21"/>
      <c r="CJ276" s="21"/>
      <c r="CK276" s="21"/>
      <c r="CL276" s="21"/>
      <c r="CM276" s="21"/>
      <c r="CN276" s="21"/>
      <c r="CO276" s="21"/>
      <c r="CP276" s="21"/>
      <c r="CQ276" s="21"/>
      <c r="CR276" s="21"/>
      <c r="CS276" s="21"/>
      <c r="CT276" s="21"/>
      <c r="CU276" s="21"/>
      <c r="CV276" s="21"/>
      <c r="CW276" s="21"/>
      <c r="CX276" s="21"/>
      <c r="CY276" s="21"/>
      <c r="CZ276" s="21"/>
      <c r="DA276" s="21"/>
      <c r="DB276" s="21"/>
      <c r="DC276" s="21"/>
      <c r="DD276" s="21"/>
      <c r="DE276" s="21"/>
      <c r="DF276" s="21"/>
      <c r="DG276" s="21"/>
      <c r="DH276" s="21"/>
      <c r="DI276" s="21"/>
      <c r="DJ276" s="21"/>
      <c r="DK276" s="21"/>
      <c r="DL276" s="21"/>
      <c r="DM276" s="21"/>
      <c r="DN276" s="21"/>
      <c r="DO276" s="21"/>
      <c r="DP276" s="21"/>
      <c r="DQ276" s="21"/>
      <c r="DR276" s="21"/>
      <c r="DS276" s="21"/>
      <c r="DT276" s="21"/>
      <c r="DU276" s="21"/>
      <c r="DV276" s="21"/>
      <c r="DW276" s="21"/>
      <c r="DX276" s="21"/>
      <c r="DY276" s="21"/>
      <c r="DZ276" s="21"/>
      <c r="EA276" s="21"/>
      <c r="EB276" s="21"/>
      <c r="EC276" s="21"/>
      <c r="ED276" s="21"/>
      <c r="EE276" s="21"/>
      <c r="EF276" s="21"/>
      <c r="EG276" s="21"/>
      <c r="EH276" s="21"/>
      <c r="EI276" s="21"/>
      <c r="EJ276" s="21"/>
      <c r="EK276" s="21"/>
      <c r="EL276" s="21"/>
      <c r="EM276" s="21"/>
      <c r="EN276" s="21"/>
      <c r="EO276" s="21"/>
    </row>
    <row r="277" spans="1:145" ht="14.25" customHeight="1">
      <c r="A277" s="21"/>
      <c r="B277" s="21"/>
      <c r="C277" s="21"/>
      <c r="D277" s="79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  <c r="AI277" s="21"/>
      <c r="AJ277" s="21"/>
      <c r="AK277" s="21"/>
      <c r="AL277" s="21"/>
      <c r="AM277" s="21"/>
      <c r="AN277" s="21"/>
      <c r="AO277" s="21"/>
      <c r="AP277" s="21"/>
      <c r="AQ277" s="21"/>
      <c r="AR277" s="21"/>
      <c r="AS277" s="21"/>
      <c r="AT277" s="21"/>
      <c r="AU277" s="21"/>
      <c r="AV277" s="21"/>
      <c r="AW277" s="21"/>
      <c r="AX277" s="21"/>
      <c r="AY277" s="21"/>
      <c r="AZ277" s="21"/>
      <c r="BA277" s="21"/>
      <c r="BB277" s="21"/>
      <c r="BC277" s="21"/>
      <c r="BD277" s="21"/>
      <c r="BE277" s="21"/>
      <c r="BF277" s="21"/>
      <c r="BG277" s="21"/>
      <c r="BH277" s="21"/>
      <c r="BI277" s="21"/>
      <c r="BJ277" s="21"/>
      <c r="BK277" s="21"/>
      <c r="BL277" s="21"/>
      <c r="BM277" s="21"/>
      <c r="BN277" s="21"/>
      <c r="BO277" s="21"/>
      <c r="BP277" s="21"/>
      <c r="BQ277" s="21"/>
      <c r="BR277" s="21"/>
      <c r="BS277" s="21"/>
      <c r="BT277" s="21"/>
      <c r="BU277" s="21"/>
      <c r="BV277" s="21"/>
      <c r="BW277" s="21"/>
      <c r="BX277" s="21"/>
      <c r="BY277" s="21"/>
      <c r="BZ277" s="21"/>
      <c r="CA277" s="21"/>
      <c r="CB277" s="21"/>
      <c r="CC277" s="21"/>
      <c r="CD277" s="21"/>
      <c r="CE277" s="21"/>
      <c r="CF277" s="21"/>
      <c r="CG277" s="21"/>
      <c r="CH277" s="21"/>
      <c r="CI277" s="21"/>
      <c r="CJ277" s="21"/>
      <c r="CK277" s="21"/>
      <c r="CL277" s="21"/>
      <c r="CM277" s="21"/>
      <c r="CN277" s="21"/>
      <c r="CO277" s="21"/>
      <c r="CP277" s="21"/>
      <c r="CQ277" s="21"/>
      <c r="CR277" s="21"/>
      <c r="CS277" s="21"/>
      <c r="CT277" s="21"/>
      <c r="CU277" s="21"/>
      <c r="CV277" s="21"/>
      <c r="CW277" s="21"/>
      <c r="CX277" s="21"/>
      <c r="CY277" s="21"/>
      <c r="CZ277" s="21"/>
      <c r="DA277" s="21"/>
      <c r="DB277" s="21"/>
      <c r="DC277" s="21"/>
      <c r="DD277" s="21"/>
      <c r="DE277" s="21"/>
      <c r="DF277" s="21"/>
      <c r="DG277" s="21"/>
      <c r="DH277" s="21"/>
      <c r="DI277" s="21"/>
      <c r="DJ277" s="21"/>
      <c r="DK277" s="21"/>
      <c r="DL277" s="21"/>
      <c r="DM277" s="21"/>
      <c r="DN277" s="21"/>
      <c r="DO277" s="21"/>
      <c r="DP277" s="21"/>
      <c r="DQ277" s="21"/>
      <c r="DR277" s="21"/>
      <c r="DS277" s="21"/>
      <c r="DT277" s="21"/>
      <c r="DU277" s="21"/>
      <c r="DV277" s="21"/>
      <c r="DW277" s="21"/>
      <c r="DX277" s="21"/>
      <c r="DY277" s="21"/>
      <c r="DZ277" s="21"/>
      <c r="EA277" s="21"/>
      <c r="EB277" s="21"/>
      <c r="EC277" s="21"/>
      <c r="ED277" s="21"/>
      <c r="EE277" s="21"/>
      <c r="EF277" s="21"/>
      <c r="EG277" s="21"/>
      <c r="EH277" s="21"/>
      <c r="EI277" s="21"/>
      <c r="EJ277" s="21"/>
      <c r="EK277" s="21"/>
      <c r="EL277" s="21"/>
      <c r="EM277" s="21"/>
      <c r="EN277" s="21"/>
      <c r="EO277" s="21"/>
    </row>
    <row r="278" spans="1:145" ht="14.25" customHeight="1">
      <c r="A278" s="21"/>
      <c r="B278" s="21"/>
      <c r="C278" s="21"/>
      <c r="D278" s="79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  <c r="AH278" s="21"/>
      <c r="AI278" s="21"/>
      <c r="AJ278" s="21"/>
      <c r="AK278" s="21"/>
      <c r="AL278" s="21"/>
      <c r="AM278" s="21"/>
      <c r="AN278" s="21"/>
      <c r="AO278" s="21"/>
      <c r="AP278" s="21"/>
      <c r="AQ278" s="21"/>
      <c r="AR278" s="21"/>
      <c r="AS278" s="21"/>
      <c r="AT278" s="21"/>
      <c r="AU278" s="21"/>
      <c r="AV278" s="21"/>
      <c r="AW278" s="21"/>
      <c r="AX278" s="21"/>
      <c r="AY278" s="21"/>
      <c r="AZ278" s="21"/>
      <c r="BA278" s="21"/>
      <c r="BB278" s="21"/>
      <c r="BC278" s="21"/>
      <c r="BD278" s="21"/>
      <c r="BE278" s="21"/>
      <c r="BF278" s="21"/>
      <c r="BG278" s="21"/>
      <c r="BH278" s="21"/>
      <c r="BI278" s="21"/>
      <c r="BJ278" s="21"/>
      <c r="BK278" s="21"/>
      <c r="BL278" s="21"/>
      <c r="BM278" s="21"/>
      <c r="BN278" s="21"/>
      <c r="BO278" s="21"/>
      <c r="BP278" s="21"/>
      <c r="BQ278" s="21"/>
      <c r="BR278" s="21"/>
      <c r="BS278" s="21"/>
      <c r="BT278" s="21"/>
      <c r="BU278" s="21"/>
      <c r="BV278" s="21"/>
      <c r="BW278" s="21"/>
      <c r="BX278" s="21"/>
      <c r="BY278" s="21"/>
      <c r="BZ278" s="21"/>
      <c r="CA278" s="21"/>
      <c r="CB278" s="21"/>
      <c r="CC278" s="21"/>
      <c r="CD278" s="21"/>
      <c r="CE278" s="21"/>
      <c r="CF278" s="21"/>
      <c r="CG278" s="21"/>
      <c r="CH278" s="21"/>
      <c r="CI278" s="21"/>
      <c r="CJ278" s="21"/>
      <c r="CK278" s="21"/>
      <c r="CL278" s="21"/>
      <c r="CM278" s="21"/>
      <c r="CN278" s="21"/>
      <c r="CO278" s="21"/>
      <c r="CP278" s="21"/>
      <c r="CQ278" s="21"/>
      <c r="CR278" s="21"/>
      <c r="CS278" s="21"/>
      <c r="CT278" s="21"/>
      <c r="CU278" s="21"/>
      <c r="CV278" s="21"/>
      <c r="CW278" s="21"/>
      <c r="CX278" s="21"/>
      <c r="CY278" s="21"/>
      <c r="CZ278" s="21"/>
      <c r="DA278" s="21"/>
      <c r="DB278" s="21"/>
      <c r="DC278" s="21"/>
      <c r="DD278" s="21"/>
      <c r="DE278" s="21"/>
      <c r="DF278" s="21"/>
      <c r="DG278" s="21"/>
      <c r="DH278" s="21"/>
      <c r="DI278" s="21"/>
      <c r="DJ278" s="21"/>
      <c r="DK278" s="21"/>
      <c r="DL278" s="21"/>
      <c r="DM278" s="21"/>
      <c r="DN278" s="21"/>
      <c r="DO278" s="21"/>
      <c r="DP278" s="21"/>
      <c r="DQ278" s="21"/>
      <c r="DR278" s="21"/>
      <c r="DS278" s="21"/>
      <c r="DT278" s="21"/>
      <c r="DU278" s="21"/>
      <c r="DV278" s="21"/>
      <c r="DW278" s="21"/>
      <c r="DX278" s="21"/>
      <c r="DY278" s="21"/>
      <c r="DZ278" s="21"/>
      <c r="EA278" s="21"/>
      <c r="EB278" s="21"/>
      <c r="EC278" s="21"/>
      <c r="ED278" s="21"/>
      <c r="EE278" s="21"/>
      <c r="EF278" s="21"/>
      <c r="EG278" s="21"/>
      <c r="EH278" s="21"/>
      <c r="EI278" s="21"/>
      <c r="EJ278" s="21"/>
      <c r="EK278" s="21"/>
      <c r="EL278" s="21"/>
      <c r="EM278" s="21"/>
      <c r="EN278" s="21"/>
      <c r="EO278" s="21"/>
    </row>
  </sheetData>
  <mergeCells count="1">
    <mergeCell ref="B5:C5"/>
  </mergeCells>
  <hyperlinks>
    <hyperlink ref="A2" location="'Guidance notes'!A1" display="&lt;&lt;" xr:uid="{00000000-0004-0000-0400-000000000000}"/>
  </hyperlinks>
  <pageMargins left="0.7" right="0.7" top="0.75" bottom="0.75" header="0" footer="0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BFBFBF"/>
    <pageSetUpPr fitToPage="1"/>
  </sheetPr>
  <dimension ref="A1:EO230"/>
  <sheetViews>
    <sheetView showGridLines="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R14" sqref="R14"/>
    </sheetView>
  </sheetViews>
  <sheetFormatPr baseColWidth="10" defaultColWidth="14.5" defaultRowHeight="15" customHeight="1"/>
  <cols>
    <col min="1" max="1" width="3.1640625" customWidth="1"/>
    <col min="2" max="2" width="1.83203125" customWidth="1"/>
    <col min="3" max="3" width="46.5" customWidth="1"/>
    <col min="4" max="4" width="10.5" customWidth="1"/>
    <col min="5" max="5" width="1.5" customWidth="1"/>
    <col min="6" max="6" width="11.83203125" customWidth="1"/>
    <col min="7" max="16" width="11.1640625" customWidth="1"/>
    <col min="17" max="42" width="12.33203125" customWidth="1"/>
    <col min="43" max="125" width="13.33203125" customWidth="1"/>
  </cols>
  <sheetData>
    <row r="1" spans="1:145" ht="6.75" customHeight="1">
      <c r="A1" s="21"/>
      <c r="B1" s="21"/>
      <c r="C1" s="21"/>
      <c r="D1" s="21"/>
      <c r="E1" s="64"/>
      <c r="F1" s="79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  <c r="AW1" s="21"/>
      <c r="AX1" s="21"/>
      <c r="AY1" s="21"/>
      <c r="AZ1" s="21"/>
      <c r="BA1" s="21"/>
      <c r="BB1" s="21"/>
      <c r="BC1" s="21"/>
      <c r="BD1" s="21"/>
      <c r="BE1" s="21"/>
      <c r="BF1" s="21"/>
      <c r="BG1" s="21"/>
      <c r="BH1" s="21"/>
      <c r="BI1" s="21"/>
      <c r="BJ1" s="21"/>
      <c r="BK1" s="21"/>
      <c r="BL1" s="21"/>
      <c r="BM1" s="21"/>
      <c r="BN1" s="21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CX1" s="21"/>
      <c r="CY1" s="21"/>
      <c r="CZ1" s="21"/>
      <c r="DA1" s="21"/>
      <c r="DB1" s="21"/>
      <c r="DC1" s="21"/>
      <c r="DD1" s="21"/>
      <c r="DE1" s="21"/>
      <c r="DF1" s="21"/>
      <c r="DG1" s="21"/>
      <c r="DH1" s="21"/>
      <c r="DI1" s="21"/>
      <c r="DJ1" s="21"/>
      <c r="DK1" s="21"/>
      <c r="DL1" s="21"/>
      <c r="DM1" s="21"/>
      <c r="DN1" s="21"/>
      <c r="DO1" s="21"/>
      <c r="DP1" s="21"/>
      <c r="DQ1" s="21"/>
      <c r="DR1" s="21"/>
      <c r="DS1" s="21"/>
      <c r="DT1" s="21"/>
      <c r="DU1" s="21"/>
      <c r="DV1" s="21"/>
      <c r="DW1" s="21"/>
      <c r="DX1" s="21"/>
      <c r="DY1" s="21"/>
      <c r="DZ1" s="21"/>
      <c r="EA1" s="21"/>
      <c r="EB1" s="21"/>
      <c r="EC1" s="21"/>
      <c r="ED1" s="21"/>
      <c r="EE1" s="21"/>
      <c r="EF1" s="21"/>
      <c r="EG1" s="21"/>
      <c r="EH1" s="21"/>
      <c r="EI1" s="21"/>
      <c r="EJ1" s="21"/>
      <c r="EK1" s="21"/>
      <c r="EL1" s="21"/>
      <c r="EM1" s="21"/>
      <c r="EN1" s="21"/>
      <c r="EO1" s="21"/>
    </row>
    <row r="2" spans="1:145" ht="16">
      <c r="A2" s="24" t="s">
        <v>32</v>
      </c>
      <c r="B2" s="25" t="s">
        <v>422</v>
      </c>
      <c r="C2" s="62"/>
      <c r="D2" s="30"/>
      <c r="E2" s="64"/>
      <c r="F2" s="120" t="str">
        <f>Revenue!F2</f>
        <v>Год 1</v>
      </c>
      <c r="G2" s="120" t="s">
        <v>39</v>
      </c>
      <c r="H2" s="120" t="s">
        <v>39</v>
      </c>
      <c r="I2" s="120" t="s">
        <v>39</v>
      </c>
      <c r="J2" s="120" t="s">
        <v>39</v>
      </c>
      <c r="K2" s="120" t="s">
        <v>39</v>
      </c>
      <c r="L2" s="120" t="s">
        <v>39</v>
      </c>
      <c r="M2" s="120" t="s">
        <v>39</v>
      </c>
      <c r="N2" s="167" t="s">
        <v>39</v>
      </c>
      <c r="O2" s="167" t="s">
        <v>39</v>
      </c>
      <c r="P2" s="167" t="s">
        <v>39</v>
      </c>
      <c r="Q2" s="167" t="s">
        <v>39</v>
      </c>
      <c r="R2" s="120" t="s">
        <v>40</v>
      </c>
      <c r="S2" s="120" t="s">
        <v>40</v>
      </c>
      <c r="T2" s="120" t="s">
        <v>40</v>
      </c>
      <c r="U2" s="120" t="s">
        <v>40</v>
      </c>
      <c r="V2" s="167" t="s">
        <v>40</v>
      </c>
      <c r="W2" s="167" t="s">
        <v>40</v>
      </c>
      <c r="X2" s="167" t="s">
        <v>40</v>
      </c>
      <c r="Y2" s="167" t="s">
        <v>40</v>
      </c>
      <c r="Z2" s="167" t="s">
        <v>40</v>
      </c>
      <c r="AA2" s="167" t="s">
        <v>40</v>
      </c>
      <c r="AB2" s="167" t="s">
        <v>40</v>
      </c>
      <c r="AC2" s="167" t="s">
        <v>40</v>
      </c>
      <c r="AD2" s="167" t="s">
        <v>41</v>
      </c>
      <c r="AE2" s="167" t="s">
        <v>41</v>
      </c>
      <c r="AF2" s="167" t="s">
        <v>41</v>
      </c>
      <c r="AG2" s="167" t="s">
        <v>41</v>
      </c>
      <c r="AH2" s="167" t="s">
        <v>41</v>
      </c>
      <c r="AI2" s="167" t="s">
        <v>41</v>
      </c>
      <c r="AJ2" s="167" t="s">
        <v>41</v>
      </c>
      <c r="AK2" s="167" t="s">
        <v>41</v>
      </c>
      <c r="AL2" s="167" t="s">
        <v>41</v>
      </c>
      <c r="AM2" s="167" t="s">
        <v>41</v>
      </c>
      <c r="AN2" s="167" t="s">
        <v>41</v>
      </c>
      <c r="AO2" s="167" t="s">
        <v>41</v>
      </c>
      <c r="AP2" s="120" t="s">
        <v>42</v>
      </c>
      <c r="AQ2" s="120" t="s">
        <v>42</v>
      </c>
      <c r="AR2" s="120" t="s">
        <v>42</v>
      </c>
      <c r="AS2" s="120" t="s">
        <v>42</v>
      </c>
      <c r="AT2" s="120" t="s">
        <v>42</v>
      </c>
      <c r="AU2" s="120" t="s">
        <v>42</v>
      </c>
      <c r="AV2" s="120" t="s">
        <v>42</v>
      </c>
      <c r="AW2" s="120" t="s">
        <v>42</v>
      </c>
      <c r="AX2" s="120" t="s">
        <v>42</v>
      </c>
      <c r="AY2" s="120" t="s">
        <v>42</v>
      </c>
      <c r="AZ2" s="120" t="s">
        <v>42</v>
      </c>
      <c r="BA2" s="120" t="s">
        <v>42</v>
      </c>
      <c r="BB2" s="120" t="s">
        <v>43</v>
      </c>
      <c r="BC2" s="120" t="s">
        <v>43</v>
      </c>
      <c r="BD2" s="120" t="s">
        <v>43</v>
      </c>
      <c r="BE2" s="120" t="s">
        <v>43</v>
      </c>
      <c r="BF2" s="120" t="s">
        <v>43</v>
      </c>
      <c r="BG2" s="120" t="s">
        <v>43</v>
      </c>
      <c r="BH2" s="120" t="s">
        <v>43</v>
      </c>
      <c r="BI2" s="120" t="s">
        <v>43</v>
      </c>
      <c r="BJ2" s="120" t="s">
        <v>43</v>
      </c>
      <c r="BK2" s="120" t="s">
        <v>43</v>
      </c>
      <c r="BL2" s="120" t="s">
        <v>43</v>
      </c>
      <c r="BM2" s="120" t="s">
        <v>43</v>
      </c>
      <c r="BN2" s="120" t="s">
        <v>44</v>
      </c>
      <c r="BO2" s="120" t="s">
        <v>44</v>
      </c>
      <c r="BP2" s="120" t="s">
        <v>44</v>
      </c>
      <c r="BQ2" s="120" t="s">
        <v>44</v>
      </c>
      <c r="BR2" s="120" t="s">
        <v>44</v>
      </c>
      <c r="BS2" s="120" t="s">
        <v>44</v>
      </c>
      <c r="BT2" s="120" t="s">
        <v>44</v>
      </c>
      <c r="BU2" s="120" t="s">
        <v>44</v>
      </c>
      <c r="BV2" s="120" t="s">
        <v>44</v>
      </c>
      <c r="BW2" s="120" t="s">
        <v>44</v>
      </c>
      <c r="BX2" s="120" t="s">
        <v>44</v>
      </c>
      <c r="BY2" s="120" t="s">
        <v>44</v>
      </c>
      <c r="BZ2" s="120" t="s">
        <v>45</v>
      </c>
      <c r="CA2" s="120" t="s">
        <v>45</v>
      </c>
      <c r="CB2" s="120" t="s">
        <v>45</v>
      </c>
      <c r="CC2" s="120" t="s">
        <v>45</v>
      </c>
      <c r="CD2" s="120" t="s">
        <v>45</v>
      </c>
      <c r="CE2" s="120" t="s">
        <v>45</v>
      </c>
      <c r="CF2" s="120" t="s">
        <v>45</v>
      </c>
      <c r="CG2" s="120" t="s">
        <v>45</v>
      </c>
      <c r="CH2" s="120" t="s">
        <v>45</v>
      </c>
      <c r="CI2" s="120" t="s">
        <v>45</v>
      </c>
      <c r="CJ2" s="120" t="s">
        <v>45</v>
      </c>
      <c r="CK2" s="120" t="s">
        <v>45</v>
      </c>
      <c r="CL2" s="120" t="s">
        <v>46</v>
      </c>
      <c r="CM2" s="120" t="s">
        <v>46</v>
      </c>
      <c r="CN2" s="120" t="s">
        <v>46</v>
      </c>
      <c r="CO2" s="120" t="s">
        <v>46</v>
      </c>
      <c r="CP2" s="120" t="s">
        <v>46</v>
      </c>
      <c r="CQ2" s="120" t="s">
        <v>46</v>
      </c>
      <c r="CR2" s="120" t="s">
        <v>46</v>
      </c>
      <c r="CS2" s="120" t="s">
        <v>46</v>
      </c>
      <c r="CT2" s="120" t="s">
        <v>46</v>
      </c>
      <c r="CU2" s="120" t="s">
        <v>46</v>
      </c>
      <c r="CV2" s="120" t="s">
        <v>46</v>
      </c>
      <c r="CW2" s="120" t="s">
        <v>46</v>
      </c>
      <c r="CX2" s="120" t="s">
        <v>47</v>
      </c>
      <c r="CY2" s="120" t="s">
        <v>47</v>
      </c>
      <c r="CZ2" s="120" t="s">
        <v>47</v>
      </c>
      <c r="DA2" s="120" t="s">
        <v>47</v>
      </c>
      <c r="DB2" s="120" t="s">
        <v>47</v>
      </c>
      <c r="DC2" s="120" t="s">
        <v>47</v>
      </c>
      <c r="DD2" s="120" t="s">
        <v>47</v>
      </c>
      <c r="DE2" s="120" t="s">
        <v>47</v>
      </c>
      <c r="DF2" s="120" t="s">
        <v>47</v>
      </c>
      <c r="DG2" s="120" t="s">
        <v>47</v>
      </c>
      <c r="DH2" s="120" t="s">
        <v>47</v>
      </c>
      <c r="DI2" s="120" t="s">
        <v>47</v>
      </c>
      <c r="DJ2" s="120" t="s">
        <v>48</v>
      </c>
      <c r="DK2" s="120" t="s">
        <v>48</v>
      </c>
      <c r="DL2" s="120" t="s">
        <v>48</v>
      </c>
      <c r="DM2" s="120" t="s">
        <v>48</v>
      </c>
      <c r="DN2" s="120" t="s">
        <v>48</v>
      </c>
      <c r="DO2" s="120" t="s">
        <v>48</v>
      </c>
      <c r="DP2" s="120" t="s">
        <v>48</v>
      </c>
      <c r="DQ2" s="120" t="s">
        <v>48</v>
      </c>
      <c r="DR2" s="120" t="s">
        <v>48</v>
      </c>
      <c r="DS2" s="120" t="s">
        <v>48</v>
      </c>
      <c r="DT2" s="120" t="s">
        <v>48</v>
      </c>
      <c r="DU2" s="120" t="s">
        <v>48</v>
      </c>
      <c r="DV2" s="29"/>
      <c r="DW2" s="29"/>
      <c r="DX2" s="29"/>
      <c r="DY2" s="29"/>
      <c r="DZ2" s="29"/>
      <c r="EA2" s="29"/>
      <c r="EB2" s="29"/>
      <c r="EC2" s="29"/>
      <c r="ED2" s="29"/>
      <c r="EE2" s="29"/>
      <c r="EF2" s="29"/>
      <c r="EG2" s="29"/>
      <c r="EH2" s="29"/>
      <c r="EI2" s="29"/>
      <c r="EJ2" s="29"/>
      <c r="EK2" s="29"/>
      <c r="EL2" s="29"/>
      <c r="EM2" s="29"/>
      <c r="EN2" s="29"/>
      <c r="EO2" s="29"/>
    </row>
    <row r="3" spans="1:145">
      <c r="A3" s="21"/>
      <c r="B3" s="21"/>
      <c r="C3" s="168"/>
      <c r="D3" s="30"/>
      <c r="E3" s="64"/>
      <c r="F3" s="168" t="str">
        <f>Revenue!F3</f>
        <v xml:space="preserve">Месяц 1 </v>
      </c>
      <c r="G3" s="168" t="s">
        <v>293</v>
      </c>
      <c r="H3" s="168" t="s">
        <v>294</v>
      </c>
      <c r="I3" s="168" t="s">
        <v>295</v>
      </c>
      <c r="J3" s="122" t="s">
        <v>296</v>
      </c>
      <c r="K3" s="122" t="s">
        <v>297</v>
      </c>
      <c r="L3" s="122" t="s">
        <v>298</v>
      </c>
      <c r="M3" s="122" t="s">
        <v>299</v>
      </c>
      <c r="N3" s="169" t="s">
        <v>300</v>
      </c>
      <c r="O3" s="169" t="s">
        <v>301</v>
      </c>
      <c r="P3" s="169" t="s">
        <v>302</v>
      </c>
      <c r="Q3" s="169" t="s">
        <v>303</v>
      </c>
      <c r="R3" s="122" t="s">
        <v>304</v>
      </c>
      <c r="S3" s="122" t="s">
        <v>293</v>
      </c>
      <c r="T3" s="122" t="s">
        <v>294</v>
      </c>
      <c r="U3" s="122" t="s">
        <v>295</v>
      </c>
      <c r="V3" s="169" t="s">
        <v>296</v>
      </c>
      <c r="W3" s="169" t="s">
        <v>297</v>
      </c>
      <c r="X3" s="169" t="s">
        <v>298</v>
      </c>
      <c r="Y3" s="169" t="s">
        <v>299</v>
      </c>
      <c r="Z3" s="169" t="s">
        <v>300</v>
      </c>
      <c r="AA3" s="169" t="s">
        <v>301</v>
      </c>
      <c r="AB3" s="169" t="s">
        <v>302</v>
      </c>
      <c r="AC3" s="169" t="s">
        <v>303</v>
      </c>
      <c r="AD3" s="169" t="s">
        <v>304</v>
      </c>
      <c r="AE3" s="169" t="s">
        <v>293</v>
      </c>
      <c r="AF3" s="169" t="s">
        <v>294</v>
      </c>
      <c r="AG3" s="169" t="s">
        <v>295</v>
      </c>
      <c r="AH3" s="169" t="s">
        <v>296</v>
      </c>
      <c r="AI3" s="169" t="s">
        <v>297</v>
      </c>
      <c r="AJ3" s="169" t="s">
        <v>298</v>
      </c>
      <c r="AK3" s="169" t="s">
        <v>299</v>
      </c>
      <c r="AL3" s="169" t="s">
        <v>300</v>
      </c>
      <c r="AM3" s="169" t="s">
        <v>301</v>
      </c>
      <c r="AN3" s="169" t="s">
        <v>302</v>
      </c>
      <c r="AO3" s="169" t="s">
        <v>303</v>
      </c>
      <c r="AP3" s="168" t="s">
        <v>304</v>
      </c>
      <c r="AQ3" s="168" t="s">
        <v>293</v>
      </c>
      <c r="AR3" s="168" t="s">
        <v>294</v>
      </c>
      <c r="AS3" s="168" t="s">
        <v>295</v>
      </c>
      <c r="AT3" s="168" t="s">
        <v>296</v>
      </c>
      <c r="AU3" s="168" t="s">
        <v>297</v>
      </c>
      <c r="AV3" s="168" t="s">
        <v>298</v>
      </c>
      <c r="AW3" s="168" t="s">
        <v>299</v>
      </c>
      <c r="AX3" s="168" t="s">
        <v>300</v>
      </c>
      <c r="AY3" s="168" t="s">
        <v>301</v>
      </c>
      <c r="AZ3" s="168" t="s">
        <v>302</v>
      </c>
      <c r="BA3" s="168" t="s">
        <v>303</v>
      </c>
      <c r="BB3" s="168" t="s">
        <v>304</v>
      </c>
      <c r="BC3" s="168" t="s">
        <v>293</v>
      </c>
      <c r="BD3" s="168" t="s">
        <v>294</v>
      </c>
      <c r="BE3" s="168" t="s">
        <v>295</v>
      </c>
      <c r="BF3" s="168" t="s">
        <v>296</v>
      </c>
      <c r="BG3" s="168" t="s">
        <v>297</v>
      </c>
      <c r="BH3" s="168" t="s">
        <v>298</v>
      </c>
      <c r="BI3" s="168" t="s">
        <v>299</v>
      </c>
      <c r="BJ3" s="168" t="s">
        <v>300</v>
      </c>
      <c r="BK3" s="168" t="s">
        <v>301</v>
      </c>
      <c r="BL3" s="168" t="s">
        <v>302</v>
      </c>
      <c r="BM3" s="168" t="s">
        <v>303</v>
      </c>
      <c r="BN3" s="168" t="s">
        <v>304</v>
      </c>
      <c r="BO3" s="168" t="s">
        <v>293</v>
      </c>
      <c r="BP3" s="168" t="s">
        <v>294</v>
      </c>
      <c r="BQ3" s="168" t="s">
        <v>295</v>
      </c>
      <c r="BR3" s="168" t="s">
        <v>296</v>
      </c>
      <c r="BS3" s="168" t="s">
        <v>297</v>
      </c>
      <c r="BT3" s="168" t="s">
        <v>298</v>
      </c>
      <c r="BU3" s="168" t="s">
        <v>299</v>
      </c>
      <c r="BV3" s="168" t="s">
        <v>300</v>
      </c>
      <c r="BW3" s="168" t="s">
        <v>301</v>
      </c>
      <c r="BX3" s="168" t="s">
        <v>302</v>
      </c>
      <c r="BY3" s="168" t="s">
        <v>303</v>
      </c>
      <c r="BZ3" s="168" t="s">
        <v>304</v>
      </c>
      <c r="CA3" s="168" t="s">
        <v>293</v>
      </c>
      <c r="CB3" s="168" t="s">
        <v>294</v>
      </c>
      <c r="CC3" s="168" t="s">
        <v>295</v>
      </c>
      <c r="CD3" s="168" t="s">
        <v>296</v>
      </c>
      <c r="CE3" s="168" t="s">
        <v>297</v>
      </c>
      <c r="CF3" s="168" t="s">
        <v>298</v>
      </c>
      <c r="CG3" s="168" t="s">
        <v>299</v>
      </c>
      <c r="CH3" s="168" t="s">
        <v>300</v>
      </c>
      <c r="CI3" s="168" t="s">
        <v>301</v>
      </c>
      <c r="CJ3" s="168" t="s">
        <v>302</v>
      </c>
      <c r="CK3" s="168" t="s">
        <v>303</v>
      </c>
      <c r="CL3" s="168" t="s">
        <v>304</v>
      </c>
      <c r="CM3" s="168" t="s">
        <v>293</v>
      </c>
      <c r="CN3" s="168" t="s">
        <v>294</v>
      </c>
      <c r="CO3" s="168" t="s">
        <v>295</v>
      </c>
      <c r="CP3" s="168" t="s">
        <v>296</v>
      </c>
      <c r="CQ3" s="168" t="s">
        <v>297</v>
      </c>
      <c r="CR3" s="168" t="s">
        <v>298</v>
      </c>
      <c r="CS3" s="168" t="s">
        <v>299</v>
      </c>
      <c r="CT3" s="168" t="s">
        <v>300</v>
      </c>
      <c r="CU3" s="168" t="s">
        <v>301</v>
      </c>
      <c r="CV3" s="168" t="s">
        <v>302</v>
      </c>
      <c r="CW3" s="168" t="s">
        <v>303</v>
      </c>
      <c r="CX3" s="168" t="s">
        <v>304</v>
      </c>
      <c r="CY3" s="168" t="s">
        <v>293</v>
      </c>
      <c r="CZ3" s="168" t="s">
        <v>294</v>
      </c>
      <c r="DA3" s="168" t="s">
        <v>295</v>
      </c>
      <c r="DB3" s="168" t="s">
        <v>296</v>
      </c>
      <c r="DC3" s="168" t="s">
        <v>297</v>
      </c>
      <c r="DD3" s="168" t="s">
        <v>298</v>
      </c>
      <c r="DE3" s="168" t="s">
        <v>299</v>
      </c>
      <c r="DF3" s="168" t="s">
        <v>300</v>
      </c>
      <c r="DG3" s="168" t="s">
        <v>301</v>
      </c>
      <c r="DH3" s="168" t="s">
        <v>302</v>
      </c>
      <c r="DI3" s="168" t="s">
        <v>303</v>
      </c>
      <c r="DJ3" s="168" t="s">
        <v>304</v>
      </c>
      <c r="DK3" s="168" t="s">
        <v>293</v>
      </c>
      <c r="DL3" s="168" t="s">
        <v>294</v>
      </c>
      <c r="DM3" s="168" t="s">
        <v>295</v>
      </c>
      <c r="DN3" s="168" t="s">
        <v>296</v>
      </c>
      <c r="DO3" s="168" t="s">
        <v>297</v>
      </c>
      <c r="DP3" s="168" t="s">
        <v>298</v>
      </c>
      <c r="DQ3" s="168" t="s">
        <v>299</v>
      </c>
      <c r="DR3" s="168" t="s">
        <v>300</v>
      </c>
      <c r="DS3" s="168" t="s">
        <v>301</v>
      </c>
      <c r="DT3" s="168" t="s">
        <v>302</v>
      </c>
      <c r="DU3" s="168" t="s">
        <v>303</v>
      </c>
      <c r="DV3" s="29"/>
      <c r="DW3" s="29"/>
      <c r="DX3" s="29"/>
      <c r="DY3" s="29"/>
      <c r="DZ3" s="29"/>
      <c r="EA3" s="29"/>
      <c r="EB3" s="29"/>
      <c r="EC3" s="29"/>
      <c r="ED3" s="29"/>
      <c r="EE3" s="29"/>
      <c r="EF3" s="29"/>
      <c r="EG3" s="29"/>
      <c r="EH3" s="29"/>
      <c r="EI3" s="29"/>
      <c r="EJ3" s="29"/>
      <c r="EK3" s="29"/>
      <c r="EL3" s="29"/>
      <c r="EM3" s="29"/>
      <c r="EN3" s="29"/>
      <c r="EO3" s="29"/>
    </row>
    <row r="4" spans="1:145">
      <c r="A4" s="29"/>
      <c r="B4" s="29"/>
      <c r="C4" s="30" t="s">
        <v>35</v>
      </c>
      <c r="D4" s="30"/>
      <c r="E4" s="171"/>
      <c r="F4" s="124">
        <f>Revenue!F4</f>
        <v>1</v>
      </c>
      <c r="G4" s="124">
        <f t="shared" ref="G4:DU4" si="0">F4+1</f>
        <v>2</v>
      </c>
      <c r="H4" s="124">
        <f t="shared" si="0"/>
        <v>3</v>
      </c>
      <c r="I4" s="124">
        <f t="shared" si="0"/>
        <v>4</v>
      </c>
      <c r="J4" s="124">
        <f t="shared" si="0"/>
        <v>5</v>
      </c>
      <c r="K4" s="124">
        <f t="shared" si="0"/>
        <v>6</v>
      </c>
      <c r="L4" s="124">
        <f t="shared" si="0"/>
        <v>7</v>
      </c>
      <c r="M4" s="124">
        <f t="shared" si="0"/>
        <v>8</v>
      </c>
      <c r="N4" s="124">
        <f t="shared" si="0"/>
        <v>9</v>
      </c>
      <c r="O4" s="124">
        <f t="shared" si="0"/>
        <v>10</v>
      </c>
      <c r="P4" s="124">
        <f t="shared" si="0"/>
        <v>11</v>
      </c>
      <c r="Q4" s="124">
        <f t="shared" si="0"/>
        <v>12</v>
      </c>
      <c r="R4" s="124">
        <f t="shared" si="0"/>
        <v>13</v>
      </c>
      <c r="S4" s="124">
        <f t="shared" si="0"/>
        <v>14</v>
      </c>
      <c r="T4" s="124">
        <f t="shared" si="0"/>
        <v>15</v>
      </c>
      <c r="U4" s="124">
        <f t="shared" si="0"/>
        <v>16</v>
      </c>
      <c r="V4" s="124">
        <f t="shared" si="0"/>
        <v>17</v>
      </c>
      <c r="W4" s="124">
        <f t="shared" si="0"/>
        <v>18</v>
      </c>
      <c r="X4" s="124">
        <f t="shared" si="0"/>
        <v>19</v>
      </c>
      <c r="Y4" s="124">
        <f t="shared" si="0"/>
        <v>20</v>
      </c>
      <c r="Z4" s="124">
        <f t="shared" si="0"/>
        <v>21</v>
      </c>
      <c r="AA4" s="124">
        <f t="shared" si="0"/>
        <v>22</v>
      </c>
      <c r="AB4" s="124">
        <f t="shared" si="0"/>
        <v>23</v>
      </c>
      <c r="AC4" s="124">
        <f t="shared" si="0"/>
        <v>24</v>
      </c>
      <c r="AD4" s="124">
        <f t="shared" si="0"/>
        <v>25</v>
      </c>
      <c r="AE4" s="124">
        <f t="shared" si="0"/>
        <v>26</v>
      </c>
      <c r="AF4" s="124">
        <f t="shared" si="0"/>
        <v>27</v>
      </c>
      <c r="AG4" s="124">
        <f t="shared" si="0"/>
        <v>28</v>
      </c>
      <c r="AH4" s="124">
        <f t="shared" si="0"/>
        <v>29</v>
      </c>
      <c r="AI4" s="124">
        <f t="shared" si="0"/>
        <v>30</v>
      </c>
      <c r="AJ4" s="124">
        <f t="shared" si="0"/>
        <v>31</v>
      </c>
      <c r="AK4" s="124">
        <f t="shared" si="0"/>
        <v>32</v>
      </c>
      <c r="AL4" s="124">
        <f t="shared" si="0"/>
        <v>33</v>
      </c>
      <c r="AM4" s="124">
        <f t="shared" si="0"/>
        <v>34</v>
      </c>
      <c r="AN4" s="124">
        <f t="shared" si="0"/>
        <v>35</v>
      </c>
      <c r="AO4" s="124">
        <f t="shared" si="0"/>
        <v>36</v>
      </c>
      <c r="AP4" s="124">
        <f t="shared" si="0"/>
        <v>37</v>
      </c>
      <c r="AQ4" s="124">
        <f t="shared" si="0"/>
        <v>38</v>
      </c>
      <c r="AR4" s="124">
        <f t="shared" si="0"/>
        <v>39</v>
      </c>
      <c r="AS4" s="124">
        <f t="shared" si="0"/>
        <v>40</v>
      </c>
      <c r="AT4" s="124">
        <f t="shared" si="0"/>
        <v>41</v>
      </c>
      <c r="AU4" s="124">
        <f t="shared" si="0"/>
        <v>42</v>
      </c>
      <c r="AV4" s="124">
        <f t="shared" si="0"/>
        <v>43</v>
      </c>
      <c r="AW4" s="124">
        <f t="shared" si="0"/>
        <v>44</v>
      </c>
      <c r="AX4" s="124">
        <f t="shared" si="0"/>
        <v>45</v>
      </c>
      <c r="AY4" s="124">
        <f t="shared" si="0"/>
        <v>46</v>
      </c>
      <c r="AZ4" s="124">
        <f t="shared" si="0"/>
        <v>47</v>
      </c>
      <c r="BA4" s="124">
        <f t="shared" si="0"/>
        <v>48</v>
      </c>
      <c r="BB4" s="124">
        <f t="shared" si="0"/>
        <v>49</v>
      </c>
      <c r="BC4" s="124">
        <f t="shared" si="0"/>
        <v>50</v>
      </c>
      <c r="BD4" s="124">
        <f t="shared" si="0"/>
        <v>51</v>
      </c>
      <c r="BE4" s="124">
        <f t="shared" si="0"/>
        <v>52</v>
      </c>
      <c r="BF4" s="124">
        <f t="shared" si="0"/>
        <v>53</v>
      </c>
      <c r="BG4" s="124">
        <f t="shared" si="0"/>
        <v>54</v>
      </c>
      <c r="BH4" s="124">
        <f t="shared" si="0"/>
        <v>55</v>
      </c>
      <c r="BI4" s="124">
        <f t="shared" si="0"/>
        <v>56</v>
      </c>
      <c r="BJ4" s="124">
        <f t="shared" si="0"/>
        <v>57</v>
      </c>
      <c r="BK4" s="124">
        <f t="shared" si="0"/>
        <v>58</v>
      </c>
      <c r="BL4" s="124">
        <f t="shared" si="0"/>
        <v>59</v>
      </c>
      <c r="BM4" s="124">
        <f t="shared" si="0"/>
        <v>60</v>
      </c>
      <c r="BN4" s="124">
        <f t="shared" si="0"/>
        <v>61</v>
      </c>
      <c r="BO4" s="124">
        <f t="shared" si="0"/>
        <v>62</v>
      </c>
      <c r="BP4" s="124">
        <f t="shared" si="0"/>
        <v>63</v>
      </c>
      <c r="BQ4" s="124">
        <f t="shared" si="0"/>
        <v>64</v>
      </c>
      <c r="BR4" s="124">
        <f t="shared" si="0"/>
        <v>65</v>
      </c>
      <c r="BS4" s="124">
        <f t="shared" si="0"/>
        <v>66</v>
      </c>
      <c r="BT4" s="124">
        <f t="shared" si="0"/>
        <v>67</v>
      </c>
      <c r="BU4" s="124">
        <f t="shared" si="0"/>
        <v>68</v>
      </c>
      <c r="BV4" s="124">
        <f t="shared" si="0"/>
        <v>69</v>
      </c>
      <c r="BW4" s="124">
        <f t="shared" si="0"/>
        <v>70</v>
      </c>
      <c r="BX4" s="124">
        <f t="shared" si="0"/>
        <v>71</v>
      </c>
      <c r="BY4" s="124">
        <f t="shared" si="0"/>
        <v>72</v>
      </c>
      <c r="BZ4" s="124">
        <f t="shared" si="0"/>
        <v>73</v>
      </c>
      <c r="CA4" s="124">
        <f t="shared" si="0"/>
        <v>74</v>
      </c>
      <c r="CB4" s="124">
        <f t="shared" si="0"/>
        <v>75</v>
      </c>
      <c r="CC4" s="124">
        <f t="shared" si="0"/>
        <v>76</v>
      </c>
      <c r="CD4" s="124">
        <f t="shared" si="0"/>
        <v>77</v>
      </c>
      <c r="CE4" s="124">
        <f t="shared" si="0"/>
        <v>78</v>
      </c>
      <c r="CF4" s="124">
        <f t="shared" si="0"/>
        <v>79</v>
      </c>
      <c r="CG4" s="124">
        <f t="shared" si="0"/>
        <v>80</v>
      </c>
      <c r="CH4" s="124">
        <f t="shared" si="0"/>
        <v>81</v>
      </c>
      <c r="CI4" s="124">
        <f t="shared" si="0"/>
        <v>82</v>
      </c>
      <c r="CJ4" s="124">
        <f t="shared" si="0"/>
        <v>83</v>
      </c>
      <c r="CK4" s="124">
        <f t="shared" si="0"/>
        <v>84</v>
      </c>
      <c r="CL4" s="124">
        <f t="shared" si="0"/>
        <v>85</v>
      </c>
      <c r="CM4" s="124">
        <f t="shared" si="0"/>
        <v>86</v>
      </c>
      <c r="CN4" s="124">
        <f t="shared" si="0"/>
        <v>87</v>
      </c>
      <c r="CO4" s="124">
        <f t="shared" si="0"/>
        <v>88</v>
      </c>
      <c r="CP4" s="124">
        <f t="shared" si="0"/>
        <v>89</v>
      </c>
      <c r="CQ4" s="124">
        <f t="shared" si="0"/>
        <v>90</v>
      </c>
      <c r="CR4" s="124">
        <f t="shared" si="0"/>
        <v>91</v>
      </c>
      <c r="CS4" s="124">
        <f t="shared" si="0"/>
        <v>92</v>
      </c>
      <c r="CT4" s="124">
        <f t="shared" si="0"/>
        <v>93</v>
      </c>
      <c r="CU4" s="124">
        <f t="shared" si="0"/>
        <v>94</v>
      </c>
      <c r="CV4" s="124">
        <f t="shared" si="0"/>
        <v>95</v>
      </c>
      <c r="CW4" s="124">
        <f t="shared" si="0"/>
        <v>96</v>
      </c>
      <c r="CX4" s="124">
        <f t="shared" si="0"/>
        <v>97</v>
      </c>
      <c r="CY4" s="124">
        <f t="shared" si="0"/>
        <v>98</v>
      </c>
      <c r="CZ4" s="124">
        <f t="shared" si="0"/>
        <v>99</v>
      </c>
      <c r="DA4" s="124">
        <f t="shared" si="0"/>
        <v>100</v>
      </c>
      <c r="DB4" s="124">
        <f t="shared" si="0"/>
        <v>101</v>
      </c>
      <c r="DC4" s="124">
        <f t="shared" si="0"/>
        <v>102</v>
      </c>
      <c r="DD4" s="124">
        <f t="shared" si="0"/>
        <v>103</v>
      </c>
      <c r="DE4" s="124">
        <f t="shared" si="0"/>
        <v>104</v>
      </c>
      <c r="DF4" s="124">
        <f t="shared" si="0"/>
        <v>105</v>
      </c>
      <c r="DG4" s="124">
        <f t="shared" si="0"/>
        <v>106</v>
      </c>
      <c r="DH4" s="124">
        <f t="shared" si="0"/>
        <v>107</v>
      </c>
      <c r="DI4" s="124">
        <f t="shared" si="0"/>
        <v>108</v>
      </c>
      <c r="DJ4" s="124">
        <f t="shared" si="0"/>
        <v>109</v>
      </c>
      <c r="DK4" s="124">
        <f t="shared" si="0"/>
        <v>110</v>
      </c>
      <c r="DL4" s="124">
        <f t="shared" si="0"/>
        <v>111</v>
      </c>
      <c r="DM4" s="124">
        <f t="shared" si="0"/>
        <v>112</v>
      </c>
      <c r="DN4" s="124">
        <f t="shared" si="0"/>
        <v>113</v>
      </c>
      <c r="DO4" s="124">
        <f t="shared" si="0"/>
        <v>114</v>
      </c>
      <c r="DP4" s="124">
        <f t="shared" si="0"/>
        <v>115</v>
      </c>
      <c r="DQ4" s="124">
        <f t="shared" si="0"/>
        <v>116</v>
      </c>
      <c r="DR4" s="124">
        <f t="shared" si="0"/>
        <v>117</v>
      </c>
      <c r="DS4" s="124">
        <f t="shared" si="0"/>
        <v>118</v>
      </c>
      <c r="DT4" s="124">
        <f t="shared" si="0"/>
        <v>119</v>
      </c>
      <c r="DU4" s="124">
        <f t="shared" si="0"/>
        <v>120</v>
      </c>
      <c r="DV4" s="29"/>
      <c r="DW4" s="29"/>
      <c r="DX4" s="29"/>
      <c r="DY4" s="29"/>
      <c r="DZ4" s="29"/>
      <c r="EA4" s="29"/>
      <c r="EB4" s="29"/>
      <c r="EC4" s="29"/>
      <c r="ED4" s="29"/>
      <c r="EE4" s="29"/>
      <c r="EF4" s="29"/>
      <c r="EG4" s="29"/>
      <c r="EH4" s="29"/>
      <c r="EI4" s="29"/>
      <c r="EJ4" s="29"/>
      <c r="EK4" s="29"/>
      <c r="EL4" s="29"/>
      <c r="EM4" s="29"/>
      <c r="EN4" s="29"/>
      <c r="EO4" s="29"/>
    </row>
    <row r="5" spans="1:145" ht="15" customHeight="1">
      <c r="A5" s="37"/>
      <c r="B5" s="392"/>
      <c r="C5" s="389"/>
      <c r="D5" s="196" t="s">
        <v>36</v>
      </c>
      <c r="E5" s="197"/>
      <c r="F5" s="198">
        <f>Costs!F5</f>
        <v>45028</v>
      </c>
      <c r="G5" s="198">
        <f>Costs!G5</f>
        <v>45058</v>
      </c>
      <c r="H5" s="198">
        <f>Costs!H5</f>
        <v>45089</v>
      </c>
      <c r="I5" s="198">
        <f>Costs!I5</f>
        <v>45119</v>
      </c>
      <c r="J5" s="198">
        <f>Costs!J5</f>
        <v>45150</v>
      </c>
      <c r="K5" s="198">
        <f>Costs!K5</f>
        <v>45181</v>
      </c>
      <c r="L5" s="198">
        <f>Costs!L5</f>
        <v>45211</v>
      </c>
      <c r="M5" s="198">
        <f>Costs!M5</f>
        <v>45242</v>
      </c>
      <c r="N5" s="198">
        <f>Costs!N5</f>
        <v>45272</v>
      </c>
      <c r="O5" s="198">
        <f>Costs!O5</f>
        <v>45303</v>
      </c>
      <c r="P5" s="198">
        <f>Costs!P5</f>
        <v>45334</v>
      </c>
      <c r="Q5" s="198">
        <f>Costs!Q5</f>
        <v>45363</v>
      </c>
      <c r="R5" s="198">
        <f>Costs!R5</f>
        <v>45394</v>
      </c>
      <c r="S5" s="198">
        <f>Costs!S5</f>
        <v>45424</v>
      </c>
      <c r="T5" s="198">
        <f>Costs!T5</f>
        <v>45455</v>
      </c>
      <c r="U5" s="198">
        <f>Costs!U5</f>
        <v>45485</v>
      </c>
      <c r="V5" s="198">
        <f>Costs!V5</f>
        <v>45516</v>
      </c>
      <c r="W5" s="198">
        <f>Costs!W5</f>
        <v>45547</v>
      </c>
      <c r="X5" s="198">
        <f>Costs!X5</f>
        <v>45577</v>
      </c>
      <c r="Y5" s="198">
        <f>Costs!Y5</f>
        <v>45608</v>
      </c>
      <c r="Z5" s="198">
        <f>Costs!Z5</f>
        <v>45638</v>
      </c>
      <c r="AA5" s="198">
        <f>Costs!AA5</f>
        <v>45669</v>
      </c>
      <c r="AB5" s="198">
        <f>Costs!AB5</f>
        <v>45700</v>
      </c>
      <c r="AC5" s="198">
        <f>Costs!AC5</f>
        <v>45728</v>
      </c>
      <c r="AD5" s="198">
        <f>Costs!AD5</f>
        <v>45759</v>
      </c>
      <c r="AE5" s="198">
        <f>Costs!AE5</f>
        <v>45789</v>
      </c>
      <c r="AF5" s="198">
        <f>Costs!AF5</f>
        <v>45820</v>
      </c>
      <c r="AG5" s="198">
        <f>Costs!AG5</f>
        <v>45850</v>
      </c>
      <c r="AH5" s="198">
        <f>Costs!AH5</f>
        <v>45881</v>
      </c>
      <c r="AI5" s="198">
        <f>Costs!AI5</f>
        <v>45912</v>
      </c>
      <c r="AJ5" s="198">
        <f>Costs!AJ5</f>
        <v>45942</v>
      </c>
      <c r="AK5" s="198">
        <f>Costs!AK5</f>
        <v>45973</v>
      </c>
      <c r="AL5" s="198">
        <f>Costs!AL5</f>
        <v>46003</v>
      </c>
      <c r="AM5" s="198">
        <f>Costs!AM5</f>
        <v>46034</v>
      </c>
      <c r="AN5" s="198">
        <f>Costs!AN5</f>
        <v>46065</v>
      </c>
      <c r="AO5" s="198">
        <f>Costs!AO5</f>
        <v>46093</v>
      </c>
      <c r="AP5" s="198">
        <f>Costs!AP5</f>
        <v>46124</v>
      </c>
      <c r="AQ5" s="198">
        <f>Costs!AQ5</f>
        <v>46154</v>
      </c>
      <c r="AR5" s="198">
        <f>Costs!AR5</f>
        <v>46185</v>
      </c>
      <c r="AS5" s="198">
        <f>Costs!AS5</f>
        <v>46215</v>
      </c>
      <c r="AT5" s="198">
        <f>Costs!AT5</f>
        <v>46246</v>
      </c>
      <c r="AU5" s="198">
        <f>Costs!AU5</f>
        <v>46277</v>
      </c>
      <c r="AV5" s="198">
        <f>Costs!AV5</f>
        <v>46307</v>
      </c>
      <c r="AW5" s="198">
        <f>Costs!AW5</f>
        <v>46338</v>
      </c>
      <c r="AX5" s="198">
        <f>Costs!AX5</f>
        <v>46368</v>
      </c>
      <c r="AY5" s="198">
        <f>Costs!AY5</f>
        <v>46399</v>
      </c>
      <c r="AZ5" s="198">
        <f>Costs!AZ5</f>
        <v>46430</v>
      </c>
      <c r="BA5" s="198">
        <f>Costs!BA5</f>
        <v>46458</v>
      </c>
      <c r="BB5" s="198">
        <f>Costs!BB5</f>
        <v>46489</v>
      </c>
      <c r="BC5" s="198">
        <f>Costs!BC5</f>
        <v>46519</v>
      </c>
      <c r="BD5" s="198">
        <f>Costs!BD5</f>
        <v>46550</v>
      </c>
      <c r="BE5" s="198">
        <f>Costs!BE5</f>
        <v>46580</v>
      </c>
      <c r="BF5" s="198">
        <f>Costs!BF5</f>
        <v>46611</v>
      </c>
      <c r="BG5" s="198">
        <f>Costs!BG5</f>
        <v>46642</v>
      </c>
      <c r="BH5" s="198">
        <f>Costs!BH5</f>
        <v>46672</v>
      </c>
      <c r="BI5" s="198">
        <f>Costs!BI5</f>
        <v>46703</v>
      </c>
      <c r="BJ5" s="198">
        <f>Costs!BJ5</f>
        <v>46733</v>
      </c>
      <c r="BK5" s="198">
        <f>Costs!BK5</f>
        <v>46764</v>
      </c>
      <c r="BL5" s="198">
        <f>Costs!BL5</f>
        <v>46795</v>
      </c>
      <c r="BM5" s="198">
        <f>Costs!BM5</f>
        <v>46824</v>
      </c>
      <c r="BN5" s="198">
        <f>Costs!BN5</f>
        <v>46855</v>
      </c>
      <c r="BO5" s="198">
        <f>Costs!BO5</f>
        <v>46885</v>
      </c>
      <c r="BP5" s="198">
        <f>Costs!BP5</f>
        <v>46916</v>
      </c>
      <c r="BQ5" s="198">
        <f>Costs!BQ5</f>
        <v>46946</v>
      </c>
      <c r="BR5" s="198">
        <f>Costs!BR5</f>
        <v>46977</v>
      </c>
      <c r="BS5" s="198">
        <f>Costs!BS5</f>
        <v>47008</v>
      </c>
      <c r="BT5" s="198">
        <f>Costs!BT5</f>
        <v>47038</v>
      </c>
      <c r="BU5" s="198">
        <f>Costs!BU5</f>
        <v>47069</v>
      </c>
      <c r="BV5" s="198">
        <f>Costs!BV5</f>
        <v>47099</v>
      </c>
      <c r="BW5" s="198">
        <f>Costs!BW5</f>
        <v>47130</v>
      </c>
      <c r="BX5" s="198">
        <f>Costs!BX5</f>
        <v>47161</v>
      </c>
      <c r="BY5" s="198">
        <f>Costs!BY5</f>
        <v>47189</v>
      </c>
      <c r="BZ5" s="198">
        <f>Costs!BZ5</f>
        <v>47220</v>
      </c>
      <c r="CA5" s="198">
        <f>Costs!CA5</f>
        <v>47250</v>
      </c>
      <c r="CB5" s="198">
        <f>Costs!CB5</f>
        <v>47281</v>
      </c>
      <c r="CC5" s="198">
        <f>Costs!CC5</f>
        <v>47311</v>
      </c>
      <c r="CD5" s="198">
        <f>Costs!CD5</f>
        <v>47342</v>
      </c>
      <c r="CE5" s="198">
        <f>Costs!CE5</f>
        <v>47373</v>
      </c>
      <c r="CF5" s="198">
        <f>Costs!CF5</f>
        <v>47403</v>
      </c>
      <c r="CG5" s="198">
        <f>Costs!CG5</f>
        <v>47434</v>
      </c>
      <c r="CH5" s="198">
        <f>Costs!CH5</f>
        <v>47464</v>
      </c>
      <c r="CI5" s="198">
        <f>Costs!CI5</f>
        <v>47495</v>
      </c>
      <c r="CJ5" s="198">
        <f>Costs!CJ5</f>
        <v>47526</v>
      </c>
      <c r="CK5" s="198">
        <f>Costs!CK5</f>
        <v>47554</v>
      </c>
      <c r="CL5" s="198">
        <f>Costs!CL5</f>
        <v>47585</v>
      </c>
      <c r="CM5" s="198">
        <f>Costs!CM5</f>
        <v>47615</v>
      </c>
      <c r="CN5" s="198">
        <f>Costs!CN5</f>
        <v>47646</v>
      </c>
      <c r="CO5" s="198">
        <f>Costs!CO5</f>
        <v>47676</v>
      </c>
      <c r="CP5" s="198">
        <f>Costs!CP5</f>
        <v>47707</v>
      </c>
      <c r="CQ5" s="198">
        <f>Costs!CQ5</f>
        <v>47738</v>
      </c>
      <c r="CR5" s="198">
        <f>Costs!CR5</f>
        <v>47768</v>
      </c>
      <c r="CS5" s="198">
        <f>Costs!CS5</f>
        <v>47799</v>
      </c>
      <c r="CT5" s="198">
        <f>Costs!CT5</f>
        <v>47829</v>
      </c>
      <c r="CU5" s="198">
        <f>Costs!CU5</f>
        <v>47860</v>
      </c>
      <c r="CV5" s="198">
        <f>Costs!CV5</f>
        <v>47891</v>
      </c>
      <c r="CW5" s="198">
        <f>Costs!CW5</f>
        <v>47919</v>
      </c>
      <c r="CX5" s="198">
        <f>Costs!CX5</f>
        <v>47950</v>
      </c>
      <c r="CY5" s="198">
        <f>Costs!CY5</f>
        <v>47980</v>
      </c>
      <c r="CZ5" s="198">
        <f>Costs!CZ5</f>
        <v>48011</v>
      </c>
      <c r="DA5" s="198">
        <f>Costs!DA5</f>
        <v>48041</v>
      </c>
      <c r="DB5" s="198">
        <f>Costs!DB5</f>
        <v>48072</v>
      </c>
      <c r="DC5" s="198">
        <f>Costs!DC5</f>
        <v>48103</v>
      </c>
      <c r="DD5" s="198">
        <f>Costs!DD5</f>
        <v>48133</v>
      </c>
      <c r="DE5" s="198">
        <f>Costs!DE5</f>
        <v>48164</v>
      </c>
      <c r="DF5" s="198">
        <f>Costs!DF5</f>
        <v>48194</v>
      </c>
      <c r="DG5" s="198">
        <f>Costs!DG5</f>
        <v>48225</v>
      </c>
      <c r="DH5" s="198">
        <f>Costs!DH5</f>
        <v>48256</v>
      </c>
      <c r="DI5" s="198">
        <f>Costs!DI5</f>
        <v>48285</v>
      </c>
      <c r="DJ5" s="198">
        <f>Costs!DJ5</f>
        <v>48316</v>
      </c>
      <c r="DK5" s="198">
        <f>Costs!DK5</f>
        <v>48346</v>
      </c>
      <c r="DL5" s="198">
        <f>Costs!DL5</f>
        <v>48377</v>
      </c>
      <c r="DM5" s="198">
        <f>Costs!DM5</f>
        <v>48407</v>
      </c>
      <c r="DN5" s="198">
        <f>Costs!DN5</f>
        <v>48438</v>
      </c>
      <c r="DO5" s="198">
        <f>Costs!DO5</f>
        <v>48469</v>
      </c>
      <c r="DP5" s="198">
        <f>Costs!DP5</f>
        <v>48499</v>
      </c>
      <c r="DQ5" s="198">
        <f>Costs!DQ5</f>
        <v>48530</v>
      </c>
      <c r="DR5" s="198">
        <f>Costs!DR5</f>
        <v>48560</v>
      </c>
      <c r="DS5" s="198">
        <f>Costs!DS5</f>
        <v>48591</v>
      </c>
      <c r="DT5" s="198">
        <f>Costs!DT5</f>
        <v>48622</v>
      </c>
      <c r="DU5" s="198">
        <f>Costs!DU5</f>
        <v>48650</v>
      </c>
      <c r="DV5" s="37"/>
      <c r="DW5" s="37"/>
      <c r="DX5" s="37"/>
      <c r="DY5" s="37"/>
      <c r="DZ5" s="37"/>
      <c r="EA5" s="37"/>
      <c r="EB5" s="37"/>
      <c r="EC5" s="37"/>
      <c r="ED5" s="37"/>
      <c r="EE5" s="37"/>
      <c r="EF5" s="37"/>
      <c r="EG5" s="37"/>
      <c r="EH5" s="37"/>
      <c r="EI5" s="37"/>
      <c r="EJ5" s="37"/>
      <c r="EK5" s="37"/>
      <c r="EL5" s="37"/>
      <c r="EM5" s="37"/>
      <c r="EN5" s="37"/>
      <c r="EO5" s="37"/>
    </row>
    <row r="6" spans="1:145" ht="5.25" customHeight="1">
      <c r="A6" s="38"/>
      <c r="B6" s="39"/>
      <c r="C6" s="63"/>
      <c r="D6" s="199"/>
      <c r="E6" s="173"/>
      <c r="F6" s="200">
        <v>1</v>
      </c>
      <c r="G6" s="200">
        <v>1</v>
      </c>
      <c r="H6" s="200">
        <v>1</v>
      </c>
      <c r="I6" s="200">
        <v>1</v>
      </c>
      <c r="J6" s="200">
        <v>1</v>
      </c>
      <c r="K6" s="200">
        <v>1</v>
      </c>
      <c r="L6" s="200">
        <v>1</v>
      </c>
      <c r="M6" s="200">
        <v>1</v>
      </c>
      <c r="N6" s="200">
        <v>1</v>
      </c>
      <c r="O6" s="200">
        <v>1</v>
      </c>
      <c r="P6" s="200">
        <v>1</v>
      </c>
      <c r="Q6" s="200">
        <v>1</v>
      </c>
      <c r="R6" s="200">
        <f t="shared" ref="R6:DU6" si="1">F6+1</f>
        <v>2</v>
      </c>
      <c r="S6" s="200">
        <f t="shared" si="1"/>
        <v>2</v>
      </c>
      <c r="T6" s="200">
        <f t="shared" si="1"/>
        <v>2</v>
      </c>
      <c r="U6" s="200">
        <f t="shared" si="1"/>
        <v>2</v>
      </c>
      <c r="V6" s="200">
        <f t="shared" si="1"/>
        <v>2</v>
      </c>
      <c r="W6" s="200">
        <f t="shared" si="1"/>
        <v>2</v>
      </c>
      <c r="X6" s="200">
        <f t="shared" si="1"/>
        <v>2</v>
      </c>
      <c r="Y6" s="200">
        <f t="shared" si="1"/>
        <v>2</v>
      </c>
      <c r="Z6" s="200">
        <f t="shared" si="1"/>
        <v>2</v>
      </c>
      <c r="AA6" s="200">
        <f t="shared" si="1"/>
        <v>2</v>
      </c>
      <c r="AB6" s="200">
        <f t="shared" si="1"/>
        <v>2</v>
      </c>
      <c r="AC6" s="200">
        <f t="shared" si="1"/>
        <v>2</v>
      </c>
      <c r="AD6" s="200">
        <f t="shared" si="1"/>
        <v>3</v>
      </c>
      <c r="AE6" s="200">
        <f t="shared" si="1"/>
        <v>3</v>
      </c>
      <c r="AF6" s="200">
        <f t="shared" si="1"/>
        <v>3</v>
      </c>
      <c r="AG6" s="200">
        <f t="shared" si="1"/>
        <v>3</v>
      </c>
      <c r="AH6" s="200">
        <f t="shared" si="1"/>
        <v>3</v>
      </c>
      <c r="AI6" s="200">
        <f t="shared" si="1"/>
        <v>3</v>
      </c>
      <c r="AJ6" s="200">
        <f t="shared" si="1"/>
        <v>3</v>
      </c>
      <c r="AK6" s="200">
        <f t="shared" si="1"/>
        <v>3</v>
      </c>
      <c r="AL6" s="200">
        <f t="shared" si="1"/>
        <v>3</v>
      </c>
      <c r="AM6" s="200">
        <f t="shared" si="1"/>
        <v>3</v>
      </c>
      <c r="AN6" s="200">
        <f t="shared" si="1"/>
        <v>3</v>
      </c>
      <c r="AO6" s="200">
        <f t="shared" si="1"/>
        <v>3</v>
      </c>
      <c r="AP6" s="200">
        <f t="shared" si="1"/>
        <v>4</v>
      </c>
      <c r="AQ6" s="200">
        <f t="shared" si="1"/>
        <v>4</v>
      </c>
      <c r="AR6" s="200">
        <f t="shared" si="1"/>
        <v>4</v>
      </c>
      <c r="AS6" s="200">
        <f t="shared" si="1"/>
        <v>4</v>
      </c>
      <c r="AT6" s="200">
        <f t="shared" si="1"/>
        <v>4</v>
      </c>
      <c r="AU6" s="200">
        <f t="shared" si="1"/>
        <v>4</v>
      </c>
      <c r="AV6" s="200">
        <f t="shared" si="1"/>
        <v>4</v>
      </c>
      <c r="AW6" s="200">
        <f t="shared" si="1"/>
        <v>4</v>
      </c>
      <c r="AX6" s="200">
        <f t="shared" si="1"/>
        <v>4</v>
      </c>
      <c r="AY6" s="200">
        <f t="shared" si="1"/>
        <v>4</v>
      </c>
      <c r="AZ6" s="200">
        <f t="shared" si="1"/>
        <v>4</v>
      </c>
      <c r="BA6" s="200">
        <f t="shared" si="1"/>
        <v>4</v>
      </c>
      <c r="BB6" s="200">
        <f t="shared" si="1"/>
        <v>5</v>
      </c>
      <c r="BC6" s="200">
        <f t="shared" si="1"/>
        <v>5</v>
      </c>
      <c r="BD6" s="200">
        <f t="shared" si="1"/>
        <v>5</v>
      </c>
      <c r="BE6" s="200">
        <f t="shared" si="1"/>
        <v>5</v>
      </c>
      <c r="BF6" s="200">
        <f t="shared" si="1"/>
        <v>5</v>
      </c>
      <c r="BG6" s="200">
        <f t="shared" si="1"/>
        <v>5</v>
      </c>
      <c r="BH6" s="200">
        <f t="shared" si="1"/>
        <v>5</v>
      </c>
      <c r="BI6" s="200">
        <f t="shared" si="1"/>
        <v>5</v>
      </c>
      <c r="BJ6" s="200">
        <f t="shared" si="1"/>
        <v>5</v>
      </c>
      <c r="BK6" s="200">
        <f t="shared" si="1"/>
        <v>5</v>
      </c>
      <c r="BL6" s="200">
        <f t="shared" si="1"/>
        <v>5</v>
      </c>
      <c r="BM6" s="200">
        <f t="shared" si="1"/>
        <v>5</v>
      </c>
      <c r="BN6" s="200">
        <f t="shared" si="1"/>
        <v>6</v>
      </c>
      <c r="BO6" s="200">
        <f t="shared" si="1"/>
        <v>6</v>
      </c>
      <c r="BP6" s="200">
        <f t="shared" si="1"/>
        <v>6</v>
      </c>
      <c r="BQ6" s="200">
        <f t="shared" si="1"/>
        <v>6</v>
      </c>
      <c r="BR6" s="200">
        <f t="shared" si="1"/>
        <v>6</v>
      </c>
      <c r="BS6" s="200">
        <f t="shared" si="1"/>
        <v>6</v>
      </c>
      <c r="BT6" s="200">
        <f t="shared" si="1"/>
        <v>6</v>
      </c>
      <c r="BU6" s="200">
        <f t="shared" si="1"/>
        <v>6</v>
      </c>
      <c r="BV6" s="200">
        <f t="shared" si="1"/>
        <v>6</v>
      </c>
      <c r="BW6" s="200">
        <f t="shared" si="1"/>
        <v>6</v>
      </c>
      <c r="BX6" s="200">
        <f t="shared" si="1"/>
        <v>6</v>
      </c>
      <c r="BY6" s="200">
        <f t="shared" si="1"/>
        <v>6</v>
      </c>
      <c r="BZ6" s="200">
        <f t="shared" si="1"/>
        <v>7</v>
      </c>
      <c r="CA6" s="200">
        <f t="shared" si="1"/>
        <v>7</v>
      </c>
      <c r="CB6" s="200">
        <f t="shared" si="1"/>
        <v>7</v>
      </c>
      <c r="CC6" s="200">
        <f t="shared" si="1"/>
        <v>7</v>
      </c>
      <c r="CD6" s="200">
        <f t="shared" si="1"/>
        <v>7</v>
      </c>
      <c r="CE6" s="200">
        <f t="shared" si="1"/>
        <v>7</v>
      </c>
      <c r="CF6" s="200">
        <f t="shared" si="1"/>
        <v>7</v>
      </c>
      <c r="CG6" s="200">
        <f t="shared" si="1"/>
        <v>7</v>
      </c>
      <c r="CH6" s="200">
        <f t="shared" si="1"/>
        <v>7</v>
      </c>
      <c r="CI6" s="200">
        <f t="shared" si="1"/>
        <v>7</v>
      </c>
      <c r="CJ6" s="200">
        <f t="shared" si="1"/>
        <v>7</v>
      </c>
      <c r="CK6" s="200">
        <f t="shared" si="1"/>
        <v>7</v>
      </c>
      <c r="CL6" s="200">
        <f t="shared" si="1"/>
        <v>8</v>
      </c>
      <c r="CM6" s="200">
        <f t="shared" si="1"/>
        <v>8</v>
      </c>
      <c r="CN6" s="200">
        <f t="shared" si="1"/>
        <v>8</v>
      </c>
      <c r="CO6" s="200">
        <f t="shared" si="1"/>
        <v>8</v>
      </c>
      <c r="CP6" s="200">
        <f t="shared" si="1"/>
        <v>8</v>
      </c>
      <c r="CQ6" s="200">
        <f t="shared" si="1"/>
        <v>8</v>
      </c>
      <c r="CR6" s="200">
        <f t="shared" si="1"/>
        <v>8</v>
      </c>
      <c r="CS6" s="200">
        <f t="shared" si="1"/>
        <v>8</v>
      </c>
      <c r="CT6" s="200">
        <f t="shared" si="1"/>
        <v>8</v>
      </c>
      <c r="CU6" s="200">
        <f t="shared" si="1"/>
        <v>8</v>
      </c>
      <c r="CV6" s="200">
        <f t="shared" si="1"/>
        <v>8</v>
      </c>
      <c r="CW6" s="200">
        <f t="shared" si="1"/>
        <v>8</v>
      </c>
      <c r="CX6" s="200">
        <f t="shared" si="1"/>
        <v>9</v>
      </c>
      <c r="CY6" s="200">
        <f t="shared" si="1"/>
        <v>9</v>
      </c>
      <c r="CZ6" s="200">
        <f t="shared" si="1"/>
        <v>9</v>
      </c>
      <c r="DA6" s="200">
        <f t="shared" si="1"/>
        <v>9</v>
      </c>
      <c r="DB6" s="200">
        <f t="shared" si="1"/>
        <v>9</v>
      </c>
      <c r="DC6" s="200">
        <f t="shared" si="1"/>
        <v>9</v>
      </c>
      <c r="DD6" s="200">
        <f t="shared" si="1"/>
        <v>9</v>
      </c>
      <c r="DE6" s="200">
        <f t="shared" si="1"/>
        <v>9</v>
      </c>
      <c r="DF6" s="200">
        <f t="shared" si="1"/>
        <v>9</v>
      </c>
      <c r="DG6" s="200">
        <f t="shared" si="1"/>
        <v>9</v>
      </c>
      <c r="DH6" s="200">
        <f t="shared" si="1"/>
        <v>9</v>
      </c>
      <c r="DI6" s="200">
        <f t="shared" si="1"/>
        <v>9</v>
      </c>
      <c r="DJ6" s="200">
        <f t="shared" si="1"/>
        <v>10</v>
      </c>
      <c r="DK6" s="200">
        <f t="shared" si="1"/>
        <v>10</v>
      </c>
      <c r="DL6" s="200">
        <f t="shared" si="1"/>
        <v>10</v>
      </c>
      <c r="DM6" s="200">
        <f t="shared" si="1"/>
        <v>10</v>
      </c>
      <c r="DN6" s="200">
        <f t="shared" si="1"/>
        <v>10</v>
      </c>
      <c r="DO6" s="200">
        <f t="shared" si="1"/>
        <v>10</v>
      </c>
      <c r="DP6" s="200">
        <f t="shared" si="1"/>
        <v>10</v>
      </c>
      <c r="DQ6" s="200">
        <f t="shared" si="1"/>
        <v>10</v>
      </c>
      <c r="DR6" s="200">
        <f t="shared" si="1"/>
        <v>10</v>
      </c>
      <c r="DS6" s="200">
        <f t="shared" si="1"/>
        <v>10</v>
      </c>
      <c r="DT6" s="200">
        <f t="shared" si="1"/>
        <v>10</v>
      </c>
      <c r="DU6" s="200">
        <f t="shared" si="1"/>
        <v>10</v>
      </c>
      <c r="DV6" s="63"/>
      <c r="DW6" s="63"/>
      <c r="DX6" s="63"/>
      <c r="DY6" s="63"/>
      <c r="DZ6" s="63"/>
      <c r="EA6" s="63"/>
      <c r="EB6" s="63"/>
      <c r="EC6" s="63"/>
      <c r="ED6" s="63"/>
      <c r="EE6" s="63"/>
      <c r="EF6" s="63"/>
      <c r="EG6" s="63"/>
      <c r="EH6" s="63"/>
      <c r="EI6" s="63"/>
      <c r="EJ6" s="63"/>
      <c r="EK6" s="63"/>
      <c r="EL6" s="63"/>
      <c r="EM6" s="63"/>
      <c r="EN6" s="63"/>
      <c r="EO6" s="63"/>
    </row>
    <row r="7" spans="1:145">
      <c r="A7" s="21"/>
      <c r="B7" s="21"/>
      <c r="C7" s="62" t="s">
        <v>423</v>
      </c>
      <c r="D7" s="21"/>
      <c r="E7" s="21"/>
      <c r="F7" s="194"/>
      <c r="G7" s="194"/>
      <c r="H7" s="194"/>
      <c r="I7" s="194"/>
      <c r="J7" s="194"/>
      <c r="K7" s="194"/>
      <c r="L7" s="194"/>
      <c r="M7" s="194"/>
      <c r="N7" s="194"/>
      <c r="O7" s="194"/>
      <c r="P7" s="194"/>
      <c r="Q7" s="194"/>
      <c r="R7" s="194"/>
      <c r="S7" s="194"/>
      <c r="T7" s="194"/>
      <c r="U7" s="194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1"/>
      <c r="CP7" s="21"/>
      <c r="CQ7" s="21"/>
      <c r="CR7" s="21"/>
      <c r="CS7" s="21"/>
      <c r="CT7" s="21"/>
      <c r="CU7" s="21"/>
      <c r="CV7" s="21"/>
      <c r="CW7" s="21"/>
      <c r="CX7" s="21"/>
      <c r="CY7" s="21"/>
      <c r="CZ7" s="21"/>
      <c r="DA7" s="21"/>
      <c r="DB7" s="21"/>
      <c r="DC7" s="21"/>
      <c r="DD7" s="21"/>
      <c r="DE7" s="21"/>
      <c r="DF7" s="21"/>
      <c r="DG7" s="21"/>
      <c r="DH7" s="21"/>
      <c r="DI7" s="21"/>
      <c r="DJ7" s="21"/>
      <c r="DK7" s="21"/>
      <c r="DL7" s="21"/>
      <c r="DM7" s="21"/>
      <c r="DN7" s="21"/>
      <c r="DO7" s="21"/>
      <c r="DP7" s="21"/>
      <c r="DQ7" s="21"/>
      <c r="DR7" s="21"/>
      <c r="DS7" s="21"/>
      <c r="DT7" s="21"/>
      <c r="DU7" s="21"/>
      <c r="DV7" s="21"/>
      <c r="DW7" s="21"/>
      <c r="DX7" s="21"/>
      <c r="DY7" s="21"/>
      <c r="DZ7" s="21"/>
      <c r="EA7" s="21"/>
      <c r="EB7" s="21"/>
      <c r="EC7" s="21"/>
      <c r="ED7" s="21"/>
      <c r="EE7" s="21"/>
      <c r="EF7" s="21"/>
      <c r="EG7" s="21"/>
      <c r="EH7" s="21"/>
      <c r="EI7" s="21"/>
      <c r="EJ7" s="21"/>
      <c r="EK7" s="21"/>
      <c r="EL7" s="21"/>
      <c r="EM7" s="21"/>
      <c r="EN7" s="21"/>
      <c r="EO7" s="21"/>
    </row>
    <row r="8" spans="1:145" ht="4.5" customHeight="1">
      <c r="A8" s="21"/>
      <c r="B8" s="21"/>
      <c r="C8" s="62"/>
      <c r="D8" s="21"/>
      <c r="E8" s="21"/>
      <c r="F8" s="194"/>
      <c r="G8" s="194"/>
      <c r="H8" s="194"/>
      <c r="I8" s="194"/>
      <c r="J8" s="194"/>
      <c r="K8" s="194"/>
      <c r="L8" s="194"/>
      <c r="M8" s="194"/>
      <c r="N8" s="194"/>
      <c r="O8" s="194"/>
      <c r="P8" s="194"/>
      <c r="Q8" s="194"/>
      <c r="R8" s="194"/>
      <c r="S8" s="194"/>
      <c r="T8" s="194"/>
      <c r="U8" s="194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  <c r="DC8" s="21"/>
      <c r="DD8" s="21"/>
      <c r="DE8" s="21"/>
      <c r="DF8" s="21"/>
      <c r="DG8" s="21"/>
      <c r="DH8" s="21"/>
      <c r="DI8" s="21"/>
      <c r="DJ8" s="21"/>
      <c r="DK8" s="21"/>
      <c r="DL8" s="21"/>
      <c r="DM8" s="21"/>
      <c r="DN8" s="21"/>
      <c r="DO8" s="21"/>
      <c r="DP8" s="21"/>
      <c r="DQ8" s="21"/>
      <c r="DR8" s="21"/>
      <c r="DS8" s="21"/>
      <c r="DT8" s="21"/>
      <c r="DU8" s="21"/>
      <c r="DV8" s="21"/>
      <c r="DW8" s="21"/>
      <c r="DX8" s="21"/>
      <c r="DY8" s="21"/>
      <c r="DZ8" s="21"/>
      <c r="EA8" s="21"/>
      <c r="EB8" s="21"/>
      <c r="EC8" s="21"/>
      <c r="ED8" s="21"/>
      <c r="EE8" s="21"/>
      <c r="EF8" s="21"/>
      <c r="EG8" s="21"/>
      <c r="EH8" s="21"/>
      <c r="EI8" s="21"/>
      <c r="EJ8" s="21"/>
      <c r="EK8" s="21"/>
      <c r="EL8" s="21"/>
      <c r="EM8" s="21"/>
      <c r="EN8" s="21"/>
      <c r="EO8" s="21"/>
    </row>
    <row r="9" spans="1:145">
      <c r="A9" s="201"/>
      <c r="B9" s="21"/>
      <c r="C9" s="202" t="s">
        <v>424</v>
      </c>
      <c r="D9" s="203"/>
      <c r="E9" s="21"/>
      <c r="F9" s="204">
        <f ca="1">IF(Inputs!$G$22="ОСНО",1,IF(SUMIF(Revenue!$F$2:$DV$2,Taxes!F$2,Revenue!$F$37:$DV$37)&lt;Inputs!$G$31,0,1))</f>
        <v>0</v>
      </c>
      <c r="G9" s="204">
        <f ca="1">IF(Inputs!$G$22="ОСНО",1,IF(SUMIF(Revenue!$F$2:$DV$2,Taxes!G$2,Revenue!$F$37:$DV$37)&lt;Inputs!$G$31,0,1))</f>
        <v>0</v>
      </c>
      <c r="H9" s="204">
        <f ca="1">IF(Inputs!$G$22="ОСНО",1,IF(SUMIF(Revenue!$F$2:$DV$2,Taxes!H$2,Revenue!$F$37:$DV$37)&lt;Inputs!$G$31,0,1))</f>
        <v>0</v>
      </c>
      <c r="I9" s="204">
        <f ca="1">IF(Inputs!$G$22="ОСНО",1,IF(SUMIF(Revenue!$F$2:$DV$2,Taxes!I$2,Revenue!$F$37:$DV$37)&lt;Inputs!$G$31,0,1))</f>
        <v>0</v>
      </c>
      <c r="J9" s="204">
        <f ca="1">IF(Inputs!$G$22="ОСНО",1,IF(SUMIF(Revenue!$F$2:$DV$2,Taxes!J$2,Revenue!$F$37:$DV$37)&lt;Inputs!$G$31,0,1))</f>
        <v>0</v>
      </c>
      <c r="K9" s="204">
        <f ca="1">IF(Inputs!$G$22="ОСНО",1,IF(SUMIF(Revenue!$F$2:$DV$2,Taxes!K$2,Revenue!$F$37:$DV$37)&lt;Inputs!$G$31,0,1))</f>
        <v>0</v>
      </c>
      <c r="L9" s="204">
        <f ca="1">IF(Inputs!$G$22="ОСНО",1,IF(SUMIF(Revenue!$F$2:$DV$2,Taxes!L$2,Revenue!$F$37:$DV$37)&lt;Inputs!$G$31,0,1))</f>
        <v>0</v>
      </c>
      <c r="M9" s="204">
        <f ca="1">IF(Inputs!$G$22="ОСНО",1,IF(SUMIF(Revenue!$F$2:$DV$2,Taxes!M$2,Revenue!$F$37:$DV$37)&lt;Inputs!$G$31,0,1))</f>
        <v>0</v>
      </c>
      <c r="N9" s="204">
        <f ca="1">IF(Inputs!$G$22="ОСНО",1,IF(SUMIF(Revenue!$F$2:$DV$2,Taxes!N$2,Revenue!$F$37:$DV$37)&lt;Inputs!$G$31,0,1))</f>
        <v>0</v>
      </c>
      <c r="O9" s="204">
        <f ca="1">IF(Inputs!$G$22="ОСНО",1,IF(SUMIF(Revenue!$F$2:$DV$2,Taxes!O$2,Revenue!$F$37:$DV$37)&lt;Inputs!$G$31,0,1))</f>
        <v>0</v>
      </c>
      <c r="P9" s="204">
        <f ca="1">IF(Inputs!$G$22="ОСНО",1,IF(SUMIF(Revenue!$F$2:$DV$2,Taxes!P$2,Revenue!$F$37:$DV$37)&lt;Inputs!$G$31,0,1))</f>
        <v>0</v>
      </c>
      <c r="Q9" s="204">
        <f ca="1">IF(Inputs!$G$22="ОСНО",1,IF(SUMIF(Revenue!$F$2:$DV$2,Taxes!Q$2,Revenue!$F$37:$DV$37)&lt;Inputs!$G$31,0,1))</f>
        <v>0</v>
      </c>
      <c r="R9" s="204">
        <f ca="1">IF(Inputs!$G$22="ОСНО",1,IF(SUMIF(Revenue!$F$2:$DV$2,Taxes!R$2,Revenue!$F$37:$DV$37)&lt;Inputs!$G$31,0,1))</f>
        <v>0</v>
      </c>
      <c r="S9" s="204">
        <f ca="1">IF(Inputs!$G$22="ОСНО",1,IF(SUMIF(Revenue!$F$2:$DV$2,Taxes!S$2,Revenue!$F$37:$DV$37)&lt;Inputs!$G$31,0,1))</f>
        <v>0</v>
      </c>
      <c r="T9" s="204">
        <f ca="1">IF(Inputs!$G$22="ОСНО",1,IF(SUMIF(Revenue!$F$2:$DV$2,Taxes!T$2,Revenue!$F$37:$DV$37)&lt;Inputs!$G$31,0,1))</f>
        <v>0</v>
      </c>
      <c r="U9" s="204">
        <f ca="1">IF(Inputs!$G$22="ОСНО",1,IF(SUMIF(Revenue!$F$2:$DV$2,Taxes!U$2,Revenue!$F$37:$DV$37)&lt;Inputs!$G$31,0,1))</f>
        <v>0</v>
      </c>
      <c r="V9" s="204">
        <f ca="1">IF(Inputs!$G$22="ОСНО",1,IF(SUMIF(Revenue!$F$2:$DV$2,Taxes!V$2,Revenue!$F$37:$DV$37)&lt;Inputs!$G$31,0,1))</f>
        <v>0</v>
      </c>
      <c r="W9" s="204">
        <f ca="1">IF(Inputs!$G$22="ОСНО",1,IF(SUMIF(Revenue!$F$2:$DV$2,Taxes!W$2,Revenue!$F$37:$DV$37)&lt;Inputs!$G$31,0,1))</f>
        <v>0</v>
      </c>
      <c r="X9" s="204">
        <f ca="1">IF(Inputs!$G$22="ОСНО",1,IF(SUMIF(Revenue!$F$2:$DV$2,Taxes!X$2,Revenue!$F$37:$DV$37)&lt;Inputs!$G$31,0,1))</f>
        <v>0</v>
      </c>
      <c r="Y9" s="204">
        <f ca="1">IF(Inputs!$G$22="ОСНО",1,IF(SUMIF(Revenue!$F$2:$DV$2,Taxes!Y$2,Revenue!$F$37:$DV$37)&lt;Inputs!$G$31,0,1))</f>
        <v>0</v>
      </c>
      <c r="Z9" s="204">
        <f ca="1">IF(Inputs!$G$22="ОСНО",1,IF(SUMIF(Revenue!$F$2:$DV$2,Taxes!Z$2,Revenue!$F$37:$DV$37)&lt;Inputs!$G$31,0,1))</f>
        <v>0</v>
      </c>
      <c r="AA9" s="204">
        <f ca="1">IF(Inputs!$G$22="ОСНО",1,IF(SUMIF(Revenue!$F$2:$DV$2,Taxes!AA$2,Revenue!$F$37:$DV$37)&lt;Inputs!$G$31,0,1))</f>
        <v>0</v>
      </c>
      <c r="AB9" s="204">
        <f ca="1">IF(Inputs!$G$22="ОСНО",1,IF(SUMIF(Revenue!$F$2:$DV$2,Taxes!AB$2,Revenue!$F$37:$DV$37)&lt;Inputs!$G$31,0,1))</f>
        <v>0</v>
      </c>
      <c r="AC9" s="204">
        <f ca="1">IF(Inputs!$G$22="ОСНО",1,IF(SUMIF(Revenue!$F$2:$DV$2,Taxes!AC$2,Revenue!$F$37:$DV$37)&lt;Inputs!$G$31,0,1))</f>
        <v>0</v>
      </c>
      <c r="AD9" s="204">
        <f ca="1">IF(Inputs!$G$22="ОСНО",1,IF(SUMIF(Revenue!$F$2:$DV$2,Taxes!AD$2,Revenue!$F$37:$DV$37)&lt;Inputs!$G$31,0,1))</f>
        <v>0</v>
      </c>
      <c r="AE9" s="204">
        <f ca="1">IF(Inputs!$G$22="ОСНО",1,IF(SUMIF(Revenue!$F$2:$DV$2,Taxes!AE$2,Revenue!$F$37:$DV$37)&lt;Inputs!$G$31,0,1))</f>
        <v>0</v>
      </c>
      <c r="AF9" s="204">
        <f ca="1">IF(Inputs!$G$22="ОСНО",1,IF(SUMIF(Revenue!$F$2:$DV$2,Taxes!AF$2,Revenue!$F$37:$DV$37)&lt;Inputs!$G$31,0,1))</f>
        <v>0</v>
      </c>
      <c r="AG9" s="204">
        <f ca="1">IF(Inputs!$G$22="ОСНО",1,IF(SUMIF(Revenue!$F$2:$DV$2,Taxes!AG$2,Revenue!$F$37:$DV$37)&lt;Inputs!$G$31,0,1))</f>
        <v>0</v>
      </c>
      <c r="AH9" s="204">
        <f ca="1">IF(Inputs!$G$22="ОСНО",1,IF(SUMIF(Revenue!$F$2:$DV$2,Taxes!AH$2,Revenue!$F$37:$DV$37)&lt;Inputs!$G$31,0,1))</f>
        <v>0</v>
      </c>
      <c r="AI9" s="204">
        <f ca="1">IF(Inputs!$G$22="ОСНО",1,IF(SUMIF(Revenue!$F$2:$DV$2,Taxes!AI$2,Revenue!$F$37:$DV$37)&lt;Inputs!$G$31,0,1))</f>
        <v>0</v>
      </c>
      <c r="AJ9" s="204">
        <f ca="1">IF(Inputs!$G$22="ОСНО",1,IF(SUMIF(Revenue!$F$2:$DV$2,Taxes!AJ$2,Revenue!$F$37:$DV$37)&lt;Inputs!$G$31,0,1))</f>
        <v>0</v>
      </c>
      <c r="AK9" s="204">
        <f ca="1">IF(Inputs!$G$22="ОСНО",1,IF(SUMIF(Revenue!$F$2:$DV$2,Taxes!AK$2,Revenue!$F$37:$DV$37)&lt;Inputs!$G$31,0,1))</f>
        <v>0</v>
      </c>
      <c r="AL9" s="204">
        <f ca="1">IF(Inputs!$G$22="ОСНО",1,IF(SUMIF(Revenue!$F$2:$DV$2,Taxes!AL$2,Revenue!$F$37:$DV$37)&lt;Inputs!$G$31,0,1))</f>
        <v>0</v>
      </c>
      <c r="AM9" s="204">
        <f ca="1">IF(Inputs!$G$22="ОСНО",1,IF(SUMIF(Revenue!$F$2:$DV$2,Taxes!AM$2,Revenue!$F$37:$DV$37)&lt;Inputs!$G$31,0,1))</f>
        <v>0</v>
      </c>
      <c r="AN9" s="204">
        <f ca="1">IF(Inputs!$G$22="ОСНО",1,IF(SUMIF(Revenue!$F$2:$DV$2,Taxes!AN$2,Revenue!$F$37:$DV$37)&lt;Inputs!$G$31,0,1))</f>
        <v>0</v>
      </c>
      <c r="AO9" s="204">
        <f ca="1">IF(Inputs!$G$22="ОСНО",1,IF(SUMIF(Revenue!$F$2:$DV$2,Taxes!AO$2,Revenue!$F$37:$DV$37)&lt;Inputs!$G$31,0,1))</f>
        <v>0</v>
      </c>
      <c r="AP9" s="204">
        <f ca="1">IF(Inputs!$G$22="ОСНО",1,IF(SUMIF(Revenue!$F$2:$DV$2,Taxes!AP$2,Revenue!$F$37:$DV$37)&lt;Inputs!$G$31,0,1))</f>
        <v>0</v>
      </c>
      <c r="AQ9" s="204">
        <f ca="1">IF(Inputs!$G$22="ОСНО",1,IF(SUMIF(Revenue!$F$2:$DV$2,Taxes!AQ$2,Revenue!$F$37:$DV$37)&lt;Inputs!$G$31,0,1))</f>
        <v>0</v>
      </c>
      <c r="AR9" s="204">
        <f ca="1">IF(Inputs!$G$22="ОСНО",1,IF(SUMIF(Revenue!$F$2:$DV$2,Taxes!AR$2,Revenue!$F$37:$DV$37)&lt;Inputs!$G$31,0,1))</f>
        <v>0</v>
      </c>
      <c r="AS9" s="204">
        <f ca="1">IF(Inputs!$G$22="ОСНО",1,IF(SUMIF(Revenue!$F$2:$DV$2,Taxes!AS$2,Revenue!$F$37:$DV$37)&lt;Inputs!$G$31,0,1))</f>
        <v>0</v>
      </c>
      <c r="AT9" s="204">
        <f ca="1">IF(Inputs!$G$22="ОСНО",1,IF(SUMIF(Revenue!$F$2:$DV$2,Taxes!AT$2,Revenue!$F$37:$DV$37)&lt;Inputs!$G$31,0,1))</f>
        <v>0</v>
      </c>
      <c r="AU9" s="204">
        <f ca="1">IF(Inputs!$G$22="ОСНО",1,IF(SUMIF(Revenue!$F$2:$DV$2,Taxes!AU$2,Revenue!$F$37:$DV$37)&lt;Inputs!$G$31,0,1))</f>
        <v>0</v>
      </c>
      <c r="AV9" s="204">
        <f ca="1">IF(Inputs!$G$22="ОСНО",1,IF(SUMIF(Revenue!$F$2:$DV$2,Taxes!AV$2,Revenue!$F$37:$DV$37)&lt;Inputs!$G$31,0,1))</f>
        <v>0</v>
      </c>
      <c r="AW9" s="204">
        <f ca="1">IF(Inputs!$G$22="ОСНО",1,IF(SUMIF(Revenue!$F$2:$DV$2,Taxes!AW$2,Revenue!$F$37:$DV$37)&lt;Inputs!$G$31,0,1))</f>
        <v>0</v>
      </c>
      <c r="AX9" s="204">
        <f ca="1">IF(Inputs!$G$22="ОСНО",1,IF(SUMIF(Revenue!$F$2:$DV$2,Taxes!AX$2,Revenue!$F$37:$DV$37)&lt;Inputs!$G$31,0,1))</f>
        <v>0</v>
      </c>
      <c r="AY9" s="204">
        <f ca="1">IF(Inputs!$G$22="ОСНО",1,IF(SUMIF(Revenue!$F$2:$DV$2,Taxes!AY$2,Revenue!$F$37:$DV$37)&lt;Inputs!$G$31,0,1))</f>
        <v>0</v>
      </c>
      <c r="AZ9" s="204">
        <f ca="1">IF(Inputs!$G$22="ОСНО",1,IF(SUMIF(Revenue!$F$2:$DV$2,Taxes!AZ$2,Revenue!$F$37:$DV$37)&lt;Inputs!$G$31,0,1))</f>
        <v>0</v>
      </c>
      <c r="BA9" s="204">
        <f ca="1">IF(Inputs!$G$22="ОСНО",1,IF(SUMIF(Revenue!$F$2:$DV$2,Taxes!BA$2,Revenue!$F$37:$DV$37)&lt;Inputs!$G$31,0,1))</f>
        <v>0</v>
      </c>
      <c r="BB9" s="204">
        <f ca="1">IF(Inputs!$G$22="ОСНО",1,IF(SUMIF(Revenue!$F$2:$DV$2,Taxes!BB$2,Revenue!$F$37:$DV$37)&lt;Inputs!$G$31,0,1))</f>
        <v>0</v>
      </c>
      <c r="BC9" s="204">
        <f ca="1">IF(Inputs!$G$22="ОСНО",1,IF(SUMIF(Revenue!$F$2:$DV$2,Taxes!BC$2,Revenue!$F$37:$DV$37)&lt;Inputs!$G$31,0,1))</f>
        <v>0</v>
      </c>
      <c r="BD9" s="204">
        <f ca="1">IF(Inputs!$G$22="ОСНО",1,IF(SUMIF(Revenue!$F$2:$DV$2,Taxes!BD$2,Revenue!$F$37:$DV$37)&lt;Inputs!$G$31,0,1))</f>
        <v>0</v>
      </c>
      <c r="BE9" s="204">
        <f ca="1">IF(Inputs!$G$22="ОСНО",1,IF(SUMIF(Revenue!$F$2:$DV$2,Taxes!BE$2,Revenue!$F$37:$DV$37)&lt;Inputs!$G$31,0,1))</f>
        <v>0</v>
      </c>
      <c r="BF9" s="204">
        <f ca="1">IF(Inputs!$G$22="ОСНО",1,IF(SUMIF(Revenue!$F$2:$DV$2,Taxes!BF$2,Revenue!$F$37:$DV$37)&lt;Inputs!$G$31,0,1))</f>
        <v>0</v>
      </c>
      <c r="BG9" s="204">
        <f ca="1">IF(Inputs!$G$22="ОСНО",1,IF(SUMIF(Revenue!$F$2:$DV$2,Taxes!BG$2,Revenue!$F$37:$DV$37)&lt;Inputs!$G$31,0,1))</f>
        <v>0</v>
      </c>
      <c r="BH9" s="204">
        <f ca="1">IF(Inputs!$G$22="ОСНО",1,IF(SUMIF(Revenue!$F$2:$DV$2,Taxes!BH$2,Revenue!$F$37:$DV$37)&lt;Inputs!$G$31,0,1))</f>
        <v>0</v>
      </c>
      <c r="BI9" s="204">
        <f ca="1">IF(Inputs!$G$22="ОСНО",1,IF(SUMIF(Revenue!$F$2:$DV$2,Taxes!BI$2,Revenue!$F$37:$DV$37)&lt;Inputs!$G$31,0,1))</f>
        <v>0</v>
      </c>
      <c r="BJ9" s="204">
        <f ca="1">IF(Inputs!$G$22="ОСНО",1,IF(SUMIF(Revenue!$F$2:$DV$2,Taxes!BJ$2,Revenue!$F$37:$DV$37)&lt;Inputs!$G$31,0,1))</f>
        <v>0</v>
      </c>
      <c r="BK9" s="204">
        <f ca="1">IF(Inputs!$G$22="ОСНО",1,IF(SUMIF(Revenue!$F$2:$DV$2,Taxes!BK$2,Revenue!$F$37:$DV$37)&lt;Inputs!$G$31,0,1))</f>
        <v>0</v>
      </c>
      <c r="BL9" s="204">
        <f ca="1">IF(Inputs!$G$22="ОСНО",1,IF(SUMIF(Revenue!$F$2:$DV$2,Taxes!BL$2,Revenue!$F$37:$DV$37)&lt;Inputs!$G$31,0,1))</f>
        <v>0</v>
      </c>
      <c r="BM9" s="204">
        <f ca="1">IF(Inputs!$G$22="ОСНО",1,IF(SUMIF(Revenue!$F$2:$DV$2,Taxes!BM$2,Revenue!$F$37:$DV$37)&lt;Inputs!$G$31,0,1))</f>
        <v>0</v>
      </c>
      <c r="BN9" s="204">
        <f ca="1">IF(Inputs!$G$22="ОСНО",1,IF(SUMIF(Revenue!$F$2:$DV$2,Taxes!BN$2,Revenue!$F$37:$DV$37)&lt;Inputs!$G$31,0,1))</f>
        <v>0</v>
      </c>
      <c r="BO9" s="204">
        <f ca="1">IF(Inputs!$G$22="ОСНО",1,IF(SUMIF(Revenue!$F$2:$DV$2,Taxes!BO$2,Revenue!$F$37:$DV$37)&lt;Inputs!$G$31,0,1))</f>
        <v>0</v>
      </c>
      <c r="BP9" s="204">
        <f ca="1">IF(Inputs!$G$22="ОСНО",1,IF(SUMIF(Revenue!$F$2:$DV$2,Taxes!BP$2,Revenue!$F$37:$DV$37)&lt;Inputs!$G$31,0,1))</f>
        <v>0</v>
      </c>
      <c r="BQ9" s="204">
        <f ca="1">IF(Inputs!$G$22="ОСНО",1,IF(SUMIF(Revenue!$F$2:$DV$2,Taxes!BQ$2,Revenue!$F$37:$DV$37)&lt;Inputs!$G$31,0,1))</f>
        <v>0</v>
      </c>
      <c r="BR9" s="204">
        <f ca="1">IF(Inputs!$G$22="ОСНО",1,IF(SUMIF(Revenue!$F$2:$DV$2,Taxes!BR$2,Revenue!$F$37:$DV$37)&lt;Inputs!$G$31,0,1))</f>
        <v>0</v>
      </c>
      <c r="BS9" s="204">
        <f ca="1">IF(Inputs!$G$22="ОСНО",1,IF(SUMIF(Revenue!$F$2:$DV$2,Taxes!BS$2,Revenue!$F$37:$DV$37)&lt;Inputs!$G$31,0,1))</f>
        <v>0</v>
      </c>
      <c r="BT9" s="204">
        <f ca="1">IF(Inputs!$G$22="ОСНО",1,IF(SUMIF(Revenue!$F$2:$DV$2,Taxes!BT$2,Revenue!$F$37:$DV$37)&lt;Inputs!$G$31,0,1))</f>
        <v>0</v>
      </c>
      <c r="BU9" s="204">
        <f ca="1">IF(Inputs!$G$22="ОСНО",1,IF(SUMIF(Revenue!$F$2:$DV$2,Taxes!BU$2,Revenue!$F$37:$DV$37)&lt;Inputs!$G$31,0,1))</f>
        <v>0</v>
      </c>
      <c r="BV9" s="204">
        <f ca="1">IF(Inputs!$G$22="ОСНО",1,IF(SUMIF(Revenue!$F$2:$DV$2,Taxes!BV$2,Revenue!$F$37:$DV$37)&lt;Inputs!$G$31,0,1))</f>
        <v>0</v>
      </c>
      <c r="BW9" s="204">
        <f ca="1">IF(Inputs!$G$22="ОСНО",1,IF(SUMIF(Revenue!$F$2:$DV$2,Taxes!BW$2,Revenue!$F$37:$DV$37)&lt;Inputs!$G$31,0,1))</f>
        <v>0</v>
      </c>
      <c r="BX9" s="204">
        <f ca="1">IF(Inputs!$G$22="ОСНО",1,IF(SUMIF(Revenue!$F$2:$DV$2,Taxes!BX$2,Revenue!$F$37:$DV$37)&lt;Inputs!$G$31,0,1))</f>
        <v>0</v>
      </c>
      <c r="BY9" s="204">
        <f ca="1">IF(Inputs!$G$22="ОСНО",1,IF(SUMIF(Revenue!$F$2:$DV$2,Taxes!BY$2,Revenue!$F$37:$DV$37)&lt;Inputs!$G$31,0,1))</f>
        <v>0</v>
      </c>
      <c r="BZ9" s="204">
        <f ca="1">IF(Inputs!$G$22="ОСНО",1,IF(SUMIF(Revenue!$F$2:$DV$2,Taxes!BZ$2,Revenue!$F$37:$DV$37)&lt;Inputs!$G$31,0,1))</f>
        <v>0</v>
      </c>
      <c r="CA9" s="204">
        <f ca="1">IF(Inputs!$G$22="ОСНО",1,IF(SUMIF(Revenue!$F$2:$DV$2,Taxes!CA$2,Revenue!$F$37:$DV$37)&lt;Inputs!$G$31,0,1))</f>
        <v>0</v>
      </c>
      <c r="CB9" s="204">
        <f ca="1">IF(Inputs!$G$22="ОСНО",1,IF(SUMIF(Revenue!$F$2:$DV$2,Taxes!CB$2,Revenue!$F$37:$DV$37)&lt;Inputs!$G$31,0,1))</f>
        <v>0</v>
      </c>
      <c r="CC9" s="204">
        <f ca="1">IF(Inputs!$G$22="ОСНО",1,IF(SUMIF(Revenue!$F$2:$DV$2,Taxes!CC$2,Revenue!$F$37:$DV$37)&lt;Inputs!$G$31,0,1))</f>
        <v>0</v>
      </c>
      <c r="CD9" s="204">
        <f ca="1">IF(Inputs!$G$22="ОСНО",1,IF(SUMIF(Revenue!$F$2:$DV$2,Taxes!CD$2,Revenue!$F$37:$DV$37)&lt;Inputs!$G$31,0,1))</f>
        <v>0</v>
      </c>
      <c r="CE9" s="204">
        <f ca="1">IF(Inputs!$G$22="ОСНО",1,IF(SUMIF(Revenue!$F$2:$DV$2,Taxes!CE$2,Revenue!$F$37:$DV$37)&lt;Inputs!$G$31,0,1))</f>
        <v>0</v>
      </c>
      <c r="CF9" s="204">
        <f ca="1">IF(Inputs!$G$22="ОСНО",1,IF(SUMIF(Revenue!$F$2:$DV$2,Taxes!CF$2,Revenue!$F$37:$DV$37)&lt;Inputs!$G$31,0,1))</f>
        <v>0</v>
      </c>
      <c r="CG9" s="204">
        <f ca="1">IF(Inputs!$G$22="ОСНО",1,IF(SUMIF(Revenue!$F$2:$DV$2,Taxes!CG$2,Revenue!$F$37:$DV$37)&lt;Inputs!$G$31,0,1))</f>
        <v>0</v>
      </c>
      <c r="CH9" s="204">
        <f ca="1">IF(Inputs!$G$22="ОСНО",1,IF(SUMIF(Revenue!$F$2:$DV$2,Taxes!CH$2,Revenue!$F$37:$DV$37)&lt;Inputs!$G$31,0,1))</f>
        <v>0</v>
      </c>
      <c r="CI9" s="204">
        <f ca="1">IF(Inputs!$G$22="ОСНО",1,IF(SUMIF(Revenue!$F$2:$DV$2,Taxes!CI$2,Revenue!$F$37:$DV$37)&lt;Inputs!$G$31,0,1))</f>
        <v>0</v>
      </c>
      <c r="CJ9" s="204">
        <f ca="1">IF(Inputs!$G$22="ОСНО",1,IF(SUMIF(Revenue!$F$2:$DV$2,Taxes!CJ$2,Revenue!$F$37:$DV$37)&lt;Inputs!$G$31,0,1))</f>
        <v>0</v>
      </c>
      <c r="CK9" s="204">
        <f ca="1">IF(Inputs!$G$22="ОСНО",1,IF(SUMIF(Revenue!$F$2:$DV$2,Taxes!CK$2,Revenue!$F$37:$DV$37)&lt;Inputs!$G$31,0,1))</f>
        <v>0</v>
      </c>
      <c r="CL9" s="204">
        <f ca="1">IF(Inputs!$G$22="ОСНО",1,IF(SUMIF(Revenue!$F$2:$DV$2,Taxes!CL$2,Revenue!$F$37:$DV$37)&lt;Inputs!$G$31,0,1))</f>
        <v>0</v>
      </c>
      <c r="CM9" s="204">
        <f ca="1">IF(Inputs!$G$22="ОСНО",1,IF(SUMIF(Revenue!$F$2:$DV$2,Taxes!CM$2,Revenue!$F$37:$DV$37)&lt;Inputs!$G$31,0,1))</f>
        <v>0</v>
      </c>
      <c r="CN9" s="204">
        <f ca="1">IF(Inputs!$G$22="ОСНО",1,IF(SUMIF(Revenue!$F$2:$DV$2,Taxes!CN$2,Revenue!$F$37:$DV$37)&lt;Inputs!$G$31,0,1))</f>
        <v>0</v>
      </c>
      <c r="CO9" s="204">
        <f ca="1">IF(Inputs!$G$22="ОСНО",1,IF(SUMIF(Revenue!$F$2:$DV$2,Taxes!CO$2,Revenue!$F$37:$DV$37)&lt;Inputs!$G$31,0,1))</f>
        <v>0</v>
      </c>
      <c r="CP9" s="204">
        <f ca="1">IF(Inputs!$G$22="ОСНО",1,IF(SUMIF(Revenue!$F$2:$DV$2,Taxes!CP$2,Revenue!$F$37:$DV$37)&lt;Inputs!$G$31,0,1))</f>
        <v>0</v>
      </c>
      <c r="CQ9" s="204">
        <f ca="1">IF(Inputs!$G$22="ОСНО",1,IF(SUMIF(Revenue!$F$2:$DV$2,Taxes!CQ$2,Revenue!$F$37:$DV$37)&lt;Inputs!$G$31,0,1))</f>
        <v>0</v>
      </c>
      <c r="CR9" s="204">
        <f ca="1">IF(Inputs!$G$22="ОСНО",1,IF(SUMIF(Revenue!$F$2:$DV$2,Taxes!CR$2,Revenue!$F$37:$DV$37)&lt;Inputs!$G$31,0,1))</f>
        <v>0</v>
      </c>
      <c r="CS9" s="204">
        <f ca="1">IF(Inputs!$G$22="ОСНО",1,IF(SUMIF(Revenue!$F$2:$DV$2,Taxes!CS$2,Revenue!$F$37:$DV$37)&lt;Inputs!$G$31,0,1))</f>
        <v>0</v>
      </c>
      <c r="CT9" s="204">
        <f ca="1">IF(Inputs!$G$22="ОСНО",1,IF(SUMIF(Revenue!$F$2:$DV$2,Taxes!CT$2,Revenue!$F$37:$DV$37)&lt;Inputs!$G$31,0,1))</f>
        <v>0</v>
      </c>
      <c r="CU9" s="204">
        <f ca="1">IF(Inputs!$G$22="ОСНО",1,IF(SUMIF(Revenue!$F$2:$DV$2,Taxes!CU$2,Revenue!$F$37:$DV$37)&lt;Inputs!$G$31,0,1))</f>
        <v>0</v>
      </c>
      <c r="CV9" s="204">
        <f ca="1">IF(Inputs!$G$22="ОСНО",1,IF(SUMIF(Revenue!$F$2:$DV$2,Taxes!CV$2,Revenue!$F$37:$DV$37)&lt;Inputs!$G$31,0,1))</f>
        <v>0</v>
      </c>
      <c r="CW9" s="204">
        <f ca="1">IF(Inputs!$G$22="ОСНО",1,IF(SUMIF(Revenue!$F$2:$DV$2,Taxes!CW$2,Revenue!$F$37:$DV$37)&lt;Inputs!$G$31,0,1))</f>
        <v>0</v>
      </c>
      <c r="CX9" s="204">
        <f ca="1">IF(Inputs!$G$22="ОСНО",1,IF(SUMIF(Revenue!$F$2:$DV$2,Taxes!CX$2,Revenue!$F$37:$DV$37)&lt;Inputs!$G$31,0,1))</f>
        <v>0</v>
      </c>
      <c r="CY9" s="204">
        <f ca="1">IF(Inputs!$G$22="ОСНО",1,IF(SUMIF(Revenue!$F$2:$DV$2,Taxes!CY$2,Revenue!$F$37:$DV$37)&lt;Inputs!$G$31,0,1))</f>
        <v>0</v>
      </c>
      <c r="CZ9" s="204">
        <f ca="1">IF(Inputs!$G$22="ОСНО",1,IF(SUMIF(Revenue!$F$2:$DV$2,Taxes!CZ$2,Revenue!$F$37:$DV$37)&lt;Inputs!$G$31,0,1))</f>
        <v>0</v>
      </c>
      <c r="DA9" s="204">
        <f ca="1">IF(Inputs!$G$22="ОСНО",1,IF(SUMIF(Revenue!$F$2:$DV$2,Taxes!DA$2,Revenue!$F$37:$DV$37)&lt;Inputs!$G$31,0,1))</f>
        <v>0</v>
      </c>
      <c r="DB9" s="204">
        <f ca="1">IF(Inputs!$G$22="ОСНО",1,IF(SUMIF(Revenue!$F$2:$DV$2,Taxes!DB$2,Revenue!$F$37:$DV$37)&lt;Inputs!$G$31,0,1))</f>
        <v>0</v>
      </c>
      <c r="DC9" s="204">
        <f ca="1">IF(Inputs!$G$22="ОСНО",1,IF(SUMIF(Revenue!$F$2:$DV$2,Taxes!DC$2,Revenue!$F$37:$DV$37)&lt;Inputs!$G$31,0,1))</f>
        <v>0</v>
      </c>
      <c r="DD9" s="204">
        <f ca="1">IF(Inputs!$G$22="ОСНО",1,IF(SUMIF(Revenue!$F$2:$DV$2,Taxes!DD$2,Revenue!$F$37:$DV$37)&lt;Inputs!$G$31,0,1))</f>
        <v>0</v>
      </c>
      <c r="DE9" s="204">
        <f ca="1">IF(Inputs!$G$22="ОСНО",1,IF(SUMIF(Revenue!$F$2:$DV$2,Taxes!DE$2,Revenue!$F$37:$DV$37)&lt;Inputs!$G$31,0,1))</f>
        <v>0</v>
      </c>
      <c r="DF9" s="204">
        <f ca="1">IF(Inputs!$G$22="ОСНО",1,IF(SUMIF(Revenue!$F$2:$DV$2,Taxes!DF$2,Revenue!$F$37:$DV$37)&lt;Inputs!$G$31,0,1))</f>
        <v>0</v>
      </c>
      <c r="DG9" s="204">
        <f ca="1">IF(Inputs!$G$22="ОСНО",1,IF(SUMIF(Revenue!$F$2:$DV$2,Taxes!DG$2,Revenue!$F$37:$DV$37)&lt;Inputs!$G$31,0,1))</f>
        <v>0</v>
      </c>
      <c r="DH9" s="204">
        <f ca="1">IF(Inputs!$G$22="ОСНО",1,IF(SUMIF(Revenue!$F$2:$DV$2,Taxes!DH$2,Revenue!$F$37:$DV$37)&lt;Inputs!$G$31,0,1))</f>
        <v>0</v>
      </c>
      <c r="DI9" s="204">
        <f ca="1">IF(Inputs!$G$22="ОСНО",1,IF(SUMIF(Revenue!$F$2:$DV$2,Taxes!DI$2,Revenue!$F$37:$DV$37)&lt;Inputs!$G$31,0,1))</f>
        <v>0</v>
      </c>
      <c r="DJ9" s="204">
        <f ca="1">IF(Inputs!$G$22="ОСНО",1,IF(SUMIF(Revenue!$F$2:$DV$2,Taxes!DJ$2,Revenue!$F$37:$DV$37)&lt;Inputs!$G$31,0,1))</f>
        <v>0</v>
      </c>
      <c r="DK9" s="204">
        <f ca="1">IF(Inputs!$G$22="ОСНО",1,IF(SUMIF(Revenue!$F$2:$DV$2,Taxes!DK$2,Revenue!$F$37:$DV$37)&lt;Inputs!$G$31,0,1))</f>
        <v>0</v>
      </c>
      <c r="DL9" s="204">
        <f ca="1">IF(Inputs!$G$22="ОСНО",1,IF(SUMIF(Revenue!$F$2:$DV$2,Taxes!DL$2,Revenue!$F$37:$DV$37)&lt;Inputs!$G$31,0,1))</f>
        <v>0</v>
      </c>
      <c r="DM9" s="204">
        <f ca="1">IF(Inputs!$G$22="ОСНО",1,IF(SUMIF(Revenue!$F$2:$DV$2,Taxes!DM$2,Revenue!$F$37:$DV$37)&lt;Inputs!$G$31,0,1))</f>
        <v>0</v>
      </c>
      <c r="DN9" s="204">
        <f ca="1">IF(Inputs!$G$22="ОСНО",1,IF(SUMIF(Revenue!$F$2:$DV$2,Taxes!DN$2,Revenue!$F$37:$DV$37)&lt;Inputs!$G$31,0,1))</f>
        <v>0</v>
      </c>
      <c r="DO9" s="204">
        <f ca="1">IF(Inputs!$G$22="ОСНО",1,IF(SUMIF(Revenue!$F$2:$DV$2,Taxes!DO$2,Revenue!$F$37:$DV$37)&lt;Inputs!$G$31,0,1))</f>
        <v>0</v>
      </c>
      <c r="DP9" s="204">
        <f ca="1">IF(Inputs!$G$22="ОСНО",1,IF(SUMIF(Revenue!$F$2:$DV$2,Taxes!DP$2,Revenue!$F$37:$DV$37)&lt;Inputs!$G$31,0,1))</f>
        <v>0</v>
      </c>
      <c r="DQ9" s="204">
        <f ca="1">IF(Inputs!$G$22="ОСНО",1,IF(SUMIF(Revenue!$F$2:$DV$2,Taxes!DQ$2,Revenue!$F$37:$DV$37)&lt;Inputs!$G$31,0,1))</f>
        <v>0</v>
      </c>
      <c r="DR9" s="204">
        <f ca="1">IF(Inputs!$G$22="ОСНО",1,IF(SUMIF(Revenue!$F$2:$DV$2,Taxes!DR$2,Revenue!$F$37:$DV$37)&lt;Inputs!$G$31,0,1))</f>
        <v>0</v>
      </c>
      <c r="DS9" s="204">
        <f ca="1">IF(Inputs!$G$22="ОСНО",1,IF(SUMIF(Revenue!$F$2:$DV$2,Taxes!DS$2,Revenue!$F$37:$DV$37)&lt;Inputs!$G$31,0,1))</f>
        <v>0</v>
      </c>
      <c r="DT9" s="204">
        <f ca="1">IF(Inputs!$G$22="ОСНО",1,IF(SUMIF(Revenue!$F$2:$DV$2,Taxes!DT$2,Revenue!$F$37:$DV$37)&lt;Inputs!$G$31,0,1))</f>
        <v>0</v>
      </c>
      <c r="DU9" s="204">
        <f ca="1">IF(Inputs!$G$22="ОСНО",1,IF(SUMIF(Revenue!$F$2:$DV$2,Taxes!DU$2,Revenue!$F$37:$DV$37)&lt;Inputs!$G$31,0,1))</f>
        <v>0</v>
      </c>
      <c r="DV9" s="182"/>
      <c r="DW9" s="182"/>
      <c r="DX9" s="182"/>
      <c r="DY9" s="182"/>
      <c r="DZ9" s="182"/>
      <c r="EA9" s="182"/>
      <c r="EB9" s="182"/>
      <c r="EC9" s="182"/>
      <c r="ED9" s="182"/>
      <c r="EE9" s="182"/>
      <c r="EF9" s="182"/>
      <c r="EG9" s="182"/>
      <c r="EH9" s="182"/>
      <c r="EI9" s="182"/>
      <c r="EJ9" s="182"/>
      <c r="EK9" s="182"/>
      <c r="EL9" s="182"/>
      <c r="EM9" s="182"/>
      <c r="EN9" s="182"/>
      <c r="EO9" s="182"/>
    </row>
    <row r="10" spans="1:145">
      <c r="A10" s="201"/>
      <c r="B10" s="21"/>
      <c r="C10" s="202" t="s">
        <v>425</v>
      </c>
      <c r="D10" s="203"/>
      <c r="E10" s="21"/>
      <c r="F10" s="204">
        <f>MAX(IF(F2=Inputs!$G$33,1,0),Taxes!E10)</f>
        <v>1</v>
      </c>
      <c r="G10" s="204">
        <f>MAX(IF(G2=Inputs!$G$33,1,0),Taxes!F10)</f>
        <v>1</v>
      </c>
      <c r="H10" s="204">
        <f>MAX(IF(H2=Inputs!$G$33,1,0),Taxes!G10)</f>
        <v>1</v>
      </c>
      <c r="I10" s="204">
        <f>MAX(IF(I2=Inputs!$G$33,1,0),Taxes!H10)</f>
        <v>1</v>
      </c>
      <c r="J10" s="204">
        <f>MAX(IF(J2=Inputs!$G$33,1,0),Taxes!I10)</f>
        <v>1</v>
      </c>
      <c r="K10" s="204">
        <f>MAX(IF(K2=Inputs!$G$33,1,0),Taxes!J10)</f>
        <v>1</v>
      </c>
      <c r="L10" s="204">
        <f>MAX(IF(L2=Inputs!$G$33,1,0),Taxes!K10)</f>
        <v>1</v>
      </c>
      <c r="M10" s="204">
        <f>MAX(IF(M2=Inputs!$G$33,1,0),Taxes!L10)</f>
        <v>1</v>
      </c>
      <c r="N10" s="204">
        <f>MAX(IF(N2=Inputs!$G$33,1,0),Taxes!M10)</f>
        <v>1</v>
      </c>
      <c r="O10" s="204">
        <f>MAX(IF(O2=Inputs!$G$33,1,0),Taxes!N10)</f>
        <v>1</v>
      </c>
      <c r="P10" s="204">
        <f>MAX(IF(P2=Inputs!$G$33,1,0),Taxes!O10)</f>
        <v>1</v>
      </c>
      <c r="Q10" s="204">
        <f>MAX(IF(Q2=Inputs!$G$33,1,0),Taxes!P10)</f>
        <v>1</v>
      </c>
      <c r="R10" s="204">
        <f>MAX(IF(R2=Inputs!$G$33,1,0),Taxes!Q10)</f>
        <v>1</v>
      </c>
      <c r="S10" s="204">
        <f>MAX(IF(S2=Inputs!$G$33,1,0),Taxes!R10)</f>
        <v>1</v>
      </c>
      <c r="T10" s="204">
        <f>MAX(IF(T2=Inputs!$G$33,1,0),Taxes!S10)</f>
        <v>1</v>
      </c>
      <c r="U10" s="204">
        <f>MAX(IF(U2=Inputs!$G$33,1,0),Taxes!T10)</f>
        <v>1</v>
      </c>
      <c r="V10" s="204">
        <f>MAX(IF(V2=Inputs!$G$33,1,0),Taxes!U10)</f>
        <v>1</v>
      </c>
      <c r="W10" s="204">
        <f>MAX(IF(W2=Inputs!$G$33,1,0),Taxes!V10)</f>
        <v>1</v>
      </c>
      <c r="X10" s="204">
        <f>MAX(IF(X2=Inputs!$G$33,1,0),Taxes!W10)</f>
        <v>1</v>
      </c>
      <c r="Y10" s="204">
        <f>MAX(IF(Y2=Inputs!$G$33,1,0),Taxes!X10)</f>
        <v>1</v>
      </c>
      <c r="Z10" s="204">
        <f>MAX(IF(Z2=Inputs!$G$33,1,0),Taxes!Y10)</f>
        <v>1</v>
      </c>
      <c r="AA10" s="204">
        <f>MAX(IF(AA2=Inputs!$G$33,1,0),Taxes!Z10)</f>
        <v>1</v>
      </c>
      <c r="AB10" s="204">
        <f>MAX(IF(AB2=Inputs!$G$33,1,0),Taxes!AA10)</f>
        <v>1</v>
      </c>
      <c r="AC10" s="204">
        <f>MAX(IF(AC2=Inputs!$G$33,1,0),Taxes!AB10)</f>
        <v>1</v>
      </c>
      <c r="AD10" s="204">
        <f>MAX(IF(AD2=Inputs!$G$33,1,0),Taxes!AC10)</f>
        <v>1</v>
      </c>
      <c r="AE10" s="204">
        <f>MAX(IF(AE2=Inputs!$G$33,1,0),Taxes!AD10)</f>
        <v>1</v>
      </c>
      <c r="AF10" s="204">
        <f>MAX(IF(AF2=Inputs!$G$33,1,0),Taxes!AE10)</f>
        <v>1</v>
      </c>
      <c r="AG10" s="204">
        <f>MAX(IF(AG2=Inputs!$G$33,1,0),Taxes!AF10)</f>
        <v>1</v>
      </c>
      <c r="AH10" s="204">
        <f>MAX(IF(AH2=Inputs!$G$33,1,0),Taxes!AG10)</f>
        <v>1</v>
      </c>
      <c r="AI10" s="204">
        <f>MAX(IF(AI2=Inputs!$G$33,1,0),Taxes!AH10)</f>
        <v>1</v>
      </c>
      <c r="AJ10" s="204">
        <f>MAX(IF(AJ2=Inputs!$G$33,1,0),Taxes!AI10)</f>
        <v>1</v>
      </c>
      <c r="AK10" s="204">
        <f>MAX(IF(AK2=Inputs!$G$33,1,0),Taxes!AJ10)</f>
        <v>1</v>
      </c>
      <c r="AL10" s="204">
        <f>MAX(IF(AL2=Inputs!$G$33,1,0),Taxes!AK10)</f>
        <v>1</v>
      </c>
      <c r="AM10" s="204">
        <f>MAX(IF(AM2=Inputs!$G$33,1,0),Taxes!AL10)</f>
        <v>1</v>
      </c>
      <c r="AN10" s="204">
        <f>MAX(IF(AN2=Inputs!$G$33,1,0),Taxes!AM10)</f>
        <v>1</v>
      </c>
      <c r="AO10" s="204">
        <f>MAX(IF(AO2=Inputs!$G$33,1,0),Taxes!AN10)</f>
        <v>1</v>
      </c>
      <c r="AP10" s="204">
        <f>MAX(IF(AP2=Inputs!$G$33,1,0),Taxes!AO10)</f>
        <v>1</v>
      </c>
      <c r="AQ10" s="204">
        <f>MAX(IF(AQ2=Inputs!$G$33,1,0),Taxes!AP10)</f>
        <v>1</v>
      </c>
      <c r="AR10" s="204">
        <f>MAX(IF(AR2=Inputs!$G$33,1,0),Taxes!AQ10)</f>
        <v>1</v>
      </c>
      <c r="AS10" s="204">
        <f>MAX(IF(AS2=Inputs!$G$33,1,0),Taxes!AR10)</f>
        <v>1</v>
      </c>
      <c r="AT10" s="204">
        <f>MAX(IF(AT2=Inputs!$G$33,1,0),Taxes!AS10)</f>
        <v>1</v>
      </c>
      <c r="AU10" s="204">
        <f>MAX(IF(AU2=Inputs!$G$33,1,0),Taxes!AT10)</f>
        <v>1</v>
      </c>
      <c r="AV10" s="204">
        <f>MAX(IF(AV2=Inputs!$G$33,1,0),Taxes!AU10)</f>
        <v>1</v>
      </c>
      <c r="AW10" s="204">
        <f>MAX(IF(AW2=Inputs!$G$33,1,0),Taxes!AV10)</f>
        <v>1</v>
      </c>
      <c r="AX10" s="204">
        <f>MAX(IF(AX2=Inputs!$G$33,1,0),Taxes!AW10)</f>
        <v>1</v>
      </c>
      <c r="AY10" s="204">
        <f>MAX(IF(AY2=Inputs!$G$33,1,0),Taxes!AX10)</f>
        <v>1</v>
      </c>
      <c r="AZ10" s="204">
        <f>MAX(IF(AZ2=Inputs!$G$33,1,0),Taxes!AY10)</f>
        <v>1</v>
      </c>
      <c r="BA10" s="204">
        <f>MAX(IF(BA2=Inputs!$G$33,1,0),Taxes!AZ10)</f>
        <v>1</v>
      </c>
      <c r="BB10" s="204">
        <f>MAX(IF(BB2=Inputs!$G$33,1,0),Taxes!BA10)</f>
        <v>1</v>
      </c>
      <c r="BC10" s="204">
        <f>MAX(IF(BC2=Inputs!$G$33,1,0),Taxes!BB10)</f>
        <v>1</v>
      </c>
      <c r="BD10" s="204">
        <f>MAX(IF(BD2=Inputs!$G$33,1,0),Taxes!BC10)</f>
        <v>1</v>
      </c>
      <c r="BE10" s="204">
        <f>MAX(IF(BE2=Inputs!$G$33,1,0),Taxes!BD10)</f>
        <v>1</v>
      </c>
      <c r="BF10" s="204">
        <f>MAX(IF(BF2=Inputs!$G$33,1,0),Taxes!BE10)</f>
        <v>1</v>
      </c>
      <c r="BG10" s="204">
        <f>MAX(IF(BG2=Inputs!$G$33,1,0),Taxes!BF10)</f>
        <v>1</v>
      </c>
      <c r="BH10" s="204">
        <f>MAX(IF(BH2=Inputs!$G$33,1,0),Taxes!BG10)</f>
        <v>1</v>
      </c>
      <c r="BI10" s="204">
        <f>MAX(IF(BI2=Inputs!$G$33,1,0),Taxes!BH10)</f>
        <v>1</v>
      </c>
      <c r="BJ10" s="204">
        <f>MAX(IF(BJ2=Inputs!$G$33,1,0),Taxes!BI10)</f>
        <v>1</v>
      </c>
      <c r="BK10" s="204">
        <f>MAX(IF(BK2=Inputs!$G$33,1,0),Taxes!BJ10)</f>
        <v>1</v>
      </c>
      <c r="BL10" s="204">
        <f>MAX(IF(BL2=Inputs!$G$33,1,0),Taxes!BK10)</f>
        <v>1</v>
      </c>
      <c r="BM10" s="204">
        <f>MAX(IF(BM2=Inputs!$G$33,1,0),Taxes!BL10)</f>
        <v>1</v>
      </c>
      <c r="BN10" s="204">
        <f>MAX(IF(BN2=Inputs!$G$33,1,0),Taxes!BM10)</f>
        <v>1</v>
      </c>
      <c r="BO10" s="204">
        <f>MAX(IF(BO2=Inputs!$G$33,1,0),Taxes!BN10)</f>
        <v>1</v>
      </c>
      <c r="BP10" s="204">
        <f>MAX(IF(BP2=Inputs!$G$33,1,0),Taxes!BO10)</f>
        <v>1</v>
      </c>
      <c r="BQ10" s="204">
        <f>MAX(IF(BQ2=Inputs!$G$33,1,0),Taxes!BP10)</f>
        <v>1</v>
      </c>
      <c r="BR10" s="204">
        <f>MAX(IF(BR2=Inputs!$G$33,1,0),Taxes!BQ10)</f>
        <v>1</v>
      </c>
      <c r="BS10" s="204">
        <f>MAX(IF(BS2=Inputs!$G$33,1,0),Taxes!BR10)</f>
        <v>1</v>
      </c>
      <c r="BT10" s="204">
        <f>MAX(IF(BT2=Inputs!$G$33,1,0),Taxes!BS10)</f>
        <v>1</v>
      </c>
      <c r="BU10" s="204">
        <f>MAX(IF(BU2=Inputs!$G$33,1,0),Taxes!BT10)</f>
        <v>1</v>
      </c>
      <c r="BV10" s="204">
        <f>MAX(IF(BV2=Inputs!$G$33,1,0),Taxes!BU10)</f>
        <v>1</v>
      </c>
      <c r="BW10" s="204">
        <f>MAX(IF(BW2=Inputs!$G$33,1,0),Taxes!BV10)</f>
        <v>1</v>
      </c>
      <c r="BX10" s="204">
        <f>MAX(IF(BX2=Inputs!$G$33,1,0),Taxes!BW10)</f>
        <v>1</v>
      </c>
      <c r="BY10" s="204">
        <f>MAX(IF(BY2=Inputs!$G$33,1,0),Taxes!BX10)</f>
        <v>1</v>
      </c>
      <c r="BZ10" s="204">
        <f>MAX(IF(BZ2=Inputs!$G$33,1,0),Taxes!BY10)</f>
        <v>1</v>
      </c>
      <c r="CA10" s="204">
        <f>MAX(IF(CA2=Inputs!$G$33,1,0),Taxes!BZ10)</f>
        <v>1</v>
      </c>
      <c r="CB10" s="204">
        <f>MAX(IF(CB2=Inputs!$G$33,1,0),Taxes!CA10)</f>
        <v>1</v>
      </c>
      <c r="CC10" s="204">
        <f>MAX(IF(CC2=Inputs!$G$33,1,0),Taxes!CB10)</f>
        <v>1</v>
      </c>
      <c r="CD10" s="204">
        <f>MAX(IF(CD2=Inputs!$G$33,1,0),Taxes!CC10)</f>
        <v>1</v>
      </c>
      <c r="CE10" s="204">
        <f>MAX(IF(CE2=Inputs!$G$33,1,0),Taxes!CD10)</f>
        <v>1</v>
      </c>
      <c r="CF10" s="204">
        <f>MAX(IF(CF2=Inputs!$G$33,1,0),Taxes!CE10)</f>
        <v>1</v>
      </c>
      <c r="CG10" s="204">
        <f>MAX(IF(CG2=Inputs!$G$33,1,0),Taxes!CF10)</f>
        <v>1</v>
      </c>
      <c r="CH10" s="204">
        <f>MAX(IF(CH2=Inputs!$G$33,1,0),Taxes!CG10)</f>
        <v>1</v>
      </c>
      <c r="CI10" s="204">
        <f>MAX(IF(CI2=Inputs!$G$33,1,0),Taxes!CH10)</f>
        <v>1</v>
      </c>
      <c r="CJ10" s="204">
        <f>MAX(IF(CJ2=Inputs!$G$33,1,0),Taxes!CI10)</f>
        <v>1</v>
      </c>
      <c r="CK10" s="204">
        <f>MAX(IF(CK2=Inputs!$G$33,1,0),Taxes!CJ10)</f>
        <v>1</v>
      </c>
      <c r="CL10" s="204">
        <f>MAX(IF(CL2=Inputs!$G$33,1,0),Taxes!CK10)</f>
        <v>1</v>
      </c>
      <c r="CM10" s="204">
        <f>MAX(IF(CM2=Inputs!$G$33,1,0),Taxes!CL10)</f>
        <v>1</v>
      </c>
      <c r="CN10" s="204">
        <f>MAX(IF(CN2=Inputs!$G$33,1,0),Taxes!CM10)</f>
        <v>1</v>
      </c>
      <c r="CO10" s="204">
        <f>MAX(IF(CO2=Inputs!$G$33,1,0),Taxes!CN10)</f>
        <v>1</v>
      </c>
      <c r="CP10" s="204">
        <f>MAX(IF(CP2=Inputs!$G$33,1,0),Taxes!CO10)</f>
        <v>1</v>
      </c>
      <c r="CQ10" s="204">
        <f>MAX(IF(CQ2=Inputs!$G$33,1,0),Taxes!CP10)</f>
        <v>1</v>
      </c>
      <c r="CR10" s="204">
        <f>MAX(IF(CR2=Inputs!$G$33,1,0),Taxes!CQ10)</f>
        <v>1</v>
      </c>
      <c r="CS10" s="204">
        <f>MAX(IF(CS2=Inputs!$G$33,1,0),Taxes!CR10)</f>
        <v>1</v>
      </c>
      <c r="CT10" s="204">
        <f>MAX(IF(CT2=Inputs!$G$33,1,0),Taxes!CS10)</f>
        <v>1</v>
      </c>
      <c r="CU10" s="204">
        <f>MAX(IF(CU2=Inputs!$G$33,1,0),Taxes!CT10)</f>
        <v>1</v>
      </c>
      <c r="CV10" s="204">
        <f>MAX(IF(CV2=Inputs!$G$33,1,0),Taxes!CU10)</f>
        <v>1</v>
      </c>
      <c r="CW10" s="204">
        <f>MAX(IF(CW2=Inputs!$G$33,1,0),Taxes!CV10)</f>
        <v>1</v>
      </c>
      <c r="CX10" s="204">
        <f>MAX(IF(CX2=Inputs!$G$33,1,0),Taxes!CW10)</f>
        <v>1</v>
      </c>
      <c r="CY10" s="204">
        <f>MAX(IF(CY2=Inputs!$G$33,1,0),Taxes!CX10)</f>
        <v>1</v>
      </c>
      <c r="CZ10" s="204">
        <f>MAX(IF(CZ2=Inputs!$G$33,1,0),Taxes!CY10)</f>
        <v>1</v>
      </c>
      <c r="DA10" s="204">
        <f>MAX(IF(DA2=Inputs!$G$33,1,0),Taxes!CZ10)</f>
        <v>1</v>
      </c>
      <c r="DB10" s="204">
        <f>MAX(IF(DB2=Inputs!$G$33,1,0),Taxes!DA10)</f>
        <v>1</v>
      </c>
      <c r="DC10" s="204">
        <f>MAX(IF(DC2=Inputs!$G$33,1,0),Taxes!DB10)</f>
        <v>1</v>
      </c>
      <c r="DD10" s="204">
        <f>MAX(IF(DD2=Inputs!$G$33,1,0),Taxes!DC10)</f>
        <v>1</v>
      </c>
      <c r="DE10" s="204">
        <f>MAX(IF(DE2=Inputs!$G$33,1,0),Taxes!DD10)</f>
        <v>1</v>
      </c>
      <c r="DF10" s="204">
        <f>MAX(IF(DF2=Inputs!$G$33,1,0),Taxes!DE10)</f>
        <v>1</v>
      </c>
      <c r="DG10" s="204">
        <f>MAX(IF(DG2=Inputs!$G$33,1,0),Taxes!DF10)</f>
        <v>1</v>
      </c>
      <c r="DH10" s="204">
        <f>MAX(IF(DH2=Inputs!$G$33,1,0),Taxes!DG10)</f>
        <v>1</v>
      </c>
      <c r="DI10" s="204">
        <f>MAX(IF(DI2=Inputs!$G$33,1,0),Taxes!DH10)</f>
        <v>1</v>
      </c>
      <c r="DJ10" s="204">
        <f>MAX(IF(DJ2=Inputs!$G$33,1,0),Taxes!DI10)</f>
        <v>1</v>
      </c>
      <c r="DK10" s="204">
        <f>MAX(IF(DK2=Inputs!$G$33,1,0),Taxes!DJ10)</f>
        <v>1</v>
      </c>
      <c r="DL10" s="204">
        <f>MAX(IF(DL2=Inputs!$G$33,1,0),Taxes!DK10)</f>
        <v>1</v>
      </c>
      <c r="DM10" s="204">
        <f>MAX(IF(DM2=Inputs!$G$33,1,0),Taxes!DL10)</f>
        <v>1</v>
      </c>
      <c r="DN10" s="204">
        <f>MAX(IF(DN2=Inputs!$G$33,1,0),Taxes!DM10)</f>
        <v>1</v>
      </c>
      <c r="DO10" s="204">
        <f>MAX(IF(DO2=Inputs!$G$33,1,0),Taxes!DN10)</f>
        <v>1</v>
      </c>
      <c r="DP10" s="204">
        <f>MAX(IF(DP2=Inputs!$G$33,1,0),Taxes!DO10)</f>
        <v>1</v>
      </c>
      <c r="DQ10" s="204">
        <f>MAX(IF(DQ2=Inputs!$G$33,1,0),Taxes!DP10)</f>
        <v>1</v>
      </c>
      <c r="DR10" s="204">
        <f>MAX(IF(DR2=Inputs!$G$33,1,0),Taxes!DQ10)</f>
        <v>1</v>
      </c>
      <c r="DS10" s="204">
        <f>MAX(IF(DS2=Inputs!$G$33,1,0),Taxes!DR10)</f>
        <v>1</v>
      </c>
      <c r="DT10" s="204">
        <f>MAX(IF(DT2=Inputs!$G$33,1,0),Taxes!DS10)</f>
        <v>1</v>
      </c>
      <c r="DU10" s="204">
        <f>MAX(IF(DU2=Inputs!$G$33,1,0),Taxes!DT10)</f>
        <v>1</v>
      </c>
      <c r="DV10" s="182"/>
      <c r="DW10" s="182"/>
      <c r="DX10" s="182"/>
      <c r="DY10" s="182"/>
      <c r="DZ10" s="182"/>
      <c r="EA10" s="182"/>
      <c r="EB10" s="182"/>
      <c r="EC10" s="182"/>
      <c r="ED10" s="182"/>
      <c r="EE10" s="182"/>
      <c r="EF10" s="182"/>
      <c r="EG10" s="182"/>
      <c r="EH10" s="182"/>
      <c r="EI10" s="182"/>
      <c r="EJ10" s="182"/>
      <c r="EK10" s="182"/>
      <c r="EL10" s="182"/>
      <c r="EM10" s="182"/>
      <c r="EN10" s="182"/>
      <c r="EO10" s="182"/>
    </row>
    <row r="11" spans="1:145" ht="7.5" customHeight="1">
      <c r="A11" s="201"/>
      <c r="B11" s="21"/>
      <c r="C11" s="202"/>
      <c r="D11" s="203"/>
      <c r="E11" s="21"/>
      <c r="F11" s="204"/>
      <c r="G11" s="204"/>
      <c r="H11" s="204"/>
      <c r="I11" s="204"/>
      <c r="J11" s="204"/>
      <c r="K11" s="204"/>
      <c r="L11" s="204"/>
      <c r="M11" s="204"/>
      <c r="N11" s="204"/>
      <c r="O11" s="204"/>
      <c r="P11" s="204"/>
      <c r="Q11" s="204"/>
      <c r="R11" s="204"/>
      <c r="S11" s="204"/>
      <c r="T11" s="204"/>
      <c r="U11" s="204"/>
      <c r="V11" s="204"/>
      <c r="W11" s="204"/>
      <c r="X11" s="204"/>
      <c r="Y11" s="204"/>
      <c r="Z11" s="204"/>
      <c r="AA11" s="204"/>
      <c r="AB11" s="204"/>
      <c r="AC11" s="204"/>
      <c r="AD11" s="204"/>
      <c r="AE11" s="204"/>
      <c r="AF11" s="204"/>
      <c r="AG11" s="204"/>
      <c r="AH11" s="204"/>
      <c r="AI11" s="204"/>
      <c r="AJ11" s="204"/>
      <c r="AK11" s="204"/>
      <c r="AL11" s="204"/>
      <c r="AM11" s="204"/>
      <c r="AN11" s="204"/>
      <c r="AO11" s="204"/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  <c r="BI11" s="204"/>
      <c r="BJ11" s="204"/>
      <c r="BK11" s="204"/>
      <c r="BL11" s="204"/>
      <c r="BM11" s="204"/>
      <c r="BN11" s="204"/>
      <c r="BO11" s="204"/>
      <c r="BP11" s="204"/>
      <c r="BQ11" s="204"/>
      <c r="BR11" s="204"/>
      <c r="BS11" s="204"/>
      <c r="BT11" s="204"/>
      <c r="BU11" s="204"/>
      <c r="BV11" s="204"/>
      <c r="BW11" s="204"/>
      <c r="BX11" s="204"/>
      <c r="BY11" s="204"/>
      <c r="BZ11" s="204"/>
      <c r="CA11" s="204"/>
      <c r="CB11" s="204"/>
      <c r="CC11" s="204"/>
      <c r="CD11" s="204"/>
      <c r="CE11" s="204"/>
      <c r="CF11" s="204"/>
      <c r="CG11" s="204"/>
      <c r="CH11" s="204"/>
      <c r="CI11" s="204"/>
      <c r="CJ11" s="204"/>
      <c r="CK11" s="204"/>
      <c r="CL11" s="204"/>
      <c r="CM11" s="204"/>
      <c r="CN11" s="204"/>
      <c r="CO11" s="204"/>
      <c r="CP11" s="204"/>
      <c r="CQ11" s="204"/>
      <c r="CR11" s="204"/>
      <c r="CS11" s="204"/>
      <c r="CT11" s="204"/>
      <c r="CU11" s="204"/>
      <c r="CV11" s="204"/>
      <c r="CW11" s="204"/>
      <c r="CX11" s="204"/>
      <c r="CY11" s="204"/>
      <c r="CZ11" s="204"/>
      <c r="DA11" s="204"/>
      <c r="DB11" s="204"/>
      <c r="DC11" s="204"/>
      <c r="DD11" s="204"/>
      <c r="DE11" s="204"/>
      <c r="DF11" s="204"/>
      <c r="DG11" s="204"/>
      <c r="DH11" s="204"/>
      <c r="DI11" s="204"/>
      <c r="DJ11" s="204"/>
      <c r="DK11" s="204"/>
      <c r="DL11" s="204"/>
      <c r="DM11" s="204"/>
      <c r="DN11" s="204"/>
      <c r="DO11" s="204"/>
      <c r="DP11" s="204"/>
      <c r="DQ11" s="204"/>
      <c r="DR11" s="204"/>
      <c r="DS11" s="204"/>
      <c r="DT11" s="204"/>
      <c r="DU11" s="204"/>
      <c r="DV11" s="182"/>
      <c r="DW11" s="182"/>
      <c r="DX11" s="182"/>
      <c r="DY11" s="182"/>
      <c r="DZ11" s="182"/>
      <c r="EA11" s="182"/>
      <c r="EB11" s="182"/>
      <c r="EC11" s="182"/>
      <c r="ED11" s="182"/>
      <c r="EE11" s="182"/>
      <c r="EF11" s="182"/>
      <c r="EG11" s="182"/>
      <c r="EH11" s="182"/>
      <c r="EI11" s="182"/>
      <c r="EJ11" s="182"/>
      <c r="EK11" s="182"/>
      <c r="EL11" s="182"/>
      <c r="EM11" s="182"/>
      <c r="EN11" s="182"/>
      <c r="EO11" s="182"/>
    </row>
    <row r="12" spans="1:145">
      <c r="A12" s="21"/>
      <c r="B12" s="21"/>
      <c r="C12" s="205" t="s">
        <v>426</v>
      </c>
      <c r="D12" s="206" t="s">
        <v>77</v>
      </c>
      <c r="E12" s="21"/>
      <c r="F12" s="206">
        <f ca="1">IF(F10=1,Revenue!F37/(1+VAT)*VAT*Taxes!F$9,0)</f>
        <v>0</v>
      </c>
      <c r="G12" s="206">
        <f ca="1">IF(G10=1,Revenue!G37/(1+VAT)*VAT*Taxes!G$9,0)</f>
        <v>0</v>
      </c>
      <c r="H12" s="206">
        <f ca="1">IF(H10=1,Revenue!H37/(1+VAT)*VAT*Taxes!H$9,0)</f>
        <v>0</v>
      </c>
      <c r="I12" s="206">
        <f ca="1">IF(I10=1,Revenue!I37/(1+VAT)*VAT*Taxes!I$9,0)</f>
        <v>0</v>
      </c>
      <c r="J12" s="206">
        <f ca="1">IF(J10=1,Revenue!J37/(1+VAT)*VAT*Taxes!J$9,0)</f>
        <v>0</v>
      </c>
      <c r="K12" s="206">
        <f ca="1">IF(K10=1,Revenue!K37/(1+VAT)*VAT*Taxes!K$9,0)</f>
        <v>0</v>
      </c>
      <c r="L12" s="206">
        <f ca="1">IF(L10=1,Revenue!L37/(1+VAT)*VAT*Taxes!L$9,0)</f>
        <v>0</v>
      </c>
      <c r="M12" s="206">
        <f ca="1">IF(M10=1,Revenue!M37/(1+VAT)*VAT*Taxes!M$9,0)</f>
        <v>0</v>
      </c>
      <c r="N12" s="206">
        <f ca="1">IF(N10=1,Revenue!N37/(1+VAT)*VAT*Taxes!N$9,0)</f>
        <v>0</v>
      </c>
      <c r="O12" s="206">
        <f ca="1">IF(O10=1,Revenue!O37/(1+VAT)*VAT*Taxes!O$9,0)</f>
        <v>0</v>
      </c>
      <c r="P12" s="206">
        <f ca="1">IF(P10=1,Revenue!P37/(1+VAT)*VAT*Taxes!P$9,0)</f>
        <v>0</v>
      </c>
      <c r="Q12" s="206">
        <f ca="1">IF(Q10=1,Revenue!Q37/(1+VAT)*VAT*Taxes!Q$9,0)</f>
        <v>0</v>
      </c>
      <c r="R12" s="206">
        <f ca="1">IF(R10=1,Revenue!R37/(1+VAT)*VAT*Taxes!R$9,0)</f>
        <v>0</v>
      </c>
      <c r="S12" s="206">
        <f ca="1">IF(S10=1,Revenue!S37/(1+VAT)*VAT*Taxes!S$9,0)</f>
        <v>0</v>
      </c>
      <c r="T12" s="206">
        <f ca="1">IF(T10=1,Revenue!T37/(1+VAT)*VAT*Taxes!T$9,0)</f>
        <v>0</v>
      </c>
      <c r="U12" s="206">
        <f ca="1">IF(U10=1,Revenue!U37/(1+VAT)*VAT*Taxes!U$9,0)</f>
        <v>0</v>
      </c>
      <c r="V12" s="206">
        <f ca="1">IF(V10=1,Revenue!V37/(1+VAT)*VAT*Taxes!V$9,0)</f>
        <v>0</v>
      </c>
      <c r="W12" s="206">
        <f ca="1">IF(W10=1,Revenue!W37/(1+VAT)*VAT*Taxes!W$9,0)</f>
        <v>0</v>
      </c>
      <c r="X12" s="206">
        <f ca="1">IF(X10=1,Revenue!X37/(1+VAT)*VAT*Taxes!X$9,0)</f>
        <v>0</v>
      </c>
      <c r="Y12" s="206">
        <f ca="1">IF(Y10=1,Revenue!Y37/(1+VAT)*VAT*Taxes!Y$9,0)</f>
        <v>0</v>
      </c>
      <c r="Z12" s="206">
        <f ca="1">IF(Z10=1,Revenue!Z37/(1+VAT)*VAT*Taxes!Z$9,0)</f>
        <v>0</v>
      </c>
      <c r="AA12" s="206">
        <f ca="1">IF(AA10=1,Revenue!AA37/(1+VAT)*VAT*Taxes!AA$9,0)</f>
        <v>0</v>
      </c>
      <c r="AB12" s="206">
        <f ca="1">IF(AB10=1,Revenue!AB37/(1+VAT)*VAT*Taxes!AB$9,0)</f>
        <v>0</v>
      </c>
      <c r="AC12" s="206">
        <f ca="1">IF(AC10=1,Revenue!AC37/(1+VAT)*VAT*Taxes!AC$9,0)</f>
        <v>0</v>
      </c>
      <c r="AD12" s="206">
        <f ca="1">IF(AD10=1,Revenue!AD37/(1+VAT)*VAT*Taxes!AD$9,0)</f>
        <v>0</v>
      </c>
      <c r="AE12" s="206">
        <f ca="1">IF(AE10=1,Revenue!AE37/(1+VAT)*VAT*Taxes!AE$9,0)</f>
        <v>0</v>
      </c>
      <c r="AF12" s="206">
        <f ca="1">IF(AF10=1,Revenue!AF37/(1+VAT)*VAT*Taxes!AF$9,0)</f>
        <v>0</v>
      </c>
      <c r="AG12" s="206">
        <f ca="1">IF(AG10=1,Revenue!AG37/(1+VAT)*VAT*Taxes!AG$9,0)</f>
        <v>0</v>
      </c>
      <c r="AH12" s="206">
        <f ca="1">IF(AH10=1,Revenue!AH37/(1+VAT)*VAT*Taxes!AH$9,0)</f>
        <v>0</v>
      </c>
      <c r="AI12" s="206">
        <f ca="1">IF(AI10=1,Revenue!AI37/(1+VAT)*VAT*Taxes!AI$9,0)</f>
        <v>0</v>
      </c>
      <c r="AJ12" s="206">
        <f ca="1">IF(AJ10=1,Revenue!AJ37/(1+VAT)*VAT*Taxes!AJ$9,0)</f>
        <v>0</v>
      </c>
      <c r="AK12" s="206">
        <f ca="1">IF(AK10=1,Revenue!AK37/(1+VAT)*VAT*Taxes!AK$9,0)</f>
        <v>0</v>
      </c>
      <c r="AL12" s="206">
        <f ca="1">IF(AL10=1,Revenue!AL37/(1+VAT)*VAT*Taxes!AL$9,0)</f>
        <v>0</v>
      </c>
      <c r="AM12" s="206">
        <f ca="1">IF(AM10=1,Revenue!AM37/(1+VAT)*VAT*Taxes!AM$9,0)</f>
        <v>0</v>
      </c>
      <c r="AN12" s="206">
        <f ca="1">IF(AN10=1,Revenue!AN37/(1+VAT)*VAT*Taxes!AN$9,0)</f>
        <v>0</v>
      </c>
      <c r="AO12" s="206">
        <f ca="1">IF(AO10=1,Revenue!AO37/(1+VAT)*VAT*Taxes!AO$9,0)</f>
        <v>0</v>
      </c>
      <c r="AP12" s="206">
        <f ca="1">IF(AP10=1,Revenue!AP37/(1+VAT)*VAT*Taxes!AP$9,0)</f>
        <v>0</v>
      </c>
      <c r="AQ12" s="206">
        <f ca="1">IF(AQ10=1,Revenue!AQ37/(1+VAT)*VAT*Taxes!AQ$9,0)</f>
        <v>0</v>
      </c>
      <c r="AR12" s="206">
        <f ca="1">IF(AR10=1,Revenue!AR37/(1+VAT)*VAT*Taxes!AR$9,0)</f>
        <v>0</v>
      </c>
      <c r="AS12" s="206">
        <f ca="1">IF(AS10=1,Revenue!AS37/(1+VAT)*VAT*Taxes!AS$9,0)</f>
        <v>0</v>
      </c>
      <c r="AT12" s="206">
        <f ca="1">IF(AT10=1,Revenue!AT37/(1+VAT)*VAT*Taxes!AT$9,0)</f>
        <v>0</v>
      </c>
      <c r="AU12" s="206">
        <f ca="1">IF(AU10=1,Revenue!AU37/(1+VAT)*VAT*Taxes!AU$9,0)</f>
        <v>0</v>
      </c>
      <c r="AV12" s="206">
        <f ca="1">IF(AV10=1,Revenue!AV37/(1+VAT)*VAT*Taxes!AV$9,0)</f>
        <v>0</v>
      </c>
      <c r="AW12" s="206">
        <f ca="1">IF(AW10=1,Revenue!AW37/(1+VAT)*VAT*Taxes!AW$9,0)</f>
        <v>0</v>
      </c>
      <c r="AX12" s="206">
        <f ca="1">IF(AX10=1,Revenue!AX37/(1+VAT)*VAT*Taxes!AX$9,0)</f>
        <v>0</v>
      </c>
      <c r="AY12" s="206">
        <f ca="1">IF(AY10=1,Revenue!AY37/(1+VAT)*VAT*Taxes!AY$9,0)</f>
        <v>0</v>
      </c>
      <c r="AZ12" s="206">
        <f ca="1">IF(AZ10=1,Revenue!AZ37/(1+VAT)*VAT*Taxes!AZ$9,0)</f>
        <v>0</v>
      </c>
      <c r="BA12" s="206">
        <f ca="1">IF(BA10=1,Revenue!BA37/(1+VAT)*VAT*Taxes!BA$9,0)</f>
        <v>0</v>
      </c>
      <c r="BB12" s="206">
        <f ca="1">IF(BB10=1,Revenue!BB37/(1+VAT)*VAT*Taxes!BB$9,0)</f>
        <v>0</v>
      </c>
      <c r="BC12" s="206">
        <f ca="1">IF(BC10=1,Revenue!BC37/(1+VAT)*VAT*Taxes!BC$9,0)</f>
        <v>0</v>
      </c>
      <c r="BD12" s="206">
        <f ca="1">IF(BD10=1,Revenue!BD37/(1+VAT)*VAT*Taxes!BD$9,0)</f>
        <v>0</v>
      </c>
      <c r="BE12" s="206">
        <f ca="1">IF(BE10=1,Revenue!BE37/(1+VAT)*VAT*Taxes!BE$9,0)</f>
        <v>0</v>
      </c>
      <c r="BF12" s="206">
        <f ca="1">IF(BF10=1,Revenue!BF37/(1+VAT)*VAT*Taxes!BF$9,0)</f>
        <v>0</v>
      </c>
      <c r="BG12" s="206">
        <f ca="1">IF(BG10=1,Revenue!BG37/(1+VAT)*VAT*Taxes!BG$9,0)</f>
        <v>0</v>
      </c>
      <c r="BH12" s="206">
        <f ca="1">IF(BH10=1,Revenue!BH37/(1+VAT)*VAT*Taxes!BH$9,0)</f>
        <v>0</v>
      </c>
      <c r="BI12" s="206">
        <f ca="1">IF(BI10=1,Revenue!BI37/(1+VAT)*VAT*Taxes!BI$9,0)</f>
        <v>0</v>
      </c>
      <c r="BJ12" s="206">
        <f ca="1">IF(BJ10=1,Revenue!BJ37/(1+VAT)*VAT*Taxes!BJ$9,0)</f>
        <v>0</v>
      </c>
      <c r="BK12" s="206">
        <f ca="1">IF(BK10=1,Revenue!BK37/(1+VAT)*VAT*Taxes!BK$9,0)</f>
        <v>0</v>
      </c>
      <c r="BL12" s="206">
        <f ca="1">IF(BL10=1,Revenue!BL37/(1+VAT)*VAT*Taxes!BL$9,0)</f>
        <v>0</v>
      </c>
      <c r="BM12" s="206">
        <f ca="1">IF(BM10=1,Revenue!BM37/(1+VAT)*VAT*Taxes!BM$9,0)</f>
        <v>0</v>
      </c>
      <c r="BN12" s="206">
        <f ca="1">IF(BN10=1,Revenue!BN37/(1+VAT)*VAT*Taxes!BN$9,0)</f>
        <v>0</v>
      </c>
      <c r="BO12" s="206">
        <f ca="1">IF(BO10=1,Revenue!BO37/(1+VAT)*VAT*Taxes!BO$9,0)</f>
        <v>0</v>
      </c>
      <c r="BP12" s="206">
        <f ca="1">IF(BP10=1,Revenue!BP37/(1+VAT)*VAT*Taxes!BP$9,0)</f>
        <v>0</v>
      </c>
      <c r="BQ12" s="206">
        <f ca="1">IF(BQ10=1,Revenue!BQ37/(1+VAT)*VAT*Taxes!BQ$9,0)</f>
        <v>0</v>
      </c>
      <c r="BR12" s="206">
        <f ca="1">IF(BR10=1,Revenue!BR37/(1+VAT)*VAT*Taxes!BR$9,0)</f>
        <v>0</v>
      </c>
      <c r="BS12" s="206">
        <f ca="1">IF(BS10=1,Revenue!BS37/(1+VAT)*VAT*Taxes!BS$9,0)</f>
        <v>0</v>
      </c>
      <c r="BT12" s="206">
        <f ca="1">IF(BT10=1,Revenue!BT37/(1+VAT)*VAT*Taxes!BT$9,0)</f>
        <v>0</v>
      </c>
      <c r="BU12" s="206">
        <f ca="1">IF(BU10=1,Revenue!BU37/(1+VAT)*VAT*Taxes!BU$9,0)</f>
        <v>0</v>
      </c>
      <c r="BV12" s="206">
        <f ca="1">IF(BV10=1,Revenue!BV37/(1+VAT)*VAT*Taxes!BV$9,0)</f>
        <v>0</v>
      </c>
      <c r="BW12" s="206">
        <f ca="1">IF(BW10=1,Revenue!BW37/(1+VAT)*VAT*Taxes!BW$9,0)</f>
        <v>0</v>
      </c>
      <c r="BX12" s="206">
        <f ca="1">IF(BX10=1,Revenue!BX37/(1+VAT)*VAT*Taxes!BX$9,0)</f>
        <v>0</v>
      </c>
      <c r="BY12" s="206">
        <f ca="1">IF(BY10=1,Revenue!BY37/(1+VAT)*VAT*Taxes!BY$9,0)</f>
        <v>0</v>
      </c>
      <c r="BZ12" s="206">
        <f ca="1">IF(BZ10=1,Revenue!BZ37/(1+VAT)*VAT*Taxes!BZ$9,0)</f>
        <v>0</v>
      </c>
      <c r="CA12" s="206">
        <f ca="1">IF(CA10=1,Revenue!CA37/(1+VAT)*VAT*Taxes!CA$9,0)</f>
        <v>0</v>
      </c>
      <c r="CB12" s="206">
        <f ca="1">IF(CB10=1,Revenue!CB37/(1+VAT)*VAT*Taxes!CB$9,0)</f>
        <v>0</v>
      </c>
      <c r="CC12" s="206">
        <f ca="1">IF(CC10=1,Revenue!CC37/(1+VAT)*VAT*Taxes!CC$9,0)</f>
        <v>0</v>
      </c>
      <c r="CD12" s="206">
        <f ca="1">IF(CD10=1,Revenue!CD37/(1+VAT)*VAT*Taxes!CD$9,0)</f>
        <v>0</v>
      </c>
      <c r="CE12" s="206">
        <f ca="1">IF(CE10=1,Revenue!CE37/(1+VAT)*VAT*Taxes!CE$9,0)</f>
        <v>0</v>
      </c>
      <c r="CF12" s="206">
        <f ca="1">IF(CF10=1,Revenue!CF37/(1+VAT)*VAT*Taxes!CF$9,0)</f>
        <v>0</v>
      </c>
      <c r="CG12" s="206">
        <f ca="1">IF(CG10=1,Revenue!CG37/(1+VAT)*VAT*Taxes!CG$9,0)</f>
        <v>0</v>
      </c>
      <c r="CH12" s="206">
        <f ca="1">IF(CH10=1,Revenue!CH37/(1+VAT)*VAT*Taxes!CH$9,0)</f>
        <v>0</v>
      </c>
      <c r="CI12" s="206">
        <f ca="1">IF(CI10=1,Revenue!CI37/(1+VAT)*VAT*Taxes!CI$9,0)</f>
        <v>0</v>
      </c>
      <c r="CJ12" s="206">
        <f ca="1">IF(CJ10=1,Revenue!CJ37/(1+VAT)*VAT*Taxes!CJ$9,0)</f>
        <v>0</v>
      </c>
      <c r="CK12" s="206">
        <f ca="1">IF(CK10=1,Revenue!CK37/(1+VAT)*VAT*Taxes!CK$9,0)</f>
        <v>0</v>
      </c>
      <c r="CL12" s="206">
        <f ca="1">IF(CL10=1,Revenue!CL37/(1+VAT)*VAT*Taxes!CL$9,0)</f>
        <v>0</v>
      </c>
      <c r="CM12" s="206">
        <f ca="1">IF(CM10=1,Revenue!CM37/(1+VAT)*VAT*Taxes!CM$9,0)</f>
        <v>0</v>
      </c>
      <c r="CN12" s="206">
        <f ca="1">IF(CN10=1,Revenue!CN37/(1+VAT)*VAT*Taxes!CN$9,0)</f>
        <v>0</v>
      </c>
      <c r="CO12" s="206">
        <f ca="1">IF(CO10=1,Revenue!CO37/(1+VAT)*VAT*Taxes!CO$9,0)</f>
        <v>0</v>
      </c>
      <c r="CP12" s="206">
        <f ca="1">IF(CP10=1,Revenue!CP37/(1+VAT)*VAT*Taxes!CP$9,0)</f>
        <v>0</v>
      </c>
      <c r="CQ12" s="206">
        <f ca="1">IF(CQ10=1,Revenue!CQ37/(1+VAT)*VAT*Taxes!CQ$9,0)</f>
        <v>0</v>
      </c>
      <c r="CR12" s="206">
        <f ca="1">IF(CR10=1,Revenue!CR37/(1+VAT)*VAT*Taxes!CR$9,0)</f>
        <v>0</v>
      </c>
      <c r="CS12" s="206">
        <f ca="1">IF(CS10=1,Revenue!CS37/(1+VAT)*VAT*Taxes!CS$9,0)</f>
        <v>0</v>
      </c>
      <c r="CT12" s="206">
        <f ca="1">IF(CT10=1,Revenue!CT37/(1+VAT)*VAT*Taxes!CT$9,0)</f>
        <v>0</v>
      </c>
      <c r="CU12" s="206">
        <f ca="1">IF(CU10=1,Revenue!CU37/(1+VAT)*VAT*Taxes!CU$9,0)</f>
        <v>0</v>
      </c>
      <c r="CV12" s="206">
        <f ca="1">IF(CV10=1,Revenue!CV37/(1+VAT)*VAT*Taxes!CV$9,0)</f>
        <v>0</v>
      </c>
      <c r="CW12" s="206">
        <f ca="1">IF(CW10=1,Revenue!CW37/(1+VAT)*VAT*Taxes!CW$9,0)</f>
        <v>0</v>
      </c>
      <c r="CX12" s="206">
        <f ca="1">IF(CX10=1,Revenue!CX37/(1+VAT)*VAT*Taxes!CX$9,0)</f>
        <v>0</v>
      </c>
      <c r="CY12" s="206">
        <f ca="1">IF(CY10=1,Revenue!CY37/(1+VAT)*VAT*Taxes!CY$9,0)</f>
        <v>0</v>
      </c>
      <c r="CZ12" s="206">
        <f ca="1">IF(CZ10=1,Revenue!CZ37/(1+VAT)*VAT*Taxes!CZ$9,0)</f>
        <v>0</v>
      </c>
      <c r="DA12" s="206">
        <f ca="1">IF(DA10=1,Revenue!DA37/(1+VAT)*VAT*Taxes!DA$9,0)</f>
        <v>0</v>
      </c>
      <c r="DB12" s="206">
        <f ca="1">IF(DB10=1,Revenue!DB37/(1+VAT)*VAT*Taxes!DB$9,0)</f>
        <v>0</v>
      </c>
      <c r="DC12" s="206">
        <f ca="1">IF(DC10=1,Revenue!DC37/(1+VAT)*VAT*Taxes!DC$9,0)</f>
        <v>0</v>
      </c>
      <c r="DD12" s="206">
        <f ca="1">IF(DD10=1,Revenue!DD37/(1+VAT)*VAT*Taxes!DD$9,0)</f>
        <v>0</v>
      </c>
      <c r="DE12" s="206">
        <f ca="1">IF(DE10=1,Revenue!DE37/(1+VAT)*VAT*Taxes!DE$9,0)</f>
        <v>0</v>
      </c>
      <c r="DF12" s="206">
        <f ca="1">IF(DF10=1,Revenue!DF37/(1+VAT)*VAT*Taxes!DF$9,0)</f>
        <v>0</v>
      </c>
      <c r="DG12" s="206">
        <f ca="1">IF(DG10=1,Revenue!DG37/(1+VAT)*VAT*Taxes!DG$9,0)</f>
        <v>0</v>
      </c>
      <c r="DH12" s="206">
        <f ca="1">IF(DH10=1,Revenue!DH37/(1+VAT)*VAT*Taxes!DH$9,0)</f>
        <v>0</v>
      </c>
      <c r="DI12" s="206">
        <f ca="1">IF(DI10=1,Revenue!DI37/(1+VAT)*VAT*Taxes!DI$9,0)</f>
        <v>0</v>
      </c>
      <c r="DJ12" s="206">
        <f ca="1">IF(DJ10=1,Revenue!DJ37/(1+VAT)*VAT*Taxes!DJ$9,0)</f>
        <v>0</v>
      </c>
      <c r="DK12" s="206">
        <f ca="1">IF(DK10=1,Revenue!DK37/(1+VAT)*VAT*Taxes!DK$9,0)</f>
        <v>0</v>
      </c>
      <c r="DL12" s="206">
        <f ca="1">IF(DL10=1,Revenue!DL37/(1+VAT)*VAT*Taxes!DL$9,0)</f>
        <v>0</v>
      </c>
      <c r="DM12" s="206">
        <f ca="1">IF(DM10=1,Revenue!DM37/(1+VAT)*VAT*Taxes!DM$9,0)</f>
        <v>0</v>
      </c>
      <c r="DN12" s="206">
        <f ca="1">IF(DN10=1,Revenue!DN37/(1+VAT)*VAT*Taxes!DN$9,0)</f>
        <v>0</v>
      </c>
      <c r="DO12" s="206">
        <f ca="1">IF(DO10=1,Revenue!DO37/(1+VAT)*VAT*Taxes!DO$9,0)</f>
        <v>0</v>
      </c>
      <c r="DP12" s="206">
        <f ca="1">IF(DP10=1,Revenue!DP37/(1+VAT)*VAT*Taxes!DP$9,0)</f>
        <v>0</v>
      </c>
      <c r="DQ12" s="206">
        <f ca="1">IF(DQ10=1,Revenue!DQ37/(1+VAT)*VAT*Taxes!DQ$9,0)</f>
        <v>0</v>
      </c>
      <c r="DR12" s="206">
        <f ca="1">IF(DR10=1,Revenue!DR37/(1+VAT)*VAT*Taxes!DR$9,0)</f>
        <v>0</v>
      </c>
      <c r="DS12" s="206">
        <f ca="1">IF(DS10=1,Revenue!DS37/(1+VAT)*VAT*Taxes!DS$9,0)</f>
        <v>0</v>
      </c>
      <c r="DT12" s="206">
        <f ca="1">IF(DT10=1,Revenue!DT37/(1+VAT)*VAT*Taxes!DT$9,0)</f>
        <v>0</v>
      </c>
      <c r="DU12" s="206">
        <f ca="1">IF(DU10=1,Revenue!DU37/(1+VAT)*VAT*Taxes!DU$9,0)</f>
        <v>0</v>
      </c>
      <c r="DV12" s="205"/>
      <c r="DW12" s="205"/>
      <c r="DX12" s="205"/>
      <c r="DY12" s="205"/>
      <c r="DZ12" s="205"/>
      <c r="EA12" s="205"/>
      <c r="EB12" s="205"/>
      <c r="EC12" s="205"/>
      <c r="ED12" s="205"/>
      <c r="EE12" s="205"/>
      <c r="EF12" s="205"/>
      <c r="EG12" s="205"/>
      <c r="EH12" s="205"/>
      <c r="EI12" s="205"/>
      <c r="EJ12" s="205"/>
      <c r="EK12" s="205"/>
      <c r="EL12" s="205"/>
      <c r="EM12" s="205"/>
      <c r="EN12" s="205"/>
      <c r="EO12" s="205"/>
    </row>
    <row r="13" spans="1:145">
      <c r="A13" s="21"/>
      <c r="B13" s="21"/>
      <c r="C13" s="205" t="s">
        <v>427</v>
      </c>
      <c r="D13" s="206" t="s">
        <v>77</v>
      </c>
      <c r="E13" s="21"/>
      <c r="F13" s="206">
        <f t="shared" ref="F13:DU13" ca="1" si="2">SUM(F14:F15)</f>
        <v>0</v>
      </c>
      <c r="G13" s="206">
        <f ca="1">SUM(G14:G15)</f>
        <v>0</v>
      </c>
      <c r="H13" s="206">
        <f t="shared" ca="1" si="2"/>
        <v>0</v>
      </c>
      <c r="I13" s="206">
        <f t="shared" ca="1" si="2"/>
        <v>0</v>
      </c>
      <c r="J13" s="206">
        <f t="shared" ca="1" si="2"/>
        <v>0</v>
      </c>
      <c r="K13" s="206">
        <f t="shared" ca="1" si="2"/>
        <v>0</v>
      </c>
      <c r="L13" s="206">
        <f t="shared" ca="1" si="2"/>
        <v>0</v>
      </c>
      <c r="M13" s="206">
        <f t="shared" ca="1" si="2"/>
        <v>0</v>
      </c>
      <c r="N13" s="206">
        <f t="shared" ca="1" si="2"/>
        <v>0</v>
      </c>
      <c r="O13" s="206">
        <f t="shared" ca="1" si="2"/>
        <v>0</v>
      </c>
      <c r="P13" s="206">
        <f t="shared" ca="1" si="2"/>
        <v>0</v>
      </c>
      <c r="Q13" s="206">
        <f t="shared" ca="1" si="2"/>
        <v>0</v>
      </c>
      <c r="R13" s="206">
        <f t="shared" ca="1" si="2"/>
        <v>0</v>
      </c>
      <c r="S13" s="206">
        <f t="shared" ca="1" si="2"/>
        <v>0</v>
      </c>
      <c r="T13" s="206">
        <f t="shared" ca="1" si="2"/>
        <v>0</v>
      </c>
      <c r="U13" s="206">
        <f t="shared" ca="1" si="2"/>
        <v>0</v>
      </c>
      <c r="V13" s="206">
        <f t="shared" ca="1" si="2"/>
        <v>0</v>
      </c>
      <c r="W13" s="206">
        <f t="shared" ca="1" si="2"/>
        <v>0</v>
      </c>
      <c r="X13" s="206">
        <f t="shared" ca="1" si="2"/>
        <v>0</v>
      </c>
      <c r="Y13" s="206">
        <f t="shared" ca="1" si="2"/>
        <v>0</v>
      </c>
      <c r="Z13" s="206">
        <f t="shared" ca="1" si="2"/>
        <v>0</v>
      </c>
      <c r="AA13" s="206">
        <f t="shared" ca="1" si="2"/>
        <v>0</v>
      </c>
      <c r="AB13" s="206">
        <f t="shared" ca="1" si="2"/>
        <v>0</v>
      </c>
      <c r="AC13" s="206">
        <f t="shared" ca="1" si="2"/>
        <v>0</v>
      </c>
      <c r="AD13" s="206">
        <f t="shared" ca="1" si="2"/>
        <v>0</v>
      </c>
      <c r="AE13" s="206">
        <f t="shared" ca="1" si="2"/>
        <v>0</v>
      </c>
      <c r="AF13" s="206">
        <f t="shared" ca="1" si="2"/>
        <v>0</v>
      </c>
      <c r="AG13" s="206">
        <f t="shared" ca="1" si="2"/>
        <v>0</v>
      </c>
      <c r="AH13" s="206">
        <f t="shared" ca="1" si="2"/>
        <v>0</v>
      </c>
      <c r="AI13" s="206">
        <f t="shared" ca="1" si="2"/>
        <v>0</v>
      </c>
      <c r="AJ13" s="206">
        <f t="shared" ca="1" si="2"/>
        <v>0</v>
      </c>
      <c r="AK13" s="206">
        <f t="shared" ca="1" si="2"/>
        <v>0</v>
      </c>
      <c r="AL13" s="206">
        <f t="shared" ca="1" si="2"/>
        <v>0</v>
      </c>
      <c r="AM13" s="206">
        <f t="shared" ca="1" si="2"/>
        <v>0</v>
      </c>
      <c r="AN13" s="206">
        <f t="shared" ca="1" si="2"/>
        <v>0</v>
      </c>
      <c r="AO13" s="206">
        <f t="shared" ca="1" si="2"/>
        <v>0</v>
      </c>
      <c r="AP13" s="206">
        <f t="shared" ca="1" si="2"/>
        <v>0</v>
      </c>
      <c r="AQ13" s="206">
        <f t="shared" ca="1" si="2"/>
        <v>0</v>
      </c>
      <c r="AR13" s="206">
        <f t="shared" ca="1" si="2"/>
        <v>0</v>
      </c>
      <c r="AS13" s="206">
        <f t="shared" ca="1" si="2"/>
        <v>0</v>
      </c>
      <c r="AT13" s="206">
        <f t="shared" ca="1" si="2"/>
        <v>0</v>
      </c>
      <c r="AU13" s="206">
        <f t="shared" ca="1" si="2"/>
        <v>0</v>
      </c>
      <c r="AV13" s="206">
        <f t="shared" ca="1" si="2"/>
        <v>0</v>
      </c>
      <c r="AW13" s="206">
        <f t="shared" ca="1" si="2"/>
        <v>0</v>
      </c>
      <c r="AX13" s="206">
        <f t="shared" ca="1" si="2"/>
        <v>0</v>
      </c>
      <c r="AY13" s="206">
        <f t="shared" ca="1" si="2"/>
        <v>0</v>
      </c>
      <c r="AZ13" s="206">
        <f t="shared" ca="1" si="2"/>
        <v>0</v>
      </c>
      <c r="BA13" s="206">
        <f t="shared" ca="1" si="2"/>
        <v>0</v>
      </c>
      <c r="BB13" s="206">
        <f t="shared" ca="1" si="2"/>
        <v>0</v>
      </c>
      <c r="BC13" s="206">
        <f t="shared" ca="1" si="2"/>
        <v>0</v>
      </c>
      <c r="BD13" s="206">
        <f t="shared" ca="1" si="2"/>
        <v>0</v>
      </c>
      <c r="BE13" s="206">
        <f t="shared" ca="1" si="2"/>
        <v>0</v>
      </c>
      <c r="BF13" s="206">
        <f t="shared" ca="1" si="2"/>
        <v>0</v>
      </c>
      <c r="BG13" s="206">
        <f t="shared" ca="1" si="2"/>
        <v>0</v>
      </c>
      <c r="BH13" s="206">
        <f t="shared" ca="1" si="2"/>
        <v>0</v>
      </c>
      <c r="BI13" s="206">
        <f t="shared" ca="1" si="2"/>
        <v>0</v>
      </c>
      <c r="BJ13" s="206">
        <f t="shared" ca="1" si="2"/>
        <v>0</v>
      </c>
      <c r="BK13" s="206">
        <f t="shared" ca="1" si="2"/>
        <v>0</v>
      </c>
      <c r="BL13" s="206">
        <f t="shared" ca="1" si="2"/>
        <v>0</v>
      </c>
      <c r="BM13" s="206">
        <f t="shared" ca="1" si="2"/>
        <v>0</v>
      </c>
      <c r="BN13" s="206">
        <f t="shared" ca="1" si="2"/>
        <v>0</v>
      </c>
      <c r="BO13" s="206">
        <f t="shared" ca="1" si="2"/>
        <v>0</v>
      </c>
      <c r="BP13" s="206">
        <f t="shared" ca="1" si="2"/>
        <v>0</v>
      </c>
      <c r="BQ13" s="206">
        <f t="shared" ca="1" si="2"/>
        <v>0</v>
      </c>
      <c r="BR13" s="206">
        <f t="shared" ca="1" si="2"/>
        <v>0</v>
      </c>
      <c r="BS13" s="206">
        <f t="shared" ca="1" si="2"/>
        <v>0</v>
      </c>
      <c r="BT13" s="206">
        <f t="shared" ca="1" si="2"/>
        <v>0</v>
      </c>
      <c r="BU13" s="206">
        <f t="shared" ca="1" si="2"/>
        <v>0</v>
      </c>
      <c r="BV13" s="206">
        <f t="shared" ca="1" si="2"/>
        <v>0</v>
      </c>
      <c r="BW13" s="206">
        <f t="shared" ca="1" si="2"/>
        <v>0</v>
      </c>
      <c r="BX13" s="206">
        <f t="shared" ca="1" si="2"/>
        <v>0</v>
      </c>
      <c r="BY13" s="206">
        <f t="shared" ca="1" si="2"/>
        <v>0</v>
      </c>
      <c r="BZ13" s="206">
        <f t="shared" ca="1" si="2"/>
        <v>0</v>
      </c>
      <c r="CA13" s="206">
        <f t="shared" ca="1" si="2"/>
        <v>0</v>
      </c>
      <c r="CB13" s="206">
        <f t="shared" ca="1" si="2"/>
        <v>0</v>
      </c>
      <c r="CC13" s="206">
        <f t="shared" ca="1" si="2"/>
        <v>0</v>
      </c>
      <c r="CD13" s="206">
        <f t="shared" ca="1" si="2"/>
        <v>0</v>
      </c>
      <c r="CE13" s="206">
        <f t="shared" ca="1" si="2"/>
        <v>0</v>
      </c>
      <c r="CF13" s="206">
        <f t="shared" ca="1" si="2"/>
        <v>0</v>
      </c>
      <c r="CG13" s="206">
        <f t="shared" ca="1" si="2"/>
        <v>0</v>
      </c>
      <c r="CH13" s="206">
        <f t="shared" ca="1" si="2"/>
        <v>0</v>
      </c>
      <c r="CI13" s="206">
        <f t="shared" ca="1" si="2"/>
        <v>0</v>
      </c>
      <c r="CJ13" s="206">
        <f t="shared" ca="1" si="2"/>
        <v>0</v>
      </c>
      <c r="CK13" s="206">
        <f t="shared" ca="1" si="2"/>
        <v>0</v>
      </c>
      <c r="CL13" s="206">
        <f t="shared" ca="1" si="2"/>
        <v>0</v>
      </c>
      <c r="CM13" s="206">
        <f t="shared" ca="1" si="2"/>
        <v>0</v>
      </c>
      <c r="CN13" s="206">
        <f t="shared" ca="1" si="2"/>
        <v>0</v>
      </c>
      <c r="CO13" s="206">
        <f t="shared" ca="1" si="2"/>
        <v>0</v>
      </c>
      <c r="CP13" s="206">
        <f t="shared" ca="1" si="2"/>
        <v>0</v>
      </c>
      <c r="CQ13" s="206">
        <f t="shared" ca="1" si="2"/>
        <v>0</v>
      </c>
      <c r="CR13" s="206">
        <f t="shared" ca="1" si="2"/>
        <v>0</v>
      </c>
      <c r="CS13" s="206">
        <f t="shared" ca="1" si="2"/>
        <v>0</v>
      </c>
      <c r="CT13" s="206">
        <f t="shared" ca="1" si="2"/>
        <v>0</v>
      </c>
      <c r="CU13" s="206">
        <f t="shared" ca="1" si="2"/>
        <v>0</v>
      </c>
      <c r="CV13" s="206">
        <f t="shared" ca="1" si="2"/>
        <v>0</v>
      </c>
      <c r="CW13" s="206">
        <f t="shared" ca="1" si="2"/>
        <v>0</v>
      </c>
      <c r="CX13" s="206">
        <f t="shared" ca="1" si="2"/>
        <v>0</v>
      </c>
      <c r="CY13" s="206">
        <f t="shared" ca="1" si="2"/>
        <v>0</v>
      </c>
      <c r="CZ13" s="206">
        <f t="shared" ca="1" si="2"/>
        <v>0</v>
      </c>
      <c r="DA13" s="206">
        <f t="shared" ca="1" si="2"/>
        <v>0</v>
      </c>
      <c r="DB13" s="206">
        <f t="shared" ca="1" si="2"/>
        <v>0</v>
      </c>
      <c r="DC13" s="206">
        <f t="shared" ca="1" si="2"/>
        <v>0</v>
      </c>
      <c r="DD13" s="206">
        <f t="shared" ca="1" si="2"/>
        <v>0</v>
      </c>
      <c r="DE13" s="206">
        <f t="shared" ca="1" si="2"/>
        <v>0</v>
      </c>
      <c r="DF13" s="206">
        <f t="shared" ca="1" si="2"/>
        <v>0</v>
      </c>
      <c r="DG13" s="206">
        <f t="shared" ca="1" si="2"/>
        <v>0</v>
      </c>
      <c r="DH13" s="206">
        <f t="shared" ca="1" si="2"/>
        <v>0</v>
      </c>
      <c r="DI13" s="206">
        <f t="shared" ca="1" si="2"/>
        <v>0</v>
      </c>
      <c r="DJ13" s="206">
        <f t="shared" ca="1" si="2"/>
        <v>0</v>
      </c>
      <c r="DK13" s="206">
        <f t="shared" ca="1" si="2"/>
        <v>0</v>
      </c>
      <c r="DL13" s="206">
        <f t="shared" ca="1" si="2"/>
        <v>0</v>
      </c>
      <c r="DM13" s="206">
        <f t="shared" ca="1" si="2"/>
        <v>0</v>
      </c>
      <c r="DN13" s="206">
        <f t="shared" ca="1" si="2"/>
        <v>0</v>
      </c>
      <c r="DO13" s="206">
        <f t="shared" ca="1" si="2"/>
        <v>0</v>
      </c>
      <c r="DP13" s="206">
        <f t="shared" ca="1" si="2"/>
        <v>0</v>
      </c>
      <c r="DQ13" s="206">
        <f t="shared" ca="1" si="2"/>
        <v>0</v>
      </c>
      <c r="DR13" s="206">
        <f t="shared" ca="1" si="2"/>
        <v>0</v>
      </c>
      <c r="DS13" s="206">
        <f t="shared" ca="1" si="2"/>
        <v>0</v>
      </c>
      <c r="DT13" s="206">
        <f t="shared" ca="1" si="2"/>
        <v>0</v>
      </c>
      <c r="DU13" s="206">
        <f t="shared" ca="1" si="2"/>
        <v>0</v>
      </c>
      <c r="DV13" s="205"/>
      <c r="DW13" s="205"/>
      <c r="DX13" s="205"/>
      <c r="DY13" s="205"/>
      <c r="DZ13" s="205"/>
      <c r="EA13" s="205"/>
      <c r="EB13" s="205"/>
      <c r="EC13" s="205"/>
      <c r="ED13" s="205"/>
      <c r="EE13" s="205"/>
      <c r="EF13" s="205"/>
      <c r="EG13" s="205"/>
      <c r="EH13" s="205"/>
      <c r="EI13" s="205"/>
      <c r="EJ13" s="205"/>
      <c r="EK13" s="205"/>
      <c r="EL13" s="205"/>
      <c r="EM13" s="205"/>
      <c r="EN13" s="205"/>
      <c r="EO13" s="205"/>
    </row>
    <row r="14" spans="1:145">
      <c r="A14" s="21"/>
      <c r="B14" s="21"/>
      <c r="C14" s="207" t="s">
        <v>428</v>
      </c>
      <c r="D14" s="208" t="s">
        <v>77</v>
      </c>
      <c r="E14" s="21"/>
      <c r="F14" s="192">
        <f ca="1">(SUM(Costs!F14:F18,Costs!F28:F31,Costs!F37,Costs!F39:F40))/(1+VAT)*VAT*F9*F10</f>
        <v>0</v>
      </c>
      <c r="G14" s="192">
        <f ca="1">(SUM(Costs!G14:G18,Costs!G28:G31,Costs!G37,Costs!G39:G40))/(1+VAT)*VAT*G9*G10</f>
        <v>0</v>
      </c>
      <c r="H14" s="192">
        <f ca="1">(SUM(Costs!H14:H18,Costs!H28:H31,Costs!H37,Costs!H39:H40))/(1+VAT)*VAT*H9*H10</f>
        <v>0</v>
      </c>
      <c r="I14" s="192">
        <f ca="1">(SUM(Costs!I14:I18,Costs!I28:I31,Costs!I37,Costs!I39:I40))/(1+VAT)*VAT*I9*I10</f>
        <v>0</v>
      </c>
      <c r="J14" s="192">
        <f ca="1">(SUM(Costs!J14:J18,Costs!J28:J31,Costs!J37,Costs!J39:J40))/(1+VAT)*VAT*J9*J10</f>
        <v>0</v>
      </c>
      <c r="K14" s="192">
        <f ca="1">(SUM(Costs!K14:K18,Costs!K28:K31,Costs!K37,Costs!K39:K40))/(1+VAT)*VAT*K9*K10</f>
        <v>0</v>
      </c>
      <c r="L14" s="192">
        <f ca="1">(SUM(Costs!L14:L18,Costs!L28:L31,Costs!L37,Costs!L39:L40))/(1+VAT)*VAT*L9*L10</f>
        <v>0</v>
      </c>
      <c r="M14" s="192">
        <f ca="1">(SUM(Costs!M14:M18,Costs!M28:M31,Costs!M37,Costs!M39:M40))/(1+VAT)*VAT*M9*M10</f>
        <v>0</v>
      </c>
      <c r="N14" s="192">
        <f ca="1">(SUM(Costs!N14:N18,Costs!N28:N31,Costs!N37,Costs!N39:N40))/(1+VAT)*VAT*N9*N10</f>
        <v>0</v>
      </c>
      <c r="O14" s="192">
        <f ca="1">(SUM(Costs!O14:O18,Costs!O28:O31,Costs!O37,Costs!O39:O40))/(1+VAT)*VAT*O9*O10</f>
        <v>0</v>
      </c>
      <c r="P14" s="192">
        <f ca="1">(SUM(Costs!P14:P18,Costs!P28:P31,Costs!P37,Costs!P39:P40))/(1+VAT)*VAT*P9*P10</f>
        <v>0</v>
      </c>
      <c r="Q14" s="192">
        <f ca="1">(SUM(Costs!Q14:Q18,Costs!Q28:Q31,Costs!Q37,Costs!Q39:Q40))/(1+VAT)*VAT*Q9*Q10</f>
        <v>0</v>
      </c>
      <c r="R14" s="192">
        <f ca="1">(SUM(Costs!R14:R18,Costs!R28:R31,Costs!R37,Costs!R39:R40))/(1+VAT)*VAT*R9*R10</f>
        <v>0</v>
      </c>
      <c r="S14" s="192">
        <f ca="1">(SUM(Costs!S14:S18,Costs!S28:S31,Costs!S37,Costs!S39:S40))/(1+VAT)*VAT*S9*S10</f>
        <v>0</v>
      </c>
      <c r="T14" s="192">
        <f ca="1">(SUM(Costs!T14:T18,Costs!T28:T31,Costs!T37,Costs!T39:T40))/(1+VAT)*VAT*T9*T10</f>
        <v>0</v>
      </c>
      <c r="U14" s="192">
        <f ca="1">(SUM(Costs!U14:U18,Costs!U28:U31,Costs!U37,Costs!U39:U40))/(1+VAT)*VAT*U9*U10</f>
        <v>0</v>
      </c>
      <c r="V14" s="192">
        <f ca="1">(SUM(Costs!V14:V18,Costs!V28:V31,Costs!V37,Costs!V39:V40))/(1+VAT)*VAT*V9*V10</f>
        <v>0</v>
      </c>
      <c r="W14" s="192">
        <f ca="1">(SUM(Costs!W14:W18,Costs!W28:W31,Costs!W37,Costs!W39:W40))/(1+VAT)*VAT*W9*W10</f>
        <v>0</v>
      </c>
      <c r="X14" s="192">
        <f ca="1">(SUM(Costs!X14:X18,Costs!X28:X31,Costs!X37,Costs!X39:X40))/(1+VAT)*VAT*X9*X10</f>
        <v>0</v>
      </c>
      <c r="Y14" s="192">
        <f ca="1">(SUM(Costs!Y14:Y18,Costs!Y28:Y31,Costs!Y37,Costs!Y39:Y40))/(1+VAT)*VAT*Y9*Y10</f>
        <v>0</v>
      </c>
      <c r="Z14" s="192">
        <f ca="1">(SUM(Costs!Z14:Z18,Costs!Z28:Z31,Costs!Z37,Costs!Z39:Z40))/(1+VAT)*VAT*Z9*Z10</f>
        <v>0</v>
      </c>
      <c r="AA14" s="192">
        <f ca="1">(SUM(Costs!AA14:AA18,Costs!AA28:AA31,Costs!AA37,Costs!AA39:AA40))/(1+VAT)*VAT*AA9*AA10</f>
        <v>0</v>
      </c>
      <c r="AB14" s="192">
        <f ca="1">(SUM(Costs!AB14:AB18,Costs!AB28:AB31,Costs!AB37,Costs!AB39:AB40))/(1+VAT)*VAT*AB9*AB10</f>
        <v>0</v>
      </c>
      <c r="AC14" s="192">
        <f ca="1">(SUM(Costs!AC14:AC18,Costs!AC28:AC31,Costs!AC37,Costs!AC39:AC40))/(1+VAT)*VAT*AC9*AC10</f>
        <v>0</v>
      </c>
      <c r="AD14" s="192">
        <f ca="1">(SUM(Costs!AD14:AD18,Costs!AD28:AD31,Costs!AD37,Costs!AD39:AD40))/(1+VAT)*VAT*AD9*AD10</f>
        <v>0</v>
      </c>
      <c r="AE14" s="192">
        <f ca="1">(SUM(Costs!AE14:AE18,Costs!AE28:AE31,Costs!AE37,Costs!AE39:AE40))/(1+VAT)*VAT*AE9*AE10</f>
        <v>0</v>
      </c>
      <c r="AF14" s="192">
        <f ca="1">(SUM(Costs!AF14:AF18,Costs!AF28:AF31,Costs!AF37,Costs!AF39:AF40))/(1+VAT)*VAT*AF9*AF10</f>
        <v>0</v>
      </c>
      <c r="AG14" s="192">
        <f ca="1">(SUM(Costs!AG14:AG18,Costs!AG28:AG31,Costs!AG37,Costs!AG39:AG40))/(1+VAT)*VAT*AG9*AG10</f>
        <v>0</v>
      </c>
      <c r="AH14" s="192">
        <f ca="1">(SUM(Costs!AH14:AH18,Costs!AH28:AH31,Costs!AH37,Costs!AH39:AH40))/(1+VAT)*VAT*AH9*AH10</f>
        <v>0</v>
      </c>
      <c r="AI14" s="192">
        <f ca="1">(SUM(Costs!AI14:AI18,Costs!AI28:AI31,Costs!AI37,Costs!AI39:AI40))/(1+VAT)*VAT*AI9*AI10</f>
        <v>0</v>
      </c>
      <c r="AJ14" s="192">
        <f ca="1">(SUM(Costs!AJ14:AJ18,Costs!AJ28:AJ31,Costs!AJ37,Costs!AJ39:AJ40))/(1+VAT)*VAT*AJ9*AJ10</f>
        <v>0</v>
      </c>
      <c r="AK14" s="192">
        <f ca="1">(SUM(Costs!AK14:AK18,Costs!AK28:AK31,Costs!AK37,Costs!AK39:AK40))/(1+VAT)*VAT*AK9*AK10</f>
        <v>0</v>
      </c>
      <c r="AL14" s="192">
        <f ca="1">(SUM(Costs!AL14:AL18,Costs!AL28:AL31,Costs!AL37,Costs!AL39:AL40))/(1+VAT)*VAT*AL9*AL10</f>
        <v>0</v>
      </c>
      <c r="AM14" s="192">
        <f ca="1">(SUM(Costs!AM14:AM18,Costs!AM28:AM31,Costs!AM37,Costs!AM39:AM40))/(1+VAT)*VAT*AM9*AM10</f>
        <v>0</v>
      </c>
      <c r="AN14" s="192">
        <f ca="1">(SUM(Costs!AN14:AN18,Costs!AN28:AN31,Costs!AN37,Costs!AN39:AN40))/(1+VAT)*VAT*AN9*AN10</f>
        <v>0</v>
      </c>
      <c r="AO14" s="192">
        <f ca="1">(SUM(Costs!AO14:AO18,Costs!AO28:AO31,Costs!AO37,Costs!AO39:AO40))/(1+VAT)*VAT*AO9*AO10</f>
        <v>0</v>
      </c>
      <c r="AP14" s="192">
        <f ca="1">(SUM(Costs!AP14:AP18,Costs!AP28:AP31,Costs!AP37,Costs!AP39:AP40))/(1+VAT)*VAT*AP9*AP10</f>
        <v>0</v>
      </c>
      <c r="AQ14" s="192">
        <f ca="1">(SUM(Costs!AQ14:AQ18,Costs!AQ28:AQ31,Costs!AQ37,Costs!AQ39:AQ40))/(1+VAT)*VAT*AQ9*AQ10</f>
        <v>0</v>
      </c>
      <c r="AR14" s="192">
        <f ca="1">(SUM(Costs!AR14:AR18,Costs!AR28:AR31,Costs!AR37,Costs!AR39:AR40))/(1+VAT)*VAT*AR9*AR10</f>
        <v>0</v>
      </c>
      <c r="AS14" s="192">
        <f ca="1">(SUM(Costs!AS14:AS18,Costs!AS28:AS31,Costs!AS37,Costs!AS39:AS40))/(1+VAT)*VAT*AS9*AS10</f>
        <v>0</v>
      </c>
      <c r="AT14" s="192">
        <f ca="1">(SUM(Costs!AT14:AT18,Costs!AT28:AT31,Costs!AT37,Costs!AT39:AT40))/(1+VAT)*VAT*AT9*AT10</f>
        <v>0</v>
      </c>
      <c r="AU14" s="192">
        <f ca="1">(SUM(Costs!AU14:AU18,Costs!AU28:AU31,Costs!AU37,Costs!AU39:AU40))/(1+VAT)*VAT*AU9*AU10</f>
        <v>0</v>
      </c>
      <c r="AV14" s="192">
        <f ca="1">(SUM(Costs!AV14:AV18,Costs!AV28:AV31,Costs!AV37,Costs!AV39:AV40))/(1+VAT)*VAT*AV9*AV10</f>
        <v>0</v>
      </c>
      <c r="AW14" s="192">
        <f ca="1">(SUM(Costs!AW14:AW18,Costs!AW28:AW31,Costs!AW37,Costs!AW39:AW40))/(1+VAT)*VAT*AW9*AW10</f>
        <v>0</v>
      </c>
      <c r="AX14" s="192">
        <f ca="1">(SUM(Costs!AX14:AX18,Costs!AX28:AX31,Costs!AX37,Costs!AX39:AX40))/(1+VAT)*VAT*AX9*AX10</f>
        <v>0</v>
      </c>
      <c r="AY14" s="192">
        <f ca="1">(SUM(Costs!AY14:AY18,Costs!AY28:AY31,Costs!AY37,Costs!AY39:AY40))/(1+VAT)*VAT*AY9*AY10</f>
        <v>0</v>
      </c>
      <c r="AZ14" s="192">
        <f ca="1">(SUM(Costs!AZ14:AZ18,Costs!AZ28:AZ31,Costs!AZ37,Costs!AZ39:AZ40))/(1+VAT)*VAT*AZ9*AZ10</f>
        <v>0</v>
      </c>
      <c r="BA14" s="192">
        <f ca="1">(SUM(Costs!BA14:BA18,Costs!BA28:BA31,Costs!BA37,Costs!BA39:BA40))/(1+VAT)*VAT*BA9*BA10</f>
        <v>0</v>
      </c>
      <c r="BB14" s="192">
        <f ca="1">(SUM(Costs!BB14:BB18,Costs!BB28:BB31,Costs!BB37,Costs!BB39:BB40))/(1+VAT)*VAT*BB9*BB10</f>
        <v>0</v>
      </c>
      <c r="BC14" s="192">
        <f ca="1">(SUM(Costs!BC14:BC18,Costs!BC28:BC31,Costs!BC37,Costs!BC39:BC40))/(1+VAT)*VAT*BC9*BC10</f>
        <v>0</v>
      </c>
      <c r="BD14" s="192">
        <f ca="1">(SUM(Costs!BD14:BD18,Costs!BD28:BD31,Costs!BD37,Costs!BD39:BD40))/(1+VAT)*VAT*BD9*BD10</f>
        <v>0</v>
      </c>
      <c r="BE14" s="192">
        <f ca="1">(SUM(Costs!BE14:BE18,Costs!BE28:BE31,Costs!BE37,Costs!BE39:BE40))/(1+VAT)*VAT*BE9*BE10</f>
        <v>0</v>
      </c>
      <c r="BF14" s="192">
        <f ca="1">(SUM(Costs!BF14:BF18,Costs!BF28:BF31,Costs!BF37,Costs!BF39:BF40))/(1+VAT)*VAT*BF9*BF10</f>
        <v>0</v>
      </c>
      <c r="BG14" s="192">
        <f ca="1">(SUM(Costs!BG14:BG18,Costs!BG28:BG31,Costs!BG37,Costs!BG39:BG40))/(1+VAT)*VAT*BG9*BG10</f>
        <v>0</v>
      </c>
      <c r="BH14" s="192">
        <f ca="1">(SUM(Costs!BH14:BH18,Costs!BH28:BH31,Costs!BH37,Costs!BH39:BH40))/(1+VAT)*VAT*BH9*BH10</f>
        <v>0</v>
      </c>
      <c r="BI14" s="192">
        <f ca="1">(SUM(Costs!BI14:BI18,Costs!BI28:BI31,Costs!BI37,Costs!BI39:BI40))/(1+VAT)*VAT*BI9*BI10</f>
        <v>0</v>
      </c>
      <c r="BJ14" s="192">
        <f ca="1">(SUM(Costs!BJ14:BJ18,Costs!BJ28:BJ31,Costs!BJ37,Costs!BJ39:BJ40))/(1+VAT)*VAT*BJ9*BJ10</f>
        <v>0</v>
      </c>
      <c r="BK14" s="192">
        <f ca="1">(SUM(Costs!BK14:BK18,Costs!BK28:BK31,Costs!BK37,Costs!BK39:BK40))/(1+VAT)*VAT*BK9*BK10</f>
        <v>0</v>
      </c>
      <c r="BL14" s="192">
        <f ca="1">(SUM(Costs!BL14:BL18,Costs!BL28:BL31,Costs!BL37,Costs!BL39:BL40))/(1+VAT)*VAT*BL9*BL10</f>
        <v>0</v>
      </c>
      <c r="BM14" s="192">
        <f ca="1">(SUM(Costs!BM14:BM18,Costs!BM28:BM31,Costs!BM37,Costs!BM39:BM40))/(1+VAT)*VAT*BM9*BM10</f>
        <v>0</v>
      </c>
      <c r="BN14" s="192">
        <f ca="1">(SUM(Costs!BN14:BN18,Costs!BN28:BN31,Costs!BN37,Costs!BN39:BN40))/(1+VAT)*VAT*BN9*BN10</f>
        <v>0</v>
      </c>
      <c r="BO14" s="192">
        <f ca="1">(SUM(Costs!BO14:BO18,Costs!BO28:BO31,Costs!BO37,Costs!BO39:BO40))/(1+VAT)*VAT*BO9*BO10</f>
        <v>0</v>
      </c>
      <c r="BP14" s="192">
        <f ca="1">(SUM(Costs!BP14:BP18,Costs!BP28:BP31,Costs!BP37,Costs!BP39:BP40))/(1+VAT)*VAT*BP9*BP10</f>
        <v>0</v>
      </c>
      <c r="BQ14" s="192">
        <f ca="1">(SUM(Costs!BQ14:BQ18,Costs!BQ28:BQ31,Costs!BQ37,Costs!BQ39:BQ40))/(1+VAT)*VAT*BQ9*BQ10</f>
        <v>0</v>
      </c>
      <c r="BR14" s="192">
        <f ca="1">(SUM(Costs!BR14:BR18,Costs!BR28:BR31,Costs!BR37,Costs!BR39:BR40))/(1+VAT)*VAT*BR9*BR10</f>
        <v>0</v>
      </c>
      <c r="BS14" s="192">
        <f ca="1">(SUM(Costs!BS14:BS18,Costs!BS28:BS31,Costs!BS37,Costs!BS39:BS40))/(1+VAT)*VAT*BS9*BS10</f>
        <v>0</v>
      </c>
      <c r="BT14" s="192">
        <f ca="1">(SUM(Costs!BT14:BT18,Costs!BT28:BT31,Costs!BT37,Costs!BT39:BT40))/(1+VAT)*VAT*BT9*BT10</f>
        <v>0</v>
      </c>
      <c r="BU14" s="192">
        <f ca="1">(SUM(Costs!BU14:BU18,Costs!BU28:BU31,Costs!BU37,Costs!BU39:BU40))/(1+VAT)*VAT*BU9*BU10</f>
        <v>0</v>
      </c>
      <c r="BV14" s="192">
        <f ca="1">(SUM(Costs!BV14:BV18,Costs!BV28:BV31,Costs!BV37,Costs!BV39:BV40))/(1+VAT)*VAT*BV9*BV10</f>
        <v>0</v>
      </c>
      <c r="BW14" s="192">
        <f ca="1">(SUM(Costs!BW14:BW18,Costs!BW28:BW31,Costs!BW37,Costs!BW39:BW40))/(1+VAT)*VAT*BW9*BW10</f>
        <v>0</v>
      </c>
      <c r="BX14" s="192">
        <f ca="1">(SUM(Costs!BX14:BX18,Costs!BX28:BX31,Costs!BX37,Costs!BX39:BX40))/(1+VAT)*VAT*BX9*BX10</f>
        <v>0</v>
      </c>
      <c r="BY14" s="192">
        <f ca="1">(SUM(Costs!BY14:BY18,Costs!BY28:BY31,Costs!BY37,Costs!BY39:BY40))/(1+VAT)*VAT*BY9*BY10</f>
        <v>0</v>
      </c>
      <c r="BZ14" s="192">
        <f ca="1">(SUM(Costs!BZ14:BZ18,Costs!BZ28:BZ31,Costs!BZ37,Costs!BZ39:BZ40))/(1+VAT)*VAT*BZ9*BZ10</f>
        <v>0</v>
      </c>
      <c r="CA14" s="192">
        <f ca="1">(SUM(Costs!CA14:CA18,Costs!CA28:CA31,Costs!CA37,Costs!CA39:CA40))/(1+VAT)*VAT*CA9*CA10</f>
        <v>0</v>
      </c>
      <c r="CB14" s="192">
        <f ca="1">(SUM(Costs!CB14:CB18,Costs!CB28:CB31,Costs!CB37,Costs!CB39:CB40))/(1+VAT)*VAT*CB9*CB10</f>
        <v>0</v>
      </c>
      <c r="CC14" s="192">
        <f ca="1">(SUM(Costs!CC14:CC18,Costs!CC28:CC31,Costs!CC37,Costs!CC39:CC40))/(1+VAT)*VAT*CC9*CC10</f>
        <v>0</v>
      </c>
      <c r="CD14" s="192">
        <f ca="1">(SUM(Costs!CD14:CD18,Costs!CD28:CD31,Costs!CD37,Costs!CD39:CD40))/(1+VAT)*VAT*CD9*CD10</f>
        <v>0</v>
      </c>
      <c r="CE14" s="192">
        <f ca="1">(SUM(Costs!CE14:CE18,Costs!CE28:CE31,Costs!CE37,Costs!CE39:CE40))/(1+VAT)*VAT*CE9*CE10</f>
        <v>0</v>
      </c>
      <c r="CF14" s="192">
        <f ca="1">(SUM(Costs!CF14:CF18,Costs!CF28:CF31,Costs!CF37,Costs!CF39:CF40))/(1+VAT)*VAT*CF9*CF10</f>
        <v>0</v>
      </c>
      <c r="CG14" s="192">
        <f ca="1">(SUM(Costs!CG14:CG18,Costs!CG28:CG31,Costs!CG37,Costs!CG39:CG40))/(1+VAT)*VAT*CG9*CG10</f>
        <v>0</v>
      </c>
      <c r="CH14" s="192">
        <f ca="1">(SUM(Costs!CH14:CH18,Costs!CH28:CH31,Costs!CH37,Costs!CH39:CH40))/(1+VAT)*VAT*CH9*CH10</f>
        <v>0</v>
      </c>
      <c r="CI14" s="192">
        <f ca="1">(SUM(Costs!CI14:CI18,Costs!CI28:CI31,Costs!CI37,Costs!CI39:CI40))/(1+VAT)*VAT*CI9*CI10</f>
        <v>0</v>
      </c>
      <c r="CJ14" s="192">
        <f ca="1">(SUM(Costs!CJ14:CJ18,Costs!CJ28:CJ31,Costs!CJ37,Costs!CJ39:CJ40))/(1+VAT)*VAT*CJ9*CJ10</f>
        <v>0</v>
      </c>
      <c r="CK14" s="192">
        <f ca="1">(SUM(Costs!CK14:CK18,Costs!CK28:CK31,Costs!CK37,Costs!CK39:CK40))/(1+VAT)*VAT*CK9*CK10</f>
        <v>0</v>
      </c>
      <c r="CL14" s="192">
        <f ca="1">(SUM(Costs!CL14:CL18,Costs!CL28:CL31,Costs!CL37,Costs!CL39:CL40))/(1+VAT)*VAT*CL9*CL10</f>
        <v>0</v>
      </c>
      <c r="CM14" s="192">
        <f ca="1">(SUM(Costs!CM14:CM18,Costs!CM28:CM31,Costs!CM37,Costs!CM39:CM40))/(1+VAT)*VAT*CM9*CM10</f>
        <v>0</v>
      </c>
      <c r="CN14" s="192">
        <f ca="1">(SUM(Costs!CN14:CN18,Costs!CN28:CN31,Costs!CN37,Costs!CN39:CN40))/(1+VAT)*VAT*CN9*CN10</f>
        <v>0</v>
      </c>
      <c r="CO14" s="192">
        <f ca="1">(SUM(Costs!CO14:CO18,Costs!CO28:CO31,Costs!CO37,Costs!CO39:CO40))/(1+VAT)*VAT*CO9*CO10</f>
        <v>0</v>
      </c>
      <c r="CP14" s="192">
        <f ca="1">(SUM(Costs!CP14:CP18,Costs!CP28:CP31,Costs!CP37,Costs!CP39:CP40))/(1+VAT)*VAT*CP9*CP10</f>
        <v>0</v>
      </c>
      <c r="CQ14" s="192">
        <f ca="1">(SUM(Costs!CQ14:CQ18,Costs!CQ28:CQ31,Costs!CQ37,Costs!CQ39:CQ40))/(1+VAT)*VAT*CQ9*CQ10</f>
        <v>0</v>
      </c>
      <c r="CR14" s="192">
        <f ca="1">(SUM(Costs!CR14:CR18,Costs!CR28:CR31,Costs!CR37,Costs!CR39:CR40))/(1+VAT)*VAT*CR9*CR10</f>
        <v>0</v>
      </c>
      <c r="CS14" s="192">
        <f ca="1">(SUM(Costs!CS14:CS18,Costs!CS28:CS31,Costs!CS37,Costs!CS39:CS40))/(1+VAT)*VAT*CS9*CS10</f>
        <v>0</v>
      </c>
      <c r="CT14" s="192">
        <f ca="1">(SUM(Costs!CT14:CT18,Costs!CT28:CT31,Costs!CT37,Costs!CT39:CT40))/(1+VAT)*VAT*CT9*CT10</f>
        <v>0</v>
      </c>
      <c r="CU14" s="192">
        <f ca="1">(SUM(Costs!CU14:CU18,Costs!CU28:CU31,Costs!CU37,Costs!CU39:CU40))/(1+VAT)*VAT*CU9*CU10</f>
        <v>0</v>
      </c>
      <c r="CV14" s="192">
        <f ca="1">(SUM(Costs!CV14:CV18,Costs!CV28:CV31,Costs!CV37,Costs!CV39:CV40))/(1+VAT)*VAT*CV9*CV10</f>
        <v>0</v>
      </c>
      <c r="CW14" s="192">
        <f ca="1">(SUM(Costs!CW14:CW18,Costs!CW28:CW31,Costs!CW37,Costs!CW39:CW40))/(1+VAT)*VAT*CW9*CW10</f>
        <v>0</v>
      </c>
      <c r="CX14" s="192">
        <f ca="1">(SUM(Costs!CX14:CX18,Costs!CX28:CX31,Costs!CX37,Costs!CX39:CX40))/(1+VAT)*VAT*CX9*CX10</f>
        <v>0</v>
      </c>
      <c r="CY14" s="192">
        <f ca="1">(SUM(Costs!CY14:CY18,Costs!CY28:CY31,Costs!CY37,Costs!CY39:CY40))/(1+VAT)*VAT*CY9*CY10</f>
        <v>0</v>
      </c>
      <c r="CZ14" s="192">
        <f ca="1">(SUM(Costs!CZ14:CZ18,Costs!CZ28:CZ31,Costs!CZ37,Costs!CZ39:CZ40))/(1+VAT)*VAT*CZ9*CZ10</f>
        <v>0</v>
      </c>
      <c r="DA14" s="192">
        <f ca="1">(SUM(Costs!DA14:DA18,Costs!DA28:DA31,Costs!DA37,Costs!DA39:DA40))/(1+VAT)*VAT*DA9*DA10</f>
        <v>0</v>
      </c>
      <c r="DB14" s="192">
        <f ca="1">(SUM(Costs!DB14:DB18,Costs!DB28:DB31,Costs!DB37,Costs!DB39:DB40))/(1+VAT)*VAT*DB9*DB10</f>
        <v>0</v>
      </c>
      <c r="DC14" s="192">
        <f ca="1">(SUM(Costs!DC14:DC18,Costs!DC28:DC31,Costs!DC37,Costs!DC39:DC40))/(1+VAT)*VAT*DC9*DC10</f>
        <v>0</v>
      </c>
      <c r="DD14" s="192">
        <f ca="1">(SUM(Costs!DD14:DD18,Costs!DD28:DD31,Costs!DD37,Costs!DD39:DD40))/(1+VAT)*VAT*DD9*DD10</f>
        <v>0</v>
      </c>
      <c r="DE14" s="192">
        <f ca="1">(SUM(Costs!DE14:DE18,Costs!DE28:DE31,Costs!DE37,Costs!DE39:DE40))/(1+VAT)*VAT*DE9*DE10</f>
        <v>0</v>
      </c>
      <c r="DF14" s="192">
        <f ca="1">(SUM(Costs!DF14:DF18,Costs!DF28:DF31,Costs!DF37,Costs!DF39:DF40))/(1+VAT)*VAT*DF9*DF10</f>
        <v>0</v>
      </c>
      <c r="DG14" s="192">
        <f ca="1">(SUM(Costs!DG14:DG18,Costs!DG28:DG31,Costs!DG37,Costs!DG39:DG40))/(1+VAT)*VAT*DG9*DG10</f>
        <v>0</v>
      </c>
      <c r="DH14" s="192">
        <f ca="1">(SUM(Costs!DH14:DH18,Costs!DH28:DH31,Costs!DH37,Costs!DH39:DH40))/(1+VAT)*VAT*DH9*DH10</f>
        <v>0</v>
      </c>
      <c r="DI14" s="192">
        <f ca="1">(SUM(Costs!DI14:DI18,Costs!DI28:DI31,Costs!DI37,Costs!DI39:DI40))/(1+VAT)*VAT*DI9*DI10</f>
        <v>0</v>
      </c>
      <c r="DJ14" s="192">
        <f ca="1">(SUM(Costs!DJ14:DJ18,Costs!DJ28:DJ31,Costs!DJ37,Costs!DJ39:DJ40))/(1+VAT)*VAT*DJ9*DJ10</f>
        <v>0</v>
      </c>
      <c r="DK14" s="192">
        <f ca="1">(SUM(Costs!DK14:DK18,Costs!DK28:DK31,Costs!DK37,Costs!DK39:DK40))/(1+VAT)*VAT*DK9*DK10</f>
        <v>0</v>
      </c>
      <c r="DL14" s="192">
        <f ca="1">(SUM(Costs!DL14:DL18,Costs!DL28:DL31,Costs!DL37,Costs!DL39:DL40))/(1+VAT)*VAT*DL9*DL10</f>
        <v>0</v>
      </c>
      <c r="DM14" s="192">
        <f ca="1">(SUM(Costs!DM14:DM18,Costs!DM28:DM31,Costs!DM37,Costs!DM39:DM40))/(1+VAT)*VAT*DM9*DM10</f>
        <v>0</v>
      </c>
      <c r="DN14" s="192">
        <f ca="1">(SUM(Costs!DN14:DN18,Costs!DN28:DN31,Costs!DN37,Costs!DN39:DN40))/(1+VAT)*VAT*DN9*DN10</f>
        <v>0</v>
      </c>
      <c r="DO14" s="192">
        <f ca="1">(SUM(Costs!DO14:DO18,Costs!DO28:DO31,Costs!DO37,Costs!DO39:DO40))/(1+VAT)*VAT*DO9*DO10</f>
        <v>0</v>
      </c>
      <c r="DP14" s="192">
        <f ca="1">(SUM(Costs!DP14:DP18,Costs!DP28:DP31,Costs!DP37,Costs!DP39:DP40))/(1+VAT)*VAT*DP9*DP10</f>
        <v>0</v>
      </c>
      <c r="DQ14" s="192">
        <f ca="1">(SUM(Costs!DQ14:DQ18,Costs!DQ28:DQ31,Costs!DQ37,Costs!DQ39:DQ40))/(1+VAT)*VAT*DQ9*DQ10</f>
        <v>0</v>
      </c>
      <c r="DR14" s="192">
        <f ca="1">(SUM(Costs!DR14:DR18,Costs!DR28:DR31,Costs!DR37,Costs!DR39:DR40))/(1+VAT)*VAT*DR9*DR10</f>
        <v>0</v>
      </c>
      <c r="DS14" s="192">
        <f ca="1">(SUM(Costs!DS14:DS18,Costs!DS28:DS31,Costs!DS37,Costs!DS39:DS40))/(1+VAT)*VAT*DS9*DS10</f>
        <v>0</v>
      </c>
      <c r="DT14" s="192">
        <f ca="1">(SUM(Costs!DT14:DT18,Costs!DT28:DT31,Costs!DT37,Costs!DT39:DT40))/(1+VAT)*VAT*DT9*DT10</f>
        <v>0</v>
      </c>
      <c r="DU14" s="192">
        <f ca="1">(SUM(Costs!DU14:DU18,Costs!DU28:DU31,Costs!DU37,Costs!DU39:DU40))/(1+VAT)*VAT*DU9*DU10</f>
        <v>0</v>
      </c>
      <c r="DV14" s="209"/>
      <c r="DW14" s="209"/>
      <c r="DX14" s="209"/>
      <c r="DY14" s="209"/>
      <c r="DZ14" s="209"/>
      <c r="EA14" s="209"/>
      <c r="EB14" s="209"/>
      <c r="EC14" s="209"/>
      <c r="ED14" s="209"/>
      <c r="EE14" s="209"/>
      <c r="EF14" s="209"/>
      <c r="EG14" s="209"/>
      <c r="EH14" s="209"/>
      <c r="EI14" s="209"/>
      <c r="EJ14" s="209"/>
      <c r="EK14" s="209"/>
      <c r="EL14" s="209"/>
      <c r="EM14" s="209"/>
      <c r="EN14" s="209"/>
      <c r="EO14" s="209"/>
    </row>
    <row r="15" spans="1:145">
      <c r="A15" s="21"/>
      <c r="B15" s="21"/>
      <c r="C15" s="207" t="s">
        <v>429</v>
      </c>
      <c r="D15" s="208" t="s">
        <v>77</v>
      </c>
      <c r="E15" s="21"/>
      <c r="F15" s="192">
        <f ca="1">Costs!F52/(1+VAT)*VAT*F9*F10</f>
        <v>0</v>
      </c>
      <c r="G15" s="192">
        <f ca="1">Costs!G52/(1+VAT)*VAT*G9*G10</f>
        <v>0</v>
      </c>
      <c r="H15" s="192">
        <f ca="1">Costs!H52/(1+VAT)*VAT*H9*H10</f>
        <v>0</v>
      </c>
      <c r="I15" s="192">
        <f ca="1">Costs!I52/(1+VAT)*VAT*I9*I10</f>
        <v>0</v>
      </c>
      <c r="J15" s="192">
        <f ca="1">Costs!J52/(1+VAT)*VAT*J9*J10</f>
        <v>0</v>
      </c>
      <c r="K15" s="192">
        <f ca="1">Costs!K52/(1+VAT)*VAT*K9*K10</f>
        <v>0</v>
      </c>
      <c r="L15" s="192">
        <f ca="1">Costs!L52/(1+VAT)*VAT*L9*L10</f>
        <v>0</v>
      </c>
      <c r="M15" s="192">
        <f ca="1">Costs!M52/(1+VAT)*VAT*M9*M10</f>
        <v>0</v>
      </c>
      <c r="N15" s="192">
        <f ca="1">Costs!N52/(1+VAT)*VAT*N9*N10</f>
        <v>0</v>
      </c>
      <c r="O15" s="192">
        <f ca="1">Costs!O52/(1+VAT)*VAT*O9*O10</f>
        <v>0</v>
      </c>
      <c r="P15" s="192">
        <f ca="1">Costs!P52/(1+VAT)*VAT*P9*P10</f>
        <v>0</v>
      </c>
      <c r="Q15" s="192">
        <f ca="1">Costs!Q52/(1+VAT)*VAT*Q9*Q10</f>
        <v>0</v>
      </c>
      <c r="R15" s="192">
        <f ca="1">Costs!R52/(1+VAT)*VAT*R9*R10</f>
        <v>0</v>
      </c>
      <c r="S15" s="192">
        <f ca="1">Costs!S52/(1+VAT)*VAT*S9*S10</f>
        <v>0</v>
      </c>
      <c r="T15" s="192">
        <f ca="1">Costs!T52/(1+VAT)*VAT*T9*T10</f>
        <v>0</v>
      </c>
      <c r="U15" s="192">
        <f ca="1">Costs!U52/(1+VAT)*VAT*U9*U10</f>
        <v>0</v>
      </c>
      <c r="V15" s="192">
        <f ca="1">Costs!V52/(1+VAT)*VAT*V9*V10</f>
        <v>0</v>
      </c>
      <c r="W15" s="192">
        <f ca="1">Costs!W52/(1+VAT)*VAT*W9*W10</f>
        <v>0</v>
      </c>
      <c r="X15" s="192">
        <f ca="1">Costs!X52/(1+VAT)*VAT*X9*X10</f>
        <v>0</v>
      </c>
      <c r="Y15" s="192">
        <f ca="1">Costs!Y52/(1+VAT)*VAT*Y9*Y10</f>
        <v>0</v>
      </c>
      <c r="Z15" s="192">
        <f ca="1">Costs!Z52/(1+VAT)*VAT*Z9*Z10</f>
        <v>0</v>
      </c>
      <c r="AA15" s="192">
        <f ca="1">Costs!AA52/(1+VAT)*VAT*AA9*AA10</f>
        <v>0</v>
      </c>
      <c r="AB15" s="192">
        <f ca="1">Costs!AB52/(1+VAT)*VAT*AB9*AB10</f>
        <v>0</v>
      </c>
      <c r="AC15" s="192">
        <f ca="1">Costs!AC52/(1+VAT)*VAT*AC9*AC10</f>
        <v>0</v>
      </c>
      <c r="AD15" s="192">
        <f ca="1">Costs!AD52/(1+VAT)*VAT*AD9*AD10</f>
        <v>0</v>
      </c>
      <c r="AE15" s="192">
        <f ca="1">Costs!AE52/(1+VAT)*VAT*AE9*AE10</f>
        <v>0</v>
      </c>
      <c r="AF15" s="192">
        <f ca="1">Costs!AF52/(1+VAT)*VAT*AF9*AF10</f>
        <v>0</v>
      </c>
      <c r="AG15" s="192">
        <f ca="1">Costs!AG52/(1+VAT)*VAT*AG9*AG10</f>
        <v>0</v>
      </c>
      <c r="AH15" s="192">
        <f ca="1">Costs!AH52/(1+VAT)*VAT*AH9*AH10</f>
        <v>0</v>
      </c>
      <c r="AI15" s="192">
        <f ca="1">Costs!AI52/(1+VAT)*VAT*AI9*AI10</f>
        <v>0</v>
      </c>
      <c r="AJ15" s="192">
        <f ca="1">Costs!AJ52/(1+VAT)*VAT*AJ9*AJ10</f>
        <v>0</v>
      </c>
      <c r="AK15" s="192">
        <f ca="1">Costs!AK52/(1+VAT)*VAT*AK9*AK10</f>
        <v>0</v>
      </c>
      <c r="AL15" s="192">
        <f ca="1">Costs!AL52/(1+VAT)*VAT*AL9*AL10</f>
        <v>0</v>
      </c>
      <c r="AM15" s="192">
        <f ca="1">Costs!AM52/(1+VAT)*VAT*AM9*AM10</f>
        <v>0</v>
      </c>
      <c r="AN15" s="192">
        <f ca="1">Costs!AN52/(1+VAT)*VAT*AN9*AN10</f>
        <v>0</v>
      </c>
      <c r="AO15" s="192">
        <f ca="1">Costs!AO52/(1+VAT)*VAT*AO9*AO10</f>
        <v>0</v>
      </c>
      <c r="AP15" s="192">
        <f ca="1">Costs!AP52/(1+VAT)*VAT*AP9*AP10</f>
        <v>0</v>
      </c>
      <c r="AQ15" s="192">
        <f ca="1">Costs!AQ52/(1+VAT)*VAT*AQ9*AQ10</f>
        <v>0</v>
      </c>
      <c r="AR15" s="192">
        <f ca="1">Costs!AR52/(1+VAT)*VAT*AR9*AR10</f>
        <v>0</v>
      </c>
      <c r="AS15" s="192">
        <f ca="1">Costs!AS52/(1+VAT)*VAT*AS9*AS10</f>
        <v>0</v>
      </c>
      <c r="AT15" s="192">
        <f ca="1">Costs!AT52/(1+VAT)*VAT*AT9*AT10</f>
        <v>0</v>
      </c>
      <c r="AU15" s="192">
        <f ca="1">Costs!AU52/(1+VAT)*VAT*AU9*AU10</f>
        <v>0</v>
      </c>
      <c r="AV15" s="192">
        <f ca="1">Costs!AV52/(1+VAT)*VAT*AV9*AV10</f>
        <v>0</v>
      </c>
      <c r="AW15" s="192">
        <f ca="1">Costs!AW52/(1+VAT)*VAT*AW9*AW10</f>
        <v>0</v>
      </c>
      <c r="AX15" s="192">
        <f ca="1">Costs!AX52/(1+VAT)*VAT*AX9*AX10</f>
        <v>0</v>
      </c>
      <c r="AY15" s="192">
        <f ca="1">Costs!AY52/(1+VAT)*VAT*AY9*AY10</f>
        <v>0</v>
      </c>
      <c r="AZ15" s="192">
        <f ca="1">Costs!AZ52/(1+VAT)*VAT*AZ9*AZ10</f>
        <v>0</v>
      </c>
      <c r="BA15" s="192">
        <f ca="1">Costs!BA52/(1+VAT)*VAT*BA9*BA10</f>
        <v>0</v>
      </c>
      <c r="BB15" s="192">
        <f ca="1">Costs!BB52/(1+VAT)*VAT*BB9*BB10</f>
        <v>0</v>
      </c>
      <c r="BC15" s="192">
        <f ca="1">Costs!BC52/(1+VAT)*VAT*BC9*BC10</f>
        <v>0</v>
      </c>
      <c r="BD15" s="192">
        <f ca="1">Costs!BD52/(1+VAT)*VAT*BD9*BD10</f>
        <v>0</v>
      </c>
      <c r="BE15" s="192">
        <f ca="1">Costs!BE52/(1+VAT)*VAT*BE9*BE10</f>
        <v>0</v>
      </c>
      <c r="BF15" s="192">
        <f ca="1">Costs!BF52/(1+VAT)*VAT*BF9*BF10</f>
        <v>0</v>
      </c>
      <c r="BG15" s="192">
        <f ca="1">Costs!BG52/(1+VAT)*VAT*BG9*BG10</f>
        <v>0</v>
      </c>
      <c r="BH15" s="192">
        <f ca="1">Costs!BH52/(1+VAT)*VAT*BH9*BH10</f>
        <v>0</v>
      </c>
      <c r="BI15" s="192">
        <f ca="1">Costs!BI52/(1+VAT)*VAT*BI9*BI10</f>
        <v>0</v>
      </c>
      <c r="BJ15" s="192">
        <f ca="1">Costs!BJ52/(1+VAT)*VAT*BJ9*BJ10</f>
        <v>0</v>
      </c>
      <c r="BK15" s="192">
        <f ca="1">Costs!BK52/(1+VAT)*VAT*BK9*BK10</f>
        <v>0</v>
      </c>
      <c r="BL15" s="192">
        <f ca="1">Costs!BL52/(1+VAT)*VAT*BL9*BL10</f>
        <v>0</v>
      </c>
      <c r="BM15" s="192">
        <f ca="1">Costs!BM52/(1+VAT)*VAT*BM9*BM10</f>
        <v>0</v>
      </c>
      <c r="BN15" s="192">
        <f ca="1">Costs!BN52/(1+VAT)*VAT*BN9*BN10</f>
        <v>0</v>
      </c>
      <c r="BO15" s="192">
        <f ca="1">Costs!BO52/(1+VAT)*VAT*BO9*BO10</f>
        <v>0</v>
      </c>
      <c r="BP15" s="192">
        <f ca="1">Costs!BP52/(1+VAT)*VAT*BP9*BP10</f>
        <v>0</v>
      </c>
      <c r="BQ15" s="192">
        <f ca="1">Costs!BQ52/(1+VAT)*VAT*BQ9*BQ10</f>
        <v>0</v>
      </c>
      <c r="BR15" s="192">
        <f ca="1">Costs!BR52/(1+VAT)*VAT*BR9*BR10</f>
        <v>0</v>
      </c>
      <c r="BS15" s="192">
        <f ca="1">Costs!BS52/(1+VAT)*VAT*BS9*BS10</f>
        <v>0</v>
      </c>
      <c r="BT15" s="192">
        <f ca="1">Costs!BT52/(1+VAT)*VAT*BT9*BT10</f>
        <v>0</v>
      </c>
      <c r="BU15" s="192">
        <f ca="1">Costs!BU52/(1+VAT)*VAT*BU9*BU10</f>
        <v>0</v>
      </c>
      <c r="BV15" s="192">
        <f ca="1">Costs!BV52/(1+VAT)*VAT*BV9*BV10</f>
        <v>0</v>
      </c>
      <c r="BW15" s="192">
        <f ca="1">Costs!BW52/(1+VAT)*VAT*BW9*BW10</f>
        <v>0</v>
      </c>
      <c r="BX15" s="192">
        <f ca="1">Costs!BX52/(1+VAT)*VAT*BX9*BX10</f>
        <v>0</v>
      </c>
      <c r="BY15" s="192">
        <f ca="1">Costs!BY52/(1+VAT)*VAT*BY9*BY10</f>
        <v>0</v>
      </c>
      <c r="BZ15" s="192">
        <f ca="1">Costs!BZ52/(1+VAT)*VAT*BZ9*BZ10</f>
        <v>0</v>
      </c>
      <c r="CA15" s="192">
        <f ca="1">Costs!CA52/(1+VAT)*VAT*CA9*CA10</f>
        <v>0</v>
      </c>
      <c r="CB15" s="192">
        <f ca="1">Costs!CB52/(1+VAT)*VAT*CB9*CB10</f>
        <v>0</v>
      </c>
      <c r="CC15" s="192">
        <f ca="1">Costs!CC52/(1+VAT)*VAT*CC9*CC10</f>
        <v>0</v>
      </c>
      <c r="CD15" s="192">
        <f ca="1">Costs!CD52/(1+VAT)*VAT*CD9*CD10</f>
        <v>0</v>
      </c>
      <c r="CE15" s="192">
        <f ca="1">Costs!CE52/(1+VAT)*VAT*CE9*CE10</f>
        <v>0</v>
      </c>
      <c r="CF15" s="192">
        <f ca="1">Costs!CF52/(1+VAT)*VAT*CF9*CF10</f>
        <v>0</v>
      </c>
      <c r="CG15" s="192">
        <f ca="1">Costs!CG52/(1+VAT)*VAT*CG9*CG10</f>
        <v>0</v>
      </c>
      <c r="CH15" s="192">
        <f ca="1">Costs!CH52/(1+VAT)*VAT*CH9*CH10</f>
        <v>0</v>
      </c>
      <c r="CI15" s="192">
        <f ca="1">Costs!CI52/(1+VAT)*VAT*CI9*CI10</f>
        <v>0</v>
      </c>
      <c r="CJ15" s="192">
        <f ca="1">Costs!CJ52/(1+VAT)*VAT*CJ9*CJ10</f>
        <v>0</v>
      </c>
      <c r="CK15" s="192">
        <f ca="1">Costs!CK52/(1+VAT)*VAT*CK9*CK10</f>
        <v>0</v>
      </c>
      <c r="CL15" s="192">
        <f ca="1">Costs!CL52/(1+VAT)*VAT*CL9*CL10</f>
        <v>0</v>
      </c>
      <c r="CM15" s="192">
        <f ca="1">Costs!CM52/(1+VAT)*VAT*CM9*CM10</f>
        <v>0</v>
      </c>
      <c r="CN15" s="192">
        <f ca="1">Costs!CN52/(1+VAT)*VAT*CN9*CN10</f>
        <v>0</v>
      </c>
      <c r="CO15" s="192">
        <f ca="1">Costs!CO52/(1+VAT)*VAT*CO9*CO10</f>
        <v>0</v>
      </c>
      <c r="CP15" s="192">
        <f ca="1">Costs!CP52/(1+VAT)*VAT*CP9*CP10</f>
        <v>0</v>
      </c>
      <c r="CQ15" s="192">
        <f ca="1">Costs!CQ52/(1+VAT)*VAT*CQ9*CQ10</f>
        <v>0</v>
      </c>
      <c r="CR15" s="192">
        <f ca="1">Costs!CR52/(1+VAT)*VAT*CR9*CR10</f>
        <v>0</v>
      </c>
      <c r="CS15" s="192">
        <f ca="1">Costs!CS52/(1+VAT)*VAT*CS9*CS10</f>
        <v>0</v>
      </c>
      <c r="CT15" s="192">
        <f ca="1">Costs!CT52/(1+VAT)*VAT*CT9*CT10</f>
        <v>0</v>
      </c>
      <c r="CU15" s="192">
        <f ca="1">Costs!CU52/(1+VAT)*VAT*CU9*CU10</f>
        <v>0</v>
      </c>
      <c r="CV15" s="192">
        <f ca="1">Costs!CV52/(1+VAT)*VAT*CV9*CV10</f>
        <v>0</v>
      </c>
      <c r="CW15" s="192">
        <f ca="1">Costs!CW52/(1+VAT)*VAT*CW9*CW10</f>
        <v>0</v>
      </c>
      <c r="CX15" s="192">
        <f ca="1">Costs!CX52/(1+VAT)*VAT*CX9*CX10</f>
        <v>0</v>
      </c>
      <c r="CY15" s="192">
        <f ca="1">Costs!CY52/(1+VAT)*VAT*CY9*CY10</f>
        <v>0</v>
      </c>
      <c r="CZ15" s="192">
        <f ca="1">Costs!CZ52/(1+VAT)*VAT*CZ9*CZ10</f>
        <v>0</v>
      </c>
      <c r="DA15" s="192">
        <f ca="1">Costs!DA52/(1+VAT)*VAT*DA9*DA10</f>
        <v>0</v>
      </c>
      <c r="DB15" s="192">
        <f ca="1">Costs!DB52/(1+VAT)*VAT*DB9*DB10</f>
        <v>0</v>
      </c>
      <c r="DC15" s="192">
        <f ca="1">Costs!DC52/(1+VAT)*VAT*DC9*DC10</f>
        <v>0</v>
      </c>
      <c r="DD15" s="192">
        <f ca="1">Costs!DD52/(1+VAT)*VAT*DD9*DD10</f>
        <v>0</v>
      </c>
      <c r="DE15" s="192">
        <f ca="1">Costs!DE52/(1+VAT)*VAT*DE9*DE10</f>
        <v>0</v>
      </c>
      <c r="DF15" s="192">
        <f ca="1">Costs!DF52/(1+VAT)*VAT*DF9*DF10</f>
        <v>0</v>
      </c>
      <c r="DG15" s="192">
        <f ca="1">Costs!DG52/(1+VAT)*VAT*DG9*DG10</f>
        <v>0</v>
      </c>
      <c r="DH15" s="192">
        <f ca="1">Costs!DH52/(1+VAT)*VAT*DH9*DH10</f>
        <v>0</v>
      </c>
      <c r="DI15" s="192">
        <f ca="1">Costs!DI52/(1+VAT)*VAT*DI9*DI10</f>
        <v>0</v>
      </c>
      <c r="DJ15" s="192">
        <f ca="1">Costs!DJ52/(1+VAT)*VAT*DJ9*DJ10</f>
        <v>0</v>
      </c>
      <c r="DK15" s="192">
        <f ca="1">Costs!DK52/(1+VAT)*VAT*DK9*DK10</f>
        <v>0</v>
      </c>
      <c r="DL15" s="192">
        <f ca="1">Costs!DL52/(1+VAT)*VAT*DL9*DL10</f>
        <v>0</v>
      </c>
      <c r="DM15" s="192">
        <f ca="1">Costs!DM52/(1+VAT)*VAT*DM9*DM10</f>
        <v>0</v>
      </c>
      <c r="DN15" s="192">
        <f ca="1">Costs!DN52/(1+VAT)*VAT*DN9*DN10</f>
        <v>0</v>
      </c>
      <c r="DO15" s="192">
        <f ca="1">Costs!DO52/(1+VAT)*VAT*DO9*DO10</f>
        <v>0</v>
      </c>
      <c r="DP15" s="192">
        <f ca="1">Costs!DP52/(1+VAT)*VAT*DP9*DP10</f>
        <v>0</v>
      </c>
      <c r="DQ15" s="192">
        <f ca="1">Costs!DQ52/(1+VAT)*VAT*DQ9*DQ10</f>
        <v>0</v>
      </c>
      <c r="DR15" s="192">
        <f ca="1">Costs!DR52/(1+VAT)*VAT*DR9*DR10</f>
        <v>0</v>
      </c>
      <c r="DS15" s="192">
        <f ca="1">Costs!DS52/(1+VAT)*VAT*DS9*DS10</f>
        <v>0</v>
      </c>
      <c r="DT15" s="192">
        <f ca="1">Costs!DT52/(1+VAT)*VAT*DT9*DT10</f>
        <v>0</v>
      </c>
      <c r="DU15" s="192">
        <f ca="1">Costs!DU52/(1+VAT)*VAT*DU9*DU10</f>
        <v>0</v>
      </c>
      <c r="DV15" s="209"/>
      <c r="DW15" s="209"/>
      <c r="DX15" s="209"/>
      <c r="DY15" s="209"/>
      <c r="DZ15" s="209"/>
      <c r="EA15" s="209"/>
      <c r="EB15" s="209"/>
      <c r="EC15" s="209"/>
      <c r="ED15" s="209"/>
      <c r="EE15" s="209"/>
      <c r="EF15" s="209"/>
      <c r="EG15" s="209"/>
      <c r="EH15" s="209"/>
      <c r="EI15" s="209"/>
      <c r="EJ15" s="209"/>
      <c r="EK15" s="209"/>
      <c r="EL15" s="209"/>
      <c r="EM15" s="209"/>
      <c r="EN15" s="209"/>
      <c r="EO15" s="209"/>
    </row>
    <row r="16" spans="1:145">
      <c r="A16" s="21"/>
      <c r="B16" s="21"/>
      <c r="C16" s="205" t="s">
        <v>430</v>
      </c>
      <c r="D16" s="206" t="s">
        <v>77</v>
      </c>
      <c r="E16" s="21"/>
      <c r="F16" s="206">
        <f ca="1">IF(F19&gt;(F18+F17),F19-SUM(F17:F18),0)</f>
        <v>0</v>
      </c>
      <c r="G16" s="206">
        <f t="shared" ref="G16:DU16" ca="1" si="3">IF(G19&gt;(G18+G17),G19-SUM(G17:G18),0)</f>
        <v>0</v>
      </c>
      <c r="H16" s="206">
        <f t="shared" ca="1" si="3"/>
        <v>0</v>
      </c>
      <c r="I16" s="206">
        <f t="shared" ca="1" si="3"/>
        <v>0</v>
      </c>
      <c r="J16" s="206">
        <f t="shared" ca="1" si="3"/>
        <v>0</v>
      </c>
      <c r="K16" s="206">
        <f t="shared" ca="1" si="3"/>
        <v>0</v>
      </c>
      <c r="L16" s="206">
        <f t="shared" ca="1" si="3"/>
        <v>0</v>
      </c>
      <c r="M16" s="206">
        <f t="shared" ca="1" si="3"/>
        <v>0</v>
      </c>
      <c r="N16" s="206">
        <f t="shared" ca="1" si="3"/>
        <v>0</v>
      </c>
      <c r="O16" s="206">
        <f t="shared" ca="1" si="3"/>
        <v>0</v>
      </c>
      <c r="P16" s="206">
        <f t="shared" ca="1" si="3"/>
        <v>0</v>
      </c>
      <c r="Q16" s="206">
        <f t="shared" ca="1" si="3"/>
        <v>0</v>
      </c>
      <c r="R16" s="206">
        <f ca="1">IF(R19&gt;(R18+R17),R19-SUM(R17:R18),0)</f>
        <v>0</v>
      </c>
      <c r="S16" s="206">
        <f t="shared" ca="1" si="3"/>
        <v>0</v>
      </c>
      <c r="T16" s="206">
        <f t="shared" ca="1" si="3"/>
        <v>0</v>
      </c>
      <c r="U16" s="206">
        <f t="shared" ca="1" si="3"/>
        <v>0</v>
      </c>
      <c r="V16" s="206">
        <f t="shared" ca="1" si="3"/>
        <v>0</v>
      </c>
      <c r="W16" s="206">
        <f t="shared" ca="1" si="3"/>
        <v>0</v>
      </c>
      <c r="X16" s="206">
        <f t="shared" ca="1" si="3"/>
        <v>0</v>
      </c>
      <c r="Y16" s="206">
        <f t="shared" ca="1" si="3"/>
        <v>0</v>
      </c>
      <c r="Z16" s="206">
        <f t="shared" ca="1" si="3"/>
        <v>0</v>
      </c>
      <c r="AA16" s="206">
        <f t="shared" ca="1" si="3"/>
        <v>0</v>
      </c>
      <c r="AB16" s="206">
        <f t="shared" ca="1" si="3"/>
        <v>0</v>
      </c>
      <c r="AC16" s="206">
        <f t="shared" ca="1" si="3"/>
        <v>0</v>
      </c>
      <c r="AD16" s="206">
        <f t="shared" ca="1" si="3"/>
        <v>0</v>
      </c>
      <c r="AE16" s="206">
        <f t="shared" ca="1" si="3"/>
        <v>0</v>
      </c>
      <c r="AF16" s="206">
        <f t="shared" ca="1" si="3"/>
        <v>0</v>
      </c>
      <c r="AG16" s="206">
        <f t="shared" ca="1" si="3"/>
        <v>0</v>
      </c>
      <c r="AH16" s="206">
        <f t="shared" ca="1" si="3"/>
        <v>0</v>
      </c>
      <c r="AI16" s="206">
        <f t="shared" ca="1" si="3"/>
        <v>0</v>
      </c>
      <c r="AJ16" s="206">
        <f t="shared" ca="1" si="3"/>
        <v>0</v>
      </c>
      <c r="AK16" s="206">
        <f t="shared" ca="1" si="3"/>
        <v>0</v>
      </c>
      <c r="AL16" s="206">
        <f t="shared" ca="1" si="3"/>
        <v>0</v>
      </c>
      <c r="AM16" s="206">
        <f t="shared" ca="1" si="3"/>
        <v>0</v>
      </c>
      <c r="AN16" s="206">
        <f t="shared" ca="1" si="3"/>
        <v>0</v>
      </c>
      <c r="AO16" s="206">
        <f t="shared" ca="1" si="3"/>
        <v>0</v>
      </c>
      <c r="AP16" s="206">
        <f t="shared" ca="1" si="3"/>
        <v>0</v>
      </c>
      <c r="AQ16" s="206">
        <f t="shared" ca="1" si="3"/>
        <v>0</v>
      </c>
      <c r="AR16" s="206">
        <f t="shared" ca="1" si="3"/>
        <v>0</v>
      </c>
      <c r="AS16" s="206">
        <f t="shared" ca="1" si="3"/>
        <v>0</v>
      </c>
      <c r="AT16" s="206">
        <f t="shared" ca="1" si="3"/>
        <v>0</v>
      </c>
      <c r="AU16" s="206">
        <f t="shared" ca="1" si="3"/>
        <v>0</v>
      </c>
      <c r="AV16" s="206">
        <f t="shared" ca="1" si="3"/>
        <v>0</v>
      </c>
      <c r="AW16" s="206">
        <f t="shared" ca="1" si="3"/>
        <v>0</v>
      </c>
      <c r="AX16" s="206">
        <f t="shared" ca="1" si="3"/>
        <v>0</v>
      </c>
      <c r="AY16" s="206">
        <f t="shared" ca="1" si="3"/>
        <v>0</v>
      </c>
      <c r="AZ16" s="206">
        <f t="shared" ca="1" si="3"/>
        <v>0</v>
      </c>
      <c r="BA16" s="206">
        <f t="shared" ca="1" si="3"/>
        <v>0</v>
      </c>
      <c r="BB16" s="206">
        <f t="shared" ca="1" si="3"/>
        <v>0</v>
      </c>
      <c r="BC16" s="206">
        <f t="shared" ca="1" si="3"/>
        <v>0</v>
      </c>
      <c r="BD16" s="206">
        <f t="shared" ca="1" si="3"/>
        <v>0</v>
      </c>
      <c r="BE16" s="206">
        <f t="shared" ca="1" si="3"/>
        <v>0</v>
      </c>
      <c r="BF16" s="206">
        <f t="shared" ca="1" si="3"/>
        <v>0</v>
      </c>
      <c r="BG16" s="206">
        <f t="shared" ca="1" si="3"/>
        <v>0</v>
      </c>
      <c r="BH16" s="206">
        <f t="shared" ca="1" si="3"/>
        <v>0</v>
      </c>
      <c r="BI16" s="206">
        <f t="shared" ca="1" si="3"/>
        <v>0</v>
      </c>
      <c r="BJ16" s="206">
        <f t="shared" ca="1" si="3"/>
        <v>0</v>
      </c>
      <c r="BK16" s="206">
        <f t="shared" ca="1" si="3"/>
        <v>0</v>
      </c>
      <c r="BL16" s="206">
        <f t="shared" ca="1" si="3"/>
        <v>0</v>
      </c>
      <c r="BM16" s="206">
        <f t="shared" ca="1" si="3"/>
        <v>0</v>
      </c>
      <c r="BN16" s="206">
        <f t="shared" ca="1" si="3"/>
        <v>0</v>
      </c>
      <c r="BO16" s="206">
        <f t="shared" ca="1" si="3"/>
        <v>0</v>
      </c>
      <c r="BP16" s="206">
        <f t="shared" ca="1" si="3"/>
        <v>0</v>
      </c>
      <c r="BQ16" s="206">
        <f t="shared" ca="1" si="3"/>
        <v>0</v>
      </c>
      <c r="BR16" s="206">
        <f t="shared" ca="1" si="3"/>
        <v>0</v>
      </c>
      <c r="BS16" s="206">
        <f t="shared" ca="1" si="3"/>
        <v>0</v>
      </c>
      <c r="BT16" s="206">
        <f t="shared" ca="1" si="3"/>
        <v>0</v>
      </c>
      <c r="BU16" s="206">
        <f t="shared" ca="1" si="3"/>
        <v>0</v>
      </c>
      <c r="BV16" s="206">
        <f t="shared" ca="1" si="3"/>
        <v>0</v>
      </c>
      <c r="BW16" s="206">
        <f t="shared" ca="1" si="3"/>
        <v>0</v>
      </c>
      <c r="BX16" s="206">
        <f t="shared" ca="1" si="3"/>
        <v>0</v>
      </c>
      <c r="BY16" s="206">
        <f t="shared" ca="1" si="3"/>
        <v>0</v>
      </c>
      <c r="BZ16" s="206">
        <f t="shared" ca="1" si="3"/>
        <v>0</v>
      </c>
      <c r="CA16" s="206">
        <f t="shared" ca="1" si="3"/>
        <v>0</v>
      </c>
      <c r="CB16" s="206">
        <f t="shared" ca="1" si="3"/>
        <v>0</v>
      </c>
      <c r="CC16" s="206">
        <f t="shared" ca="1" si="3"/>
        <v>0</v>
      </c>
      <c r="CD16" s="206">
        <f t="shared" ca="1" si="3"/>
        <v>0</v>
      </c>
      <c r="CE16" s="206">
        <f t="shared" ca="1" si="3"/>
        <v>0</v>
      </c>
      <c r="CF16" s="206">
        <f t="shared" ca="1" si="3"/>
        <v>0</v>
      </c>
      <c r="CG16" s="206">
        <f t="shared" ca="1" si="3"/>
        <v>0</v>
      </c>
      <c r="CH16" s="206">
        <f t="shared" ca="1" si="3"/>
        <v>0</v>
      </c>
      <c r="CI16" s="206">
        <f t="shared" ca="1" si="3"/>
        <v>0</v>
      </c>
      <c r="CJ16" s="206">
        <f t="shared" ca="1" si="3"/>
        <v>0</v>
      </c>
      <c r="CK16" s="206">
        <f t="shared" ca="1" si="3"/>
        <v>0</v>
      </c>
      <c r="CL16" s="206">
        <f t="shared" ca="1" si="3"/>
        <v>0</v>
      </c>
      <c r="CM16" s="206">
        <f t="shared" ca="1" si="3"/>
        <v>0</v>
      </c>
      <c r="CN16" s="206">
        <f t="shared" ca="1" si="3"/>
        <v>0</v>
      </c>
      <c r="CO16" s="206">
        <f t="shared" ca="1" si="3"/>
        <v>0</v>
      </c>
      <c r="CP16" s="206">
        <f t="shared" ca="1" si="3"/>
        <v>0</v>
      </c>
      <c r="CQ16" s="206">
        <f t="shared" ca="1" si="3"/>
        <v>0</v>
      </c>
      <c r="CR16" s="206">
        <f t="shared" ca="1" si="3"/>
        <v>0</v>
      </c>
      <c r="CS16" s="206">
        <f t="shared" ca="1" si="3"/>
        <v>0</v>
      </c>
      <c r="CT16" s="206">
        <f t="shared" ca="1" si="3"/>
        <v>0</v>
      </c>
      <c r="CU16" s="206">
        <f t="shared" ca="1" si="3"/>
        <v>0</v>
      </c>
      <c r="CV16" s="206">
        <f t="shared" ca="1" si="3"/>
        <v>0</v>
      </c>
      <c r="CW16" s="206">
        <f t="shared" ca="1" si="3"/>
        <v>0</v>
      </c>
      <c r="CX16" s="206">
        <f t="shared" ca="1" si="3"/>
        <v>0</v>
      </c>
      <c r="CY16" s="206">
        <f t="shared" ca="1" si="3"/>
        <v>0</v>
      </c>
      <c r="CZ16" s="206">
        <f t="shared" ca="1" si="3"/>
        <v>0</v>
      </c>
      <c r="DA16" s="206">
        <f t="shared" ca="1" si="3"/>
        <v>0</v>
      </c>
      <c r="DB16" s="206">
        <f t="shared" ca="1" si="3"/>
        <v>0</v>
      </c>
      <c r="DC16" s="206">
        <f t="shared" ca="1" si="3"/>
        <v>0</v>
      </c>
      <c r="DD16" s="206">
        <f t="shared" ca="1" si="3"/>
        <v>0</v>
      </c>
      <c r="DE16" s="206">
        <f t="shared" ca="1" si="3"/>
        <v>0</v>
      </c>
      <c r="DF16" s="206">
        <f t="shared" ca="1" si="3"/>
        <v>0</v>
      </c>
      <c r="DG16" s="206">
        <f t="shared" ca="1" si="3"/>
        <v>0</v>
      </c>
      <c r="DH16" s="206">
        <f t="shared" ca="1" si="3"/>
        <v>0</v>
      </c>
      <c r="DI16" s="206">
        <f t="shared" ca="1" si="3"/>
        <v>0</v>
      </c>
      <c r="DJ16" s="206">
        <f t="shared" ca="1" si="3"/>
        <v>0</v>
      </c>
      <c r="DK16" s="206">
        <f t="shared" ca="1" si="3"/>
        <v>0</v>
      </c>
      <c r="DL16" s="206">
        <f t="shared" ca="1" si="3"/>
        <v>0</v>
      </c>
      <c r="DM16" s="206">
        <f t="shared" ca="1" si="3"/>
        <v>0</v>
      </c>
      <c r="DN16" s="206">
        <f t="shared" ca="1" si="3"/>
        <v>0</v>
      </c>
      <c r="DO16" s="206">
        <f t="shared" ca="1" si="3"/>
        <v>0</v>
      </c>
      <c r="DP16" s="206">
        <f t="shared" ca="1" si="3"/>
        <v>0</v>
      </c>
      <c r="DQ16" s="206">
        <f t="shared" ca="1" si="3"/>
        <v>0</v>
      </c>
      <c r="DR16" s="206">
        <f t="shared" ca="1" si="3"/>
        <v>0</v>
      </c>
      <c r="DS16" s="206">
        <f t="shared" ca="1" si="3"/>
        <v>0</v>
      </c>
      <c r="DT16" s="206">
        <f t="shared" ca="1" si="3"/>
        <v>0</v>
      </c>
      <c r="DU16" s="206">
        <f t="shared" ca="1" si="3"/>
        <v>0</v>
      </c>
      <c r="DV16" s="205"/>
      <c r="DW16" s="205"/>
      <c r="DX16" s="205"/>
      <c r="DY16" s="205"/>
      <c r="DZ16" s="205"/>
      <c r="EA16" s="205"/>
      <c r="EB16" s="205"/>
      <c r="EC16" s="205"/>
      <c r="ED16" s="205"/>
      <c r="EE16" s="205"/>
      <c r="EF16" s="205"/>
      <c r="EG16" s="205"/>
      <c r="EH16" s="205"/>
      <c r="EI16" s="205"/>
      <c r="EJ16" s="205"/>
      <c r="EK16" s="205"/>
      <c r="EL16" s="205"/>
      <c r="EM16" s="205"/>
      <c r="EN16" s="205"/>
      <c r="EO16" s="205"/>
    </row>
    <row r="17" spans="1:145">
      <c r="A17" s="21"/>
      <c r="B17" s="21"/>
      <c r="C17" s="207" t="s">
        <v>431</v>
      </c>
      <c r="D17" s="208" t="s">
        <v>77</v>
      </c>
      <c r="E17" s="21"/>
      <c r="F17" s="192">
        <f>E20</f>
        <v>0</v>
      </c>
      <c r="G17" s="192">
        <f t="shared" ref="G17:DU17" ca="1" si="4">F20</f>
        <v>0</v>
      </c>
      <c r="H17" s="192">
        <f t="shared" ca="1" si="4"/>
        <v>0</v>
      </c>
      <c r="I17" s="192">
        <f t="shared" ca="1" si="4"/>
        <v>0</v>
      </c>
      <c r="J17" s="192">
        <f t="shared" ca="1" si="4"/>
        <v>0</v>
      </c>
      <c r="K17" s="192">
        <f t="shared" ca="1" si="4"/>
        <v>0</v>
      </c>
      <c r="L17" s="192">
        <f t="shared" ca="1" si="4"/>
        <v>0</v>
      </c>
      <c r="M17" s="192">
        <f t="shared" ca="1" si="4"/>
        <v>0</v>
      </c>
      <c r="N17" s="192">
        <f t="shared" ca="1" si="4"/>
        <v>0</v>
      </c>
      <c r="O17" s="192">
        <f t="shared" ca="1" si="4"/>
        <v>0</v>
      </c>
      <c r="P17" s="192">
        <f t="shared" ca="1" si="4"/>
        <v>0</v>
      </c>
      <c r="Q17" s="192">
        <f t="shared" ca="1" si="4"/>
        <v>0</v>
      </c>
      <c r="R17" s="192">
        <f t="shared" ca="1" si="4"/>
        <v>0</v>
      </c>
      <c r="S17" s="192">
        <f t="shared" ca="1" si="4"/>
        <v>0</v>
      </c>
      <c r="T17" s="192">
        <f t="shared" ca="1" si="4"/>
        <v>0</v>
      </c>
      <c r="U17" s="192">
        <f t="shared" ca="1" si="4"/>
        <v>0</v>
      </c>
      <c r="V17" s="192">
        <f t="shared" ca="1" si="4"/>
        <v>0</v>
      </c>
      <c r="W17" s="192">
        <f t="shared" ca="1" si="4"/>
        <v>0</v>
      </c>
      <c r="X17" s="192">
        <f t="shared" ca="1" si="4"/>
        <v>0</v>
      </c>
      <c r="Y17" s="192">
        <f t="shared" ca="1" si="4"/>
        <v>0</v>
      </c>
      <c r="Z17" s="192">
        <f t="shared" ca="1" si="4"/>
        <v>0</v>
      </c>
      <c r="AA17" s="192">
        <f t="shared" ca="1" si="4"/>
        <v>0</v>
      </c>
      <c r="AB17" s="192">
        <f t="shared" ca="1" si="4"/>
        <v>0</v>
      </c>
      <c r="AC17" s="192">
        <f t="shared" ca="1" si="4"/>
        <v>0</v>
      </c>
      <c r="AD17" s="192">
        <f t="shared" ca="1" si="4"/>
        <v>0</v>
      </c>
      <c r="AE17" s="192">
        <f t="shared" ca="1" si="4"/>
        <v>0</v>
      </c>
      <c r="AF17" s="192">
        <f t="shared" ca="1" si="4"/>
        <v>0</v>
      </c>
      <c r="AG17" s="192">
        <f t="shared" ca="1" si="4"/>
        <v>0</v>
      </c>
      <c r="AH17" s="192">
        <f t="shared" ca="1" si="4"/>
        <v>0</v>
      </c>
      <c r="AI17" s="192">
        <f t="shared" ca="1" si="4"/>
        <v>0</v>
      </c>
      <c r="AJ17" s="192">
        <f t="shared" ca="1" si="4"/>
        <v>0</v>
      </c>
      <c r="AK17" s="192">
        <f t="shared" ca="1" si="4"/>
        <v>0</v>
      </c>
      <c r="AL17" s="192">
        <f t="shared" ca="1" si="4"/>
        <v>0</v>
      </c>
      <c r="AM17" s="192">
        <f t="shared" ca="1" si="4"/>
        <v>0</v>
      </c>
      <c r="AN17" s="192">
        <f t="shared" ca="1" si="4"/>
        <v>0</v>
      </c>
      <c r="AO17" s="192">
        <f t="shared" ca="1" si="4"/>
        <v>0</v>
      </c>
      <c r="AP17" s="192">
        <f t="shared" ca="1" si="4"/>
        <v>0</v>
      </c>
      <c r="AQ17" s="192">
        <f t="shared" ca="1" si="4"/>
        <v>0</v>
      </c>
      <c r="AR17" s="192">
        <f t="shared" ca="1" si="4"/>
        <v>0</v>
      </c>
      <c r="AS17" s="192">
        <f t="shared" ca="1" si="4"/>
        <v>0</v>
      </c>
      <c r="AT17" s="192">
        <f t="shared" ca="1" si="4"/>
        <v>0</v>
      </c>
      <c r="AU17" s="192">
        <f t="shared" ca="1" si="4"/>
        <v>0</v>
      </c>
      <c r="AV17" s="192">
        <f t="shared" ca="1" si="4"/>
        <v>0</v>
      </c>
      <c r="AW17" s="192">
        <f t="shared" ca="1" si="4"/>
        <v>0</v>
      </c>
      <c r="AX17" s="192">
        <f t="shared" ca="1" si="4"/>
        <v>0</v>
      </c>
      <c r="AY17" s="192">
        <f t="shared" ca="1" si="4"/>
        <v>0</v>
      </c>
      <c r="AZ17" s="192">
        <f t="shared" ca="1" si="4"/>
        <v>0</v>
      </c>
      <c r="BA17" s="192">
        <f t="shared" ca="1" si="4"/>
        <v>0</v>
      </c>
      <c r="BB17" s="192">
        <f t="shared" ca="1" si="4"/>
        <v>0</v>
      </c>
      <c r="BC17" s="192">
        <f t="shared" ca="1" si="4"/>
        <v>0</v>
      </c>
      <c r="BD17" s="192">
        <f t="shared" ca="1" si="4"/>
        <v>0</v>
      </c>
      <c r="BE17" s="192">
        <f t="shared" ca="1" si="4"/>
        <v>0</v>
      </c>
      <c r="BF17" s="192">
        <f t="shared" ca="1" si="4"/>
        <v>0</v>
      </c>
      <c r="BG17" s="192">
        <f t="shared" ca="1" si="4"/>
        <v>0</v>
      </c>
      <c r="BH17" s="192">
        <f t="shared" ca="1" si="4"/>
        <v>0</v>
      </c>
      <c r="BI17" s="192">
        <f t="shared" ca="1" si="4"/>
        <v>0</v>
      </c>
      <c r="BJ17" s="192">
        <f t="shared" ca="1" si="4"/>
        <v>0</v>
      </c>
      <c r="BK17" s="192">
        <f t="shared" ca="1" si="4"/>
        <v>0</v>
      </c>
      <c r="BL17" s="192">
        <f t="shared" ca="1" si="4"/>
        <v>0</v>
      </c>
      <c r="BM17" s="192">
        <f t="shared" ca="1" si="4"/>
        <v>0</v>
      </c>
      <c r="BN17" s="192">
        <f t="shared" ca="1" si="4"/>
        <v>0</v>
      </c>
      <c r="BO17" s="192">
        <f t="shared" ca="1" si="4"/>
        <v>0</v>
      </c>
      <c r="BP17" s="192">
        <f t="shared" ca="1" si="4"/>
        <v>0</v>
      </c>
      <c r="BQ17" s="192">
        <f t="shared" ca="1" si="4"/>
        <v>0</v>
      </c>
      <c r="BR17" s="192">
        <f t="shared" ca="1" si="4"/>
        <v>0</v>
      </c>
      <c r="BS17" s="192">
        <f t="shared" ca="1" si="4"/>
        <v>0</v>
      </c>
      <c r="BT17" s="192">
        <f t="shared" ca="1" si="4"/>
        <v>0</v>
      </c>
      <c r="BU17" s="192">
        <f t="shared" ca="1" si="4"/>
        <v>0</v>
      </c>
      <c r="BV17" s="192">
        <f t="shared" ca="1" si="4"/>
        <v>0</v>
      </c>
      <c r="BW17" s="192">
        <f t="shared" ca="1" si="4"/>
        <v>0</v>
      </c>
      <c r="BX17" s="192">
        <f t="shared" ca="1" si="4"/>
        <v>0</v>
      </c>
      <c r="BY17" s="192">
        <f t="shared" ca="1" si="4"/>
        <v>0</v>
      </c>
      <c r="BZ17" s="192">
        <f t="shared" ca="1" si="4"/>
        <v>0</v>
      </c>
      <c r="CA17" s="192">
        <f t="shared" ca="1" si="4"/>
        <v>0</v>
      </c>
      <c r="CB17" s="192">
        <f t="shared" ca="1" si="4"/>
        <v>0</v>
      </c>
      <c r="CC17" s="192">
        <f t="shared" ca="1" si="4"/>
        <v>0</v>
      </c>
      <c r="CD17" s="192">
        <f t="shared" ca="1" si="4"/>
        <v>0</v>
      </c>
      <c r="CE17" s="192">
        <f t="shared" ca="1" si="4"/>
        <v>0</v>
      </c>
      <c r="CF17" s="192">
        <f t="shared" ca="1" si="4"/>
        <v>0</v>
      </c>
      <c r="CG17" s="192">
        <f t="shared" ca="1" si="4"/>
        <v>0</v>
      </c>
      <c r="CH17" s="192">
        <f t="shared" ca="1" si="4"/>
        <v>0</v>
      </c>
      <c r="CI17" s="192">
        <f t="shared" ca="1" si="4"/>
        <v>0</v>
      </c>
      <c r="CJ17" s="192">
        <f t="shared" ca="1" si="4"/>
        <v>0</v>
      </c>
      <c r="CK17" s="192">
        <f t="shared" ca="1" si="4"/>
        <v>0</v>
      </c>
      <c r="CL17" s="192">
        <f t="shared" ca="1" si="4"/>
        <v>0</v>
      </c>
      <c r="CM17" s="192">
        <f t="shared" ca="1" si="4"/>
        <v>0</v>
      </c>
      <c r="CN17" s="192">
        <f t="shared" ca="1" si="4"/>
        <v>0</v>
      </c>
      <c r="CO17" s="192">
        <f t="shared" ca="1" si="4"/>
        <v>0</v>
      </c>
      <c r="CP17" s="192">
        <f t="shared" ca="1" si="4"/>
        <v>0</v>
      </c>
      <c r="CQ17" s="192">
        <f t="shared" ca="1" si="4"/>
        <v>0</v>
      </c>
      <c r="CR17" s="192">
        <f t="shared" ca="1" si="4"/>
        <v>0</v>
      </c>
      <c r="CS17" s="192">
        <f t="shared" ca="1" si="4"/>
        <v>0</v>
      </c>
      <c r="CT17" s="192">
        <f t="shared" ca="1" si="4"/>
        <v>0</v>
      </c>
      <c r="CU17" s="192">
        <f t="shared" ca="1" si="4"/>
        <v>0</v>
      </c>
      <c r="CV17" s="192">
        <f t="shared" ca="1" si="4"/>
        <v>0</v>
      </c>
      <c r="CW17" s="192">
        <f t="shared" ca="1" si="4"/>
        <v>0</v>
      </c>
      <c r="CX17" s="192">
        <f t="shared" ca="1" si="4"/>
        <v>0</v>
      </c>
      <c r="CY17" s="192">
        <f t="shared" ca="1" si="4"/>
        <v>0</v>
      </c>
      <c r="CZ17" s="192">
        <f t="shared" ca="1" si="4"/>
        <v>0</v>
      </c>
      <c r="DA17" s="192">
        <f t="shared" ca="1" si="4"/>
        <v>0</v>
      </c>
      <c r="DB17" s="192">
        <f t="shared" ca="1" si="4"/>
        <v>0</v>
      </c>
      <c r="DC17" s="192">
        <f t="shared" ca="1" si="4"/>
        <v>0</v>
      </c>
      <c r="DD17" s="192">
        <f t="shared" ca="1" si="4"/>
        <v>0</v>
      </c>
      <c r="DE17" s="192">
        <f t="shared" ca="1" si="4"/>
        <v>0</v>
      </c>
      <c r="DF17" s="192">
        <f t="shared" ca="1" si="4"/>
        <v>0</v>
      </c>
      <c r="DG17" s="192">
        <f t="shared" ca="1" si="4"/>
        <v>0</v>
      </c>
      <c r="DH17" s="192">
        <f t="shared" ca="1" si="4"/>
        <v>0</v>
      </c>
      <c r="DI17" s="192">
        <f t="shared" ca="1" si="4"/>
        <v>0</v>
      </c>
      <c r="DJ17" s="192">
        <f t="shared" ca="1" si="4"/>
        <v>0</v>
      </c>
      <c r="DK17" s="192">
        <f t="shared" ca="1" si="4"/>
        <v>0</v>
      </c>
      <c r="DL17" s="192">
        <f t="shared" ca="1" si="4"/>
        <v>0</v>
      </c>
      <c r="DM17" s="192">
        <f t="shared" ca="1" si="4"/>
        <v>0</v>
      </c>
      <c r="DN17" s="192">
        <f t="shared" ca="1" si="4"/>
        <v>0</v>
      </c>
      <c r="DO17" s="192">
        <f t="shared" ca="1" si="4"/>
        <v>0</v>
      </c>
      <c r="DP17" s="192">
        <f t="shared" ca="1" si="4"/>
        <v>0</v>
      </c>
      <c r="DQ17" s="192">
        <f t="shared" ca="1" si="4"/>
        <v>0</v>
      </c>
      <c r="DR17" s="192">
        <f t="shared" ca="1" si="4"/>
        <v>0</v>
      </c>
      <c r="DS17" s="192">
        <f t="shared" ca="1" si="4"/>
        <v>0</v>
      </c>
      <c r="DT17" s="192">
        <f t="shared" ca="1" si="4"/>
        <v>0</v>
      </c>
      <c r="DU17" s="192">
        <f t="shared" ca="1" si="4"/>
        <v>0</v>
      </c>
      <c r="DV17" s="209"/>
      <c r="DW17" s="209"/>
      <c r="DX17" s="209"/>
      <c r="DY17" s="209"/>
      <c r="DZ17" s="209"/>
      <c r="EA17" s="209"/>
      <c r="EB17" s="209"/>
      <c r="EC17" s="209"/>
      <c r="ED17" s="209"/>
      <c r="EE17" s="209"/>
      <c r="EF17" s="209"/>
      <c r="EG17" s="209"/>
      <c r="EH17" s="209"/>
      <c r="EI17" s="209"/>
      <c r="EJ17" s="209"/>
      <c r="EK17" s="209"/>
      <c r="EL17" s="209"/>
      <c r="EM17" s="209"/>
      <c r="EN17" s="209"/>
      <c r="EO17" s="209"/>
    </row>
    <row r="18" spans="1:145">
      <c r="A18" s="21"/>
      <c r="B18" s="21"/>
      <c r="C18" s="207" t="s">
        <v>432</v>
      </c>
      <c r="D18" s="208" t="s">
        <v>77</v>
      </c>
      <c r="E18" s="21"/>
      <c r="F18" s="192">
        <f ca="1">F14</f>
        <v>0</v>
      </c>
      <c r="G18" s="192">
        <f t="shared" ref="G18:DU18" ca="1" si="5">G14</f>
        <v>0</v>
      </c>
      <c r="H18" s="192">
        <f t="shared" ca="1" si="5"/>
        <v>0</v>
      </c>
      <c r="I18" s="192">
        <f t="shared" ca="1" si="5"/>
        <v>0</v>
      </c>
      <c r="J18" s="192">
        <f t="shared" ca="1" si="5"/>
        <v>0</v>
      </c>
      <c r="K18" s="192">
        <f t="shared" ca="1" si="5"/>
        <v>0</v>
      </c>
      <c r="L18" s="192">
        <f t="shared" ca="1" si="5"/>
        <v>0</v>
      </c>
      <c r="M18" s="192">
        <f t="shared" ca="1" si="5"/>
        <v>0</v>
      </c>
      <c r="N18" s="192">
        <f t="shared" ca="1" si="5"/>
        <v>0</v>
      </c>
      <c r="O18" s="192">
        <f t="shared" ca="1" si="5"/>
        <v>0</v>
      </c>
      <c r="P18" s="192">
        <f t="shared" ca="1" si="5"/>
        <v>0</v>
      </c>
      <c r="Q18" s="192">
        <f t="shared" ca="1" si="5"/>
        <v>0</v>
      </c>
      <c r="R18" s="192">
        <f t="shared" ca="1" si="5"/>
        <v>0</v>
      </c>
      <c r="S18" s="192">
        <f t="shared" ca="1" si="5"/>
        <v>0</v>
      </c>
      <c r="T18" s="192">
        <f t="shared" ca="1" si="5"/>
        <v>0</v>
      </c>
      <c r="U18" s="192">
        <f t="shared" ca="1" si="5"/>
        <v>0</v>
      </c>
      <c r="V18" s="192">
        <f t="shared" ca="1" si="5"/>
        <v>0</v>
      </c>
      <c r="W18" s="192">
        <f t="shared" ca="1" si="5"/>
        <v>0</v>
      </c>
      <c r="X18" s="192">
        <f t="shared" ca="1" si="5"/>
        <v>0</v>
      </c>
      <c r="Y18" s="192">
        <f t="shared" ca="1" si="5"/>
        <v>0</v>
      </c>
      <c r="Z18" s="192">
        <f t="shared" ca="1" si="5"/>
        <v>0</v>
      </c>
      <c r="AA18" s="192">
        <f t="shared" ca="1" si="5"/>
        <v>0</v>
      </c>
      <c r="AB18" s="192">
        <f t="shared" ca="1" si="5"/>
        <v>0</v>
      </c>
      <c r="AC18" s="192">
        <f t="shared" ca="1" si="5"/>
        <v>0</v>
      </c>
      <c r="AD18" s="192">
        <f t="shared" ca="1" si="5"/>
        <v>0</v>
      </c>
      <c r="AE18" s="192">
        <f t="shared" ca="1" si="5"/>
        <v>0</v>
      </c>
      <c r="AF18" s="192">
        <f t="shared" ca="1" si="5"/>
        <v>0</v>
      </c>
      <c r="AG18" s="192">
        <f t="shared" ca="1" si="5"/>
        <v>0</v>
      </c>
      <c r="AH18" s="192">
        <f t="shared" ca="1" si="5"/>
        <v>0</v>
      </c>
      <c r="AI18" s="192">
        <f t="shared" ca="1" si="5"/>
        <v>0</v>
      </c>
      <c r="AJ18" s="192">
        <f t="shared" ca="1" si="5"/>
        <v>0</v>
      </c>
      <c r="AK18" s="192">
        <f t="shared" ca="1" si="5"/>
        <v>0</v>
      </c>
      <c r="AL18" s="192">
        <f t="shared" ca="1" si="5"/>
        <v>0</v>
      </c>
      <c r="AM18" s="192">
        <f t="shared" ca="1" si="5"/>
        <v>0</v>
      </c>
      <c r="AN18" s="192">
        <f t="shared" ca="1" si="5"/>
        <v>0</v>
      </c>
      <c r="AO18" s="192">
        <f t="shared" ca="1" si="5"/>
        <v>0</v>
      </c>
      <c r="AP18" s="192">
        <f t="shared" ca="1" si="5"/>
        <v>0</v>
      </c>
      <c r="AQ18" s="192">
        <f t="shared" ca="1" si="5"/>
        <v>0</v>
      </c>
      <c r="AR18" s="192">
        <f t="shared" ca="1" si="5"/>
        <v>0</v>
      </c>
      <c r="AS18" s="192">
        <f t="shared" ca="1" si="5"/>
        <v>0</v>
      </c>
      <c r="AT18" s="192">
        <f t="shared" ca="1" si="5"/>
        <v>0</v>
      </c>
      <c r="AU18" s="192">
        <f t="shared" ca="1" si="5"/>
        <v>0</v>
      </c>
      <c r="AV18" s="192">
        <f t="shared" ca="1" si="5"/>
        <v>0</v>
      </c>
      <c r="AW18" s="192">
        <f t="shared" ca="1" si="5"/>
        <v>0</v>
      </c>
      <c r="AX18" s="192">
        <f t="shared" ca="1" si="5"/>
        <v>0</v>
      </c>
      <c r="AY18" s="192">
        <f t="shared" ca="1" si="5"/>
        <v>0</v>
      </c>
      <c r="AZ18" s="192">
        <f t="shared" ca="1" si="5"/>
        <v>0</v>
      </c>
      <c r="BA18" s="192">
        <f t="shared" ca="1" si="5"/>
        <v>0</v>
      </c>
      <c r="BB18" s="192">
        <f t="shared" ca="1" si="5"/>
        <v>0</v>
      </c>
      <c r="BC18" s="192">
        <f t="shared" ca="1" si="5"/>
        <v>0</v>
      </c>
      <c r="BD18" s="192">
        <f t="shared" ca="1" si="5"/>
        <v>0</v>
      </c>
      <c r="BE18" s="192">
        <f t="shared" ca="1" si="5"/>
        <v>0</v>
      </c>
      <c r="BF18" s="192">
        <f t="shared" ca="1" si="5"/>
        <v>0</v>
      </c>
      <c r="BG18" s="192">
        <f t="shared" ca="1" si="5"/>
        <v>0</v>
      </c>
      <c r="BH18" s="192">
        <f t="shared" ca="1" si="5"/>
        <v>0</v>
      </c>
      <c r="BI18" s="192">
        <f t="shared" ca="1" si="5"/>
        <v>0</v>
      </c>
      <c r="BJ18" s="192">
        <f t="shared" ca="1" si="5"/>
        <v>0</v>
      </c>
      <c r="BK18" s="192">
        <f t="shared" ca="1" si="5"/>
        <v>0</v>
      </c>
      <c r="BL18" s="192">
        <f t="shared" ca="1" si="5"/>
        <v>0</v>
      </c>
      <c r="BM18" s="192">
        <f t="shared" ca="1" si="5"/>
        <v>0</v>
      </c>
      <c r="BN18" s="192">
        <f t="shared" ca="1" si="5"/>
        <v>0</v>
      </c>
      <c r="BO18" s="192">
        <f t="shared" ca="1" si="5"/>
        <v>0</v>
      </c>
      <c r="BP18" s="192">
        <f t="shared" ca="1" si="5"/>
        <v>0</v>
      </c>
      <c r="BQ18" s="192">
        <f t="shared" ca="1" si="5"/>
        <v>0</v>
      </c>
      <c r="BR18" s="192">
        <f t="shared" ca="1" si="5"/>
        <v>0</v>
      </c>
      <c r="BS18" s="192">
        <f t="shared" ca="1" si="5"/>
        <v>0</v>
      </c>
      <c r="BT18" s="192">
        <f t="shared" ca="1" si="5"/>
        <v>0</v>
      </c>
      <c r="BU18" s="192">
        <f t="shared" ca="1" si="5"/>
        <v>0</v>
      </c>
      <c r="BV18" s="192">
        <f t="shared" ca="1" si="5"/>
        <v>0</v>
      </c>
      <c r="BW18" s="192">
        <f t="shared" ca="1" si="5"/>
        <v>0</v>
      </c>
      <c r="BX18" s="192">
        <f t="shared" ca="1" si="5"/>
        <v>0</v>
      </c>
      <c r="BY18" s="192">
        <f t="shared" ca="1" si="5"/>
        <v>0</v>
      </c>
      <c r="BZ18" s="192">
        <f t="shared" ca="1" si="5"/>
        <v>0</v>
      </c>
      <c r="CA18" s="192">
        <f t="shared" ca="1" si="5"/>
        <v>0</v>
      </c>
      <c r="CB18" s="192">
        <f t="shared" ca="1" si="5"/>
        <v>0</v>
      </c>
      <c r="CC18" s="192">
        <f t="shared" ca="1" si="5"/>
        <v>0</v>
      </c>
      <c r="CD18" s="192">
        <f t="shared" ca="1" si="5"/>
        <v>0</v>
      </c>
      <c r="CE18" s="192">
        <f t="shared" ca="1" si="5"/>
        <v>0</v>
      </c>
      <c r="CF18" s="192">
        <f t="shared" ca="1" si="5"/>
        <v>0</v>
      </c>
      <c r="CG18" s="192">
        <f t="shared" ca="1" si="5"/>
        <v>0</v>
      </c>
      <c r="CH18" s="192">
        <f t="shared" ca="1" si="5"/>
        <v>0</v>
      </c>
      <c r="CI18" s="192">
        <f t="shared" ca="1" si="5"/>
        <v>0</v>
      </c>
      <c r="CJ18" s="192">
        <f t="shared" ca="1" si="5"/>
        <v>0</v>
      </c>
      <c r="CK18" s="192">
        <f t="shared" ca="1" si="5"/>
        <v>0</v>
      </c>
      <c r="CL18" s="192">
        <f t="shared" ca="1" si="5"/>
        <v>0</v>
      </c>
      <c r="CM18" s="192">
        <f t="shared" ca="1" si="5"/>
        <v>0</v>
      </c>
      <c r="CN18" s="192">
        <f t="shared" ca="1" si="5"/>
        <v>0</v>
      </c>
      <c r="CO18" s="192">
        <f t="shared" ca="1" si="5"/>
        <v>0</v>
      </c>
      <c r="CP18" s="192">
        <f t="shared" ca="1" si="5"/>
        <v>0</v>
      </c>
      <c r="CQ18" s="192">
        <f t="shared" ca="1" si="5"/>
        <v>0</v>
      </c>
      <c r="CR18" s="192">
        <f t="shared" ca="1" si="5"/>
        <v>0</v>
      </c>
      <c r="CS18" s="192">
        <f t="shared" ca="1" si="5"/>
        <v>0</v>
      </c>
      <c r="CT18" s="192">
        <f t="shared" ca="1" si="5"/>
        <v>0</v>
      </c>
      <c r="CU18" s="192">
        <f t="shared" ca="1" si="5"/>
        <v>0</v>
      </c>
      <c r="CV18" s="192">
        <f t="shared" ca="1" si="5"/>
        <v>0</v>
      </c>
      <c r="CW18" s="192">
        <f t="shared" ca="1" si="5"/>
        <v>0</v>
      </c>
      <c r="CX18" s="192">
        <f t="shared" ca="1" si="5"/>
        <v>0</v>
      </c>
      <c r="CY18" s="192">
        <f t="shared" ca="1" si="5"/>
        <v>0</v>
      </c>
      <c r="CZ18" s="192">
        <f t="shared" ca="1" si="5"/>
        <v>0</v>
      </c>
      <c r="DA18" s="192">
        <f t="shared" ca="1" si="5"/>
        <v>0</v>
      </c>
      <c r="DB18" s="192">
        <f t="shared" ca="1" si="5"/>
        <v>0</v>
      </c>
      <c r="DC18" s="192">
        <f t="shared" ca="1" si="5"/>
        <v>0</v>
      </c>
      <c r="DD18" s="192">
        <f t="shared" ca="1" si="5"/>
        <v>0</v>
      </c>
      <c r="DE18" s="192">
        <f t="shared" ca="1" si="5"/>
        <v>0</v>
      </c>
      <c r="DF18" s="192">
        <f t="shared" ca="1" si="5"/>
        <v>0</v>
      </c>
      <c r="DG18" s="192">
        <f t="shared" ca="1" si="5"/>
        <v>0</v>
      </c>
      <c r="DH18" s="192">
        <f t="shared" ca="1" si="5"/>
        <v>0</v>
      </c>
      <c r="DI18" s="192">
        <f t="shared" ca="1" si="5"/>
        <v>0</v>
      </c>
      <c r="DJ18" s="192">
        <f t="shared" ca="1" si="5"/>
        <v>0</v>
      </c>
      <c r="DK18" s="192">
        <f t="shared" ca="1" si="5"/>
        <v>0</v>
      </c>
      <c r="DL18" s="192">
        <f t="shared" ca="1" si="5"/>
        <v>0</v>
      </c>
      <c r="DM18" s="192">
        <f t="shared" ca="1" si="5"/>
        <v>0</v>
      </c>
      <c r="DN18" s="192">
        <f t="shared" ca="1" si="5"/>
        <v>0</v>
      </c>
      <c r="DO18" s="192">
        <f t="shared" ca="1" si="5"/>
        <v>0</v>
      </c>
      <c r="DP18" s="192">
        <f t="shared" ca="1" si="5"/>
        <v>0</v>
      </c>
      <c r="DQ18" s="192">
        <f t="shared" ca="1" si="5"/>
        <v>0</v>
      </c>
      <c r="DR18" s="192">
        <f t="shared" ca="1" si="5"/>
        <v>0</v>
      </c>
      <c r="DS18" s="192">
        <f t="shared" ca="1" si="5"/>
        <v>0</v>
      </c>
      <c r="DT18" s="192">
        <f t="shared" ca="1" si="5"/>
        <v>0</v>
      </c>
      <c r="DU18" s="192">
        <f t="shared" ca="1" si="5"/>
        <v>0</v>
      </c>
      <c r="DV18" s="209"/>
      <c r="DW18" s="209"/>
      <c r="DX18" s="209"/>
      <c r="DY18" s="209"/>
      <c r="DZ18" s="209"/>
      <c r="EA18" s="209"/>
      <c r="EB18" s="209"/>
      <c r="EC18" s="209"/>
      <c r="ED18" s="209"/>
      <c r="EE18" s="209"/>
      <c r="EF18" s="209"/>
      <c r="EG18" s="209"/>
      <c r="EH18" s="209"/>
      <c r="EI18" s="209"/>
      <c r="EJ18" s="209"/>
      <c r="EK18" s="209"/>
      <c r="EL18" s="209"/>
      <c r="EM18" s="209"/>
      <c r="EN18" s="209"/>
      <c r="EO18" s="209"/>
    </row>
    <row r="19" spans="1:145">
      <c r="A19" s="21"/>
      <c r="B19" s="21"/>
      <c r="C19" s="207" t="s">
        <v>433</v>
      </c>
      <c r="D19" s="208" t="s">
        <v>77</v>
      </c>
      <c r="E19" s="21"/>
      <c r="F19" s="192">
        <f ca="1">F12</f>
        <v>0</v>
      </c>
      <c r="G19" s="192">
        <f t="shared" ref="G19:DU19" ca="1" si="6">G12</f>
        <v>0</v>
      </c>
      <c r="H19" s="192">
        <f t="shared" ca="1" si="6"/>
        <v>0</v>
      </c>
      <c r="I19" s="192">
        <f t="shared" ca="1" si="6"/>
        <v>0</v>
      </c>
      <c r="J19" s="192">
        <f t="shared" ca="1" si="6"/>
        <v>0</v>
      </c>
      <c r="K19" s="192">
        <f t="shared" ca="1" si="6"/>
        <v>0</v>
      </c>
      <c r="L19" s="192">
        <f t="shared" ca="1" si="6"/>
        <v>0</v>
      </c>
      <c r="M19" s="192">
        <f t="shared" ca="1" si="6"/>
        <v>0</v>
      </c>
      <c r="N19" s="192">
        <f t="shared" ca="1" si="6"/>
        <v>0</v>
      </c>
      <c r="O19" s="192">
        <f t="shared" ca="1" si="6"/>
        <v>0</v>
      </c>
      <c r="P19" s="192">
        <f t="shared" ca="1" si="6"/>
        <v>0</v>
      </c>
      <c r="Q19" s="192">
        <f t="shared" ca="1" si="6"/>
        <v>0</v>
      </c>
      <c r="R19" s="192">
        <f t="shared" ca="1" si="6"/>
        <v>0</v>
      </c>
      <c r="S19" s="192">
        <f t="shared" ca="1" si="6"/>
        <v>0</v>
      </c>
      <c r="T19" s="192">
        <f t="shared" ca="1" si="6"/>
        <v>0</v>
      </c>
      <c r="U19" s="192">
        <f t="shared" ca="1" si="6"/>
        <v>0</v>
      </c>
      <c r="V19" s="192">
        <f t="shared" ca="1" si="6"/>
        <v>0</v>
      </c>
      <c r="W19" s="192">
        <f t="shared" ca="1" si="6"/>
        <v>0</v>
      </c>
      <c r="X19" s="192">
        <f t="shared" ca="1" si="6"/>
        <v>0</v>
      </c>
      <c r="Y19" s="192">
        <f t="shared" ca="1" si="6"/>
        <v>0</v>
      </c>
      <c r="Z19" s="192">
        <f t="shared" ca="1" si="6"/>
        <v>0</v>
      </c>
      <c r="AA19" s="192">
        <f t="shared" ca="1" si="6"/>
        <v>0</v>
      </c>
      <c r="AB19" s="192">
        <f t="shared" ca="1" si="6"/>
        <v>0</v>
      </c>
      <c r="AC19" s="192">
        <f t="shared" ca="1" si="6"/>
        <v>0</v>
      </c>
      <c r="AD19" s="192">
        <f t="shared" ca="1" si="6"/>
        <v>0</v>
      </c>
      <c r="AE19" s="192">
        <f t="shared" ca="1" si="6"/>
        <v>0</v>
      </c>
      <c r="AF19" s="192">
        <f t="shared" ca="1" si="6"/>
        <v>0</v>
      </c>
      <c r="AG19" s="192">
        <f t="shared" ca="1" si="6"/>
        <v>0</v>
      </c>
      <c r="AH19" s="192">
        <f t="shared" ca="1" si="6"/>
        <v>0</v>
      </c>
      <c r="AI19" s="192">
        <f t="shared" ca="1" si="6"/>
        <v>0</v>
      </c>
      <c r="AJ19" s="192">
        <f t="shared" ca="1" si="6"/>
        <v>0</v>
      </c>
      <c r="AK19" s="192">
        <f t="shared" ca="1" si="6"/>
        <v>0</v>
      </c>
      <c r="AL19" s="192">
        <f t="shared" ca="1" si="6"/>
        <v>0</v>
      </c>
      <c r="AM19" s="192">
        <f t="shared" ca="1" si="6"/>
        <v>0</v>
      </c>
      <c r="AN19" s="192">
        <f t="shared" ca="1" si="6"/>
        <v>0</v>
      </c>
      <c r="AO19" s="192">
        <f t="shared" ca="1" si="6"/>
        <v>0</v>
      </c>
      <c r="AP19" s="192">
        <f t="shared" ca="1" si="6"/>
        <v>0</v>
      </c>
      <c r="AQ19" s="192">
        <f t="shared" ca="1" si="6"/>
        <v>0</v>
      </c>
      <c r="AR19" s="192">
        <f t="shared" ca="1" si="6"/>
        <v>0</v>
      </c>
      <c r="AS19" s="192">
        <f t="shared" ca="1" si="6"/>
        <v>0</v>
      </c>
      <c r="AT19" s="192">
        <f t="shared" ca="1" si="6"/>
        <v>0</v>
      </c>
      <c r="AU19" s="192">
        <f t="shared" ca="1" si="6"/>
        <v>0</v>
      </c>
      <c r="AV19" s="192">
        <f t="shared" ca="1" si="6"/>
        <v>0</v>
      </c>
      <c r="AW19" s="192">
        <f t="shared" ca="1" si="6"/>
        <v>0</v>
      </c>
      <c r="AX19" s="192">
        <f t="shared" ca="1" si="6"/>
        <v>0</v>
      </c>
      <c r="AY19" s="192">
        <f t="shared" ca="1" si="6"/>
        <v>0</v>
      </c>
      <c r="AZ19" s="192">
        <f t="shared" ca="1" si="6"/>
        <v>0</v>
      </c>
      <c r="BA19" s="192">
        <f t="shared" ca="1" si="6"/>
        <v>0</v>
      </c>
      <c r="BB19" s="192">
        <f t="shared" ca="1" si="6"/>
        <v>0</v>
      </c>
      <c r="BC19" s="192">
        <f t="shared" ca="1" si="6"/>
        <v>0</v>
      </c>
      <c r="BD19" s="192">
        <f t="shared" ca="1" si="6"/>
        <v>0</v>
      </c>
      <c r="BE19" s="192">
        <f t="shared" ca="1" si="6"/>
        <v>0</v>
      </c>
      <c r="BF19" s="192">
        <f t="shared" ca="1" si="6"/>
        <v>0</v>
      </c>
      <c r="BG19" s="192">
        <f t="shared" ca="1" si="6"/>
        <v>0</v>
      </c>
      <c r="BH19" s="192">
        <f t="shared" ca="1" si="6"/>
        <v>0</v>
      </c>
      <c r="BI19" s="192">
        <f t="shared" ca="1" si="6"/>
        <v>0</v>
      </c>
      <c r="BJ19" s="192">
        <f t="shared" ca="1" si="6"/>
        <v>0</v>
      </c>
      <c r="BK19" s="192">
        <f t="shared" ca="1" si="6"/>
        <v>0</v>
      </c>
      <c r="BL19" s="192">
        <f t="shared" ca="1" si="6"/>
        <v>0</v>
      </c>
      <c r="BM19" s="192">
        <f t="shared" ca="1" si="6"/>
        <v>0</v>
      </c>
      <c r="BN19" s="192">
        <f t="shared" ca="1" si="6"/>
        <v>0</v>
      </c>
      <c r="BO19" s="192">
        <f t="shared" ca="1" si="6"/>
        <v>0</v>
      </c>
      <c r="BP19" s="192">
        <f t="shared" ca="1" si="6"/>
        <v>0</v>
      </c>
      <c r="BQ19" s="192">
        <f t="shared" ca="1" si="6"/>
        <v>0</v>
      </c>
      <c r="BR19" s="192">
        <f t="shared" ca="1" si="6"/>
        <v>0</v>
      </c>
      <c r="BS19" s="192">
        <f t="shared" ca="1" si="6"/>
        <v>0</v>
      </c>
      <c r="BT19" s="192">
        <f t="shared" ca="1" si="6"/>
        <v>0</v>
      </c>
      <c r="BU19" s="192">
        <f t="shared" ca="1" si="6"/>
        <v>0</v>
      </c>
      <c r="BV19" s="192">
        <f t="shared" ca="1" si="6"/>
        <v>0</v>
      </c>
      <c r="BW19" s="192">
        <f t="shared" ca="1" si="6"/>
        <v>0</v>
      </c>
      <c r="BX19" s="192">
        <f t="shared" ca="1" si="6"/>
        <v>0</v>
      </c>
      <c r="BY19" s="192">
        <f t="shared" ca="1" si="6"/>
        <v>0</v>
      </c>
      <c r="BZ19" s="192">
        <f t="shared" ca="1" si="6"/>
        <v>0</v>
      </c>
      <c r="CA19" s="192">
        <f t="shared" ca="1" si="6"/>
        <v>0</v>
      </c>
      <c r="CB19" s="192">
        <f t="shared" ca="1" si="6"/>
        <v>0</v>
      </c>
      <c r="CC19" s="192">
        <f t="shared" ca="1" si="6"/>
        <v>0</v>
      </c>
      <c r="CD19" s="192">
        <f t="shared" ca="1" si="6"/>
        <v>0</v>
      </c>
      <c r="CE19" s="192">
        <f t="shared" ca="1" si="6"/>
        <v>0</v>
      </c>
      <c r="CF19" s="192">
        <f t="shared" ca="1" si="6"/>
        <v>0</v>
      </c>
      <c r="CG19" s="192">
        <f t="shared" ca="1" si="6"/>
        <v>0</v>
      </c>
      <c r="CH19" s="192">
        <f t="shared" ca="1" si="6"/>
        <v>0</v>
      </c>
      <c r="CI19" s="192">
        <f t="shared" ca="1" si="6"/>
        <v>0</v>
      </c>
      <c r="CJ19" s="192">
        <f t="shared" ca="1" si="6"/>
        <v>0</v>
      </c>
      <c r="CK19" s="192">
        <f t="shared" ca="1" si="6"/>
        <v>0</v>
      </c>
      <c r="CL19" s="192">
        <f t="shared" ca="1" si="6"/>
        <v>0</v>
      </c>
      <c r="CM19" s="192">
        <f t="shared" ca="1" si="6"/>
        <v>0</v>
      </c>
      <c r="CN19" s="192">
        <f t="shared" ca="1" si="6"/>
        <v>0</v>
      </c>
      <c r="CO19" s="192">
        <f t="shared" ca="1" si="6"/>
        <v>0</v>
      </c>
      <c r="CP19" s="192">
        <f t="shared" ca="1" si="6"/>
        <v>0</v>
      </c>
      <c r="CQ19" s="192">
        <f t="shared" ca="1" si="6"/>
        <v>0</v>
      </c>
      <c r="CR19" s="192">
        <f t="shared" ca="1" si="6"/>
        <v>0</v>
      </c>
      <c r="CS19" s="192">
        <f t="shared" ca="1" si="6"/>
        <v>0</v>
      </c>
      <c r="CT19" s="192">
        <f t="shared" ca="1" si="6"/>
        <v>0</v>
      </c>
      <c r="CU19" s="192">
        <f t="shared" ca="1" si="6"/>
        <v>0</v>
      </c>
      <c r="CV19" s="192">
        <f t="shared" ca="1" si="6"/>
        <v>0</v>
      </c>
      <c r="CW19" s="192">
        <f t="shared" ca="1" si="6"/>
        <v>0</v>
      </c>
      <c r="CX19" s="192">
        <f t="shared" ca="1" si="6"/>
        <v>0</v>
      </c>
      <c r="CY19" s="192">
        <f t="shared" ca="1" si="6"/>
        <v>0</v>
      </c>
      <c r="CZ19" s="192">
        <f t="shared" ca="1" si="6"/>
        <v>0</v>
      </c>
      <c r="DA19" s="192">
        <f t="shared" ca="1" si="6"/>
        <v>0</v>
      </c>
      <c r="DB19" s="192">
        <f t="shared" ca="1" si="6"/>
        <v>0</v>
      </c>
      <c r="DC19" s="192">
        <f t="shared" ca="1" si="6"/>
        <v>0</v>
      </c>
      <c r="DD19" s="192">
        <f t="shared" ca="1" si="6"/>
        <v>0</v>
      </c>
      <c r="DE19" s="192">
        <f t="shared" ca="1" si="6"/>
        <v>0</v>
      </c>
      <c r="DF19" s="192">
        <f t="shared" ca="1" si="6"/>
        <v>0</v>
      </c>
      <c r="DG19" s="192">
        <f t="shared" ca="1" si="6"/>
        <v>0</v>
      </c>
      <c r="DH19" s="192">
        <f t="shared" ca="1" si="6"/>
        <v>0</v>
      </c>
      <c r="DI19" s="192">
        <f t="shared" ca="1" si="6"/>
        <v>0</v>
      </c>
      <c r="DJ19" s="192">
        <f t="shared" ca="1" si="6"/>
        <v>0</v>
      </c>
      <c r="DK19" s="192">
        <f t="shared" ca="1" si="6"/>
        <v>0</v>
      </c>
      <c r="DL19" s="192">
        <f t="shared" ca="1" si="6"/>
        <v>0</v>
      </c>
      <c r="DM19" s="192">
        <f t="shared" ca="1" si="6"/>
        <v>0</v>
      </c>
      <c r="DN19" s="192">
        <f t="shared" ca="1" si="6"/>
        <v>0</v>
      </c>
      <c r="DO19" s="192">
        <f t="shared" ca="1" si="6"/>
        <v>0</v>
      </c>
      <c r="DP19" s="192">
        <f t="shared" ca="1" si="6"/>
        <v>0</v>
      </c>
      <c r="DQ19" s="192">
        <f t="shared" ca="1" si="6"/>
        <v>0</v>
      </c>
      <c r="DR19" s="192">
        <f t="shared" ca="1" si="6"/>
        <v>0</v>
      </c>
      <c r="DS19" s="192">
        <f t="shared" ca="1" si="6"/>
        <v>0</v>
      </c>
      <c r="DT19" s="192">
        <f t="shared" ca="1" si="6"/>
        <v>0</v>
      </c>
      <c r="DU19" s="192">
        <f t="shared" ca="1" si="6"/>
        <v>0</v>
      </c>
      <c r="DV19" s="209"/>
      <c r="DW19" s="209"/>
      <c r="DX19" s="209"/>
      <c r="DY19" s="209"/>
      <c r="DZ19" s="209"/>
      <c r="EA19" s="209"/>
      <c r="EB19" s="209"/>
      <c r="EC19" s="209"/>
      <c r="ED19" s="209"/>
      <c r="EE19" s="209"/>
      <c r="EF19" s="209"/>
      <c r="EG19" s="209"/>
      <c r="EH19" s="209"/>
      <c r="EI19" s="209"/>
      <c r="EJ19" s="209"/>
      <c r="EK19" s="209"/>
      <c r="EL19" s="209"/>
      <c r="EM19" s="209"/>
      <c r="EN19" s="209"/>
      <c r="EO19" s="209"/>
    </row>
    <row r="20" spans="1:145">
      <c r="A20" s="21"/>
      <c r="B20" s="21"/>
      <c r="C20" s="207" t="s">
        <v>434</v>
      </c>
      <c r="D20" s="208" t="s">
        <v>77</v>
      </c>
      <c r="E20" s="21"/>
      <c r="F20" s="192">
        <f ca="1">IF(F19&gt;(F17+F18),0,SUM(F17:F18)-F19)</f>
        <v>0</v>
      </c>
      <c r="G20" s="192">
        <f t="shared" ref="G20:DU20" ca="1" si="7">IF(G19&gt;(G17+G18),0,SUM(G17:G18)-G19)</f>
        <v>0</v>
      </c>
      <c r="H20" s="192">
        <f t="shared" ca="1" si="7"/>
        <v>0</v>
      </c>
      <c r="I20" s="192">
        <f t="shared" ca="1" si="7"/>
        <v>0</v>
      </c>
      <c r="J20" s="192">
        <f t="shared" ca="1" si="7"/>
        <v>0</v>
      </c>
      <c r="K20" s="192">
        <f t="shared" ca="1" si="7"/>
        <v>0</v>
      </c>
      <c r="L20" s="192">
        <f t="shared" ca="1" si="7"/>
        <v>0</v>
      </c>
      <c r="M20" s="192">
        <f t="shared" ca="1" si="7"/>
        <v>0</v>
      </c>
      <c r="N20" s="192">
        <f t="shared" ca="1" si="7"/>
        <v>0</v>
      </c>
      <c r="O20" s="192">
        <f t="shared" ca="1" si="7"/>
        <v>0</v>
      </c>
      <c r="P20" s="192">
        <f t="shared" ca="1" si="7"/>
        <v>0</v>
      </c>
      <c r="Q20" s="192">
        <f t="shared" ca="1" si="7"/>
        <v>0</v>
      </c>
      <c r="R20" s="192">
        <f t="shared" ca="1" si="7"/>
        <v>0</v>
      </c>
      <c r="S20" s="192">
        <f t="shared" ca="1" si="7"/>
        <v>0</v>
      </c>
      <c r="T20" s="192">
        <f t="shared" ca="1" si="7"/>
        <v>0</v>
      </c>
      <c r="U20" s="192">
        <f t="shared" ca="1" si="7"/>
        <v>0</v>
      </c>
      <c r="V20" s="192">
        <f t="shared" ca="1" si="7"/>
        <v>0</v>
      </c>
      <c r="W20" s="192">
        <f t="shared" ca="1" si="7"/>
        <v>0</v>
      </c>
      <c r="X20" s="192">
        <f t="shared" ca="1" si="7"/>
        <v>0</v>
      </c>
      <c r="Y20" s="192">
        <f t="shared" ca="1" si="7"/>
        <v>0</v>
      </c>
      <c r="Z20" s="192">
        <f t="shared" ca="1" si="7"/>
        <v>0</v>
      </c>
      <c r="AA20" s="192">
        <f t="shared" ca="1" si="7"/>
        <v>0</v>
      </c>
      <c r="AB20" s="192">
        <f t="shared" ca="1" si="7"/>
        <v>0</v>
      </c>
      <c r="AC20" s="192">
        <f t="shared" ca="1" si="7"/>
        <v>0</v>
      </c>
      <c r="AD20" s="192">
        <f t="shared" ca="1" si="7"/>
        <v>0</v>
      </c>
      <c r="AE20" s="192">
        <f t="shared" ca="1" si="7"/>
        <v>0</v>
      </c>
      <c r="AF20" s="192">
        <f t="shared" ca="1" si="7"/>
        <v>0</v>
      </c>
      <c r="AG20" s="192">
        <f t="shared" ca="1" si="7"/>
        <v>0</v>
      </c>
      <c r="AH20" s="192">
        <f t="shared" ca="1" si="7"/>
        <v>0</v>
      </c>
      <c r="AI20" s="192">
        <f t="shared" ca="1" si="7"/>
        <v>0</v>
      </c>
      <c r="AJ20" s="192">
        <f t="shared" ca="1" si="7"/>
        <v>0</v>
      </c>
      <c r="AK20" s="192">
        <f t="shared" ca="1" si="7"/>
        <v>0</v>
      </c>
      <c r="AL20" s="192">
        <f t="shared" ca="1" si="7"/>
        <v>0</v>
      </c>
      <c r="AM20" s="192">
        <f t="shared" ca="1" si="7"/>
        <v>0</v>
      </c>
      <c r="AN20" s="192">
        <f t="shared" ca="1" si="7"/>
        <v>0</v>
      </c>
      <c r="AO20" s="192">
        <f t="shared" ca="1" si="7"/>
        <v>0</v>
      </c>
      <c r="AP20" s="192">
        <f t="shared" ca="1" si="7"/>
        <v>0</v>
      </c>
      <c r="AQ20" s="192">
        <f t="shared" ca="1" si="7"/>
        <v>0</v>
      </c>
      <c r="AR20" s="192">
        <f t="shared" ca="1" si="7"/>
        <v>0</v>
      </c>
      <c r="AS20" s="192">
        <f t="shared" ca="1" si="7"/>
        <v>0</v>
      </c>
      <c r="AT20" s="192">
        <f t="shared" ca="1" si="7"/>
        <v>0</v>
      </c>
      <c r="AU20" s="192">
        <f t="shared" ca="1" si="7"/>
        <v>0</v>
      </c>
      <c r="AV20" s="192">
        <f t="shared" ca="1" si="7"/>
        <v>0</v>
      </c>
      <c r="AW20" s="192">
        <f t="shared" ca="1" si="7"/>
        <v>0</v>
      </c>
      <c r="AX20" s="192">
        <f t="shared" ca="1" si="7"/>
        <v>0</v>
      </c>
      <c r="AY20" s="192">
        <f t="shared" ca="1" si="7"/>
        <v>0</v>
      </c>
      <c r="AZ20" s="192">
        <f t="shared" ca="1" si="7"/>
        <v>0</v>
      </c>
      <c r="BA20" s="192">
        <f t="shared" ca="1" si="7"/>
        <v>0</v>
      </c>
      <c r="BB20" s="192">
        <f t="shared" ca="1" si="7"/>
        <v>0</v>
      </c>
      <c r="BC20" s="192">
        <f t="shared" ca="1" si="7"/>
        <v>0</v>
      </c>
      <c r="BD20" s="192">
        <f t="shared" ca="1" si="7"/>
        <v>0</v>
      </c>
      <c r="BE20" s="192">
        <f t="shared" ca="1" si="7"/>
        <v>0</v>
      </c>
      <c r="BF20" s="192">
        <f t="shared" ca="1" si="7"/>
        <v>0</v>
      </c>
      <c r="BG20" s="192">
        <f t="shared" ca="1" si="7"/>
        <v>0</v>
      </c>
      <c r="BH20" s="192">
        <f t="shared" ca="1" si="7"/>
        <v>0</v>
      </c>
      <c r="BI20" s="192">
        <f t="shared" ca="1" si="7"/>
        <v>0</v>
      </c>
      <c r="BJ20" s="192">
        <f t="shared" ca="1" si="7"/>
        <v>0</v>
      </c>
      <c r="BK20" s="192">
        <f t="shared" ca="1" si="7"/>
        <v>0</v>
      </c>
      <c r="BL20" s="192">
        <f t="shared" ca="1" si="7"/>
        <v>0</v>
      </c>
      <c r="BM20" s="192">
        <f t="shared" ca="1" si="7"/>
        <v>0</v>
      </c>
      <c r="BN20" s="192">
        <f t="shared" ca="1" si="7"/>
        <v>0</v>
      </c>
      <c r="BO20" s="192">
        <f t="shared" ca="1" si="7"/>
        <v>0</v>
      </c>
      <c r="BP20" s="192">
        <f t="shared" ca="1" si="7"/>
        <v>0</v>
      </c>
      <c r="BQ20" s="192">
        <f t="shared" ca="1" si="7"/>
        <v>0</v>
      </c>
      <c r="BR20" s="192">
        <f t="shared" ca="1" si="7"/>
        <v>0</v>
      </c>
      <c r="BS20" s="192">
        <f t="shared" ca="1" si="7"/>
        <v>0</v>
      </c>
      <c r="BT20" s="192">
        <f t="shared" ca="1" si="7"/>
        <v>0</v>
      </c>
      <c r="BU20" s="192">
        <f t="shared" ca="1" si="7"/>
        <v>0</v>
      </c>
      <c r="BV20" s="192">
        <f t="shared" ca="1" si="7"/>
        <v>0</v>
      </c>
      <c r="BW20" s="192">
        <f t="shared" ca="1" si="7"/>
        <v>0</v>
      </c>
      <c r="BX20" s="192">
        <f t="shared" ca="1" si="7"/>
        <v>0</v>
      </c>
      <c r="BY20" s="192">
        <f t="shared" ca="1" si="7"/>
        <v>0</v>
      </c>
      <c r="BZ20" s="192">
        <f t="shared" ca="1" si="7"/>
        <v>0</v>
      </c>
      <c r="CA20" s="192">
        <f t="shared" ca="1" si="7"/>
        <v>0</v>
      </c>
      <c r="CB20" s="192">
        <f t="shared" ca="1" si="7"/>
        <v>0</v>
      </c>
      <c r="CC20" s="192">
        <f t="shared" ca="1" si="7"/>
        <v>0</v>
      </c>
      <c r="CD20" s="192">
        <f t="shared" ca="1" si="7"/>
        <v>0</v>
      </c>
      <c r="CE20" s="192">
        <f t="shared" ca="1" si="7"/>
        <v>0</v>
      </c>
      <c r="CF20" s="192">
        <f t="shared" ca="1" si="7"/>
        <v>0</v>
      </c>
      <c r="CG20" s="192">
        <f t="shared" ca="1" si="7"/>
        <v>0</v>
      </c>
      <c r="CH20" s="192">
        <f t="shared" ca="1" si="7"/>
        <v>0</v>
      </c>
      <c r="CI20" s="192">
        <f t="shared" ca="1" si="7"/>
        <v>0</v>
      </c>
      <c r="CJ20" s="192">
        <f t="shared" ca="1" si="7"/>
        <v>0</v>
      </c>
      <c r="CK20" s="192">
        <f t="shared" ca="1" si="7"/>
        <v>0</v>
      </c>
      <c r="CL20" s="192">
        <f t="shared" ca="1" si="7"/>
        <v>0</v>
      </c>
      <c r="CM20" s="192">
        <f t="shared" ca="1" si="7"/>
        <v>0</v>
      </c>
      <c r="CN20" s="192">
        <f t="shared" ca="1" si="7"/>
        <v>0</v>
      </c>
      <c r="CO20" s="192">
        <f t="shared" ca="1" si="7"/>
        <v>0</v>
      </c>
      <c r="CP20" s="192">
        <f t="shared" ca="1" si="7"/>
        <v>0</v>
      </c>
      <c r="CQ20" s="192">
        <f t="shared" ca="1" si="7"/>
        <v>0</v>
      </c>
      <c r="CR20" s="192">
        <f t="shared" ca="1" si="7"/>
        <v>0</v>
      </c>
      <c r="CS20" s="192">
        <f t="shared" ca="1" si="7"/>
        <v>0</v>
      </c>
      <c r="CT20" s="192">
        <f t="shared" ca="1" si="7"/>
        <v>0</v>
      </c>
      <c r="CU20" s="192">
        <f t="shared" ca="1" si="7"/>
        <v>0</v>
      </c>
      <c r="CV20" s="192">
        <f t="shared" ca="1" si="7"/>
        <v>0</v>
      </c>
      <c r="CW20" s="192">
        <f t="shared" ca="1" si="7"/>
        <v>0</v>
      </c>
      <c r="CX20" s="192">
        <f t="shared" ca="1" si="7"/>
        <v>0</v>
      </c>
      <c r="CY20" s="192">
        <f t="shared" ca="1" si="7"/>
        <v>0</v>
      </c>
      <c r="CZ20" s="192">
        <f t="shared" ca="1" si="7"/>
        <v>0</v>
      </c>
      <c r="DA20" s="192">
        <f t="shared" ca="1" si="7"/>
        <v>0</v>
      </c>
      <c r="DB20" s="192">
        <f t="shared" ca="1" si="7"/>
        <v>0</v>
      </c>
      <c r="DC20" s="192">
        <f t="shared" ca="1" si="7"/>
        <v>0</v>
      </c>
      <c r="DD20" s="192">
        <f t="shared" ca="1" si="7"/>
        <v>0</v>
      </c>
      <c r="DE20" s="192">
        <f t="shared" ca="1" si="7"/>
        <v>0</v>
      </c>
      <c r="DF20" s="192">
        <f t="shared" ca="1" si="7"/>
        <v>0</v>
      </c>
      <c r="DG20" s="192">
        <f t="shared" ca="1" si="7"/>
        <v>0</v>
      </c>
      <c r="DH20" s="192">
        <f t="shared" ca="1" si="7"/>
        <v>0</v>
      </c>
      <c r="DI20" s="192">
        <f t="shared" ca="1" si="7"/>
        <v>0</v>
      </c>
      <c r="DJ20" s="192">
        <f t="shared" ca="1" si="7"/>
        <v>0</v>
      </c>
      <c r="DK20" s="192">
        <f t="shared" ca="1" si="7"/>
        <v>0</v>
      </c>
      <c r="DL20" s="192">
        <f t="shared" ca="1" si="7"/>
        <v>0</v>
      </c>
      <c r="DM20" s="192">
        <f t="shared" ca="1" si="7"/>
        <v>0</v>
      </c>
      <c r="DN20" s="192">
        <f t="shared" ca="1" si="7"/>
        <v>0</v>
      </c>
      <c r="DO20" s="192">
        <f t="shared" ca="1" si="7"/>
        <v>0</v>
      </c>
      <c r="DP20" s="192">
        <f t="shared" ca="1" si="7"/>
        <v>0</v>
      </c>
      <c r="DQ20" s="192">
        <f t="shared" ca="1" si="7"/>
        <v>0</v>
      </c>
      <c r="DR20" s="192">
        <f t="shared" ca="1" si="7"/>
        <v>0</v>
      </c>
      <c r="DS20" s="192">
        <f t="shared" ca="1" si="7"/>
        <v>0</v>
      </c>
      <c r="DT20" s="192">
        <f t="shared" ca="1" si="7"/>
        <v>0</v>
      </c>
      <c r="DU20" s="192">
        <f t="shared" ca="1" si="7"/>
        <v>0</v>
      </c>
      <c r="DV20" s="209"/>
      <c r="DW20" s="209"/>
      <c r="DX20" s="209"/>
      <c r="DY20" s="209"/>
      <c r="DZ20" s="209"/>
      <c r="EA20" s="209"/>
      <c r="EB20" s="209"/>
      <c r="EC20" s="209"/>
      <c r="ED20" s="209"/>
      <c r="EE20" s="209"/>
      <c r="EF20" s="209"/>
      <c r="EG20" s="209"/>
      <c r="EH20" s="209"/>
      <c r="EI20" s="209"/>
      <c r="EJ20" s="209"/>
      <c r="EK20" s="209"/>
      <c r="EL20" s="209"/>
      <c r="EM20" s="209"/>
      <c r="EN20" s="209"/>
      <c r="EO20" s="209"/>
    </row>
    <row r="21" spans="1:145" ht="15.75" customHeight="1">
      <c r="A21" s="21"/>
      <c r="B21" s="21"/>
      <c r="C21" s="112"/>
      <c r="D21" s="112"/>
      <c r="E21" s="21"/>
      <c r="F21" s="210"/>
      <c r="G21" s="210"/>
      <c r="H21" s="210"/>
      <c r="I21" s="210"/>
      <c r="J21" s="210"/>
      <c r="K21" s="210"/>
      <c r="L21" s="210"/>
      <c r="M21" s="210"/>
      <c r="N21" s="210"/>
      <c r="O21" s="210"/>
      <c r="P21" s="210"/>
      <c r="Q21" s="210"/>
      <c r="R21" s="210"/>
      <c r="S21" s="210"/>
      <c r="T21" s="210"/>
      <c r="U21" s="210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12"/>
      <c r="AG21" s="112"/>
      <c r="AH21" s="112"/>
      <c r="AI21" s="112"/>
      <c r="AJ21" s="112"/>
      <c r="AK21" s="112"/>
      <c r="AL21" s="112"/>
      <c r="AM21" s="112"/>
      <c r="AN21" s="112"/>
      <c r="AO21" s="112"/>
      <c r="AP21" s="112"/>
      <c r="AQ21" s="112"/>
      <c r="AR21" s="112"/>
      <c r="AS21" s="112"/>
      <c r="AT21" s="112"/>
      <c r="AU21" s="112"/>
      <c r="AV21" s="112"/>
      <c r="AW21" s="112"/>
      <c r="AX21" s="112"/>
      <c r="AY21" s="112"/>
      <c r="AZ21" s="112"/>
      <c r="BA21" s="112"/>
      <c r="BB21" s="112"/>
      <c r="BC21" s="112"/>
      <c r="BD21" s="112"/>
      <c r="BE21" s="112"/>
      <c r="BF21" s="112"/>
      <c r="BG21" s="112"/>
      <c r="BH21" s="112"/>
      <c r="BI21" s="112"/>
      <c r="BJ21" s="112"/>
      <c r="BK21" s="112"/>
      <c r="BL21" s="112"/>
      <c r="BM21" s="112"/>
      <c r="BN21" s="112"/>
      <c r="BO21" s="112"/>
      <c r="BP21" s="112"/>
      <c r="BQ21" s="112"/>
      <c r="BR21" s="112"/>
      <c r="BS21" s="112"/>
      <c r="BT21" s="112"/>
      <c r="BU21" s="112"/>
      <c r="BV21" s="112"/>
      <c r="BW21" s="112"/>
      <c r="BX21" s="112"/>
      <c r="BY21" s="112"/>
      <c r="BZ21" s="112"/>
      <c r="CA21" s="112"/>
      <c r="CB21" s="112"/>
      <c r="CC21" s="112"/>
      <c r="CD21" s="112"/>
      <c r="CE21" s="112"/>
      <c r="CF21" s="112"/>
      <c r="CG21" s="112"/>
      <c r="CH21" s="112"/>
      <c r="CI21" s="112"/>
      <c r="CJ21" s="112"/>
      <c r="CK21" s="112"/>
      <c r="CL21" s="112"/>
      <c r="CM21" s="112"/>
      <c r="CN21" s="112"/>
      <c r="CO21" s="112"/>
      <c r="CP21" s="112"/>
      <c r="CQ21" s="112"/>
      <c r="CR21" s="112"/>
      <c r="CS21" s="112"/>
      <c r="CT21" s="112"/>
      <c r="CU21" s="112"/>
      <c r="CV21" s="112"/>
      <c r="CW21" s="112"/>
      <c r="CX21" s="112"/>
      <c r="CY21" s="112"/>
      <c r="CZ21" s="112"/>
      <c r="DA21" s="112"/>
      <c r="DB21" s="112"/>
      <c r="DC21" s="112"/>
      <c r="DD21" s="112"/>
      <c r="DE21" s="112"/>
      <c r="DF21" s="112"/>
      <c r="DG21" s="112"/>
      <c r="DH21" s="112"/>
      <c r="DI21" s="112"/>
      <c r="DJ21" s="112"/>
      <c r="DK21" s="112"/>
      <c r="DL21" s="112"/>
      <c r="DM21" s="112"/>
      <c r="DN21" s="112"/>
      <c r="DO21" s="112"/>
      <c r="DP21" s="112"/>
      <c r="DQ21" s="112"/>
      <c r="DR21" s="112"/>
      <c r="DS21" s="112"/>
      <c r="DT21" s="112"/>
      <c r="DU21" s="112"/>
      <c r="DV21" s="112"/>
      <c r="DW21" s="112"/>
      <c r="DX21" s="112"/>
      <c r="DY21" s="112"/>
      <c r="DZ21" s="112"/>
      <c r="EA21" s="112"/>
      <c r="EB21" s="112"/>
      <c r="EC21" s="112"/>
      <c r="ED21" s="112"/>
      <c r="EE21" s="112"/>
      <c r="EF21" s="112"/>
      <c r="EG21" s="112"/>
      <c r="EH21" s="112"/>
      <c r="EI21" s="112"/>
      <c r="EJ21" s="112"/>
      <c r="EK21" s="112"/>
      <c r="EL21" s="112"/>
      <c r="EM21" s="112"/>
      <c r="EN21" s="112"/>
      <c r="EO21" s="112"/>
    </row>
    <row r="22" spans="1:145" ht="15.75" customHeight="1">
      <c r="A22" s="21"/>
      <c r="B22" s="21"/>
      <c r="C22" s="211" t="s">
        <v>70</v>
      </c>
      <c r="D22" s="212"/>
      <c r="E22" s="21"/>
      <c r="F22" s="213"/>
      <c r="G22" s="213"/>
      <c r="H22" s="213"/>
      <c r="I22" s="213"/>
      <c r="J22" s="213"/>
      <c r="K22" s="213"/>
      <c r="L22" s="213"/>
      <c r="M22" s="213"/>
      <c r="N22" s="213"/>
      <c r="O22" s="214"/>
      <c r="P22" s="213"/>
      <c r="Q22" s="215"/>
      <c r="R22" s="215"/>
      <c r="S22" s="215"/>
      <c r="T22" s="215"/>
      <c r="U22" s="215"/>
      <c r="V22" s="215"/>
      <c r="W22" s="215"/>
      <c r="X22" s="215"/>
      <c r="Y22" s="215"/>
      <c r="Z22" s="215"/>
      <c r="AA22" s="215"/>
      <c r="AB22" s="215"/>
      <c r="AC22" s="215"/>
      <c r="AD22" s="215"/>
      <c r="AE22" s="215"/>
      <c r="AF22" s="215"/>
      <c r="AG22" s="215"/>
      <c r="AH22" s="215"/>
      <c r="AI22" s="215"/>
      <c r="AJ22" s="215"/>
      <c r="AK22" s="215"/>
      <c r="AL22" s="215"/>
      <c r="AM22" s="215"/>
      <c r="AN22" s="215"/>
      <c r="AO22" s="215"/>
      <c r="AP22" s="215"/>
      <c r="AQ22" s="215"/>
      <c r="AR22" s="215"/>
      <c r="AS22" s="215"/>
      <c r="AT22" s="215"/>
      <c r="AU22" s="215"/>
      <c r="AV22" s="215"/>
      <c r="AW22" s="215"/>
      <c r="AX22" s="215"/>
      <c r="AY22" s="215"/>
      <c r="AZ22" s="215"/>
      <c r="BA22" s="215"/>
      <c r="BB22" s="215"/>
      <c r="BC22" s="215"/>
      <c r="BD22" s="215"/>
      <c r="BE22" s="215"/>
      <c r="BF22" s="215"/>
      <c r="BG22" s="215"/>
      <c r="BH22" s="215"/>
      <c r="BI22" s="215"/>
      <c r="BJ22" s="215"/>
      <c r="BK22" s="215"/>
      <c r="BL22" s="215"/>
      <c r="BM22" s="215"/>
      <c r="BN22" s="215"/>
      <c r="BO22" s="215"/>
      <c r="BP22" s="215"/>
      <c r="BQ22" s="215"/>
      <c r="BR22" s="215"/>
      <c r="BS22" s="215"/>
      <c r="BT22" s="215"/>
      <c r="BU22" s="215"/>
      <c r="BV22" s="215"/>
      <c r="BW22" s="215"/>
      <c r="BX22" s="215"/>
      <c r="BY22" s="215"/>
      <c r="BZ22" s="215"/>
      <c r="CA22" s="215"/>
      <c r="CB22" s="215"/>
      <c r="CC22" s="215"/>
      <c r="CD22" s="215"/>
      <c r="CE22" s="215"/>
      <c r="CF22" s="215"/>
      <c r="CG22" s="215"/>
      <c r="CH22" s="215"/>
      <c r="CI22" s="215"/>
      <c r="CJ22" s="215"/>
      <c r="CK22" s="215"/>
      <c r="CL22" s="215"/>
      <c r="CM22" s="215"/>
      <c r="CN22" s="215"/>
      <c r="CO22" s="215"/>
      <c r="CP22" s="215"/>
      <c r="CQ22" s="215"/>
      <c r="CR22" s="215"/>
      <c r="CS22" s="215"/>
      <c r="CT22" s="215"/>
      <c r="CU22" s="215"/>
      <c r="CV22" s="215"/>
      <c r="CW22" s="215"/>
      <c r="CX22" s="215"/>
      <c r="CY22" s="215"/>
      <c r="CZ22" s="215"/>
      <c r="DA22" s="215"/>
      <c r="DB22" s="215"/>
      <c r="DC22" s="215"/>
      <c r="DD22" s="215"/>
      <c r="DE22" s="215"/>
      <c r="DF22" s="215"/>
      <c r="DG22" s="215"/>
      <c r="DH22" s="215"/>
      <c r="DI22" s="215"/>
      <c r="DJ22" s="215"/>
      <c r="DK22" s="215"/>
      <c r="DL22" s="215"/>
      <c r="DM22" s="215"/>
      <c r="DN22" s="215"/>
      <c r="DO22" s="215"/>
      <c r="DP22" s="215"/>
      <c r="DQ22" s="215"/>
      <c r="DR22" s="215"/>
      <c r="DS22" s="215"/>
      <c r="DT22" s="215"/>
      <c r="DU22" s="215"/>
      <c r="DV22" s="112"/>
      <c r="DW22" s="112"/>
      <c r="DX22" s="112"/>
      <c r="DY22" s="112"/>
      <c r="DZ22" s="112"/>
      <c r="EA22" s="112"/>
      <c r="EB22" s="112"/>
      <c r="EC22" s="112"/>
      <c r="ED22" s="112"/>
      <c r="EE22" s="112"/>
      <c r="EF22" s="112"/>
      <c r="EG22" s="112"/>
      <c r="EH22" s="112"/>
      <c r="EI22" s="112"/>
      <c r="EJ22" s="112"/>
      <c r="EK22" s="112"/>
      <c r="EL22" s="112"/>
      <c r="EM22" s="112"/>
      <c r="EN22" s="112"/>
      <c r="EO22" s="112"/>
    </row>
    <row r="23" spans="1:145" ht="15.75" customHeight="1">
      <c r="A23" s="21"/>
      <c r="B23" s="21"/>
      <c r="C23" s="215" t="str">
        <f>Inputs!E25</f>
        <v>база_Доходы минус расходы</v>
      </c>
      <c r="D23" s="212" t="s">
        <v>77</v>
      </c>
      <c r="E23" s="21"/>
      <c r="F23" s="143">
        <f ca="1">IF($C$23="база_Доходы",Workflow!R10,Workflow!R50)</f>
        <v>-6</v>
      </c>
      <c r="G23" s="143">
        <f ca="1">IF($C$23="база_Доходы",Workflow!S10,Workflow!S50)</f>
        <v>-6.1388888888888893</v>
      </c>
      <c r="H23" s="143">
        <f ca="1">IF($C$23="база_Доходы",Workflow!T10,Workflow!T50)</f>
        <v>-6.2777777777777777</v>
      </c>
      <c r="I23" s="143">
        <f ca="1">IF($C$23="база_Доходы",Workflow!U10,Workflow!U50)</f>
        <v>-6.416666666666667</v>
      </c>
      <c r="J23" s="143">
        <f ca="1">IF($C$23="база_Доходы",Workflow!V10,Workflow!V50)</f>
        <v>-6.5555555555555554</v>
      </c>
      <c r="K23" s="143">
        <f ca="1">IF($C$23="база_Доходы",Workflow!W10,Workflow!W50)</f>
        <v>-6.6944444444444446</v>
      </c>
      <c r="L23" s="143">
        <f ca="1">IF($C$23="база_Доходы",Workflow!X10,Workflow!X50)</f>
        <v>-6.833333333333333</v>
      </c>
      <c r="M23" s="143">
        <f ca="1">IF($C$23="база_Доходы",Workflow!Y10,Workflow!Y50)</f>
        <v>-6.9722222222222223</v>
      </c>
      <c r="N23" s="143">
        <f ca="1">IF($C$23="база_Доходы",Workflow!Z10,Workflow!Z50)</f>
        <v>-7.1111111111111107</v>
      </c>
      <c r="O23" s="143">
        <f ca="1">IF($C$23="база_Доходы",Workflow!AA10,Workflow!AA50)</f>
        <v>-7.25</v>
      </c>
      <c r="P23" s="143">
        <f ca="1">IF($C$23="база_Доходы",Workflow!AB10,Workflow!AB50)</f>
        <v>-7.3888888888888884</v>
      </c>
      <c r="Q23" s="143">
        <f ca="1">IF($C$23="база_Доходы",Workflow!AC10,Workflow!AC50)</f>
        <v>-7.5277777777777777</v>
      </c>
      <c r="R23" s="143">
        <f ca="1">IF($C$23="база_Доходы",Workflow!AD10,Workflow!AD50)</f>
        <v>-7.6666666666666661</v>
      </c>
      <c r="S23" s="143">
        <f ca="1">IF($C$23="база_Доходы",Workflow!AE10,Workflow!AE50)</f>
        <v>-7.8109722222222215</v>
      </c>
      <c r="T23" s="143">
        <f ca="1">IF($C$23="база_Доходы",Workflow!AF10,Workflow!AF50)</f>
        <v>-7.9552777777777779</v>
      </c>
      <c r="U23" s="143">
        <f ca="1">IF($C$23="база_Доходы",Workflow!AG10,Workflow!AG50)</f>
        <v>-8.0995833333333334</v>
      </c>
      <c r="V23" s="143">
        <f ca="1">IF($C$23="база_Доходы",Workflow!AH10,Workflow!AH50)</f>
        <v>-8.2438888888888897</v>
      </c>
      <c r="W23" s="143">
        <f ca="1">IF($C$23="база_Доходы",Workflow!AI10,Workflow!AI50)</f>
        <v>-8.3881944444444443</v>
      </c>
      <c r="X23" s="143">
        <f ca="1">IF($C$23="база_Доходы",Workflow!AJ10,Workflow!AJ50)</f>
        <v>-8.5324999999999989</v>
      </c>
      <c r="Y23" s="143">
        <f ca="1">IF($C$23="база_Доходы",Workflow!AK10,Workflow!AK50)</f>
        <v>-8.6768055555555552</v>
      </c>
      <c r="Z23" s="143">
        <f ca="1">IF($C$23="база_Доходы",Workflow!AL10,Workflow!AL50)</f>
        <v>-8.8211111111111116</v>
      </c>
      <c r="AA23" s="143">
        <f ca="1">IF($C$23="база_Доходы",Workflow!AM10,Workflow!AM50)</f>
        <v>-8.9654166666666661</v>
      </c>
      <c r="AB23" s="143">
        <f ca="1">IF($C$23="база_Доходы",Workflow!AN10,Workflow!AN50)</f>
        <v>-9.1097222222222207</v>
      </c>
      <c r="AC23" s="143">
        <f ca="1">IF($C$23="база_Доходы",Workflow!AO10,Workflow!AO50)</f>
        <v>-9.2540277777777771</v>
      </c>
      <c r="AD23" s="143">
        <f ca="1">IF($C$23="база_Доходы",Workflow!AP10,Workflow!AP50)</f>
        <v>-9.3983333333333334</v>
      </c>
      <c r="AE23" s="143">
        <f ca="1">IF($C$23="база_Доходы",Workflow!AQ10,Workflow!AQ50)</f>
        <v>-9.5484111111111112</v>
      </c>
      <c r="AF23" s="143">
        <f ca="1">IF($C$23="база_Доходы",Workflow!AR10,Workflow!AR50)</f>
        <v>-9.6984888888888889</v>
      </c>
      <c r="AG23" s="143">
        <f ca="1">IF($C$23="база_Доходы",Workflow!AS10,Workflow!AS50)</f>
        <v>-9.8485666666666667</v>
      </c>
      <c r="AH23" s="143">
        <f ca="1">IF($C$23="база_Доходы",Workflow!AT10,Workflow!AT50)</f>
        <v>-9.9986444444444444</v>
      </c>
      <c r="AI23" s="143">
        <f ca="1">IF($C$23="база_Доходы",Workflow!AU10,Workflow!AU50)</f>
        <v>-10.148722222222222</v>
      </c>
      <c r="AJ23" s="143">
        <f ca="1">IF($C$23="база_Доходы",Workflow!AV10,Workflow!AV50)</f>
        <v>-10.2988</v>
      </c>
      <c r="AK23" s="143">
        <f ca="1">IF($C$23="база_Доходы",Workflow!AW10,Workflow!AW50)</f>
        <v>-10.448877777777778</v>
      </c>
      <c r="AL23" s="143">
        <f ca="1">IF($C$23="база_Доходы",Workflow!AX10,Workflow!AX50)</f>
        <v>-10.598955555555555</v>
      </c>
      <c r="AM23" s="143">
        <f ca="1">IF($C$23="база_Доходы",Workflow!AY10,Workflow!AY50)</f>
        <v>-10.749033333333333</v>
      </c>
      <c r="AN23" s="143">
        <f ca="1">IF($C$23="база_Доходы",Workflow!AZ10,Workflow!AZ50)</f>
        <v>-10.899111111111111</v>
      </c>
      <c r="AO23" s="143">
        <f ca="1">IF($C$23="база_Доходы",Workflow!BA10,Workflow!BA50)</f>
        <v>-11.049188888888889</v>
      </c>
      <c r="AP23" s="143">
        <f ca="1">IF($C$23="база_Доходы",Workflow!BB10,Workflow!BB50)</f>
        <v>-11.199266666666666</v>
      </c>
      <c r="AQ23" s="143">
        <f ca="1">IF($C$23="база_Доходы",Workflow!BC10,Workflow!BC50)</f>
        <v>-11.355347555555554</v>
      </c>
      <c r="AR23" s="143">
        <f ca="1">IF($C$23="база_Доходы",Workflow!BD10,Workflow!BD50)</f>
        <v>-11.511428444444444</v>
      </c>
      <c r="AS23" s="143">
        <f ca="1">IF($C$23="база_Доходы",Workflow!BE10,Workflow!BE50)</f>
        <v>-11.667509333333332</v>
      </c>
      <c r="AT23" s="143">
        <f ca="1">IF($C$23="база_Доходы",Workflow!BF10,Workflow!BF50)</f>
        <v>-11.82359022222222</v>
      </c>
      <c r="AU23" s="143">
        <f ca="1">IF($C$23="база_Доходы",Workflow!BG10,Workflow!BG50)</f>
        <v>-11.979671111111109</v>
      </c>
      <c r="AV23" s="143">
        <f ca="1">IF($C$23="база_Доходы",Workflow!BH10,Workflow!BH50)</f>
        <v>-12.135751999999997</v>
      </c>
      <c r="AW23" s="143">
        <f ca="1">IF($C$23="база_Доходы",Workflow!BI10,Workflow!BI50)</f>
        <v>-12.291832888888887</v>
      </c>
      <c r="AX23" s="143">
        <f ca="1">IF($C$23="база_Доходы",Workflow!BJ10,Workflow!BJ50)</f>
        <v>-12.447913777777774</v>
      </c>
      <c r="AY23" s="143">
        <f ca="1">IF($C$23="база_Доходы",Workflow!BK10,Workflow!BK50)</f>
        <v>-12.603994666666663</v>
      </c>
      <c r="AZ23" s="143">
        <f ca="1">IF($C$23="база_Доходы",Workflow!BL10,Workflow!BL50)</f>
        <v>-12.760075555555552</v>
      </c>
      <c r="BA23" s="143">
        <f ca="1">IF($C$23="база_Доходы",Workflow!BM10,Workflow!BM50)</f>
        <v>-12.916156444444439</v>
      </c>
      <c r="BB23" s="143">
        <f ca="1">IF($C$23="база_Доходы",Workflow!BN10,Workflow!BN50)</f>
        <v>-13.072237333333328</v>
      </c>
      <c r="BC23" s="143">
        <f ca="1">IF($C$23="база_Доходы",Workflow!BO10,Workflow!BO50)</f>
        <v>-13.234561457777774</v>
      </c>
      <c r="BD23" s="143">
        <f ca="1">IF($C$23="база_Доходы",Workflow!BP10,Workflow!BP50)</f>
        <v>-13.396885582222218</v>
      </c>
      <c r="BE23" s="143">
        <f ca="1">IF($C$23="база_Доходы",Workflow!BQ10,Workflow!BQ50)</f>
        <v>-13.55920970666666</v>
      </c>
      <c r="BF23" s="143">
        <f ca="1">IF($C$23="база_Доходы",Workflow!BR10,Workflow!BR50)</f>
        <v>-13.721533831111106</v>
      </c>
      <c r="BG23" s="143">
        <f ca="1">IF($C$23="база_Доходы",Workflow!BS10,Workflow!BS50)</f>
        <v>-13.88385795555555</v>
      </c>
      <c r="BH23" s="143">
        <f ca="1">IF($C$23="база_Доходы",Workflow!BT10,Workflow!BT50)</f>
        <v>-14.046182079999994</v>
      </c>
      <c r="BI23" s="143">
        <f ca="1">IF($C$23="база_Доходы",Workflow!BU10,Workflow!BU50)</f>
        <v>-14.208506204444438</v>
      </c>
      <c r="BJ23" s="143">
        <f ca="1">IF($C$23="база_Доходы",Workflow!BV10,Workflow!BV50)</f>
        <v>-14.370830328888882</v>
      </c>
      <c r="BK23" s="143">
        <f ca="1">IF($C$23="база_Доходы",Workflow!BW10,Workflow!BW50)</f>
        <v>-14.533154453333328</v>
      </c>
      <c r="BL23" s="143">
        <f ca="1">IF($C$23="база_Доходы",Workflow!BX10,Workflow!BX50)</f>
        <v>-14.695478577777774</v>
      </c>
      <c r="BM23" s="143">
        <f ca="1">IF($C$23="база_Доходы",Workflow!BY10,Workflow!BY50)</f>
        <v>-14.857802702222218</v>
      </c>
      <c r="BN23" s="143">
        <f ca="1">IF($C$23="база_Доходы",Workflow!BZ10,Workflow!BZ50)</f>
        <v>-15.020126826666662</v>
      </c>
      <c r="BO23" s="143">
        <f ca="1">IF($C$23="база_Доходы",Workflow!CA10,Workflow!CA50)</f>
        <v>-15.188943916088883</v>
      </c>
      <c r="BP23" s="143">
        <f ca="1">IF($C$23="база_Доходы",Workflow!CB10,Workflow!CB50)</f>
        <v>-15.357761005511104</v>
      </c>
      <c r="BQ23" s="143">
        <f ca="1">IF($C$23="база_Доходы",Workflow!CC10,Workflow!CC50)</f>
        <v>-15.526578094933326</v>
      </c>
      <c r="BR23" s="143">
        <f ca="1">IF($C$23="база_Доходы",Workflow!CD10,Workflow!CD50)</f>
        <v>-15.695395184355549</v>
      </c>
      <c r="BS23" s="143">
        <f ca="1">IF($C$23="база_Доходы",Workflow!CE10,Workflow!CE50)</f>
        <v>-15.86421227377777</v>
      </c>
      <c r="BT23" s="143">
        <f ca="1">IF($C$23="база_Доходы",Workflow!CF10,Workflow!CF50)</f>
        <v>-16.033029363199994</v>
      </c>
      <c r="BU23" s="143">
        <f ca="1">IF($C$23="база_Доходы",Workflow!CG10,Workflow!CG50)</f>
        <v>-16.201846452622213</v>
      </c>
      <c r="BV23" s="143">
        <f ca="1">IF($C$23="база_Доходы",Workflow!CH10,Workflow!CH50)</f>
        <v>-16.370663542044433</v>
      </c>
      <c r="BW23" s="143">
        <f ca="1">IF($C$23="база_Доходы",Workflow!CI10,Workflow!CI50)</f>
        <v>-16.539480631466656</v>
      </c>
      <c r="BX23" s="143">
        <f ca="1">IF($C$23="база_Доходы",Workflow!CJ10,Workflow!CJ50)</f>
        <v>-16.708297720888879</v>
      </c>
      <c r="BY23" s="143">
        <f ca="1">IF($C$23="база_Доходы",Workflow!CK10,Workflow!CK50)</f>
        <v>-16.877114810311099</v>
      </c>
      <c r="BZ23" s="143">
        <f ca="1">IF($C$23="база_Доходы",Workflow!CL10,Workflow!CL50)</f>
        <v>-17.045931899733318</v>
      </c>
      <c r="CA23" s="143">
        <f ca="1">IF($C$23="база_Доходы",Workflow!CM10,Workflow!CM50)</f>
        <v>-17.22150167273243</v>
      </c>
      <c r="CB23" s="143">
        <f ca="1">IF($C$23="база_Доходы",Workflow!CN10,Workflow!CN50)</f>
        <v>-17.397071445731541</v>
      </c>
      <c r="CC23" s="143">
        <f ca="1">IF($C$23="база_Доходы",Workflow!CO10,Workflow!CO50)</f>
        <v>-17.572641218730652</v>
      </c>
      <c r="CD23" s="143">
        <f ca="1">IF($C$23="база_Доходы",Workflow!CP10,Workflow!CP50)</f>
        <v>-17.748210991729763</v>
      </c>
      <c r="CE23" s="143">
        <f ca="1">IF($C$23="база_Доходы",Workflow!CQ10,Workflow!CQ50)</f>
        <v>-17.923780764728871</v>
      </c>
      <c r="CF23" s="143">
        <f ca="1">IF($C$23="база_Доходы",Workflow!CR10,Workflow!CR50)</f>
        <v>-18.099350537727982</v>
      </c>
      <c r="CG23" s="143">
        <f ca="1">IF($C$23="база_Доходы",Workflow!CS10,Workflow!CS50)</f>
        <v>-18.27492031072709</v>
      </c>
      <c r="CH23" s="143">
        <f ca="1">IF($C$23="база_Доходы",Workflow!CT10,Workflow!CT50)</f>
        <v>-18.450490083726201</v>
      </c>
      <c r="CI23" s="143">
        <f ca="1">IF($C$23="база_Доходы",Workflow!CU10,Workflow!CU50)</f>
        <v>-18.626059856725313</v>
      </c>
      <c r="CJ23" s="143">
        <f ca="1">IF($C$23="база_Доходы",Workflow!CV10,Workflow!CV50)</f>
        <v>-18.801629629724424</v>
      </c>
      <c r="CK23" s="143">
        <f ca="1">IF($C$23="база_Доходы",Workflow!CW10,Workflow!CW50)</f>
        <v>-18.977199402723535</v>
      </c>
      <c r="CL23" s="143">
        <f ca="1">IF($C$23="база_Доходы",Workflow!CX10,Workflow!CX50)</f>
        <v>-19.152769175722646</v>
      </c>
      <c r="CM23" s="143">
        <f ca="1">IF($C$23="база_Доходы",Workflow!CY10,Workflow!CY50)</f>
        <v>-19.335361739641719</v>
      </c>
      <c r="CN23" s="143">
        <f ca="1">IF($C$23="база_Доходы",Workflow!CZ10,Workflow!CZ50)</f>
        <v>-19.517954303560796</v>
      </c>
      <c r="CO23" s="143">
        <f ca="1">IF($C$23="база_Доходы",Workflow!DA10,Workflow!DA50)</f>
        <v>-19.700546867479872</v>
      </c>
      <c r="CP23" s="143">
        <f ca="1">IF($C$23="база_Доходы",Workflow!DB10,Workflow!DB50)</f>
        <v>-19.883139431398945</v>
      </c>
      <c r="CQ23" s="143">
        <f ca="1">IF($C$23="база_Доходы",Workflow!DC10,Workflow!DC50)</f>
        <v>-20.065731995318025</v>
      </c>
      <c r="CR23" s="143">
        <f ca="1">IF($C$23="база_Доходы",Workflow!DD10,Workflow!DD50)</f>
        <v>-20.248324559237098</v>
      </c>
      <c r="CS23" s="143">
        <f ca="1">IF($C$23="база_Доходы",Workflow!DE10,Workflow!DE50)</f>
        <v>-20.430917123156174</v>
      </c>
      <c r="CT23" s="143">
        <f ca="1">IF($C$23="база_Доходы",Workflow!DF10,Workflow!DF50)</f>
        <v>-20.613509687075251</v>
      </c>
      <c r="CU23" s="143">
        <f ca="1">IF($C$23="база_Доходы",Workflow!DG10,Workflow!DG50)</f>
        <v>-20.796102250994323</v>
      </c>
      <c r="CV23" s="143">
        <f ca="1">IF($C$23="база_Доходы",Workflow!DH10,Workflow!DH50)</f>
        <v>-20.978694814913403</v>
      </c>
      <c r="CW23" s="143">
        <f ca="1">IF($C$23="база_Доходы",Workflow!DI10,Workflow!DI50)</f>
        <v>-21.161287378832476</v>
      </c>
      <c r="CX23" s="143">
        <f ca="1">IF($C$23="база_Доходы",Workflow!DJ10,Workflow!DJ50)</f>
        <v>-21.343879942751553</v>
      </c>
      <c r="CY23" s="143">
        <f ca="1">IF($C$23="база_Доходы",Workflow!DK10,Workflow!DK50)</f>
        <v>-21.533776209227391</v>
      </c>
      <c r="CZ23" s="143">
        <f ca="1">IF($C$23="база_Доходы",Workflow!DL10,Workflow!DL50)</f>
        <v>-21.723672475703228</v>
      </c>
      <c r="DA23" s="143">
        <f ca="1">IF($C$23="база_Доходы",Workflow!DM10,Workflow!DM50)</f>
        <v>-21.913568742179066</v>
      </c>
      <c r="DB23" s="143">
        <f ca="1">IF($C$23="база_Доходы",Workflow!DN10,Workflow!DN50)</f>
        <v>-22.103465008654904</v>
      </c>
      <c r="DC23" s="143">
        <f ca="1">IF($C$23="база_Доходы",Workflow!DO10,Workflow!DO50)</f>
        <v>-22.293361275130742</v>
      </c>
      <c r="DD23" s="143">
        <f ca="1">IF($C$23="база_Доходы",Workflow!DP10,Workflow!DP50)</f>
        <v>-22.48325754160658</v>
      </c>
      <c r="DE23" s="143">
        <f ca="1">IF($C$23="база_Доходы",Workflow!DQ10,Workflow!DQ50)</f>
        <v>-22.673153808082418</v>
      </c>
      <c r="DF23" s="143">
        <f ca="1">IF($C$23="база_Доходы",Workflow!DR10,Workflow!DR50)</f>
        <v>-22.863050074558256</v>
      </c>
      <c r="DG23" s="143">
        <f ca="1">IF($C$23="база_Доходы",Workflow!DS10,Workflow!DS50)</f>
        <v>-23.052946341034094</v>
      </c>
      <c r="DH23" s="143">
        <f ca="1">IF($C$23="база_Доходы",Workflow!DT10,Workflow!DT50)</f>
        <v>-23.242842607509932</v>
      </c>
      <c r="DI23" s="143">
        <f ca="1">IF($C$23="база_Доходы",Workflow!DU10,Workflow!DU50)</f>
        <v>-23.43273887398577</v>
      </c>
      <c r="DJ23" s="143">
        <f ca="1">IF($C$23="база_Доходы",Workflow!DV10,Workflow!DV50)</f>
        <v>-23.622635140461608</v>
      </c>
      <c r="DK23" s="143">
        <f ca="1">IF($C$23="база_Доходы",Workflow!DW10,Workflow!DW50)</f>
        <v>-23.820127257596479</v>
      </c>
      <c r="DL23" s="143">
        <f ca="1">IF($C$23="база_Доходы",Workflow!DX10,Workflow!DX50)</f>
        <v>-24.01761937473135</v>
      </c>
      <c r="DM23" s="143">
        <f ca="1">IF($C$23="база_Доходы",Workflow!DY10,Workflow!DY50)</f>
        <v>-24.215111491866221</v>
      </c>
      <c r="DN23" s="143">
        <f ca="1">IF($C$23="база_Доходы",Workflow!DZ10,Workflow!DZ50)</f>
        <v>-24.412603609001096</v>
      </c>
      <c r="DO23" s="143">
        <f ca="1">IF($C$23="база_Доходы",Workflow!EA10,Workflow!EA50)</f>
        <v>-24.610095726135967</v>
      </c>
      <c r="DP23" s="143">
        <f ca="1">IF($C$23="база_Доходы",Workflow!EB10,Workflow!EB50)</f>
        <v>-24.807587843270838</v>
      </c>
      <c r="DQ23" s="143">
        <f ca="1">IF($C$23="база_Доходы",Workflow!EC10,Workflow!EC50)</f>
        <v>-25.005079960405713</v>
      </c>
      <c r="DR23" s="143">
        <f ca="1">IF($C$23="база_Доходы",Workflow!ED10,Workflow!ED50)</f>
        <v>-25.202572077540584</v>
      </c>
      <c r="DS23" s="143">
        <f ca="1">IF($C$23="база_Доходы",Workflow!EE10,Workflow!EE50)</f>
        <v>-25.400064194675455</v>
      </c>
      <c r="DT23" s="143">
        <f ca="1">IF($C$23="база_Доходы",Workflow!EF10,Workflow!EF50)</f>
        <v>-25.597556311810326</v>
      </c>
      <c r="DU23" s="143">
        <f ca="1">IF($C$23="база_Доходы",Workflow!EG10,Workflow!EG50)</f>
        <v>-25.795048428945201</v>
      </c>
      <c r="DV23" s="112"/>
      <c r="DW23" s="112"/>
      <c r="DX23" s="112"/>
      <c r="DY23" s="112"/>
      <c r="DZ23" s="112"/>
      <c r="EA23" s="112"/>
      <c r="EB23" s="112"/>
      <c r="EC23" s="112"/>
      <c r="ED23" s="112"/>
      <c r="EE23" s="112"/>
      <c r="EF23" s="112"/>
      <c r="EG23" s="112"/>
      <c r="EH23" s="112"/>
      <c r="EI23" s="112"/>
      <c r="EJ23" s="112"/>
      <c r="EK23" s="112"/>
      <c r="EL23" s="112"/>
      <c r="EM23" s="112"/>
      <c r="EN23" s="112"/>
      <c r="EO23" s="112"/>
    </row>
    <row r="24" spans="1:145" ht="15.75" customHeight="1">
      <c r="A24" s="21"/>
      <c r="B24" s="21"/>
      <c r="C24" s="207" t="s">
        <v>435</v>
      </c>
      <c r="D24" s="208" t="s">
        <v>77</v>
      </c>
      <c r="E24" s="21"/>
      <c r="F24" s="192">
        <f ca="1">IF($C$23="база_Доходы минус расходы",IF(F23&lt;0,1%*Workflow!R10*(1-F9),IF(AND(F23&gt;=0,SUMIF(Workflow!$R$2:$BY$2,Taxes!F$2,Workflow!$R$10:$BY$10)&lt;Inputs!$G$27),Inputs!$G$25*F23*(1-F9),Inputs!$G$26*F23*(1-F9))),0)+IF($C$23="база_Доходы",IF(SUMIF(Workflow!$R$2:$BY$2,Taxes!F$2,Workflow!$R$10:$BY$10)&lt;Inputs!$G$27,Inputs!$G$25*F23*(1-F9),Inputs!$G$26*F23*(1-F9)),0)</f>
        <v>0</v>
      </c>
      <c r="G24" s="192">
        <f ca="1">IF($C$23="база_Доходы минус расходы",IF(G23&lt;0,1%*Workflow!S10*(1-G9),IF(AND(G23&gt;=0,SUMIF(Workflow!$R$2:$BY$2,Taxes!G$2,Workflow!$R$10:$BY$10)&lt;Inputs!$G$27),Inputs!$G$25*G23*(1-G9),Inputs!$G$26*G23*(1-G9))),0)+IF($C$23="база_Доходы",IF(SUMIF(Workflow!$R$2:$BY$2,Taxes!G$2,Workflow!$R$10:$BY$10)&lt;Inputs!$G$27,Inputs!$G$25*G23*(1-G9),Inputs!$G$26*G23*(1-G9)),0)</f>
        <v>0</v>
      </c>
      <c r="H24" s="192">
        <f ca="1">IF($C$23="база_Доходы минус расходы",IF(H23&lt;0,1%*Workflow!T10*(1-H9),IF(AND(H23&gt;=0,SUMIF(Workflow!$R$2:$BY$2,Taxes!H$2,Workflow!$R$10:$BY$10)&lt;Inputs!$G$27),Inputs!$G$25*H23*(1-H9),Inputs!$G$26*H23*(1-H9))),0)+IF($C$23="база_Доходы",IF(SUMIF(Workflow!$R$2:$BY$2,Taxes!H$2,Workflow!$R$10:$BY$10)&lt;Inputs!$G$27,Inputs!$G$25*H23*(1-H9),Inputs!$G$26*H23*(1-H9)),0)</f>
        <v>0</v>
      </c>
      <c r="I24" s="192">
        <f ca="1">IF($C$23="база_Доходы минус расходы",IF(I23&lt;0,1%*Workflow!U10*(1-I9),IF(AND(I23&gt;=0,SUMIF(Workflow!$R$2:$BY$2,Taxes!I$2,Workflow!$R$10:$BY$10)&lt;Inputs!$G$27),Inputs!$G$25*I23*(1-I9),Inputs!$G$26*I23*(1-I9))),0)+IF($C$23="база_Доходы",IF(SUMIF(Workflow!$R$2:$BY$2,Taxes!I$2,Workflow!$R$10:$BY$10)&lt;Inputs!$G$27,Inputs!$G$25*I23*(1-I9),Inputs!$G$26*I23*(1-I9)),0)</f>
        <v>0</v>
      </c>
      <c r="J24" s="192">
        <f ca="1">IF($C$23="база_Доходы минус расходы",IF(J23&lt;0,1%*Workflow!V10*(1-J9),IF(AND(J23&gt;=0,SUMIF(Workflow!$R$2:$BY$2,Taxes!J$2,Workflow!$R$10:$BY$10)&lt;Inputs!$G$27),Inputs!$G$25*J23*(1-J9),Inputs!$G$26*J23*(1-J9))),0)+IF($C$23="база_Доходы",IF(SUMIF(Workflow!$R$2:$BY$2,Taxes!J$2,Workflow!$R$10:$BY$10)&lt;Inputs!$G$27,Inputs!$G$25*J23*(1-J9),Inputs!$G$26*J23*(1-J9)),0)</f>
        <v>0</v>
      </c>
      <c r="K24" s="192">
        <f ca="1">IF($C$23="база_Доходы минус расходы",IF(K23&lt;0,1%*Workflow!W10*(1-K9),IF(AND(K23&gt;=0,SUMIF(Workflow!$R$2:$BY$2,Taxes!K$2,Workflow!$R$10:$BY$10)&lt;Inputs!$G$27),Inputs!$G$25*K23*(1-K9),Inputs!$G$26*K23*(1-K9))),0)+IF($C$23="база_Доходы",IF(SUMIF(Workflow!$R$2:$BY$2,Taxes!K$2,Workflow!$R$10:$BY$10)&lt;Inputs!$G$27,Inputs!$G$25*K23*(1-K9),Inputs!$G$26*K23*(1-K9)),0)</f>
        <v>0</v>
      </c>
      <c r="L24" s="192">
        <f ca="1">IF($C$23="база_Доходы минус расходы",IF(L23&lt;0,1%*Workflow!X10*(1-L9),IF(AND(L23&gt;=0,SUMIF(Workflow!$R$2:$BY$2,Taxes!L$2,Workflow!$R$10:$BY$10)&lt;Inputs!$G$27),Inputs!$G$25*L23*(1-L9),Inputs!$G$26*L23*(1-L9))),0)+IF($C$23="база_Доходы",IF(SUMIF(Workflow!$R$2:$BY$2,Taxes!L$2,Workflow!$R$10:$BY$10)&lt;Inputs!$G$27,Inputs!$G$25*L23*(1-L9),Inputs!$G$26*L23*(1-L9)),0)</f>
        <v>0</v>
      </c>
      <c r="M24" s="192">
        <f ca="1">IF($C$23="база_Доходы минус расходы",IF(M23&lt;0,1%*Workflow!Y10*(1-M9),IF(AND(M23&gt;=0,SUMIF(Workflow!$R$2:$BY$2,Taxes!M$2,Workflow!$R$10:$BY$10)&lt;Inputs!$G$27),Inputs!$G$25*M23*(1-M9),Inputs!$G$26*M23*(1-M9))),0)+IF($C$23="база_Доходы",IF(SUMIF(Workflow!$R$2:$BY$2,Taxes!M$2,Workflow!$R$10:$BY$10)&lt;Inputs!$G$27,Inputs!$G$25*M23*(1-M9),Inputs!$G$26*M23*(1-M9)),0)</f>
        <v>0</v>
      </c>
      <c r="N24" s="192">
        <f ca="1">IF($C$23="база_Доходы минус расходы",IF(N23&lt;0,1%*Workflow!Z10*(1-N9),IF(AND(N23&gt;=0,SUMIF(Workflow!$R$2:$BY$2,Taxes!N$2,Workflow!$R$10:$BY$10)&lt;Inputs!$G$27),Inputs!$G$25*N23*(1-N9),Inputs!$G$26*N23*(1-N9))),0)+IF($C$23="база_Доходы",IF(SUMIF(Workflow!$R$2:$BY$2,Taxes!N$2,Workflow!$R$10:$BY$10)&lt;Inputs!$G$27,Inputs!$G$25*N23*(1-N9),Inputs!$G$26*N23*(1-N9)),0)</f>
        <v>0</v>
      </c>
      <c r="O24" s="192">
        <f ca="1">IF($C$23="база_Доходы минус расходы",IF(O23&lt;0,1%*Workflow!AA10*(1-O9),IF(AND(O23&gt;=0,SUMIF(Workflow!$R$2:$BY$2,Taxes!O$2,Workflow!$R$10:$BY$10)&lt;Inputs!$G$27),Inputs!$G$25*O23*(1-O9),Inputs!$G$26*O23*(1-O9))),0)+IF($C$23="база_Доходы",IF(SUMIF(Workflow!$R$2:$BY$2,Taxes!O$2,Workflow!$R$10:$BY$10)&lt;Inputs!$G$27,Inputs!$G$25*O23*(1-O9),Inputs!$G$26*O23*(1-O9)),0)</f>
        <v>0</v>
      </c>
      <c r="P24" s="192">
        <f ca="1">IF($C$23="база_Доходы минус расходы",IF(P23&lt;0,1%*Workflow!AB10*(1-P9),IF(AND(P23&gt;=0,SUMIF(Workflow!$R$2:$BY$2,Taxes!P$2,Workflow!$R$10:$BY$10)&lt;Inputs!$G$27),Inputs!$G$25*P23*(1-P9),Inputs!$G$26*P23*(1-P9))),0)+IF($C$23="база_Доходы",IF(SUMIF(Workflow!$R$2:$BY$2,Taxes!P$2,Workflow!$R$10:$BY$10)&lt;Inputs!$G$27,Inputs!$G$25*P23*(1-P9),Inputs!$G$26*P23*(1-P9)),0)</f>
        <v>0</v>
      </c>
      <c r="Q24" s="192">
        <f ca="1">IF($C$23="база_Доходы минус расходы",IF(Q23&lt;0,1%*Workflow!AC10*(1-Q9),IF(AND(Q23&gt;=0,SUMIF(Workflow!$R$2:$BY$2,Taxes!Q$2,Workflow!$R$10:$BY$10)&lt;Inputs!$G$27),Inputs!$G$25*Q23*(1-Q9),Inputs!$G$26*Q23*(1-Q9))),0)+IF($C$23="база_Доходы",IF(SUMIF(Workflow!$R$2:$BY$2,Taxes!Q$2,Workflow!$R$10:$BY$10)&lt;Inputs!$G$27,Inputs!$G$25*Q23*(1-Q9),Inputs!$G$26*Q23*(1-Q9)),0)</f>
        <v>0</v>
      </c>
      <c r="R24" s="192">
        <f ca="1">IF($C$23="база_Доходы минус расходы",IF(R23&lt;0,1%*Workflow!AD10*(1-R9),IF(AND(R23&gt;=0,SUMIF(Workflow!$R$2:$BY$2,Taxes!R$2,Workflow!$R$10:$BY$10)&lt;Inputs!$G$27),Inputs!$G$25*R23*(1-R9),Inputs!$G$26*R23*(1-R9))),0)+IF($C$23="база_Доходы",IF(SUMIF(Workflow!$R$2:$BY$2,Taxes!R$2,Workflow!$R$10:$BY$10)&lt;Inputs!$G$27,Inputs!$G$25*R23*(1-R9),Inputs!$G$26*R23*(1-R9)),0)</f>
        <v>0</v>
      </c>
      <c r="S24" s="192">
        <f ca="1">IF($C$23="база_Доходы минус расходы",IF(S23&lt;0,1%*Workflow!AE10*(1-S9),IF(AND(S23&gt;=0,SUMIF(Workflow!$R$2:$BY$2,Taxes!S$2,Workflow!$R$10:$BY$10)&lt;Inputs!$G$27),Inputs!$G$25*S23*(1-S9),Inputs!$G$26*S23*(1-S9))),0)+IF($C$23="база_Доходы",IF(SUMIF(Workflow!$R$2:$BY$2,Taxes!S$2,Workflow!$R$10:$BY$10)&lt;Inputs!$G$27,Inputs!$G$25*S23*(1-S9),Inputs!$G$26*S23*(1-S9)),0)</f>
        <v>0</v>
      </c>
      <c r="T24" s="192">
        <f ca="1">IF($C$23="база_Доходы минус расходы",IF(T23&lt;0,1%*Workflow!AF10*(1-T9),IF(AND(T23&gt;=0,SUMIF(Workflow!$R$2:$BY$2,Taxes!T$2,Workflow!$R$10:$BY$10)&lt;Inputs!$G$27),Inputs!$G$25*T23*(1-T9),Inputs!$G$26*T23*(1-T9))),0)+IF($C$23="база_Доходы",IF(SUMIF(Workflow!$R$2:$BY$2,Taxes!T$2,Workflow!$R$10:$BY$10)&lt;Inputs!$G$27,Inputs!$G$25*T23*(1-T9),Inputs!$G$26*T23*(1-T9)),0)</f>
        <v>0</v>
      </c>
      <c r="U24" s="192">
        <f ca="1">IF($C$23="база_Доходы минус расходы",IF(U23&lt;0,1%*Workflow!AG10*(1-U9),IF(AND(U23&gt;=0,SUMIF(Workflow!$R$2:$BY$2,Taxes!U$2,Workflow!$R$10:$BY$10)&lt;Inputs!$G$27),Inputs!$G$25*U23*(1-U9),Inputs!$G$26*U23*(1-U9))),0)+IF($C$23="база_Доходы",IF(SUMIF(Workflow!$R$2:$BY$2,Taxes!U$2,Workflow!$R$10:$BY$10)&lt;Inputs!$G$27,Inputs!$G$25*U23*(1-U9),Inputs!$G$26*U23*(1-U9)),0)</f>
        <v>0</v>
      </c>
      <c r="V24" s="192">
        <f ca="1">IF($C$23="база_Доходы минус расходы",IF(V23&lt;0,1%*Workflow!AH10*(1-V9),IF(AND(V23&gt;=0,SUMIF(Workflow!$R$2:$BY$2,Taxes!V$2,Workflow!$R$10:$BY$10)&lt;Inputs!$G$27),Inputs!$G$25*V23*(1-V9),Inputs!$G$26*V23*(1-V9))),0)+IF($C$23="база_Доходы",IF(SUMIF(Workflow!$R$2:$BY$2,Taxes!V$2,Workflow!$R$10:$BY$10)&lt;Inputs!$G$27,Inputs!$G$25*V23*(1-V9),Inputs!$G$26*V23*(1-V9)),0)</f>
        <v>0</v>
      </c>
      <c r="W24" s="192">
        <f ca="1">IF($C$23="база_Доходы минус расходы",IF(W23&lt;0,1%*Workflow!AI10*(1-W9),IF(AND(W23&gt;=0,SUMIF(Workflow!$R$2:$BY$2,Taxes!W$2,Workflow!$R$10:$BY$10)&lt;Inputs!$G$27),Inputs!$G$25*W23*(1-W9),Inputs!$G$26*W23*(1-W9))),0)+IF($C$23="база_Доходы",IF(SUMIF(Workflow!$R$2:$BY$2,Taxes!W$2,Workflow!$R$10:$BY$10)&lt;Inputs!$G$27,Inputs!$G$25*W23*(1-W9),Inputs!$G$26*W23*(1-W9)),0)</f>
        <v>0</v>
      </c>
      <c r="X24" s="192">
        <f ca="1">IF($C$23="база_Доходы минус расходы",IF(X23&lt;0,1%*Workflow!AJ10*(1-X9),IF(AND(X23&gt;=0,SUMIF(Workflow!$R$2:$BY$2,Taxes!X$2,Workflow!$R$10:$BY$10)&lt;Inputs!$G$27),Inputs!$G$25*X23*(1-X9),Inputs!$G$26*X23*(1-X9))),0)+IF($C$23="база_Доходы",IF(SUMIF(Workflow!$R$2:$BY$2,Taxes!X$2,Workflow!$R$10:$BY$10)&lt;Inputs!$G$27,Inputs!$G$25*X23*(1-X9),Inputs!$G$26*X23*(1-X9)),0)</f>
        <v>0</v>
      </c>
      <c r="Y24" s="192">
        <f ca="1">IF($C$23="база_Доходы минус расходы",IF(Y23&lt;0,1%*Workflow!AK10*(1-Y9),IF(AND(Y23&gt;=0,SUMIF(Workflow!$R$2:$BY$2,Taxes!Y$2,Workflow!$R$10:$BY$10)&lt;Inputs!$G$27),Inputs!$G$25*Y23*(1-Y9),Inputs!$G$26*Y23*(1-Y9))),0)+IF($C$23="база_Доходы",IF(SUMIF(Workflow!$R$2:$BY$2,Taxes!Y$2,Workflow!$R$10:$BY$10)&lt;Inputs!$G$27,Inputs!$G$25*Y23*(1-Y9),Inputs!$G$26*Y23*(1-Y9)),0)</f>
        <v>0</v>
      </c>
      <c r="Z24" s="192">
        <f ca="1">IF($C$23="база_Доходы минус расходы",IF(Z23&lt;0,1%*Workflow!AL10*(1-Z9),IF(AND(Z23&gt;=0,SUMIF(Workflow!$R$2:$BY$2,Taxes!Z$2,Workflow!$R$10:$BY$10)&lt;Inputs!$G$27),Inputs!$G$25*Z23*(1-Z9),Inputs!$G$26*Z23*(1-Z9))),0)+IF($C$23="база_Доходы",IF(SUMIF(Workflow!$R$2:$BY$2,Taxes!Z$2,Workflow!$R$10:$BY$10)&lt;Inputs!$G$27,Inputs!$G$25*Z23*(1-Z9),Inputs!$G$26*Z23*(1-Z9)),0)</f>
        <v>0</v>
      </c>
      <c r="AA24" s="192">
        <f ca="1">IF($C$23="база_Доходы минус расходы",IF(AA23&lt;0,1%*Workflow!AM10*(1-AA9),IF(AND(AA23&gt;=0,SUMIF(Workflow!$R$2:$BY$2,Taxes!AA$2,Workflow!$R$10:$BY$10)&lt;Inputs!$G$27),Inputs!$G$25*AA23*(1-AA9),Inputs!$G$26*AA23*(1-AA9))),0)+IF($C$23="база_Доходы",IF(SUMIF(Workflow!$R$2:$BY$2,Taxes!AA$2,Workflow!$R$10:$BY$10)&lt;Inputs!$G$27,Inputs!$G$25*AA23*(1-AA9),Inputs!$G$26*AA23*(1-AA9)),0)</f>
        <v>0</v>
      </c>
      <c r="AB24" s="192">
        <f ca="1">IF($C$23="база_Доходы минус расходы",IF(AB23&lt;0,1%*Workflow!AN10*(1-AB9),IF(AND(AB23&gt;=0,SUMIF(Workflow!$R$2:$BY$2,Taxes!AB$2,Workflow!$R$10:$BY$10)&lt;Inputs!$G$27),Inputs!$G$25*AB23*(1-AB9),Inputs!$G$26*AB23*(1-AB9))),0)+IF($C$23="база_Доходы",IF(SUMIF(Workflow!$R$2:$BY$2,Taxes!AB$2,Workflow!$R$10:$BY$10)&lt;Inputs!$G$27,Inputs!$G$25*AB23*(1-AB9),Inputs!$G$26*AB23*(1-AB9)),0)</f>
        <v>0</v>
      </c>
      <c r="AC24" s="192">
        <f ca="1">IF($C$23="база_Доходы минус расходы",IF(AC23&lt;0,1%*Workflow!AO10*(1-AC9),IF(AND(AC23&gt;=0,SUMIF(Workflow!$R$2:$BY$2,Taxes!AC$2,Workflow!$R$10:$BY$10)&lt;Inputs!$G$27),Inputs!$G$25*AC23*(1-AC9),Inputs!$G$26*AC23*(1-AC9))),0)+IF($C$23="база_Доходы",IF(SUMIF(Workflow!$R$2:$BY$2,Taxes!AC$2,Workflow!$R$10:$BY$10)&lt;Inputs!$G$27,Inputs!$G$25*AC23*(1-AC9),Inputs!$G$26*AC23*(1-AC9)),0)</f>
        <v>0</v>
      </c>
      <c r="AD24" s="192">
        <f ca="1">IF($C$23="база_Доходы минус расходы",IF(AD23&lt;0,1%*Workflow!AP10*(1-AD9),IF(AND(AD23&gt;=0,SUMIF(Workflow!$R$2:$BY$2,Taxes!AD$2,Workflow!$R$10:$BY$10)&lt;Inputs!$G$27),Inputs!$G$25*AD23*(1-AD9),Inputs!$G$26*AD23*(1-AD9))),0)+IF($C$23="база_Доходы",IF(SUMIF(Workflow!$R$2:$BY$2,Taxes!AD$2,Workflow!$R$10:$BY$10)&lt;Inputs!$G$27,Inputs!$G$25*AD23*(1-AD9),Inputs!$G$26*AD23*(1-AD9)),0)</f>
        <v>0</v>
      </c>
      <c r="AE24" s="192">
        <f ca="1">IF($C$23="база_Доходы минус расходы",IF(AE23&lt;0,1%*Workflow!AQ10*(1-AE9),IF(AND(AE23&gt;=0,SUMIF(Workflow!$R$2:$BY$2,Taxes!AE$2,Workflow!$R$10:$BY$10)&lt;Inputs!$G$27),Inputs!$G$25*AE23*(1-AE9),Inputs!$G$26*AE23*(1-AE9))),0)+IF($C$23="база_Доходы",IF(SUMIF(Workflow!$R$2:$BY$2,Taxes!AE$2,Workflow!$R$10:$BY$10)&lt;Inputs!$G$27,Inputs!$G$25*AE23*(1-AE9),Inputs!$G$26*AE23*(1-AE9)),0)</f>
        <v>0</v>
      </c>
      <c r="AF24" s="192">
        <f ca="1">IF($C$23="база_Доходы минус расходы",IF(AF23&lt;0,1%*Workflow!AR10*(1-AF9),IF(AND(AF23&gt;=0,SUMIF(Workflow!$R$2:$BY$2,Taxes!AF$2,Workflow!$R$10:$BY$10)&lt;Inputs!$G$27),Inputs!$G$25*AF23*(1-AF9),Inputs!$G$26*AF23*(1-AF9))),0)+IF($C$23="база_Доходы",IF(SUMIF(Workflow!$R$2:$BY$2,Taxes!AF$2,Workflow!$R$10:$BY$10)&lt;Inputs!$G$27,Inputs!$G$25*AF23*(1-AF9),Inputs!$G$26*AF23*(1-AF9)),0)</f>
        <v>0</v>
      </c>
      <c r="AG24" s="192">
        <f ca="1">IF($C$23="база_Доходы минус расходы",IF(AG23&lt;0,1%*Workflow!AS10*(1-AG9),IF(AND(AG23&gt;=0,SUMIF(Workflow!$R$2:$BY$2,Taxes!AG$2,Workflow!$R$10:$BY$10)&lt;Inputs!$G$27),Inputs!$G$25*AG23*(1-AG9),Inputs!$G$26*AG23*(1-AG9))),0)+IF($C$23="база_Доходы",IF(SUMIF(Workflow!$R$2:$BY$2,Taxes!AG$2,Workflow!$R$10:$BY$10)&lt;Inputs!$G$27,Inputs!$G$25*AG23*(1-AG9),Inputs!$G$26*AG23*(1-AG9)),0)</f>
        <v>0</v>
      </c>
      <c r="AH24" s="192">
        <f ca="1">IF($C$23="база_Доходы минус расходы",IF(AH23&lt;0,1%*Workflow!AT10*(1-AH9),IF(AND(AH23&gt;=0,SUMIF(Workflow!$R$2:$BY$2,Taxes!AH$2,Workflow!$R$10:$BY$10)&lt;Inputs!$G$27),Inputs!$G$25*AH23*(1-AH9),Inputs!$G$26*AH23*(1-AH9))),0)+IF($C$23="база_Доходы",IF(SUMIF(Workflow!$R$2:$BY$2,Taxes!AH$2,Workflow!$R$10:$BY$10)&lt;Inputs!$G$27,Inputs!$G$25*AH23*(1-AH9),Inputs!$G$26*AH23*(1-AH9)),0)</f>
        <v>0</v>
      </c>
      <c r="AI24" s="192">
        <f ca="1">IF($C$23="база_Доходы минус расходы",IF(AI23&lt;0,1%*Workflow!AU10*(1-AI9),IF(AND(AI23&gt;=0,SUMIF(Workflow!$R$2:$BY$2,Taxes!AI$2,Workflow!$R$10:$BY$10)&lt;Inputs!$G$27),Inputs!$G$25*AI23*(1-AI9),Inputs!$G$26*AI23*(1-AI9))),0)+IF($C$23="база_Доходы",IF(SUMIF(Workflow!$R$2:$BY$2,Taxes!AI$2,Workflow!$R$10:$BY$10)&lt;Inputs!$G$27,Inputs!$G$25*AI23*(1-AI9),Inputs!$G$26*AI23*(1-AI9)),0)</f>
        <v>0</v>
      </c>
      <c r="AJ24" s="192">
        <f ca="1">IF($C$23="база_Доходы минус расходы",IF(AJ23&lt;0,1%*Workflow!AV10*(1-AJ9),IF(AND(AJ23&gt;=0,SUMIF(Workflow!$R$2:$BY$2,Taxes!AJ$2,Workflow!$R$10:$BY$10)&lt;Inputs!$G$27),Inputs!$G$25*AJ23*(1-AJ9),Inputs!$G$26*AJ23*(1-AJ9))),0)+IF($C$23="база_Доходы",IF(SUMIF(Workflow!$R$2:$BY$2,Taxes!AJ$2,Workflow!$R$10:$BY$10)&lt;Inputs!$G$27,Inputs!$G$25*AJ23*(1-AJ9),Inputs!$G$26*AJ23*(1-AJ9)),0)</f>
        <v>0</v>
      </c>
      <c r="AK24" s="192">
        <f ca="1">IF($C$23="база_Доходы минус расходы",IF(AK23&lt;0,1%*Workflow!AW10*(1-AK9),IF(AND(AK23&gt;=0,SUMIF(Workflow!$R$2:$BY$2,Taxes!AK$2,Workflow!$R$10:$BY$10)&lt;Inputs!$G$27),Inputs!$G$25*AK23*(1-AK9),Inputs!$G$26*AK23*(1-AK9))),0)+IF($C$23="база_Доходы",IF(SUMIF(Workflow!$R$2:$BY$2,Taxes!AK$2,Workflow!$R$10:$BY$10)&lt;Inputs!$G$27,Inputs!$G$25*AK23*(1-AK9),Inputs!$G$26*AK23*(1-AK9)),0)</f>
        <v>0</v>
      </c>
      <c r="AL24" s="192">
        <f ca="1">IF($C$23="база_Доходы минус расходы",IF(AL23&lt;0,1%*Workflow!AX10*(1-AL9),IF(AND(AL23&gt;=0,SUMIF(Workflow!$R$2:$BY$2,Taxes!AL$2,Workflow!$R$10:$BY$10)&lt;Inputs!$G$27),Inputs!$G$25*AL23*(1-AL9),Inputs!$G$26*AL23*(1-AL9))),0)+IF($C$23="база_Доходы",IF(SUMIF(Workflow!$R$2:$BY$2,Taxes!AL$2,Workflow!$R$10:$BY$10)&lt;Inputs!$G$27,Inputs!$G$25*AL23*(1-AL9),Inputs!$G$26*AL23*(1-AL9)),0)</f>
        <v>0</v>
      </c>
      <c r="AM24" s="192">
        <f ca="1">IF($C$23="база_Доходы минус расходы",IF(AM23&lt;0,1%*Workflow!AY10*(1-AM9),IF(AND(AM23&gt;=0,SUMIF(Workflow!$R$2:$BY$2,Taxes!AM$2,Workflow!$R$10:$BY$10)&lt;Inputs!$G$27),Inputs!$G$25*AM23*(1-AM9),Inputs!$G$26*AM23*(1-AM9))),0)+IF($C$23="база_Доходы",IF(SUMIF(Workflow!$R$2:$BY$2,Taxes!AM$2,Workflow!$R$10:$BY$10)&lt;Inputs!$G$27,Inputs!$G$25*AM23*(1-AM9),Inputs!$G$26*AM23*(1-AM9)),0)</f>
        <v>0</v>
      </c>
      <c r="AN24" s="192">
        <f ca="1">IF($C$23="база_Доходы минус расходы",IF(AN23&lt;0,1%*Workflow!AZ10*(1-AN9),IF(AND(AN23&gt;=0,SUMIF(Workflow!$R$2:$BY$2,Taxes!AN$2,Workflow!$R$10:$BY$10)&lt;Inputs!$G$27),Inputs!$G$25*AN23*(1-AN9),Inputs!$G$26*AN23*(1-AN9))),0)+IF($C$23="база_Доходы",IF(SUMIF(Workflow!$R$2:$BY$2,Taxes!AN$2,Workflow!$R$10:$BY$10)&lt;Inputs!$G$27,Inputs!$G$25*AN23*(1-AN9),Inputs!$G$26*AN23*(1-AN9)),0)</f>
        <v>0</v>
      </c>
      <c r="AO24" s="192">
        <f ca="1">IF($C$23="база_Доходы минус расходы",IF(AO23&lt;0,1%*Workflow!BA10*(1-AO9),IF(AND(AO23&gt;=0,SUMIF(Workflow!$R$2:$BY$2,Taxes!AO$2,Workflow!$R$10:$BY$10)&lt;Inputs!$G$27),Inputs!$G$25*AO23*(1-AO9),Inputs!$G$26*AO23*(1-AO9))),0)+IF($C$23="база_Доходы",IF(SUMIF(Workflow!$R$2:$BY$2,Taxes!AO$2,Workflow!$R$10:$BY$10)&lt;Inputs!$G$27,Inputs!$G$25*AO23*(1-AO9),Inputs!$G$26*AO23*(1-AO9)),0)</f>
        <v>0</v>
      </c>
      <c r="AP24" s="192">
        <f ca="1">IF($C$23="база_Доходы минус расходы",IF(AP23&lt;0,1%*Workflow!BB10*(1-AP9),IF(AND(AP23&gt;=0,SUMIF(Workflow!$R$2:$BY$2,Taxes!AP$2,Workflow!$R$10:$BY$10)&lt;Inputs!$G$27),Inputs!$G$25*AP23*(1-AP9),Inputs!$G$26*AP23*(1-AP9))),0)+IF($C$23="база_Доходы",IF(SUMIF(Workflow!$R$2:$BY$2,Taxes!AP$2,Workflow!$R$10:$BY$10)&lt;Inputs!$G$27,Inputs!$G$25*AP23*(1-AP9),Inputs!$G$26*AP23*(1-AP9)),0)</f>
        <v>0</v>
      </c>
      <c r="AQ24" s="192">
        <f ca="1">IF($C$23="база_Доходы минус расходы",IF(AQ23&lt;0,1%*Workflow!BC10*(1-AQ9),IF(AND(AQ23&gt;=0,SUMIF(Workflow!$R$2:$BY$2,Taxes!AQ$2,Workflow!$R$10:$BY$10)&lt;Inputs!$G$27),Inputs!$G$25*AQ23*(1-AQ9),Inputs!$G$26*AQ23*(1-AQ9))),0)+IF($C$23="база_Доходы",IF(SUMIF(Workflow!$R$2:$BY$2,Taxes!AQ$2,Workflow!$R$10:$BY$10)&lt;Inputs!$G$27,Inputs!$G$25*AQ23*(1-AQ9),Inputs!$G$26*AQ23*(1-AQ9)),0)</f>
        <v>0</v>
      </c>
      <c r="AR24" s="192">
        <f ca="1">IF($C$23="база_Доходы минус расходы",IF(AR23&lt;0,1%*Workflow!BD10*(1-AR9),IF(AND(AR23&gt;=0,SUMIF(Workflow!$R$2:$BY$2,Taxes!AR$2,Workflow!$R$10:$BY$10)&lt;Inputs!$G$27),Inputs!$G$25*AR23*(1-AR9),Inputs!$G$26*AR23*(1-AR9))),0)+IF($C$23="база_Доходы",IF(SUMIF(Workflow!$R$2:$BY$2,Taxes!AR$2,Workflow!$R$10:$BY$10)&lt;Inputs!$G$27,Inputs!$G$25*AR23*(1-AR9),Inputs!$G$26*AR23*(1-AR9)),0)</f>
        <v>0</v>
      </c>
      <c r="AS24" s="192">
        <f ca="1">IF($C$23="база_Доходы минус расходы",IF(AS23&lt;0,1%*Workflow!BE10*(1-AS9),IF(AND(AS23&gt;=0,SUMIF(Workflow!$R$2:$BY$2,Taxes!AS$2,Workflow!$R$10:$BY$10)&lt;Inputs!$G$27),Inputs!$G$25*AS23*(1-AS9),Inputs!$G$26*AS23*(1-AS9))),0)+IF($C$23="база_Доходы",IF(SUMIF(Workflow!$R$2:$BY$2,Taxes!AS$2,Workflow!$R$10:$BY$10)&lt;Inputs!$G$27,Inputs!$G$25*AS23*(1-AS9),Inputs!$G$26*AS23*(1-AS9)),0)</f>
        <v>0</v>
      </c>
      <c r="AT24" s="192">
        <f ca="1">IF($C$23="база_Доходы минус расходы",IF(AT23&lt;0,1%*Workflow!BF10*(1-AT9),IF(AND(AT23&gt;=0,SUMIF(Workflow!$R$2:$BY$2,Taxes!AT$2,Workflow!$R$10:$BY$10)&lt;Inputs!$G$27),Inputs!$G$25*AT23*(1-AT9),Inputs!$G$26*AT23*(1-AT9))),0)+IF($C$23="база_Доходы",IF(SUMIF(Workflow!$R$2:$BY$2,Taxes!AT$2,Workflow!$R$10:$BY$10)&lt;Inputs!$G$27,Inputs!$G$25*AT23*(1-AT9),Inputs!$G$26*AT23*(1-AT9)),0)</f>
        <v>0</v>
      </c>
      <c r="AU24" s="192">
        <f ca="1">IF($C$23="база_Доходы минус расходы",IF(AU23&lt;0,1%*Workflow!BG10*(1-AU9),IF(AND(AU23&gt;=0,SUMIF(Workflow!$R$2:$BY$2,Taxes!AU$2,Workflow!$R$10:$BY$10)&lt;Inputs!$G$27),Inputs!$G$25*AU23*(1-AU9),Inputs!$G$26*AU23*(1-AU9))),0)+IF($C$23="база_Доходы",IF(SUMIF(Workflow!$R$2:$BY$2,Taxes!AU$2,Workflow!$R$10:$BY$10)&lt;Inputs!$G$27,Inputs!$G$25*AU23*(1-AU9),Inputs!$G$26*AU23*(1-AU9)),0)</f>
        <v>0</v>
      </c>
      <c r="AV24" s="192">
        <f ca="1">IF($C$23="база_Доходы минус расходы",IF(AV23&lt;0,1%*Workflow!BH10*(1-AV9),IF(AND(AV23&gt;=0,SUMIF(Workflow!$R$2:$BY$2,Taxes!AV$2,Workflow!$R$10:$BY$10)&lt;Inputs!$G$27),Inputs!$G$25*AV23*(1-AV9),Inputs!$G$26*AV23*(1-AV9))),0)+IF($C$23="база_Доходы",IF(SUMIF(Workflow!$R$2:$BY$2,Taxes!AV$2,Workflow!$R$10:$BY$10)&lt;Inputs!$G$27,Inputs!$G$25*AV23*(1-AV9),Inputs!$G$26*AV23*(1-AV9)),0)</f>
        <v>0</v>
      </c>
      <c r="AW24" s="192">
        <f ca="1">IF($C$23="база_Доходы минус расходы",IF(AW23&lt;0,1%*Workflow!BI10*(1-AW9),IF(AND(AW23&gt;=0,SUMIF(Workflow!$R$2:$BY$2,Taxes!AW$2,Workflow!$R$10:$BY$10)&lt;Inputs!$G$27),Inputs!$G$25*AW23*(1-AW9),Inputs!$G$26*AW23*(1-AW9))),0)+IF($C$23="база_Доходы",IF(SUMIF(Workflow!$R$2:$BY$2,Taxes!AW$2,Workflow!$R$10:$BY$10)&lt;Inputs!$G$27,Inputs!$G$25*AW23*(1-AW9),Inputs!$G$26*AW23*(1-AW9)),0)</f>
        <v>0</v>
      </c>
      <c r="AX24" s="192">
        <f ca="1">IF($C$23="база_Доходы минус расходы",IF(AX23&lt;0,1%*Workflow!BJ10*(1-AX9),IF(AND(AX23&gt;=0,SUMIF(Workflow!$R$2:$BY$2,Taxes!AX$2,Workflow!$R$10:$BY$10)&lt;Inputs!$G$27),Inputs!$G$25*AX23*(1-AX9),Inputs!$G$26*AX23*(1-AX9))),0)+IF($C$23="база_Доходы",IF(SUMIF(Workflow!$R$2:$BY$2,Taxes!AX$2,Workflow!$R$10:$BY$10)&lt;Inputs!$G$27,Inputs!$G$25*AX23*(1-AX9),Inputs!$G$26*AX23*(1-AX9)),0)</f>
        <v>0</v>
      </c>
      <c r="AY24" s="192">
        <f ca="1">IF($C$23="база_Доходы минус расходы",IF(AY23&lt;0,1%*Workflow!BK10*(1-AY9),IF(AND(AY23&gt;=0,SUMIF(Workflow!$R$2:$BY$2,Taxes!AY$2,Workflow!$R$10:$BY$10)&lt;Inputs!$G$27),Inputs!$G$25*AY23*(1-AY9),Inputs!$G$26*AY23*(1-AY9))),0)+IF($C$23="база_Доходы",IF(SUMIF(Workflow!$R$2:$BY$2,Taxes!AY$2,Workflow!$R$10:$BY$10)&lt;Inputs!$G$27,Inputs!$G$25*AY23*(1-AY9),Inputs!$G$26*AY23*(1-AY9)),0)</f>
        <v>0</v>
      </c>
      <c r="AZ24" s="192">
        <f ca="1">IF($C$23="база_Доходы минус расходы",IF(AZ23&lt;0,1%*Workflow!BL10*(1-AZ9),IF(AND(AZ23&gt;=0,SUMIF(Workflow!$R$2:$BY$2,Taxes!AZ$2,Workflow!$R$10:$BY$10)&lt;Inputs!$G$27),Inputs!$G$25*AZ23*(1-AZ9),Inputs!$G$26*AZ23*(1-AZ9))),0)+IF($C$23="база_Доходы",IF(SUMIF(Workflow!$R$2:$BY$2,Taxes!AZ$2,Workflow!$R$10:$BY$10)&lt;Inputs!$G$27,Inputs!$G$25*AZ23*(1-AZ9),Inputs!$G$26*AZ23*(1-AZ9)),0)</f>
        <v>0</v>
      </c>
      <c r="BA24" s="192">
        <f ca="1">IF($C$23="база_Доходы минус расходы",IF(BA23&lt;0,1%*Workflow!BM10*(1-BA9),IF(AND(BA23&gt;=0,SUMIF(Workflow!$R$2:$BY$2,Taxes!BA$2,Workflow!$R$10:$BY$10)&lt;Inputs!$G$27),Inputs!$G$25*BA23*(1-BA9),Inputs!$G$26*BA23*(1-BA9))),0)+IF($C$23="база_Доходы",IF(SUMIF(Workflow!$R$2:$BY$2,Taxes!BA$2,Workflow!$R$10:$BY$10)&lt;Inputs!$G$27,Inputs!$G$25*BA23*(1-BA9),Inputs!$G$26*BA23*(1-BA9)),0)</f>
        <v>0</v>
      </c>
      <c r="BB24" s="192">
        <f ca="1">IF($C$23="база_Доходы минус расходы",IF(BB23&lt;0,1%*Workflow!BN10*(1-BB9),IF(AND(BB23&gt;=0,SUMIF(Workflow!$R$2:$BY$2,Taxes!BB$2,Workflow!$R$10:$BY$10)&lt;Inputs!$G$27),Inputs!$G$25*BB23*(1-BB9),Inputs!$G$26*BB23*(1-BB9))),0)+IF($C$23="база_Доходы",IF(SUMIF(Workflow!$R$2:$BY$2,Taxes!BB$2,Workflow!$R$10:$BY$10)&lt;Inputs!$G$27,Inputs!$G$25*BB23*(1-BB9),Inputs!$G$26*BB23*(1-BB9)),0)</f>
        <v>0</v>
      </c>
      <c r="BC24" s="192">
        <f ca="1">IF($C$23="база_Доходы минус расходы",IF(BC23&lt;0,1%*Workflow!BO10*(1-BC9),IF(AND(BC23&gt;=0,SUMIF(Workflow!$R$2:$BY$2,Taxes!BC$2,Workflow!$R$10:$BY$10)&lt;Inputs!$G$27),Inputs!$G$25*BC23*(1-BC9),Inputs!$G$26*BC23*(1-BC9))),0)+IF($C$23="база_Доходы",IF(SUMIF(Workflow!$R$2:$BY$2,Taxes!BC$2,Workflow!$R$10:$BY$10)&lt;Inputs!$G$27,Inputs!$G$25*BC23*(1-BC9),Inputs!$G$26*BC23*(1-BC9)),0)</f>
        <v>0</v>
      </c>
      <c r="BD24" s="192">
        <f ca="1">IF($C$23="база_Доходы минус расходы",IF(BD23&lt;0,1%*Workflow!BP10*(1-BD9),IF(AND(BD23&gt;=0,SUMIF(Workflow!$R$2:$BY$2,Taxes!BD$2,Workflow!$R$10:$BY$10)&lt;Inputs!$G$27),Inputs!$G$25*BD23*(1-BD9),Inputs!$G$26*BD23*(1-BD9))),0)+IF($C$23="база_Доходы",IF(SUMIF(Workflow!$R$2:$BY$2,Taxes!BD$2,Workflow!$R$10:$BY$10)&lt;Inputs!$G$27,Inputs!$G$25*BD23*(1-BD9),Inputs!$G$26*BD23*(1-BD9)),0)</f>
        <v>0</v>
      </c>
      <c r="BE24" s="192">
        <f ca="1">IF($C$23="база_Доходы минус расходы",IF(BE23&lt;0,1%*Workflow!BQ10*(1-BE9),IF(AND(BE23&gt;=0,SUMIF(Workflow!$R$2:$BY$2,Taxes!BE$2,Workflow!$R$10:$BY$10)&lt;Inputs!$G$27),Inputs!$G$25*BE23*(1-BE9),Inputs!$G$26*BE23*(1-BE9))),0)+IF($C$23="база_Доходы",IF(SUMIF(Workflow!$R$2:$BY$2,Taxes!BE$2,Workflow!$R$10:$BY$10)&lt;Inputs!$G$27,Inputs!$G$25*BE23*(1-BE9),Inputs!$G$26*BE23*(1-BE9)),0)</f>
        <v>0</v>
      </c>
      <c r="BF24" s="192">
        <f ca="1">IF($C$23="база_Доходы минус расходы",IF(BF23&lt;0,1%*Workflow!BR10*(1-BF9),IF(AND(BF23&gt;=0,SUMIF(Workflow!$R$2:$BY$2,Taxes!BF$2,Workflow!$R$10:$BY$10)&lt;Inputs!$G$27),Inputs!$G$25*BF23*(1-BF9),Inputs!$G$26*BF23*(1-BF9))),0)+IF($C$23="база_Доходы",IF(SUMIF(Workflow!$R$2:$BY$2,Taxes!BF$2,Workflow!$R$10:$BY$10)&lt;Inputs!$G$27,Inputs!$G$25*BF23*(1-BF9),Inputs!$G$26*BF23*(1-BF9)),0)</f>
        <v>0</v>
      </c>
      <c r="BG24" s="192">
        <f ca="1">IF($C$23="база_Доходы минус расходы",IF(BG23&lt;0,1%*Workflow!BS10*(1-BG9),IF(AND(BG23&gt;=0,SUMIF(Workflow!$R$2:$BY$2,Taxes!BG$2,Workflow!$R$10:$BY$10)&lt;Inputs!$G$27),Inputs!$G$25*BG23*(1-BG9),Inputs!$G$26*BG23*(1-BG9))),0)+IF($C$23="база_Доходы",IF(SUMIF(Workflow!$R$2:$BY$2,Taxes!BG$2,Workflow!$R$10:$BY$10)&lt;Inputs!$G$27,Inputs!$G$25*BG23*(1-BG9),Inputs!$G$26*BG23*(1-BG9)),0)</f>
        <v>0</v>
      </c>
      <c r="BH24" s="192">
        <f ca="1">IF($C$23="база_Доходы минус расходы",IF(BH23&lt;0,1%*Workflow!BT10*(1-BH9),IF(AND(BH23&gt;=0,SUMIF(Workflow!$R$2:$BY$2,Taxes!BH$2,Workflow!$R$10:$BY$10)&lt;Inputs!$G$27),Inputs!$G$25*BH23*(1-BH9),Inputs!$G$26*BH23*(1-BH9))),0)+IF($C$23="база_Доходы",IF(SUMIF(Workflow!$R$2:$BY$2,Taxes!BH$2,Workflow!$R$10:$BY$10)&lt;Inputs!$G$27,Inputs!$G$25*BH23*(1-BH9),Inputs!$G$26*BH23*(1-BH9)),0)</f>
        <v>0</v>
      </c>
      <c r="BI24" s="192">
        <f ca="1">IF($C$23="база_Доходы минус расходы",IF(BI23&lt;0,1%*Workflow!BU10*(1-BI9),IF(AND(BI23&gt;=0,SUMIF(Workflow!$R$2:$BY$2,Taxes!BI$2,Workflow!$R$10:$BY$10)&lt;Inputs!$G$27),Inputs!$G$25*BI23*(1-BI9),Inputs!$G$26*BI23*(1-BI9))),0)+IF($C$23="база_Доходы",IF(SUMIF(Workflow!$R$2:$BY$2,Taxes!BI$2,Workflow!$R$10:$BY$10)&lt;Inputs!$G$27,Inputs!$G$25*BI23*(1-BI9),Inputs!$G$26*BI23*(1-BI9)),0)</f>
        <v>0</v>
      </c>
      <c r="BJ24" s="192">
        <f ca="1">IF($C$23="база_Доходы минус расходы",IF(BJ23&lt;0,1%*Workflow!BV10*(1-BJ9),IF(AND(BJ23&gt;=0,SUMIF(Workflow!$R$2:$BY$2,Taxes!BJ$2,Workflow!$R$10:$BY$10)&lt;Inputs!$G$27),Inputs!$G$25*BJ23*(1-BJ9),Inputs!$G$26*BJ23*(1-BJ9))),0)+IF($C$23="база_Доходы",IF(SUMIF(Workflow!$R$2:$BY$2,Taxes!BJ$2,Workflow!$R$10:$BY$10)&lt;Inputs!$G$27,Inputs!$G$25*BJ23*(1-BJ9),Inputs!$G$26*BJ23*(1-BJ9)),0)</f>
        <v>0</v>
      </c>
      <c r="BK24" s="192">
        <f ca="1">IF($C$23="база_Доходы минус расходы",IF(BK23&lt;0,1%*Workflow!BW10*(1-BK9),IF(AND(BK23&gt;=0,SUMIF(Workflow!$R$2:$BY$2,Taxes!BK$2,Workflow!$R$10:$BY$10)&lt;Inputs!$G$27),Inputs!$G$25*BK23*(1-BK9),Inputs!$G$26*BK23*(1-BK9))),0)+IF($C$23="база_Доходы",IF(SUMIF(Workflow!$R$2:$BY$2,Taxes!BK$2,Workflow!$R$10:$BY$10)&lt;Inputs!$G$27,Inputs!$G$25*BK23*(1-BK9),Inputs!$G$26*BK23*(1-BK9)),0)</f>
        <v>0</v>
      </c>
      <c r="BL24" s="192">
        <f ca="1">IF($C$23="база_Доходы минус расходы",IF(BL23&lt;0,1%*Workflow!BX10*(1-BL9),IF(AND(BL23&gt;=0,SUMIF(Workflow!$R$2:$BY$2,Taxes!BL$2,Workflow!$R$10:$BY$10)&lt;Inputs!$G$27),Inputs!$G$25*BL23*(1-BL9),Inputs!$G$26*BL23*(1-BL9))),0)+IF($C$23="база_Доходы",IF(SUMIF(Workflow!$R$2:$BY$2,Taxes!BL$2,Workflow!$R$10:$BY$10)&lt;Inputs!$G$27,Inputs!$G$25*BL23*(1-BL9),Inputs!$G$26*BL23*(1-BL9)),0)</f>
        <v>0</v>
      </c>
      <c r="BM24" s="192">
        <f ca="1">IF($C$23="база_Доходы минус расходы",IF(BM23&lt;0,1%*Workflow!BY10*(1-BM9),IF(AND(BM23&gt;=0,SUMIF(Workflow!$R$2:$BY$2,Taxes!BM$2,Workflow!$R$10:$BY$10)&lt;Inputs!$G$27),Inputs!$G$25*BM23*(1-BM9),Inputs!$G$26*BM23*(1-BM9))),0)+IF($C$23="база_Доходы",IF(SUMIF(Workflow!$R$2:$BY$2,Taxes!BM$2,Workflow!$R$10:$BY$10)&lt;Inputs!$G$27,Inputs!$G$25*BM23*(1-BM9),Inputs!$G$26*BM23*(1-BM9)),0)</f>
        <v>0</v>
      </c>
      <c r="BN24" s="192">
        <f ca="1">IF($C$23="база_Доходы минус расходы",IF(BN23&lt;0,1%*Workflow!BZ10*(1-BN9),IF(AND(BN23&gt;=0,SUMIF(Workflow!$R$2:$BY$2,Taxes!BN$2,Workflow!$R$10:$BY$10)&lt;Inputs!$G$27),Inputs!$G$25*BN23*(1-BN9),Inputs!$G$26*BN23*(1-BN9))),0)+IF($C$23="база_Доходы",IF(SUMIF(Workflow!$R$2:$BY$2,Taxes!BN$2,Workflow!$R$10:$BY$10)&lt;Inputs!$G$27,Inputs!$G$25*BN23*(1-BN9),Inputs!$G$26*BN23*(1-BN9)),0)</f>
        <v>0</v>
      </c>
      <c r="BO24" s="192">
        <f ca="1">IF($C$23="база_Доходы минус расходы",IF(BO23&lt;0,1%*Workflow!CA10*(1-BO9),IF(AND(BO23&gt;=0,SUMIF(Workflow!$R$2:$BY$2,Taxes!BO$2,Workflow!$R$10:$BY$10)&lt;Inputs!$G$27),Inputs!$G$25*BO23*(1-BO9),Inputs!$G$26*BO23*(1-BO9))),0)+IF($C$23="база_Доходы",IF(SUMIF(Workflow!$R$2:$BY$2,Taxes!BO$2,Workflow!$R$10:$BY$10)&lt;Inputs!$G$27,Inputs!$G$25*BO23*(1-BO9),Inputs!$G$26*BO23*(1-BO9)),0)</f>
        <v>0</v>
      </c>
      <c r="BP24" s="192">
        <f ca="1">IF($C$23="база_Доходы минус расходы",IF(BP23&lt;0,1%*Workflow!CB10*(1-BP9),IF(AND(BP23&gt;=0,SUMIF(Workflow!$R$2:$BY$2,Taxes!BP$2,Workflow!$R$10:$BY$10)&lt;Inputs!$G$27),Inputs!$G$25*BP23*(1-BP9),Inputs!$G$26*BP23*(1-BP9))),0)+IF($C$23="база_Доходы",IF(SUMIF(Workflow!$R$2:$BY$2,Taxes!BP$2,Workflow!$R$10:$BY$10)&lt;Inputs!$G$27,Inputs!$G$25*BP23*(1-BP9),Inputs!$G$26*BP23*(1-BP9)),0)</f>
        <v>0</v>
      </c>
      <c r="BQ24" s="192">
        <f ca="1">IF($C$23="база_Доходы минус расходы",IF(BQ23&lt;0,1%*Workflow!CC10*(1-BQ9),IF(AND(BQ23&gt;=0,SUMIF(Workflow!$R$2:$BY$2,Taxes!BQ$2,Workflow!$R$10:$BY$10)&lt;Inputs!$G$27),Inputs!$G$25*BQ23*(1-BQ9),Inputs!$G$26*BQ23*(1-BQ9))),0)+IF($C$23="база_Доходы",IF(SUMIF(Workflow!$R$2:$BY$2,Taxes!BQ$2,Workflow!$R$10:$BY$10)&lt;Inputs!$G$27,Inputs!$G$25*BQ23*(1-BQ9),Inputs!$G$26*BQ23*(1-BQ9)),0)</f>
        <v>0</v>
      </c>
      <c r="BR24" s="192">
        <f ca="1">IF($C$23="база_Доходы минус расходы",IF(BR23&lt;0,1%*Workflow!CD10*(1-BR9),IF(AND(BR23&gt;=0,SUMIF(Workflow!$R$2:$BY$2,Taxes!BR$2,Workflow!$R$10:$BY$10)&lt;Inputs!$G$27),Inputs!$G$25*BR23*(1-BR9),Inputs!$G$26*BR23*(1-BR9))),0)+IF($C$23="база_Доходы",IF(SUMIF(Workflow!$R$2:$BY$2,Taxes!BR$2,Workflow!$R$10:$BY$10)&lt;Inputs!$G$27,Inputs!$G$25*BR23*(1-BR9),Inputs!$G$26*BR23*(1-BR9)),0)</f>
        <v>0</v>
      </c>
      <c r="BS24" s="192">
        <f ca="1">IF($C$23="база_Доходы минус расходы",IF(BS23&lt;0,1%*Workflow!CE10*(1-BS9),IF(AND(BS23&gt;=0,SUMIF(Workflow!$R$2:$BY$2,Taxes!BS$2,Workflow!$R$10:$BY$10)&lt;Inputs!$G$27),Inputs!$G$25*BS23*(1-BS9),Inputs!$G$26*BS23*(1-BS9))),0)+IF($C$23="база_Доходы",IF(SUMIF(Workflow!$R$2:$BY$2,Taxes!BS$2,Workflow!$R$10:$BY$10)&lt;Inputs!$G$27,Inputs!$G$25*BS23*(1-BS9),Inputs!$G$26*BS23*(1-BS9)),0)</f>
        <v>0</v>
      </c>
      <c r="BT24" s="192">
        <f ca="1">IF($C$23="база_Доходы минус расходы",IF(BT23&lt;0,1%*Workflow!CF10*(1-BT9),IF(AND(BT23&gt;=0,SUMIF(Workflow!$R$2:$BY$2,Taxes!BT$2,Workflow!$R$10:$BY$10)&lt;Inputs!$G$27),Inputs!$G$25*BT23*(1-BT9),Inputs!$G$26*BT23*(1-BT9))),0)+IF($C$23="база_Доходы",IF(SUMIF(Workflow!$R$2:$BY$2,Taxes!BT$2,Workflow!$R$10:$BY$10)&lt;Inputs!$G$27,Inputs!$G$25*BT23*(1-BT9),Inputs!$G$26*BT23*(1-BT9)),0)</f>
        <v>0</v>
      </c>
      <c r="BU24" s="192">
        <f ca="1">IF($C$23="база_Доходы минус расходы",IF(BU23&lt;0,1%*Workflow!CG10*(1-BU9),IF(AND(BU23&gt;=0,SUMIF(Workflow!$R$2:$BY$2,Taxes!BU$2,Workflow!$R$10:$BY$10)&lt;Inputs!$G$27),Inputs!$G$25*BU23*(1-BU9),Inputs!$G$26*BU23*(1-BU9))),0)+IF($C$23="база_Доходы",IF(SUMIF(Workflow!$R$2:$BY$2,Taxes!BU$2,Workflow!$R$10:$BY$10)&lt;Inputs!$G$27,Inputs!$G$25*BU23*(1-BU9),Inputs!$G$26*BU23*(1-BU9)),0)</f>
        <v>0</v>
      </c>
      <c r="BV24" s="192">
        <f ca="1">IF($C$23="база_Доходы минус расходы",IF(BV23&lt;0,1%*Workflow!CH10*(1-BV9),IF(AND(BV23&gt;=0,SUMIF(Workflow!$R$2:$BY$2,Taxes!BV$2,Workflow!$R$10:$BY$10)&lt;Inputs!$G$27),Inputs!$G$25*BV23*(1-BV9),Inputs!$G$26*BV23*(1-BV9))),0)+IF($C$23="база_Доходы",IF(SUMIF(Workflow!$R$2:$BY$2,Taxes!BV$2,Workflow!$R$10:$BY$10)&lt;Inputs!$G$27,Inputs!$G$25*BV23*(1-BV9),Inputs!$G$26*BV23*(1-BV9)),0)</f>
        <v>0</v>
      </c>
      <c r="BW24" s="192">
        <f ca="1">IF($C$23="база_Доходы минус расходы",IF(BW23&lt;0,1%*Workflow!CI10*(1-BW9),IF(AND(BW23&gt;=0,SUMIF(Workflow!$R$2:$BY$2,Taxes!BW$2,Workflow!$R$10:$BY$10)&lt;Inputs!$G$27),Inputs!$G$25*BW23*(1-BW9),Inputs!$G$26*BW23*(1-BW9))),0)+IF($C$23="база_Доходы",IF(SUMIF(Workflow!$R$2:$BY$2,Taxes!BW$2,Workflow!$R$10:$BY$10)&lt;Inputs!$G$27,Inputs!$G$25*BW23*(1-BW9),Inputs!$G$26*BW23*(1-BW9)),0)</f>
        <v>0</v>
      </c>
      <c r="BX24" s="192">
        <f ca="1">IF($C$23="база_Доходы минус расходы",IF(BX23&lt;0,1%*Workflow!CJ10*(1-BX9),IF(AND(BX23&gt;=0,SUMIF(Workflow!$R$2:$BY$2,Taxes!BX$2,Workflow!$R$10:$BY$10)&lt;Inputs!$G$27),Inputs!$G$25*BX23*(1-BX9),Inputs!$G$26*BX23*(1-BX9))),0)+IF($C$23="база_Доходы",IF(SUMIF(Workflow!$R$2:$BY$2,Taxes!BX$2,Workflow!$R$10:$BY$10)&lt;Inputs!$G$27,Inputs!$G$25*BX23*(1-BX9),Inputs!$G$26*BX23*(1-BX9)),0)</f>
        <v>0</v>
      </c>
      <c r="BY24" s="192">
        <f ca="1">IF($C$23="база_Доходы минус расходы",IF(BY23&lt;0,1%*Workflow!CK10*(1-BY9),IF(AND(BY23&gt;=0,SUMIF(Workflow!$R$2:$BY$2,Taxes!BY$2,Workflow!$R$10:$BY$10)&lt;Inputs!$G$27),Inputs!$G$25*BY23*(1-BY9),Inputs!$G$26*BY23*(1-BY9))),0)+IF($C$23="база_Доходы",IF(SUMIF(Workflow!$R$2:$BY$2,Taxes!BY$2,Workflow!$R$10:$BY$10)&lt;Inputs!$G$27,Inputs!$G$25*BY23*(1-BY9),Inputs!$G$26*BY23*(1-BY9)),0)</f>
        <v>0</v>
      </c>
      <c r="BZ24" s="192">
        <f ca="1">IF($C$23="база_Доходы минус расходы",IF(BZ23&lt;0,1%*Workflow!CL10*(1-BZ9),IF(AND(BZ23&gt;=0,SUMIF(Workflow!$R$2:$BY$2,Taxes!BZ$2,Workflow!$R$10:$BY$10)&lt;Inputs!$G$27),Inputs!$G$25*BZ23*(1-BZ9),Inputs!$G$26*BZ23*(1-BZ9))),0)+IF($C$23="база_Доходы",IF(SUMIF(Workflow!$R$2:$BY$2,Taxes!BZ$2,Workflow!$R$10:$BY$10)&lt;Inputs!$G$27,Inputs!$G$25*BZ23*(1-BZ9),Inputs!$G$26*BZ23*(1-BZ9)),0)</f>
        <v>0</v>
      </c>
      <c r="CA24" s="192">
        <f ca="1">IF($C$23="база_Доходы минус расходы",IF(CA23&lt;0,1%*Workflow!CM10*(1-CA9),IF(AND(CA23&gt;=0,SUMIF(Workflow!$R$2:$BY$2,Taxes!CA$2,Workflow!$R$10:$BY$10)&lt;Inputs!$G$27),Inputs!$G$25*CA23*(1-CA9),Inputs!$G$26*CA23*(1-CA9))),0)+IF($C$23="база_Доходы",IF(SUMIF(Workflow!$R$2:$BY$2,Taxes!CA$2,Workflow!$R$10:$BY$10)&lt;Inputs!$G$27,Inputs!$G$25*CA23*(1-CA9),Inputs!$G$26*CA23*(1-CA9)),0)</f>
        <v>0</v>
      </c>
      <c r="CB24" s="192">
        <f ca="1">IF($C$23="база_Доходы минус расходы",IF(CB23&lt;0,1%*Workflow!CN10*(1-CB9),IF(AND(CB23&gt;=0,SUMIF(Workflow!$R$2:$BY$2,Taxes!CB$2,Workflow!$R$10:$BY$10)&lt;Inputs!$G$27),Inputs!$G$25*CB23*(1-CB9),Inputs!$G$26*CB23*(1-CB9))),0)+IF($C$23="база_Доходы",IF(SUMIF(Workflow!$R$2:$BY$2,Taxes!CB$2,Workflow!$R$10:$BY$10)&lt;Inputs!$G$27,Inputs!$G$25*CB23*(1-CB9),Inputs!$G$26*CB23*(1-CB9)),0)</f>
        <v>0</v>
      </c>
      <c r="CC24" s="192">
        <f ca="1">IF($C$23="база_Доходы минус расходы",IF(CC23&lt;0,1%*Workflow!CO10*(1-CC9),IF(AND(CC23&gt;=0,SUMIF(Workflow!$R$2:$BY$2,Taxes!CC$2,Workflow!$R$10:$BY$10)&lt;Inputs!$G$27),Inputs!$G$25*CC23*(1-CC9),Inputs!$G$26*CC23*(1-CC9))),0)+IF($C$23="база_Доходы",IF(SUMIF(Workflow!$R$2:$BY$2,Taxes!CC$2,Workflow!$R$10:$BY$10)&lt;Inputs!$G$27,Inputs!$G$25*CC23*(1-CC9),Inputs!$G$26*CC23*(1-CC9)),0)</f>
        <v>0</v>
      </c>
      <c r="CD24" s="192">
        <f ca="1">IF($C$23="база_Доходы минус расходы",IF(CD23&lt;0,1%*Workflow!CP10*(1-CD9),IF(AND(CD23&gt;=0,SUMIF(Workflow!$R$2:$BY$2,Taxes!CD$2,Workflow!$R$10:$BY$10)&lt;Inputs!$G$27),Inputs!$G$25*CD23*(1-CD9),Inputs!$G$26*CD23*(1-CD9))),0)+IF($C$23="база_Доходы",IF(SUMIF(Workflow!$R$2:$BY$2,Taxes!CD$2,Workflow!$R$10:$BY$10)&lt;Inputs!$G$27,Inputs!$G$25*CD23*(1-CD9),Inputs!$G$26*CD23*(1-CD9)),0)</f>
        <v>0</v>
      </c>
      <c r="CE24" s="192">
        <f ca="1">IF($C$23="база_Доходы минус расходы",IF(CE23&lt;0,1%*Workflow!CQ10*(1-CE9),IF(AND(CE23&gt;=0,SUMIF(Workflow!$R$2:$BY$2,Taxes!CE$2,Workflow!$R$10:$BY$10)&lt;Inputs!$G$27),Inputs!$G$25*CE23*(1-CE9),Inputs!$G$26*CE23*(1-CE9))),0)+IF($C$23="база_Доходы",IF(SUMIF(Workflow!$R$2:$BY$2,Taxes!CE$2,Workflow!$R$10:$BY$10)&lt;Inputs!$G$27,Inputs!$G$25*CE23*(1-CE9),Inputs!$G$26*CE23*(1-CE9)),0)</f>
        <v>0</v>
      </c>
      <c r="CF24" s="192">
        <f ca="1">IF($C$23="база_Доходы минус расходы",IF(CF23&lt;0,1%*Workflow!CR10*(1-CF9),IF(AND(CF23&gt;=0,SUMIF(Workflow!$R$2:$BY$2,Taxes!CF$2,Workflow!$R$10:$BY$10)&lt;Inputs!$G$27),Inputs!$G$25*CF23*(1-CF9),Inputs!$G$26*CF23*(1-CF9))),0)+IF($C$23="база_Доходы",IF(SUMIF(Workflow!$R$2:$BY$2,Taxes!CF$2,Workflow!$R$10:$BY$10)&lt;Inputs!$G$27,Inputs!$G$25*CF23*(1-CF9),Inputs!$G$26*CF23*(1-CF9)),0)</f>
        <v>0</v>
      </c>
      <c r="CG24" s="192">
        <f ca="1">IF($C$23="база_Доходы минус расходы",IF(CG23&lt;0,1%*Workflow!CS10*(1-CG9),IF(AND(CG23&gt;=0,SUMIF(Workflow!$R$2:$BY$2,Taxes!CG$2,Workflow!$R$10:$BY$10)&lt;Inputs!$G$27),Inputs!$G$25*CG23*(1-CG9),Inputs!$G$26*CG23*(1-CG9))),0)+IF($C$23="база_Доходы",IF(SUMIF(Workflow!$R$2:$BY$2,Taxes!CG$2,Workflow!$R$10:$BY$10)&lt;Inputs!$G$27,Inputs!$G$25*CG23*(1-CG9),Inputs!$G$26*CG23*(1-CG9)),0)</f>
        <v>0</v>
      </c>
      <c r="CH24" s="192">
        <f ca="1">IF($C$23="база_Доходы минус расходы",IF(CH23&lt;0,1%*Workflow!CT10*(1-CH9),IF(AND(CH23&gt;=0,SUMIF(Workflow!$R$2:$BY$2,Taxes!CH$2,Workflow!$R$10:$BY$10)&lt;Inputs!$G$27),Inputs!$G$25*CH23*(1-CH9),Inputs!$G$26*CH23*(1-CH9))),0)+IF($C$23="база_Доходы",IF(SUMIF(Workflow!$R$2:$BY$2,Taxes!CH$2,Workflow!$R$10:$BY$10)&lt;Inputs!$G$27,Inputs!$G$25*CH23*(1-CH9),Inputs!$G$26*CH23*(1-CH9)),0)</f>
        <v>0</v>
      </c>
      <c r="CI24" s="192">
        <f ca="1">IF($C$23="база_Доходы минус расходы",IF(CI23&lt;0,1%*Workflow!CU10*(1-CI9),IF(AND(CI23&gt;=0,SUMIF(Workflow!$R$2:$BY$2,Taxes!CI$2,Workflow!$R$10:$BY$10)&lt;Inputs!$G$27),Inputs!$G$25*CI23*(1-CI9),Inputs!$G$26*CI23*(1-CI9))),0)+IF($C$23="база_Доходы",IF(SUMIF(Workflow!$R$2:$BY$2,Taxes!CI$2,Workflow!$R$10:$BY$10)&lt;Inputs!$G$27,Inputs!$G$25*CI23*(1-CI9),Inputs!$G$26*CI23*(1-CI9)),0)</f>
        <v>0</v>
      </c>
      <c r="CJ24" s="192">
        <f ca="1">IF($C$23="база_Доходы минус расходы",IF(CJ23&lt;0,1%*Workflow!CV10*(1-CJ9),IF(AND(CJ23&gt;=0,SUMIF(Workflow!$R$2:$BY$2,Taxes!CJ$2,Workflow!$R$10:$BY$10)&lt;Inputs!$G$27),Inputs!$G$25*CJ23*(1-CJ9),Inputs!$G$26*CJ23*(1-CJ9))),0)+IF($C$23="база_Доходы",IF(SUMIF(Workflow!$R$2:$BY$2,Taxes!CJ$2,Workflow!$R$10:$BY$10)&lt;Inputs!$G$27,Inputs!$G$25*CJ23*(1-CJ9),Inputs!$G$26*CJ23*(1-CJ9)),0)</f>
        <v>0</v>
      </c>
      <c r="CK24" s="192">
        <f ca="1">IF($C$23="база_Доходы минус расходы",IF(CK23&lt;0,1%*Workflow!CW10*(1-CK9),IF(AND(CK23&gt;=0,SUMIF(Workflow!$R$2:$BY$2,Taxes!CK$2,Workflow!$R$10:$BY$10)&lt;Inputs!$G$27),Inputs!$G$25*CK23*(1-CK9),Inputs!$G$26*CK23*(1-CK9))),0)+IF($C$23="база_Доходы",IF(SUMIF(Workflow!$R$2:$BY$2,Taxes!CK$2,Workflow!$R$10:$BY$10)&lt;Inputs!$G$27,Inputs!$G$25*CK23*(1-CK9),Inputs!$G$26*CK23*(1-CK9)),0)</f>
        <v>0</v>
      </c>
      <c r="CL24" s="192">
        <f ca="1">IF($C$23="база_Доходы минус расходы",IF(CL23&lt;0,1%*Workflow!CX10*(1-CL9),IF(AND(CL23&gt;=0,SUMIF(Workflow!$R$2:$BY$2,Taxes!CL$2,Workflow!$R$10:$BY$10)&lt;Inputs!$G$27),Inputs!$G$25*CL23*(1-CL9),Inputs!$G$26*CL23*(1-CL9))),0)+IF($C$23="база_Доходы",IF(SUMIF(Workflow!$R$2:$BY$2,Taxes!CL$2,Workflow!$R$10:$BY$10)&lt;Inputs!$G$27,Inputs!$G$25*CL23*(1-CL9),Inputs!$G$26*CL23*(1-CL9)),0)</f>
        <v>0</v>
      </c>
      <c r="CM24" s="192">
        <f ca="1">IF($C$23="база_Доходы минус расходы",IF(CM23&lt;0,1%*Workflow!CY10*(1-CM9),IF(AND(CM23&gt;=0,SUMIF(Workflow!$R$2:$BY$2,Taxes!CM$2,Workflow!$R$10:$BY$10)&lt;Inputs!$G$27),Inputs!$G$25*CM23*(1-CM9),Inputs!$G$26*CM23*(1-CM9))),0)+IF($C$23="база_Доходы",IF(SUMIF(Workflow!$R$2:$BY$2,Taxes!CM$2,Workflow!$R$10:$BY$10)&lt;Inputs!$G$27,Inputs!$G$25*CM23*(1-CM9),Inputs!$G$26*CM23*(1-CM9)),0)</f>
        <v>0</v>
      </c>
      <c r="CN24" s="192">
        <f ca="1">IF($C$23="база_Доходы минус расходы",IF(CN23&lt;0,1%*Workflow!CZ10*(1-CN9),IF(AND(CN23&gt;=0,SUMIF(Workflow!$R$2:$BY$2,Taxes!CN$2,Workflow!$R$10:$BY$10)&lt;Inputs!$G$27),Inputs!$G$25*CN23*(1-CN9),Inputs!$G$26*CN23*(1-CN9))),0)+IF($C$23="база_Доходы",IF(SUMIF(Workflow!$R$2:$BY$2,Taxes!CN$2,Workflow!$R$10:$BY$10)&lt;Inputs!$G$27,Inputs!$G$25*CN23*(1-CN9),Inputs!$G$26*CN23*(1-CN9)),0)</f>
        <v>0</v>
      </c>
      <c r="CO24" s="192">
        <f ca="1">IF($C$23="база_Доходы минус расходы",IF(CO23&lt;0,1%*Workflow!DA10*(1-CO9),IF(AND(CO23&gt;=0,SUMIF(Workflow!$R$2:$BY$2,Taxes!CO$2,Workflow!$R$10:$BY$10)&lt;Inputs!$G$27),Inputs!$G$25*CO23*(1-CO9),Inputs!$G$26*CO23*(1-CO9))),0)+IF($C$23="база_Доходы",IF(SUMIF(Workflow!$R$2:$BY$2,Taxes!CO$2,Workflow!$R$10:$BY$10)&lt;Inputs!$G$27,Inputs!$G$25*CO23*(1-CO9),Inputs!$G$26*CO23*(1-CO9)),0)</f>
        <v>0</v>
      </c>
      <c r="CP24" s="192">
        <f ca="1">IF($C$23="база_Доходы минус расходы",IF(CP23&lt;0,1%*Workflow!DB10*(1-CP9),IF(AND(CP23&gt;=0,SUMIF(Workflow!$R$2:$BY$2,Taxes!CP$2,Workflow!$R$10:$BY$10)&lt;Inputs!$G$27),Inputs!$G$25*CP23*(1-CP9),Inputs!$G$26*CP23*(1-CP9))),0)+IF($C$23="база_Доходы",IF(SUMIF(Workflow!$R$2:$BY$2,Taxes!CP$2,Workflow!$R$10:$BY$10)&lt;Inputs!$G$27,Inputs!$G$25*CP23*(1-CP9),Inputs!$G$26*CP23*(1-CP9)),0)</f>
        <v>0</v>
      </c>
      <c r="CQ24" s="192">
        <f ca="1">IF($C$23="база_Доходы минус расходы",IF(CQ23&lt;0,1%*Workflow!DC10*(1-CQ9),IF(AND(CQ23&gt;=0,SUMIF(Workflow!$R$2:$BY$2,Taxes!CQ$2,Workflow!$R$10:$BY$10)&lt;Inputs!$G$27),Inputs!$G$25*CQ23*(1-CQ9),Inputs!$G$26*CQ23*(1-CQ9))),0)+IF($C$23="база_Доходы",IF(SUMIF(Workflow!$R$2:$BY$2,Taxes!CQ$2,Workflow!$R$10:$BY$10)&lt;Inputs!$G$27,Inputs!$G$25*CQ23*(1-CQ9),Inputs!$G$26*CQ23*(1-CQ9)),0)</f>
        <v>0</v>
      </c>
      <c r="CR24" s="192">
        <f ca="1">IF($C$23="база_Доходы минус расходы",IF(CR23&lt;0,1%*Workflow!DD10*(1-CR9),IF(AND(CR23&gt;=0,SUMIF(Workflow!$R$2:$BY$2,Taxes!CR$2,Workflow!$R$10:$BY$10)&lt;Inputs!$G$27),Inputs!$G$25*CR23*(1-CR9),Inputs!$G$26*CR23*(1-CR9))),0)+IF($C$23="база_Доходы",IF(SUMIF(Workflow!$R$2:$BY$2,Taxes!CR$2,Workflow!$R$10:$BY$10)&lt;Inputs!$G$27,Inputs!$G$25*CR23*(1-CR9),Inputs!$G$26*CR23*(1-CR9)),0)</f>
        <v>0</v>
      </c>
      <c r="CS24" s="192">
        <f ca="1">IF($C$23="база_Доходы минус расходы",IF(CS23&lt;0,1%*Workflow!DE10*(1-CS9),IF(AND(CS23&gt;=0,SUMIF(Workflow!$R$2:$BY$2,Taxes!CS$2,Workflow!$R$10:$BY$10)&lt;Inputs!$G$27),Inputs!$G$25*CS23*(1-CS9),Inputs!$G$26*CS23*(1-CS9))),0)+IF($C$23="база_Доходы",IF(SUMIF(Workflow!$R$2:$BY$2,Taxes!CS$2,Workflow!$R$10:$BY$10)&lt;Inputs!$G$27,Inputs!$G$25*CS23*(1-CS9),Inputs!$G$26*CS23*(1-CS9)),0)</f>
        <v>0</v>
      </c>
      <c r="CT24" s="192">
        <f ca="1">IF($C$23="база_Доходы минус расходы",IF(CT23&lt;0,1%*Workflow!DF10*(1-CT9),IF(AND(CT23&gt;=0,SUMIF(Workflow!$R$2:$BY$2,Taxes!CT$2,Workflow!$R$10:$BY$10)&lt;Inputs!$G$27),Inputs!$G$25*CT23*(1-CT9),Inputs!$G$26*CT23*(1-CT9))),0)+IF($C$23="база_Доходы",IF(SUMIF(Workflow!$R$2:$BY$2,Taxes!CT$2,Workflow!$R$10:$BY$10)&lt;Inputs!$G$27,Inputs!$G$25*CT23*(1-CT9),Inputs!$G$26*CT23*(1-CT9)),0)</f>
        <v>0</v>
      </c>
      <c r="CU24" s="192">
        <f ca="1">IF($C$23="база_Доходы минус расходы",IF(CU23&lt;0,1%*Workflow!DG10*(1-CU9),IF(AND(CU23&gt;=0,SUMIF(Workflow!$R$2:$BY$2,Taxes!CU$2,Workflow!$R$10:$BY$10)&lt;Inputs!$G$27),Inputs!$G$25*CU23*(1-CU9),Inputs!$G$26*CU23*(1-CU9))),0)+IF($C$23="база_Доходы",IF(SUMIF(Workflow!$R$2:$BY$2,Taxes!CU$2,Workflow!$R$10:$BY$10)&lt;Inputs!$G$27,Inputs!$G$25*CU23*(1-CU9),Inputs!$G$26*CU23*(1-CU9)),0)</f>
        <v>0</v>
      </c>
      <c r="CV24" s="192">
        <f ca="1">IF($C$23="база_Доходы минус расходы",IF(CV23&lt;0,1%*Workflow!DH10*(1-CV9),IF(AND(CV23&gt;=0,SUMIF(Workflow!$R$2:$BY$2,Taxes!CV$2,Workflow!$R$10:$BY$10)&lt;Inputs!$G$27),Inputs!$G$25*CV23*(1-CV9),Inputs!$G$26*CV23*(1-CV9))),0)+IF($C$23="база_Доходы",IF(SUMIF(Workflow!$R$2:$BY$2,Taxes!CV$2,Workflow!$R$10:$BY$10)&lt;Inputs!$G$27,Inputs!$G$25*CV23*(1-CV9),Inputs!$G$26*CV23*(1-CV9)),0)</f>
        <v>0</v>
      </c>
      <c r="CW24" s="192">
        <f ca="1">IF($C$23="база_Доходы минус расходы",IF(CW23&lt;0,1%*Workflow!DI10*(1-CW9),IF(AND(CW23&gt;=0,SUMIF(Workflow!$R$2:$BY$2,Taxes!CW$2,Workflow!$R$10:$BY$10)&lt;Inputs!$G$27),Inputs!$G$25*CW23*(1-CW9),Inputs!$G$26*CW23*(1-CW9))),0)+IF($C$23="база_Доходы",IF(SUMIF(Workflow!$R$2:$BY$2,Taxes!CW$2,Workflow!$R$10:$BY$10)&lt;Inputs!$G$27,Inputs!$G$25*CW23*(1-CW9),Inputs!$G$26*CW23*(1-CW9)),0)</f>
        <v>0</v>
      </c>
      <c r="CX24" s="192">
        <f ca="1">IF($C$23="база_Доходы минус расходы",IF(CX23&lt;0,1%*Workflow!DJ10*(1-CX9),IF(AND(CX23&gt;=0,SUMIF(Workflow!$R$2:$BY$2,Taxes!CX$2,Workflow!$R$10:$BY$10)&lt;Inputs!$G$27),Inputs!$G$25*CX23*(1-CX9),Inputs!$G$26*CX23*(1-CX9))),0)+IF($C$23="база_Доходы",IF(SUMIF(Workflow!$R$2:$BY$2,Taxes!CX$2,Workflow!$R$10:$BY$10)&lt;Inputs!$G$27,Inputs!$G$25*CX23*(1-CX9),Inputs!$G$26*CX23*(1-CX9)),0)</f>
        <v>0</v>
      </c>
      <c r="CY24" s="192">
        <f ca="1">IF($C$23="база_Доходы минус расходы",IF(CY23&lt;0,1%*Workflow!DK10*(1-CY9),IF(AND(CY23&gt;=0,SUMIF(Workflow!$R$2:$BY$2,Taxes!CY$2,Workflow!$R$10:$BY$10)&lt;Inputs!$G$27),Inputs!$G$25*CY23*(1-CY9),Inputs!$G$26*CY23*(1-CY9))),0)+IF($C$23="база_Доходы",IF(SUMIF(Workflow!$R$2:$BY$2,Taxes!CY$2,Workflow!$R$10:$BY$10)&lt;Inputs!$G$27,Inputs!$G$25*CY23*(1-CY9),Inputs!$G$26*CY23*(1-CY9)),0)</f>
        <v>0</v>
      </c>
      <c r="CZ24" s="192">
        <f ca="1">IF($C$23="база_Доходы минус расходы",IF(CZ23&lt;0,1%*Workflow!DL10*(1-CZ9),IF(AND(CZ23&gt;=0,SUMIF(Workflow!$R$2:$BY$2,Taxes!CZ$2,Workflow!$R$10:$BY$10)&lt;Inputs!$G$27),Inputs!$G$25*CZ23*(1-CZ9),Inputs!$G$26*CZ23*(1-CZ9))),0)+IF($C$23="база_Доходы",IF(SUMIF(Workflow!$R$2:$BY$2,Taxes!CZ$2,Workflow!$R$10:$BY$10)&lt;Inputs!$G$27,Inputs!$G$25*CZ23*(1-CZ9),Inputs!$G$26*CZ23*(1-CZ9)),0)</f>
        <v>0</v>
      </c>
      <c r="DA24" s="192">
        <f ca="1">IF($C$23="база_Доходы минус расходы",IF(DA23&lt;0,1%*Workflow!DM10*(1-DA9),IF(AND(DA23&gt;=0,SUMIF(Workflow!$R$2:$BY$2,Taxes!DA$2,Workflow!$R$10:$BY$10)&lt;Inputs!$G$27),Inputs!$G$25*DA23*(1-DA9),Inputs!$G$26*DA23*(1-DA9))),0)+IF($C$23="база_Доходы",IF(SUMIF(Workflow!$R$2:$BY$2,Taxes!DA$2,Workflow!$R$10:$BY$10)&lt;Inputs!$G$27,Inputs!$G$25*DA23*(1-DA9),Inputs!$G$26*DA23*(1-DA9)),0)</f>
        <v>0</v>
      </c>
      <c r="DB24" s="192">
        <f ca="1">IF($C$23="база_Доходы минус расходы",IF(DB23&lt;0,1%*Workflow!DN10*(1-DB9),IF(AND(DB23&gt;=0,SUMIF(Workflow!$R$2:$BY$2,Taxes!DB$2,Workflow!$R$10:$BY$10)&lt;Inputs!$G$27),Inputs!$G$25*DB23*(1-DB9),Inputs!$G$26*DB23*(1-DB9))),0)+IF($C$23="база_Доходы",IF(SUMIF(Workflow!$R$2:$BY$2,Taxes!DB$2,Workflow!$R$10:$BY$10)&lt;Inputs!$G$27,Inputs!$G$25*DB23*(1-DB9),Inputs!$G$26*DB23*(1-DB9)),0)</f>
        <v>0</v>
      </c>
      <c r="DC24" s="192">
        <f ca="1">IF($C$23="база_Доходы минус расходы",IF(DC23&lt;0,1%*Workflow!DO10*(1-DC9),IF(AND(DC23&gt;=0,SUMIF(Workflow!$R$2:$BY$2,Taxes!DC$2,Workflow!$R$10:$BY$10)&lt;Inputs!$G$27),Inputs!$G$25*DC23*(1-DC9),Inputs!$G$26*DC23*(1-DC9))),0)+IF($C$23="база_Доходы",IF(SUMIF(Workflow!$R$2:$BY$2,Taxes!DC$2,Workflow!$R$10:$BY$10)&lt;Inputs!$G$27,Inputs!$G$25*DC23*(1-DC9),Inputs!$G$26*DC23*(1-DC9)),0)</f>
        <v>0</v>
      </c>
      <c r="DD24" s="192">
        <f ca="1">IF($C$23="база_Доходы минус расходы",IF(DD23&lt;0,1%*Workflow!DP10*(1-DD9),IF(AND(DD23&gt;=0,SUMIF(Workflow!$R$2:$BY$2,Taxes!DD$2,Workflow!$R$10:$BY$10)&lt;Inputs!$G$27),Inputs!$G$25*DD23*(1-DD9),Inputs!$G$26*DD23*(1-DD9))),0)+IF($C$23="база_Доходы",IF(SUMIF(Workflow!$R$2:$BY$2,Taxes!DD$2,Workflow!$R$10:$BY$10)&lt;Inputs!$G$27,Inputs!$G$25*DD23*(1-DD9),Inputs!$G$26*DD23*(1-DD9)),0)</f>
        <v>0</v>
      </c>
      <c r="DE24" s="192">
        <f ca="1">IF($C$23="база_Доходы минус расходы",IF(DE23&lt;0,1%*Workflow!DQ10*(1-DE9),IF(AND(DE23&gt;=0,SUMIF(Workflow!$R$2:$BY$2,Taxes!DE$2,Workflow!$R$10:$BY$10)&lt;Inputs!$G$27),Inputs!$G$25*DE23*(1-DE9),Inputs!$G$26*DE23*(1-DE9))),0)+IF($C$23="база_Доходы",IF(SUMIF(Workflow!$R$2:$BY$2,Taxes!DE$2,Workflow!$R$10:$BY$10)&lt;Inputs!$G$27,Inputs!$G$25*DE23*(1-DE9),Inputs!$G$26*DE23*(1-DE9)),0)</f>
        <v>0</v>
      </c>
      <c r="DF24" s="192">
        <f ca="1">IF($C$23="база_Доходы минус расходы",IF(DF23&lt;0,1%*Workflow!DR10*(1-DF9),IF(AND(DF23&gt;=0,SUMIF(Workflow!$R$2:$BY$2,Taxes!DF$2,Workflow!$R$10:$BY$10)&lt;Inputs!$G$27),Inputs!$G$25*DF23*(1-DF9),Inputs!$G$26*DF23*(1-DF9))),0)+IF($C$23="база_Доходы",IF(SUMIF(Workflow!$R$2:$BY$2,Taxes!DF$2,Workflow!$R$10:$BY$10)&lt;Inputs!$G$27,Inputs!$G$25*DF23*(1-DF9),Inputs!$G$26*DF23*(1-DF9)),0)</f>
        <v>0</v>
      </c>
      <c r="DG24" s="192">
        <f ca="1">IF($C$23="база_Доходы минус расходы",IF(DG23&lt;0,1%*Workflow!DS10*(1-DG9),IF(AND(DG23&gt;=0,SUMIF(Workflow!$R$2:$BY$2,Taxes!DG$2,Workflow!$R$10:$BY$10)&lt;Inputs!$G$27),Inputs!$G$25*DG23*(1-DG9),Inputs!$G$26*DG23*(1-DG9))),0)+IF($C$23="база_Доходы",IF(SUMIF(Workflow!$R$2:$BY$2,Taxes!DG$2,Workflow!$R$10:$BY$10)&lt;Inputs!$G$27,Inputs!$G$25*DG23*(1-DG9),Inputs!$G$26*DG23*(1-DG9)),0)</f>
        <v>0</v>
      </c>
      <c r="DH24" s="192">
        <f ca="1">IF($C$23="база_Доходы минус расходы",IF(DH23&lt;0,1%*Workflow!DT10*(1-DH9),IF(AND(DH23&gt;=0,SUMIF(Workflow!$R$2:$BY$2,Taxes!DH$2,Workflow!$R$10:$BY$10)&lt;Inputs!$G$27),Inputs!$G$25*DH23*(1-DH9),Inputs!$G$26*DH23*(1-DH9))),0)+IF($C$23="база_Доходы",IF(SUMIF(Workflow!$R$2:$BY$2,Taxes!DH$2,Workflow!$R$10:$BY$10)&lt;Inputs!$G$27,Inputs!$G$25*DH23*(1-DH9),Inputs!$G$26*DH23*(1-DH9)),0)</f>
        <v>0</v>
      </c>
      <c r="DI24" s="192">
        <f ca="1">IF($C$23="база_Доходы минус расходы",IF(DI23&lt;0,1%*Workflow!DU10*(1-DI9),IF(AND(DI23&gt;=0,SUMIF(Workflow!$R$2:$BY$2,Taxes!DI$2,Workflow!$R$10:$BY$10)&lt;Inputs!$G$27),Inputs!$G$25*DI23*(1-DI9),Inputs!$G$26*DI23*(1-DI9))),0)+IF($C$23="база_Доходы",IF(SUMIF(Workflow!$R$2:$BY$2,Taxes!DI$2,Workflow!$R$10:$BY$10)&lt;Inputs!$G$27,Inputs!$G$25*DI23*(1-DI9),Inputs!$G$26*DI23*(1-DI9)),0)</f>
        <v>0</v>
      </c>
      <c r="DJ24" s="192">
        <f ca="1">IF($C$23="база_Доходы минус расходы",IF(DJ23&lt;0,1%*Workflow!DV10*(1-DJ9),IF(AND(DJ23&gt;=0,SUMIF(Workflow!$R$2:$BY$2,Taxes!DJ$2,Workflow!$R$10:$BY$10)&lt;Inputs!$G$27),Inputs!$G$25*DJ23*(1-DJ9),Inputs!$G$26*DJ23*(1-DJ9))),0)+IF($C$23="база_Доходы",IF(SUMIF(Workflow!$R$2:$BY$2,Taxes!DJ$2,Workflow!$R$10:$BY$10)&lt;Inputs!$G$27,Inputs!$G$25*DJ23*(1-DJ9),Inputs!$G$26*DJ23*(1-DJ9)),0)</f>
        <v>0</v>
      </c>
      <c r="DK24" s="192">
        <f ca="1">IF($C$23="база_Доходы минус расходы",IF(DK23&lt;0,1%*Workflow!DW10*(1-DK9),IF(AND(DK23&gt;=0,SUMIF(Workflow!$R$2:$BY$2,Taxes!DK$2,Workflow!$R$10:$BY$10)&lt;Inputs!$G$27),Inputs!$G$25*DK23*(1-DK9),Inputs!$G$26*DK23*(1-DK9))),0)+IF($C$23="база_Доходы",IF(SUMIF(Workflow!$R$2:$BY$2,Taxes!DK$2,Workflow!$R$10:$BY$10)&lt;Inputs!$G$27,Inputs!$G$25*DK23*(1-DK9),Inputs!$G$26*DK23*(1-DK9)),0)</f>
        <v>0</v>
      </c>
      <c r="DL24" s="192">
        <f ca="1">IF($C$23="база_Доходы минус расходы",IF(DL23&lt;0,1%*Workflow!DX10*(1-DL9),IF(AND(DL23&gt;=0,SUMIF(Workflow!$R$2:$BY$2,Taxes!DL$2,Workflow!$R$10:$BY$10)&lt;Inputs!$G$27),Inputs!$G$25*DL23*(1-DL9),Inputs!$G$26*DL23*(1-DL9))),0)+IF($C$23="база_Доходы",IF(SUMIF(Workflow!$R$2:$BY$2,Taxes!DL$2,Workflow!$R$10:$BY$10)&lt;Inputs!$G$27,Inputs!$G$25*DL23*(1-DL9),Inputs!$G$26*DL23*(1-DL9)),0)</f>
        <v>0</v>
      </c>
      <c r="DM24" s="192">
        <f ca="1">IF($C$23="база_Доходы минус расходы",IF(DM23&lt;0,1%*Workflow!DY10*(1-DM9),IF(AND(DM23&gt;=0,SUMIF(Workflow!$R$2:$BY$2,Taxes!DM$2,Workflow!$R$10:$BY$10)&lt;Inputs!$G$27),Inputs!$G$25*DM23*(1-DM9),Inputs!$G$26*DM23*(1-DM9))),0)+IF($C$23="база_Доходы",IF(SUMIF(Workflow!$R$2:$BY$2,Taxes!DM$2,Workflow!$R$10:$BY$10)&lt;Inputs!$G$27,Inputs!$G$25*DM23*(1-DM9),Inputs!$G$26*DM23*(1-DM9)),0)</f>
        <v>0</v>
      </c>
      <c r="DN24" s="192">
        <f ca="1">IF($C$23="база_Доходы минус расходы",IF(DN23&lt;0,1%*Workflow!DZ10*(1-DN9),IF(AND(DN23&gt;=0,SUMIF(Workflow!$R$2:$BY$2,Taxes!DN$2,Workflow!$R$10:$BY$10)&lt;Inputs!$G$27),Inputs!$G$25*DN23*(1-DN9),Inputs!$G$26*DN23*(1-DN9))),0)+IF($C$23="база_Доходы",IF(SUMIF(Workflow!$R$2:$BY$2,Taxes!DN$2,Workflow!$R$10:$BY$10)&lt;Inputs!$G$27,Inputs!$G$25*DN23*(1-DN9),Inputs!$G$26*DN23*(1-DN9)),0)</f>
        <v>0</v>
      </c>
      <c r="DO24" s="192">
        <f ca="1">IF($C$23="база_Доходы минус расходы",IF(DO23&lt;0,1%*Workflow!EA10*(1-DO9),IF(AND(DO23&gt;=0,SUMIF(Workflow!$R$2:$BY$2,Taxes!DO$2,Workflow!$R$10:$BY$10)&lt;Inputs!$G$27),Inputs!$G$25*DO23*(1-DO9),Inputs!$G$26*DO23*(1-DO9))),0)+IF($C$23="база_Доходы",IF(SUMIF(Workflow!$R$2:$BY$2,Taxes!DO$2,Workflow!$R$10:$BY$10)&lt;Inputs!$G$27,Inputs!$G$25*DO23*(1-DO9),Inputs!$G$26*DO23*(1-DO9)),0)</f>
        <v>0</v>
      </c>
      <c r="DP24" s="192">
        <f ca="1">IF($C$23="база_Доходы минус расходы",IF(DP23&lt;0,1%*Workflow!EB10*(1-DP9),IF(AND(DP23&gt;=0,SUMIF(Workflow!$R$2:$BY$2,Taxes!DP$2,Workflow!$R$10:$BY$10)&lt;Inputs!$G$27),Inputs!$G$25*DP23*(1-DP9),Inputs!$G$26*DP23*(1-DP9))),0)+IF($C$23="база_Доходы",IF(SUMIF(Workflow!$R$2:$BY$2,Taxes!DP$2,Workflow!$R$10:$BY$10)&lt;Inputs!$G$27,Inputs!$G$25*DP23*(1-DP9),Inputs!$G$26*DP23*(1-DP9)),0)</f>
        <v>0</v>
      </c>
      <c r="DQ24" s="192">
        <f ca="1">IF($C$23="база_Доходы минус расходы",IF(DQ23&lt;0,1%*Workflow!EC10*(1-DQ9),IF(AND(DQ23&gt;=0,SUMIF(Workflow!$R$2:$BY$2,Taxes!DQ$2,Workflow!$R$10:$BY$10)&lt;Inputs!$G$27),Inputs!$G$25*DQ23*(1-DQ9),Inputs!$G$26*DQ23*(1-DQ9))),0)+IF($C$23="база_Доходы",IF(SUMIF(Workflow!$R$2:$BY$2,Taxes!DQ$2,Workflow!$R$10:$BY$10)&lt;Inputs!$G$27,Inputs!$G$25*DQ23*(1-DQ9),Inputs!$G$26*DQ23*(1-DQ9)),0)</f>
        <v>0</v>
      </c>
      <c r="DR24" s="192">
        <f ca="1">IF($C$23="база_Доходы минус расходы",IF(DR23&lt;0,1%*Workflow!ED10*(1-DR9),IF(AND(DR23&gt;=0,SUMIF(Workflow!$R$2:$BY$2,Taxes!DR$2,Workflow!$R$10:$BY$10)&lt;Inputs!$G$27),Inputs!$G$25*DR23*(1-DR9),Inputs!$G$26*DR23*(1-DR9))),0)+IF($C$23="база_Доходы",IF(SUMIF(Workflow!$R$2:$BY$2,Taxes!DR$2,Workflow!$R$10:$BY$10)&lt;Inputs!$G$27,Inputs!$G$25*DR23*(1-DR9),Inputs!$G$26*DR23*(1-DR9)),0)</f>
        <v>0</v>
      </c>
      <c r="DS24" s="192">
        <f ca="1">IF($C$23="база_Доходы минус расходы",IF(DS23&lt;0,1%*Workflow!EE10*(1-DS9),IF(AND(DS23&gt;=0,SUMIF(Workflow!$R$2:$BY$2,Taxes!DS$2,Workflow!$R$10:$BY$10)&lt;Inputs!$G$27),Inputs!$G$25*DS23*(1-DS9),Inputs!$G$26*DS23*(1-DS9))),0)+IF($C$23="база_Доходы",IF(SUMIF(Workflow!$R$2:$BY$2,Taxes!DS$2,Workflow!$R$10:$BY$10)&lt;Inputs!$G$27,Inputs!$G$25*DS23*(1-DS9),Inputs!$G$26*DS23*(1-DS9)),0)</f>
        <v>0</v>
      </c>
      <c r="DT24" s="192">
        <f ca="1">IF($C$23="база_Доходы минус расходы",IF(DT23&lt;0,1%*Workflow!EF10*(1-DT9),IF(AND(DT23&gt;=0,SUMIF(Workflow!$R$2:$BY$2,Taxes!DT$2,Workflow!$R$10:$BY$10)&lt;Inputs!$G$27),Inputs!$G$25*DT23*(1-DT9),Inputs!$G$26*DT23*(1-DT9))),0)+IF($C$23="база_Доходы",IF(SUMIF(Workflow!$R$2:$BY$2,Taxes!DT$2,Workflow!$R$10:$BY$10)&lt;Inputs!$G$27,Inputs!$G$25*DT23*(1-DT9),Inputs!$G$26*DT23*(1-DT9)),0)</f>
        <v>0</v>
      </c>
      <c r="DU24" s="192">
        <f ca="1">IF($C$23="база_Доходы минус расходы",IF(DU23&lt;0,1%*Workflow!EG10*(1-DU9),IF(AND(DU23&gt;=0,SUMIF(Workflow!$R$2:$BY$2,Taxes!DU$2,Workflow!$R$10:$BY$10)&lt;Inputs!$G$27),Inputs!$G$25*DU23*(1-DU9),Inputs!$G$26*DU23*(1-DU9))),0)+IF($C$23="база_Доходы",IF(SUMIF(Workflow!$R$2:$BY$2,Taxes!DU$2,Workflow!$R$10:$BY$10)&lt;Inputs!$G$27,Inputs!$G$25*DU23*(1-DU9),Inputs!$G$26*DU23*(1-DU9)),0)</f>
        <v>0</v>
      </c>
      <c r="DV24" s="209"/>
      <c r="DW24" s="209"/>
      <c r="DX24" s="209"/>
      <c r="DY24" s="209"/>
      <c r="DZ24" s="209"/>
      <c r="EA24" s="209"/>
      <c r="EB24" s="209"/>
      <c r="EC24" s="209"/>
      <c r="ED24" s="209"/>
      <c r="EE24" s="209"/>
      <c r="EF24" s="209"/>
      <c r="EG24" s="209"/>
      <c r="EH24" s="209"/>
      <c r="EI24" s="209"/>
      <c r="EJ24" s="209"/>
      <c r="EK24" s="209"/>
      <c r="EL24" s="209"/>
      <c r="EM24" s="209"/>
      <c r="EN24" s="209"/>
      <c r="EO24" s="209"/>
    </row>
    <row r="25" spans="1:145" ht="15.75" customHeight="1">
      <c r="A25" s="21"/>
      <c r="B25" s="21"/>
      <c r="C25" s="21"/>
      <c r="D25" s="21"/>
      <c r="E25" s="21"/>
      <c r="F25" s="27"/>
      <c r="G25" s="27"/>
      <c r="H25" s="27"/>
      <c r="I25" s="27"/>
      <c r="J25" s="27"/>
      <c r="K25" s="27"/>
      <c r="L25" s="27"/>
      <c r="M25" s="27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  <c r="DC25" s="21"/>
      <c r="DD25" s="21"/>
      <c r="DE25" s="21"/>
      <c r="DF25" s="21"/>
      <c r="DG25" s="21"/>
      <c r="DH25" s="21"/>
      <c r="DI25" s="21"/>
      <c r="DJ25" s="21"/>
      <c r="DK25" s="21"/>
      <c r="DL25" s="21"/>
      <c r="DM25" s="21"/>
      <c r="DN25" s="21"/>
      <c r="DO25" s="21"/>
      <c r="DP25" s="21"/>
      <c r="DQ25" s="21"/>
      <c r="DR25" s="21"/>
      <c r="DS25" s="21"/>
      <c r="DT25" s="21"/>
      <c r="DU25" s="21"/>
      <c r="DV25" s="21"/>
      <c r="DW25" s="21"/>
      <c r="DX25" s="21"/>
      <c r="DY25" s="21"/>
      <c r="DZ25" s="21"/>
      <c r="EA25" s="21"/>
      <c r="EB25" s="21"/>
      <c r="EC25" s="21"/>
      <c r="ED25" s="21"/>
      <c r="EE25" s="21"/>
      <c r="EF25" s="21"/>
      <c r="EG25" s="21"/>
      <c r="EH25" s="21"/>
      <c r="EI25" s="21"/>
      <c r="EJ25" s="21"/>
      <c r="EK25" s="21"/>
      <c r="EL25" s="21"/>
      <c r="EM25" s="21"/>
      <c r="EN25" s="21"/>
      <c r="EO25" s="21"/>
    </row>
    <row r="26" spans="1:145" ht="15.75" customHeight="1">
      <c r="A26" s="21"/>
      <c r="B26" s="21"/>
      <c r="C26" s="216" t="s">
        <v>78</v>
      </c>
      <c r="D26" s="217"/>
      <c r="E26" s="21"/>
      <c r="F26" s="218"/>
      <c r="G26" s="218"/>
      <c r="H26" s="218"/>
      <c r="I26" s="218"/>
      <c r="J26" s="218"/>
      <c r="K26" s="218"/>
      <c r="L26" s="218"/>
      <c r="M26" s="218"/>
      <c r="N26" s="218"/>
      <c r="O26" s="218"/>
      <c r="P26" s="218"/>
      <c r="Q26" s="219"/>
      <c r="R26" s="219"/>
      <c r="S26" s="219"/>
      <c r="T26" s="219"/>
      <c r="U26" s="219"/>
      <c r="V26" s="219"/>
      <c r="W26" s="219"/>
      <c r="X26" s="219"/>
      <c r="Y26" s="219"/>
      <c r="Z26" s="219"/>
      <c r="AA26" s="219"/>
      <c r="AB26" s="219"/>
      <c r="AC26" s="219"/>
      <c r="AD26" s="219"/>
      <c r="AE26" s="219"/>
      <c r="AF26" s="219"/>
      <c r="AG26" s="219"/>
      <c r="AH26" s="219"/>
      <c r="AI26" s="219"/>
      <c r="AJ26" s="219"/>
      <c r="AK26" s="219"/>
      <c r="AL26" s="219"/>
      <c r="AM26" s="219"/>
      <c r="AN26" s="219"/>
      <c r="AO26" s="219"/>
      <c r="AP26" s="219"/>
      <c r="AQ26" s="219"/>
      <c r="AR26" s="219"/>
      <c r="AS26" s="219"/>
      <c r="AT26" s="219"/>
      <c r="AU26" s="219"/>
      <c r="AV26" s="219"/>
      <c r="AW26" s="219"/>
      <c r="AX26" s="219"/>
      <c r="AY26" s="219"/>
      <c r="AZ26" s="219"/>
      <c r="BA26" s="219"/>
      <c r="BB26" s="219"/>
      <c r="BC26" s="219"/>
      <c r="BD26" s="219"/>
      <c r="BE26" s="219"/>
      <c r="BF26" s="219"/>
      <c r="BG26" s="219"/>
      <c r="BH26" s="219"/>
      <c r="BI26" s="219"/>
      <c r="BJ26" s="219"/>
      <c r="BK26" s="219"/>
      <c r="BL26" s="219"/>
      <c r="BM26" s="219"/>
      <c r="BN26" s="219"/>
      <c r="BO26" s="219"/>
      <c r="BP26" s="219"/>
      <c r="BQ26" s="219"/>
      <c r="BR26" s="219"/>
      <c r="BS26" s="219"/>
      <c r="BT26" s="219"/>
      <c r="BU26" s="219"/>
      <c r="BV26" s="219"/>
      <c r="BW26" s="219"/>
      <c r="BX26" s="219"/>
      <c r="BY26" s="219"/>
      <c r="BZ26" s="219"/>
      <c r="CA26" s="219"/>
      <c r="CB26" s="219"/>
      <c r="CC26" s="219"/>
      <c r="CD26" s="219"/>
      <c r="CE26" s="219"/>
      <c r="CF26" s="219"/>
      <c r="CG26" s="219"/>
      <c r="CH26" s="219"/>
      <c r="CI26" s="219"/>
      <c r="CJ26" s="219"/>
      <c r="CK26" s="219"/>
      <c r="CL26" s="219"/>
      <c r="CM26" s="219"/>
      <c r="CN26" s="219"/>
      <c r="CO26" s="219"/>
      <c r="CP26" s="219"/>
      <c r="CQ26" s="219"/>
      <c r="CR26" s="219"/>
      <c r="CS26" s="219"/>
      <c r="CT26" s="219"/>
      <c r="CU26" s="219"/>
      <c r="CV26" s="219"/>
      <c r="CW26" s="219"/>
      <c r="CX26" s="219"/>
      <c r="CY26" s="219"/>
      <c r="CZ26" s="219"/>
      <c r="DA26" s="219"/>
      <c r="DB26" s="219"/>
      <c r="DC26" s="219"/>
      <c r="DD26" s="219"/>
      <c r="DE26" s="219"/>
      <c r="DF26" s="219"/>
      <c r="DG26" s="219"/>
      <c r="DH26" s="219"/>
      <c r="DI26" s="219"/>
      <c r="DJ26" s="219"/>
      <c r="DK26" s="219"/>
      <c r="DL26" s="219"/>
      <c r="DM26" s="219"/>
      <c r="DN26" s="219"/>
      <c r="DO26" s="219"/>
      <c r="DP26" s="219"/>
      <c r="DQ26" s="219"/>
      <c r="DR26" s="219"/>
      <c r="DS26" s="219"/>
      <c r="DT26" s="219"/>
      <c r="DU26" s="219"/>
      <c r="DV26" s="21"/>
      <c r="DW26" s="21"/>
      <c r="DX26" s="21"/>
      <c r="DY26" s="21"/>
      <c r="DZ26" s="21"/>
      <c r="EA26" s="21"/>
      <c r="EB26" s="21"/>
      <c r="EC26" s="21"/>
      <c r="ED26" s="21"/>
      <c r="EE26" s="21"/>
      <c r="EF26" s="21"/>
      <c r="EG26" s="21"/>
      <c r="EH26" s="21"/>
      <c r="EI26" s="21"/>
      <c r="EJ26" s="21"/>
      <c r="EK26" s="21"/>
      <c r="EL26" s="21"/>
      <c r="EM26" s="21"/>
      <c r="EN26" s="21"/>
      <c r="EO26" s="21"/>
    </row>
    <row r="27" spans="1:145" ht="15.75" customHeight="1">
      <c r="A27" s="21"/>
      <c r="B27" s="21"/>
      <c r="C27" s="219" t="s">
        <v>436</v>
      </c>
      <c r="D27" s="217" t="s">
        <v>77</v>
      </c>
      <c r="E27" s="21"/>
      <c r="F27" s="143">
        <f t="shared" ref="F27:DU27" ca="1" si="8">IF(F28&gt;F30,0,F30-F28)</f>
        <v>0</v>
      </c>
      <c r="G27" s="143">
        <f t="shared" ca="1" si="8"/>
        <v>0</v>
      </c>
      <c r="H27" s="143">
        <f t="shared" ca="1" si="8"/>
        <v>0</v>
      </c>
      <c r="I27" s="143">
        <f t="shared" ca="1" si="8"/>
        <v>0</v>
      </c>
      <c r="J27" s="143">
        <f t="shared" ca="1" si="8"/>
        <v>0</v>
      </c>
      <c r="K27" s="143">
        <f t="shared" ca="1" si="8"/>
        <v>0</v>
      </c>
      <c r="L27" s="143">
        <f t="shared" ca="1" si="8"/>
        <v>0</v>
      </c>
      <c r="M27" s="143">
        <f t="shared" ca="1" si="8"/>
        <v>0</v>
      </c>
      <c r="N27" s="143">
        <f t="shared" ca="1" si="8"/>
        <v>0</v>
      </c>
      <c r="O27" s="143">
        <f t="shared" ca="1" si="8"/>
        <v>0</v>
      </c>
      <c r="P27" s="143">
        <f t="shared" ca="1" si="8"/>
        <v>0</v>
      </c>
      <c r="Q27" s="143">
        <f t="shared" ca="1" si="8"/>
        <v>0</v>
      </c>
      <c r="R27" s="143">
        <f t="shared" ca="1" si="8"/>
        <v>0</v>
      </c>
      <c r="S27" s="143">
        <f t="shared" ca="1" si="8"/>
        <v>0</v>
      </c>
      <c r="T27" s="143">
        <f t="shared" ca="1" si="8"/>
        <v>0</v>
      </c>
      <c r="U27" s="143">
        <f t="shared" ca="1" si="8"/>
        <v>0</v>
      </c>
      <c r="V27" s="143">
        <f t="shared" ca="1" si="8"/>
        <v>0</v>
      </c>
      <c r="W27" s="143">
        <f t="shared" ca="1" si="8"/>
        <v>0</v>
      </c>
      <c r="X27" s="143">
        <f t="shared" ca="1" si="8"/>
        <v>0</v>
      </c>
      <c r="Y27" s="143">
        <f t="shared" ca="1" si="8"/>
        <v>0</v>
      </c>
      <c r="Z27" s="143">
        <f t="shared" ca="1" si="8"/>
        <v>0</v>
      </c>
      <c r="AA27" s="143">
        <f t="shared" ca="1" si="8"/>
        <v>0</v>
      </c>
      <c r="AB27" s="143">
        <f t="shared" ca="1" si="8"/>
        <v>0</v>
      </c>
      <c r="AC27" s="143">
        <f t="shared" ca="1" si="8"/>
        <v>0</v>
      </c>
      <c r="AD27" s="143">
        <f t="shared" ca="1" si="8"/>
        <v>0</v>
      </c>
      <c r="AE27" s="143">
        <f t="shared" ca="1" si="8"/>
        <v>0</v>
      </c>
      <c r="AF27" s="143">
        <f t="shared" ca="1" si="8"/>
        <v>0</v>
      </c>
      <c r="AG27" s="143">
        <f t="shared" ca="1" si="8"/>
        <v>0</v>
      </c>
      <c r="AH27" s="143">
        <f t="shared" ca="1" si="8"/>
        <v>0</v>
      </c>
      <c r="AI27" s="143">
        <f t="shared" ca="1" si="8"/>
        <v>0</v>
      </c>
      <c r="AJ27" s="143">
        <f t="shared" ca="1" si="8"/>
        <v>0</v>
      </c>
      <c r="AK27" s="143">
        <f t="shared" ca="1" si="8"/>
        <v>0</v>
      </c>
      <c r="AL27" s="143">
        <f t="shared" ca="1" si="8"/>
        <v>0</v>
      </c>
      <c r="AM27" s="143">
        <f t="shared" ca="1" si="8"/>
        <v>0</v>
      </c>
      <c r="AN27" s="143">
        <f t="shared" ca="1" si="8"/>
        <v>0</v>
      </c>
      <c r="AO27" s="143">
        <f t="shared" ca="1" si="8"/>
        <v>0</v>
      </c>
      <c r="AP27" s="143">
        <f t="shared" ca="1" si="8"/>
        <v>0</v>
      </c>
      <c r="AQ27" s="143">
        <f t="shared" ca="1" si="8"/>
        <v>0</v>
      </c>
      <c r="AR27" s="143">
        <f t="shared" ca="1" si="8"/>
        <v>0</v>
      </c>
      <c r="AS27" s="143">
        <f t="shared" ca="1" si="8"/>
        <v>0</v>
      </c>
      <c r="AT27" s="143">
        <f t="shared" ca="1" si="8"/>
        <v>0</v>
      </c>
      <c r="AU27" s="143">
        <f t="shared" ca="1" si="8"/>
        <v>0</v>
      </c>
      <c r="AV27" s="143">
        <f t="shared" ca="1" si="8"/>
        <v>0</v>
      </c>
      <c r="AW27" s="143">
        <f t="shared" ca="1" si="8"/>
        <v>0</v>
      </c>
      <c r="AX27" s="143">
        <f t="shared" ca="1" si="8"/>
        <v>0</v>
      </c>
      <c r="AY27" s="143">
        <f t="shared" ca="1" si="8"/>
        <v>0</v>
      </c>
      <c r="AZ27" s="143">
        <f t="shared" ca="1" si="8"/>
        <v>0</v>
      </c>
      <c r="BA27" s="143">
        <f t="shared" ca="1" si="8"/>
        <v>0</v>
      </c>
      <c r="BB27" s="143">
        <f t="shared" ca="1" si="8"/>
        <v>0</v>
      </c>
      <c r="BC27" s="143">
        <f t="shared" ca="1" si="8"/>
        <v>0</v>
      </c>
      <c r="BD27" s="143">
        <f t="shared" ca="1" si="8"/>
        <v>0</v>
      </c>
      <c r="BE27" s="143">
        <f t="shared" ca="1" si="8"/>
        <v>0</v>
      </c>
      <c r="BF27" s="143">
        <f t="shared" ca="1" si="8"/>
        <v>0</v>
      </c>
      <c r="BG27" s="143">
        <f t="shared" ca="1" si="8"/>
        <v>0</v>
      </c>
      <c r="BH27" s="143">
        <f t="shared" ca="1" si="8"/>
        <v>0</v>
      </c>
      <c r="BI27" s="143">
        <f t="shared" ca="1" si="8"/>
        <v>0</v>
      </c>
      <c r="BJ27" s="143">
        <f t="shared" ca="1" si="8"/>
        <v>0</v>
      </c>
      <c r="BK27" s="143">
        <f t="shared" ca="1" si="8"/>
        <v>0</v>
      </c>
      <c r="BL27" s="143">
        <f t="shared" ca="1" si="8"/>
        <v>0</v>
      </c>
      <c r="BM27" s="143">
        <f t="shared" ca="1" si="8"/>
        <v>0</v>
      </c>
      <c r="BN27" s="143">
        <f t="shared" ca="1" si="8"/>
        <v>0</v>
      </c>
      <c r="BO27" s="143">
        <f t="shared" ca="1" si="8"/>
        <v>0</v>
      </c>
      <c r="BP27" s="143">
        <f t="shared" ca="1" si="8"/>
        <v>0</v>
      </c>
      <c r="BQ27" s="143">
        <f t="shared" ca="1" si="8"/>
        <v>0</v>
      </c>
      <c r="BR27" s="143">
        <f t="shared" ca="1" si="8"/>
        <v>0</v>
      </c>
      <c r="BS27" s="143">
        <f t="shared" ca="1" si="8"/>
        <v>0</v>
      </c>
      <c r="BT27" s="143">
        <f t="shared" ca="1" si="8"/>
        <v>0</v>
      </c>
      <c r="BU27" s="143">
        <f t="shared" ca="1" si="8"/>
        <v>0</v>
      </c>
      <c r="BV27" s="143">
        <f t="shared" ca="1" si="8"/>
        <v>0</v>
      </c>
      <c r="BW27" s="143">
        <f t="shared" ca="1" si="8"/>
        <v>0</v>
      </c>
      <c r="BX27" s="143">
        <f t="shared" ca="1" si="8"/>
        <v>0</v>
      </c>
      <c r="BY27" s="143">
        <f t="shared" ca="1" si="8"/>
        <v>0</v>
      </c>
      <c r="BZ27" s="143">
        <f t="shared" ca="1" si="8"/>
        <v>0</v>
      </c>
      <c r="CA27" s="143">
        <f t="shared" ca="1" si="8"/>
        <v>0</v>
      </c>
      <c r="CB27" s="143">
        <f t="shared" ca="1" si="8"/>
        <v>0</v>
      </c>
      <c r="CC27" s="143">
        <f t="shared" ca="1" si="8"/>
        <v>0</v>
      </c>
      <c r="CD27" s="143">
        <f t="shared" ca="1" si="8"/>
        <v>0</v>
      </c>
      <c r="CE27" s="143">
        <f t="shared" ca="1" si="8"/>
        <v>0</v>
      </c>
      <c r="CF27" s="143">
        <f t="shared" ca="1" si="8"/>
        <v>0</v>
      </c>
      <c r="CG27" s="143">
        <f t="shared" ca="1" si="8"/>
        <v>0</v>
      </c>
      <c r="CH27" s="143">
        <f t="shared" ca="1" si="8"/>
        <v>0</v>
      </c>
      <c r="CI27" s="143">
        <f t="shared" ca="1" si="8"/>
        <v>0</v>
      </c>
      <c r="CJ27" s="143">
        <f t="shared" ca="1" si="8"/>
        <v>0</v>
      </c>
      <c r="CK27" s="143">
        <f t="shared" ca="1" si="8"/>
        <v>0</v>
      </c>
      <c r="CL27" s="143">
        <f t="shared" ca="1" si="8"/>
        <v>0</v>
      </c>
      <c r="CM27" s="143">
        <f t="shared" ca="1" si="8"/>
        <v>0</v>
      </c>
      <c r="CN27" s="143">
        <f t="shared" ca="1" si="8"/>
        <v>0</v>
      </c>
      <c r="CO27" s="143">
        <f t="shared" ca="1" si="8"/>
        <v>0</v>
      </c>
      <c r="CP27" s="143">
        <f t="shared" ca="1" si="8"/>
        <v>0</v>
      </c>
      <c r="CQ27" s="143">
        <f t="shared" ca="1" si="8"/>
        <v>0</v>
      </c>
      <c r="CR27" s="143">
        <f t="shared" ca="1" si="8"/>
        <v>0</v>
      </c>
      <c r="CS27" s="143">
        <f t="shared" ca="1" si="8"/>
        <v>0</v>
      </c>
      <c r="CT27" s="143">
        <f t="shared" ca="1" si="8"/>
        <v>0</v>
      </c>
      <c r="CU27" s="143">
        <f t="shared" ca="1" si="8"/>
        <v>0</v>
      </c>
      <c r="CV27" s="143">
        <f t="shared" ca="1" si="8"/>
        <v>0</v>
      </c>
      <c r="CW27" s="143">
        <f t="shared" ca="1" si="8"/>
        <v>0</v>
      </c>
      <c r="CX27" s="143">
        <f t="shared" ca="1" si="8"/>
        <v>0</v>
      </c>
      <c r="CY27" s="143">
        <f t="shared" ca="1" si="8"/>
        <v>0</v>
      </c>
      <c r="CZ27" s="143">
        <f t="shared" ca="1" si="8"/>
        <v>0</v>
      </c>
      <c r="DA27" s="143">
        <f t="shared" ca="1" si="8"/>
        <v>0</v>
      </c>
      <c r="DB27" s="143">
        <f t="shared" ca="1" si="8"/>
        <v>0</v>
      </c>
      <c r="DC27" s="143">
        <f t="shared" ca="1" si="8"/>
        <v>0</v>
      </c>
      <c r="DD27" s="143">
        <f t="shared" ca="1" si="8"/>
        <v>0</v>
      </c>
      <c r="DE27" s="143">
        <f t="shared" ca="1" si="8"/>
        <v>0</v>
      </c>
      <c r="DF27" s="143">
        <f t="shared" ca="1" si="8"/>
        <v>0</v>
      </c>
      <c r="DG27" s="143">
        <f t="shared" ca="1" si="8"/>
        <v>0</v>
      </c>
      <c r="DH27" s="143">
        <f t="shared" ca="1" si="8"/>
        <v>0</v>
      </c>
      <c r="DI27" s="143">
        <f t="shared" ca="1" si="8"/>
        <v>0</v>
      </c>
      <c r="DJ27" s="143">
        <f t="shared" ca="1" si="8"/>
        <v>0</v>
      </c>
      <c r="DK27" s="143">
        <f t="shared" ca="1" si="8"/>
        <v>0</v>
      </c>
      <c r="DL27" s="143">
        <f t="shared" ca="1" si="8"/>
        <v>0</v>
      </c>
      <c r="DM27" s="143">
        <f t="shared" ca="1" si="8"/>
        <v>0</v>
      </c>
      <c r="DN27" s="143">
        <f t="shared" ca="1" si="8"/>
        <v>0</v>
      </c>
      <c r="DO27" s="143">
        <f t="shared" ca="1" si="8"/>
        <v>0</v>
      </c>
      <c r="DP27" s="143">
        <f t="shared" ca="1" si="8"/>
        <v>0</v>
      </c>
      <c r="DQ27" s="143">
        <f t="shared" ca="1" si="8"/>
        <v>0</v>
      </c>
      <c r="DR27" s="143">
        <f t="shared" ca="1" si="8"/>
        <v>0</v>
      </c>
      <c r="DS27" s="143">
        <f t="shared" ca="1" si="8"/>
        <v>0</v>
      </c>
      <c r="DT27" s="143">
        <f t="shared" ca="1" si="8"/>
        <v>0</v>
      </c>
      <c r="DU27" s="143">
        <f t="shared" ca="1" si="8"/>
        <v>0</v>
      </c>
      <c r="DV27" s="21"/>
      <c r="DW27" s="21"/>
      <c r="DX27" s="21"/>
      <c r="DY27" s="21"/>
      <c r="DZ27" s="21"/>
      <c r="EA27" s="21"/>
      <c r="EB27" s="21"/>
      <c r="EC27" s="21"/>
      <c r="ED27" s="21"/>
      <c r="EE27" s="21"/>
      <c r="EF27" s="21"/>
      <c r="EG27" s="21"/>
      <c r="EH27" s="21"/>
      <c r="EI27" s="21"/>
      <c r="EJ27" s="21"/>
      <c r="EK27" s="21"/>
      <c r="EL27" s="21"/>
      <c r="EM27" s="21"/>
      <c r="EN27" s="21"/>
      <c r="EO27" s="21"/>
    </row>
    <row r="28" spans="1:145" ht="15.75" customHeight="1">
      <c r="A28" s="21"/>
      <c r="B28" s="21"/>
      <c r="C28" s="219" t="s">
        <v>437</v>
      </c>
      <c r="D28" s="217" t="s">
        <v>77</v>
      </c>
      <c r="E28" s="21"/>
      <c r="F28" s="143">
        <f ca="1">IF((F29-F30)&lt;0,0,F29-F30)</f>
        <v>0</v>
      </c>
      <c r="G28" s="143">
        <f t="shared" ref="G28:DU28" ca="1" si="9">IF((F28+G29-G30)&lt;0,0,F28+G29-G30)</f>
        <v>0</v>
      </c>
      <c r="H28" s="143">
        <f t="shared" ca="1" si="9"/>
        <v>0</v>
      </c>
      <c r="I28" s="143">
        <f t="shared" ca="1" si="9"/>
        <v>0</v>
      </c>
      <c r="J28" s="143">
        <f t="shared" ca="1" si="9"/>
        <v>0</v>
      </c>
      <c r="K28" s="143">
        <f t="shared" ca="1" si="9"/>
        <v>0</v>
      </c>
      <c r="L28" s="143">
        <f t="shared" ca="1" si="9"/>
        <v>0</v>
      </c>
      <c r="M28" s="143">
        <f t="shared" ca="1" si="9"/>
        <v>0</v>
      </c>
      <c r="N28" s="143">
        <f t="shared" ca="1" si="9"/>
        <v>0</v>
      </c>
      <c r="O28" s="143">
        <f t="shared" ca="1" si="9"/>
        <v>0</v>
      </c>
      <c r="P28" s="143">
        <f t="shared" ca="1" si="9"/>
        <v>0</v>
      </c>
      <c r="Q28" s="143">
        <f t="shared" ca="1" si="9"/>
        <v>0</v>
      </c>
      <c r="R28" s="143">
        <f t="shared" ca="1" si="9"/>
        <v>0</v>
      </c>
      <c r="S28" s="143">
        <f t="shared" ca="1" si="9"/>
        <v>0</v>
      </c>
      <c r="T28" s="143">
        <f t="shared" ca="1" si="9"/>
        <v>0</v>
      </c>
      <c r="U28" s="143">
        <f t="shared" ca="1" si="9"/>
        <v>0</v>
      </c>
      <c r="V28" s="143">
        <f t="shared" ca="1" si="9"/>
        <v>0</v>
      </c>
      <c r="W28" s="143">
        <f t="shared" ca="1" si="9"/>
        <v>0</v>
      </c>
      <c r="X28" s="143">
        <f t="shared" ca="1" si="9"/>
        <v>0</v>
      </c>
      <c r="Y28" s="143">
        <f t="shared" ca="1" si="9"/>
        <v>0</v>
      </c>
      <c r="Z28" s="143">
        <f t="shared" ca="1" si="9"/>
        <v>0</v>
      </c>
      <c r="AA28" s="143">
        <f t="shared" ca="1" si="9"/>
        <v>0</v>
      </c>
      <c r="AB28" s="143">
        <f t="shared" ca="1" si="9"/>
        <v>0</v>
      </c>
      <c r="AC28" s="143">
        <f t="shared" ca="1" si="9"/>
        <v>0</v>
      </c>
      <c r="AD28" s="143">
        <f t="shared" ca="1" si="9"/>
        <v>0</v>
      </c>
      <c r="AE28" s="143">
        <f t="shared" ca="1" si="9"/>
        <v>0</v>
      </c>
      <c r="AF28" s="143">
        <f t="shared" ca="1" si="9"/>
        <v>0</v>
      </c>
      <c r="AG28" s="143">
        <f t="shared" ca="1" si="9"/>
        <v>0</v>
      </c>
      <c r="AH28" s="143">
        <f t="shared" ca="1" si="9"/>
        <v>0</v>
      </c>
      <c r="AI28" s="143">
        <f t="shared" ca="1" si="9"/>
        <v>0</v>
      </c>
      <c r="AJ28" s="143">
        <f t="shared" ca="1" si="9"/>
        <v>0</v>
      </c>
      <c r="AK28" s="143">
        <f t="shared" ca="1" si="9"/>
        <v>0</v>
      </c>
      <c r="AL28" s="143">
        <f t="shared" ca="1" si="9"/>
        <v>0</v>
      </c>
      <c r="AM28" s="143">
        <f t="shared" ca="1" si="9"/>
        <v>0</v>
      </c>
      <c r="AN28" s="143">
        <f t="shared" ca="1" si="9"/>
        <v>0</v>
      </c>
      <c r="AO28" s="143">
        <f t="shared" ca="1" si="9"/>
        <v>0</v>
      </c>
      <c r="AP28" s="143">
        <f t="shared" ca="1" si="9"/>
        <v>0</v>
      </c>
      <c r="AQ28" s="143">
        <f t="shared" ca="1" si="9"/>
        <v>0</v>
      </c>
      <c r="AR28" s="143">
        <f t="shared" ca="1" si="9"/>
        <v>0</v>
      </c>
      <c r="AS28" s="143">
        <f t="shared" ca="1" si="9"/>
        <v>0</v>
      </c>
      <c r="AT28" s="143">
        <f t="shared" ca="1" si="9"/>
        <v>0</v>
      </c>
      <c r="AU28" s="143">
        <f t="shared" ca="1" si="9"/>
        <v>0</v>
      </c>
      <c r="AV28" s="143">
        <f t="shared" ca="1" si="9"/>
        <v>0</v>
      </c>
      <c r="AW28" s="143">
        <f t="shared" ca="1" si="9"/>
        <v>0</v>
      </c>
      <c r="AX28" s="143">
        <f t="shared" ca="1" si="9"/>
        <v>0</v>
      </c>
      <c r="AY28" s="143">
        <f t="shared" ca="1" si="9"/>
        <v>0</v>
      </c>
      <c r="AZ28" s="143">
        <f t="shared" ca="1" si="9"/>
        <v>0</v>
      </c>
      <c r="BA28" s="143">
        <f t="shared" ca="1" si="9"/>
        <v>0</v>
      </c>
      <c r="BB28" s="143">
        <f t="shared" ca="1" si="9"/>
        <v>0</v>
      </c>
      <c r="BC28" s="143">
        <f t="shared" ca="1" si="9"/>
        <v>0</v>
      </c>
      <c r="BD28" s="143">
        <f t="shared" ca="1" si="9"/>
        <v>0</v>
      </c>
      <c r="BE28" s="143">
        <f t="shared" ca="1" si="9"/>
        <v>0</v>
      </c>
      <c r="BF28" s="143">
        <f t="shared" ca="1" si="9"/>
        <v>0</v>
      </c>
      <c r="BG28" s="143">
        <f t="shared" ca="1" si="9"/>
        <v>0</v>
      </c>
      <c r="BH28" s="143">
        <f t="shared" ca="1" si="9"/>
        <v>0</v>
      </c>
      <c r="BI28" s="143">
        <f t="shared" ca="1" si="9"/>
        <v>0</v>
      </c>
      <c r="BJ28" s="143">
        <f t="shared" ca="1" si="9"/>
        <v>0</v>
      </c>
      <c r="BK28" s="143">
        <f t="shared" ca="1" si="9"/>
        <v>0</v>
      </c>
      <c r="BL28" s="143">
        <f t="shared" ca="1" si="9"/>
        <v>0</v>
      </c>
      <c r="BM28" s="143">
        <f t="shared" ca="1" si="9"/>
        <v>0</v>
      </c>
      <c r="BN28" s="143">
        <f t="shared" ca="1" si="9"/>
        <v>0</v>
      </c>
      <c r="BO28" s="143">
        <f t="shared" ca="1" si="9"/>
        <v>0</v>
      </c>
      <c r="BP28" s="143">
        <f t="shared" ca="1" si="9"/>
        <v>0</v>
      </c>
      <c r="BQ28" s="143">
        <f t="shared" ca="1" si="9"/>
        <v>0</v>
      </c>
      <c r="BR28" s="143">
        <f t="shared" ca="1" si="9"/>
        <v>0</v>
      </c>
      <c r="BS28" s="143">
        <f t="shared" ca="1" si="9"/>
        <v>0</v>
      </c>
      <c r="BT28" s="143">
        <f t="shared" ca="1" si="9"/>
        <v>0</v>
      </c>
      <c r="BU28" s="143">
        <f t="shared" ca="1" si="9"/>
        <v>0</v>
      </c>
      <c r="BV28" s="143">
        <f t="shared" ca="1" si="9"/>
        <v>0</v>
      </c>
      <c r="BW28" s="143">
        <f t="shared" ca="1" si="9"/>
        <v>0</v>
      </c>
      <c r="BX28" s="143">
        <f t="shared" ca="1" si="9"/>
        <v>0</v>
      </c>
      <c r="BY28" s="143">
        <f t="shared" ca="1" si="9"/>
        <v>0</v>
      </c>
      <c r="BZ28" s="143">
        <f t="shared" ca="1" si="9"/>
        <v>0</v>
      </c>
      <c r="CA28" s="143">
        <f t="shared" ca="1" si="9"/>
        <v>0</v>
      </c>
      <c r="CB28" s="143">
        <f t="shared" ca="1" si="9"/>
        <v>0</v>
      </c>
      <c r="CC28" s="143">
        <f t="shared" ca="1" si="9"/>
        <v>0</v>
      </c>
      <c r="CD28" s="143">
        <f t="shared" ca="1" si="9"/>
        <v>0</v>
      </c>
      <c r="CE28" s="143">
        <f t="shared" ca="1" si="9"/>
        <v>0</v>
      </c>
      <c r="CF28" s="143">
        <f t="shared" ca="1" si="9"/>
        <v>0</v>
      </c>
      <c r="CG28" s="143">
        <f t="shared" ca="1" si="9"/>
        <v>0</v>
      </c>
      <c r="CH28" s="143">
        <f t="shared" ca="1" si="9"/>
        <v>0</v>
      </c>
      <c r="CI28" s="143">
        <f t="shared" ca="1" si="9"/>
        <v>0</v>
      </c>
      <c r="CJ28" s="143">
        <f t="shared" ca="1" si="9"/>
        <v>0</v>
      </c>
      <c r="CK28" s="143">
        <f t="shared" ca="1" si="9"/>
        <v>0</v>
      </c>
      <c r="CL28" s="143">
        <f t="shared" ca="1" si="9"/>
        <v>0</v>
      </c>
      <c r="CM28" s="143">
        <f t="shared" ca="1" si="9"/>
        <v>0</v>
      </c>
      <c r="CN28" s="143">
        <f t="shared" ca="1" si="9"/>
        <v>0</v>
      </c>
      <c r="CO28" s="143">
        <f t="shared" ca="1" si="9"/>
        <v>0</v>
      </c>
      <c r="CP28" s="143">
        <f t="shared" ca="1" si="9"/>
        <v>0</v>
      </c>
      <c r="CQ28" s="143">
        <f t="shared" ca="1" si="9"/>
        <v>0</v>
      </c>
      <c r="CR28" s="143">
        <f t="shared" ca="1" si="9"/>
        <v>0</v>
      </c>
      <c r="CS28" s="143">
        <f t="shared" ca="1" si="9"/>
        <v>0</v>
      </c>
      <c r="CT28" s="143">
        <f t="shared" ca="1" si="9"/>
        <v>0</v>
      </c>
      <c r="CU28" s="143">
        <f t="shared" ca="1" si="9"/>
        <v>0</v>
      </c>
      <c r="CV28" s="143">
        <f t="shared" ca="1" si="9"/>
        <v>0</v>
      </c>
      <c r="CW28" s="143">
        <f t="shared" ca="1" si="9"/>
        <v>0</v>
      </c>
      <c r="CX28" s="143">
        <f t="shared" ca="1" si="9"/>
        <v>0</v>
      </c>
      <c r="CY28" s="143">
        <f t="shared" ca="1" si="9"/>
        <v>0</v>
      </c>
      <c r="CZ28" s="143">
        <f t="shared" ca="1" si="9"/>
        <v>0</v>
      </c>
      <c r="DA28" s="143">
        <f t="shared" ca="1" si="9"/>
        <v>0</v>
      </c>
      <c r="DB28" s="143">
        <f t="shared" ca="1" si="9"/>
        <v>0</v>
      </c>
      <c r="DC28" s="143">
        <f t="shared" ca="1" si="9"/>
        <v>0</v>
      </c>
      <c r="DD28" s="143">
        <f t="shared" ca="1" si="9"/>
        <v>0</v>
      </c>
      <c r="DE28" s="143">
        <f t="shared" ca="1" si="9"/>
        <v>0</v>
      </c>
      <c r="DF28" s="143">
        <f t="shared" ca="1" si="9"/>
        <v>0</v>
      </c>
      <c r="DG28" s="143">
        <f t="shared" ca="1" si="9"/>
        <v>0</v>
      </c>
      <c r="DH28" s="143">
        <f t="shared" ca="1" si="9"/>
        <v>0</v>
      </c>
      <c r="DI28" s="143">
        <f t="shared" ca="1" si="9"/>
        <v>0</v>
      </c>
      <c r="DJ28" s="143">
        <f t="shared" ca="1" si="9"/>
        <v>0</v>
      </c>
      <c r="DK28" s="143">
        <f t="shared" ca="1" si="9"/>
        <v>0</v>
      </c>
      <c r="DL28" s="143">
        <f t="shared" ca="1" si="9"/>
        <v>0</v>
      </c>
      <c r="DM28" s="143">
        <f t="shared" ca="1" si="9"/>
        <v>0</v>
      </c>
      <c r="DN28" s="143">
        <f t="shared" ca="1" si="9"/>
        <v>0</v>
      </c>
      <c r="DO28" s="143">
        <f t="shared" ca="1" si="9"/>
        <v>0</v>
      </c>
      <c r="DP28" s="143">
        <f t="shared" ca="1" si="9"/>
        <v>0</v>
      </c>
      <c r="DQ28" s="143">
        <f t="shared" ca="1" si="9"/>
        <v>0</v>
      </c>
      <c r="DR28" s="143">
        <f t="shared" ca="1" si="9"/>
        <v>0</v>
      </c>
      <c r="DS28" s="143">
        <f t="shared" ca="1" si="9"/>
        <v>0</v>
      </c>
      <c r="DT28" s="143">
        <f t="shared" ca="1" si="9"/>
        <v>0</v>
      </c>
      <c r="DU28" s="143">
        <f t="shared" ca="1" si="9"/>
        <v>0</v>
      </c>
      <c r="DV28" s="21"/>
      <c r="DW28" s="21"/>
      <c r="DX28" s="21"/>
      <c r="DY28" s="21"/>
      <c r="DZ28" s="21"/>
      <c r="EA28" s="21"/>
      <c r="EB28" s="21"/>
      <c r="EC28" s="21"/>
      <c r="ED28" s="21"/>
      <c r="EE28" s="21"/>
      <c r="EF28" s="21"/>
      <c r="EG28" s="21"/>
      <c r="EH28" s="21"/>
      <c r="EI28" s="21"/>
      <c r="EJ28" s="21"/>
      <c r="EK28" s="21"/>
      <c r="EL28" s="21"/>
      <c r="EM28" s="21"/>
      <c r="EN28" s="21"/>
      <c r="EO28" s="21"/>
    </row>
    <row r="29" spans="1:145" ht="15.75" customHeight="1">
      <c r="A29" s="21"/>
      <c r="B29" s="21"/>
      <c r="C29" s="219" t="s">
        <v>438</v>
      </c>
      <c r="D29" s="217" t="s">
        <v>77</v>
      </c>
      <c r="E29" s="21"/>
      <c r="F29" s="143">
        <f ca="1">IF(Workflow!R50&lt;0,-Workflow!R50*Inputs!$G$29,0)*F9*F10</f>
        <v>0</v>
      </c>
      <c r="G29" s="143">
        <f ca="1">IF(Workflow!S50&lt;0,-Workflow!S50*Inputs!$G$29,0)*G9*G10</f>
        <v>0</v>
      </c>
      <c r="H29" s="143">
        <f ca="1">IF(Workflow!T50&lt;0,-Workflow!T50*Inputs!$G$29,0)*H9*H10</f>
        <v>0</v>
      </c>
      <c r="I29" s="143">
        <f ca="1">IF(Workflow!U50&lt;0,-Workflow!U50*Inputs!$G$29,0)*I9*I10</f>
        <v>0</v>
      </c>
      <c r="J29" s="143">
        <f ca="1">IF(Workflow!V50&lt;0,-Workflow!V50*Inputs!$G$29,0)*J9*J10</f>
        <v>0</v>
      </c>
      <c r="K29" s="143">
        <f ca="1">IF(Workflow!W50&lt;0,-Workflow!W50*Inputs!$G$29,0)*K9*K10</f>
        <v>0</v>
      </c>
      <c r="L29" s="143">
        <f ca="1">IF(Workflow!X50&lt;0,-Workflow!X50*Inputs!$G$29,0)*L9*L10</f>
        <v>0</v>
      </c>
      <c r="M29" s="143">
        <f ca="1">IF(Workflow!Y50&lt;0,-Workflow!Y50*Inputs!$G$29,0)*M9*M10</f>
        <v>0</v>
      </c>
      <c r="N29" s="143">
        <f ca="1">IF(Workflow!Z50&lt;0,-Workflow!Z50*Inputs!$G$29,0)*N9*N10</f>
        <v>0</v>
      </c>
      <c r="O29" s="143">
        <f ca="1">IF(Workflow!AA50&lt;0,-Workflow!AA50*Inputs!$G$29,0)*O9*O10</f>
        <v>0</v>
      </c>
      <c r="P29" s="143">
        <f ca="1">IF(Workflow!AB50&lt;0,-Workflow!AB50*Inputs!$G$29,0)*P9*P10</f>
        <v>0</v>
      </c>
      <c r="Q29" s="143">
        <f ca="1">IF(Workflow!AC50&lt;0,-Workflow!AC50*Inputs!$G$29,0)*Q9*Q10</f>
        <v>0</v>
      </c>
      <c r="R29" s="143">
        <f ca="1">IF(Workflow!AD50&lt;0,-Workflow!AD50*Inputs!$G$29,0)*R9*R10</f>
        <v>0</v>
      </c>
      <c r="S29" s="143">
        <f ca="1">IF(Workflow!AE50&lt;0,-Workflow!AE50*Inputs!$G$29,0)*S9*S10</f>
        <v>0</v>
      </c>
      <c r="T29" s="143">
        <f ca="1">IF(Workflow!AF50&lt;0,-Workflow!AF50*Inputs!$G$29,0)*T9*T10</f>
        <v>0</v>
      </c>
      <c r="U29" s="143">
        <f ca="1">IF(Workflow!AG50&lt;0,-Workflow!AG50*Inputs!$G$29,0)*U9*U10</f>
        <v>0</v>
      </c>
      <c r="V29" s="143">
        <f ca="1">IF(Workflow!AH50&lt;0,-Workflow!AH50*Inputs!$G$29,0)*V9*V10</f>
        <v>0</v>
      </c>
      <c r="W29" s="143">
        <f ca="1">IF(Workflow!AI50&lt;0,-Workflow!AI50*Inputs!$G$29,0)*W9*W10</f>
        <v>0</v>
      </c>
      <c r="X29" s="143">
        <f ca="1">IF(Workflow!AJ50&lt;0,-Workflow!AJ50*Inputs!$G$29,0)*X9*X10</f>
        <v>0</v>
      </c>
      <c r="Y29" s="143">
        <f ca="1">IF(Workflow!AK50&lt;0,-Workflow!AK50*Inputs!$G$29,0)*Y9*Y10</f>
        <v>0</v>
      </c>
      <c r="Z29" s="143">
        <f ca="1">IF(Workflow!AL50&lt;0,-Workflow!AL50*Inputs!$G$29,0)*Z9*Z10</f>
        <v>0</v>
      </c>
      <c r="AA29" s="143">
        <f ca="1">IF(Workflow!AM50&lt;0,-Workflow!AM50*Inputs!$G$29,0)*AA9*AA10</f>
        <v>0</v>
      </c>
      <c r="AB29" s="143">
        <f ca="1">IF(Workflow!AN50&lt;0,-Workflow!AN50*Inputs!$G$29,0)*AB9*AB10</f>
        <v>0</v>
      </c>
      <c r="AC29" s="143">
        <f ca="1">IF(Workflow!AO50&lt;0,-Workflow!AO50*Inputs!$G$29,0)*AC9*AC10</f>
        <v>0</v>
      </c>
      <c r="AD29" s="143">
        <f ca="1">IF(Workflow!AP50&lt;0,-Workflow!AP50*Inputs!$G$29,0)*AD9*AD10</f>
        <v>0</v>
      </c>
      <c r="AE29" s="143">
        <f ca="1">IF(Workflow!AQ50&lt;0,-Workflow!AQ50*Inputs!$G$29,0)*AE9*AE10</f>
        <v>0</v>
      </c>
      <c r="AF29" s="143">
        <f ca="1">IF(Workflow!AR50&lt;0,-Workflow!AR50*Inputs!$G$29,0)*AF9*AF10</f>
        <v>0</v>
      </c>
      <c r="AG29" s="143">
        <f ca="1">IF(Workflow!AS50&lt;0,-Workflow!AS50*Inputs!$G$29,0)*AG9*AG10</f>
        <v>0</v>
      </c>
      <c r="AH29" s="143">
        <f ca="1">IF(Workflow!AT50&lt;0,-Workflow!AT50*Inputs!$G$29,0)*AH9*AH10</f>
        <v>0</v>
      </c>
      <c r="AI29" s="143">
        <f ca="1">IF(Workflow!AU50&lt;0,-Workflow!AU50*Inputs!$G$29,0)*AI9*AI10</f>
        <v>0</v>
      </c>
      <c r="AJ29" s="143">
        <f ca="1">IF(Workflow!AV50&lt;0,-Workflow!AV50*Inputs!$G$29,0)*AJ9*AJ10</f>
        <v>0</v>
      </c>
      <c r="AK29" s="143">
        <f ca="1">IF(Workflow!AW50&lt;0,-Workflow!AW50*Inputs!$G$29,0)*AK9*AK10</f>
        <v>0</v>
      </c>
      <c r="AL29" s="143">
        <f ca="1">IF(Workflow!AX50&lt;0,-Workflow!AX50*Inputs!$G$29,0)*AL9*AL10</f>
        <v>0</v>
      </c>
      <c r="AM29" s="143">
        <f ca="1">IF(Workflow!AY50&lt;0,-Workflow!AY50*Inputs!$G$29,0)*AM9*AM10</f>
        <v>0</v>
      </c>
      <c r="AN29" s="143">
        <f ca="1">IF(Workflow!AZ50&lt;0,-Workflow!AZ50*Inputs!$G$29,0)*AN9*AN10</f>
        <v>0</v>
      </c>
      <c r="AO29" s="143">
        <f ca="1">IF(Workflow!BA50&lt;0,-Workflow!BA50*Inputs!$G$29,0)*AO9*AO10</f>
        <v>0</v>
      </c>
      <c r="AP29" s="143">
        <f ca="1">IF(Workflow!BB50&lt;0,-Workflow!BB50*Inputs!$G$29,0)*AP9*AP10</f>
        <v>0</v>
      </c>
      <c r="AQ29" s="143">
        <f ca="1">IF(Workflow!BC50&lt;0,-Workflow!BC50*Inputs!$G$29,0)*AQ9*AQ10</f>
        <v>0</v>
      </c>
      <c r="AR29" s="143">
        <f ca="1">IF(Workflow!BD50&lt;0,-Workflow!BD50*Inputs!$G$29,0)*AR9*AR10</f>
        <v>0</v>
      </c>
      <c r="AS29" s="143">
        <f ca="1">IF(Workflow!BE50&lt;0,-Workflow!BE50*Inputs!$G$29,0)*AS9*AS10</f>
        <v>0</v>
      </c>
      <c r="AT29" s="143">
        <f ca="1">IF(Workflow!BF50&lt;0,-Workflow!BF50*Inputs!$G$29,0)*AT9*AT10</f>
        <v>0</v>
      </c>
      <c r="AU29" s="143">
        <f ca="1">IF(Workflow!BG50&lt;0,-Workflow!BG50*Inputs!$G$29,0)*AU9*AU10</f>
        <v>0</v>
      </c>
      <c r="AV29" s="143">
        <f ca="1">IF(Workflow!BH50&lt;0,-Workflow!BH50*Inputs!$G$29,0)*AV9*AV10</f>
        <v>0</v>
      </c>
      <c r="AW29" s="143">
        <f ca="1">IF(Workflow!BI50&lt;0,-Workflow!BI50*Inputs!$G$29,0)*AW9*AW10</f>
        <v>0</v>
      </c>
      <c r="AX29" s="143">
        <f ca="1">IF(Workflow!BJ50&lt;0,-Workflow!BJ50*Inputs!$G$29,0)*AX9*AX10</f>
        <v>0</v>
      </c>
      <c r="AY29" s="143">
        <f ca="1">IF(Workflow!BK50&lt;0,-Workflow!BK50*Inputs!$G$29,0)*AY9*AY10</f>
        <v>0</v>
      </c>
      <c r="AZ29" s="143">
        <f ca="1">IF(Workflow!BL50&lt;0,-Workflow!BL50*Inputs!$G$29,0)*AZ9*AZ10</f>
        <v>0</v>
      </c>
      <c r="BA29" s="143">
        <f ca="1">IF(Workflow!BM50&lt;0,-Workflow!BM50*Inputs!$G$29,0)*BA9*BA10</f>
        <v>0</v>
      </c>
      <c r="BB29" s="143">
        <f ca="1">IF(Workflow!BN50&lt;0,-Workflow!BN50*Inputs!$G$29,0)*BB9*BB10</f>
        <v>0</v>
      </c>
      <c r="BC29" s="143">
        <f ca="1">IF(Workflow!BO50&lt;0,-Workflow!BO50*Inputs!$G$29,0)*BC9*BC10</f>
        <v>0</v>
      </c>
      <c r="BD29" s="143">
        <f ca="1">IF(Workflow!BP50&lt;0,-Workflow!BP50*Inputs!$G$29,0)*BD9*BD10</f>
        <v>0</v>
      </c>
      <c r="BE29" s="143">
        <f ca="1">IF(Workflow!BQ50&lt;0,-Workflow!BQ50*Inputs!$G$29,0)*BE9*BE10</f>
        <v>0</v>
      </c>
      <c r="BF29" s="143">
        <f ca="1">IF(Workflow!BR50&lt;0,-Workflow!BR50*Inputs!$G$29,0)*BF9*BF10</f>
        <v>0</v>
      </c>
      <c r="BG29" s="143">
        <f ca="1">IF(Workflow!BS50&lt;0,-Workflow!BS50*Inputs!$G$29,0)*BG9*BG10</f>
        <v>0</v>
      </c>
      <c r="BH29" s="143">
        <f ca="1">IF(Workflow!BT50&lt;0,-Workflow!BT50*Inputs!$G$29,0)*BH9*BH10</f>
        <v>0</v>
      </c>
      <c r="BI29" s="143">
        <f ca="1">IF(Workflow!BU50&lt;0,-Workflow!BU50*Inputs!$G$29,0)*BI9*BI10</f>
        <v>0</v>
      </c>
      <c r="BJ29" s="143">
        <f ca="1">IF(Workflow!BV50&lt;0,-Workflow!BV50*Inputs!$G$29,0)*BJ9*BJ10</f>
        <v>0</v>
      </c>
      <c r="BK29" s="143">
        <f ca="1">IF(Workflow!BW50&lt;0,-Workflow!BW50*Inputs!$G$29,0)*BK9*BK10</f>
        <v>0</v>
      </c>
      <c r="BL29" s="143">
        <f ca="1">IF(Workflow!BX50&lt;0,-Workflow!BX50*Inputs!$G$29,0)*BL9*BL10</f>
        <v>0</v>
      </c>
      <c r="BM29" s="143">
        <f ca="1">IF(Workflow!BY50&lt;0,-Workflow!BY50*Inputs!$G$29,0)*BM9*BM10</f>
        <v>0</v>
      </c>
      <c r="BN29" s="143">
        <f ca="1">IF(Workflow!BZ50&lt;0,-Workflow!BZ50*Inputs!$G$29,0)*BN9*BN10</f>
        <v>0</v>
      </c>
      <c r="BO29" s="143">
        <f ca="1">IF(Workflow!CA50&lt;0,-Workflow!CA50*Inputs!$G$29,0)*BO9*BO10</f>
        <v>0</v>
      </c>
      <c r="BP29" s="143">
        <f ca="1">IF(Workflow!CB50&lt;0,-Workflow!CB50*Inputs!$G$29,0)*BP9*BP10</f>
        <v>0</v>
      </c>
      <c r="BQ29" s="143">
        <f ca="1">IF(Workflow!CC50&lt;0,-Workflow!CC50*Inputs!$G$29,0)*BQ9*BQ10</f>
        <v>0</v>
      </c>
      <c r="BR29" s="143">
        <f ca="1">IF(Workflow!CD50&lt;0,-Workflow!CD50*Inputs!$G$29,0)*BR9*BR10</f>
        <v>0</v>
      </c>
      <c r="BS29" s="143">
        <f ca="1">IF(Workflow!CE50&lt;0,-Workflow!CE50*Inputs!$G$29,0)*BS9*BS10</f>
        <v>0</v>
      </c>
      <c r="BT29" s="143">
        <f ca="1">IF(Workflow!CF50&lt;0,-Workflow!CF50*Inputs!$G$29,0)*BT9*BT10</f>
        <v>0</v>
      </c>
      <c r="BU29" s="143">
        <f ca="1">IF(Workflow!CG50&lt;0,-Workflow!CG50*Inputs!$G$29,0)*BU9*BU10</f>
        <v>0</v>
      </c>
      <c r="BV29" s="143">
        <f ca="1">IF(Workflow!CH50&lt;0,-Workflow!CH50*Inputs!$G$29,0)*BV9*BV10</f>
        <v>0</v>
      </c>
      <c r="BW29" s="143">
        <f ca="1">IF(Workflow!CI50&lt;0,-Workflow!CI50*Inputs!$G$29,0)*BW9*BW10</f>
        <v>0</v>
      </c>
      <c r="BX29" s="143">
        <f ca="1">IF(Workflow!CJ50&lt;0,-Workflow!CJ50*Inputs!$G$29,0)*BX9*BX10</f>
        <v>0</v>
      </c>
      <c r="BY29" s="143">
        <f ca="1">IF(Workflow!CK50&lt;0,-Workflow!CK50*Inputs!$G$29,0)*BY9*BY10</f>
        <v>0</v>
      </c>
      <c r="BZ29" s="143">
        <f ca="1">IF(Workflow!CL50&lt;0,-Workflow!CL50*Inputs!$G$29,0)*BZ9*BZ10</f>
        <v>0</v>
      </c>
      <c r="CA29" s="143">
        <f ca="1">IF(Workflow!CM50&lt;0,-Workflow!CM50*Inputs!$G$29,0)*CA9*CA10</f>
        <v>0</v>
      </c>
      <c r="CB29" s="143">
        <f ca="1">IF(Workflow!CN50&lt;0,-Workflow!CN50*Inputs!$G$29,0)*CB9*CB10</f>
        <v>0</v>
      </c>
      <c r="CC29" s="143">
        <f ca="1">IF(Workflow!CO50&lt;0,-Workflow!CO50*Inputs!$G$29,0)*CC9*CC10</f>
        <v>0</v>
      </c>
      <c r="CD29" s="143">
        <f ca="1">IF(Workflow!CP50&lt;0,-Workflow!CP50*Inputs!$G$29,0)*CD9*CD10</f>
        <v>0</v>
      </c>
      <c r="CE29" s="143">
        <f ca="1">IF(Workflow!CQ50&lt;0,-Workflow!CQ50*Inputs!$G$29,0)*CE9*CE10</f>
        <v>0</v>
      </c>
      <c r="CF29" s="143">
        <f ca="1">IF(Workflow!CR50&lt;0,-Workflow!CR50*Inputs!$G$29,0)*CF9*CF10</f>
        <v>0</v>
      </c>
      <c r="CG29" s="143">
        <f ca="1">IF(Workflow!CS50&lt;0,-Workflow!CS50*Inputs!$G$29,0)*CG9*CG10</f>
        <v>0</v>
      </c>
      <c r="CH29" s="143">
        <f ca="1">IF(Workflow!CT50&lt;0,-Workflow!CT50*Inputs!$G$29,0)*CH9*CH10</f>
        <v>0</v>
      </c>
      <c r="CI29" s="143">
        <f ca="1">IF(Workflow!CU50&lt;0,-Workflow!CU50*Inputs!$G$29,0)*CI9*CI10</f>
        <v>0</v>
      </c>
      <c r="CJ29" s="143">
        <f ca="1">IF(Workflow!CV50&lt;0,-Workflow!CV50*Inputs!$G$29,0)*CJ9*CJ10</f>
        <v>0</v>
      </c>
      <c r="CK29" s="143">
        <f ca="1">IF(Workflow!CW50&lt;0,-Workflow!CW50*Inputs!$G$29,0)*CK9*CK10</f>
        <v>0</v>
      </c>
      <c r="CL29" s="143">
        <f ca="1">IF(Workflow!CX50&lt;0,-Workflow!CX50*Inputs!$G$29,0)*CL9*CL10</f>
        <v>0</v>
      </c>
      <c r="CM29" s="143">
        <f ca="1">IF(Workflow!CY50&lt;0,-Workflow!CY50*Inputs!$G$29,0)*CM9*CM10</f>
        <v>0</v>
      </c>
      <c r="CN29" s="143">
        <f ca="1">IF(Workflow!CZ50&lt;0,-Workflow!CZ50*Inputs!$G$29,0)*CN9*CN10</f>
        <v>0</v>
      </c>
      <c r="CO29" s="143">
        <f ca="1">IF(Workflow!DA50&lt;0,-Workflow!DA50*Inputs!$G$29,0)*CO9*CO10</f>
        <v>0</v>
      </c>
      <c r="CP29" s="143">
        <f ca="1">IF(Workflow!DB50&lt;0,-Workflow!DB50*Inputs!$G$29,0)*CP9*CP10</f>
        <v>0</v>
      </c>
      <c r="CQ29" s="143">
        <f ca="1">IF(Workflow!DC50&lt;0,-Workflow!DC50*Inputs!$G$29,0)*CQ9*CQ10</f>
        <v>0</v>
      </c>
      <c r="CR29" s="143">
        <f ca="1">IF(Workflow!DD50&lt;0,-Workflow!DD50*Inputs!$G$29,0)*CR9*CR10</f>
        <v>0</v>
      </c>
      <c r="CS29" s="143">
        <f ca="1">IF(Workflow!DE50&lt;0,-Workflow!DE50*Inputs!$G$29,0)*CS9*CS10</f>
        <v>0</v>
      </c>
      <c r="CT29" s="143">
        <f ca="1">IF(Workflow!DF50&lt;0,-Workflow!DF50*Inputs!$G$29,0)*CT9*CT10</f>
        <v>0</v>
      </c>
      <c r="CU29" s="143">
        <f ca="1">IF(Workflow!DG50&lt;0,-Workflow!DG50*Inputs!$G$29,0)*CU9*CU10</f>
        <v>0</v>
      </c>
      <c r="CV29" s="143">
        <f ca="1">IF(Workflow!DH50&lt;0,-Workflow!DH50*Inputs!$G$29,0)*CV9*CV10</f>
        <v>0</v>
      </c>
      <c r="CW29" s="143">
        <f ca="1">IF(Workflow!DI50&lt;0,-Workflow!DI50*Inputs!$G$29,0)*CW9*CW10</f>
        <v>0</v>
      </c>
      <c r="CX29" s="143">
        <f ca="1">IF(Workflow!DJ50&lt;0,-Workflow!DJ50*Inputs!$G$29,0)*CX9*CX10</f>
        <v>0</v>
      </c>
      <c r="CY29" s="143">
        <f ca="1">IF(Workflow!DK50&lt;0,-Workflow!DK50*Inputs!$G$29,0)*CY9*CY10</f>
        <v>0</v>
      </c>
      <c r="CZ29" s="143">
        <f ca="1">IF(Workflow!DL50&lt;0,-Workflow!DL50*Inputs!$G$29,0)*CZ9*CZ10</f>
        <v>0</v>
      </c>
      <c r="DA29" s="143">
        <f ca="1">IF(Workflow!DM50&lt;0,-Workflow!DM50*Inputs!$G$29,0)*DA9*DA10</f>
        <v>0</v>
      </c>
      <c r="DB29" s="143">
        <f ca="1">IF(Workflow!DN50&lt;0,-Workflow!DN50*Inputs!$G$29,0)*DB9*DB10</f>
        <v>0</v>
      </c>
      <c r="DC29" s="143">
        <f ca="1">IF(Workflow!DO50&lt;0,-Workflow!DO50*Inputs!$G$29,0)*DC9*DC10</f>
        <v>0</v>
      </c>
      <c r="DD29" s="143">
        <f ca="1">IF(Workflow!DP50&lt;0,-Workflow!DP50*Inputs!$G$29,0)*DD9*DD10</f>
        <v>0</v>
      </c>
      <c r="DE29" s="143">
        <f ca="1">IF(Workflow!DQ50&lt;0,-Workflow!DQ50*Inputs!$G$29,0)*DE9*DE10</f>
        <v>0</v>
      </c>
      <c r="DF29" s="143">
        <f ca="1">IF(Workflow!DR50&lt;0,-Workflow!DR50*Inputs!$G$29,0)*DF9*DF10</f>
        <v>0</v>
      </c>
      <c r="DG29" s="143">
        <f ca="1">IF(Workflow!DS50&lt;0,-Workflow!DS50*Inputs!$G$29,0)*DG9*DG10</f>
        <v>0</v>
      </c>
      <c r="DH29" s="143">
        <f ca="1">IF(Workflow!DT50&lt;0,-Workflow!DT50*Inputs!$G$29,0)*DH9*DH10</f>
        <v>0</v>
      </c>
      <c r="DI29" s="143">
        <f ca="1">IF(Workflow!DU50&lt;0,-Workflow!DU50*Inputs!$G$29,0)*DI9*DI10</f>
        <v>0</v>
      </c>
      <c r="DJ29" s="143">
        <f ca="1">IF(Workflow!DV50&lt;0,-Workflow!DV50*Inputs!$G$29,0)*DJ9*DJ10</f>
        <v>0</v>
      </c>
      <c r="DK29" s="143">
        <f ca="1">IF(Workflow!DW50&lt;0,-Workflow!DW50*Inputs!$G$29,0)*DK9*DK10</f>
        <v>0</v>
      </c>
      <c r="DL29" s="143">
        <f ca="1">IF(Workflow!DX50&lt;0,-Workflow!DX50*Inputs!$G$29,0)*DL9*DL10</f>
        <v>0</v>
      </c>
      <c r="DM29" s="143">
        <f ca="1">IF(Workflow!DY50&lt;0,-Workflow!DY50*Inputs!$G$29,0)*DM9*DM10</f>
        <v>0</v>
      </c>
      <c r="DN29" s="143">
        <f ca="1">IF(Workflow!DZ50&lt;0,-Workflow!DZ50*Inputs!$G$29,0)*DN9*DN10</f>
        <v>0</v>
      </c>
      <c r="DO29" s="143">
        <f ca="1">IF(Workflow!EA50&lt;0,-Workflow!EA50*Inputs!$G$29,0)*DO9*DO10</f>
        <v>0</v>
      </c>
      <c r="DP29" s="143">
        <f ca="1">IF(Workflow!EB50&lt;0,-Workflow!EB50*Inputs!$G$29,0)*DP9*DP10</f>
        <v>0</v>
      </c>
      <c r="DQ29" s="143">
        <f ca="1">IF(Workflow!EC50&lt;0,-Workflow!EC50*Inputs!$G$29,0)*DQ9*DQ10</f>
        <v>0</v>
      </c>
      <c r="DR29" s="143">
        <f ca="1">IF(Workflow!ED50&lt;0,-Workflow!ED50*Inputs!$G$29,0)*DR9*DR10</f>
        <v>0</v>
      </c>
      <c r="DS29" s="143">
        <f ca="1">IF(Workflow!EE50&lt;0,-Workflow!EE50*Inputs!$G$29,0)*DS9*DS10</f>
        <v>0</v>
      </c>
      <c r="DT29" s="143">
        <f ca="1">IF(Workflow!EF50&lt;0,-Workflow!EF50*Inputs!$G$29,0)*DT9*DT10</f>
        <v>0</v>
      </c>
      <c r="DU29" s="143">
        <f ca="1">IF(Workflow!EG50&lt;0,-Workflow!EG50*Inputs!$G$29,0)*DU9*DU10</f>
        <v>0</v>
      </c>
      <c r="DV29" s="21"/>
      <c r="DW29" s="21"/>
      <c r="DX29" s="21"/>
      <c r="DY29" s="21"/>
      <c r="DZ29" s="21"/>
      <c r="EA29" s="21"/>
      <c r="EB29" s="21"/>
      <c r="EC29" s="21"/>
      <c r="ED29" s="21"/>
      <c r="EE29" s="21"/>
      <c r="EF29" s="21"/>
      <c r="EG29" s="21"/>
      <c r="EH29" s="21"/>
      <c r="EI29" s="21"/>
      <c r="EJ29" s="21"/>
      <c r="EK29" s="21"/>
      <c r="EL29" s="21"/>
      <c r="EM29" s="21"/>
      <c r="EN29" s="21"/>
      <c r="EO29" s="21"/>
    </row>
    <row r="30" spans="1:145" ht="15.75" customHeight="1">
      <c r="A30" s="21"/>
      <c r="B30" s="21"/>
      <c r="C30" s="219" t="s">
        <v>439</v>
      </c>
      <c r="D30" s="217" t="s">
        <v>77</v>
      </c>
      <c r="E30" s="21"/>
      <c r="F30" s="143">
        <f ca="1">IF(Workflow!R50&gt;0,Workflow!R50*Inputs!$G$29,0)*F9*F10</f>
        <v>0</v>
      </c>
      <c r="G30" s="143">
        <f ca="1">IF(Workflow!S50&gt;0,Workflow!S50*Inputs!$G$29,0)*G9*G10</f>
        <v>0</v>
      </c>
      <c r="H30" s="143">
        <f ca="1">IF(Workflow!T50&gt;0,Workflow!T50*Inputs!$G$29,0)*H9*H10</f>
        <v>0</v>
      </c>
      <c r="I30" s="143">
        <f ca="1">IF(Workflow!U50&gt;0,Workflow!U50*Inputs!$G$29,0)*I9*I10</f>
        <v>0</v>
      </c>
      <c r="J30" s="143">
        <f ca="1">IF(Workflow!V50&gt;0,Workflow!V50*Inputs!$G$29,0)*J9*J10</f>
        <v>0</v>
      </c>
      <c r="K30" s="143">
        <f ca="1">IF(Workflow!W50&gt;0,Workflow!W50*Inputs!$G$29,0)*K9*K10</f>
        <v>0</v>
      </c>
      <c r="L30" s="143">
        <f ca="1">IF(Workflow!X50&gt;0,Workflow!X50*Inputs!$G$29,0)*L9*L10</f>
        <v>0</v>
      </c>
      <c r="M30" s="143">
        <f ca="1">IF(Workflow!Y50&gt;0,Workflow!Y50*Inputs!$G$29,0)*M9*M10</f>
        <v>0</v>
      </c>
      <c r="N30" s="143">
        <f ca="1">IF(Workflow!Z50&gt;0,Workflow!Z50*Inputs!$G$29,0)*N9*N10</f>
        <v>0</v>
      </c>
      <c r="O30" s="143">
        <f ca="1">IF(Workflow!AA50&gt;0,Workflow!AA50*Inputs!$G$29,0)*O9*O10</f>
        <v>0</v>
      </c>
      <c r="P30" s="143">
        <f ca="1">IF(Workflow!AB50&gt;0,Workflow!AB50*Inputs!$G$29,0)*P9*P10</f>
        <v>0</v>
      </c>
      <c r="Q30" s="143">
        <f ca="1">IF(Workflow!AC50&gt;0,Workflow!AC50*Inputs!$G$29,0)*Q9*Q10</f>
        <v>0</v>
      </c>
      <c r="R30" s="143">
        <f ca="1">IF(Workflow!AD50&gt;0,Workflow!AD50*Inputs!$G$29,0)*R9*R10</f>
        <v>0</v>
      </c>
      <c r="S30" s="143">
        <f ca="1">IF(Workflow!AE50&gt;0,Workflow!AE50*Inputs!$G$29,0)*S9*S10</f>
        <v>0</v>
      </c>
      <c r="T30" s="143">
        <f ca="1">IF(Workflow!AF50&gt;0,Workflow!AF50*Inputs!$G$29,0)*T9*T10</f>
        <v>0</v>
      </c>
      <c r="U30" s="143">
        <f ca="1">IF(Workflow!AG50&gt;0,Workflow!AG50*Inputs!$G$29,0)*U9*U10</f>
        <v>0</v>
      </c>
      <c r="V30" s="143">
        <f ca="1">IF(Workflow!AH50&gt;0,Workflow!AH50*Inputs!$G$29,0)*V9*V10</f>
        <v>0</v>
      </c>
      <c r="W30" s="143">
        <f ca="1">IF(Workflow!AI50&gt;0,Workflow!AI50*Inputs!$G$29,0)*W9*W10</f>
        <v>0</v>
      </c>
      <c r="X30" s="143">
        <f ca="1">IF(Workflow!AJ50&gt;0,Workflow!AJ50*Inputs!$G$29,0)*X9*X10</f>
        <v>0</v>
      </c>
      <c r="Y30" s="143">
        <f ca="1">IF(Workflow!AK50&gt;0,Workflow!AK50*Inputs!$G$29,0)*Y9*Y10</f>
        <v>0</v>
      </c>
      <c r="Z30" s="143">
        <f ca="1">IF(Workflow!AL50&gt;0,Workflow!AL50*Inputs!$G$29,0)*Z9*Z10</f>
        <v>0</v>
      </c>
      <c r="AA30" s="143">
        <f ca="1">IF(Workflow!AM50&gt;0,Workflow!AM50*Inputs!$G$29,0)*AA9*AA10</f>
        <v>0</v>
      </c>
      <c r="AB30" s="143">
        <f ca="1">IF(Workflow!AN50&gt;0,Workflow!AN50*Inputs!$G$29,0)*AB9*AB10</f>
        <v>0</v>
      </c>
      <c r="AC30" s="143">
        <f ca="1">IF(Workflow!AO50&gt;0,Workflow!AO50*Inputs!$G$29,0)*AC9*AC10</f>
        <v>0</v>
      </c>
      <c r="AD30" s="143">
        <f ca="1">IF(Workflow!AP50&gt;0,Workflow!AP50*Inputs!$G$29,0)*AD9*AD10</f>
        <v>0</v>
      </c>
      <c r="AE30" s="143">
        <f ca="1">IF(Workflow!AQ50&gt;0,Workflow!AQ50*Inputs!$G$29,0)*AE9*AE10</f>
        <v>0</v>
      </c>
      <c r="AF30" s="143">
        <f ca="1">IF(Workflow!AR50&gt;0,Workflow!AR50*Inputs!$G$29,0)*AF9*AF10</f>
        <v>0</v>
      </c>
      <c r="AG30" s="143">
        <f ca="1">IF(Workflow!AS50&gt;0,Workflow!AS50*Inputs!$G$29,0)*AG9*AG10</f>
        <v>0</v>
      </c>
      <c r="AH30" s="143">
        <f ca="1">IF(Workflow!AT50&gt;0,Workflow!AT50*Inputs!$G$29,0)*AH9*AH10</f>
        <v>0</v>
      </c>
      <c r="AI30" s="143">
        <f ca="1">IF(Workflow!AU50&gt;0,Workflow!AU50*Inputs!$G$29,0)*AI9*AI10</f>
        <v>0</v>
      </c>
      <c r="AJ30" s="143">
        <f ca="1">IF(Workflow!AV50&gt;0,Workflow!AV50*Inputs!$G$29,0)*AJ9*AJ10</f>
        <v>0</v>
      </c>
      <c r="AK30" s="143">
        <f ca="1">IF(Workflow!AW50&gt;0,Workflow!AW50*Inputs!$G$29,0)*AK9*AK10</f>
        <v>0</v>
      </c>
      <c r="AL30" s="143">
        <f ca="1">IF(Workflow!AX50&gt;0,Workflow!AX50*Inputs!$G$29,0)*AL9*AL10</f>
        <v>0</v>
      </c>
      <c r="AM30" s="143">
        <f ca="1">IF(Workflow!AY50&gt;0,Workflow!AY50*Inputs!$G$29,0)*AM9*AM10</f>
        <v>0</v>
      </c>
      <c r="AN30" s="143">
        <f ca="1">IF(Workflow!AZ50&gt;0,Workflow!AZ50*Inputs!$G$29,0)*AN9*AN10</f>
        <v>0</v>
      </c>
      <c r="AO30" s="143">
        <f ca="1">IF(Workflow!BA50&gt;0,Workflow!BA50*Inputs!$G$29,0)*AO9*AO10</f>
        <v>0</v>
      </c>
      <c r="AP30" s="143">
        <f ca="1">IF(Workflow!BB50&gt;0,Workflow!BB50*Inputs!$G$29,0)*AP9*AP10</f>
        <v>0</v>
      </c>
      <c r="AQ30" s="143">
        <f ca="1">IF(Workflow!BC50&gt;0,Workflow!BC50*Inputs!$G$29,0)*AQ9*AQ10</f>
        <v>0</v>
      </c>
      <c r="AR30" s="143">
        <f ca="1">IF(Workflow!BD50&gt;0,Workflow!BD50*Inputs!$G$29,0)*AR9*AR10</f>
        <v>0</v>
      </c>
      <c r="AS30" s="143">
        <f ca="1">IF(Workflow!BE50&gt;0,Workflow!BE50*Inputs!$G$29,0)*AS9*AS10</f>
        <v>0</v>
      </c>
      <c r="AT30" s="143">
        <f ca="1">IF(Workflow!BF50&gt;0,Workflow!BF50*Inputs!$G$29,0)*AT9*AT10</f>
        <v>0</v>
      </c>
      <c r="AU30" s="143">
        <f ca="1">IF(Workflow!BG50&gt;0,Workflow!BG50*Inputs!$G$29,0)*AU9*AU10</f>
        <v>0</v>
      </c>
      <c r="AV30" s="143">
        <f ca="1">IF(Workflow!BH50&gt;0,Workflow!BH50*Inputs!$G$29,0)*AV9*AV10</f>
        <v>0</v>
      </c>
      <c r="AW30" s="143">
        <f ca="1">IF(Workflow!BI50&gt;0,Workflow!BI50*Inputs!$G$29,0)*AW9*AW10</f>
        <v>0</v>
      </c>
      <c r="AX30" s="143">
        <f ca="1">IF(Workflow!BJ50&gt;0,Workflow!BJ50*Inputs!$G$29,0)*AX9*AX10</f>
        <v>0</v>
      </c>
      <c r="AY30" s="143">
        <f ca="1">IF(Workflow!BK50&gt;0,Workflow!BK50*Inputs!$G$29,0)*AY9*AY10</f>
        <v>0</v>
      </c>
      <c r="AZ30" s="143">
        <f ca="1">IF(Workflow!BL50&gt;0,Workflow!BL50*Inputs!$G$29,0)*AZ9*AZ10</f>
        <v>0</v>
      </c>
      <c r="BA30" s="143">
        <f ca="1">IF(Workflow!BM50&gt;0,Workflow!BM50*Inputs!$G$29,0)*BA9*BA10</f>
        <v>0</v>
      </c>
      <c r="BB30" s="143">
        <f ca="1">IF(Workflow!BN50&gt;0,Workflow!BN50*Inputs!$G$29,0)*BB9*BB10</f>
        <v>0</v>
      </c>
      <c r="BC30" s="143">
        <f ca="1">IF(Workflow!BO50&gt;0,Workflow!BO50*Inputs!$G$29,0)*BC9*BC10</f>
        <v>0</v>
      </c>
      <c r="BD30" s="143">
        <f ca="1">IF(Workflow!BP50&gt;0,Workflow!BP50*Inputs!$G$29,0)*BD9*BD10</f>
        <v>0</v>
      </c>
      <c r="BE30" s="143">
        <f ca="1">IF(Workflow!BQ50&gt;0,Workflow!BQ50*Inputs!$G$29,0)*BE9*BE10</f>
        <v>0</v>
      </c>
      <c r="BF30" s="143">
        <f ca="1">IF(Workflow!BR50&gt;0,Workflow!BR50*Inputs!$G$29,0)*BF9*BF10</f>
        <v>0</v>
      </c>
      <c r="BG30" s="143">
        <f ca="1">IF(Workflow!BS50&gt;0,Workflow!BS50*Inputs!$G$29,0)*BG9*BG10</f>
        <v>0</v>
      </c>
      <c r="BH30" s="143">
        <f ca="1">IF(Workflow!BT50&gt;0,Workflow!BT50*Inputs!$G$29,0)*BH9*BH10</f>
        <v>0</v>
      </c>
      <c r="BI30" s="143">
        <f ca="1">IF(Workflow!BU50&gt;0,Workflow!BU50*Inputs!$G$29,0)*BI9*BI10</f>
        <v>0</v>
      </c>
      <c r="BJ30" s="143">
        <f ca="1">IF(Workflow!BV50&gt;0,Workflow!BV50*Inputs!$G$29,0)*BJ9*BJ10</f>
        <v>0</v>
      </c>
      <c r="BK30" s="143">
        <f ca="1">IF(Workflow!BW50&gt;0,Workflow!BW50*Inputs!$G$29,0)*BK9*BK10</f>
        <v>0</v>
      </c>
      <c r="BL30" s="143">
        <f ca="1">IF(Workflow!BX50&gt;0,Workflow!BX50*Inputs!$G$29,0)*BL9*BL10</f>
        <v>0</v>
      </c>
      <c r="BM30" s="143">
        <f ca="1">IF(Workflow!BY50&gt;0,Workflow!BY50*Inputs!$G$29,0)*BM9*BM10</f>
        <v>0</v>
      </c>
      <c r="BN30" s="143">
        <f ca="1">IF(Workflow!BZ50&gt;0,Workflow!BZ50*Inputs!$G$29,0)*BN9*BN10</f>
        <v>0</v>
      </c>
      <c r="BO30" s="143">
        <f ca="1">IF(Workflow!CA50&gt;0,Workflow!CA50*Inputs!$G$29,0)*BO9*BO10</f>
        <v>0</v>
      </c>
      <c r="BP30" s="143">
        <f ca="1">IF(Workflow!CB50&gt;0,Workflow!CB50*Inputs!$G$29,0)*BP9*BP10</f>
        <v>0</v>
      </c>
      <c r="BQ30" s="143">
        <f ca="1">IF(Workflow!CC50&gt;0,Workflow!CC50*Inputs!$G$29,0)*BQ9*BQ10</f>
        <v>0</v>
      </c>
      <c r="BR30" s="143">
        <f ca="1">IF(Workflow!CD50&gt;0,Workflow!CD50*Inputs!$G$29,0)*BR9*BR10</f>
        <v>0</v>
      </c>
      <c r="BS30" s="143">
        <f ca="1">IF(Workflow!CE50&gt;0,Workflow!CE50*Inputs!$G$29,0)*BS9*BS10</f>
        <v>0</v>
      </c>
      <c r="BT30" s="143">
        <f ca="1">IF(Workflow!CF50&gt;0,Workflow!CF50*Inputs!$G$29,0)*BT9*BT10</f>
        <v>0</v>
      </c>
      <c r="BU30" s="143">
        <f ca="1">IF(Workflow!CG50&gt;0,Workflow!CG50*Inputs!$G$29,0)*BU9*BU10</f>
        <v>0</v>
      </c>
      <c r="BV30" s="143">
        <f ca="1">IF(Workflow!CH50&gt;0,Workflow!CH50*Inputs!$G$29,0)*BV9*BV10</f>
        <v>0</v>
      </c>
      <c r="BW30" s="143">
        <f ca="1">IF(Workflow!CI50&gt;0,Workflow!CI50*Inputs!$G$29,0)*BW9*BW10</f>
        <v>0</v>
      </c>
      <c r="BX30" s="143">
        <f ca="1">IF(Workflow!CJ50&gt;0,Workflow!CJ50*Inputs!$G$29,0)*BX9*BX10</f>
        <v>0</v>
      </c>
      <c r="BY30" s="143">
        <f ca="1">IF(Workflow!CK50&gt;0,Workflow!CK50*Inputs!$G$29,0)*BY9*BY10</f>
        <v>0</v>
      </c>
      <c r="BZ30" s="143">
        <f ca="1">IF(Workflow!CL50&gt;0,Workflow!CL50*Inputs!$G$29,0)*BZ9*BZ10</f>
        <v>0</v>
      </c>
      <c r="CA30" s="143">
        <f ca="1">IF(Workflow!CM50&gt;0,Workflow!CM50*Inputs!$G$29,0)*CA9*CA10</f>
        <v>0</v>
      </c>
      <c r="CB30" s="143">
        <f ca="1">IF(Workflow!CN50&gt;0,Workflow!CN50*Inputs!$G$29,0)*CB9*CB10</f>
        <v>0</v>
      </c>
      <c r="CC30" s="143">
        <f ca="1">IF(Workflow!CO50&gt;0,Workflow!CO50*Inputs!$G$29,0)*CC9*CC10</f>
        <v>0</v>
      </c>
      <c r="CD30" s="143">
        <f ca="1">IF(Workflow!CP50&gt;0,Workflow!CP50*Inputs!$G$29,0)*CD9*CD10</f>
        <v>0</v>
      </c>
      <c r="CE30" s="143">
        <f ca="1">IF(Workflow!CQ50&gt;0,Workflow!CQ50*Inputs!$G$29,0)*CE9*CE10</f>
        <v>0</v>
      </c>
      <c r="CF30" s="143">
        <f ca="1">IF(Workflow!CR50&gt;0,Workflow!CR50*Inputs!$G$29,0)*CF9*CF10</f>
        <v>0</v>
      </c>
      <c r="CG30" s="143">
        <f ca="1">IF(Workflow!CS50&gt;0,Workflow!CS50*Inputs!$G$29,0)*CG9*CG10</f>
        <v>0</v>
      </c>
      <c r="CH30" s="143">
        <f ca="1">IF(Workflow!CT50&gt;0,Workflow!CT50*Inputs!$G$29,0)*CH9*CH10</f>
        <v>0</v>
      </c>
      <c r="CI30" s="143">
        <f ca="1">IF(Workflow!CU50&gt;0,Workflow!CU50*Inputs!$G$29,0)*CI9*CI10</f>
        <v>0</v>
      </c>
      <c r="CJ30" s="143">
        <f ca="1">IF(Workflow!CV50&gt;0,Workflow!CV50*Inputs!$G$29,0)*CJ9*CJ10</f>
        <v>0</v>
      </c>
      <c r="CK30" s="143">
        <f ca="1">IF(Workflow!CW50&gt;0,Workflow!CW50*Inputs!$G$29,0)*CK9*CK10</f>
        <v>0</v>
      </c>
      <c r="CL30" s="143">
        <f ca="1">IF(Workflow!CX50&gt;0,Workflow!CX50*Inputs!$G$29,0)*CL9*CL10</f>
        <v>0</v>
      </c>
      <c r="CM30" s="143">
        <f ca="1">IF(Workflow!CY50&gt;0,Workflow!CY50*Inputs!$G$29,0)*CM9*CM10</f>
        <v>0</v>
      </c>
      <c r="CN30" s="143">
        <f ca="1">IF(Workflow!CZ50&gt;0,Workflow!CZ50*Inputs!$G$29,0)*CN9*CN10</f>
        <v>0</v>
      </c>
      <c r="CO30" s="143">
        <f ca="1">IF(Workflow!DA50&gt;0,Workflow!DA50*Inputs!$G$29,0)*CO9*CO10</f>
        <v>0</v>
      </c>
      <c r="CP30" s="143">
        <f ca="1">IF(Workflow!DB50&gt;0,Workflow!DB50*Inputs!$G$29,0)*CP9*CP10</f>
        <v>0</v>
      </c>
      <c r="CQ30" s="143">
        <f ca="1">IF(Workflow!DC50&gt;0,Workflow!DC50*Inputs!$G$29,0)*CQ9*CQ10</f>
        <v>0</v>
      </c>
      <c r="CR30" s="143">
        <f ca="1">IF(Workflow!DD50&gt;0,Workflow!DD50*Inputs!$G$29,0)*CR9*CR10</f>
        <v>0</v>
      </c>
      <c r="CS30" s="143">
        <f ca="1">IF(Workflow!DE50&gt;0,Workflow!DE50*Inputs!$G$29,0)*CS9*CS10</f>
        <v>0</v>
      </c>
      <c r="CT30" s="143">
        <f ca="1">IF(Workflow!DF50&gt;0,Workflow!DF50*Inputs!$G$29,0)*CT9*CT10</f>
        <v>0</v>
      </c>
      <c r="CU30" s="143">
        <f ca="1">IF(Workflow!DG50&gt;0,Workflow!DG50*Inputs!$G$29,0)*CU9*CU10</f>
        <v>0</v>
      </c>
      <c r="CV30" s="143">
        <f ca="1">IF(Workflow!DH50&gt;0,Workflow!DH50*Inputs!$G$29,0)*CV9*CV10</f>
        <v>0</v>
      </c>
      <c r="CW30" s="143">
        <f ca="1">IF(Workflow!DI50&gt;0,Workflow!DI50*Inputs!$G$29,0)*CW9*CW10</f>
        <v>0</v>
      </c>
      <c r="CX30" s="143">
        <f ca="1">IF(Workflow!DJ50&gt;0,Workflow!DJ50*Inputs!$G$29,0)*CX9*CX10</f>
        <v>0</v>
      </c>
      <c r="CY30" s="143">
        <f ca="1">IF(Workflow!DK50&gt;0,Workflow!DK50*Inputs!$G$29,0)*CY9*CY10</f>
        <v>0</v>
      </c>
      <c r="CZ30" s="143">
        <f ca="1">IF(Workflow!DL50&gt;0,Workflow!DL50*Inputs!$G$29,0)*CZ9*CZ10</f>
        <v>0</v>
      </c>
      <c r="DA30" s="143">
        <f ca="1">IF(Workflow!DM50&gt;0,Workflow!DM50*Inputs!$G$29,0)*DA9*DA10</f>
        <v>0</v>
      </c>
      <c r="DB30" s="143">
        <f ca="1">IF(Workflow!DN50&gt;0,Workflow!DN50*Inputs!$G$29,0)*DB9*DB10</f>
        <v>0</v>
      </c>
      <c r="DC30" s="143">
        <f ca="1">IF(Workflow!DO50&gt;0,Workflow!DO50*Inputs!$G$29,0)*DC9*DC10</f>
        <v>0</v>
      </c>
      <c r="DD30" s="143">
        <f ca="1">IF(Workflow!DP50&gt;0,Workflow!DP50*Inputs!$G$29,0)*DD9*DD10</f>
        <v>0</v>
      </c>
      <c r="DE30" s="143">
        <f ca="1">IF(Workflow!DQ50&gt;0,Workflow!DQ50*Inputs!$G$29,0)*DE9*DE10</f>
        <v>0</v>
      </c>
      <c r="DF30" s="143">
        <f ca="1">IF(Workflow!DR50&gt;0,Workflow!DR50*Inputs!$G$29,0)*DF9*DF10</f>
        <v>0</v>
      </c>
      <c r="DG30" s="143">
        <f ca="1">IF(Workflow!DS50&gt;0,Workflow!DS50*Inputs!$G$29,0)*DG9*DG10</f>
        <v>0</v>
      </c>
      <c r="DH30" s="143">
        <f ca="1">IF(Workflow!DT50&gt;0,Workflow!DT50*Inputs!$G$29,0)*DH9*DH10</f>
        <v>0</v>
      </c>
      <c r="DI30" s="143">
        <f ca="1">IF(Workflow!DU50&gt;0,Workflow!DU50*Inputs!$G$29,0)*DI9*DI10</f>
        <v>0</v>
      </c>
      <c r="DJ30" s="143">
        <f ca="1">IF(Workflow!DV50&gt;0,Workflow!DV50*Inputs!$G$29,0)*DJ9*DJ10</f>
        <v>0</v>
      </c>
      <c r="DK30" s="143">
        <f ca="1">IF(Workflow!DW50&gt;0,Workflow!DW50*Inputs!$G$29,0)*DK9*DK10</f>
        <v>0</v>
      </c>
      <c r="DL30" s="143">
        <f ca="1">IF(Workflow!DX50&gt;0,Workflow!DX50*Inputs!$G$29,0)*DL9*DL10</f>
        <v>0</v>
      </c>
      <c r="DM30" s="143">
        <f ca="1">IF(Workflow!DY50&gt;0,Workflow!DY50*Inputs!$G$29,0)*DM9*DM10</f>
        <v>0</v>
      </c>
      <c r="DN30" s="143">
        <f ca="1">IF(Workflow!DZ50&gt;0,Workflow!DZ50*Inputs!$G$29,0)*DN9*DN10</f>
        <v>0</v>
      </c>
      <c r="DO30" s="143">
        <f ca="1">IF(Workflow!EA50&gt;0,Workflow!EA50*Inputs!$G$29,0)*DO9*DO10</f>
        <v>0</v>
      </c>
      <c r="DP30" s="143">
        <f ca="1">IF(Workflow!EB50&gt;0,Workflow!EB50*Inputs!$G$29,0)*DP9*DP10</f>
        <v>0</v>
      </c>
      <c r="DQ30" s="143">
        <f ca="1">IF(Workflow!EC50&gt;0,Workflow!EC50*Inputs!$G$29,0)*DQ9*DQ10</f>
        <v>0</v>
      </c>
      <c r="DR30" s="143">
        <f ca="1">IF(Workflow!ED50&gt;0,Workflow!ED50*Inputs!$G$29,0)*DR9*DR10</f>
        <v>0</v>
      </c>
      <c r="DS30" s="143">
        <f ca="1">IF(Workflow!EE50&gt;0,Workflow!EE50*Inputs!$G$29,0)*DS9*DS10</f>
        <v>0</v>
      </c>
      <c r="DT30" s="143">
        <f ca="1">IF(Workflow!EF50&gt;0,Workflow!EF50*Inputs!$G$29,0)*DT9*DT10</f>
        <v>0</v>
      </c>
      <c r="DU30" s="143">
        <f ca="1">IF(Workflow!EG50&gt;0,Workflow!EG50*Inputs!$G$29,0)*DU9*DU10</f>
        <v>0</v>
      </c>
      <c r="DV30" s="21"/>
      <c r="DW30" s="21"/>
      <c r="DX30" s="21"/>
      <c r="DY30" s="21"/>
      <c r="DZ30" s="21"/>
      <c r="EA30" s="21"/>
      <c r="EB30" s="21"/>
      <c r="EC30" s="21"/>
      <c r="ED30" s="21"/>
      <c r="EE30" s="21"/>
      <c r="EF30" s="21"/>
      <c r="EG30" s="21"/>
      <c r="EH30" s="21"/>
      <c r="EI30" s="21"/>
      <c r="EJ30" s="21"/>
      <c r="EK30" s="21"/>
      <c r="EL30" s="21"/>
      <c r="EM30" s="21"/>
      <c r="EN30" s="21"/>
      <c r="EO30" s="21"/>
    </row>
    <row r="31" spans="1:145" ht="11.25" customHeight="1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  <c r="DC31" s="21"/>
      <c r="DD31" s="21"/>
      <c r="DE31" s="21"/>
      <c r="DF31" s="21"/>
      <c r="DG31" s="21"/>
      <c r="DH31" s="21"/>
      <c r="DI31" s="21"/>
      <c r="DJ31" s="21"/>
      <c r="DK31" s="21"/>
      <c r="DL31" s="21"/>
      <c r="DM31" s="21"/>
      <c r="DN31" s="21"/>
      <c r="DO31" s="21"/>
      <c r="DP31" s="21"/>
      <c r="DQ31" s="21"/>
      <c r="DR31" s="21"/>
      <c r="DS31" s="21"/>
      <c r="DT31" s="21"/>
      <c r="DU31" s="21"/>
      <c r="DV31" s="21"/>
      <c r="DW31" s="21"/>
      <c r="DX31" s="21"/>
      <c r="DY31" s="21"/>
      <c r="DZ31" s="21"/>
      <c r="EA31" s="21"/>
      <c r="EB31" s="21"/>
      <c r="EC31" s="21"/>
      <c r="ED31" s="21"/>
      <c r="EE31" s="21"/>
      <c r="EF31" s="21"/>
      <c r="EG31" s="21"/>
      <c r="EH31" s="21"/>
      <c r="EI31" s="21"/>
      <c r="EJ31" s="21"/>
      <c r="EK31" s="21"/>
      <c r="EL31" s="21"/>
      <c r="EM31" s="21"/>
      <c r="EN31" s="21"/>
      <c r="EO31" s="21"/>
    </row>
    <row r="32" spans="1:145" ht="9.75" customHeight="1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  <c r="DC32" s="21"/>
      <c r="DD32" s="21"/>
      <c r="DE32" s="21"/>
      <c r="DF32" s="21"/>
      <c r="DG32" s="21"/>
      <c r="DH32" s="21"/>
      <c r="DI32" s="21"/>
      <c r="DJ32" s="21"/>
      <c r="DK32" s="21"/>
      <c r="DL32" s="21"/>
      <c r="DM32" s="21"/>
      <c r="DN32" s="21"/>
      <c r="DO32" s="21"/>
      <c r="DP32" s="21"/>
      <c r="DQ32" s="21"/>
      <c r="DR32" s="21"/>
      <c r="DS32" s="21"/>
      <c r="DT32" s="21"/>
      <c r="DU32" s="21"/>
      <c r="DV32" s="21"/>
      <c r="DW32" s="21"/>
      <c r="DX32" s="21"/>
      <c r="DY32" s="21"/>
      <c r="DZ32" s="21"/>
      <c r="EA32" s="21"/>
      <c r="EB32" s="21"/>
      <c r="EC32" s="21"/>
      <c r="ED32" s="21"/>
      <c r="EE32" s="21"/>
      <c r="EF32" s="21"/>
      <c r="EG32" s="21"/>
      <c r="EH32" s="21"/>
      <c r="EI32" s="21"/>
      <c r="EJ32" s="21"/>
      <c r="EK32" s="21"/>
      <c r="EL32" s="21"/>
      <c r="EM32" s="21"/>
      <c r="EN32" s="21"/>
      <c r="EO32" s="21"/>
    </row>
    <row r="33" spans="1:145" ht="9.75" customHeight="1">
      <c r="A33" s="62"/>
      <c r="B33" s="62"/>
      <c r="C33" s="21"/>
      <c r="D33" s="21"/>
      <c r="E33" s="21"/>
      <c r="F33" s="194"/>
      <c r="G33" s="194"/>
      <c r="H33" s="194"/>
      <c r="I33" s="194"/>
      <c r="J33" s="194"/>
      <c r="K33" s="194"/>
      <c r="L33" s="194"/>
      <c r="M33" s="194"/>
      <c r="N33" s="194"/>
      <c r="O33" s="194"/>
      <c r="P33" s="194"/>
      <c r="Q33" s="194"/>
      <c r="R33" s="194"/>
      <c r="S33" s="194"/>
      <c r="T33" s="194"/>
      <c r="U33" s="194"/>
      <c r="V33" s="194"/>
      <c r="W33" s="194"/>
      <c r="X33" s="194"/>
      <c r="Y33" s="194"/>
      <c r="Z33" s="194"/>
      <c r="AA33" s="194"/>
      <c r="AB33" s="194"/>
      <c r="AC33" s="194"/>
      <c r="AD33" s="194"/>
      <c r="AE33" s="194"/>
      <c r="AF33" s="194"/>
      <c r="AG33" s="194"/>
      <c r="AH33" s="194"/>
      <c r="AI33" s="194"/>
      <c r="AJ33" s="194"/>
      <c r="AK33" s="194"/>
      <c r="AL33" s="194"/>
      <c r="AM33" s="194"/>
      <c r="AN33" s="194"/>
      <c r="AO33" s="194"/>
      <c r="AP33" s="194"/>
      <c r="AQ33" s="194"/>
      <c r="AR33" s="194"/>
      <c r="AS33" s="194"/>
      <c r="AT33" s="194"/>
      <c r="AU33" s="194"/>
      <c r="AV33" s="194"/>
      <c r="AW33" s="194"/>
      <c r="AX33" s="194"/>
      <c r="AY33" s="194"/>
      <c r="AZ33" s="194"/>
      <c r="BA33" s="194"/>
      <c r="BB33" s="194"/>
      <c r="BC33" s="194"/>
      <c r="BD33" s="194"/>
      <c r="BE33" s="194"/>
      <c r="BF33" s="194"/>
      <c r="BG33" s="194"/>
      <c r="BH33" s="194"/>
      <c r="BI33" s="194"/>
      <c r="BJ33" s="194"/>
      <c r="BK33" s="194"/>
      <c r="BL33" s="194"/>
      <c r="BM33" s="194"/>
      <c r="BN33" s="194"/>
      <c r="BO33" s="194"/>
      <c r="BP33" s="194"/>
      <c r="BQ33" s="194"/>
      <c r="BR33" s="194"/>
      <c r="BS33" s="194"/>
      <c r="BT33" s="194"/>
      <c r="BU33" s="194"/>
      <c r="BV33" s="194"/>
      <c r="BW33" s="194"/>
      <c r="BX33" s="194"/>
      <c r="BY33" s="194"/>
      <c r="BZ33" s="194"/>
      <c r="CA33" s="194"/>
      <c r="CB33" s="194"/>
      <c r="CC33" s="194"/>
      <c r="CD33" s="194"/>
      <c r="CE33" s="194"/>
      <c r="CF33" s="194"/>
      <c r="CG33" s="194"/>
      <c r="CH33" s="194"/>
      <c r="CI33" s="194"/>
      <c r="CJ33" s="194"/>
      <c r="CK33" s="194"/>
      <c r="CL33" s="194"/>
      <c r="CM33" s="194"/>
      <c r="CN33" s="194"/>
      <c r="CO33" s="194"/>
      <c r="CP33" s="194"/>
      <c r="CQ33" s="194"/>
      <c r="CR33" s="194"/>
      <c r="CS33" s="194"/>
      <c r="CT33" s="194"/>
      <c r="CU33" s="194"/>
      <c r="CV33" s="194"/>
      <c r="CW33" s="194"/>
      <c r="CX33" s="194"/>
      <c r="CY33" s="194"/>
      <c r="CZ33" s="194"/>
      <c r="DA33" s="194"/>
      <c r="DB33" s="194"/>
      <c r="DC33" s="194"/>
      <c r="DD33" s="194"/>
      <c r="DE33" s="194"/>
      <c r="DF33" s="194"/>
      <c r="DG33" s="194"/>
      <c r="DH33" s="194"/>
      <c r="DI33" s="194"/>
      <c r="DJ33" s="194"/>
      <c r="DK33" s="194"/>
      <c r="DL33" s="194"/>
      <c r="DM33" s="194"/>
      <c r="DN33" s="194"/>
      <c r="DO33" s="194"/>
      <c r="DP33" s="194"/>
      <c r="DQ33" s="194"/>
      <c r="DR33" s="194"/>
      <c r="DS33" s="194"/>
      <c r="DT33" s="194"/>
      <c r="DU33" s="194"/>
      <c r="DV33" s="21"/>
      <c r="DW33" s="21"/>
      <c r="DX33" s="21"/>
      <c r="DY33" s="21"/>
      <c r="DZ33" s="21"/>
      <c r="EA33" s="21"/>
      <c r="EB33" s="21"/>
      <c r="EC33" s="21"/>
      <c r="ED33" s="21"/>
      <c r="EE33" s="21"/>
      <c r="EF33" s="21"/>
      <c r="EG33" s="21"/>
      <c r="EH33" s="21"/>
      <c r="EI33" s="21"/>
      <c r="EJ33" s="21"/>
      <c r="EK33" s="21"/>
      <c r="EL33" s="21"/>
      <c r="EM33" s="21"/>
      <c r="EN33" s="21"/>
      <c r="EO33" s="21"/>
    </row>
    <row r="34" spans="1:145" ht="9.75" customHeight="1">
      <c r="A34" s="21"/>
      <c r="B34" s="21"/>
      <c r="C34" s="21"/>
      <c r="D34" s="21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  <c r="DC34" s="21"/>
      <c r="DD34" s="21"/>
      <c r="DE34" s="21"/>
      <c r="DF34" s="21"/>
      <c r="DG34" s="21"/>
      <c r="DH34" s="21"/>
      <c r="DI34" s="21"/>
      <c r="DJ34" s="21"/>
      <c r="DK34" s="21"/>
      <c r="DL34" s="21"/>
      <c r="DM34" s="21"/>
      <c r="DN34" s="21"/>
      <c r="DO34" s="21"/>
      <c r="DP34" s="21"/>
      <c r="DQ34" s="21"/>
      <c r="DR34" s="21"/>
      <c r="DS34" s="21"/>
      <c r="DT34" s="21"/>
      <c r="DU34" s="21"/>
      <c r="DV34" s="21"/>
      <c r="DW34" s="21"/>
      <c r="DX34" s="21"/>
      <c r="DY34" s="21"/>
      <c r="DZ34" s="21"/>
      <c r="EA34" s="21"/>
      <c r="EB34" s="21"/>
      <c r="EC34" s="21"/>
      <c r="ED34" s="21"/>
      <c r="EE34" s="21"/>
      <c r="EF34" s="21"/>
      <c r="EG34" s="21"/>
      <c r="EH34" s="21"/>
      <c r="EI34" s="21"/>
      <c r="EJ34" s="21"/>
      <c r="EK34" s="21"/>
      <c r="EL34" s="21"/>
      <c r="EM34" s="21"/>
      <c r="EN34" s="21"/>
      <c r="EO34" s="21"/>
    </row>
    <row r="35" spans="1:145" ht="9.75" customHeight="1">
      <c r="A35" s="21"/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  <c r="DC35" s="21"/>
      <c r="DD35" s="21"/>
      <c r="DE35" s="21"/>
      <c r="DF35" s="21"/>
      <c r="DG35" s="21"/>
      <c r="DH35" s="21"/>
      <c r="DI35" s="21"/>
      <c r="DJ35" s="21"/>
      <c r="DK35" s="21"/>
      <c r="DL35" s="21"/>
      <c r="DM35" s="21"/>
      <c r="DN35" s="21"/>
      <c r="DO35" s="21"/>
      <c r="DP35" s="21"/>
      <c r="DQ35" s="21"/>
      <c r="DR35" s="21"/>
      <c r="DS35" s="21"/>
      <c r="DT35" s="21"/>
      <c r="DU35" s="21"/>
      <c r="DV35" s="21"/>
      <c r="DW35" s="21"/>
      <c r="DX35" s="21"/>
      <c r="DY35" s="21"/>
      <c r="DZ35" s="21"/>
      <c r="EA35" s="21"/>
      <c r="EB35" s="21"/>
      <c r="EC35" s="21"/>
      <c r="ED35" s="21"/>
      <c r="EE35" s="21"/>
      <c r="EF35" s="21"/>
      <c r="EG35" s="21"/>
      <c r="EH35" s="21"/>
      <c r="EI35" s="21"/>
      <c r="EJ35" s="21"/>
      <c r="EK35" s="21"/>
      <c r="EL35" s="21"/>
      <c r="EM35" s="21"/>
      <c r="EN35" s="21"/>
      <c r="EO35" s="21"/>
    </row>
    <row r="36" spans="1:145" ht="9.75" customHeight="1">
      <c r="A36" s="21"/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  <c r="DC36" s="21"/>
      <c r="DD36" s="21"/>
      <c r="DE36" s="21"/>
      <c r="DF36" s="21"/>
      <c r="DG36" s="21"/>
      <c r="DH36" s="21"/>
      <c r="DI36" s="21"/>
      <c r="DJ36" s="21"/>
      <c r="DK36" s="21"/>
      <c r="DL36" s="21"/>
      <c r="DM36" s="21"/>
      <c r="DN36" s="21"/>
      <c r="DO36" s="21"/>
      <c r="DP36" s="21"/>
      <c r="DQ36" s="21"/>
      <c r="DR36" s="21"/>
      <c r="DS36" s="21"/>
      <c r="DT36" s="21"/>
      <c r="DU36" s="21"/>
      <c r="DV36" s="21"/>
      <c r="DW36" s="21"/>
      <c r="DX36" s="21"/>
      <c r="DY36" s="21"/>
      <c r="DZ36" s="21"/>
      <c r="EA36" s="21"/>
      <c r="EB36" s="21"/>
      <c r="EC36" s="21"/>
      <c r="ED36" s="21"/>
      <c r="EE36" s="21"/>
      <c r="EF36" s="21"/>
      <c r="EG36" s="21"/>
      <c r="EH36" s="21"/>
      <c r="EI36" s="21"/>
      <c r="EJ36" s="21"/>
      <c r="EK36" s="21"/>
      <c r="EL36" s="21"/>
      <c r="EM36" s="21"/>
      <c r="EN36" s="21"/>
      <c r="EO36" s="21"/>
    </row>
    <row r="37" spans="1:145" ht="9.75" customHeight="1">
      <c r="A37" s="21"/>
      <c r="B37" s="21"/>
      <c r="C37" s="21"/>
      <c r="D37" s="21"/>
      <c r="E37" s="21"/>
      <c r="F37" s="220"/>
      <c r="G37" s="220"/>
      <c r="H37" s="220"/>
      <c r="I37" s="220"/>
      <c r="J37" s="220"/>
      <c r="K37" s="220"/>
      <c r="L37" s="220"/>
      <c r="M37" s="220"/>
      <c r="N37" s="220"/>
      <c r="O37" s="220"/>
      <c r="P37" s="220"/>
      <c r="Q37" s="220"/>
      <c r="R37" s="220"/>
      <c r="S37" s="220"/>
      <c r="T37" s="220"/>
      <c r="U37" s="220"/>
      <c r="V37" s="220"/>
      <c r="W37" s="220"/>
      <c r="X37" s="220"/>
      <c r="Y37" s="220"/>
      <c r="Z37" s="220"/>
      <c r="AA37" s="220"/>
      <c r="AB37" s="220"/>
      <c r="AC37" s="220"/>
      <c r="AD37" s="220"/>
      <c r="AE37" s="220"/>
      <c r="AF37" s="220"/>
      <c r="AG37" s="220"/>
      <c r="AH37" s="220"/>
      <c r="AI37" s="220"/>
      <c r="AJ37" s="220"/>
      <c r="AK37" s="220"/>
      <c r="AL37" s="220"/>
      <c r="AM37" s="220"/>
      <c r="AN37" s="220"/>
      <c r="AO37" s="220"/>
      <c r="AP37" s="220"/>
      <c r="AQ37" s="220"/>
      <c r="AR37" s="220"/>
      <c r="AS37" s="220"/>
      <c r="AT37" s="220"/>
      <c r="AU37" s="220"/>
      <c r="AV37" s="220"/>
      <c r="AW37" s="220"/>
      <c r="AX37" s="220"/>
      <c r="AY37" s="220"/>
      <c r="AZ37" s="220"/>
      <c r="BA37" s="220"/>
      <c r="BB37" s="220"/>
      <c r="BC37" s="220"/>
      <c r="BD37" s="220"/>
      <c r="BE37" s="220"/>
      <c r="BF37" s="220"/>
      <c r="BG37" s="220"/>
      <c r="BH37" s="220"/>
      <c r="BI37" s="220"/>
      <c r="BJ37" s="220"/>
      <c r="BK37" s="220"/>
      <c r="BL37" s="220"/>
      <c r="BM37" s="220"/>
      <c r="BN37" s="220"/>
      <c r="BO37" s="220"/>
      <c r="BP37" s="220"/>
      <c r="BQ37" s="220"/>
      <c r="BR37" s="220"/>
      <c r="BS37" s="220"/>
      <c r="BT37" s="220"/>
      <c r="BU37" s="220"/>
      <c r="BV37" s="220"/>
      <c r="BW37" s="220"/>
      <c r="BX37" s="220"/>
      <c r="BY37" s="220"/>
      <c r="BZ37" s="220"/>
      <c r="CA37" s="220"/>
      <c r="CB37" s="220"/>
      <c r="CC37" s="220"/>
      <c r="CD37" s="220"/>
      <c r="CE37" s="220"/>
      <c r="CF37" s="220"/>
      <c r="CG37" s="220"/>
      <c r="CH37" s="220"/>
      <c r="CI37" s="220"/>
      <c r="CJ37" s="220"/>
      <c r="CK37" s="220"/>
      <c r="CL37" s="220"/>
      <c r="CM37" s="220"/>
      <c r="CN37" s="220"/>
      <c r="CO37" s="220"/>
      <c r="CP37" s="220"/>
      <c r="CQ37" s="220"/>
      <c r="CR37" s="220"/>
      <c r="CS37" s="220"/>
      <c r="CT37" s="220"/>
      <c r="CU37" s="220"/>
      <c r="CV37" s="220"/>
      <c r="CW37" s="220"/>
      <c r="CX37" s="220"/>
      <c r="CY37" s="220"/>
      <c r="CZ37" s="220"/>
      <c r="DA37" s="220"/>
      <c r="DB37" s="220"/>
      <c r="DC37" s="220"/>
      <c r="DD37" s="220"/>
      <c r="DE37" s="220"/>
      <c r="DF37" s="220"/>
      <c r="DG37" s="220"/>
      <c r="DH37" s="220"/>
      <c r="DI37" s="220"/>
      <c r="DJ37" s="220"/>
      <c r="DK37" s="220"/>
      <c r="DL37" s="220"/>
      <c r="DM37" s="220"/>
      <c r="DN37" s="220"/>
      <c r="DO37" s="220"/>
      <c r="DP37" s="220"/>
      <c r="DQ37" s="220"/>
      <c r="DR37" s="220"/>
      <c r="DS37" s="220"/>
      <c r="DT37" s="220"/>
      <c r="DU37" s="220"/>
      <c r="DV37" s="21"/>
      <c r="DW37" s="21"/>
      <c r="DX37" s="21"/>
      <c r="DY37" s="21"/>
      <c r="DZ37" s="21"/>
      <c r="EA37" s="21"/>
      <c r="EB37" s="21"/>
      <c r="EC37" s="21"/>
      <c r="ED37" s="21"/>
      <c r="EE37" s="21"/>
      <c r="EF37" s="21"/>
      <c r="EG37" s="21"/>
      <c r="EH37" s="21"/>
      <c r="EI37" s="21"/>
      <c r="EJ37" s="21"/>
      <c r="EK37" s="21"/>
      <c r="EL37" s="21"/>
      <c r="EM37" s="21"/>
      <c r="EN37" s="21"/>
      <c r="EO37" s="21"/>
    </row>
    <row r="38" spans="1:145" ht="9.75" customHeight="1">
      <c r="A38" s="21"/>
      <c r="B38" s="21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  <c r="DC38" s="21"/>
      <c r="DD38" s="21"/>
      <c r="DE38" s="21"/>
      <c r="DF38" s="21"/>
      <c r="DG38" s="21"/>
      <c r="DH38" s="21"/>
      <c r="DI38" s="21"/>
      <c r="DJ38" s="21"/>
      <c r="DK38" s="21"/>
      <c r="DL38" s="21"/>
      <c r="DM38" s="21"/>
      <c r="DN38" s="21"/>
      <c r="DO38" s="21"/>
      <c r="DP38" s="21"/>
      <c r="DQ38" s="21"/>
      <c r="DR38" s="21"/>
      <c r="DS38" s="21"/>
      <c r="DT38" s="21"/>
      <c r="DU38" s="21"/>
      <c r="DV38" s="21"/>
      <c r="DW38" s="21"/>
      <c r="DX38" s="21"/>
      <c r="DY38" s="21"/>
      <c r="DZ38" s="21"/>
      <c r="EA38" s="21"/>
      <c r="EB38" s="21"/>
      <c r="EC38" s="21"/>
      <c r="ED38" s="21"/>
      <c r="EE38" s="21"/>
      <c r="EF38" s="21"/>
      <c r="EG38" s="21"/>
      <c r="EH38" s="21"/>
      <c r="EI38" s="21"/>
      <c r="EJ38" s="21"/>
      <c r="EK38" s="21"/>
      <c r="EL38" s="21"/>
      <c r="EM38" s="21"/>
      <c r="EN38" s="21"/>
      <c r="EO38" s="21"/>
    </row>
    <row r="39" spans="1:145" ht="9.75" customHeight="1">
      <c r="A39" s="21"/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194"/>
      <c r="AE39" s="194"/>
      <c r="AF39" s="194"/>
      <c r="AG39" s="194"/>
      <c r="AH39" s="194"/>
      <c r="AI39" s="194"/>
      <c r="AJ39" s="194"/>
      <c r="AK39" s="194"/>
      <c r="AL39" s="194"/>
      <c r="AM39" s="194"/>
      <c r="AN39" s="194"/>
      <c r="AO39" s="194"/>
      <c r="AP39" s="194"/>
      <c r="AQ39" s="194"/>
      <c r="AR39" s="194"/>
      <c r="AS39" s="194"/>
      <c r="AT39" s="194"/>
      <c r="AU39" s="194"/>
      <c r="AV39" s="194"/>
      <c r="AW39" s="194"/>
      <c r="AX39" s="194"/>
      <c r="AY39" s="194"/>
      <c r="AZ39" s="194"/>
      <c r="BA39" s="194"/>
      <c r="BB39" s="194"/>
      <c r="BC39" s="194"/>
      <c r="BD39" s="194"/>
      <c r="BE39" s="194"/>
      <c r="BF39" s="194"/>
      <c r="BG39" s="194"/>
      <c r="BH39" s="194"/>
      <c r="BI39" s="194"/>
      <c r="BJ39" s="194"/>
      <c r="BK39" s="194"/>
      <c r="BL39" s="194"/>
      <c r="BM39" s="194"/>
      <c r="BN39" s="194"/>
      <c r="BO39" s="194"/>
      <c r="BP39" s="194"/>
      <c r="BQ39" s="194"/>
      <c r="BR39" s="194"/>
      <c r="BS39" s="194"/>
      <c r="BT39" s="194"/>
      <c r="BU39" s="194"/>
      <c r="BV39" s="194"/>
      <c r="BW39" s="194"/>
      <c r="BX39" s="194"/>
      <c r="BY39" s="194"/>
      <c r="BZ39" s="194"/>
      <c r="CA39" s="194"/>
      <c r="CB39" s="194"/>
      <c r="CC39" s="194"/>
      <c r="CD39" s="194"/>
      <c r="CE39" s="194"/>
      <c r="CF39" s="194"/>
      <c r="CG39" s="194"/>
      <c r="CH39" s="194"/>
      <c r="CI39" s="194"/>
      <c r="CJ39" s="194"/>
      <c r="CK39" s="194"/>
      <c r="CL39" s="194"/>
      <c r="CM39" s="194"/>
      <c r="CN39" s="194"/>
      <c r="CO39" s="194"/>
      <c r="CP39" s="194"/>
      <c r="CQ39" s="194"/>
      <c r="CR39" s="194"/>
      <c r="CS39" s="194"/>
      <c r="CT39" s="194"/>
      <c r="CU39" s="194"/>
      <c r="CV39" s="194"/>
      <c r="CW39" s="194"/>
      <c r="CX39" s="194"/>
      <c r="CY39" s="194"/>
      <c r="CZ39" s="194"/>
      <c r="DA39" s="194"/>
      <c r="DB39" s="194"/>
      <c r="DC39" s="194"/>
      <c r="DD39" s="194"/>
      <c r="DE39" s="194"/>
      <c r="DF39" s="194"/>
      <c r="DG39" s="194"/>
      <c r="DH39" s="194"/>
      <c r="DI39" s="194"/>
      <c r="DJ39" s="194"/>
      <c r="DK39" s="194"/>
      <c r="DL39" s="194"/>
      <c r="DM39" s="194"/>
      <c r="DN39" s="194"/>
      <c r="DO39" s="194"/>
      <c r="DP39" s="194"/>
      <c r="DQ39" s="194"/>
      <c r="DR39" s="194"/>
      <c r="DS39" s="194"/>
      <c r="DT39" s="194"/>
      <c r="DU39" s="194"/>
      <c r="DV39" s="21"/>
      <c r="DW39" s="21"/>
      <c r="DX39" s="21"/>
      <c r="DY39" s="21"/>
      <c r="DZ39" s="21"/>
      <c r="EA39" s="21"/>
      <c r="EB39" s="21"/>
      <c r="EC39" s="21"/>
      <c r="ED39" s="21"/>
      <c r="EE39" s="21"/>
      <c r="EF39" s="21"/>
      <c r="EG39" s="21"/>
      <c r="EH39" s="21"/>
      <c r="EI39" s="21"/>
      <c r="EJ39" s="21"/>
      <c r="EK39" s="21"/>
      <c r="EL39" s="21"/>
      <c r="EM39" s="21"/>
      <c r="EN39" s="21"/>
      <c r="EO39" s="21"/>
    </row>
    <row r="40" spans="1:145" ht="9.75" customHeight="1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  <c r="DC40" s="21"/>
      <c r="DD40" s="21"/>
      <c r="DE40" s="21"/>
      <c r="DF40" s="21"/>
      <c r="DG40" s="21"/>
      <c r="DH40" s="21"/>
      <c r="DI40" s="21"/>
      <c r="DJ40" s="21"/>
      <c r="DK40" s="21"/>
      <c r="DL40" s="21"/>
      <c r="DM40" s="21"/>
      <c r="DN40" s="21"/>
      <c r="DO40" s="21"/>
      <c r="DP40" s="21"/>
      <c r="DQ40" s="21"/>
      <c r="DR40" s="21"/>
      <c r="DS40" s="21"/>
      <c r="DT40" s="21"/>
      <c r="DU40" s="21"/>
      <c r="DV40" s="21"/>
      <c r="DW40" s="21"/>
      <c r="DX40" s="21"/>
      <c r="DY40" s="21"/>
      <c r="DZ40" s="21"/>
      <c r="EA40" s="21"/>
      <c r="EB40" s="21"/>
      <c r="EC40" s="21"/>
      <c r="ED40" s="21"/>
      <c r="EE40" s="21"/>
      <c r="EF40" s="21"/>
      <c r="EG40" s="21"/>
      <c r="EH40" s="21"/>
      <c r="EI40" s="21"/>
      <c r="EJ40" s="21"/>
      <c r="EK40" s="21"/>
      <c r="EL40" s="21"/>
      <c r="EM40" s="21"/>
      <c r="EN40" s="21"/>
      <c r="EO40" s="21"/>
    </row>
    <row r="41" spans="1:145" ht="9.75" customHeight="1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  <c r="DC41" s="21"/>
      <c r="DD41" s="21"/>
      <c r="DE41" s="21"/>
      <c r="DF41" s="21"/>
      <c r="DG41" s="21"/>
      <c r="DH41" s="21"/>
      <c r="DI41" s="21"/>
      <c r="DJ41" s="21"/>
      <c r="DK41" s="21"/>
      <c r="DL41" s="21"/>
      <c r="DM41" s="21"/>
      <c r="DN41" s="21"/>
      <c r="DO41" s="21"/>
      <c r="DP41" s="21"/>
      <c r="DQ41" s="21"/>
      <c r="DR41" s="21"/>
      <c r="DS41" s="21"/>
      <c r="DT41" s="21"/>
      <c r="DU41" s="21"/>
      <c r="DV41" s="21"/>
      <c r="DW41" s="21"/>
      <c r="DX41" s="21"/>
      <c r="DY41" s="21"/>
      <c r="DZ41" s="21"/>
      <c r="EA41" s="21"/>
      <c r="EB41" s="21"/>
      <c r="EC41" s="21"/>
      <c r="ED41" s="21"/>
      <c r="EE41" s="21"/>
      <c r="EF41" s="21"/>
      <c r="EG41" s="21"/>
      <c r="EH41" s="21"/>
      <c r="EI41" s="21"/>
      <c r="EJ41" s="21"/>
      <c r="EK41" s="21"/>
      <c r="EL41" s="21"/>
      <c r="EM41" s="21"/>
      <c r="EN41" s="21"/>
      <c r="EO41" s="21"/>
    </row>
    <row r="42" spans="1:145" ht="9.75" customHeight="1">
      <c r="A42" s="21"/>
      <c r="B42" s="21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  <c r="DC42" s="21"/>
      <c r="DD42" s="21"/>
      <c r="DE42" s="21"/>
      <c r="DF42" s="21"/>
      <c r="DG42" s="21"/>
      <c r="DH42" s="21"/>
      <c r="DI42" s="21"/>
      <c r="DJ42" s="21"/>
      <c r="DK42" s="21"/>
      <c r="DL42" s="21"/>
      <c r="DM42" s="21"/>
      <c r="DN42" s="21"/>
      <c r="DO42" s="21"/>
      <c r="DP42" s="21"/>
      <c r="DQ42" s="21"/>
      <c r="DR42" s="21"/>
      <c r="DS42" s="21"/>
      <c r="DT42" s="21"/>
      <c r="DU42" s="21"/>
      <c r="DV42" s="21"/>
      <c r="DW42" s="21"/>
      <c r="DX42" s="21"/>
      <c r="DY42" s="21"/>
      <c r="DZ42" s="21"/>
      <c r="EA42" s="21"/>
      <c r="EB42" s="21"/>
      <c r="EC42" s="21"/>
      <c r="ED42" s="21"/>
      <c r="EE42" s="21"/>
      <c r="EF42" s="21"/>
      <c r="EG42" s="21"/>
      <c r="EH42" s="21"/>
      <c r="EI42" s="21"/>
      <c r="EJ42" s="21"/>
      <c r="EK42" s="21"/>
      <c r="EL42" s="21"/>
      <c r="EM42" s="21"/>
      <c r="EN42" s="21"/>
      <c r="EO42" s="21"/>
    </row>
    <row r="43" spans="1:145" ht="9.75" customHeight="1">
      <c r="A43" s="21"/>
      <c r="B43" s="21"/>
      <c r="C43" s="21"/>
      <c r="D43" s="21"/>
      <c r="E43" s="62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  <c r="DC43" s="21"/>
      <c r="DD43" s="21"/>
      <c r="DE43" s="21"/>
      <c r="DF43" s="21"/>
      <c r="DG43" s="21"/>
      <c r="DH43" s="21"/>
      <c r="DI43" s="21"/>
      <c r="DJ43" s="21"/>
      <c r="DK43" s="21"/>
      <c r="DL43" s="21"/>
      <c r="DM43" s="21"/>
      <c r="DN43" s="21"/>
      <c r="DO43" s="21"/>
      <c r="DP43" s="21"/>
      <c r="DQ43" s="21"/>
      <c r="DR43" s="21"/>
      <c r="DS43" s="21"/>
      <c r="DT43" s="21"/>
      <c r="DU43" s="21"/>
      <c r="DV43" s="21"/>
      <c r="DW43" s="21"/>
      <c r="DX43" s="21"/>
      <c r="DY43" s="21"/>
      <c r="DZ43" s="21"/>
      <c r="EA43" s="21"/>
      <c r="EB43" s="21"/>
      <c r="EC43" s="21"/>
      <c r="ED43" s="21"/>
      <c r="EE43" s="21"/>
      <c r="EF43" s="21"/>
      <c r="EG43" s="21"/>
      <c r="EH43" s="21"/>
      <c r="EI43" s="21"/>
      <c r="EJ43" s="21"/>
      <c r="EK43" s="21"/>
      <c r="EL43" s="21"/>
      <c r="EM43" s="21"/>
      <c r="EN43" s="21"/>
      <c r="EO43" s="21"/>
    </row>
    <row r="44" spans="1:145" ht="9.75" customHeight="1">
      <c r="A44" s="21"/>
      <c r="B44" s="21"/>
      <c r="C44" s="21"/>
      <c r="D44" s="21"/>
      <c r="E44" s="62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  <c r="DC44" s="21"/>
      <c r="DD44" s="21"/>
      <c r="DE44" s="21"/>
      <c r="DF44" s="21"/>
      <c r="DG44" s="21"/>
      <c r="DH44" s="21"/>
      <c r="DI44" s="21"/>
      <c r="DJ44" s="21"/>
      <c r="DK44" s="21"/>
      <c r="DL44" s="21"/>
      <c r="DM44" s="21"/>
      <c r="DN44" s="21"/>
      <c r="DO44" s="21"/>
      <c r="DP44" s="21"/>
      <c r="DQ44" s="21"/>
      <c r="DR44" s="21"/>
      <c r="DS44" s="21"/>
      <c r="DT44" s="21"/>
      <c r="DU44" s="21"/>
      <c r="DV44" s="21"/>
      <c r="DW44" s="21"/>
      <c r="DX44" s="21"/>
      <c r="DY44" s="21"/>
      <c r="DZ44" s="21"/>
      <c r="EA44" s="21"/>
      <c r="EB44" s="21"/>
      <c r="EC44" s="21"/>
      <c r="ED44" s="21"/>
      <c r="EE44" s="21"/>
      <c r="EF44" s="21"/>
      <c r="EG44" s="21"/>
      <c r="EH44" s="21"/>
      <c r="EI44" s="21"/>
      <c r="EJ44" s="21"/>
      <c r="EK44" s="21"/>
      <c r="EL44" s="21"/>
      <c r="EM44" s="21"/>
      <c r="EN44" s="21"/>
      <c r="EO44" s="21"/>
    </row>
    <row r="45" spans="1:145" ht="9.75" customHeight="1">
      <c r="A45" s="21"/>
      <c r="B45" s="21"/>
      <c r="C45" s="21"/>
      <c r="D45" s="21"/>
      <c r="E45" s="62"/>
      <c r="F45" s="194"/>
      <c r="G45" s="194"/>
      <c r="H45" s="194"/>
      <c r="I45" s="194"/>
      <c r="J45" s="194"/>
      <c r="K45" s="194"/>
      <c r="L45" s="194"/>
      <c r="M45" s="194"/>
      <c r="N45" s="194"/>
      <c r="O45" s="194"/>
      <c r="P45" s="194"/>
      <c r="Q45" s="194"/>
      <c r="R45" s="194"/>
      <c r="S45" s="194"/>
      <c r="T45" s="194"/>
      <c r="U45" s="194"/>
      <c r="V45" s="194"/>
      <c r="W45" s="194"/>
      <c r="X45" s="194"/>
      <c r="Y45" s="194"/>
      <c r="Z45" s="194"/>
      <c r="AA45" s="194"/>
      <c r="AB45" s="194"/>
      <c r="AC45" s="194"/>
      <c r="AD45" s="194"/>
      <c r="AE45" s="194"/>
      <c r="AF45" s="194"/>
      <c r="AG45" s="194"/>
      <c r="AH45" s="194"/>
      <c r="AI45" s="194"/>
      <c r="AJ45" s="194"/>
      <c r="AK45" s="194"/>
      <c r="AL45" s="194"/>
      <c r="AM45" s="194"/>
      <c r="AN45" s="194"/>
      <c r="AO45" s="194"/>
      <c r="AP45" s="194"/>
      <c r="AQ45" s="194"/>
      <c r="AR45" s="194"/>
      <c r="AS45" s="194"/>
      <c r="AT45" s="194"/>
      <c r="AU45" s="194"/>
      <c r="AV45" s="194"/>
      <c r="AW45" s="194"/>
      <c r="AX45" s="194"/>
      <c r="AY45" s="194"/>
      <c r="AZ45" s="194"/>
      <c r="BA45" s="194"/>
      <c r="BB45" s="194"/>
      <c r="BC45" s="194"/>
      <c r="BD45" s="194"/>
      <c r="BE45" s="194"/>
      <c r="BF45" s="194"/>
      <c r="BG45" s="194"/>
      <c r="BH45" s="194"/>
      <c r="BI45" s="194"/>
      <c r="BJ45" s="194"/>
      <c r="BK45" s="194"/>
      <c r="BL45" s="194"/>
      <c r="BM45" s="194"/>
      <c r="BN45" s="194"/>
      <c r="BO45" s="194"/>
      <c r="BP45" s="194"/>
      <c r="BQ45" s="194"/>
      <c r="BR45" s="194"/>
      <c r="BS45" s="194"/>
      <c r="BT45" s="194"/>
      <c r="BU45" s="194"/>
      <c r="BV45" s="194"/>
      <c r="BW45" s="194"/>
      <c r="BX45" s="194"/>
      <c r="BY45" s="194"/>
      <c r="BZ45" s="194"/>
      <c r="CA45" s="194"/>
      <c r="CB45" s="194"/>
      <c r="CC45" s="194"/>
      <c r="CD45" s="194"/>
      <c r="CE45" s="194"/>
      <c r="CF45" s="194"/>
      <c r="CG45" s="194"/>
      <c r="CH45" s="194"/>
      <c r="CI45" s="194"/>
      <c r="CJ45" s="194"/>
      <c r="CK45" s="194"/>
      <c r="CL45" s="194"/>
      <c r="CM45" s="194"/>
      <c r="CN45" s="194"/>
      <c r="CO45" s="194"/>
      <c r="CP45" s="194"/>
      <c r="CQ45" s="194"/>
      <c r="CR45" s="194"/>
      <c r="CS45" s="194"/>
      <c r="CT45" s="194"/>
      <c r="CU45" s="194"/>
      <c r="CV45" s="194"/>
      <c r="CW45" s="194"/>
      <c r="CX45" s="194"/>
      <c r="CY45" s="194"/>
      <c r="CZ45" s="194"/>
      <c r="DA45" s="194"/>
      <c r="DB45" s="194"/>
      <c r="DC45" s="194"/>
      <c r="DD45" s="194"/>
      <c r="DE45" s="194"/>
      <c r="DF45" s="194"/>
      <c r="DG45" s="194"/>
      <c r="DH45" s="194"/>
      <c r="DI45" s="194"/>
      <c r="DJ45" s="194"/>
      <c r="DK45" s="194"/>
      <c r="DL45" s="194"/>
      <c r="DM45" s="194"/>
      <c r="DN45" s="194"/>
      <c r="DO45" s="194"/>
      <c r="DP45" s="194"/>
      <c r="DQ45" s="194"/>
      <c r="DR45" s="194"/>
      <c r="DS45" s="194"/>
      <c r="DT45" s="194"/>
      <c r="DU45" s="194"/>
      <c r="DV45" s="21"/>
      <c r="DW45" s="21"/>
      <c r="DX45" s="21"/>
      <c r="DY45" s="21"/>
      <c r="DZ45" s="21"/>
      <c r="EA45" s="21"/>
      <c r="EB45" s="21"/>
      <c r="EC45" s="21"/>
      <c r="ED45" s="21"/>
      <c r="EE45" s="21"/>
      <c r="EF45" s="21"/>
      <c r="EG45" s="21"/>
      <c r="EH45" s="21"/>
      <c r="EI45" s="21"/>
      <c r="EJ45" s="21"/>
      <c r="EK45" s="21"/>
      <c r="EL45" s="21"/>
      <c r="EM45" s="21"/>
      <c r="EN45" s="21"/>
      <c r="EO45" s="21"/>
    </row>
    <row r="46" spans="1:145" ht="15" customHeight="1">
      <c r="A46" s="21"/>
      <c r="B46" s="21"/>
      <c r="C46" s="21"/>
      <c r="D46" s="21"/>
      <c r="E46" s="62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  <c r="DC46" s="21"/>
      <c r="DD46" s="21"/>
      <c r="DE46" s="21"/>
      <c r="DF46" s="21"/>
      <c r="DG46" s="21"/>
      <c r="DH46" s="21"/>
      <c r="DI46" s="21"/>
      <c r="DJ46" s="21"/>
      <c r="DK46" s="21"/>
      <c r="DL46" s="21"/>
      <c r="DM46" s="21"/>
      <c r="DN46" s="21"/>
      <c r="DO46" s="21"/>
      <c r="DP46" s="21"/>
      <c r="DQ46" s="21"/>
      <c r="DR46" s="21"/>
      <c r="DS46" s="21"/>
      <c r="DT46" s="21"/>
      <c r="DU46" s="21"/>
      <c r="DV46" s="21"/>
      <c r="DW46" s="21"/>
      <c r="DX46" s="21"/>
      <c r="DY46" s="21"/>
      <c r="DZ46" s="21"/>
      <c r="EA46" s="21"/>
      <c r="EB46" s="21"/>
      <c r="EC46" s="21"/>
      <c r="ED46" s="21"/>
      <c r="EE46" s="21"/>
      <c r="EF46" s="21"/>
      <c r="EG46" s="21"/>
      <c r="EH46" s="21"/>
      <c r="EI46" s="21"/>
      <c r="EJ46" s="21"/>
      <c r="EK46" s="21"/>
      <c r="EL46" s="21"/>
      <c r="EM46" s="21"/>
      <c r="EN46" s="21"/>
      <c r="EO46" s="21"/>
    </row>
    <row r="47" spans="1:145" ht="15" customHeight="1">
      <c r="A47" s="21"/>
      <c r="B47" s="21"/>
      <c r="C47" s="21"/>
      <c r="D47" s="21"/>
      <c r="E47" s="62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  <c r="DC47" s="21"/>
      <c r="DD47" s="21"/>
      <c r="DE47" s="21"/>
      <c r="DF47" s="21"/>
      <c r="DG47" s="21"/>
      <c r="DH47" s="21"/>
      <c r="DI47" s="21"/>
      <c r="DJ47" s="21"/>
      <c r="DK47" s="21"/>
      <c r="DL47" s="21"/>
      <c r="DM47" s="21"/>
      <c r="DN47" s="21"/>
      <c r="DO47" s="21"/>
      <c r="DP47" s="21"/>
      <c r="DQ47" s="21"/>
      <c r="DR47" s="21"/>
      <c r="DS47" s="21"/>
      <c r="DT47" s="21"/>
      <c r="DU47" s="21"/>
      <c r="DV47" s="21"/>
      <c r="DW47" s="21"/>
      <c r="DX47" s="21"/>
      <c r="DY47" s="21"/>
      <c r="DZ47" s="21"/>
      <c r="EA47" s="21"/>
      <c r="EB47" s="21"/>
      <c r="EC47" s="21"/>
      <c r="ED47" s="21"/>
      <c r="EE47" s="21"/>
      <c r="EF47" s="21"/>
      <c r="EG47" s="21"/>
      <c r="EH47" s="21"/>
      <c r="EI47" s="21"/>
      <c r="EJ47" s="21"/>
      <c r="EK47" s="21"/>
      <c r="EL47" s="21"/>
      <c r="EM47" s="21"/>
      <c r="EN47" s="21"/>
      <c r="EO47" s="21"/>
    </row>
    <row r="48" spans="1:145" ht="15" customHeight="1">
      <c r="A48" s="21"/>
      <c r="B48" s="21"/>
      <c r="C48" s="21"/>
      <c r="D48" s="21"/>
      <c r="E48" s="62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  <c r="DC48" s="21"/>
      <c r="DD48" s="21"/>
      <c r="DE48" s="21"/>
      <c r="DF48" s="21"/>
      <c r="DG48" s="21"/>
      <c r="DH48" s="21"/>
      <c r="DI48" s="21"/>
      <c r="DJ48" s="21"/>
      <c r="DK48" s="21"/>
      <c r="DL48" s="21"/>
      <c r="DM48" s="21"/>
      <c r="DN48" s="21"/>
      <c r="DO48" s="21"/>
      <c r="DP48" s="21"/>
      <c r="DQ48" s="21"/>
      <c r="DR48" s="21"/>
      <c r="DS48" s="21"/>
      <c r="DT48" s="21"/>
      <c r="DU48" s="21"/>
      <c r="DV48" s="21"/>
      <c r="DW48" s="21"/>
      <c r="DX48" s="21"/>
      <c r="DY48" s="21"/>
      <c r="DZ48" s="21"/>
      <c r="EA48" s="21"/>
      <c r="EB48" s="21"/>
      <c r="EC48" s="21"/>
      <c r="ED48" s="21"/>
      <c r="EE48" s="21"/>
      <c r="EF48" s="21"/>
      <c r="EG48" s="21"/>
      <c r="EH48" s="21"/>
      <c r="EI48" s="21"/>
      <c r="EJ48" s="21"/>
      <c r="EK48" s="21"/>
      <c r="EL48" s="21"/>
      <c r="EM48" s="21"/>
      <c r="EN48" s="21"/>
      <c r="EO48" s="21"/>
    </row>
    <row r="49" spans="1:145" ht="15" customHeight="1">
      <c r="A49" s="21"/>
      <c r="B49" s="21"/>
      <c r="C49" s="21"/>
      <c r="D49" s="21"/>
      <c r="E49" s="62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  <c r="DC49" s="21"/>
      <c r="DD49" s="21"/>
      <c r="DE49" s="21"/>
      <c r="DF49" s="21"/>
      <c r="DG49" s="21"/>
      <c r="DH49" s="21"/>
      <c r="DI49" s="21"/>
      <c r="DJ49" s="21"/>
      <c r="DK49" s="21"/>
      <c r="DL49" s="21"/>
      <c r="DM49" s="21"/>
      <c r="DN49" s="21"/>
      <c r="DO49" s="21"/>
      <c r="DP49" s="21"/>
      <c r="DQ49" s="21"/>
      <c r="DR49" s="21"/>
      <c r="DS49" s="21"/>
      <c r="DT49" s="21"/>
      <c r="DU49" s="21"/>
      <c r="DV49" s="21"/>
      <c r="DW49" s="21"/>
      <c r="DX49" s="21"/>
      <c r="DY49" s="21"/>
      <c r="DZ49" s="21"/>
      <c r="EA49" s="21"/>
      <c r="EB49" s="21"/>
      <c r="EC49" s="21"/>
      <c r="ED49" s="21"/>
      <c r="EE49" s="21"/>
      <c r="EF49" s="21"/>
      <c r="EG49" s="21"/>
      <c r="EH49" s="21"/>
      <c r="EI49" s="21"/>
      <c r="EJ49" s="21"/>
      <c r="EK49" s="21"/>
      <c r="EL49" s="21"/>
      <c r="EM49" s="21"/>
      <c r="EN49" s="21"/>
      <c r="EO49" s="21"/>
    </row>
    <row r="50" spans="1:145" ht="15" customHeight="1">
      <c r="A50" s="21"/>
      <c r="B50" s="21"/>
      <c r="C50" s="21"/>
      <c r="D50" s="21"/>
      <c r="E50" s="62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  <c r="DC50" s="21"/>
      <c r="DD50" s="21"/>
      <c r="DE50" s="21"/>
      <c r="DF50" s="21"/>
      <c r="DG50" s="21"/>
      <c r="DH50" s="21"/>
      <c r="DI50" s="21"/>
      <c r="DJ50" s="21"/>
      <c r="DK50" s="21"/>
      <c r="DL50" s="21"/>
      <c r="DM50" s="21"/>
      <c r="DN50" s="21"/>
      <c r="DO50" s="21"/>
      <c r="DP50" s="21"/>
      <c r="DQ50" s="21"/>
      <c r="DR50" s="21"/>
      <c r="DS50" s="21"/>
      <c r="DT50" s="21"/>
      <c r="DU50" s="21"/>
      <c r="DV50" s="21"/>
      <c r="DW50" s="21"/>
      <c r="DX50" s="21"/>
      <c r="DY50" s="21"/>
      <c r="DZ50" s="21"/>
      <c r="EA50" s="21"/>
      <c r="EB50" s="21"/>
      <c r="EC50" s="21"/>
      <c r="ED50" s="21"/>
      <c r="EE50" s="21"/>
      <c r="EF50" s="21"/>
      <c r="EG50" s="21"/>
      <c r="EH50" s="21"/>
      <c r="EI50" s="21"/>
      <c r="EJ50" s="21"/>
      <c r="EK50" s="21"/>
      <c r="EL50" s="21"/>
      <c r="EM50" s="21"/>
      <c r="EN50" s="21"/>
      <c r="EO50" s="21"/>
    </row>
    <row r="51" spans="1:145" ht="15" customHeight="1">
      <c r="A51" s="21"/>
      <c r="B51" s="21"/>
      <c r="C51" s="21"/>
      <c r="D51" s="21"/>
      <c r="E51" s="62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  <c r="DC51" s="21"/>
      <c r="DD51" s="21"/>
      <c r="DE51" s="21"/>
      <c r="DF51" s="21"/>
      <c r="DG51" s="21"/>
      <c r="DH51" s="21"/>
      <c r="DI51" s="21"/>
      <c r="DJ51" s="21"/>
      <c r="DK51" s="21"/>
      <c r="DL51" s="21"/>
      <c r="DM51" s="21"/>
      <c r="DN51" s="21"/>
      <c r="DO51" s="21"/>
      <c r="DP51" s="21"/>
      <c r="DQ51" s="21"/>
      <c r="DR51" s="21"/>
      <c r="DS51" s="21"/>
      <c r="DT51" s="21"/>
      <c r="DU51" s="21"/>
      <c r="DV51" s="21"/>
      <c r="DW51" s="21"/>
      <c r="DX51" s="21"/>
      <c r="DY51" s="21"/>
      <c r="DZ51" s="21"/>
      <c r="EA51" s="21"/>
      <c r="EB51" s="21"/>
      <c r="EC51" s="21"/>
      <c r="ED51" s="21"/>
      <c r="EE51" s="21"/>
      <c r="EF51" s="21"/>
      <c r="EG51" s="21"/>
      <c r="EH51" s="21"/>
      <c r="EI51" s="21"/>
      <c r="EJ51" s="21"/>
      <c r="EK51" s="21"/>
      <c r="EL51" s="21"/>
      <c r="EM51" s="21"/>
      <c r="EN51" s="21"/>
      <c r="EO51" s="21"/>
    </row>
    <row r="52" spans="1:145" ht="15" customHeight="1">
      <c r="A52" s="21"/>
      <c r="B52" s="21"/>
      <c r="C52" s="21"/>
      <c r="D52" s="21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  <c r="DC52" s="21"/>
      <c r="DD52" s="21"/>
      <c r="DE52" s="21"/>
      <c r="DF52" s="21"/>
      <c r="DG52" s="21"/>
      <c r="DH52" s="21"/>
      <c r="DI52" s="21"/>
      <c r="DJ52" s="21"/>
      <c r="DK52" s="21"/>
      <c r="DL52" s="21"/>
      <c r="DM52" s="21"/>
      <c r="DN52" s="21"/>
      <c r="DO52" s="21"/>
      <c r="DP52" s="21"/>
      <c r="DQ52" s="21"/>
      <c r="DR52" s="21"/>
      <c r="DS52" s="21"/>
      <c r="DT52" s="21"/>
      <c r="DU52" s="21"/>
      <c r="DV52" s="21"/>
      <c r="DW52" s="21"/>
      <c r="DX52" s="21"/>
      <c r="DY52" s="21"/>
      <c r="DZ52" s="21"/>
      <c r="EA52" s="21"/>
      <c r="EB52" s="21"/>
      <c r="EC52" s="21"/>
      <c r="ED52" s="21"/>
      <c r="EE52" s="21"/>
      <c r="EF52" s="21"/>
      <c r="EG52" s="21"/>
      <c r="EH52" s="21"/>
      <c r="EI52" s="21"/>
      <c r="EJ52" s="21"/>
      <c r="EK52" s="21"/>
      <c r="EL52" s="21"/>
      <c r="EM52" s="21"/>
      <c r="EN52" s="21"/>
      <c r="EO52" s="21"/>
    </row>
    <row r="53" spans="1:145" ht="15" customHeight="1">
      <c r="A53" s="21"/>
      <c r="B53" s="21"/>
      <c r="C53" s="21"/>
      <c r="D53" s="21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  <c r="DC53" s="21"/>
      <c r="DD53" s="21"/>
      <c r="DE53" s="21"/>
      <c r="DF53" s="21"/>
      <c r="DG53" s="21"/>
      <c r="DH53" s="21"/>
      <c r="DI53" s="21"/>
      <c r="DJ53" s="21"/>
      <c r="DK53" s="21"/>
      <c r="DL53" s="21"/>
      <c r="DM53" s="21"/>
      <c r="DN53" s="21"/>
      <c r="DO53" s="21"/>
      <c r="DP53" s="21"/>
      <c r="DQ53" s="21"/>
      <c r="DR53" s="21"/>
      <c r="DS53" s="21"/>
      <c r="DT53" s="21"/>
      <c r="DU53" s="21"/>
      <c r="DV53" s="21"/>
      <c r="DW53" s="21"/>
      <c r="DX53" s="21"/>
      <c r="DY53" s="21"/>
      <c r="DZ53" s="21"/>
      <c r="EA53" s="21"/>
      <c r="EB53" s="21"/>
      <c r="EC53" s="21"/>
      <c r="ED53" s="21"/>
      <c r="EE53" s="21"/>
      <c r="EF53" s="21"/>
      <c r="EG53" s="21"/>
      <c r="EH53" s="21"/>
      <c r="EI53" s="21"/>
      <c r="EJ53" s="21"/>
      <c r="EK53" s="21"/>
      <c r="EL53" s="21"/>
      <c r="EM53" s="21"/>
      <c r="EN53" s="21"/>
      <c r="EO53" s="21"/>
    </row>
    <row r="54" spans="1:145" ht="15" customHeight="1">
      <c r="A54" s="21"/>
      <c r="B54" s="21"/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  <c r="DC54" s="21"/>
      <c r="DD54" s="21"/>
      <c r="DE54" s="21"/>
      <c r="DF54" s="21"/>
      <c r="DG54" s="21"/>
      <c r="DH54" s="21"/>
      <c r="DI54" s="21"/>
      <c r="DJ54" s="21"/>
      <c r="DK54" s="21"/>
      <c r="DL54" s="21"/>
      <c r="DM54" s="21"/>
      <c r="DN54" s="21"/>
      <c r="DO54" s="21"/>
      <c r="DP54" s="21"/>
      <c r="DQ54" s="21"/>
      <c r="DR54" s="21"/>
      <c r="DS54" s="21"/>
      <c r="DT54" s="21"/>
      <c r="DU54" s="21"/>
      <c r="DV54" s="21"/>
      <c r="DW54" s="21"/>
      <c r="DX54" s="21"/>
      <c r="DY54" s="21"/>
      <c r="DZ54" s="21"/>
      <c r="EA54" s="21"/>
      <c r="EB54" s="21"/>
      <c r="EC54" s="21"/>
      <c r="ED54" s="21"/>
      <c r="EE54" s="21"/>
      <c r="EF54" s="21"/>
      <c r="EG54" s="21"/>
      <c r="EH54" s="21"/>
      <c r="EI54" s="21"/>
      <c r="EJ54" s="21"/>
      <c r="EK54" s="21"/>
      <c r="EL54" s="21"/>
      <c r="EM54" s="21"/>
      <c r="EN54" s="21"/>
      <c r="EO54" s="21"/>
    </row>
    <row r="55" spans="1:145" ht="15" customHeight="1">
      <c r="A55" s="21"/>
      <c r="B55" s="21"/>
      <c r="C55" s="21"/>
      <c r="D55" s="21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  <c r="DC55" s="21"/>
      <c r="DD55" s="21"/>
      <c r="DE55" s="21"/>
      <c r="DF55" s="21"/>
      <c r="DG55" s="21"/>
      <c r="DH55" s="21"/>
      <c r="DI55" s="21"/>
      <c r="DJ55" s="21"/>
      <c r="DK55" s="21"/>
      <c r="DL55" s="21"/>
      <c r="DM55" s="21"/>
      <c r="DN55" s="21"/>
      <c r="DO55" s="21"/>
      <c r="DP55" s="21"/>
      <c r="DQ55" s="21"/>
      <c r="DR55" s="21"/>
      <c r="DS55" s="21"/>
      <c r="DT55" s="21"/>
      <c r="DU55" s="21"/>
      <c r="DV55" s="21"/>
      <c r="DW55" s="21"/>
      <c r="DX55" s="21"/>
      <c r="DY55" s="21"/>
      <c r="DZ55" s="21"/>
      <c r="EA55" s="21"/>
      <c r="EB55" s="21"/>
      <c r="EC55" s="21"/>
      <c r="ED55" s="21"/>
      <c r="EE55" s="21"/>
      <c r="EF55" s="21"/>
      <c r="EG55" s="21"/>
      <c r="EH55" s="21"/>
      <c r="EI55" s="21"/>
      <c r="EJ55" s="21"/>
      <c r="EK55" s="21"/>
      <c r="EL55" s="21"/>
      <c r="EM55" s="21"/>
      <c r="EN55" s="21"/>
      <c r="EO55" s="21"/>
    </row>
    <row r="56" spans="1:145" ht="15" customHeight="1">
      <c r="A56" s="21"/>
      <c r="B56" s="21"/>
      <c r="C56" s="21"/>
      <c r="D56" s="21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  <c r="DC56" s="21"/>
      <c r="DD56" s="21"/>
      <c r="DE56" s="21"/>
      <c r="DF56" s="21"/>
      <c r="DG56" s="21"/>
      <c r="DH56" s="21"/>
      <c r="DI56" s="21"/>
      <c r="DJ56" s="21"/>
      <c r="DK56" s="21"/>
      <c r="DL56" s="21"/>
      <c r="DM56" s="21"/>
      <c r="DN56" s="21"/>
      <c r="DO56" s="21"/>
      <c r="DP56" s="21"/>
      <c r="DQ56" s="21"/>
      <c r="DR56" s="21"/>
      <c r="DS56" s="21"/>
      <c r="DT56" s="21"/>
      <c r="DU56" s="21"/>
      <c r="DV56" s="21"/>
      <c r="DW56" s="21"/>
      <c r="DX56" s="21"/>
      <c r="DY56" s="21"/>
      <c r="DZ56" s="21"/>
      <c r="EA56" s="21"/>
      <c r="EB56" s="21"/>
      <c r="EC56" s="21"/>
      <c r="ED56" s="21"/>
      <c r="EE56" s="21"/>
      <c r="EF56" s="21"/>
      <c r="EG56" s="21"/>
      <c r="EH56" s="21"/>
      <c r="EI56" s="21"/>
      <c r="EJ56" s="21"/>
      <c r="EK56" s="21"/>
      <c r="EL56" s="21"/>
      <c r="EM56" s="21"/>
      <c r="EN56" s="21"/>
      <c r="EO56" s="21"/>
    </row>
    <row r="57" spans="1:145" ht="15" customHeight="1">
      <c r="A57" s="21"/>
      <c r="B57" s="21"/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  <c r="DC57" s="21"/>
      <c r="DD57" s="21"/>
      <c r="DE57" s="21"/>
      <c r="DF57" s="21"/>
      <c r="DG57" s="21"/>
      <c r="DH57" s="21"/>
      <c r="DI57" s="21"/>
      <c r="DJ57" s="21"/>
      <c r="DK57" s="21"/>
      <c r="DL57" s="21"/>
      <c r="DM57" s="21"/>
      <c r="DN57" s="21"/>
      <c r="DO57" s="21"/>
      <c r="DP57" s="21"/>
      <c r="DQ57" s="21"/>
      <c r="DR57" s="21"/>
      <c r="DS57" s="21"/>
      <c r="DT57" s="21"/>
      <c r="DU57" s="21"/>
      <c r="DV57" s="21"/>
      <c r="DW57" s="21"/>
      <c r="DX57" s="21"/>
      <c r="DY57" s="21"/>
      <c r="DZ57" s="21"/>
      <c r="EA57" s="21"/>
      <c r="EB57" s="21"/>
      <c r="EC57" s="21"/>
      <c r="ED57" s="21"/>
      <c r="EE57" s="21"/>
      <c r="EF57" s="21"/>
      <c r="EG57" s="21"/>
      <c r="EH57" s="21"/>
      <c r="EI57" s="21"/>
      <c r="EJ57" s="21"/>
      <c r="EK57" s="21"/>
      <c r="EL57" s="21"/>
      <c r="EM57" s="21"/>
      <c r="EN57" s="21"/>
      <c r="EO57" s="21"/>
    </row>
    <row r="58" spans="1:145" ht="15" customHeight="1">
      <c r="A58" s="21"/>
      <c r="B58" s="21"/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  <c r="DC58" s="21"/>
      <c r="DD58" s="21"/>
      <c r="DE58" s="21"/>
      <c r="DF58" s="21"/>
      <c r="DG58" s="21"/>
      <c r="DH58" s="21"/>
      <c r="DI58" s="21"/>
      <c r="DJ58" s="21"/>
      <c r="DK58" s="21"/>
      <c r="DL58" s="21"/>
      <c r="DM58" s="21"/>
      <c r="DN58" s="21"/>
      <c r="DO58" s="21"/>
      <c r="DP58" s="21"/>
      <c r="DQ58" s="21"/>
      <c r="DR58" s="21"/>
      <c r="DS58" s="21"/>
      <c r="DT58" s="21"/>
      <c r="DU58" s="21"/>
      <c r="DV58" s="21"/>
      <c r="DW58" s="21"/>
      <c r="DX58" s="21"/>
      <c r="DY58" s="21"/>
      <c r="DZ58" s="21"/>
      <c r="EA58" s="21"/>
      <c r="EB58" s="21"/>
      <c r="EC58" s="21"/>
      <c r="ED58" s="21"/>
      <c r="EE58" s="21"/>
      <c r="EF58" s="21"/>
      <c r="EG58" s="21"/>
      <c r="EH58" s="21"/>
      <c r="EI58" s="21"/>
      <c r="EJ58" s="21"/>
      <c r="EK58" s="21"/>
      <c r="EL58" s="21"/>
      <c r="EM58" s="21"/>
      <c r="EN58" s="21"/>
      <c r="EO58" s="21"/>
    </row>
    <row r="59" spans="1:145" ht="15" customHeight="1">
      <c r="A59" s="21"/>
      <c r="B59" s="21"/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  <c r="DC59" s="21"/>
      <c r="DD59" s="21"/>
      <c r="DE59" s="21"/>
      <c r="DF59" s="21"/>
      <c r="DG59" s="21"/>
      <c r="DH59" s="21"/>
      <c r="DI59" s="21"/>
      <c r="DJ59" s="21"/>
      <c r="DK59" s="21"/>
      <c r="DL59" s="21"/>
      <c r="DM59" s="21"/>
      <c r="DN59" s="21"/>
      <c r="DO59" s="21"/>
      <c r="DP59" s="21"/>
      <c r="DQ59" s="21"/>
      <c r="DR59" s="21"/>
      <c r="DS59" s="21"/>
      <c r="DT59" s="21"/>
      <c r="DU59" s="21"/>
      <c r="DV59" s="21"/>
      <c r="DW59" s="21"/>
      <c r="DX59" s="21"/>
      <c r="DY59" s="21"/>
      <c r="DZ59" s="21"/>
      <c r="EA59" s="21"/>
      <c r="EB59" s="21"/>
      <c r="EC59" s="21"/>
      <c r="ED59" s="21"/>
      <c r="EE59" s="21"/>
      <c r="EF59" s="21"/>
      <c r="EG59" s="21"/>
      <c r="EH59" s="21"/>
      <c r="EI59" s="21"/>
      <c r="EJ59" s="21"/>
      <c r="EK59" s="21"/>
      <c r="EL59" s="21"/>
      <c r="EM59" s="21"/>
      <c r="EN59" s="21"/>
      <c r="EO59" s="21"/>
    </row>
    <row r="60" spans="1:145" ht="15" customHeight="1">
      <c r="A60" s="21"/>
      <c r="B60" s="21"/>
      <c r="C60" s="21"/>
      <c r="D60" s="21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  <c r="DC60" s="21"/>
      <c r="DD60" s="21"/>
      <c r="DE60" s="21"/>
      <c r="DF60" s="21"/>
      <c r="DG60" s="21"/>
      <c r="DH60" s="21"/>
      <c r="DI60" s="21"/>
      <c r="DJ60" s="21"/>
      <c r="DK60" s="21"/>
      <c r="DL60" s="21"/>
      <c r="DM60" s="21"/>
      <c r="DN60" s="21"/>
      <c r="DO60" s="21"/>
      <c r="DP60" s="21"/>
      <c r="DQ60" s="21"/>
      <c r="DR60" s="21"/>
      <c r="DS60" s="21"/>
      <c r="DT60" s="21"/>
      <c r="DU60" s="21"/>
      <c r="DV60" s="21"/>
      <c r="DW60" s="21"/>
      <c r="DX60" s="21"/>
      <c r="DY60" s="21"/>
      <c r="DZ60" s="21"/>
      <c r="EA60" s="21"/>
      <c r="EB60" s="21"/>
      <c r="EC60" s="21"/>
      <c r="ED60" s="21"/>
      <c r="EE60" s="21"/>
      <c r="EF60" s="21"/>
      <c r="EG60" s="21"/>
      <c r="EH60" s="21"/>
      <c r="EI60" s="21"/>
      <c r="EJ60" s="21"/>
      <c r="EK60" s="21"/>
      <c r="EL60" s="21"/>
      <c r="EM60" s="21"/>
      <c r="EN60" s="21"/>
      <c r="EO60" s="21"/>
    </row>
    <row r="61" spans="1:145" ht="15" customHeight="1">
      <c r="A61" s="21"/>
      <c r="B61" s="21"/>
      <c r="C61" s="21"/>
      <c r="D61" s="21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  <c r="DC61" s="21"/>
      <c r="DD61" s="21"/>
      <c r="DE61" s="21"/>
      <c r="DF61" s="21"/>
      <c r="DG61" s="21"/>
      <c r="DH61" s="21"/>
      <c r="DI61" s="21"/>
      <c r="DJ61" s="21"/>
      <c r="DK61" s="21"/>
      <c r="DL61" s="21"/>
      <c r="DM61" s="21"/>
      <c r="DN61" s="21"/>
      <c r="DO61" s="21"/>
      <c r="DP61" s="21"/>
      <c r="DQ61" s="21"/>
      <c r="DR61" s="21"/>
      <c r="DS61" s="21"/>
      <c r="DT61" s="21"/>
      <c r="DU61" s="21"/>
      <c r="DV61" s="21"/>
      <c r="DW61" s="21"/>
      <c r="DX61" s="21"/>
      <c r="DY61" s="21"/>
      <c r="DZ61" s="21"/>
      <c r="EA61" s="21"/>
      <c r="EB61" s="21"/>
      <c r="EC61" s="21"/>
      <c r="ED61" s="21"/>
      <c r="EE61" s="21"/>
      <c r="EF61" s="21"/>
      <c r="EG61" s="21"/>
      <c r="EH61" s="21"/>
      <c r="EI61" s="21"/>
      <c r="EJ61" s="21"/>
      <c r="EK61" s="21"/>
      <c r="EL61" s="21"/>
      <c r="EM61" s="21"/>
      <c r="EN61" s="21"/>
      <c r="EO61" s="21"/>
    </row>
    <row r="62" spans="1:145" ht="15" customHeight="1">
      <c r="A62" s="21"/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  <c r="DC62" s="21"/>
      <c r="DD62" s="21"/>
      <c r="DE62" s="21"/>
      <c r="DF62" s="21"/>
      <c r="DG62" s="21"/>
      <c r="DH62" s="21"/>
      <c r="DI62" s="21"/>
      <c r="DJ62" s="21"/>
      <c r="DK62" s="21"/>
      <c r="DL62" s="21"/>
      <c r="DM62" s="21"/>
      <c r="DN62" s="21"/>
      <c r="DO62" s="21"/>
      <c r="DP62" s="21"/>
      <c r="DQ62" s="21"/>
      <c r="DR62" s="21"/>
      <c r="DS62" s="21"/>
      <c r="DT62" s="21"/>
      <c r="DU62" s="21"/>
      <c r="DV62" s="21"/>
      <c r="DW62" s="21"/>
      <c r="DX62" s="21"/>
      <c r="DY62" s="21"/>
      <c r="DZ62" s="21"/>
      <c r="EA62" s="21"/>
      <c r="EB62" s="21"/>
      <c r="EC62" s="21"/>
      <c r="ED62" s="21"/>
      <c r="EE62" s="21"/>
      <c r="EF62" s="21"/>
      <c r="EG62" s="21"/>
      <c r="EH62" s="21"/>
      <c r="EI62" s="21"/>
      <c r="EJ62" s="21"/>
      <c r="EK62" s="21"/>
      <c r="EL62" s="21"/>
      <c r="EM62" s="21"/>
      <c r="EN62" s="21"/>
      <c r="EO62" s="21"/>
    </row>
    <row r="63" spans="1:145" ht="15" customHeight="1">
      <c r="A63" s="21"/>
      <c r="B63" s="21"/>
      <c r="C63" s="21"/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  <c r="DC63" s="21"/>
      <c r="DD63" s="21"/>
      <c r="DE63" s="21"/>
      <c r="DF63" s="21"/>
      <c r="DG63" s="21"/>
      <c r="DH63" s="21"/>
      <c r="DI63" s="21"/>
      <c r="DJ63" s="21"/>
      <c r="DK63" s="21"/>
      <c r="DL63" s="21"/>
      <c r="DM63" s="21"/>
      <c r="DN63" s="21"/>
      <c r="DO63" s="21"/>
      <c r="DP63" s="21"/>
      <c r="DQ63" s="21"/>
      <c r="DR63" s="21"/>
      <c r="DS63" s="21"/>
      <c r="DT63" s="21"/>
      <c r="DU63" s="21"/>
      <c r="DV63" s="21"/>
      <c r="DW63" s="21"/>
      <c r="DX63" s="21"/>
      <c r="DY63" s="21"/>
      <c r="DZ63" s="21"/>
      <c r="EA63" s="21"/>
      <c r="EB63" s="21"/>
      <c r="EC63" s="21"/>
      <c r="ED63" s="21"/>
      <c r="EE63" s="21"/>
      <c r="EF63" s="21"/>
      <c r="EG63" s="21"/>
      <c r="EH63" s="21"/>
      <c r="EI63" s="21"/>
      <c r="EJ63" s="21"/>
      <c r="EK63" s="21"/>
      <c r="EL63" s="21"/>
      <c r="EM63" s="21"/>
      <c r="EN63" s="21"/>
      <c r="EO63" s="21"/>
    </row>
    <row r="64" spans="1:145" ht="15" customHeight="1">
      <c r="A64" s="21"/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  <c r="DC64" s="21"/>
      <c r="DD64" s="21"/>
      <c r="DE64" s="21"/>
      <c r="DF64" s="21"/>
      <c r="DG64" s="21"/>
      <c r="DH64" s="21"/>
      <c r="DI64" s="21"/>
      <c r="DJ64" s="21"/>
      <c r="DK64" s="21"/>
      <c r="DL64" s="21"/>
      <c r="DM64" s="21"/>
      <c r="DN64" s="21"/>
      <c r="DO64" s="21"/>
      <c r="DP64" s="21"/>
      <c r="DQ64" s="21"/>
      <c r="DR64" s="21"/>
      <c r="DS64" s="21"/>
      <c r="DT64" s="21"/>
      <c r="DU64" s="21"/>
      <c r="DV64" s="21"/>
      <c r="DW64" s="21"/>
      <c r="DX64" s="21"/>
      <c r="DY64" s="21"/>
      <c r="DZ64" s="21"/>
      <c r="EA64" s="21"/>
      <c r="EB64" s="21"/>
      <c r="EC64" s="21"/>
      <c r="ED64" s="21"/>
      <c r="EE64" s="21"/>
      <c r="EF64" s="21"/>
      <c r="EG64" s="21"/>
      <c r="EH64" s="21"/>
      <c r="EI64" s="21"/>
      <c r="EJ64" s="21"/>
      <c r="EK64" s="21"/>
      <c r="EL64" s="21"/>
      <c r="EM64" s="21"/>
      <c r="EN64" s="21"/>
      <c r="EO64" s="21"/>
    </row>
    <row r="65" spans="1:145" ht="15" customHeight="1">
      <c r="A65" s="21"/>
      <c r="B65" s="21"/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  <c r="DC65" s="21"/>
      <c r="DD65" s="21"/>
      <c r="DE65" s="21"/>
      <c r="DF65" s="21"/>
      <c r="DG65" s="21"/>
      <c r="DH65" s="21"/>
      <c r="DI65" s="21"/>
      <c r="DJ65" s="21"/>
      <c r="DK65" s="21"/>
      <c r="DL65" s="21"/>
      <c r="DM65" s="21"/>
      <c r="DN65" s="21"/>
      <c r="DO65" s="21"/>
      <c r="DP65" s="21"/>
      <c r="DQ65" s="21"/>
      <c r="DR65" s="21"/>
      <c r="DS65" s="21"/>
      <c r="DT65" s="21"/>
      <c r="DU65" s="21"/>
      <c r="DV65" s="21"/>
      <c r="DW65" s="21"/>
      <c r="DX65" s="21"/>
      <c r="DY65" s="21"/>
      <c r="DZ65" s="21"/>
      <c r="EA65" s="21"/>
      <c r="EB65" s="21"/>
      <c r="EC65" s="21"/>
      <c r="ED65" s="21"/>
      <c r="EE65" s="21"/>
      <c r="EF65" s="21"/>
      <c r="EG65" s="21"/>
      <c r="EH65" s="21"/>
      <c r="EI65" s="21"/>
      <c r="EJ65" s="21"/>
      <c r="EK65" s="21"/>
      <c r="EL65" s="21"/>
      <c r="EM65" s="21"/>
      <c r="EN65" s="21"/>
      <c r="EO65" s="21"/>
    </row>
    <row r="66" spans="1:145" ht="15" customHeight="1">
      <c r="A66" s="21"/>
      <c r="B66" s="21"/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  <c r="DC66" s="21"/>
      <c r="DD66" s="21"/>
      <c r="DE66" s="21"/>
      <c r="DF66" s="21"/>
      <c r="DG66" s="21"/>
      <c r="DH66" s="21"/>
      <c r="DI66" s="21"/>
      <c r="DJ66" s="21"/>
      <c r="DK66" s="21"/>
      <c r="DL66" s="21"/>
      <c r="DM66" s="21"/>
      <c r="DN66" s="21"/>
      <c r="DO66" s="21"/>
      <c r="DP66" s="21"/>
      <c r="DQ66" s="21"/>
      <c r="DR66" s="21"/>
      <c r="DS66" s="21"/>
      <c r="DT66" s="21"/>
      <c r="DU66" s="21"/>
      <c r="DV66" s="21"/>
      <c r="DW66" s="21"/>
      <c r="DX66" s="21"/>
      <c r="DY66" s="21"/>
      <c r="DZ66" s="21"/>
      <c r="EA66" s="21"/>
      <c r="EB66" s="21"/>
      <c r="EC66" s="21"/>
      <c r="ED66" s="21"/>
      <c r="EE66" s="21"/>
      <c r="EF66" s="21"/>
      <c r="EG66" s="21"/>
      <c r="EH66" s="21"/>
      <c r="EI66" s="21"/>
      <c r="EJ66" s="21"/>
      <c r="EK66" s="21"/>
      <c r="EL66" s="21"/>
      <c r="EM66" s="21"/>
      <c r="EN66" s="21"/>
      <c r="EO66" s="21"/>
    </row>
    <row r="67" spans="1:145" ht="15" customHeight="1">
      <c r="A67" s="21"/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  <c r="DC67" s="21"/>
      <c r="DD67" s="21"/>
      <c r="DE67" s="21"/>
      <c r="DF67" s="21"/>
      <c r="DG67" s="21"/>
      <c r="DH67" s="21"/>
      <c r="DI67" s="21"/>
      <c r="DJ67" s="21"/>
      <c r="DK67" s="21"/>
      <c r="DL67" s="21"/>
      <c r="DM67" s="21"/>
      <c r="DN67" s="21"/>
      <c r="DO67" s="21"/>
      <c r="DP67" s="21"/>
      <c r="DQ67" s="21"/>
      <c r="DR67" s="21"/>
      <c r="DS67" s="21"/>
      <c r="DT67" s="21"/>
      <c r="DU67" s="21"/>
      <c r="DV67" s="21"/>
      <c r="DW67" s="21"/>
      <c r="DX67" s="21"/>
      <c r="DY67" s="21"/>
      <c r="DZ67" s="21"/>
      <c r="EA67" s="21"/>
      <c r="EB67" s="21"/>
      <c r="EC67" s="21"/>
      <c r="ED67" s="21"/>
      <c r="EE67" s="21"/>
      <c r="EF67" s="21"/>
      <c r="EG67" s="21"/>
      <c r="EH67" s="21"/>
      <c r="EI67" s="21"/>
      <c r="EJ67" s="21"/>
      <c r="EK67" s="21"/>
      <c r="EL67" s="21"/>
      <c r="EM67" s="21"/>
      <c r="EN67" s="21"/>
      <c r="EO67" s="21"/>
    </row>
    <row r="68" spans="1:145" ht="15" customHeight="1">
      <c r="A68" s="21"/>
      <c r="B68" s="21"/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  <c r="DC68" s="21"/>
      <c r="DD68" s="21"/>
      <c r="DE68" s="21"/>
      <c r="DF68" s="21"/>
      <c r="DG68" s="21"/>
      <c r="DH68" s="21"/>
      <c r="DI68" s="21"/>
      <c r="DJ68" s="21"/>
      <c r="DK68" s="21"/>
      <c r="DL68" s="21"/>
      <c r="DM68" s="21"/>
      <c r="DN68" s="21"/>
      <c r="DO68" s="21"/>
      <c r="DP68" s="21"/>
      <c r="DQ68" s="21"/>
      <c r="DR68" s="21"/>
      <c r="DS68" s="21"/>
      <c r="DT68" s="21"/>
      <c r="DU68" s="21"/>
      <c r="DV68" s="21"/>
      <c r="DW68" s="21"/>
      <c r="DX68" s="21"/>
      <c r="DY68" s="21"/>
      <c r="DZ68" s="21"/>
      <c r="EA68" s="21"/>
      <c r="EB68" s="21"/>
      <c r="EC68" s="21"/>
      <c r="ED68" s="21"/>
      <c r="EE68" s="21"/>
      <c r="EF68" s="21"/>
      <c r="EG68" s="21"/>
      <c r="EH68" s="21"/>
      <c r="EI68" s="21"/>
      <c r="EJ68" s="21"/>
      <c r="EK68" s="21"/>
      <c r="EL68" s="21"/>
      <c r="EM68" s="21"/>
      <c r="EN68" s="21"/>
      <c r="EO68" s="21"/>
    </row>
    <row r="69" spans="1:145" ht="15" customHeight="1">
      <c r="A69" s="21"/>
      <c r="B69" s="21"/>
      <c r="C69" s="21"/>
      <c r="D69" s="21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  <c r="DC69" s="21"/>
      <c r="DD69" s="21"/>
      <c r="DE69" s="21"/>
      <c r="DF69" s="21"/>
      <c r="DG69" s="21"/>
      <c r="DH69" s="21"/>
      <c r="DI69" s="21"/>
      <c r="DJ69" s="21"/>
      <c r="DK69" s="21"/>
      <c r="DL69" s="21"/>
      <c r="DM69" s="21"/>
      <c r="DN69" s="21"/>
      <c r="DO69" s="21"/>
      <c r="DP69" s="21"/>
      <c r="DQ69" s="21"/>
      <c r="DR69" s="21"/>
      <c r="DS69" s="21"/>
      <c r="DT69" s="21"/>
      <c r="DU69" s="21"/>
      <c r="DV69" s="21"/>
      <c r="DW69" s="21"/>
      <c r="DX69" s="21"/>
      <c r="DY69" s="21"/>
      <c r="DZ69" s="21"/>
      <c r="EA69" s="21"/>
      <c r="EB69" s="21"/>
      <c r="EC69" s="21"/>
      <c r="ED69" s="21"/>
      <c r="EE69" s="21"/>
      <c r="EF69" s="21"/>
      <c r="EG69" s="21"/>
      <c r="EH69" s="21"/>
      <c r="EI69" s="21"/>
      <c r="EJ69" s="21"/>
      <c r="EK69" s="21"/>
      <c r="EL69" s="21"/>
      <c r="EM69" s="21"/>
      <c r="EN69" s="21"/>
      <c r="EO69" s="21"/>
    </row>
    <row r="70" spans="1:145" ht="15" customHeight="1">
      <c r="A70" s="21"/>
      <c r="B70" s="21"/>
      <c r="C70" s="21"/>
      <c r="D70" s="21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  <c r="DC70" s="21"/>
      <c r="DD70" s="21"/>
      <c r="DE70" s="21"/>
      <c r="DF70" s="21"/>
      <c r="DG70" s="21"/>
      <c r="DH70" s="21"/>
      <c r="DI70" s="21"/>
      <c r="DJ70" s="21"/>
      <c r="DK70" s="21"/>
      <c r="DL70" s="21"/>
      <c r="DM70" s="21"/>
      <c r="DN70" s="21"/>
      <c r="DO70" s="21"/>
      <c r="DP70" s="21"/>
      <c r="DQ70" s="21"/>
      <c r="DR70" s="21"/>
      <c r="DS70" s="21"/>
      <c r="DT70" s="21"/>
      <c r="DU70" s="21"/>
      <c r="DV70" s="21"/>
      <c r="DW70" s="21"/>
      <c r="DX70" s="21"/>
      <c r="DY70" s="21"/>
      <c r="DZ70" s="21"/>
      <c r="EA70" s="21"/>
      <c r="EB70" s="21"/>
      <c r="EC70" s="21"/>
      <c r="ED70" s="21"/>
      <c r="EE70" s="21"/>
      <c r="EF70" s="21"/>
      <c r="EG70" s="21"/>
      <c r="EH70" s="21"/>
      <c r="EI70" s="21"/>
      <c r="EJ70" s="21"/>
      <c r="EK70" s="21"/>
      <c r="EL70" s="21"/>
      <c r="EM70" s="21"/>
      <c r="EN70" s="21"/>
      <c r="EO70" s="21"/>
    </row>
    <row r="71" spans="1:145" ht="15" customHeight="1">
      <c r="A71" s="21"/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  <c r="DC71" s="21"/>
      <c r="DD71" s="21"/>
      <c r="DE71" s="21"/>
      <c r="DF71" s="21"/>
      <c r="DG71" s="21"/>
      <c r="DH71" s="21"/>
      <c r="DI71" s="21"/>
      <c r="DJ71" s="21"/>
      <c r="DK71" s="21"/>
      <c r="DL71" s="21"/>
      <c r="DM71" s="21"/>
      <c r="DN71" s="21"/>
      <c r="DO71" s="21"/>
      <c r="DP71" s="21"/>
      <c r="DQ71" s="21"/>
      <c r="DR71" s="21"/>
      <c r="DS71" s="21"/>
      <c r="DT71" s="21"/>
      <c r="DU71" s="21"/>
      <c r="DV71" s="21"/>
      <c r="DW71" s="21"/>
      <c r="DX71" s="21"/>
      <c r="DY71" s="21"/>
      <c r="DZ71" s="21"/>
      <c r="EA71" s="21"/>
      <c r="EB71" s="21"/>
      <c r="EC71" s="21"/>
      <c r="ED71" s="21"/>
      <c r="EE71" s="21"/>
      <c r="EF71" s="21"/>
      <c r="EG71" s="21"/>
      <c r="EH71" s="21"/>
      <c r="EI71" s="21"/>
      <c r="EJ71" s="21"/>
      <c r="EK71" s="21"/>
      <c r="EL71" s="21"/>
      <c r="EM71" s="21"/>
      <c r="EN71" s="21"/>
      <c r="EO71" s="21"/>
    </row>
    <row r="72" spans="1:145" ht="15" customHeight="1">
      <c r="A72" s="21"/>
      <c r="B72" s="21"/>
      <c r="C72" s="21"/>
      <c r="D72" s="21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  <c r="DC72" s="21"/>
      <c r="DD72" s="21"/>
      <c r="DE72" s="21"/>
      <c r="DF72" s="21"/>
      <c r="DG72" s="21"/>
      <c r="DH72" s="21"/>
      <c r="DI72" s="21"/>
      <c r="DJ72" s="21"/>
      <c r="DK72" s="21"/>
      <c r="DL72" s="21"/>
      <c r="DM72" s="21"/>
      <c r="DN72" s="21"/>
      <c r="DO72" s="21"/>
      <c r="DP72" s="21"/>
      <c r="DQ72" s="21"/>
      <c r="DR72" s="21"/>
      <c r="DS72" s="21"/>
      <c r="DT72" s="21"/>
      <c r="DU72" s="21"/>
      <c r="DV72" s="21"/>
      <c r="DW72" s="21"/>
      <c r="DX72" s="21"/>
      <c r="DY72" s="21"/>
      <c r="DZ72" s="21"/>
      <c r="EA72" s="21"/>
      <c r="EB72" s="21"/>
      <c r="EC72" s="21"/>
      <c r="ED72" s="21"/>
      <c r="EE72" s="21"/>
      <c r="EF72" s="21"/>
      <c r="EG72" s="21"/>
      <c r="EH72" s="21"/>
      <c r="EI72" s="21"/>
      <c r="EJ72" s="21"/>
      <c r="EK72" s="21"/>
      <c r="EL72" s="21"/>
      <c r="EM72" s="21"/>
      <c r="EN72" s="21"/>
      <c r="EO72" s="21"/>
    </row>
    <row r="73" spans="1:145" ht="15" customHeight="1">
      <c r="A73" s="21"/>
      <c r="B73" s="21"/>
      <c r="C73" s="21"/>
      <c r="D73" s="21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  <c r="DC73" s="21"/>
      <c r="DD73" s="21"/>
      <c r="DE73" s="21"/>
      <c r="DF73" s="21"/>
      <c r="DG73" s="21"/>
      <c r="DH73" s="21"/>
      <c r="DI73" s="21"/>
      <c r="DJ73" s="21"/>
      <c r="DK73" s="21"/>
      <c r="DL73" s="21"/>
      <c r="DM73" s="21"/>
      <c r="DN73" s="21"/>
      <c r="DO73" s="21"/>
      <c r="DP73" s="21"/>
      <c r="DQ73" s="21"/>
      <c r="DR73" s="21"/>
      <c r="DS73" s="21"/>
      <c r="DT73" s="21"/>
      <c r="DU73" s="21"/>
      <c r="DV73" s="21"/>
      <c r="DW73" s="21"/>
      <c r="DX73" s="21"/>
      <c r="DY73" s="21"/>
      <c r="DZ73" s="21"/>
      <c r="EA73" s="21"/>
      <c r="EB73" s="21"/>
      <c r="EC73" s="21"/>
      <c r="ED73" s="21"/>
      <c r="EE73" s="21"/>
      <c r="EF73" s="21"/>
      <c r="EG73" s="21"/>
      <c r="EH73" s="21"/>
      <c r="EI73" s="21"/>
      <c r="EJ73" s="21"/>
      <c r="EK73" s="21"/>
      <c r="EL73" s="21"/>
      <c r="EM73" s="21"/>
      <c r="EN73" s="21"/>
      <c r="EO73" s="21"/>
    </row>
    <row r="74" spans="1:145" ht="15" customHeight="1">
      <c r="A74" s="21"/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  <c r="DC74" s="21"/>
      <c r="DD74" s="21"/>
      <c r="DE74" s="21"/>
      <c r="DF74" s="21"/>
      <c r="DG74" s="21"/>
      <c r="DH74" s="21"/>
      <c r="DI74" s="21"/>
      <c r="DJ74" s="21"/>
      <c r="DK74" s="21"/>
      <c r="DL74" s="21"/>
      <c r="DM74" s="21"/>
      <c r="DN74" s="21"/>
      <c r="DO74" s="21"/>
      <c r="DP74" s="21"/>
      <c r="DQ74" s="21"/>
      <c r="DR74" s="21"/>
      <c r="DS74" s="21"/>
      <c r="DT74" s="21"/>
      <c r="DU74" s="21"/>
      <c r="DV74" s="21"/>
      <c r="DW74" s="21"/>
      <c r="DX74" s="21"/>
      <c r="DY74" s="21"/>
      <c r="DZ74" s="21"/>
      <c r="EA74" s="21"/>
      <c r="EB74" s="21"/>
      <c r="EC74" s="21"/>
      <c r="ED74" s="21"/>
      <c r="EE74" s="21"/>
      <c r="EF74" s="21"/>
      <c r="EG74" s="21"/>
      <c r="EH74" s="21"/>
      <c r="EI74" s="21"/>
      <c r="EJ74" s="21"/>
      <c r="EK74" s="21"/>
      <c r="EL74" s="21"/>
      <c r="EM74" s="21"/>
      <c r="EN74" s="21"/>
      <c r="EO74" s="21"/>
    </row>
    <row r="75" spans="1:145" ht="15" customHeight="1">
      <c r="A75" s="21"/>
      <c r="B75" s="21"/>
      <c r="C75" s="21"/>
      <c r="D75" s="21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  <c r="DC75" s="21"/>
      <c r="DD75" s="21"/>
      <c r="DE75" s="21"/>
      <c r="DF75" s="21"/>
      <c r="DG75" s="21"/>
      <c r="DH75" s="21"/>
      <c r="DI75" s="21"/>
      <c r="DJ75" s="21"/>
      <c r="DK75" s="21"/>
      <c r="DL75" s="21"/>
      <c r="DM75" s="21"/>
      <c r="DN75" s="21"/>
      <c r="DO75" s="21"/>
      <c r="DP75" s="21"/>
      <c r="DQ75" s="21"/>
      <c r="DR75" s="21"/>
      <c r="DS75" s="21"/>
      <c r="DT75" s="21"/>
      <c r="DU75" s="21"/>
      <c r="DV75" s="21"/>
      <c r="DW75" s="21"/>
      <c r="DX75" s="21"/>
      <c r="DY75" s="21"/>
      <c r="DZ75" s="21"/>
      <c r="EA75" s="21"/>
      <c r="EB75" s="21"/>
      <c r="EC75" s="21"/>
      <c r="ED75" s="21"/>
      <c r="EE75" s="21"/>
      <c r="EF75" s="21"/>
      <c r="EG75" s="21"/>
      <c r="EH75" s="21"/>
      <c r="EI75" s="21"/>
      <c r="EJ75" s="21"/>
      <c r="EK75" s="21"/>
      <c r="EL75" s="21"/>
      <c r="EM75" s="21"/>
      <c r="EN75" s="21"/>
      <c r="EO75" s="21"/>
    </row>
    <row r="76" spans="1:145" ht="15" customHeight="1">
      <c r="A76" s="21"/>
      <c r="B76" s="21"/>
      <c r="C76" s="21"/>
      <c r="D76" s="21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  <c r="DC76" s="21"/>
      <c r="DD76" s="21"/>
      <c r="DE76" s="21"/>
      <c r="DF76" s="21"/>
      <c r="DG76" s="21"/>
      <c r="DH76" s="21"/>
      <c r="DI76" s="21"/>
      <c r="DJ76" s="21"/>
      <c r="DK76" s="21"/>
      <c r="DL76" s="21"/>
      <c r="DM76" s="21"/>
      <c r="DN76" s="21"/>
      <c r="DO76" s="21"/>
      <c r="DP76" s="21"/>
      <c r="DQ76" s="21"/>
      <c r="DR76" s="21"/>
      <c r="DS76" s="21"/>
      <c r="DT76" s="21"/>
      <c r="DU76" s="21"/>
      <c r="DV76" s="21"/>
      <c r="DW76" s="21"/>
      <c r="DX76" s="21"/>
      <c r="DY76" s="21"/>
      <c r="DZ76" s="21"/>
      <c r="EA76" s="21"/>
      <c r="EB76" s="21"/>
      <c r="EC76" s="21"/>
      <c r="ED76" s="21"/>
      <c r="EE76" s="21"/>
      <c r="EF76" s="21"/>
      <c r="EG76" s="21"/>
      <c r="EH76" s="21"/>
      <c r="EI76" s="21"/>
      <c r="EJ76" s="21"/>
      <c r="EK76" s="21"/>
      <c r="EL76" s="21"/>
      <c r="EM76" s="21"/>
      <c r="EN76" s="21"/>
      <c r="EO76" s="21"/>
    </row>
    <row r="77" spans="1:145" ht="15" customHeight="1">
      <c r="A77" s="21"/>
      <c r="B77" s="21"/>
      <c r="C77" s="21"/>
      <c r="D77" s="21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  <c r="DC77" s="21"/>
      <c r="DD77" s="21"/>
      <c r="DE77" s="21"/>
      <c r="DF77" s="21"/>
      <c r="DG77" s="21"/>
      <c r="DH77" s="21"/>
      <c r="DI77" s="21"/>
      <c r="DJ77" s="21"/>
      <c r="DK77" s="21"/>
      <c r="DL77" s="21"/>
      <c r="DM77" s="21"/>
      <c r="DN77" s="21"/>
      <c r="DO77" s="21"/>
      <c r="DP77" s="21"/>
      <c r="DQ77" s="21"/>
      <c r="DR77" s="21"/>
      <c r="DS77" s="21"/>
      <c r="DT77" s="21"/>
      <c r="DU77" s="21"/>
      <c r="DV77" s="21"/>
      <c r="DW77" s="21"/>
      <c r="DX77" s="21"/>
      <c r="DY77" s="21"/>
      <c r="DZ77" s="21"/>
      <c r="EA77" s="21"/>
      <c r="EB77" s="21"/>
      <c r="EC77" s="21"/>
      <c r="ED77" s="21"/>
      <c r="EE77" s="21"/>
      <c r="EF77" s="21"/>
      <c r="EG77" s="21"/>
      <c r="EH77" s="21"/>
      <c r="EI77" s="21"/>
      <c r="EJ77" s="21"/>
      <c r="EK77" s="21"/>
      <c r="EL77" s="21"/>
      <c r="EM77" s="21"/>
      <c r="EN77" s="21"/>
      <c r="EO77" s="21"/>
    </row>
    <row r="78" spans="1:145" ht="15" customHeight="1">
      <c r="A78" s="21"/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  <c r="DC78" s="21"/>
      <c r="DD78" s="21"/>
      <c r="DE78" s="21"/>
      <c r="DF78" s="21"/>
      <c r="DG78" s="21"/>
      <c r="DH78" s="21"/>
      <c r="DI78" s="21"/>
      <c r="DJ78" s="21"/>
      <c r="DK78" s="21"/>
      <c r="DL78" s="21"/>
      <c r="DM78" s="21"/>
      <c r="DN78" s="21"/>
      <c r="DO78" s="21"/>
      <c r="DP78" s="21"/>
      <c r="DQ78" s="21"/>
      <c r="DR78" s="21"/>
      <c r="DS78" s="21"/>
      <c r="DT78" s="21"/>
      <c r="DU78" s="21"/>
      <c r="DV78" s="21"/>
      <c r="DW78" s="21"/>
      <c r="DX78" s="21"/>
      <c r="DY78" s="21"/>
      <c r="DZ78" s="21"/>
      <c r="EA78" s="21"/>
      <c r="EB78" s="21"/>
      <c r="EC78" s="21"/>
      <c r="ED78" s="21"/>
      <c r="EE78" s="21"/>
      <c r="EF78" s="21"/>
      <c r="EG78" s="21"/>
      <c r="EH78" s="21"/>
      <c r="EI78" s="21"/>
      <c r="EJ78" s="21"/>
      <c r="EK78" s="21"/>
      <c r="EL78" s="21"/>
      <c r="EM78" s="21"/>
      <c r="EN78" s="21"/>
      <c r="EO78" s="21"/>
    </row>
    <row r="79" spans="1:145" ht="15" customHeight="1">
      <c r="A79" s="21"/>
      <c r="B79" s="21"/>
      <c r="C79" s="21"/>
      <c r="D79" s="21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  <c r="DC79" s="21"/>
      <c r="DD79" s="21"/>
      <c r="DE79" s="21"/>
      <c r="DF79" s="21"/>
      <c r="DG79" s="21"/>
      <c r="DH79" s="21"/>
      <c r="DI79" s="21"/>
      <c r="DJ79" s="21"/>
      <c r="DK79" s="21"/>
      <c r="DL79" s="21"/>
      <c r="DM79" s="21"/>
      <c r="DN79" s="21"/>
      <c r="DO79" s="21"/>
      <c r="DP79" s="21"/>
      <c r="DQ79" s="21"/>
      <c r="DR79" s="21"/>
      <c r="DS79" s="21"/>
      <c r="DT79" s="21"/>
      <c r="DU79" s="21"/>
      <c r="DV79" s="21"/>
      <c r="DW79" s="21"/>
      <c r="DX79" s="21"/>
      <c r="DY79" s="21"/>
      <c r="DZ79" s="21"/>
      <c r="EA79" s="21"/>
      <c r="EB79" s="21"/>
      <c r="EC79" s="21"/>
      <c r="ED79" s="21"/>
      <c r="EE79" s="21"/>
      <c r="EF79" s="21"/>
      <c r="EG79" s="21"/>
      <c r="EH79" s="21"/>
      <c r="EI79" s="21"/>
      <c r="EJ79" s="21"/>
      <c r="EK79" s="21"/>
      <c r="EL79" s="21"/>
      <c r="EM79" s="21"/>
      <c r="EN79" s="21"/>
      <c r="EO79" s="21"/>
    </row>
    <row r="80" spans="1:145" ht="15" customHeight="1">
      <c r="A80" s="21"/>
      <c r="B80" s="21"/>
      <c r="C80" s="21"/>
      <c r="D80" s="21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  <c r="DC80" s="21"/>
      <c r="DD80" s="21"/>
      <c r="DE80" s="21"/>
      <c r="DF80" s="21"/>
      <c r="DG80" s="21"/>
      <c r="DH80" s="21"/>
      <c r="DI80" s="21"/>
      <c r="DJ80" s="21"/>
      <c r="DK80" s="21"/>
      <c r="DL80" s="21"/>
      <c r="DM80" s="21"/>
      <c r="DN80" s="21"/>
      <c r="DO80" s="21"/>
      <c r="DP80" s="21"/>
      <c r="DQ80" s="21"/>
      <c r="DR80" s="21"/>
      <c r="DS80" s="21"/>
      <c r="DT80" s="21"/>
      <c r="DU80" s="21"/>
      <c r="DV80" s="21"/>
      <c r="DW80" s="21"/>
      <c r="DX80" s="21"/>
      <c r="DY80" s="21"/>
      <c r="DZ80" s="21"/>
      <c r="EA80" s="21"/>
      <c r="EB80" s="21"/>
      <c r="EC80" s="21"/>
      <c r="ED80" s="21"/>
      <c r="EE80" s="21"/>
      <c r="EF80" s="21"/>
      <c r="EG80" s="21"/>
      <c r="EH80" s="21"/>
      <c r="EI80" s="21"/>
      <c r="EJ80" s="21"/>
      <c r="EK80" s="21"/>
      <c r="EL80" s="21"/>
      <c r="EM80" s="21"/>
      <c r="EN80" s="21"/>
      <c r="EO80" s="21"/>
    </row>
    <row r="81" spans="1:145" ht="15" customHeight="1">
      <c r="A81" s="21"/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  <c r="DC81" s="21"/>
      <c r="DD81" s="21"/>
      <c r="DE81" s="21"/>
      <c r="DF81" s="21"/>
      <c r="DG81" s="21"/>
      <c r="DH81" s="21"/>
      <c r="DI81" s="21"/>
      <c r="DJ81" s="21"/>
      <c r="DK81" s="21"/>
      <c r="DL81" s="21"/>
      <c r="DM81" s="21"/>
      <c r="DN81" s="21"/>
      <c r="DO81" s="21"/>
      <c r="DP81" s="21"/>
      <c r="DQ81" s="21"/>
      <c r="DR81" s="21"/>
      <c r="DS81" s="21"/>
      <c r="DT81" s="21"/>
      <c r="DU81" s="21"/>
      <c r="DV81" s="21"/>
      <c r="DW81" s="21"/>
      <c r="DX81" s="21"/>
      <c r="DY81" s="21"/>
      <c r="DZ81" s="21"/>
      <c r="EA81" s="21"/>
      <c r="EB81" s="21"/>
      <c r="EC81" s="21"/>
      <c r="ED81" s="21"/>
      <c r="EE81" s="21"/>
      <c r="EF81" s="21"/>
      <c r="EG81" s="21"/>
      <c r="EH81" s="21"/>
      <c r="EI81" s="21"/>
      <c r="EJ81" s="21"/>
      <c r="EK81" s="21"/>
      <c r="EL81" s="21"/>
      <c r="EM81" s="21"/>
      <c r="EN81" s="21"/>
      <c r="EO81" s="21"/>
    </row>
    <row r="82" spans="1:145" ht="15" customHeight="1">
      <c r="A82" s="21"/>
      <c r="B82" s="21"/>
      <c r="C82" s="21"/>
      <c r="D82" s="21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  <c r="DC82" s="21"/>
      <c r="DD82" s="21"/>
      <c r="DE82" s="21"/>
      <c r="DF82" s="21"/>
      <c r="DG82" s="21"/>
      <c r="DH82" s="21"/>
      <c r="DI82" s="21"/>
      <c r="DJ82" s="21"/>
      <c r="DK82" s="21"/>
      <c r="DL82" s="21"/>
      <c r="DM82" s="21"/>
      <c r="DN82" s="21"/>
      <c r="DO82" s="21"/>
      <c r="DP82" s="21"/>
      <c r="DQ82" s="21"/>
      <c r="DR82" s="21"/>
      <c r="DS82" s="21"/>
      <c r="DT82" s="21"/>
      <c r="DU82" s="21"/>
      <c r="DV82" s="21"/>
      <c r="DW82" s="21"/>
      <c r="DX82" s="21"/>
      <c r="DY82" s="21"/>
      <c r="DZ82" s="21"/>
      <c r="EA82" s="21"/>
      <c r="EB82" s="21"/>
      <c r="EC82" s="21"/>
      <c r="ED82" s="21"/>
      <c r="EE82" s="21"/>
      <c r="EF82" s="21"/>
      <c r="EG82" s="21"/>
      <c r="EH82" s="21"/>
      <c r="EI82" s="21"/>
      <c r="EJ82" s="21"/>
      <c r="EK82" s="21"/>
      <c r="EL82" s="21"/>
      <c r="EM82" s="21"/>
      <c r="EN82" s="21"/>
      <c r="EO82" s="21"/>
    </row>
    <row r="83" spans="1:145" ht="15" customHeight="1">
      <c r="A83" s="21"/>
      <c r="B83" s="21"/>
      <c r="C83" s="21"/>
      <c r="D83" s="21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  <c r="DC83" s="21"/>
      <c r="DD83" s="21"/>
      <c r="DE83" s="21"/>
      <c r="DF83" s="21"/>
      <c r="DG83" s="21"/>
      <c r="DH83" s="21"/>
      <c r="DI83" s="21"/>
      <c r="DJ83" s="21"/>
      <c r="DK83" s="21"/>
      <c r="DL83" s="21"/>
      <c r="DM83" s="21"/>
      <c r="DN83" s="21"/>
      <c r="DO83" s="21"/>
      <c r="DP83" s="21"/>
      <c r="DQ83" s="21"/>
      <c r="DR83" s="21"/>
      <c r="DS83" s="21"/>
      <c r="DT83" s="21"/>
      <c r="DU83" s="21"/>
      <c r="DV83" s="21"/>
      <c r="DW83" s="21"/>
      <c r="DX83" s="21"/>
      <c r="DY83" s="21"/>
      <c r="DZ83" s="21"/>
      <c r="EA83" s="21"/>
      <c r="EB83" s="21"/>
      <c r="EC83" s="21"/>
      <c r="ED83" s="21"/>
      <c r="EE83" s="21"/>
      <c r="EF83" s="21"/>
      <c r="EG83" s="21"/>
      <c r="EH83" s="21"/>
      <c r="EI83" s="21"/>
      <c r="EJ83" s="21"/>
      <c r="EK83" s="21"/>
      <c r="EL83" s="21"/>
      <c r="EM83" s="21"/>
      <c r="EN83" s="21"/>
      <c r="EO83" s="21"/>
    </row>
    <row r="84" spans="1:145" ht="15" customHeight="1">
      <c r="A84" s="21"/>
      <c r="B84" s="21"/>
      <c r="C84" s="21"/>
      <c r="D84" s="21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  <c r="DC84" s="21"/>
      <c r="DD84" s="21"/>
      <c r="DE84" s="21"/>
      <c r="DF84" s="21"/>
      <c r="DG84" s="21"/>
      <c r="DH84" s="21"/>
      <c r="DI84" s="21"/>
      <c r="DJ84" s="21"/>
      <c r="DK84" s="21"/>
      <c r="DL84" s="21"/>
      <c r="DM84" s="21"/>
      <c r="DN84" s="21"/>
      <c r="DO84" s="21"/>
      <c r="DP84" s="21"/>
      <c r="DQ84" s="21"/>
      <c r="DR84" s="21"/>
      <c r="DS84" s="21"/>
      <c r="DT84" s="21"/>
      <c r="DU84" s="21"/>
      <c r="DV84" s="21"/>
      <c r="DW84" s="21"/>
      <c r="DX84" s="21"/>
      <c r="DY84" s="21"/>
      <c r="DZ84" s="21"/>
      <c r="EA84" s="21"/>
      <c r="EB84" s="21"/>
      <c r="EC84" s="21"/>
      <c r="ED84" s="21"/>
      <c r="EE84" s="21"/>
      <c r="EF84" s="21"/>
      <c r="EG84" s="21"/>
      <c r="EH84" s="21"/>
      <c r="EI84" s="21"/>
      <c r="EJ84" s="21"/>
      <c r="EK84" s="21"/>
      <c r="EL84" s="21"/>
      <c r="EM84" s="21"/>
      <c r="EN84" s="21"/>
      <c r="EO84" s="21"/>
    </row>
    <row r="85" spans="1:145" ht="15" customHeight="1">
      <c r="A85" s="21"/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  <c r="DC85" s="21"/>
      <c r="DD85" s="21"/>
      <c r="DE85" s="21"/>
      <c r="DF85" s="21"/>
      <c r="DG85" s="21"/>
      <c r="DH85" s="21"/>
      <c r="DI85" s="21"/>
      <c r="DJ85" s="21"/>
      <c r="DK85" s="21"/>
      <c r="DL85" s="21"/>
      <c r="DM85" s="21"/>
      <c r="DN85" s="21"/>
      <c r="DO85" s="21"/>
      <c r="DP85" s="21"/>
      <c r="DQ85" s="21"/>
      <c r="DR85" s="21"/>
      <c r="DS85" s="21"/>
      <c r="DT85" s="21"/>
      <c r="DU85" s="21"/>
      <c r="DV85" s="21"/>
      <c r="DW85" s="21"/>
      <c r="DX85" s="21"/>
      <c r="DY85" s="21"/>
      <c r="DZ85" s="21"/>
      <c r="EA85" s="21"/>
      <c r="EB85" s="21"/>
      <c r="EC85" s="21"/>
      <c r="ED85" s="21"/>
      <c r="EE85" s="21"/>
      <c r="EF85" s="21"/>
      <c r="EG85" s="21"/>
      <c r="EH85" s="21"/>
      <c r="EI85" s="21"/>
      <c r="EJ85" s="21"/>
      <c r="EK85" s="21"/>
      <c r="EL85" s="21"/>
      <c r="EM85" s="21"/>
      <c r="EN85" s="21"/>
      <c r="EO85" s="21"/>
    </row>
    <row r="86" spans="1:145" ht="15" customHeight="1">
      <c r="A86" s="21"/>
      <c r="B86" s="21"/>
      <c r="C86" s="21"/>
      <c r="D86" s="21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  <c r="DC86" s="21"/>
      <c r="DD86" s="21"/>
      <c r="DE86" s="21"/>
      <c r="DF86" s="21"/>
      <c r="DG86" s="21"/>
      <c r="DH86" s="21"/>
      <c r="DI86" s="21"/>
      <c r="DJ86" s="21"/>
      <c r="DK86" s="21"/>
      <c r="DL86" s="21"/>
      <c r="DM86" s="21"/>
      <c r="DN86" s="21"/>
      <c r="DO86" s="21"/>
      <c r="DP86" s="21"/>
      <c r="DQ86" s="21"/>
      <c r="DR86" s="21"/>
      <c r="DS86" s="21"/>
      <c r="DT86" s="21"/>
      <c r="DU86" s="21"/>
      <c r="DV86" s="21"/>
      <c r="DW86" s="21"/>
      <c r="DX86" s="21"/>
      <c r="DY86" s="21"/>
      <c r="DZ86" s="21"/>
      <c r="EA86" s="21"/>
      <c r="EB86" s="21"/>
      <c r="EC86" s="21"/>
      <c r="ED86" s="21"/>
      <c r="EE86" s="21"/>
      <c r="EF86" s="21"/>
      <c r="EG86" s="21"/>
      <c r="EH86" s="21"/>
      <c r="EI86" s="21"/>
      <c r="EJ86" s="21"/>
      <c r="EK86" s="21"/>
      <c r="EL86" s="21"/>
      <c r="EM86" s="21"/>
      <c r="EN86" s="21"/>
      <c r="EO86" s="21"/>
    </row>
    <row r="87" spans="1:145" ht="15" customHeight="1">
      <c r="A87" s="21"/>
      <c r="B87" s="21"/>
      <c r="C87" s="21"/>
      <c r="D87" s="21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  <c r="DC87" s="21"/>
      <c r="DD87" s="21"/>
      <c r="DE87" s="21"/>
      <c r="DF87" s="21"/>
      <c r="DG87" s="21"/>
      <c r="DH87" s="21"/>
      <c r="DI87" s="21"/>
      <c r="DJ87" s="21"/>
      <c r="DK87" s="21"/>
      <c r="DL87" s="21"/>
      <c r="DM87" s="21"/>
      <c r="DN87" s="21"/>
      <c r="DO87" s="21"/>
      <c r="DP87" s="21"/>
      <c r="DQ87" s="21"/>
      <c r="DR87" s="21"/>
      <c r="DS87" s="21"/>
      <c r="DT87" s="21"/>
      <c r="DU87" s="21"/>
      <c r="DV87" s="21"/>
      <c r="DW87" s="21"/>
      <c r="DX87" s="21"/>
      <c r="DY87" s="21"/>
      <c r="DZ87" s="21"/>
      <c r="EA87" s="21"/>
      <c r="EB87" s="21"/>
      <c r="EC87" s="21"/>
      <c r="ED87" s="21"/>
      <c r="EE87" s="21"/>
      <c r="EF87" s="21"/>
      <c r="EG87" s="21"/>
      <c r="EH87" s="21"/>
      <c r="EI87" s="21"/>
      <c r="EJ87" s="21"/>
      <c r="EK87" s="21"/>
      <c r="EL87" s="21"/>
      <c r="EM87" s="21"/>
      <c r="EN87" s="21"/>
      <c r="EO87" s="21"/>
    </row>
    <row r="88" spans="1:145" ht="15" customHeight="1">
      <c r="A88" s="21"/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  <c r="DC88" s="21"/>
      <c r="DD88" s="21"/>
      <c r="DE88" s="21"/>
      <c r="DF88" s="21"/>
      <c r="DG88" s="21"/>
      <c r="DH88" s="21"/>
      <c r="DI88" s="21"/>
      <c r="DJ88" s="21"/>
      <c r="DK88" s="21"/>
      <c r="DL88" s="21"/>
      <c r="DM88" s="21"/>
      <c r="DN88" s="21"/>
      <c r="DO88" s="21"/>
      <c r="DP88" s="21"/>
      <c r="DQ88" s="21"/>
      <c r="DR88" s="21"/>
      <c r="DS88" s="21"/>
      <c r="DT88" s="21"/>
      <c r="DU88" s="21"/>
      <c r="DV88" s="21"/>
      <c r="DW88" s="21"/>
      <c r="DX88" s="21"/>
      <c r="DY88" s="21"/>
      <c r="DZ88" s="21"/>
      <c r="EA88" s="21"/>
      <c r="EB88" s="21"/>
      <c r="EC88" s="21"/>
      <c r="ED88" s="21"/>
      <c r="EE88" s="21"/>
      <c r="EF88" s="21"/>
      <c r="EG88" s="21"/>
      <c r="EH88" s="21"/>
      <c r="EI88" s="21"/>
      <c r="EJ88" s="21"/>
      <c r="EK88" s="21"/>
      <c r="EL88" s="21"/>
      <c r="EM88" s="21"/>
      <c r="EN88" s="21"/>
      <c r="EO88" s="21"/>
    </row>
    <row r="89" spans="1:145" ht="15" customHeight="1">
      <c r="A89" s="21"/>
      <c r="B89" s="21"/>
      <c r="C89" s="21"/>
      <c r="D89" s="21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  <c r="DC89" s="21"/>
      <c r="DD89" s="21"/>
      <c r="DE89" s="21"/>
      <c r="DF89" s="21"/>
      <c r="DG89" s="21"/>
      <c r="DH89" s="21"/>
      <c r="DI89" s="21"/>
      <c r="DJ89" s="21"/>
      <c r="DK89" s="21"/>
      <c r="DL89" s="21"/>
      <c r="DM89" s="21"/>
      <c r="DN89" s="21"/>
      <c r="DO89" s="21"/>
      <c r="DP89" s="21"/>
      <c r="DQ89" s="21"/>
      <c r="DR89" s="21"/>
      <c r="DS89" s="21"/>
      <c r="DT89" s="21"/>
      <c r="DU89" s="21"/>
      <c r="DV89" s="21"/>
      <c r="DW89" s="21"/>
      <c r="DX89" s="21"/>
      <c r="DY89" s="21"/>
      <c r="DZ89" s="21"/>
      <c r="EA89" s="21"/>
      <c r="EB89" s="21"/>
      <c r="EC89" s="21"/>
      <c r="ED89" s="21"/>
      <c r="EE89" s="21"/>
      <c r="EF89" s="21"/>
      <c r="EG89" s="21"/>
      <c r="EH89" s="21"/>
      <c r="EI89" s="21"/>
      <c r="EJ89" s="21"/>
      <c r="EK89" s="21"/>
      <c r="EL89" s="21"/>
      <c r="EM89" s="21"/>
      <c r="EN89" s="21"/>
      <c r="EO89" s="21"/>
    </row>
    <row r="90" spans="1:145" ht="15" customHeight="1">
      <c r="A90" s="21"/>
      <c r="B90" s="21"/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  <c r="DC90" s="21"/>
      <c r="DD90" s="21"/>
      <c r="DE90" s="21"/>
      <c r="DF90" s="21"/>
      <c r="DG90" s="21"/>
      <c r="DH90" s="21"/>
      <c r="DI90" s="21"/>
      <c r="DJ90" s="21"/>
      <c r="DK90" s="21"/>
      <c r="DL90" s="21"/>
      <c r="DM90" s="21"/>
      <c r="DN90" s="21"/>
      <c r="DO90" s="21"/>
      <c r="DP90" s="21"/>
      <c r="DQ90" s="21"/>
      <c r="DR90" s="21"/>
      <c r="DS90" s="21"/>
      <c r="DT90" s="21"/>
      <c r="DU90" s="21"/>
      <c r="DV90" s="21"/>
      <c r="DW90" s="21"/>
      <c r="DX90" s="21"/>
      <c r="DY90" s="21"/>
      <c r="DZ90" s="21"/>
      <c r="EA90" s="21"/>
      <c r="EB90" s="21"/>
      <c r="EC90" s="21"/>
      <c r="ED90" s="21"/>
      <c r="EE90" s="21"/>
      <c r="EF90" s="21"/>
      <c r="EG90" s="21"/>
      <c r="EH90" s="21"/>
      <c r="EI90" s="21"/>
      <c r="EJ90" s="21"/>
      <c r="EK90" s="21"/>
      <c r="EL90" s="21"/>
      <c r="EM90" s="21"/>
      <c r="EN90" s="21"/>
      <c r="EO90" s="21"/>
    </row>
    <row r="91" spans="1:145" ht="15" customHeight="1">
      <c r="A91" s="21"/>
      <c r="B91" s="21"/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  <c r="DC91" s="21"/>
      <c r="DD91" s="21"/>
      <c r="DE91" s="21"/>
      <c r="DF91" s="21"/>
      <c r="DG91" s="21"/>
      <c r="DH91" s="21"/>
      <c r="DI91" s="21"/>
      <c r="DJ91" s="21"/>
      <c r="DK91" s="21"/>
      <c r="DL91" s="21"/>
      <c r="DM91" s="21"/>
      <c r="DN91" s="21"/>
      <c r="DO91" s="21"/>
      <c r="DP91" s="21"/>
      <c r="DQ91" s="21"/>
      <c r="DR91" s="21"/>
      <c r="DS91" s="21"/>
      <c r="DT91" s="21"/>
      <c r="DU91" s="21"/>
      <c r="DV91" s="21"/>
      <c r="DW91" s="21"/>
      <c r="DX91" s="21"/>
      <c r="DY91" s="21"/>
      <c r="DZ91" s="21"/>
      <c r="EA91" s="21"/>
      <c r="EB91" s="21"/>
      <c r="EC91" s="21"/>
      <c r="ED91" s="21"/>
      <c r="EE91" s="21"/>
      <c r="EF91" s="21"/>
      <c r="EG91" s="21"/>
      <c r="EH91" s="21"/>
      <c r="EI91" s="21"/>
      <c r="EJ91" s="21"/>
      <c r="EK91" s="21"/>
      <c r="EL91" s="21"/>
      <c r="EM91" s="21"/>
      <c r="EN91" s="21"/>
      <c r="EO91" s="21"/>
    </row>
    <row r="92" spans="1:145" ht="15" customHeight="1">
      <c r="A92" s="21"/>
      <c r="B92" s="21"/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  <c r="DC92" s="21"/>
      <c r="DD92" s="21"/>
      <c r="DE92" s="21"/>
      <c r="DF92" s="21"/>
      <c r="DG92" s="21"/>
      <c r="DH92" s="21"/>
      <c r="DI92" s="21"/>
      <c r="DJ92" s="21"/>
      <c r="DK92" s="21"/>
      <c r="DL92" s="21"/>
      <c r="DM92" s="21"/>
      <c r="DN92" s="21"/>
      <c r="DO92" s="21"/>
      <c r="DP92" s="21"/>
      <c r="DQ92" s="21"/>
      <c r="DR92" s="21"/>
      <c r="DS92" s="21"/>
      <c r="DT92" s="21"/>
      <c r="DU92" s="21"/>
      <c r="DV92" s="21"/>
      <c r="DW92" s="21"/>
      <c r="DX92" s="21"/>
      <c r="DY92" s="21"/>
      <c r="DZ92" s="21"/>
      <c r="EA92" s="21"/>
      <c r="EB92" s="21"/>
      <c r="EC92" s="21"/>
      <c r="ED92" s="21"/>
      <c r="EE92" s="21"/>
      <c r="EF92" s="21"/>
      <c r="EG92" s="21"/>
      <c r="EH92" s="21"/>
      <c r="EI92" s="21"/>
      <c r="EJ92" s="21"/>
      <c r="EK92" s="21"/>
      <c r="EL92" s="21"/>
      <c r="EM92" s="21"/>
      <c r="EN92" s="21"/>
      <c r="EO92" s="21"/>
    </row>
    <row r="93" spans="1:145" ht="15" customHeight="1">
      <c r="A93" s="21"/>
      <c r="B93" s="21"/>
      <c r="C93" s="21"/>
      <c r="D93" s="21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  <c r="DC93" s="21"/>
      <c r="DD93" s="21"/>
      <c r="DE93" s="21"/>
      <c r="DF93" s="21"/>
      <c r="DG93" s="21"/>
      <c r="DH93" s="21"/>
      <c r="DI93" s="21"/>
      <c r="DJ93" s="21"/>
      <c r="DK93" s="21"/>
      <c r="DL93" s="21"/>
      <c r="DM93" s="21"/>
      <c r="DN93" s="21"/>
      <c r="DO93" s="21"/>
      <c r="DP93" s="21"/>
      <c r="DQ93" s="21"/>
      <c r="DR93" s="21"/>
      <c r="DS93" s="21"/>
      <c r="DT93" s="21"/>
      <c r="DU93" s="21"/>
      <c r="DV93" s="21"/>
      <c r="DW93" s="21"/>
      <c r="DX93" s="21"/>
      <c r="DY93" s="21"/>
      <c r="DZ93" s="21"/>
      <c r="EA93" s="21"/>
      <c r="EB93" s="21"/>
      <c r="EC93" s="21"/>
      <c r="ED93" s="21"/>
      <c r="EE93" s="21"/>
      <c r="EF93" s="21"/>
      <c r="EG93" s="21"/>
      <c r="EH93" s="21"/>
      <c r="EI93" s="21"/>
      <c r="EJ93" s="21"/>
      <c r="EK93" s="21"/>
      <c r="EL93" s="21"/>
      <c r="EM93" s="21"/>
      <c r="EN93" s="21"/>
      <c r="EO93" s="21"/>
    </row>
    <row r="94" spans="1:145" ht="15" customHeight="1">
      <c r="A94" s="21"/>
      <c r="B94" s="21"/>
      <c r="C94" s="21"/>
      <c r="D94" s="21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  <c r="AH94" s="21"/>
      <c r="AI94" s="21"/>
      <c r="AJ94" s="21"/>
      <c r="AK94" s="21"/>
      <c r="AL94" s="21"/>
      <c r="AM94" s="21"/>
      <c r="AN94" s="21"/>
      <c r="AO94" s="21"/>
      <c r="AP94" s="21"/>
      <c r="AQ94" s="21"/>
      <c r="AR94" s="21"/>
      <c r="AS94" s="21"/>
      <c r="AT94" s="21"/>
      <c r="AU94" s="21"/>
      <c r="AV94" s="21"/>
      <c r="AW94" s="21"/>
      <c r="AX94" s="21"/>
      <c r="AY94" s="21"/>
      <c r="AZ94" s="21"/>
      <c r="BA94" s="21"/>
      <c r="BB94" s="21"/>
      <c r="BC94" s="21"/>
      <c r="BD94" s="21"/>
      <c r="BE94" s="21"/>
      <c r="BF94" s="21"/>
      <c r="BG94" s="21"/>
      <c r="BH94" s="21"/>
      <c r="BI94" s="21"/>
      <c r="BJ94" s="21"/>
      <c r="BK94" s="21"/>
      <c r="BL94" s="21"/>
      <c r="BM94" s="21"/>
      <c r="BN94" s="21"/>
      <c r="BO94" s="21"/>
      <c r="BP94" s="21"/>
      <c r="BQ94" s="21"/>
      <c r="BR94" s="21"/>
      <c r="BS94" s="21"/>
      <c r="BT94" s="21"/>
      <c r="BU94" s="21"/>
      <c r="BV94" s="21"/>
      <c r="BW94" s="21"/>
      <c r="BX94" s="21"/>
      <c r="BY94" s="21"/>
      <c r="BZ94" s="21"/>
      <c r="CA94" s="21"/>
      <c r="CB94" s="21"/>
      <c r="CC94" s="21"/>
      <c r="CD94" s="21"/>
      <c r="CE94" s="21"/>
      <c r="CF94" s="21"/>
      <c r="CG94" s="21"/>
      <c r="CH94" s="21"/>
      <c r="CI94" s="21"/>
      <c r="CJ94" s="21"/>
      <c r="CK94" s="21"/>
      <c r="CL94" s="21"/>
      <c r="CM94" s="21"/>
      <c r="CN94" s="21"/>
      <c r="CO94" s="21"/>
      <c r="CP94" s="21"/>
      <c r="CQ94" s="21"/>
      <c r="CR94" s="21"/>
      <c r="CS94" s="21"/>
      <c r="CT94" s="21"/>
      <c r="CU94" s="21"/>
      <c r="CV94" s="21"/>
      <c r="CW94" s="21"/>
      <c r="CX94" s="21"/>
      <c r="CY94" s="21"/>
      <c r="CZ94" s="21"/>
      <c r="DA94" s="21"/>
      <c r="DB94" s="21"/>
      <c r="DC94" s="21"/>
      <c r="DD94" s="21"/>
      <c r="DE94" s="21"/>
      <c r="DF94" s="21"/>
      <c r="DG94" s="21"/>
      <c r="DH94" s="21"/>
      <c r="DI94" s="21"/>
      <c r="DJ94" s="21"/>
      <c r="DK94" s="21"/>
      <c r="DL94" s="21"/>
      <c r="DM94" s="21"/>
      <c r="DN94" s="21"/>
      <c r="DO94" s="21"/>
      <c r="DP94" s="21"/>
      <c r="DQ94" s="21"/>
      <c r="DR94" s="21"/>
      <c r="DS94" s="21"/>
      <c r="DT94" s="21"/>
      <c r="DU94" s="21"/>
      <c r="DV94" s="21"/>
      <c r="DW94" s="21"/>
      <c r="DX94" s="21"/>
      <c r="DY94" s="21"/>
      <c r="DZ94" s="21"/>
      <c r="EA94" s="21"/>
      <c r="EB94" s="21"/>
      <c r="EC94" s="21"/>
      <c r="ED94" s="21"/>
      <c r="EE94" s="21"/>
      <c r="EF94" s="21"/>
      <c r="EG94" s="21"/>
      <c r="EH94" s="21"/>
      <c r="EI94" s="21"/>
      <c r="EJ94" s="21"/>
      <c r="EK94" s="21"/>
      <c r="EL94" s="21"/>
      <c r="EM94" s="21"/>
      <c r="EN94" s="21"/>
      <c r="EO94" s="21"/>
    </row>
    <row r="95" spans="1:145" ht="15" customHeight="1">
      <c r="A95" s="21"/>
      <c r="B95" s="21"/>
      <c r="C95" s="21"/>
      <c r="D95" s="21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  <c r="AS95" s="21"/>
      <c r="AT95" s="21"/>
      <c r="AU95" s="21"/>
      <c r="AV95" s="21"/>
      <c r="AW95" s="21"/>
      <c r="AX95" s="21"/>
      <c r="AY95" s="21"/>
      <c r="AZ95" s="21"/>
      <c r="BA95" s="21"/>
      <c r="BB95" s="21"/>
      <c r="BC95" s="21"/>
      <c r="BD95" s="21"/>
      <c r="BE95" s="21"/>
      <c r="BF95" s="21"/>
      <c r="BG95" s="21"/>
      <c r="BH95" s="21"/>
      <c r="BI95" s="21"/>
      <c r="BJ95" s="21"/>
      <c r="BK95" s="21"/>
      <c r="BL95" s="21"/>
      <c r="BM95" s="21"/>
      <c r="BN95" s="21"/>
      <c r="BO95" s="21"/>
      <c r="BP95" s="21"/>
      <c r="BQ95" s="21"/>
      <c r="BR95" s="21"/>
      <c r="BS95" s="21"/>
      <c r="BT95" s="21"/>
      <c r="BU95" s="21"/>
      <c r="BV95" s="21"/>
      <c r="BW95" s="21"/>
      <c r="BX95" s="21"/>
      <c r="BY95" s="21"/>
      <c r="BZ95" s="21"/>
      <c r="CA95" s="21"/>
      <c r="CB95" s="21"/>
      <c r="CC95" s="21"/>
      <c r="CD95" s="21"/>
      <c r="CE95" s="21"/>
      <c r="CF95" s="21"/>
      <c r="CG95" s="21"/>
      <c r="CH95" s="21"/>
      <c r="CI95" s="21"/>
      <c r="CJ95" s="21"/>
      <c r="CK95" s="21"/>
      <c r="CL95" s="21"/>
      <c r="CM95" s="21"/>
      <c r="CN95" s="21"/>
      <c r="CO95" s="21"/>
      <c r="CP95" s="21"/>
      <c r="CQ95" s="21"/>
      <c r="CR95" s="21"/>
      <c r="CS95" s="21"/>
      <c r="CT95" s="21"/>
      <c r="CU95" s="21"/>
      <c r="CV95" s="21"/>
      <c r="CW95" s="21"/>
      <c r="CX95" s="21"/>
      <c r="CY95" s="21"/>
      <c r="CZ95" s="21"/>
      <c r="DA95" s="21"/>
      <c r="DB95" s="21"/>
      <c r="DC95" s="21"/>
      <c r="DD95" s="21"/>
      <c r="DE95" s="21"/>
      <c r="DF95" s="21"/>
      <c r="DG95" s="21"/>
      <c r="DH95" s="21"/>
      <c r="DI95" s="21"/>
      <c r="DJ95" s="21"/>
      <c r="DK95" s="21"/>
      <c r="DL95" s="21"/>
      <c r="DM95" s="21"/>
      <c r="DN95" s="21"/>
      <c r="DO95" s="21"/>
      <c r="DP95" s="21"/>
      <c r="DQ95" s="21"/>
      <c r="DR95" s="21"/>
      <c r="DS95" s="21"/>
      <c r="DT95" s="21"/>
      <c r="DU95" s="21"/>
      <c r="DV95" s="21"/>
      <c r="DW95" s="21"/>
      <c r="DX95" s="21"/>
      <c r="DY95" s="21"/>
      <c r="DZ95" s="21"/>
      <c r="EA95" s="21"/>
      <c r="EB95" s="21"/>
      <c r="EC95" s="21"/>
      <c r="ED95" s="21"/>
      <c r="EE95" s="21"/>
      <c r="EF95" s="21"/>
      <c r="EG95" s="21"/>
      <c r="EH95" s="21"/>
      <c r="EI95" s="21"/>
      <c r="EJ95" s="21"/>
      <c r="EK95" s="21"/>
      <c r="EL95" s="21"/>
      <c r="EM95" s="21"/>
      <c r="EN95" s="21"/>
      <c r="EO95" s="21"/>
    </row>
    <row r="96" spans="1:145" ht="15" customHeight="1">
      <c r="A96" s="21"/>
      <c r="B96" s="21"/>
      <c r="C96" s="21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  <c r="AS96" s="21"/>
      <c r="AT96" s="21"/>
      <c r="AU96" s="21"/>
      <c r="AV96" s="21"/>
      <c r="AW96" s="21"/>
      <c r="AX96" s="21"/>
      <c r="AY96" s="21"/>
      <c r="AZ96" s="21"/>
      <c r="BA96" s="21"/>
      <c r="BB96" s="21"/>
      <c r="BC96" s="21"/>
      <c r="BD96" s="21"/>
      <c r="BE96" s="21"/>
      <c r="BF96" s="21"/>
      <c r="BG96" s="21"/>
      <c r="BH96" s="21"/>
      <c r="BI96" s="21"/>
      <c r="BJ96" s="21"/>
      <c r="BK96" s="21"/>
      <c r="BL96" s="21"/>
      <c r="BM96" s="21"/>
      <c r="BN96" s="21"/>
      <c r="BO96" s="21"/>
      <c r="BP96" s="21"/>
      <c r="BQ96" s="21"/>
      <c r="BR96" s="21"/>
      <c r="BS96" s="21"/>
      <c r="BT96" s="21"/>
      <c r="BU96" s="21"/>
      <c r="BV96" s="21"/>
      <c r="BW96" s="21"/>
      <c r="BX96" s="21"/>
      <c r="BY96" s="21"/>
      <c r="BZ96" s="21"/>
      <c r="CA96" s="21"/>
      <c r="CB96" s="21"/>
      <c r="CC96" s="21"/>
      <c r="CD96" s="21"/>
      <c r="CE96" s="21"/>
      <c r="CF96" s="21"/>
      <c r="CG96" s="21"/>
      <c r="CH96" s="21"/>
      <c r="CI96" s="21"/>
      <c r="CJ96" s="21"/>
      <c r="CK96" s="21"/>
      <c r="CL96" s="21"/>
      <c r="CM96" s="21"/>
      <c r="CN96" s="21"/>
      <c r="CO96" s="21"/>
      <c r="CP96" s="21"/>
      <c r="CQ96" s="21"/>
      <c r="CR96" s="21"/>
      <c r="CS96" s="21"/>
      <c r="CT96" s="21"/>
      <c r="CU96" s="21"/>
      <c r="CV96" s="21"/>
      <c r="CW96" s="21"/>
      <c r="CX96" s="21"/>
      <c r="CY96" s="21"/>
      <c r="CZ96" s="21"/>
      <c r="DA96" s="21"/>
      <c r="DB96" s="21"/>
      <c r="DC96" s="21"/>
      <c r="DD96" s="21"/>
      <c r="DE96" s="21"/>
      <c r="DF96" s="21"/>
      <c r="DG96" s="21"/>
      <c r="DH96" s="21"/>
      <c r="DI96" s="21"/>
      <c r="DJ96" s="21"/>
      <c r="DK96" s="21"/>
      <c r="DL96" s="21"/>
      <c r="DM96" s="21"/>
      <c r="DN96" s="21"/>
      <c r="DO96" s="21"/>
      <c r="DP96" s="21"/>
      <c r="DQ96" s="21"/>
      <c r="DR96" s="21"/>
      <c r="DS96" s="21"/>
      <c r="DT96" s="21"/>
      <c r="DU96" s="21"/>
      <c r="DV96" s="21"/>
      <c r="DW96" s="21"/>
      <c r="DX96" s="21"/>
      <c r="DY96" s="21"/>
      <c r="DZ96" s="21"/>
      <c r="EA96" s="21"/>
      <c r="EB96" s="21"/>
      <c r="EC96" s="21"/>
      <c r="ED96" s="21"/>
      <c r="EE96" s="21"/>
      <c r="EF96" s="21"/>
      <c r="EG96" s="21"/>
      <c r="EH96" s="21"/>
      <c r="EI96" s="21"/>
      <c r="EJ96" s="21"/>
      <c r="EK96" s="21"/>
      <c r="EL96" s="21"/>
      <c r="EM96" s="21"/>
      <c r="EN96" s="21"/>
      <c r="EO96" s="21"/>
    </row>
    <row r="97" spans="1:145" ht="15" customHeight="1">
      <c r="A97" s="21"/>
      <c r="B97" s="21"/>
      <c r="C97" s="21"/>
      <c r="D97" s="21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  <c r="AQ97" s="21"/>
      <c r="AR97" s="21"/>
      <c r="AS97" s="21"/>
      <c r="AT97" s="21"/>
      <c r="AU97" s="21"/>
      <c r="AV97" s="21"/>
      <c r="AW97" s="21"/>
      <c r="AX97" s="21"/>
      <c r="AY97" s="21"/>
      <c r="AZ97" s="21"/>
      <c r="BA97" s="21"/>
      <c r="BB97" s="21"/>
      <c r="BC97" s="21"/>
      <c r="BD97" s="21"/>
      <c r="BE97" s="21"/>
      <c r="BF97" s="21"/>
      <c r="BG97" s="21"/>
      <c r="BH97" s="21"/>
      <c r="BI97" s="21"/>
      <c r="BJ97" s="21"/>
      <c r="BK97" s="21"/>
      <c r="BL97" s="21"/>
      <c r="BM97" s="21"/>
      <c r="BN97" s="21"/>
      <c r="BO97" s="21"/>
      <c r="BP97" s="21"/>
      <c r="BQ97" s="21"/>
      <c r="BR97" s="21"/>
      <c r="BS97" s="21"/>
      <c r="BT97" s="21"/>
      <c r="BU97" s="21"/>
      <c r="BV97" s="21"/>
      <c r="BW97" s="21"/>
      <c r="BX97" s="21"/>
      <c r="BY97" s="21"/>
      <c r="BZ97" s="21"/>
      <c r="CA97" s="21"/>
      <c r="CB97" s="21"/>
      <c r="CC97" s="21"/>
      <c r="CD97" s="21"/>
      <c r="CE97" s="21"/>
      <c r="CF97" s="21"/>
      <c r="CG97" s="21"/>
      <c r="CH97" s="21"/>
      <c r="CI97" s="21"/>
      <c r="CJ97" s="21"/>
      <c r="CK97" s="21"/>
      <c r="CL97" s="21"/>
      <c r="CM97" s="21"/>
      <c r="CN97" s="21"/>
      <c r="CO97" s="21"/>
      <c r="CP97" s="21"/>
      <c r="CQ97" s="21"/>
      <c r="CR97" s="21"/>
      <c r="CS97" s="21"/>
      <c r="CT97" s="21"/>
      <c r="CU97" s="21"/>
      <c r="CV97" s="21"/>
      <c r="CW97" s="21"/>
      <c r="CX97" s="21"/>
      <c r="CY97" s="21"/>
      <c r="CZ97" s="21"/>
      <c r="DA97" s="21"/>
      <c r="DB97" s="21"/>
      <c r="DC97" s="21"/>
      <c r="DD97" s="21"/>
      <c r="DE97" s="21"/>
      <c r="DF97" s="21"/>
      <c r="DG97" s="21"/>
      <c r="DH97" s="21"/>
      <c r="DI97" s="21"/>
      <c r="DJ97" s="21"/>
      <c r="DK97" s="21"/>
      <c r="DL97" s="21"/>
      <c r="DM97" s="21"/>
      <c r="DN97" s="21"/>
      <c r="DO97" s="21"/>
      <c r="DP97" s="21"/>
      <c r="DQ97" s="21"/>
      <c r="DR97" s="21"/>
      <c r="DS97" s="21"/>
      <c r="DT97" s="21"/>
      <c r="DU97" s="21"/>
      <c r="DV97" s="21"/>
      <c r="DW97" s="21"/>
      <c r="DX97" s="21"/>
      <c r="DY97" s="21"/>
      <c r="DZ97" s="21"/>
      <c r="EA97" s="21"/>
      <c r="EB97" s="21"/>
      <c r="EC97" s="21"/>
      <c r="ED97" s="21"/>
      <c r="EE97" s="21"/>
      <c r="EF97" s="21"/>
      <c r="EG97" s="21"/>
      <c r="EH97" s="21"/>
      <c r="EI97" s="21"/>
      <c r="EJ97" s="21"/>
      <c r="EK97" s="21"/>
      <c r="EL97" s="21"/>
      <c r="EM97" s="21"/>
      <c r="EN97" s="21"/>
      <c r="EO97" s="21"/>
    </row>
    <row r="98" spans="1:145" ht="15" customHeight="1">
      <c r="A98" s="21"/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  <c r="AT98" s="21"/>
      <c r="AU98" s="21"/>
      <c r="AV98" s="21"/>
      <c r="AW98" s="21"/>
      <c r="AX98" s="21"/>
      <c r="AY98" s="21"/>
      <c r="AZ98" s="21"/>
      <c r="BA98" s="21"/>
      <c r="BB98" s="21"/>
      <c r="BC98" s="21"/>
      <c r="BD98" s="21"/>
      <c r="BE98" s="21"/>
      <c r="BF98" s="21"/>
      <c r="BG98" s="21"/>
      <c r="BH98" s="21"/>
      <c r="BI98" s="21"/>
      <c r="BJ98" s="21"/>
      <c r="BK98" s="21"/>
      <c r="BL98" s="21"/>
      <c r="BM98" s="21"/>
      <c r="BN98" s="21"/>
      <c r="BO98" s="21"/>
      <c r="BP98" s="21"/>
      <c r="BQ98" s="21"/>
      <c r="BR98" s="21"/>
      <c r="BS98" s="21"/>
      <c r="BT98" s="21"/>
      <c r="BU98" s="21"/>
      <c r="BV98" s="21"/>
      <c r="BW98" s="21"/>
      <c r="BX98" s="21"/>
      <c r="BY98" s="21"/>
      <c r="BZ98" s="21"/>
      <c r="CA98" s="21"/>
      <c r="CB98" s="21"/>
      <c r="CC98" s="21"/>
      <c r="CD98" s="21"/>
      <c r="CE98" s="21"/>
      <c r="CF98" s="21"/>
      <c r="CG98" s="21"/>
      <c r="CH98" s="21"/>
      <c r="CI98" s="21"/>
      <c r="CJ98" s="21"/>
      <c r="CK98" s="21"/>
      <c r="CL98" s="21"/>
      <c r="CM98" s="21"/>
      <c r="CN98" s="21"/>
      <c r="CO98" s="21"/>
      <c r="CP98" s="21"/>
      <c r="CQ98" s="21"/>
      <c r="CR98" s="21"/>
      <c r="CS98" s="21"/>
      <c r="CT98" s="21"/>
      <c r="CU98" s="21"/>
      <c r="CV98" s="21"/>
      <c r="CW98" s="21"/>
      <c r="CX98" s="21"/>
      <c r="CY98" s="21"/>
      <c r="CZ98" s="21"/>
      <c r="DA98" s="21"/>
      <c r="DB98" s="21"/>
      <c r="DC98" s="21"/>
      <c r="DD98" s="21"/>
      <c r="DE98" s="21"/>
      <c r="DF98" s="21"/>
      <c r="DG98" s="21"/>
      <c r="DH98" s="21"/>
      <c r="DI98" s="21"/>
      <c r="DJ98" s="21"/>
      <c r="DK98" s="21"/>
      <c r="DL98" s="21"/>
      <c r="DM98" s="21"/>
      <c r="DN98" s="21"/>
      <c r="DO98" s="21"/>
      <c r="DP98" s="21"/>
      <c r="DQ98" s="21"/>
      <c r="DR98" s="21"/>
      <c r="DS98" s="21"/>
      <c r="DT98" s="21"/>
      <c r="DU98" s="21"/>
      <c r="DV98" s="21"/>
      <c r="DW98" s="21"/>
      <c r="DX98" s="21"/>
      <c r="DY98" s="21"/>
      <c r="DZ98" s="21"/>
      <c r="EA98" s="21"/>
      <c r="EB98" s="21"/>
      <c r="EC98" s="21"/>
      <c r="ED98" s="21"/>
      <c r="EE98" s="21"/>
      <c r="EF98" s="21"/>
      <c r="EG98" s="21"/>
      <c r="EH98" s="21"/>
      <c r="EI98" s="21"/>
      <c r="EJ98" s="21"/>
      <c r="EK98" s="21"/>
      <c r="EL98" s="21"/>
      <c r="EM98" s="21"/>
      <c r="EN98" s="21"/>
      <c r="EO98" s="21"/>
    </row>
    <row r="99" spans="1:145" ht="15" customHeight="1">
      <c r="A99" s="21"/>
      <c r="B99" s="21"/>
      <c r="C99" s="21"/>
      <c r="D99" s="21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  <c r="DC99" s="21"/>
      <c r="DD99" s="21"/>
      <c r="DE99" s="21"/>
      <c r="DF99" s="21"/>
      <c r="DG99" s="21"/>
      <c r="DH99" s="21"/>
      <c r="DI99" s="21"/>
      <c r="DJ99" s="21"/>
      <c r="DK99" s="21"/>
      <c r="DL99" s="21"/>
      <c r="DM99" s="21"/>
      <c r="DN99" s="21"/>
      <c r="DO99" s="21"/>
      <c r="DP99" s="21"/>
      <c r="DQ99" s="21"/>
      <c r="DR99" s="21"/>
      <c r="DS99" s="21"/>
      <c r="DT99" s="21"/>
      <c r="DU99" s="21"/>
      <c r="DV99" s="21"/>
      <c r="DW99" s="21"/>
      <c r="DX99" s="21"/>
      <c r="DY99" s="21"/>
      <c r="DZ99" s="21"/>
      <c r="EA99" s="21"/>
      <c r="EB99" s="21"/>
      <c r="EC99" s="21"/>
      <c r="ED99" s="21"/>
      <c r="EE99" s="21"/>
      <c r="EF99" s="21"/>
      <c r="EG99" s="21"/>
      <c r="EH99" s="21"/>
      <c r="EI99" s="21"/>
      <c r="EJ99" s="21"/>
      <c r="EK99" s="21"/>
      <c r="EL99" s="21"/>
      <c r="EM99" s="21"/>
      <c r="EN99" s="21"/>
      <c r="EO99" s="21"/>
    </row>
    <row r="100" spans="1:145" ht="15" customHeight="1">
      <c r="A100" s="21"/>
      <c r="B100" s="21"/>
      <c r="C100" s="21"/>
      <c r="D100" s="21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  <c r="DC100" s="21"/>
      <c r="DD100" s="21"/>
      <c r="DE100" s="21"/>
      <c r="DF100" s="21"/>
      <c r="DG100" s="21"/>
      <c r="DH100" s="21"/>
      <c r="DI100" s="21"/>
      <c r="DJ100" s="21"/>
      <c r="DK100" s="21"/>
      <c r="DL100" s="21"/>
      <c r="DM100" s="21"/>
      <c r="DN100" s="21"/>
      <c r="DO100" s="21"/>
      <c r="DP100" s="21"/>
      <c r="DQ100" s="21"/>
      <c r="DR100" s="21"/>
      <c r="DS100" s="21"/>
      <c r="DT100" s="21"/>
      <c r="DU100" s="21"/>
      <c r="DV100" s="21"/>
      <c r="DW100" s="21"/>
      <c r="DX100" s="21"/>
      <c r="DY100" s="21"/>
      <c r="DZ100" s="21"/>
      <c r="EA100" s="21"/>
      <c r="EB100" s="21"/>
      <c r="EC100" s="21"/>
      <c r="ED100" s="21"/>
      <c r="EE100" s="21"/>
      <c r="EF100" s="21"/>
      <c r="EG100" s="21"/>
      <c r="EH100" s="21"/>
      <c r="EI100" s="21"/>
      <c r="EJ100" s="21"/>
      <c r="EK100" s="21"/>
      <c r="EL100" s="21"/>
      <c r="EM100" s="21"/>
      <c r="EN100" s="21"/>
      <c r="EO100" s="21"/>
    </row>
    <row r="101" spans="1:145" ht="15" customHeight="1">
      <c r="A101" s="21"/>
      <c r="B101" s="21"/>
      <c r="C101" s="21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  <c r="DC101" s="21"/>
      <c r="DD101" s="21"/>
      <c r="DE101" s="21"/>
      <c r="DF101" s="21"/>
      <c r="DG101" s="21"/>
      <c r="DH101" s="21"/>
      <c r="DI101" s="21"/>
      <c r="DJ101" s="21"/>
      <c r="DK101" s="21"/>
      <c r="DL101" s="21"/>
      <c r="DM101" s="21"/>
      <c r="DN101" s="21"/>
      <c r="DO101" s="21"/>
      <c r="DP101" s="21"/>
      <c r="DQ101" s="21"/>
      <c r="DR101" s="21"/>
      <c r="DS101" s="21"/>
      <c r="DT101" s="21"/>
      <c r="DU101" s="21"/>
      <c r="DV101" s="21"/>
      <c r="DW101" s="21"/>
      <c r="DX101" s="21"/>
      <c r="DY101" s="21"/>
      <c r="DZ101" s="21"/>
      <c r="EA101" s="21"/>
      <c r="EB101" s="21"/>
      <c r="EC101" s="21"/>
      <c r="ED101" s="21"/>
      <c r="EE101" s="21"/>
      <c r="EF101" s="21"/>
      <c r="EG101" s="21"/>
      <c r="EH101" s="21"/>
      <c r="EI101" s="21"/>
      <c r="EJ101" s="21"/>
      <c r="EK101" s="21"/>
      <c r="EL101" s="21"/>
      <c r="EM101" s="21"/>
      <c r="EN101" s="21"/>
      <c r="EO101" s="21"/>
    </row>
    <row r="102" spans="1:145" ht="15" customHeight="1">
      <c r="A102" s="21"/>
      <c r="B102" s="21"/>
      <c r="C102" s="21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  <c r="DC102" s="21"/>
      <c r="DD102" s="21"/>
      <c r="DE102" s="21"/>
      <c r="DF102" s="21"/>
      <c r="DG102" s="21"/>
      <c r="DH102" s="21"/>
      <c r="DI102" s="21"/>
      <c r="DJ102" s="21"/>
      <c r="DK102" s="21"/>
      <c r="DL102" s="21"/>
      <c r="DM102" s="21"/>
      <c r="DN102" s="21"/>
      <c r="DO102" s="21"/>
      <c r="DP102" s="21"/>
      <c r="DQ102" s="21"/>
      <c r="DR102" s="21"/>
      <c r="DS102" s="21"/>
      <c r="DT102" s="21"/>
      <c r="DU102" s="21"/>
      <c r="DV102" s="21"/>
      <c r="DW102" s="21"/>
      <c r="DX102" s="21"/>
      <c r="DY102" s="21"/>
      <c r="DZ102" s="21"/>
      <c r="EA102" s="21"/>
      <c r="EB102" s="21"/>
      <c r="EC102" s="21"/>
      <c r="ED102" s="21"/>
      <c r="EE102" s="21"/>
      <c r="EF102" s="21"/>
      <c r="EG102" s="21"/>
      <c r="EH102" s="21"/>
      <c r="EI102" s="21"/>
      <c r="EJ102" s="21"/>
      <c r="EK102" s="21"/>
      <c r="EL102" s="21"/>
      <c r="EM102" s="21"/>
      <c r="EN102" s="21"/>
      <c r="EO102" s="21"/>
    </row>
    <row r="103" spans="1:145" ht="15" customHeight="1">
      <c r="A103" s="21"/>
      <c r="B103" s="21"/>
      <c r="C103" s="21"/>
      <c r="D103" s="21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  <c r="DC103" s="21"/>
      <c r="DD103" s="21"/>
      <c r="DE103" s="21"/>
      <c r="DF103" s="21"/>
      <c r="DG103" s="21"/>
      <c r="DH103" s="21"/>
      <c r="DI103" s="21"/>
      <c r="DJ103" s="21"/>
      <c r="DK103" s="21"/>
      <c r="DL103" s="21"/>
      <c r="DM103" s="21"/>
      <c r="DN103" s="21"/>
      <c r="DO103" s="21"/>
      <c r="DP103" s="21"/>
      <c r="DQ103" s="21"/>
      <c r="DR103" s="21"/>
      <c r="DS103" s="21"/>
      <c r="DT103" s="21"/>
      <c r="DU103" s="21"/>
      <c r="DV103" s="21"/>
      <c r="DW103" s="21"/>
      <c r="DX103" s="21"/>
      <c r="DY103" s="21"/>
      <c r="DZ103" s="21"/>
      <c r="EA103" s="21"/>
      <c r="EB103" s="21"/>
      <c r="EC103" s="21"/>
      <c r="ED103" s="21"/>
      <c r="EE103" s="21"/>
      <c r="EF103" s="21"/>
      <c r="EG103" s="21"/>
      <c r="EH103" s="21"/>
      <c r="EI103" s="21"/>
      <c r="EJ103" s="21"/>
      <c r="EK103" s="21"/>
      <c r="EL103" s="21"/>
      <c r="EM103" s="21"/>
      <c r="EN103" s="21"/>
      <c r="EO103" s="21"/>
    </row>
    <row r="104" spans="1:145" ht="15" customHeight="1">
      <c r="A104" s="21"/>
      <c r="B104" s="21"/>
      <c r="C104" s="21"/>
      <c r="D104" s="21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  <c r="DC104" s="21"/>
      <c r="DD104" s="21"/>
      <c r="DE104" s="21"/>
      <c r="DF104" s="21"/>
      <c r="DG104" s="21"/>
      <c r="DH104" s="21"/>
      <c r="DI104" s="21"/>
      <c r="DJ104" s="21"/>
      <c r="DK104" s="21"/>
      <c r="DL104" s="21"/>
      <c r="DM104" s="21"/>
      <c r="DN104" s="21"/>
      <c r="DO104" s="21"/>
      <c r="DP104" s="21"/>
      <c r="DQ104" s="21"/>
      <c r="DR104" s="21"/>
      <c r="DS104" s="21"/>
      <c r="DT104" s="21"/>
      <c r="DU104" s="21"/>
      <c r="DV104" s="21"/>
      <c r="DW104" s="21"/>
      <c r="DX104" s="21"/>
      <c r="DY104" s="21"/>
      <c r="DZ104" s="21"/>
      <c r="EA104" s="21"/>
      <c r="EB104" s="21"/>
      <c r="EC104" s="21"/>
      <c r="ED104" s="21"/>
      <c r="EE104" s="21"/>
      <c r="EF104" s="21"/>
      <c r="EG104" s="21"/>
      <c r="EH104" s="21"/>
      <c r="EI104" s="21"/>
      <c r="EJ104" s="21"/>
      <c r="EK104" s="21"/>
      <c r="EL104" s="21"/>
      <c r="EM104" s="21"/>
      <c r="EN104" s="21"/>
      <c r="EO104" s="21"/>
    </row>
    <row r="105" spans="1:145" ht="15" customHeight="1">
      <c r="A105" s="21"/>
      <c r="B105" s="21"/>
      <c r="C105" s="21"/>
      <c r="D105" s="21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  <c r="DC105" s="21"/>
      <c r="DD105" s="21"/>
      <c r="DE105" s="21"/>
      <c r="DF105" s="21"/>
      <c r="DG105" s="21"/>
      <c r="DH105" s="21"/>
      <c r="DI105" s="21"/>
      <c r="DJ105" s="21"/>
      <c r="DK105" s="21"/>
      <c r="DL105" s="21"/>
      <c r="DM105" s="21"/>
      <c r="DN105" s="21"/>
      <c r="DO105" s="21"/>
      <c r="DP105" s="21"/>
      <c r="DQ105" s="21"/>
      <c r="DR105" s="21"/>
      <c r="DS105" s="21"/>
      <c r="DT105" s="21"/>
      <c r="DU105" s="21"/>
      <c r="DV105" s="21"/>
      <c r="DW105" s="21"/>
      <c r="DX105" s="21"/>
      <c r="DY105" s="21"/>
      <c r="DZ105" s="21"/>
      <c r="EA105" s="21"/>
      <c r="EB105" s="21"/>
      <c r="EC105" s="21"/>
      <c r="ED105" s="21"/>
      <c r="EE105" s="21"/>
      <c r="EF105" s="21"/>
      <c r="EG105" s="21"/>
      <c r="EH105" s="21"/>
      <c r="EI105" s="21"/>
      <c r="EJ105" s="21"/>
      <c r="EK105" s="21"/>
      <c r="EL105" s="21"/>
      <c r="EM105" s="21"/>
      <c r="EN105" s="21"/>
      <c r="EO105" s="21"/>
    </row>
    <row r="106" spans="1:145" ht="15" customHeight="1">
      <c r="A106" s="21"/>
      <c r="B106" s="21"/>
      <c r="C106" s="21"/>
      <c r="D106" s="21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  <c r="DC106" s="21"/>
      <c r="DD106" s="21"/>
      <c r="DE106" s="21"/>
      <c r="DF106" s="21"/>
      <c r="DG106" s="21"/>
      <c r="DH106" s="21"/>
      <c r="DI106" s="21"/>
      <c r="DJ106" s="21"/>
      <c r="DK106" s="21"/>
      <c r="DL106" s="21"/>
      <c r="DM106" s="21"/>
      <c r="DN106" s="21"/>
      <c r="DO106" s="21"/>
      <c r="DP106" s="21"/>
      <c r="DQ106" s="21"/>
      <c r="DR106" s="21"/>
      <c r="DS106" s="21"/>
      <c r="DT106" s="21"/>
      <c r="DU106" s="21"/>
      <c r="DV106" s="21"/>
      <c r="DW106" s="21"/>
      <c r="DX106" s="21"/>
      <c r="DY106" s="21"/>
      <c r="DZ106" s="21"/>
      <c r="EA106" s="21"/>
      <c r="EB106" s="21"/>
      <c r="EC106" s="21"/>
      <c r="ED106" s="21"/>
      <c r="EE106" s="21"/>
      <c r="EF106" s="21"/>
      <c r="EG106" s="21"/>
      <c r="EH106" s="21"/>
      <c r="EI106" s="21"/>
      <c r="EJ106" s="21"/>
      <c r="EK106" s="21"/>
      <c r="EL106" s="21"/>
      <c r="EM106" s="21"/>
      <c r="EN106" s="21"/>
      <c r="EO106" s="21"/>
    </row>
    <row r="107" spans="1:145" ht="15" customHeight="1">
      <c r="A107" s="21"/>
      <c r="B107" s="21"/>
      <c r="C107" s="21"/>
      <c r="D107" s="21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  <c r="DC107" s="21"/>
      <c r="DD107" s="21"/>
      <c r="DE107" s="21"/>
      <c r="DF107" s="21"/>
      <c r="DG107" s="21"/>
      <c r="DH107" s="21"/>
      <c r="DI107" s="21"/>
      <c r="DJ107" s="21"/>
      <c r="DK107" s="21"/>
      <c r="DL107" s="21"/>
      <c r="DM107" s="21"/>
      <c r="DN107" s="21"/>
      <c r="DO107" s="21"/>
      <c r="DP107" s="21"/>
      <c r="DQ107" s="21"/>
      <c r="DR107" s="21"/>
      <c r="DS107" s="21"/>
      <c r="DT107" s="21"/>
      <c r="DU107" s="21"/>
      <c r="DV107" s="21"/>
      <c r="DW107" s="21"/>
      <c r="DX107" s="21"/>
      <c r="DY107" s="21"/>
      <c r="DZ107" s="21"/>
      <c r="EA107" s="21"/>
      <c r="EB107" s="21"/>
      <c r="EC107" s="21"/>
      <c r="ED107" s="21"/>
      <c r="EE107" s="21"/>
      <c r="EF107" s="21"/>
      <c r="EG107" s="21"/>
      <c r="EH107" s="21"/>
      <c r="EI107" s="21"/>
      <c r="EJ107" s="21"/>
      <c r="EK107" s="21"/>
      <c r="EL107" s="21"/>
      <c r="EM107" s="21"/>
      <c r="EN107" s="21"/>
      <c r="EO107" s="21"/>
    </row>
    <row r="108" spans="1:145" ht="15" customHeight="1">
      <c r="A108" s="21"/>
      <c r="B108" s="21"/>
      <c r="C108" s="21"/>
      <c r="D108" s="21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  <c r="DC108" s="21"/>
      <c r="DD108" s="21"/>
      <c r="DE108" s="21"/>
      <c r="DF108" s="21"/>
      <c r="DG108" s="21"/>
      <c r="DH108" s="21"/>
      <c r="DI108" s="21"/>
      <c r="DJ108" s="21"/>
      <c r="DK108" s="21"/>
      <c r="DL108" s="21"/>
      <c r="DM108" s="21"/>
      <c r="DN108" s="21"/>
      <c r="DO108" s="21"/>
      <c r="DP108" s="21"/>
      <c r="DQ108" s="21"/>
      <c r="DR108" s="21"/>
      <c r="DS108" s="21"/>
      <c r="DT108" s="21"/>
      <c r="DU108" s="21"/>
      <c r="DV108" s="21"/>
      <c r="DW108" s="21"/>
      <c r="DX108" s="21"/>
      <c r="DY108" s="21"/>
      <c r="DZ108" s="21"/>
      <c r="EA108" s="21"/>
      <c r="EB108" s="21"/>
      <c r="EC108" s="21"/>
      <c r="ED108" s="21"/>
      <c r="EE108" s="21"/>
      <c r="EF108" s="21"/>
      <c r="EG108" s="21"/>
      <c r="EH108" s="21"/>
      <c r="EI108" s="21"/>
      <c r="EJ108" s="21"/>
      <c r="EK108" s="21"/>
      <c r="EL108" s="21"/>
      <c r="EM108" s="21"/>
      <c r="EN108" s="21"/>
      <c r="EO108" s="21"/>
    </row>
    <row r="109" spans="1:145" ht="15" customHeight="1">
      <c r="A109" s="21"/>
      <c r="B109" s="21"/>
      <c r="C109" s="21"/>
      <c r="D109" s="21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  <c r="DC109" s="21"/>
      <c r="DD109" s="21"/>
      <c r="DE109" s="21"/>
      <c r="DF109" s="21"/>
      <c r="DG109" s="21"/>
      <c r="DH109" s="21"/>
      <c r="DI109" s="21"/>
      <c r="DJ109" s="21"/>
      <c r="DK109" s="21"/>
      <c r="DL109" s="21"/>
      <c r="DM109" s="21"/>
      <c r="DN109" s="21"/>
      <c r="DO109" s="21"/>
      <c r="DP109" s="21"/>
      <c r="DQ109" s="21"/>
      <c r="DR109" s="21"/>
      <c r="DS109" s="21"/>
      <c r="DT109" s="21"/>
      <c r="DU109" s="21"/>
      <c r="DV109" s="21"/>
      <c r="DW109" s="21"/>
      <c r="DX109" s="21"/>
      <c r="DY109" s="21"/>
      <c r="DZ109" s="21"/>
      <c r="EA109" s="21"/>
      <c r="EB109" s="21"/>
      <c r="EC109" s="21"/>
      <c r="ED109" s="21"/>
      <c r="EE109" s="21"/>
      <c r="EF109" s="21"/>
      <c r="EG109" s="21"/>
      <c r="EH109" s="21"/>
      <c r="EI109" s="21"/>
      <c r="EJ109" s="21"/>
      <c r="EK109" s="21"/>
      <c r="EL109" s="21"/>
      <c r="EM109" s="21"/>
      <c r="EN109" s="21"/>
      <c r="EO109" s="21"/>
    </row>
    <row r="110" spans="1:145" ht="15" customHeight="1">
      <c r="A110" s="21"/>
      <c r="B110" s="21"/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  <c r="DC110" s="21"/>
      <c r="DD110" s="21"/>
      <c r="DE110" s="21"/>
      <c r="DF110" s="21"/>
      <c r="DG110" s="21"/>
      <c r="DH110" s="21"/>
      <c r="DI110" s="21"/>
      <c r="DJ110" s="21"/>
      <c r="DK110" s="21"/>
      <c r="DL110" s="21"/>
      <c r="DM110" s="21"/>
      <c r="DN110" s="21"/>
      <c r="DO110" s="21"/>
      <c r="DP110" s="21"/>
      <c r="DQ110" s="21"/>
      <c r="DR110" s="21"/>
      <c r="DS110" s="21"/>
      <c r="DT110" s="21"/>
      <c r="DU110" s="21"/>
      <c r="DV110" s="21"/>
      <c r="DW110" s="21"/>
      <c r="DX110" s="21"/>
      <c r="DY110" s="21"/>
      <c r="DZ110" s="21"/>
      <c r="EA110" s="21"/>
      <c r="EB110" s="21"/>
      <c r="EC110" s="21"/>
      <c r="ED110" s="21"/>
      <c r="EE110" s="21"/>
      <c r="EF110" s="21"/>
      <c r="EG110" s="21"/>
      <c r="EH110" s="21"/>
      <c r="EI110" s="21"/>
      <c r="EJ110" s="21"/>
      <c r="EK110" s="21"/>
      <c r="EL110" s="21"/>
      <c r="EM110" s="21"/>
      <c r="EN110" s="21"/>
      <c r="EO110" s="21"/>
    </row>
    <row r="111" spans="1:145" ht="15" customHeight="1">
      <c r="A111" s="21"/>
      <c r="B111" s="21"/>
      <c r="C111" s="21"/>
      <c r="D111" s="21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  <c r="DC111" s="21"/>
      <c r="DD111" s="21"/>
      <c r="DE111" s="21"/>
      <c r="DF111" s="21"/>
      <c r="DG111" s="21"/>
      <c r="DH111" s="21"/>
      <c r="DI111" s="21"/>
      <c r="DJ111" s="21"/>
      <c r="DK111" s="21"/>
      <c r="DL111" s="21"/>
      <c r="DM111" s="21"/>
      <c r="DN111" s="21"/>
      <c r="DO111" s="21"/>
      <c r="DP111" s="21"/>
      <c r="DQ111" s="21"/>
      <c r="DR111" s="21"/>
      <c r="DS111" s="21"/>
      <c r="DT111" s="21"/>
      <c r="DU111" s="21"/>
      <c r="DV111" s="21"/>
      <c r="DW111" s="21"/>
      <c r="DX111" s="21"/>
      <c r="DY111" s="21"/>
      <c r="DZ111" s="21"/>
      <c r="EA111" s="21"/>
      <c r="EB111" s="21"/>
      <c r="EC111" s="21"/>
      <c r="ED111" s="21"/>
      <c r="EE111" s="21"/>
      <c r="EF111" s="21"/>
      <c r="EG111" s="21"/>
      <c r="EH111" s="21"/>
      <c r="EI111" s="21"/>
      <c r="EJ111" s="21"/>
      <c r="EK111" s="21"/>
      <c r="EL111" s="21"/>
      <c r="EM111" s="21"/>
      <c r="EN111" s="21"/>
      <c r="EO111" s="21"/>
    </row>
    <row r="112" spans="1:145" ht="15" customHeight="1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  <c r="DC112" s="21"/>
      <c r="DD112" s="21"/>
      <c r="DE112" s="21"/>
      <c r="DF112" s="21"/>
      <c r="DG112" s="21"/>
      <c r="DH112" s="21"/>
      <c r="DI112" s="21"/>
      <c r="DJ112" s="21"/>
      <c r="DK112" s="21"/>
      <c r="DL112" s="21"/>
      <c r="DM112" s="21"/>
      <c r="DN112" s="21"/>
      <c r="DO112" s="21"/>
      <c r="DP112" s="21"/>
      <c r="DQ112" s="21"/>
      <c r="DR112" s="21"/>
      <c r="DS112" s="21"/>
      <c r="DT112" s="21"/>
      <c r="DU112" s="21"/>
      <c r="DV112" s="21"/>
      <c r="DW112" s="21"/>
      <c r="DX112" s="21"/>
      <c r="DY112" s="21"/>
      <c r="DZ112" s="21"/>
      <c r="EA112" s="21"/>
      <c r="EB112" s="21"/>
      <c r="EC112" s="21"/>
      <c r="ED112" s="21"/>
      <c r="EE112" s="21"/>
      <c r="EF112" s="21"/>
      <c r="EG112" s="21"/>
      <c r="EH112" s="21"/>
      <c r="EI112" s="21"/>
      <c r="EJ112" s="21"/>
      <c r="EK112" s="21"/>
      <c r="EL112" s="21"/>
      <c r="EM112" s="21"/>
      <c r="EN112" s="21"/>
      <c r="EO112" s="21"/>
    </row>
    <row r="113" spans="1:145" ht="15" customHeight="1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  <c r="DC113" s="21"/>
      <c r="DD113" s="21"/>
      <c r="DE113" s="21"/>
      <c r="DF113" s="21"/>
      <c r="DG113" s="21"/>
      <c r="DH113" s="21"/>
      <c r="DI113" s="21"/>
      <c r="DJ113" s="21"/>
      <c r="DK113" s="21"/>
      <c r="DL113" s="21"/>
      <c r="DM113" s="21"/>
      <c r="DN113" s="21"/>
      <c r="DO113" s="21"/>
      <c r="DP113" s="21"/>
      <c r="DQ113" s="21"/>
      <c r="DR113" s="21"/>
      <c r="DS113" s="21"/>
      <c r="DT113" s="21"/>
      <c r="DU113" s="21"/>
      <c r="DV113" s="21"/>
      <c r="DW113" s="21"/>
      <c r="DX113" s="21"/>
      <c r="DY113" s="21"/>
      <c r="DZ113" s="21"/>
      <c r="EA113" s="21"/>
      <c r="EB113" s="21"/>
      <c r="EC113" s="21"/>
      <c r="ED113" s="21"/>
      <c r="EE113" s="21"/>
      <c r="EF113" s="21"/>
      <c r="EG113" s="21"/>
      <c r="EH113" s="21"/>
      <c r="EI113" s="21"/>
      <c r="EJ113" s="21"/>
      <c r="EK113" s="21"/>
      <c r="EL113" s="21"/>
      <c r="EM113" s="21"/>
      <c r="EN113" s="21"/>
      <c r="EO113" s="21"/>
    </row>
    <row r="114" spans="1:145" ht="15" customHeight="1">
      <c r="A114" s="21"/>
      <c r="B114" s="21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  <c r="DC114" s="21"/>
      <c r="DD114" s="21"/>
      <c r="DE114" s="21"/>
      <c r="DF114" s="21"/>
      <c r="DG114" s="21"/>
      <c r="DH114" s="21"/>
      <c r="DI114" s="21"/>
      <c r="DJ114" s="21"/>
      <c r="DK114" s="21"/>
      <c r="DL114" s="21"/>
      <c r="DM114" s="21"/>
      <c r="DN114" s="21"/>
      <c r="DO114" s="21"/>
      <c r="DP114" s="21"/>
      <c r="DQ114" s="21"/>
      <c r="DR114" s="21"/>
      <c r="DS114" s="21"/>
      <c r="DT114" s="21"/>
      <c r="DU114" s="21"/>
      <c r="DV114" s="21"/>
      <c r="DW114" s="21"/>
      <c r="DX114" s="21"/>
      <c r="DY114" s="21"/>
      <c r="DZ114" s="21"/>
      <c r="EA114" s="21"/>
      <c r="EB114" s="21"/>
      <c r="EC114" s="21"/>
      <c r="ED114" s="21"/>
      <c r="EE114" s="21"/>
      <c r="EF114" s="21"/>
      <c r="EG114" s="21"/>
      <c r="EH114" s="21"/>
      <c r="EI114" s="21"/>
      <c r="EJ114" s="21"/>
      <c r="EK114" s="21"/>
      <c r="EL114" s="21"/>
      <c r="EM114" s="21"/>
      <c r="EN114" s="21"/>
      <c r="EO114" s="21"/>
    </row>
    <row r="115" spans="1:145" ht="15" customHeight="1">
      <c r="A115" s="21"/>
      <c r="B115" s="21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  <c r="DC115" s="21"/>
      <c r="DD115" s="21"/>
      <c r="DE115" s="21"/>
      <c r="DF115" s="21"/>
      <c r="DG115" s="21"/>
      <c r="DH115" s="21"/>
      <c r="DI115" s="21"/>
      <c r="DJ115" s="21"/>
      <c r="DK115" s="21"/>
      <c r="DL115" s="21"/>
      <c r="DM115" s="21"/>
      <c r="DN115" s="21"/>
      <c r="DO115" s="21"/>
      <c r="DP115" s="21"/>
      <c r="DQ115" s="21"/>
      <c r="DR115" s="21"/>
      <c r="DS115" s="21"/>
      <c r="DT115" s="21"/>
      <c r="DU115" s="21"/>
      <c r="DV115" s="21"/>
      <c r="DW115" s="21"/>
      <c r="DX115" s="21"/>
      <c r="DY115" s="21"/>
      <c r="DZ115" s="21"/>
      <c r="EA115" s="21"/>
      <c r="EB115" s="21"/>
      <c r="EC115" s="21"/>
      <c r="ED115" s="21"/>
      <c r="EE115" s="21"/>
      <c r="EF115" s="21"/>
      <c r="EG115" s="21"/>
      <c r="EH115" s="21"/>
      <c r="EI115" s="21"/>
      <c r="EJ115" s="21"/>
      <c r="EK115" s="21"/>
      <c r="EL115" s="21"/>
      <c r="EM115" s="21"/>
      <c r="EN115" s="21"/>
      <c r="EO115" s="21"/>
    </row>
    <row r="116" spans="1:145" ht="15" customHeight="1">
      <c r="A116" s="21"/>
      <c r="B116" s="21"/>
      <c r="C116" s="21"/>
      <c r="D116" s="21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  <c r="DC116" s="21"/>
      <c r="DD116" s="21"/>
      <c r="DE116" s="21"/>
      <c r="DF116" s="21"/>
      <c r="DG116" s="21"/>
      <c r="DH116" s="21"/>
      <c r="DI116" s="21"/>
      <c r="DJ116" s="21"/>
      <c r="DK116" s="21"/>
      <c r="DL116" s="21"/>
      <c r="DM116" s="21"/>
      <c r="DN116" s="21"/>
      <c r="DO116" s="21"/>
      <c r="DP116" s="21"/>
      <c r="DQ116" s="21"/>
      <c r="DR116" s="21"/>
      <c r="DS116" s="21"/>
      <c r="DT116" s="21"/>
      <c r="DU116" s="21"/>
      <c r="DV116" s="21"/>
      <c r="DW116" s="21"/>
      <c r="DX116" s="21"/>
      <c r="DY116" s="21"/>
      <c r="DZ116" s="21"/>
      <c r="EA116" s="21"/>
      <c r="EB116" s="21"/>
      <c r="EC116" s="21"/>
      <c r="ED116" s="21"/>
      <c r="EE116" s="21"/>
      <c r="EF116" s="21"/>
      <c r="EG116" s="21"/>
      <c r="EH116" s="21"/>
      <c r="EI116" s="21"/>
      <c r="EJ116" s="21"/>
      <c r="EK116" s="21"/>
      <c r="EL116" s="21"/>
      <c r="EM116" s="21"/>
      <c r="EN116" s="21"/>
      <c r="EO116" s="21"/>
    </row>
    <row r="117" spans="1:145" ht="15" customHeight="1">
      <c r="A117" s="21"/>
      <c r="B117" s="21"/>
      <c r="C117" s="21"/>
      <c r="D117" s="21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  <c r="DC117" s="21"/>
      <c r="DD117" s="21"/>
      <c r="DE117" s="21"/>
      <c r="DF117" s="21"/>
      <c r="DG117" s="21"/>
      <c r="DH117" s="21"/>
      <c r="DI117" s="21"/>
      <c r="DJ117" s="21"/>
      <c r="DK117" s="21"/>
      <c r="DL117" s="21"/>
      <c r="DM117" s="21"/>
      <c r="DN117" s="21"/>
      <c r="DO117" s="21"/>
      <c r="DP117" s="21"/>
      <c r="DQ117" s="21"/>
      <c r="DR117" s="21"/>
      <c r="DS117" s="21"/>
      <c r="DT117" s="21"/>
      <c r="DU117" s="21"/>
      <c r="DV117" s="21"/>
      <c r="DW117" s="21"/>
      <c r="DX117" s="21"/>
      <c r="DY117" s="21"/>
      <c r="DZ117" s="21"/>
      <c r="EA117" s="21"/>
      <c r="EB117" s="21"/>
      <c r="EC117" s="21"/>
      <c r="ED117" s="21"/>
      <c r="EE117" s="21"/>
      <c r="EF117" s="21"/>
      <c r="EG117" s="21"/>
      <c r="EH117" s="21"/>
      <c r="EI117" s="21"/>
      <c r="EJ117" s="21"/>
      <c r="EK117" s="21"/>
      <c r="EL117" s="21"/>
      <c r="EM117" s="21"/>
      <c r="EN117" s="21"/>
      <c r="EO117" s="21"/>
    </row>
    <row r="118" spans="1:145" ht="15" customHeight="1">
      <c r="A118" s="21"/>
      <c r="B118" s="21"/>
      <c r="C118" s="21"/>
      <c r="D118" s="21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  <c r="DC118" s="21"/>
      <c r="DD118" s="21"/>
      <c r="DE118" s="21"/>
      <c r="DF118" s="21"/>
      <c r="DG118" s="21"/>
      <c r="DH118" s="21"/>
      <c r="DI118" s="21"/>
      <c r="DJ118" s="21"/>
      <c r="DK118" s="21"/>
      <c r="DL118" s="21"/>
      <c r="DM118" s="21"/>
      <c r="DN118" s="21"/>
      <c r="DO118" s="21"/>
      <c r="DP118" s="21"/>
      <c r="DQ118" s="21"/>
      <c r="DR118" s="21"/>
      <c r="DS118" s="21"/>
      <c r="DT118" s="21"/>
      <c r="DU118" s="21"/>
      <c r="DV118" s="21"/>
      <c r="DW118" s="21"/>
      <c r="DX118" s="21"/>
      <c r="DY118" s="21"/>
      <c r="DZ118" s="21"/>
      <c r="EA118" s="21"/>
      <c r="EB118" s="21"/>
      <c r="EC118" s="21"/>
      <c r="ED118" s="21"/>
      <c r="EE118" s="21"/>
      <c r="EF118" s="21"/>
      <c r="EG118" s="21"/>
      <c r="EH118" s="21"/>
      <c r="EI118" s="21"/>
      <c r="EJ118" s="21"/>
      <c r="EK118" s="21"/>
      <c r="EL118" s="21"/>
      <c r="EM118" s="21"/>
      <c r="EN118" s="21"/>
      <c r="EO118" s="21"/>
    </row>
    <row r="119" spans="1:145" ht="15" customHeight="1">
      <c r="A119" s="21"/>
      <c r="B119" s="21"/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  <c r="DC119" s="21"/>
      <c r="DD119" s="21"/>
      <c r="DE119" s="21"/>
      <c r="DF119" s="21"/>
      <c r="DG119" s="21"/>
      <c r="DH119" s="21"/>
      <c r="DI119" s="21"/>
      <c r="DJ119" s="21"/>
      <c r="DK119" s="21"/>
      <c r="DL119" s="21"/>
      <c r="DM119" s="21"/>
      <c r="DN119" s="21"/>
      <c r="DO119" s="21"/>
      <c r="DP119" s="21"/>
      <c r="DQ119" s="21"/>
      <c r="DR119" s="21"/>
      <c r="DS119" s="21"/>
      <c r="DT119" s="21"/>
      <c r="DU119" s="21"/>
      <c r="DV119" s="21"/>
      <c r="DW119" s="21"/>
      <c r="DX119" s="21"/>
      <c r="DY119" s="21"/>
      <c r="DZ119" s="21"/>
      <c r="EA119" s="21"/>
      <c r="EB119" s="21"/>
      <c r="EC119" s="21"/>
      <c r="ED119" s="21"/>
      <c r="EE119" s="21"/>
      <c r="EF119" s="21"/>
      <c r="EG119" s="21"/>
      <c r="EH119" s="21"/>
      <c r="EI119" s="21"/>
      <c r="EJ119" s="21"/>
      <c r="EK119" s="21"/>
      <c r="EL119" s="21"/>
      <c r="EM119" s="21"/>
      <c r="EN119" s="21"/>
      <c r="EO119" s="21"/>
    </row>
    <row r="120" spans="1:145" ht="15" customHeight="1">
      <c r="A120" s="21"/>
      <c r="B120" s="21"/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  <c r="DC120" s="21"/>
      <c r="DD120" s="21"/>
      <c r="DE120" s="21"/>
      <c r="DF120" s="21"/>
      <c r="DG120" s="21"/>
      <c r="DH120" s="21"/>
      <c r="DI120" s="21"/>
      <c r="DJ120" s="21"/>
      <c r="DK120" s="21"/>
      <c r="DL120" s="21"/>
      <c r="DM120" s="21"/>
      <c r="DN120" s="21"/>
      <c r="DO120" s="21"/>
      <c r="DP120" s="21"/>
      <c r="DQ120" s="21"/>
      <c r="DR120" s="21"/>
      <c r="DS120" s="21"/>
      <c r="DT120" s="21"/>
      <c r="DU120" s="21"/>
      <c r="DV120" s="21"/>
      <c r="DW120" s="21"/>
      <c r="DX120" s="21"/>
      <c r="DY120" s="21"/>
      <c r="DZ120" s="21"/>
      <c r="EA120" s="21"/>
      <c r="EB120" s="21"/>
      <c r="EC120" s="21"/>
      <c r="ED120" s="21"/>
      <c r="EE120" s="21"/>
      <c r="EF120" s="21"/>
      <c r="EG120" s="21"/>
      <c r="EH120" s="21"/>
      <c r="EI120" s="21"/>
      <c r="EJ120" s="21"/>
      <c r="EK120" s="21"/>
      <c r="EL120" s="21"/>
      <c r="EM120" s="21"/>
      <c r="EN120" s="21"/>
      <c r="EO120" s="21"/>
    </row>
    <row r="121" spans="1:145" ht="15" customHeight="1">
      <c r="A121" s="21"/>
      <c r="B121" s="21"/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  <c r="DC121" s="21"/>
      <c r="DD121" s="21"/>
      <c r="DE121" s="21"/>
      <c r="DF121" s="21"/>
      <c r="DG121" s="21"/>
      <c r="DH121" s="21"/>
      <c r="DI121" s="21"/>
      <c r="DJ121" s="21"/>
      <c r="DK121" s="21"/>
      <c r="DL121" s="21"/>
      <c r="DM121" s="21"/>
      <c r="DN121" s="21"/>
      <c r="DO121" s="21"/>
      <c r="DP121" s="21"/>
      <c r="DQ121" s="21"/>
      <c r="DR121" s="21"/>
      <c r="DS121" s="21"/>
      <c r="DT121" s="21"/>
      <c r="DU121" s="21"/>
      <c r="DV121" s="21"/>
      <c r="DW121" s="21"/>
      <c r="DX121" s="21"/>
      <c r="DY121" s="21"/>
      <c r="DZ121" s="21"/>
      <c r="EA121" s="21"/>
      <c r="EB121" s="21"/>
      <c r="EC121" s="21"/>
      <c r="ED121" s="21"/>
      <c r="EE121" s="21"/>
      <c r="EF121" s="21"/>
      <c r="EG121" s="21"/>
      <c r="EH121" s="21"/>
      <c r="EI121" s="21"/>
      <c r="EJ121" s="21"/>
      <c r="EK121" s="21"/>
      <c r="EL121" s="21"/>
      <c r="EM121" s="21"/>
      <c r="EN121" s="21"/>
      <c r="EO121" s="21"/>
    </row>
    <row r="122" spans="1:145" ht="15" customHeight="1">
      <c r="A122" s="21"/>
      <c r="B122" s="21"/>
      <c r="C122" s="21"/>
      <c r="D122" s="21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  <c r="DC122" s="21"/>
      <c r="DD122" s="21"/>
      <c r="DE122" s="21"/>
      <c r="DF122" s="21"/>
      <c r="DG122" s="21"/>
      <c r="DH122" s="21"/>
      <c r="DI122" s="21"/>
      <c r="DJ122" s="21"/>
      <c r="DK122" s="21"/>
      <c r="DL122" s="21"/>
      <c r="DM122" s="21"/>
      <c r="DN122" s="21"/>
      <c r="DO122" s="21"/>
      <c r="DP122" s="21"/>
      <c r="DQ122" s="21"/>
      <c r="DR122" s="21"/>
      <c r="DS122" s="21"/>
      <c r="DT122" s="21"/>
      <c r="DU122" s="21"/>
      <c r="DV122" s="21"/>
      <c r="DW122" s="21"/>
      <c r="DX122" s="21"/>
      <c r="DY122" s="21"/>
      <c r="DZ122" s="21"/>
      <c r="EA122" s="21"/>
      <c r="EB122" s="21"/>
      <c r="EC122" s="21"/>
      <c r="ED122" s="21"/>
      <c r="EE122" s="21"/>
      <c r="EF122" s="21"/>
      <c r="EG122" s="21"/>
      <c r="EH122" s="21"/>
      <c r="EI122" s="21"/>
      <c r="EJ122" s="21"/>
      <c r="EK122" s="21"/>
      <c r="EL122" s="21"/>
      <c r="EM122" s="21"/>
      <c r="EN122" s="21"/>
      <c r="EO122" s="21"/>
    </row>
    <row r="123" spans="1:145" ht="15" customHeight="1">
      <c r="A123" s="21"/>
      <c r="B123" s="21"/>
      <c r="C123" s="21"/>
      <c r="D123" s="21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  <c r="DC123" s="21"/>
      <c r="DD123" s="21"/>
      <c r="DE123" s="21"/>
      <c r="DF123" s="21"/>
      <c r="DG123" s="21"/>
      <c r="DH123" s="21"/>
      <c r="DI123" s="21"/>
      <c r="DJ123" s="21"/>
      <c r="DK123" s="21"/>
      <c r="DL123" s="21"/>
      <c r="DM123" s="21"/>
      <c r="DN123" s="21"/>
      <c r="DO123" s="21"/>
      <c r="DP123" s="21"/>
      <c r="DQ123" s="21"/>
      <c r="DR123" s="21"/>
      <c r="DS123" s="21"/>
      <c r="DT123" s="21"/>
      <c r="DU123" s="21"/>
      <c r="DV123" s="21"/>
      <c r="DW123" s="21"/>
      <c r="DX123" s="21"/>
      <c r="DY123" s="21"/>
      <c r="DZ123" s="21"/>
      <c r="EA123" s="21"/>
      <c r="EB123" s="21"/>
      <c r="EC123" s="21"/>
      <c r="ED123" s="21"/>
      <c r="EE123" s="21"/>
      <c r="EF123" s="21"/>
      <c r="EG123" s="21"/>
      <c r="EH123" s="21"/>
      <c r="EI123" s="21"/>
      <c r="EJ123" s="21"/>
      <c r="EK123" s="21"/>
      <c r="EL123" s="21"/>
      <c r="EM123" s="21"/>
      <c r="EN123" s="21"/>
      <c r="EO123" s="21"/>
    </row>
    <row r="124" spans="1:145" ht="15" customHeight="1">
      <c r="A124" s="21"/>
      <c r="B124" s="21"/>
      <c r="C124" s="21"/>
      <c r="D124" s="21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  <c r="DC124" s="21"/>
      <c r="DD124" s="21"/>
      <c r="DE124" s="21"/>
      <c r="DF124" s="21"/>
      <c r="DG124" s="21"/>
      <c r="DH124" s="21"/>
      <c r="DI124" s="21"/>
      <c r="DJ124" s="21"/>
      <c r="DK124" s="21"/>
      <c r="DL124" s="21"/>
      <c r="DM124" s="21"/>
      <c r="DN124" s="21"/>
      <c r="DO124" s="21"/>
      <c r="DP124" s="21"/>
      <c r="DQ124" s="21"/>
      <c r="DR124" s="21"/>
      <c r="DS124" s="21"/>
      <c r="DT124" s="21"/>
      <c r="DU124" s="21"/>
      <c r="DV124" s="21"/>
      <c r="DW124" s="21"/>
      <c r="DX124" s="21"/>
      <c r="DY124" s="21"/>
      <c r="DZ124" s="21"/>
      <c r="EA124" s="21"/>
      <c r="EB124" s="21"/>
      <c r="EC124" s="21"/>
      <c r="ED124" s="21"/>
      <c r="EE124" s="21"/>
      <c r="EF124" s="21"/>
      <c r="EG124" s="21"/>
      <c r="EH124" s="21"/>
      <c r="EI124" s="21"/>
      <c r="EJ124" s="21"/>
      <c r="EK124" s="21"/>
      <c r="EL124" s="21"/>
      <c r="EM124" s="21"/>
      <c r="EN124" s="21"/>
      <c r="EO124" s="21"/>
    </row>
    <row r="125" spans="1:145" ht="15" customHeight="1">
      <c r="A125" s="21"/>
      <c r="B125" s="21"/>
      <c r="C125" s="21"/>
      <c r="D125" s="21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  <c r="DC125" s="21"/>
      <c r="DD125" s="21"/>
      <c r="DE125" s="21"/>
      <c r="DF125" s="21"/>
      <c r="DG125" s="21"/>
      <c r="DH125" s="21"/>
      <c r="DI125" s="21"/>
      <c r="DJ125" s="21"/>
      <c r="DK125" s="21"/>
      <c r="DL125" s="21"/>
      <c r="DM125" s="21"/>
      <c r="DN125" s="21"/>
      <c r="DO125" s="21"/>
      <c r="DP125" s="21"/>
      <c r="DQ125" s="21"/>
      <c r="DR125" s="21"/>
      <c r="DS125" s="21"/>
      <c r="DT125" s="21"/>
      <c r="DU125" s="21"/>
      <c r="DV125" s="21"/>
      <c r="DW125" s="21"/>
      <c r="DX125" s="21"/>
      <c r="DY125" s="21"/>
      <c r="DZ125" s="21"/>
      <c r="EA125" s="21"/>
      <c r="EB125" s="21"/>
      <c r="EC125" s="21"/>
      <c r="ED125" s="21"/>
      <c r="EE125" s="21"/>
      <c r="EF125" s="21"/>
      <c r="EG125" s="21"/>
      <c r="EH125" s="21"/>
      <c r="EI125" s="21"/>
      <c r="EJ125" s="21"/>
      <c r="EK125" s="21"/>
      <c r="EL125" s="21"/>
      <c r="EM125" s="21"/>
      <c r="EN125" s="21"/>
      <c r="EO125" s="21"/>
    </row>
    <row r="126" spans="1:145" ht="15" customHeight="1">
      <c r="A126" s="21"/>
      <c r="B126" s="21"/>
      <c r="C126" s="21"/>
      <c r="D126" s="21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  <c r="DC126" s="21"/>
      <c r="DD126" s="21"/>
      <c r="DE126" s="21"/>
      <c r="DF126" s="21"/>
      <c r="DG126" s="21"/>
      <c r="DH126" s="21"/>
      <c r="DI126" s="21"/>
      <c r="DJ126" s="21"/>
      <c r="DK126" s="21"/>
      <c r="DL126" s="21"/>
      <c r="DM126" s="21"/>
      <c r="DN126" s="21"/>
      <c r="DO126" s="21"/>
      <c r="DP126" s="21"/>
      <c r="DQ126" s="21"/>
      <c r="DR126" s="21"/>
      <c r="DS126" s="21"/>
      <c r="DT126" s="21"/>
      <c r="DU126" s="21"/>
      <c r="DV126" s="21"/>
      <c r="DW126" s="21"/>
      <c r="DX126" s="21"/>
      <c r="DY126" s="21"/>
      <c r="DZ126" s="21"/>
      <c r="EA126" s="21"/>
      <c r="EB126" s="21"/>
      <c r="EC126" s="21"/>
      <c r="ED126" s="21"/>
      <c r="EE126" s="21"/>
      <c r="EF126" s="21"/>
      <c r="EG126" s="21"/>
      <c r="EH126" s="21"/>
      <c r="EI126" s="21"/>
      <c r="EJ126" s="21"/>
      <c r="EK126" s="21"/>
      <c r="EL126" s="21"/>
      <c r="EM126" s="21"/>
      <c r="EN126" s="21"/>
      <c r="EO126" s="21"/>
    </row>
    <row r="127" spans="1:145" ht="15" customHeight="1">
      <c r="A127" s="21"/>
      <c r="B127" s="21"/>
      <c r="C127" s="21"/>
      <c r="D127" s="21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  <c r="DC127" s="21"/>
      <c r="DD127" s="21"/>
      <c r="DE127" s="21"/>
      <c r="DF127" s="21"/>
      <c r="DG127" s="21"/>
      <c r="DH127" s="21"/>
      <c r="DI127" s="21"/>
      <c r="DJ127" s="21"/>
      <c r="DK127" s="21"/>
      <c r="DL127" s="21"/>
      <c r="DM127" s="21"/>
      <c r="DN127" s="21"/>
      <c r="DO127" s="21"/>
      <c r="DP127" s="21"/>
      <c r="DQ127" s="21"/>
      <c r="DR127" s="21"/>
      <c r="DS127" s="21"/>
      <c r="DT127" s="21"/>
      <c r="DU127" s="21"/>
      <c r="DV127" s="21"/>
      <c r="DW127" s="21"/>
      <c r="DX127" s="21"/>
      <c r="DY127" s="21"/>
      <c r="DZ127" s="21"/>
      <c r="EA127" s="21"/>
      <c r="EB127" s="21"/>
      <c r="EC127" s="21"/>
      <c r="ED127" s="21"/>
      <c r="EE127" s="21"/>
      <c r="EF127" s="21"/>
      <c r="EG127" s="21"/>
      <c r="EH127" s="21"/>
      <c r="EI127" s="21"/>
      <c r="EJ127" s="21"/>
      <c r="EK127" s="21"/>
      <c r="EL127" s="21"/>
      <c r="EM127" s="21"/>
      <c r="EN127" s="21"/>
      <c r="EO127" s="21"/>
    </row>
    <row r="128" spans="1:145" ht="15" customHeight="1">
      <c r="A128" s="21"/>
      <c r="B128" s="21"/>
      <c r="C128" s="21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  <c r="DC128" s="21"/>
      <c r="DD128" s="21"/>
      <c r="DE128" s="21"/>
      <c r="DF128" s="21"/>
      <c r="DG128" s="21"/>
      <c r="DH128" s="21"/>
      <c r="DI128" s="21"/>
      <c r="DJ128" s="21"/>
      <c r="DK128" s="21"/>
      <c r="DL128" s="21"/>
      <c r="DM128" s="21"/>
      <c r="DN128" s="21"/>
      <c r="DO128" s="21"/>
      <c r="DP128" s="21"/>
      <c r="DQ128" s="21"/>
      <c r="DR128" s="21"/>
      <c r="DS128" s="21"/>
      <c r="DT128" s="21"/>
      <c r="DU128" s="21"/>
      <c r="DV128" s="21"/>
      <c r="DW128" s="21"/>
      <c r="DX128" s="21"/>
      <c r="DY128" s="21"/>
      <c r="DZ128" s="21"/>
      <c r="EA128" s="21"/>
      <c r="EB128" s="21"/>
      <c r="EC128" s="21"/>
      <c r="ED128" s="21"/>
      <c r="EE128" s="21"/>
      <c r="EF128" s="21"/>
      <c r="EG128" s="21"/>
      <c r="EH128" s="21"/>
      <c r="EI128" s="21"/>
      <c r="EJ128" s="21"/>
      <c r="EK128" s="21"/>
      <c r="EL128" s="21"/>
      <c r="EM128" s="21"/>
      <c r="EN128" s="21"/>
      <c r="EO128" s="21"/>
    </row>
    <row r="129" spans="1:145" ht="15" customHeight="1">
      <c r="A129" s="21"/>
      <c r="B129" s="21"/>
      <c r="C129" s="21"/>
      <c r="D129" s="21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  <c r="DC129" s="21"/>
      <c r="DD129" s="21"/>
      <c r="DE129" s="21"/>
      <c r="DF129" s="21"/>
      <c r="DG129" s="21"/>
      <c r="DH129" s="21"/>
      <c r="DI129" s="21"/>
      <c r="DJ129" s="21"/>
      <c r="DK129" s="21"/>
      <c r="DL129" s="21"/>
      <c r="DM129" s="21"/>
      <c r="DN129" s="21"/>
      <c r="DO129" s="21"/>
      <c r="DP129" s="21"/>
      <c r="DQ129" s="21"/>
      <c r="DR129" s="21"/>
      <c r="DS129" s="21"/>
      <c r="DT129" s="21"/>
      <c r="DU129" s="21"/>
      <c r="DV129" s="21"/>
      <c r="DW129" s="21"/>
      <c r="DX129" s="21"/>
      <c r="DY129" s="21"/>
      <c r="DZ129" s="21"/>
      <c r="EA129" s="21"/>
      <c r="EB129" s="21"/>
      <c r="EC129" s="21"/>
      <c r="ED129" s="21"/>
      <c r="EE129" s="21"/>
      <c r="EF129" s="21"/>
      <c r="EG129" s="21"/>
      <c r="EH129" s="21"/>
      <c r="EI129" s="21"/>
      <c r="EJ129" s="21"/>
      <c r="EK129" s="21"/>
      <c r="EL129" s="21"/>
      <c r="EM129" s="21"/>
      <c r="EN129" s="21"/>
      <c r="EO129" s="21"/>
    </row>
    <row r="130" spans="1:145" ht="15" customHeight="1">
      <c r="A130" s="21"/>
      <c r="B130" s="21"/>
      <c r="C130" s="21"/>
      <c r="D130" s="21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  <c r="DC130" s="21"/>
      <c r="DD130" s="21"/>
      <c r="DE130" s="21"/>
      <c r="DF130" s="21"/>
      <c r="DG130" s="21"/>
      <c r="DH130" s="21"/>
      <c r="DI130" s="21"/>
      <c r="DJ130" s="21"/>
      <c r="DK130" s="21"/>
      <c r="DL130" s="21"/>
      <c r="DM130" s="21"/>
      <c r="DN130" s="21"/>
      <c r="DO130" s="21"/>
      <c r="DP130" s="21"/>
      <c r="DQ130" s="21"/>
      <c r="DR130" s="21"/>
      <c r="DS130" s="21"/>
      <c r="DT130" s="21"/>
      <c r="DU130" s="21"/>
      <c r="DV130" s="21"/>
      <c r="DW130" s="21"/>
      <c r="DX130" s="21"/>
      <c r="DY130" s="21"/>
      <c r="DZ130" s="21"/>
      <c r="EA130" s="21"/>
      <c r="EB130" s="21"/>
      <c r="EC130" s="21"/>
      <c r="ED130" s="21"/>
      <c r="EE130" s="21"/>
      <c r="EF130" s="21"/>
      <c r="EG130" s="21"/>
      <c r="EH130" s="21"/>
      <c r="EI130" s="21"/>
      <c r="EJ130" s="21"/>
      <c r="EK130" s="21"/>
      <c r="EL130" s="21"/>
      <c r="EM130" s="21"/>
      <c r="EN130" s="21"/>
      <c r="EO130" s="21"/>
    </row>
    <row r="131" spans="1:145" ht="15" customHeight="1">
      <c r="A131" s="21"/>
      <c r="B131" s="21"/>
      <c r="C131" s="21"/>
      <c r="D131" s="21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  <c r="DC131" s="21"/>
      <c r="DD131" s="21"/>
      <c r="DE131" s="21"/>
      <c r="DF131" s="21"/>
      <c r="DG131" s="21"/>
      <c r="DH131" s="21"/>
      <c r="DI131" s="21"/>
      <c r="DJ131" s="21"/>
      <c r="DK131" s="21"/>
      <c r="DL131" s="21"/>
      <c r="DM131" s="21"/>
      <c r="DN131" s="21"/>
      <c r="DO131" s="21"/>
      <c r="DP131" s="21"/>
      <c r="DQ131" s="21"/>
      <c r="DR131" s="21"/>
      <c r="DS131" s="21"/>
      <c r="DT131" s="21"/>
      <c r="DU131" s="21"/>
      <c r="DV131" s="21"/>
      <c r="DW131" s="21"/>
      <c r="DX131" s="21"/>
      <c r="DY131" s="21"/>
      <c r="DZ131" s="21"/>
      <c r="EA131" s="21"/>
      <c r="EB131" s="21"/>
      <c r="EC131" s="21"/>
      <c r="ED131" s="21"/>
      <c r="EE131" s="21"/>
      <c r="EF131" s="21"/>
      <c r="EG131" s="21"/>
      <c r="EH131" s="21"/>
      <c r="EI131" s="21"/>
      <c r="EJ131" s="21"/>
      <c r="EK131" s="21"/>
      <c r="EL131" s="21"/>
      <c r="EM131" s="21"/>
      <c r="EN131" s="21"/>
      <c r="EO131" s="21"/>
    </row>
    <row r="132" spans="1:145" ht="15" customHeight="1">
      <c r="A132" s="21"/>
      <c r="B132" s="21"/>
      <c r="C132" s="21"/>
      <c r="D132" s="21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  <c r="DC132" s="21"/>
      <c r="DD132" s="21"/>
      <c r="DE132" s="21"/>
      <c r="DF132" s="21"/>
      <c r="DG132" s="21"/>
      <c r="DH132" s="21"/>
      <c r="DI132" s="21"/>
      <c r="DJ132" s="21"/>
      <c r="DK132" s="21"/>
      <c r="DL132" s="21"/>
      <c r="DM132" s="21"/>
      <c r="DN132" s="21"/>
      <c r="DO132" s="21"/>
      <c r="DP132" s="21"/>
      <c r="DQ132" s="21"/>
      <c r="DR132" s="21"/>
      <c r="DS132" s="21"/>
      <c r="DT132" s="21"/>
      <c r="DU132" s="21"/>
      <c r="DV132" s="21"/>
      <c r="DW132" s="21"/>
      <c r="DX132" s="21"/>
      <c r="DY132" s="21"/>
      <c r="DZ132" s="21"/>
      <c r="EA132" s="21"/>
      <c r="EB132" s="21"/>
      <c r="EC132" s="21"/>
      <c r="ED132" s="21"/>
      <c r="EE132" s="21"/>
      <c r="EF132" s="21"/>
      <c r="EG132" s="21"/>
      <c r="EH132" s="21"/>
      <c r="EI132" s="21"/>
      <c r="EJ132" s="21"/>
      <c r="EK132" s="21"/>
      <c r="EL132" s="21"/>
      <c r="EM132" s="21"/>
      <c r="EN132" s="21"/>
      <c r="EO132" s="21"/>
    </row>
    <row r="133" spans="1:145" ht="15" customHeight="1">
      <c r="A133" s="21"/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  <c r="DC133" s="21"/>
      <c r="DD133" s="21"/>
      <c r="DE133" s="21"/>
      <c r="DF133" s="21"/>
      <c r="DG133" s="21"/>
      <c r="DH133" s="21"/>
      <c r="DI133" s="21"/>
      <c r="DJ133" s="21"/>
      <c r="DK133" s="21"/>
      <c r="DL133" s="21"/>
      <c r="DM133" s="21"/>
      <c r="DN133" s="21"/>
      <c r="DO133" s="21"/>
      <c r="DP133" s="21"/>
      <c r="DQ133" s="21"/>
      <c r="DR133" s="21"/>
      <c r="DS133" s="21"/>
      <c r="DT133" s="21"/>
      <c r="DU133" s="21"/>
      <c r="DV133" s="21"/>
      <c r="DW133" s="21"/>
      <c r="DX133" s="21"/>
      <c r="DY133" s="21"/>
      <c r="DZ133" s="21"/>
      <c r="EA133" s="21"/>
      <c r="EB133" s="21"/>
      <c r="EC133" s="21"/>
      <c r="ED133" s="21"/>
      <c r="EE133" s="21"/>
      <c r="EF133" s="21"/>
      <c r="EG133" s="21"/>
      <c r="EH133" s="21"/>
      <c r="EI133" s="21"/>
      <c r="EJ133" s="21"/>
      <c r="EK133" s="21"/>
      <c r="EL133" s="21"/>
      <c r="EM133" s="21"/>
      <c r="EN133" s="21"/>
      <c r="EO133" s="21"/>
    </row>
    <row r="134" spans="1:145" ht="15" customHeight="1">
      <c r="A134" s="21"/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  <c r="DC134" s="21"/>
      <c r="DD134" s="21"/>
      <c r="DE134" s="21"/>
      <c r="DF134" s="21"/>
      <c r="DG134" s="21"/>
      <c r="DH134" s="21"/>
      <c r="DI134" s="21"/>
      <c r="DJ134" s="21"/>
      <c r="DK134" s="21"/>
      <c r="DL134" s="21"/>
      <c r="DM134" s="21"/>
      <c r="DN134" s="21"/>
      <c r="DO134" s="21"/>
      <c r="DP134" s="21"/>
      <c r="DQ134" s="21"/>
      <c r="DR134" s="21"/>
      <c r="DS134" s="21"/>
      <c r="DT134" s="21"/>
      <c r="DU134" s="21"/>
      <c r="DV134" s="21"/>
      <c r="DW134" s="21"/>
      <c r="DX134" s="21"/>
      <c r="DY134" s="21"/>
      <c r="DZ134" s="21"/>
      <c r="EA134" s="21"/>
      <c r="EB134" s="21"/>
      <c r="EC134" s="21"/>
      <c r="ED134" s="21"/>
      <c r="EE134" s="21"/>
      <c r="EF134" s="21"/>
      <c r="EG134" s="21"/>
      <c r="EH134" s="21"/>
      <c r="EI134" s="21"/>
      <c r="EJ134" s="21"/>
      <c r="EK134" s="21"/>
      <c r="EL134" s="21"/>
      <c r="EM134" s="21"/>
      <c r="EN134" s="21"/>
      <c r="EO134" s="21"/>
    </row>
    <row r="135" spans="1:145" ht="15" customHeight="1">
      <c r="A135" s="21"/>
      <c r="B135" s="21"/>
      <c r="C135" s="21"/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  <c r="DC135" s="21"/>
      <c r="DD135" s="21"/>
      <c r="DE135" s="21"/>
      <c r="DF135" s="21"/>
      <c r="DG135" s="21"/>
      <c r="DH135" s="21"/>
      <c r="DI135" s="21"/>
      <c r="DJ135" s="21"/>
      <c r="DK135" s="21"/>
      <c r="DL135" s="21"/>
      <c r="DM135" s="21"/>
      <c r="DN135" s="21"/>
      <c r="DO135" s="21"/>
      <c r="DP135" s="21"/>
      <c r="DQ135" s="21"/>
      <c r="DR135" s="21"/>
      <c r="DS135" s="21"/>
      <c r="DT135" s="21"/>
      <c r="DU135" s="21"/>
      <c r="DV135" s="21"/>
      <c r="DW135" s="21"/>
      <c r="DX135" s="21"/>
      <c r="DY135" s="21"/>
      <c r="DZ135" s="21"/>
      <c r="EA135" s="21"/>
      <c r="EB135" s="21"/>
      <c r="EC135" s="21"/>
      <c r="ED135" s="21"/>
      <c r="EE135" s="21"/>
      <c r="EF135" s="21"/>
      <c r="EG135" s="21"/>
      <c r="EH135" s="21"/>
      <c r="EI135" s="21"/>
      <c r="EJ135" s="21"/>
      <c r="EK135" s="21"/>
      <c r="EL135" s="21"/>
      <c r="EM135" s="21"/>
      <c r="EN135" s="21"/>
      <c r="EO135" s="21"/>
    </row>
    <row r="136" spans="1:145" ht="15" customHeight="1">
      <c r="A136" s="21"/>
      <c r="B136" s="21"/>
      <c r="C136" s="21"/>
      <c r="D136" s="21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  <c r="DC136" s="21"/>
      <c r="DD136" s="21"/>
      <c r="DE136" s="21"/>
      <c r="DF136" s="21"/>
      <c r="DG136" s="21"/>
      <c r="DH136" s="21"/>
      <c r="DI136" s="21"/>
      <c r="DJ136" s="21"/>
      <c r="DK136" s="21"/>
      <c r="DL136" s="21"/>
      <c r="DM136" s="21"/>
      <c r="DN136" s="21"/>
      <c r="DO136" s="21"/>
      <c r="DP136" s="21"/>
      <c r="DQ136" s="21"/>
      <c r="DR136" s="21"/>
      <c r="DS136" s="21"/>
      <c r="DT136" s="21"/>
      <c r="DU136" s="21"/>
      <c r="DV136" s="21"/>
      <c r="DW136" s="21"/>
      <c r="DX136" s="21"/>
      <c r="DY136" s="21"/>
      <c r="DZ136" s="21"/>
      <c r="EA136" s="21"/>
      <c r="EB136" s="21"/>
      <c r="EC136" s="21"/>
      <c r="ED136" s="21"/>
      <c r="EE136" s="21"/>
      <c r="EF136" s="21"/>
      <c r="EG136" s="21"/>
      <c r="EH136" s="21"/>
      <c r="EI136" s="21"/>
      <c r="EJ136" s="21"/>
      <c r="EK136" s="21"/>
      <c r="EL136" s="21"/>
      <c r="EM136" s="21"/>
      <c r="EN136" s="21"/>
      <c r="EO136" s="21"/>
    </row>
    <row r="137" spans="1:145" ht="15" customHeight="1">
      <c r="A137" s="21"/>
      <c r="B137" s="21"/>
      <c r="C137" s="21"/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  <c r="DC137" s="21"/>
      <c r="DD137" s="21"/>
      <c r="DE137" s="21"/>
      <c r="DF137" s="21"/>
      <c r="DG137" s="21"/>
      <c r="DH137" s="21"/>
      <c r="DI137" s="21"/>
      <c r="DJ137" s="21"/>
      <c r="DK137" s="21"/>
      <c r="DL137" s="21"/>
      <c r="DM137" s="21"/>
      <c r="DN137" s="21"/>
      <c r="DO137" s="21"/>
      <c r="DP137" s="21"/>
      <c r="DQ137" s="21"/>
      <c r="DR137" s="21"/>
      <c r="DS137" s="21"/>
      <c r="DT137" s="21"/>
      <c r="DU137" s="21"/>
      <c r="DV137" s="21"/>
      <c r="DW137" s="21"/>
      <c r="DX137" s="21"/>
      <c r="DY137" s="21"/>
      <c r="DZ137" s="21"/>
      <c r="EA137" s="21"/>
      <c r="EB137" s="21"/>
      <c r="EC137" s="21"/>
      <c r="ED137" s="21"/>
      <c r="EE137" s="21"/>
      <c r="EF137" s="21"/>
      <c r="EG137" s="21"/>
      <c r="EH137" s="21"/>
      <c r="EI137" s="21"/>
      <c r="EJ137" s="21"/>
      <c r="EK137" s="21"/>
      <c r="EL137" s="21"/>
      <c r="EM137" s="21"/>
      <c r="EN137" s="21"/>
      <c r="EO137" s="21"/>
    </row>
    <row r="138" spans="1:145" ht="15" customHeight="1">
      <c r="A138" s="21"/>
      <c r="B138" s="21"/>
      <c r="C138" s="21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  <c r="DC138" s="21"/>
      <c r="DD138" s="21"/>
      <c r="DE138" s="21"/>
      <c r="DF138" s="21"/>
      <c r="DG138" s="21"/>
      <c r="DH138" s="21"/>
      <c r="DI138" s="21"/>
      <c r="DJ138" s="21"/>
      <c r="DK138" s="21"/>
      <c r="DL138" s="21"/>
      <c r="DM138" s="21"/>
      <c r="DN138" s="21"/>
      <c r="DO138" s="21"/>
      <c r="DP138" s="21"/>
      <c r="DQ138" s="21"/>
      <c r="DR138" s="21"/>
      <c r="DS138" s="21"/>
      <c r="DT138" s="21"/>
      <c r="DU138" s="21"/>
      <c r="DV138" s="21"/>
      <c r="DW138" s="21"/>
      <c r="DX138" s="21"/>
      <c r="DY138" s="21"/>
      <c r="DZ138" s="21"/>
      <c r="EA138" s="21"/>
      <c r="EB138" s="21"/>
      <c r="EC138" s="21"/>
      <c r="ED138" s="21"/>
      <c r="EE138" s="21"/>
      <c r="EF138" s="21"/>
      <c r="EG138" s="21"/>
      <c r="EH138" s="21"/>
      <c r="EI138" s="21"/>
      <c r="EJ138" s="21"/>
      <c r="EK138" s="21"/>
      <c r="EL138" s="21"/>
      <c r="EM138" s="21"/>
      <c r="EN138" s="21"/>
      <c r="EO138" s="21"/>
    </row>
    <row r="139" spans="1:145" ht="15" customHeight="1">
      <c r="A139" s="21"/>
      <c r="B139" s="21"/>
      <c r="C139" s="21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  <c r="DC139" s="21"/>
      <c r="DD139" s="21"/>
      <c r="DE139" s="21"/>
      <c r="DF139" s="21"/>
      <c r="DG139" s="21"/>
      <c r="DH139" s="21"/>
      <c r="DI139" s="21"/>
      <c r="DJ139" s="21"/>
      <c r="DK139" s="21"/>
      <c r="DL139" s="21"/>
      <c r="DM139" s="21"/>
      <c r="DN139" s="21"/>
      <c r="DO139" s="21"/>
      <c r="DP139" s="21"/>
      <c r="DQ139" s="21"/>
      <c r="DR139" s="21"/>
      <c r="DS139" s="21"/>
      <c r="DT139" s="21"/>
      <c r="DU139" s="21"/>
      <c r="DV139" s="21"/>
      <c r="DW139" s="21"/>
      <c r="DX139" s="21"/>
      <c r="DY139" s="21"/>
      <c r="DZ139" s="21"/>
      <c r="EA139" s="21"/>
      <c r="EB139" s="21"/>
      <c r="EC139" s="21"/>
      <c r="ED139" s="21"/>
      <c r="EE139" s="21"/>
      <c r="EF139" s="21"/>
      <c r="EG139" s="21"/>
      <c r="EH139" s="21"/>
      <c r="EI139" s="21"/>
      <c r="EJ139" s="21"/>
      <c r="EK139" s="21"/>
      <c r="EL139" s="21"/>
      <c r="EM139" s="21"/>
      <c r="EN139" s="21"/>
      <c r="EO139" s="21"/>
    </row>
    <row r="140" spans="1:145" ht="15" customHeight="1">
      <c r="A140" s="21"/>
      <c r="B140" s="21"/>
      <c r="C140" s="21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  <c r="DC140" s="21"/>
      <c r="DD140" s="21"/>
      <c r="DE140" s="21"/>
      <c r="DF140" s="21"/>
      <c r="DG140" s="21"/>
      <c r="DH140" s="21"/>
      <c r="DI140" s="21"/>
      <c r="DJ140" s="21"/>
      <c r="DK140" s="21"/>
      <c r="DL140" s="21"/>
      <c r="DM140" s="21"/>
      <c r="DN140" s="21"/>
      <c r="DO140" s="21"/>
      <c r="DP140" s="21"/>
      <c r="DQ140" s="21"/>
      <c r="DR140" s="21"/>
      <c r="DS140" s="21"/>
      <c r="DT140" s="21"/>
      <c r="DU140" s="21"/>
      <c r="DV140" s="21"/>
      <c r="DW140" s="21"/>
      <c r="DX140" s="21"/>
      <c r="DY140" s="21"/>
      <c r="DZ140" s="21"/>
      <c r="EA140" s="21"/>
      <c r="EB140" s="21"/>
      <c r="EC140" s="21"/>
      <c r="ED140" s="21"/>
      <c r="EE140" s="21"/>
      <c r="EF140" s="21"/>
      <c r="EG140" s="21"/>
      <c r="EH140" s="21"/>
      <c r="EI140" s="21"/>
      <c r="EJ140" s="21"/>
      <c r="EK140" s="21"/>
      <c r="EL140" s="21"/>
      <c r="EM140" s="21"/>
      <c r="EN140" s="21"/>
      <c r="EO140" s="21"/>
    </row>
    <row r="141" spans="1:145" ht="15" customHeight="1">
      <c r="A141" s="21"/>
      <c r="B141" s="21"/>
      <c r="C141" s="21"/>
      <c r="D141" s="21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  <c r="DC141" s="21"/>
      <c r="DD141" s="21"/>
      <c r="DE141" s="21"/>
      <c r="DF141" s="21"/>
      <c r="DG141" s="21"/>
      <c r="DH141" s="21"/>
      <c r="DI141" s="21"/>
      <c r="DJ141" s="21"/>
      <c r="DK141" s="21"/>
      <c r="DL141" s="21"/>
      <c r="DM141" s="21"/>
      <c r="DN141" s="21"/>
      <c r="DO141" s="21"/>
      <c r="DP141" s="21"/>
      <c r="DQ141" s="21"/>
      <c r="DR141" s="21"/>
      <c r="DS141" s="21"/>
      <c r="DT141" s="21"/>
      <c r="DU141" s="21"/>
      <c r="DV141" s="21"/>
      <c r="DW141" s="21"/>
      <c r="DX141" s="21"/>
      <c r="DY141" s="21"/>
      <c r="DZ141" s="21"/>
      <c r="EA141" s="21"/>
      <c r="EB141" s="21"/>
      <c r="EC141" s="21"/>
      <c r="ED141" s="21"/>
      <c r="EE141" s="21"/>
      <c r="EF141" s="21"/>
      <c r="EG141" s="21"/>
      <c r="EH141" s="21"/>
      <c r="EI141" s="21"/>
      <c r="EJ141" s="21"/>
      <c r="EK141" s="21"/>
      <c r="EL141" s="21"/>
      <c r="EM141" s="21"/>
      <c r="EN141" s="21"/>
      <c r="EO141" s="21"/>
    </row>
    <row r="142" spans="1:145" ht="15" customHeight="1">
      <c r="A142" s="21"/>
      <c r="B142" s="21"/>
      <c r="C142" s="21"/>
      <c r="D142" s="21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  <c r="DC142" s="21"/>
      <c r="DD142" s="21"/>
      <c r="DE142" s="21"/>
      <c r="DF142" s="21"/>
      <c r="DG142" s="21"/>
      <c r="DH142" s="21"/>
      <c r="DI142" s="21"/>
      <c r="DJ142" s="21"/>
      <c r="DK142" s="21"/>
      <c r="DL142" s="21"/>
      <c r="DM142" s="21"/>
      <c r="DN142" s="21"/>
      <c r="DO142" s="21"/>
      <c r="DP142" s="21"/>
      <c r="DQ142" s="21"/>
      <c r="DR142" s="21"/>
      <c r="DS142" s="21"/>
      <c r="DT142" s="21"/>
      <c r="DU142" s="21"/>
      <c r="DV142" s="21"/>
      <c r="DW142" s="21"/>
      <c r="DX142" s="21"/>
      <c r="DY142" s="21"/>
      <c r="DZ142" s="21"/>
      <c r="EA142" s="21"/>
      <c r="EB142" s="21"/>
      <c r="EC142" s="21"/>
      <c r="ED142" s="21"/>
      <c r="EE142" s="21"/>
      <c r="EF142" s="21"/>
      <c r="EG142" s="21"/>
      <c r="EH142" s="21"/>
      <c r="EI142" s="21"/>
      <c r="EJ142" s="21"/>
      <c r="EK142" s="21"/>
      <c r="EL142" s="21"/>
      <c r="EM142" s="21"/>
      <c r="EN142" s="21"/>
      <c r="EO142" s="21"/>
    </row>
    <row r="143" spans="1:145" ht="15" customHeight="1">
      <c r="A143" s="21"/>
      <c r="B143" s="21"/>
      <c r="C143" s="21"/>
      <c r="D143" s="21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  <c r="DC143" s="21"/>
      <c r="DD143" s="21"/>
      <c r="DE143" s="21"/>
      <c r="DF143" s="21"/>
      <c r="DG143" s="21"/>
      <c r="DH143" s="21"/>
      <c r="DI143" s="21"/>
      <c r="DJ143" s="21"/>
      <c r="DK143" s="21"/>
      <c r="DL143" s="21"/>
      <c r="DM143" s="21"/>
      <c r="DN143" s="21"/>
      <c r="DO143" s="21"/>
      <c r="DP143" s="21"/>
      <c r="DQ143" s="21"/>
      <c r="DR143" s="21"/>
      <c r="DS143" s="21"/>
      <c r="DT143" s="21"/>
      <c r="DU143" s="21"/>
      <c r="DV143" s="21"/>
      <c r="DW143" s="21"/>
      <c r="DX143" s="21"/>
      <c r="DY143" s="21"/>
      <c r="DZ143" s="21"/>
      <c r="EA143" s="21"/>
      <c r="EB143" s="21"/>
      <c r="EC143" s="21"/>
      <c r="ED143" s="21"/>
      <c r="EE143" s="21"/>
      <c r="EF143" s="21"/>
      <c r="EG143" s="21"/>
      <c r="EH143" s="21"/>
      <c r="EI143" s="21"/>
      <c r="EJ143" s="21"/>
      <c r="EK143" s="21"/>
      <c r="EL143" s="21"/>
      <c r="EM143" s="21"/>
      <c r="EN143" s="21"/>
      <c r="EO143" s="21"/>
    </row>
    <row r="144" spans="1:145" ht="15" customHeight="1">
      <c r="A144" s="21"/>
      <c r="B144" s="21"/>
      <c r="C144" s="21"/>
      <c r="D144" s="21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  <c r="DC144" s="21"/>
      <c r="DD144" s="21"/>
      <c r="DE144" s="21"/>
      <c r="DF144" s="21"/>
      <c r="DG144" s="21"/>
      <c r="DH144" s="21"/>
      <c r="DI144" s="21"/>
      <c r="DJ144" s="21"/>
      <c r="DK144" s="21"/>
      <c r="DL144" s="21"/>
      <c r="DM144" s="21"/>
      <c r="DN144" s="21"/>
      <c r="DO144" s="21"/>
      <c r="DP144" s="21"/>
      <c r="DQ144" s="21"/>
      <c r="DR144" s="21"/>
      <c r="DS144" s="21"/>
      <c r="DT144" s="21"/>
      <c r="DU144" s="21"/>
      <c r="DV144" s="21"/>
      <c r="DW144" s="21"/>
      <c r="DX144" s="21"/>
      <c r="DY144" s="21"/>
      <c r="DZ144" s="21"/>
      <c r="EA144" s="21"/>
      <c r="EB144" s="21"/>
      <c r="EC144" s="21"/>
      <c r="ED144" s="21"/>
      <c r="EE144" s="21"/>
      <c r="EF144" s="21"/>
      <c r="EG144" s="21"/>
      <c r="EH144" s="21"/>
      <c r="EI144" s="21"/>
      <c r="EJ144" s="21"/>
      <c r="EK144" s="21"/>
      <c r="EL144" s="21"/>
      <c r="EM144" s="21"/>
      <c r="EN144" s="21"/>
      <c r="EO144" s="21"/>
    </row>
    <row r="145" spans="1:145" ht="15" customHeight="1">
      <c r="A145" s="21"/>
      <c r="B145" s="21"/>
      <c r="C145" s="21"/>
      <c r="D145" s="21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  <c r="DC145" s="21"/>
      <c r="DD145" s="21"/>
      <c r="DE145" s="21"/>
      <c r="DF145" s="21"/>
      <c r="DG145" s="21"/>
      <c r="DH145" s="21"/>
      <c r="DI145" s="21"/>
      <c r="DJ145" s="21"/>
      <c r="DK145" s="21"/>
      <c r="DL145" s="21"/>
      <c r="DM145" s="21"/>
      <c r="DN145" s="21"/>
      <c r="DO145" s="21"/>
      <c r="DP145" s="21"/>
      <c r="DQ145" s="21"/>
      <c r="DR145" s="21"/>
      <c r="DS145" s="21"/>
      <c r="DT145" s="21"/>
      <c r="DU145" s="21"/>
      <c r="DV145" s="21"/>
      <c r="DW145" s="21"/>
      <c r="DX145" s="21"/>
      <c r="DY145" s="21"/>
      <c r="DZ145" s="21"/>
      <c r="EA145" s="21"/>
      <c r="EB145" s="21"/>
      <c r="EC145" s="21"/>
      <c r="ED145" s="21"/>
      <c r="EE145" s="21"/>
      <c r="EF145" s="21"/>
      <c r="EG145" s="21"/>
      <c r="EH145" s="21"/>
      <c r="EI145" s="21"/>
      <c r="EJ145" s="21"/>
      <c r="EK145" s="21"/>
      <c r="EL145" s="21"/>
      <c r="EM145" s="21"/>
      <c r="EN145" s="21"/>
      <c r="EO145" s="21"/>
    </row>
    <row r="146" spans="1:145" ht="15" customHeight="1">
      <c r="A146" s="21"/>
      <c r="B146" s="21"/>
      <c r="C146" s="21"/>
      <c r="D146" s="21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  <c r="DC146" s="21"/>
      <c r="DD146" s="21"/>
      <c r="DE146" s="21"/>
      <c r="DF146" s="21"/>
      <c r="DG146" s="21"/>
      <c r="DH146" s="21"/>
      <c r="DI146" s="21"/>
      <c r="DJ146" s="21"/>
      <c r="DK146" s="21"/>
      <c r="DL146" s="21"/>
      <c r="DM146" s="21"/>
      <c r="DN146" s="21"/>
      <c r="DO146" s="21"/>
      <c r="DP146" s="21"/>
      <c r="DQ146" s="21"/>
      <c r="DR146" s="21"/>
      <c r="DS146" s="21"/>
      <c r="DT146" s="21"/>
      <c r="DU146" s="21"/>
      <c r="DV146" s="21"/>
      <c r="DW146" s="21"/>
      <c r="DX146" s="21"/>
      <c r="DY146" s="21"/>
      <c r="DZ146" s="21"/>
      <c r="EA146" s="21"/>
      <c r="EB146" s="21"/>
      <c r="EC146" s="21"/>
      <c r="ED146" s="21"/>
      <c r="EE146" s="21"/>
      <c r="EF146" s="21"/>
      <c r="EG146" s="21"/>
      <c r="EH146" s="21"/>
      <c r="EI146" s="21"/>
      <c r="EJ146" s="21"/>
      <c r="EK146" s="21"/>
      <c r="EL146" s="21"/>
      <c r="EM146" s="21"/>
      <c r="EN146" s="21"/>
      <c r="EO146" s="21"/>
    </row>
    <row r="147" spans="1:145" ht="15" customHeight="1">
      <c r="A147" s="21"/>
      <c r="B147" s="21"/>
      <c r="C147" s="21"/>
      <c r="D147" s="21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  <c r="DC147" s="21"/>
      <c r="DD147" s="21"/>
      <c r="DE147" s="21"/>
      <c r="DF147" s="21"/>
      <c r="DG147" s="21"/>
      <c r="DH147" s="21"/>
      <c r="DI147" s="21"/>
      <c r="DJ147" s="21"/>
      <c r="DK147" s="21"/>
      <c r="DL147" s="21"/>
      <c r="DM147" s="21"/>
      <c r="DN147" s="21"/>
      <c r="DO147" s="21"/>
      <c r="DP147" s="21"/>
      <c r="DQ147" s="21"/>
      <c r="DR147" s="21"/>
      <c r="DS147" s="21"/>
      <c r="DT147" s="21"/>
      <c r="DU147" s="21"/>
      <c r="DV147" s="21"/>
      <c r="DW147" s="21"/>
      <c r="DX147" s="21"/>
      <c r="DY147" s="21"/>
      <c r="DZ147" s="21"/>
      <c r="EA147" s="21"/>
      <c r="EB147" s="21"/>
      <c r="EC147" s="21"/>
      <c r="ED147" s="21"/>
      <c r="EE147" s="21"/>
      <c r="EF147" s="21"/>
      <c r="EG147" s="21"/>
      <c r="EH147" s="21"/>
      <c r="EI147" s="21"/>
      <c r="EJ147" s="21"/>
      <c r="EK147" s="21"/>
      <c r="EL147" s="21"/>
      <c r="EM147" s="21"/>
      <c r="EN147" s="21"/>
      <c r="EO147" s="21"/>
    </row>
    <row r="148" spans="1:145" ht="15" customHeight="1">
      <c r="A148" s="21"/>
      <c r="B148" s="21"/>
      <c r="C148" s="21"/>
      <c r="D148" s="21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  <c r="DC148" s="21"/>
      <c r="DD148" s="21"/>
      <c r="DE148" s="21"/>
      <c r="DF148" s="21"/>
      <c r="DG148" s="21"/>
      <c r="DH148" s="21"/>
      <c r="DI148" s="21"/>
      <c r="DJ148" s="21"/>
      <c r="DK148" s="21"/>
      <c r="DL148" s="21"/>
      <c r="DM148" s="21"/>
      <c r="DN148" s="21"/>
      <c r="DO148" s="21"/>
      <c r="DP148" s="21"/>
      <c r="DQ148" s="21"/>
      <c r="DR148" s="21"/>
      <c r="DS148" s="21"/>
      <c r="DT148" s="21"/>
      <c r="DU148" s="21"/>
      <c r="DV148" s="21"/>
      <c r="DW148" s="21"/>
      <c r="DX148" s="21"/>
      <c r="DY148" s="21"/>
      <c r="DZ148" s="21"/>
      <c r="EA148" s="21"/>
      <c r="EB148" s="21"/>
      <c r="EC148" s="21"/>
      <c r="ED148" s="21"/>
      <c r="EE148" s="21"/>
      <c r="EF148" s="21"/>
      <c r="EG148" s="21"/>
      <c r="EH148" s="21"/>
      <c r="EI148" s="21"/>
      <c r="EJ148" s="21"/>
      <c r="EK148" s="21"/>
      <c r="EL148" s="21"/>
      <c r="EM148" s="21"/>
      <c r="EN148" s="21"/>
      <c r="EO148" s="21"/>
    </row>
    <row r="149" spans="1:145" ht="15" customHeight="1">
      <c r="A149" s="21"/>
      <c r="B149" s="21"/>
      <c r="C149" s="21"/>
      <c r="D149" s="21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  <c r="DC149" s="21"/>
      <c r="DD149" s="21"/>
      <c r="DE149" s="21"/>
      <c r="DF149" s="21"/>
      <c r="DG149" s="21"/>
      <c r="DH149" s="21"/>
      <c r="DI149" s="21"/>
      <c r="DJ149" s="21"/>
      <c r="DK149" s="21"/>
      <c r="DL149" s="21"/>
      <c r="DM149" s="21"/>
      <c r="DN149" s="21"/>
      <c r="DO149" s="21"/>
      <c r="DP149" s="21"/>
      <c r="DQ149" s="21"/>
      <c r="DR149" s="21"/>
      <c r="DS149" s="21"/>
      <c r="DT149" s="21"/>
      <c r="DU149" s="21"/>
      <c r="DV149" s="21"/>
      <c r="DW149" s="21"/>
      <c r="DX149" s="21"/>
      <c r="DY149" s="21"/>
      <c r="DZ149" s="21"/>
      <c r="EA149" s="21"/>
      <c r="EB149" s="21"/>
      <c r="EC149" s="21"/>
      <c r="ED149" s="21"/>
      <c r="EE149" s="21"/>
      <c r="EF149" s="21"/>
      <c r="EG149" s="21"/>
      <c r="EH149" s="21"/>
      <c r="EI149" s="21"/>
      <c r="EJ149" s="21"/>
      <c r="EK149" s="21"/>
      <c r="EL149" s="21"/>
      <c r="EM149" s="21"/>
      <c r="EN149" s="21"/>
      <c r="EO149" s="21"/>
    </row>
    <row r="150" spans="1:145" ht="15" customHeight="1">
      <c r="A150" s="21"/>
      <c r="B150" s="21"/>
      <c r="C150" s="21"/>
      <c r="D150" s="21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  <c r="DC150" s="21"/>
      <c r="DD150" s="21"/>
      <c r="DE150" s="21"/>
      <c r="DF150" s="21"/>
      <c r="DG150" s="21"/>
      <c r="DH150" s="21"/>
      <c r="DI150" s="21"/>
      <c r="DJ150" s="21"/>
      <c r="DK150" s="21"/>
      <c r="DL150" s="21"/>
      <c r="DM150" s="21"/>
      <c r="DN150" s="21"/>
      <c r="DO150" s="21"/>
      <c r="DP150" s="21"/>
      <c r="DQ150" s="21"/>
      <c r="DR150" s="21"/>
      <c r="DS150" s="21"/>
      <c r="DT150" s="21"/>
      <c r="DU150" s="21"/>
      <c r="DV150" s="21"/>
      <c r="DW150" s="21"/>
      <c r="DX150" s="21"/>
      <c r="DY150" s="21"/>
      <c r="DZ150" s="21"/>
      <c r="EA150" s="21"/>
      <c r="EB150" s="21"/>
      <c r="EC150" s="21"/>
      <c r="ED150" s="21"/>
      <c r="EE150" s="21"/>
      <c r="EF150" s="21"/>
      <c r="EG150" s="21"/>
      <c r="EH150" s="21"/>
      <c r="EI150" s="21"/>
      <c r="EJ150" s="21"/>
      <c r="EK150" s="21"/>
      <c r="EL150" s="21"/>
      <c r="EM150" s="21"/>
      <c r="EN150" s="21"/>
      <c r="EO150" s="21"/>
    </row>
    <row r="151" spans="1:145" ht="15" customHeight="1">
      <c r="A151" s="21"/>
      <c r="B151" s="21"/>
      <c r="C151" s="21"/>
      <c r="D151" s="21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  <c r="DC151" s="21"/>
      <c r="DD151" s="21"/>
      <c r="DE151" s="21"/>
      <c r="DF151" s="21"/>
      <c r="DG151" s="21"/>
      <c r="DH151" s="21"/>
      <c r="DI151" s="21"/>
      <c r="DJ151" s="21"/>
      <c r="DK151" s="21"/>
      <c r="DL151" s="21"/>
      <c r="DM151" s="21"/>
      <c r="DN151" s="21"/>
      <c r="DO151" s="21"/>
      <c r="DP151" s="21"/>
      <c r="DQ151" s="21"/>
      <c r="DR151" s="21"/>
      <c r="DS151" s="21"/>
      <c r="DT151" s="21"/>
      <c r="DU151" s="21"/>
      <c r="DV151" s="21"/>
      <c r="DW151" s="21"/>
      <c r="DX151" s="21"/>
      <c r="DY151" s="21"/>
      <c r="DZ151" s="21"/>
      <c r="EA151" s="21"/>
      <c r="EB151" s="21"/>
      <c r="EC151" s="21"/>
      <c r="ED151" s="21"/>
      <c r="EE151" s="21"/>
      <c r="EF151" s="21"/>
      <c r="EG151" s="21"/>
      <c r="EH151" s="21"/>
      <c r="EI151" s="21"/>
      <c r="EJ151" s="21"/>
      <c r="EK151" s="21"/>
      <c r="EL151" s="21"/>
      <c r="EM151" s="21"/>
      <c r="EN151" s="21"/>
      <c r="EO151" s="21"/>
    </row>
    <row r="152" spans="1:145" ht="15" customHeight="1">
      <c r="A152" s="21"/>
      <c r="B152" s="21"/>
      <c r="C152" s="21"/>
      <c r="D152" s="21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  <c r="DC152" s="21"/>
      <c r="DD152" s="21"/>
      <c r="DE152" s="21"/>
      <c r="DF152" s="21"/>
      <c r="DG152" s="21"/>
      <c r="DH152" s="21"/>
      <c r="DI152" s="21"/>
      <c r="DJ152" s="21"/>
      <c r="DK152" s="21"/>
      <c r="DL152" s="21"/>
      <c r="DM152" s="21"/>
      <c r="DN152" s="21"/>
      <c r="DO152" s="21"/>
      <c r="DP152" s="21"/>
      <c r="DQ152" s="21"/>
      <c r="DR152" s="21"/>
      <c r="DS152" s="21"/>
      <c r="DT152" s="21"/>
      <c r="DU152" s="21"/>
      <c r="DV152" s="21"/>
      <c r="DW152" s="21"/>
      <c r="DX152" s="21"/>
      <c r="DY152" s="21"/>
      <c r="DZ152" s="21"/>
      <c r="EA152" s="21"/>
      <c r="EB152" s="21"/>
      <c r="EC152" s="21"/>
      <c r="ED152" s="21"/>
      <c r="EE152" s="21"/>
      <c r="EF152" s="21"/>
      <c r="EG152" s="21"/>
      <c r="EH152" s="21"/>
      <c r="EI152" s="21"/>
      <c r="EJ152" s="21"/>
      <c r="EK152" s="21"/>
      <c r="EL152" s="21"/>
      <c r="EM152" s="21"/>
      <c r="EN152" s="21"/>
      <c r="EO152" s="21"/>
    </row>
    <row r="153" spans="1:145" ht="15" customHeight="1">
      <c r="A153" s="21"/>
      <c r="B153" s="21"/>
      <c r="C153" s="21"/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  <c r="DC153" s="21"/>
      <c r="DD153" s="21"/>
      <c r="DE153" s="21"/>
      <c r="DF153" s="21"/>
      <c r="DG153" s="21"/>
      <c r="DH153" s="21"/>
      <c r="DI153" s="21"/>
      <c r="DJ153" s="21"/>
      <c r="DK153" s="21"/>
      <c r="DL153" s="21"/>
      <c r="DM153" s="21"/>
      <c r="DN153" s="21"/>
      <c r="DO153" s="21"/>
      <c r="DP153" s="21"/>
      <c r="DQ153" s="21"/>
      <c r="DR153" s="21"/>
      <c r="DS153" s="21"/>
      <c r="DT153" s="21"/>
      <c r="DU153" s="21"/>
      <c r="DV153" s="21"/>
      <c r="DW153" s="21"/>
      <c r="DX153" s="21"/>
      <c r="DY153" s="21"/>
      <c r="DZ153" s="21"/>
      <c r="EA153" s="21"/>
      <c r="EB153" s="21"/>
      <c r="EC153" s="21"/>
      <c r="ED153" s="21"/>
      <c r="EE153" s="21"/>
      <c r="EF153" s="21"/>
      <c r="EG153" s="21"/>
      <c r="EH153" s="21"/>
      <c r="EI153" s="21"/>
      <c r="EJ153" s="21"/>
      <c r="EK153" s="21"/>
      <c r="EL153" s="21"/>
      <c r="EM153" s="21"/>
      <c r="EN153" s="21"/>
      <c r="EO153" s="21"/>
    </row>
    <row r="154" spans="1:145" ht="15" customHeight="1">
      <c r="A154" s="21"/>
      <c r="B154" s="21"/>
      <c r="C154" s="21"/>
      <c r="D154" s="21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  <c r="DC154" s="21"/>
      <c r="DD154" s="21"/>
      <c r="DE154" s="21"/>
      <c r="DF154" s="21"/>
      <c r="DG154" s="21"/>
      <c r="DH154" s="21"/>
      <c r="DI154" s="21"/>
      <c r="DJ154" s="21"/>
      <c r="DK154" s="21"/>
      <c r="DL154" s="21"/>
      <c r="DM154" s="21"/>
      <c r="DN154" s="21"/>
      <c r="DO154" s="21"/>
      <c r="DP154" s="21"/>
      <c r="DQ154" s="21"/>
      <c r="DR154" s="21"/>
      <c r="DS154" s="21"/>
      <c r="DT154" s="21"/>
      <c r="DU154" s="21"/>
      <c r="DV154" s="21"/>
      <c r="DW154" s="21"/>
      <c r="DX154" s="21"/>
      <c r="DY154" s="21"/>
      <c r="DZ154" s="21"/>
      <c r="EA154" s="21"/>
      <c r="EB154" s="21"/>
      <c r="EC154" s="21"/>
      <c r="ED154" s="21"/>
      <c r="EE154" s="21"/>
      <c r="EF154" s="21"/>
      <c r="EG154" s="21"/>
      <c r="EH154" s="21"/>
      <c r="EI154" s="21"/>
      <c r="EJ154" s="21"/>
      <c r="EK154" s="21"/>
      <c r="EL154" s="21"/>
      <c r="EM154" s="21"/>
      <c r="EN154" s="21"/>
      <c r="EO154" s="21"/>
    </row>
    <row r="155" spans="1:145" ht="15" customHeight="1">
      <c r="A155" s="21"/>
      <c r="B155" s="21"/>
      <c r="C155" s="21"/>
      <c r="D155" s="21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  <c r="DC155" s="21"/>
      <c r="DD155" s="21"/>
      <c r="DE155" s="21"/>
      <c r="DF155" s="21"/>
      <c r="DG155" s="21"/>
      <c r="DH155" s="21"/>
      <c r="DI155" s="21"/>
      <c r="DJ155" s="21"/>
      <c r="DK155" s="21"/>
      <c r="DL155" s="21"/>
      <c r="DM155" s="21"/>
      <c r="DN155" s="21"/>
      <c r="DO155" s="21"/>
      <c r="DP155" s="21"/>
      <c r="DQ155" s="21"/>
      <c r="DR155" s="21"/>
      <c r="DS155" s="21"/>
      <c r="DT155" s="21"/>
      <c r="DU155" s="21"/>
      <c r="DV155" s="21"/>
      <c r="DW155" s="21"/>
      <c r="DX155" s="21"/>
      <c r="DY155" s="21"/>
      <c r="DZ155" s="21"/>
      <c r="EA155" s="21"/>
      <c r="EB155" s="21"/>
      <c r="EC155" s="21"/>
      <c r="ED155" s="21"/>
      <c r="EE155" s="21"/>
      <c r="EF155" s="21"/>
      <c r="EG155" s="21"/>
      <c r="EH155" s="21"/>
      <c r="EI155" s="21"/>
      <c r="EJ155" s="21"/>
      <c r="EK155" s="21"/>
      <c r="EL155" s="21"/>
      <c r="EM155" s="21"/>
      <c r="EN155" s="21"/>
      <c r="EO155" s="21"/>
    </row>
    <row r="156" spans="1:145" ht="15" customHeight="1">
      <c r="A156" s="21"/>
      <c r="B156" s="21"/>
      <c r="C156" s="21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  <c r="DC156" s="21"/>
      <c r="DD156" s="21"/>
      <c r="DE156" s="21"/>
      <c r="DF156" s="21"/>
      <c r="DG156" s="21"/>
      <c r="DH156" s="21"/>
      <c r="DI156" s="21"/>
      <c r="DJ156" s="21"/>
      <c r="DK156" s="21"/>
      <c r="DL156" s="21"/>
      <c r="DM156" s="21"/>
      <c r="DN156" s="21"/>
      <c r="DO156" s="21"/>
      <c r="DP156" s="21"/>
      <c r="DQ156" s="21"/>
      <c r="DR156" s="21"/>
      <c r="DS156" s="21"/>
      <c r="DT156" s="21"/>
      <c r="DU156" s="21"/>
      <c r="DV156" s="21"/>
      <c r="DW156" s="21"/>
      <c r="DX156" s="21"/>
      <c r="DY156" s="21"/>
      <c r="DZ156" s="21"/>
      <c r="EA156" s="21"/>
      <c r="EB156" s="21"/>
      <c r="EC156" s="21"/>
      <c r="ED156" s="21"/>
      <c r="EE156" s="21"/>
      <c r="EF156" s="21"/>
      <c r="EG156" s="21"/>
      <c r="EH156" s="21"/>
      <c r="EI156" s="21"/>
      <c r="EJ156" s="21"/>
      <c r="EK156" s="21"/>
      <c r="EL156" s="21"/>
      <c r="EM156" s="21"/>
      <c r="EN156" s="21"/>
      <c r="EO156" s="21"/>
    </row>
    <row r="157" spans="1:145" ht="15" customHeight="1">
      <c r="A157" s="21"/>
      <c r="B157" s="21"/>
      <c r="C157" s="21"/>
      <c r="D157" s="21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  <c r="DC157" s="21"/>
      <c r="DD157" s="21"/>
      <c r="DE157" s="21"/>
      <c r="DF157" s="21"/>
      <c r="DG157" s="21"/>
      <c r="DH157" s="21"/>
      <c r="DI157" s="21"/>
      <c r="DJ157" s="21"/>
      <c r="DK157" s="21"/>
      <c r="DL157" s="21"/>
      <c r="DM157" s="21"/>
      <c r="DN157" s="21"/>
      <c r="DO157" s="21"/>
      <c r="DP157" s="21"/>
      <c r="DQ157" s="21"/>
      <c r="DR157" s="21"/>
      <c r="DS157" s="21"/>
      <c r="DT157" s="21"/>
      <c r="DU157" s="21"/>
      <c r="DV157" s="21"/>
      <c r="DW157" s="21"/>
      <c r="DX157" s="21"/>
      <c r="DY157" s="21"/>
      <c r="DZ157" s="21"/>
      <c r="EA157" s="21"/>
      <c r="EB157" s="21"/>
      <c r="EC157" s="21"/>
      <c r="ED157" s="21"/>
      <c r="EE157" s="21"/>
      <c r="EF157" s="21"/>
      <c r="EG157" s="21"/>
      <c r="EH157" s="21"/>
      <c r="EI157" s="21"/>
      <c r="EJ157" s="21"/>
      <c r="EK157" s="21"/>
      <c r="EL157" s="21"/>
      <c r="EM157" s="21"/>
      <c r="EN157" s="21"/>
      <c r="EO157" s="21"/>
    </row>
    <row r="158" spans="1:145" ht="15" customHeight="1">
      <c r="A158" s="21"/>
      <c r="B158" s="21"/>
      <c r="C158" s="21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  <c r="DC158" s="21"/>
      <c r="DD158" s="21"/>
      <c r="DE158" s="21"/>
      <c r="DF158" s="21"/>
      <c r="DG158" s="21"/>
      <c r="DH158" s="21"/>
      <c r="DI158" s="21"/>
      <c r="DJ158" s="21"/>
      <c r="DK158" s="21"/>
      <c r="DL158" s="21"/>
      <c r="DM158" s="21"/>
      <c r="DN158" s="21"/>
      <c r="DO158" s="21"/>
      <c r="DP158" s="21"/>
      <c r="DQ158" s="21"/>
      <c r="DR158" s="21"/>
      <c r="DS158" s="21"/>
      <c r="DT158" s="21"/>
      <c r="DU158" s="21"/>
      <c r="DV158" s="21"/>
      <c r="DW158" s="21"/>
      <c r="DX158" s="21"/>
      <c r="DY158" s="21"/>
      <c r="DZ158" s="21"/>
      <c r="EA158" s="21"/>
      <c r="EB158" s="21"/>
      <c r="EC158" s="21"/>
      <c r="ED158" s="21"/>
      <c r="EE158" s="21"/>
      <c r="EF158" s="21"/>
      <c r="EG158" s="21"/>
      <c r="EH158" s="21"/>
      <c r="EI158" s="21"/>
      <c r="EJ158" s="21"/>
      <c r="EK158" s="21"/>
      <c r="EL158" s="21"/>
      <c r="EM158" s="21"/>
      <c r="EN158" s="21"/>
      <c r="EO158" s="21"/>
    </row>
    <row r="159" spans="1:145" ht="15" customHeight="1">
      <c r="A159" s="21"/>
      <c r="B159" s="21"/>
      <c r="C159" s="21"/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  <c r="DC159" s="21"/>
      <c r="DD159" s="21"/>
      <c r="DE159" s="21"/>
      <c r="DF159" s="21"/>
      <c r="DG159" s="21"/>
      <c r="DH159" s="21"/>
      <c r="DI159" s="21"/>
      <c r="DJ159" s="21"/>
      <c r="DK159" s="21"/>
      <c r="DL159" s="21"/>
      <c r="DM159" s="21"/>
      <c r="DN159" s="21"/>
      <c r="DO159" s="21"/>
      <c r="DP159" s="21"/>
      <c r="DQ159" s="21"/>
      <c r="DR159" s="21"/>
      <c r="DS159" s="21"/>
      <c r="DT159" s="21"/>
      <c r="DU159" s="21"/>
      <c r="DV159" s="21"/>
      <c r="DW159" s="21"/>
      <c r="DX159" s="21"/>
      <c r="DY159" s="21"/>
      <c r="DZ159" s="21"/>
      <c r="EA159" s="21"/>
      <c r="EB159" s="21"/>
      <c r="EC159" s="21"/>
      <c r="ED159" s="21"/>
      <c r="EE159" s="21"/>
      <c r="EF159" s="21"/>
      <c r="EG159" s="21"/>
      <c r="EH159" s="21"/>
      <c r="EI159" s="21"/>
      <c r="EJ159" s="21"/>
      <c r="EK159" s="21"/>
      <c r="EL159" s="21"/>
      <c r="EM159" s="21"/>
      <c r="EN159" s="21"/>
      <c r="EO159" s="21"/>
    </row>
    <row r="160" spans="1:145" ht="15" customHeight="1">
      <c r="A160" s="21"/>
      <c r="B160" s="21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  <c r="DC160" s="21"/>
      <c r="DD160" s="21"/>
      <c r="DE160" s="21"/>
      <c r="DF160" s="21"/>
      <c r="DG160" s="21"/>
      <c r="DH160" s="21"/>
      <c r="DI160" s="21"/>
      <c r="DJ160" s="21"/>
      <c r="DK160" s="21"/>
      <c r="DL160" s="21"/>
      <c r="DM160" s="21"/>
      <c r="DN160" s="21"/>
      <c r="DO160" s="21"/>
      <c r="DP160" s="21"/>
      <c r="DQ160" s="21"/>
      <c r="DR160" s="21"/>
      <c r="DS160" s="21"/>
      <c r="DT160" s="21"/>
      <c r="DU160" s="21"/>
      <c r="DV160" s="21"/>
      <c r="DW160" s="21"/>
      <c r="DX160" s="21"/>
      <c r="DY160" s="21"/>
      <c r="DZ160" s="21"/>
      <c r="EA160" s="21"/>
      <c r="EB160" s="21"/>
      <c r="EC160" s="21"/>
      <c r="ED160" s="21"/>
      <c r="EE160" s="21"/>
      <c r="EF160" s="21"/>
      <c r="EG160" s="21"/>
      <c r="EH160" s="21"/>
      <c r="EI160" s="21"/>
      <c r="EJ160" s="21"/>
      <c r="EK160" s="21"/>
      <c r="EL160" s="21"/>
      <c r="EM160" s="21"/>
      <c r="EN160" s="21"/>
      <c r="EO160" s="21"/>
    </row>
    <row r="161" spans="1:145" ht="15" customHeight="1">
      <c r="A161" s="21"/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  <c r="DC161" s="21"/>
      <c r="DD161" s="21"/>
      <c r="DE161" s="21"/>
      <c r="DF161" s="21"/>
      <c r="DG161" s="21"/>
      <c r="DH161" s="21"/>
      <c r="DI161" s="21"/>
      <c r="DJ161" s="21"/>
      <c r="DK161" s="21"/>
      <c r="DL161" s="21"/>
      <c r="DM161" s="21"/>
      <c r="DN161" s="21"/>
      <c r="DO161" s="21"/>
      <c r="DP161" s="21"/>
      <c r="DQ161" s="21"/>
      <c r="DR161" s="21"/>
      <c r="DS161" s="21"/>
      <c r="DT161" s="21"/>
      <c r="DU161" s="21"/>
      <c r="DV161" s="21"/>
      <c r="DW161" s="21"/>
      <c r="DX161" s="21"/>
      <c r="DY161" s="21"/>
      <c r="DZ161" s="21"/>
      <c r="EA161" s="21"/>
      <c r="EB161" s="21"/>
      <c r="EC161" s="21"/>
      <c r="ED161" s="21"/>
      <c r="EE161" s="21"/>
      <c r="EF161" s="21"/>
      <c r="EG161" s="21"/>
      <c r="EH161" s="21"/>
      <c r="EI161" s="21"/>
      <c r="EJ161" s="21"/>
      <c r="EK161" s="21"/>
      <c r="EL161" s="21"/>
      <c r="EM161" s="21"/>
      <c r="EN161" s="21"/>
      <c r="EO161" s="21"/>
    </row>
    <row r="162" spans="1:145" ht="15" customHeight="1">
      <c r="A162" s="21"/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  <c r="DC162" s="21"/>
      <c r="DD162" s="21"/>
      <c r="DE162" s="21"/>
      <c r="DF162" s="21"/>
      <c r="DG162" s="21"/>
      <c r="DH162" s="21"/>
      <c r="DI162" s="21"/>
      <c r="DJ162" s="21"/>
      <c r="DK162" s="21"/>
      <c r="DL162" s="21"/>
      <c r="DM162" s="21"/>
      <c r="DN162" s="21"/>
      <c r="DO162" s="21"/>
      <c r="DP162" s="21"/>
      <c r="DQ162" s="21"/>
      <c r="DR162" s="21"/>
      <c r="DS162" s="21"/>
      <c r="DT162" s="21"/>
      <c r="DU162" s="21"/>
      <c r="DV162" s="21"/>
      <c r="DW162" s="21"/>
      <c r="DX162" s="21"/>
      <c r="DY162" s="21"/>
      <c r="DZ162" s="21"/>
      <c r="EA162" s="21"/>
      <c r="EB162" s="21"/>
      <c r="EC162" s="21"/>
      <c r="ED162" s="21"/>
      <c r="EE162" s="21"/>
      <c r="EF162" s="21"/>
      <c r="EG162" s="21"/>
      <c r="EH162" s="21"/>
      <c r="EI162" s="21"/>
      <c r="EJ162" s="21"/>
      <c r="EK162" s="21"/>
      <c r="EL162" s="21"/>
      <c r="EM162" s="21"/>
      <c r="EN162" s="21"/>
      <c r="EO162" s="21"/>
    </row>
    <row r="163" spans="1:145" ht="15" customHeight="1">
      <c r="A163" s="21"/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  <c r="DC163" s="21"/>
      <c r="DD163" s="21"/>
      <c r="DE163" s="21"/>
      <c r="DF163" s="21"/>
      <c r="DG163" s="21"/>
      <c r="DH163" s="21"/>
      <c r="DI163" s="21"/>
      <c r="DJ163" s="21"/>
      <c r="DK163" s="21"/>
      <c r="DL163" s="21"/>
      <c r="DM163" s="21"/>
      <c r="DN163" s="21"/>
      <c r="DO163" s="21"/>
      <c r="DP163" s="21"/>
      <c r="DQ163" s="21"/>
      <c r="DR163" s="21"/>
      <c r="DS163" s="21"/>
      <c r="DT163" s="21"/>
      <c r="DU163" s="21"/>
      <c r="DV163" s="21"/>
      <c r="DW163" s="21"/>
      <c r="DX163" s="21"/>
      <c r="DY163" s="21"/>
      <c r="DZ163" s="21"/>
      <c r="EA163" s="21"/>
      <c r="EB163" s="21"/>
      <c r="EC163" s="21"/>
      <c r="ED163" s="21"/>
      <c r="EE163" s="21"/>
      <c r="EF163" s="21"/>
      <c r="EG163" s="21"/>
      <c r="EH163" s="21"/>
      <c r="EI163" s="21"/>
      <c r="EJ163" s="21"/>
      <c r="EK163" s="21"/>
      <c r="EL163" s="21"/>
      <c r="EM163" s="21"/>
      <c r="EN163" s="21"/>
      <c r="EO163" s="21"/>
    </row>
    <row r="164" spans="1:145" ht="15" customHeight="1">
      <c r="A164" s="21"/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1"/>
      <c r="CJ164" s="21"/>
      <c r="CK164" s="21"/>
      <c r="CL164" s="21"/>
      <c r="CM164" s="21"/>
      <c r="CN164" s="21"/>
      <c r="CO164" s="21"/>
      <c r="CP164" s="21"/>
      <c r="CQ164" s="21"/>
      <c r="CR164" s="21"/>
      <c r="CS164" s="21"/>
      <c r="CT164" s="21"/>
      <c r="CU164" s="21"/>
      <c r="CV164" s="21"/>
      <c r="CW164" s="21"/>
      <c r="CX164" s="21"/>
      <c r="CY164" s="21"/>
      <c r="CZ164" s="21"/>
      <c r="DA164" s="21"/>
      <c r="DB164" s="21"/>
      <c r="DC164" s="21"/>
      <c r="DD164" s="21"/>
      <c r="DE164" s="21"/>
      <c r="DF164" s="21"/>
      <c r="DG164" s="21"/>
      <c r="DH164" s="21"/>
      <c r="DI164" s="21"/>
      <c r="DJ164" s="21"/>
      <c r="DK164" s="21"/>
      <c r="DL164" s="21"/>
      <c r="DM164" s="21"/>
      <c r="DN164" s="21"/>
      <c r="DO164" s="21"/>
      <c r="DP164" s="21"/>
      <c r="DQ164" s="21"/>
      <c r="DR164" s="21"/>
      <c r="DS164" s="21"/>
      <c r="DT164" s="21"/>
      <c r="DU164" s="21"/>
      <c r="DV164" s="21"/>
      <c r="DW164" s="21"/>
      <c r="DX164" s="21"/>
      <c r="DY164" s="21"/>
      <c r="DZ164" s="21"/>
      <c r="EA164" s="21"/>
      <c r="EB164" s="21"/>
      <c r="EC164" s="21"/>
      <c r="ED164" s="21"/>
      <c r="EE164" s="21"/>
      <c r="EF164" s="21"/>
      <c r="EG164" s="21"/>
      <c r="EH164" s="21"/>
      <c r="EI164" s="21"/>
      <c r="EJ164" s="21"/>
      <c r="EK164" s="21"/>
      <c r="EL164" s="21"/>
      <c r="EM164" s="21"/>
      <c r="EN164" s="21"/>
      <c r="EO164" s="21"/>
    </row>
    <row r="165" spans="1:145" ht="15" customHeight="1">
      <c r="A165" s="21"/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  <c r="AV165" s="21"/>
      <c r="AW165" s="21"/>
      <c r="AX165" s="21"/>
      <c r="AY165" s="21"/>
      <c r="AZ165" s="21"/>
      <c r="BA165" s="21"/>
      <c r="BB165" s="21"/>
      <c r="BC165" s="21"/>
      <c r="BD165" s="21"/>
      <c r="BE165" s="21"/>
      <c r="BF165" s="21"/>
      <c r="BG165" s="21"/>
      <c r="BH165" s="21"/>
      <c r="BI165" s="21"/>
      <c r="BJ165" s="21"/>
      <c r="BK165" s="21"/>
      <c r="BL165" s="21"/>
      <c r="BM165" s="21"/>
      <c r="BN165" s="21"/>
      <c r="BO165" s="21"/>
      <c r="BP165" s="21"/>
      <c r="BQ165" s="21"/>
      <c r="BR165" s="21"/>
      <c r="BS165" s="21"/>
      <c r="BT165" s="21"/>
      <c r="BU165" s="21"/>
      <c r="BV165" s="21"/>
      <c r="BW165" s="21"/>
      <c r="BX165" s="21"/>
      <c r="BY165" s="21"/>
      <c r="BZ165" s="21"/>
      <c r="CA165" s="21"/>
      <c r="CB165" s="21"/>
      <c r="CC165" s="21"/>
      <c r="CD165" s="21"/>
      <c r="CE165" s="21"/>
      <c r="CF165" s="21"/>
      <c r="CG165" s="21"/>
      <c r="CH165" s="21"/>
      <c r="CI165" s="21"/>
      <c r="CJ165" s="21"/>
      <c r="CK165" s="21"/>
      <c r="CL165" s="21"/>
      <c r="CM165" s="21"/>
      <c r="CN165" s="21"/>
      <c r="CO165" s="21"/>
      <c r="CP165" s="21"/>
      <c r="CQ165" s="21"/>
      <c r="CR165" s="21"/>
      <c r="CS165" s="21"/>
      <c r="CT165" s="21"/>
      <c r="CU165" s="21"/>
      <c r="CV165" s="21"/>
      <c r="CW165" s="21"/>
      <c r="CX165" s="21"/>
      <c r="CY165" s="21"/>
      <c r="CZ165" s="21"/>
      <c r="DA165" s="21"/>
      <c r="DB165" s="21"/>
      <c r="DC165" s="21"/>
      <c r="DD165" s="21"/>
      <c r="DE165" s="21"/>
      <c r="DF165" s="21"/>
      <c r="DG165" s="21"/>
      <c r="DH165" s="21"/>
      <c r="DI165" s="21"/>
      <c r="DJ165" s="21"/>
      <c r="DK165" s="21"/>
      <c r="DL165" s="21"/>
      <c r="DM165" s="21"/>
      <c r="DN165" s="21"/>
      <c r="DO165" s="21"/>
      <c r="DP165" s="21"/>
      <c r="DQ165" s="21"/>
      <c r="DR165" s="21"/>
      <c r="DS165" s="21"/>
      <c r="DT165" s="21"/>
      <c r="DU165" s="21"/>
      <c r="DV165" s="21"/>
      <c r="DW165" s="21"/>
      <c r="DX165" s="21"/>
      <c r="DY165" s="21"/>
      <c r="DZ165" s="21"/>
      <c r="EA165" s="21"/>
      <c r="EB165" s="21"/>
      <c r="EC165" s="21"/>
      <c r="ED165" s="21"/>
      <c r="EE165" s="21"/>
      <c r="EF165" s="21"/>
      <c r="EG165" s="21"/>
      <c r="EH165" s="21"/>
      <c r="EI165" s="21"/>
      <c r="EJ165" s="21"/>
      <c r="EK165" s="21"/>
      <c r="EL165" s="21"/>
      <c r="EM165" s="21"/>
      <c r="EN165" s="21"/>
      <c r="EO165" s="21"/>
    </row>
    <row r="166" spans="1:145" ht="15" customHeight="1">
      <c r="A166" s="21"/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21"/>
      <c r="AW166" s="21"/>
      <c r="AX166" s="21"/>
      <c r="AY166" s="21"/>
      <c r="AZ166" s="21"/>
      <c r="BA166" s="21"/>
      <c r="BB166" s="21"/>
      <c r="BC166" s="21"/>
      <c r="BD166" s="21"/>
      <c r="BE166" s="21"/>
      <c r="BF166" s="21"/>
      <c r="BG166" s="21"/>
      <c r="BH166" s="21"/>
      <c r="BI166" s="21"/>
      <c r="BJ166" s="21"/>
      <c r="BK166" s="21"/>
      <c r="BL166" s="21"/>
      <c r="BM166" s="21"/>
      <c r="BN166" s="21"/>
      <c r="BO166" s="21"/>
      <c r="BP166" s="21"/>
      <c r="BQ166" s="21"/>
      <c r="BR166" s="21"/>
      <c r="BS166" s="21"/>
      <c r="BT166" s="21"/>
      <c r="BU166" s="21"/>
      <c r="BV166" s="21"/>
      <c r="BW166" s="21"/>
      <c r="BX166" s="21"/>
      <c r="BY166" s="21"/>
      <c r="BZ166" s="21"/>
      <c r="CA166" s="21"/>
      <c r="CB166" s="21"/>
      <c r="CC166" s="21"/>
      <c r="CD166" s="21"/>
      <c r="CE166" s="21"/>
      <c r="CF166" s="21"/>
      <c r="CG166" s="21"/>
      <c r="CH166" s="21"/>
      <c r="CI166" s="21"/>
      <c r="CJ166" s="21"/>
      <c r="CK166" s="21"/>
      <c r="CL166" s="21"/>
      <c r="CM166" s="21"/>
      <c r="CN166" s="21"/>
      <c r="CO166" s="21"/>
      <c r="CP166" s="21"/>
      <c r="CQ166" s="21"/>
      <c r="CR166" s="21"/>
      <c r="CS166" s="21"/>
      <c r="CT166" s="21"/>
      <c r="CU166" s="21"/>
      <c r="CV166" s="21"/>
      <c r="CW166" s="21"/>
      <c r="CX166" s="21"/>
      <c r="CY166" s="21"/>
      <c r="CZ166" s="21"/>
      <c r="DA166" s="21"/>
      <c r="DB166" s="21"/>
      <c r="DC166" s="21"/>
      <c r="DD166" s="21"/>
      <c r="DE166" s="21"/>
      <c r="DF166" s="21"/>
      <c r="DG166" s="21"/>
      <c r="DH166" s="21"/>
      <c r="DI166" s="21"/>
      <c r="DJ166" s="21"/>
      <c r="DK166" s="21"/>
      <c r="DL166" s="21"/>
      <c r="DM166" s="21"/>
      <c r="DN166" s="21"/>
      <c r="DO166" s="21"/>
      <c r="DP166" s="21"/>
      <c r="DQ166" s="21"/>
      <c r="DR166" s="21"/>
      <c r="DS166" s="21"/>
      <c r="DT166" s="21"/>
      <c r="DU166" s="21"/>
      <c r="DV166" s="21"/>
      <c r="DW166" s="21"/>
      <c r="DX166" s="21"/>
      <c r="DY166" s="21"/>
      <c r="DZ166" s="21"/>
      <c r="EA166" s="21"/>
      <c r="EB166" s="21"/>
      <c r="EC166" s="21"/>
      <c r="ED166" s="21"/>
      <c r="EE166" s="21"/>
      <c r="EF166" s="21"/>
      <c r="EG166" s="21"/>
      <c r="EH166" s="21"/>
      <c r="EI166" s="21"/>
      <c r="EJ166" s="21"/>
      <c r="EK166" s="21"/>
      <c r="EL166" s="21"/>
      <c r="EM166" s="21"/>
      <c r="EN166" s="21"/>
      <c r="EO166" s="21"/>
    </row>
    <row r="167" spans="1:145" ht="15" customHeight="1">
      <c r="A167" s="21"/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  <c r="AW167" s="21"/>
      <c r="AX167" s="21"/>
      <c r="AY167" s="21"/>
      <c r="AZ167" s="21"/>
      <c r="BA167" s="21"/>
      <c r="BB167" s="21"/>
      <c r="BC167" s="21"/>
      <c r="BD167" s="21"/>
      <c r="BE167" s="21"/>
      <c r="BF167" s="21"/>
      <c r="BG167" s="21"/>
      <c r="BH167" s="21"/>
      <c r="BI167" s="21"/>
      <c r="BJ167" s="21"/>
      <c r="BK167" s="21"/>
      <c r="BL167" s="21"/>
      <c r="BM167" s="21"/>
      <c r="BN167" s="21"/>
      <c r="BO167" s="21"/>
      <c r="BP167" s="21"/>
      <c r="BQ167" s="21"/>
      <c r="BR167" s="21"/>
      <c r="BS167" s="21"/>
      <c r="BT167" s="21"/>
      <c r="BU167" s="21"/>
      <c r="BV167" s="21"/>
      <c r="BW167" s="21"/>
      <c r="BX167" s="21"/>
      <c r="BY167" s="21"/>
      <c r="BZ167" s="21"/>
      <c r="CA167" s="21"/>
      <c r="CB167" s="21"/>
      <c r="CC167" s="21"/>
      <c r="CD167" s="21"/>
      <c r="CE167" s="21"/>
      <c r="CF167" s="21"/>
      <c r="CG167" s="21"/>
      <c r="CH167" s="21"/>
      <c r="CI167" s="21"/>
      <c r="CJ167" s="21"/>
      <c r="CK167" s="21"/>
      <c r="CL167" s="21"/>
      <c r="CM167" s="21"/>
      <c r="CN167" s="21"/>
      <c r="CO167" s="21"/>
      <c r="CP167" s="21"/>
      <c r="CQ167" s="21"/>
      <c r="CR167" s="21"/>
      <c r="CS167" s="21"/>
      <c r="CT167" s="21"/>
      <c r="CU167" s="21"/>
      <c r="CV167" s="21"/>
      <c r="CW167" s="21"/>
      <c r="CX167" s="21"/>
      <c r="CY167" s="21"/>
      <c r="CZ167" s="21"/>
      <c r="DA167" s="21"/>
      <c r="DB167" s="21"/>
      <c r="DC167" s="21"/>
      <c r="DD167" s="21"/>
      <c r="DE167" s="21"/>
      <c r="DF167" s="21"/>
      <c r="DG167" s="21"/>
      <c r="DH167" s="21"/>
      <c r="DI167" s="21"/>
      <c r="DJ167" s="21"/>
      <c r="DK167" s="21"/>
      <c r="DL167" s="21"/>
      <c r="DM167" s="21"/>
      <c r="DN167" s="21"/>
      <c r="DO167" s="21"/>
      <c r="DP167" s="21"/>
      <c r="DQ167" s="21"/>
      <c r="DR167" s="21"/>
      <c r="DS167" s="21"/>
      <c r="DT167" s="21"/>
      <c r="DU167" s="21"/>
      <c r="DV167" s="21"/>
      <c r="DW167" s="21"/>
      <c r="DX167" s="21"/>
      <c r="DY167" s="21"/>
      <c r="DZ167" s="21"/>
      <c r="EA167" s="21"/>
      <c r="EB167" s="21"/>
      <c r="EC167" s="21"/>
      <c r="ED167" s="21"/>
      <c r="EE167" s="21"/>
      <c r="EF167" s="21"/>
      <c r="EG167" s="21"/>
      <c r="EH167" s="21"/>
      <c r="EI167" s="21"/>
      <c r="EJ167" s="21"/>
      <c r="EK167" s="21"/>
      <c r="EL167" s="21"/>
      <c r="EM167" s="21"/>
      <c r="EN167" s="21"/>
      <c r="EO167" s="21"/>
    </row>
    <row r="168" spans="1:145" ht="15" customHeight="1">
      <c r="A168" s="21"/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  <c r="AU168" s="21"/>
      <c r="AV168" s="21"/>
      <c r="AW168" s="21"/>
      <c r="AX168" s="21"/>
      <c r="AY168" s="21"/>
      <c r="AZ168" s="21"/>
      <c r="BA168" s="21"/>
      <c r="BB168" s="21"/>
      <c r="BC168" s="21"/>
      <c r="BD168" s="21"/>
      <c r="BE168" s="21"/>
      <c r="BF168" s="21"/>
      <c r="BG168" s="21"/>
      <c r="BH168" s="21"/>
      <c r="BI168" s="21"/>
      <c r="BJ168" s="21"/>
      <c r="BK168" s="21"/>
      <c r="BL168" s="21"/>
      <c r="BM168" s="21"/>
      <c r="BN168" s="21"/>
      <c r="BO168" s="21"/>
      <c r="BP168" s="21"/>
      <c r="BQ168" s="21"/>
      <c r="BR168" s="21"/>
      <c r="BS168" s="21"/>
      <c r="BT168" s="21"/>
      <c r="BU168" s="21"/>
      <c r="BV168" s="21"/>
      <c r="BW168" s="21"/>
      <c r="BX168" s="21"/>
      <c r="BY168" s="21"/>
      <c r="BZ168" s="21"/>
      <c r="CA168" s="21"/>
      <c r="CB168" s="21"/>
      <c r="CC168" s="21"/>
      <c r="CD168" s="21"/>
      <c r="CE168" s="21"/>
      <c r="CF168" s="21"/>
      <c r="CG168" s="21"/>
      <c r="CH168" s="21"/>
      <c r="CI168" s="21"/>
      <c r="CJ168" s="21"/>
      <c r="CK168" s="21"/>
      <c r="CL168" s="21"/>
      <c r="CM168" s="21"/>
      <c r="CN168" s="21"/>
      <c r="CO168" s="21"/>
      <c r="CP168" s="21"/>
      <c r="CQ168" s="21"/>
      <c r="CR168" s="21"/>
      <c r="CS168" s="21"/>
      <c r="CT168" s="21"/>
      <c r="CU168" s="21"/>
      <c r="CV168" s="21"/>
      <c r="CW168" s="21"/>
      <c r="CX168" s="21"/>
      <c r="CY168" s="21"/>
      <c r="CZ168" s="21"/>
      <c r="DA168" s="21"/>
      <c r="DB168" s="21"/>
      <c r="DC168" s="21"/>
      <c r="DD168" s="21"/>
      <c r="DE168" s="21"/>
      <c r="DF168" s="21"/>
      <c r="DG168" s="21"/>
      <c r="DH168" s="21"/>
      <c r="DI168" s="21"/>
      <c r="DJ168" s="21"/>
      <c r="DK168" s="21"/>
      <c r="DL168" s="21"/>
      <c r="DM168" s="21"/>
      <c r="DN168" s="21"/>
      <c r="DO168" s="21"/>
      <c r="DP168" s="21"/>
      <c r="DQ168" s="21"/>
      <c r="DR168" s="21"/>
      <c r="DS168" s="21"/>
      <c r="DT168" s="21"/>
      <c r="DU168" s="21"/>
      <c r="DV168" s="21"/>
      <c r="DW168" s="21"/>
      <c r="DX168" s="21"/>
      <c r="DY168" s="21"/>
      <c r="DZ168" s="21"/>
      <c r="EA168" s="21"/>
      <c r="EB168" s="21"/>
      <c r="EC168" s="21"/>
      <c r="ED168" s="21"/>
      <c r="EE168" s="21"/>
      <c r="EF168" s="21"/>
      <c r="EG168" s="21"/>
      <c r="EH168" s="21"/>
      <c r="EI168" s="21"/>
      <c r="EJ168" s="21"/>
      <c r="EK168" s="21"/>
      <c r="EL168" s="21"/>
      <c r="EM168" s="21"/>
      <c r="EN168" s="21"/>
      <c r="EO168" s="21"/>
    </row>
    <row r="169" spans="1:145" ht="15" customHeight="1">
      <c r="A169" s="21"/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  <c r="AV169" s="21"/>
      <c r="AW169" s="21"/>
      <c r="AX169" s="21"/>
      <c r="AY169" s="21"/>
      <c r="AZ169" s="21"/>
      <c r="BA169" s="21"/>
      <c r="BB169" s="21"/>
      <c r="BC169" s="21"/>
      <c r="BD169" s="21"/>
      <c r="BE169" s="21"/>
      <c r="BF169" s="21"/>
      <c r="BG169" s="21"/>
      <c r="BH169" s="21"/>
      <c r="BI169" s="21"/>
      <c r="BJ169" s="21"/>
      <c r="BK169" s="21"/>
      <c r="BL169" s="21"/>
      <c r="BM169" s="21"/>
      <c r="BN169" s="21"/>
      <c r="BO169" s="21"/>
      <c r="BP169" s="21"/>
      <c r="BQ169" s="21"/>
      <c r="BR169" s="21"/>
      <c r="BS169" s="21"/>
      <c r="BT169" s="21"/>
      <c r="BU169" s="21"/>
      <c r="BV169" s="21"/>
      <c r="BW169" s="21"/>
      <c r="BX169" s="21"/>
      <c r="BY169" s="21"/>
      <c r="BZ169" s="21"/>
      <c r="CA169" s="21"/>
      <c r="CB169" s="21"/>
      <c r="CC169" s="21"/>
      <c r="CD169" s="21"/>
      <c r="CE169" s="21"/>
      <c r="CF169" s="21"/>
      <c r="CG169" s="21"/>
      <c r="CH169" s="21"/>
      <c r="CI169" s="21"/>
      <c r="CJ169" s="21"/>
      <c r="CK169" s="21"/>
      <c r="CL169" s="21"/>
      <c r="CM169" s="21"/>
      <c r="CN169" s="21"/>
      <c r="CO169" s="21"/>
      <c r="CP169" s="21"/>
      <c r="CQ169" s="21"/>
      <c r="CR169" s="21"/>
      <c r="CS169" s="21"/>
      <c r="CT169" s="21"/>
      <c r="CU169" s="21"/>
      <c r="CV169" s="21"/>
      <c r="CW169" s="21"/>
      <c r="CX169" s="21"/>
      <c r="CY169" s="21"/>
      <c r="CZ169" s="21"/>
      <c r="DA169" s="21"/>
      <c r="DB169" s="21"/>
      <c r="DC169" s="21"/>
      <c r="DD169" s="21"/>
      <c r="DE169" s="21"/>
      <c r="DF169" s="21"/>
      <c r="DG169" s="21"/>
      <c r="DH169" s="21"/>
      <c r="DI169" s="21"/>
      <c r="DJ169" s="21"/>
      <c r="DK169" s="21"/>
      <c r="DL169" s="21"/>
      <c r="DM169" s="21"/>
      <c r="DN169" s="21"/>
      <c r="DO169" s="21"/>
      <c r="DP169" s="21"/>
      <c r="DQ169" s="21"/>
      <c r="DR169" s="21"/>
      <c r="DS169" s="21"/>
      <c r="DT169" s="21"/>
      <c r="DU169" s="21"/>
      <c r="DV169" s="21"/>
      <c r="DW169" s="21"/>
      <c r="DX169" s="21"/>
      <c r="DY169" s="21"/>
      <c r="DZ169" s="21"/>
      <c r="EA169" s="21"/>
      <c r="EB169" s="21"/>
      <c r="EC169" s="21"/>
      <c r="ED169" s="21"/>
      <c r="EE169" s="21"/>
      <c r="EF169" s="21"/>
      <c r="EG169" s="21"/>
      <c r="EH169" s="21"/>
      <c r="EI169" s="21"/>
      <c r="EJ169" s="21"/>
      <c r="EK169" s="21"/>
      <c r="EL169" s="21"/>
      <c r="EM169" s="21"/>
      <c r="EN169" s="21"/>
      <c r="EO169" s="21"/>
    </row>
    <row r="170" spans="1:145" ht="15" customHeight="1">
      <c r="A170" s="21"/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21"/>
      <c r="AV170" s="21"/>
      <c r="AW170" s="21"/>
      <c r="AX170" s="21"/>
      <c r="AY170" s="21"/>
      <c r="AZ170" s="21"/>
      <c r="BA170" s="21"/>
      <c r="BB170" s="21"/>
      <c r="BC170" s="21"/>
      <c r="BD170" s="21"/>
      <c r="BE170" s="21"/>
      <c r="BF170" s="21"/>
      <c r="BG170" s="21"/>
      <c r="BH170" s="21"/>
      <c r="BI170" s="21"/>
      <c r="BJ170" s="21"/>
      <c r="BK170" s="21"/>
      <c r="BL170" s="21"/>
      <c r="BM170" s="21"/>
      <c r="BN170" s="21"/>
      <c r="BO170" s="21"/>
      <c r="BP170" s="21"/>
      <c r="BQ170" s="21"/>
      <c r="BR170" s="21"/>
      <c r="BS170" s="21"/>
      <c r="BT170" s="21"/>
      <c r="BU170" s="21"/>
      <c r="BV170" s="21"/>
      <c r="BW170" s="21"/>
      <c r="BX170" s="21"/>
      <c r="BY170" s="21"/>
      <c r="BZ170" s="21"/>
      <c r="CA170" s="21"/>
      <c r="CB170" s="21"/>
      <c r="CC170" s="21"/>
      <c r="CD170" s="21"/>
      <c r="CE170" s="21"/>
      <c r="CF170" s="21"/>
      <c r="CG170" s="21"/>
      <c r="CH170" s="21"/>
      <c r="CI170" s="21"/>
      <c r="CJ170" s="21"/>
      <c r="CK170" s="21"/>
      <c r="CL170" s="21"/>
      <c r="CM170" s="21"/>
      <c r="CN170" s="21"/>
      <c r="CO170" s="21"/>
      <c r="CP170" s="21"/>
      <c r="CQ170" s="21"/>
      <c r="CR170" s="21"/>
      <c r="CS170" s="21"/>
      <c r="CT170" s="21"/>
      <c r="CU170" s="21"/>
      <c r="CV170" s="21"/>
      <c r="CW170" s="21"/>
      <c r="CX170" s="21"/>
      <c r="CY170" s="21"/>
      <c r="CZ170" s="21"/>
      <c r="DA170" s="21"/>
      <c r="DB170" s="21"/>
      <c r="DC170" s="21"/>
      <c r="DD170" s="21"/>
      <c r="DE170" s="21"/>
      <c r="DF170" s="21"/>
      <c r="DG170" s="21"/>
      <c r="DH170" s="21"/>
      <c r="DI170" s="21"/>
      <c r="DJ170" s="21"/>
      <c r="DK170" s="21"/>
      <c r="DL170" s="21"/>
      <c r="DM170" s="21"/>
      <c r="DN170" s="21"/>
      <c r="DO170" s="21"/>
      <c r="DP170" s="21"/>
      <c r="DQ170" s="21"/>
      <c r="DR170" s="21"/>
      <c r="DS170" s="21"/>
      <c r="DT170" s="21"/>
      <c r="DU170" s="21"/>
      <c r="DV170" s="21"/>
      <c r="DW170" s="21"/>
      <c r="DX170" s="21"/>
      <c r="DY170" s="21"/>
      <c r="DZ170" s="21"/>
      <c r="EA170" s="21"/>
      <c r="EB170" s="21"/>
      <c r="EC170" s="21"/>
      <c r="ED170" s="21"/>
      <c r="EE170" s="21"/>
      <c r="EF170" s="21"/>
      <c r="EG170" s="21"/>
      <c r="EH170" s="21"/>
      <c r="EI170" s="21"/>
      <c r="EJ170" s="21"/>
      <c r="EK170" s="21"/>
      <c r="EL170" s="21"/>
      <c r="EM170" s="21"/>
      <c r="EN170" s="21"/>
      <c r="EO170" s="21"/>
    </row>
    <row r="171" spans="1:145" ht="15" customHeight="1">
      <c r="A171" s="21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21"/>
      <c r="AV171" s="21"/>
      <c r="AW171" s="21"/>
      <c r="AX171" s="21"/>
      <c r="AY171" s="21"/>
      <c r="AZ171" s="21"/>
      <c r="BA171" s="21"/>
      <c r="BB171" s="21"/>
      <c r="BC171" s="21"/>
      <c r="BD171" s="21"/>
      <c r="BE171" s="21"/>
      <c r="BF171" s="21"/>
      <c r="BG171" s="21"/>
      <c r="BH171" s="21"/>
      <c r="BI171" s="21"/>
      <c r="BJ171" s="21"/>
      <c r="BK171" s="21"/>
      <c r="BL171" s="21"/>
      <c r="BM171" s="21"/>
      <c r="BN171" s="21"/>
      <c r="BO171" s="21"/>
      <c r="BP171" s="21"/>
      <c r="BQ171" s="21"/>
      <c r="BR171" s="21"/>
      <c r="BS171" s="21"/>
      <c r="BT171" s="21"/>
      <c r="BU171" s="21"/>
      <c r="BV171" s="21"/>
      <c r="BW171" s="21"/>
      <c r="BX171" s="21"/>
      <c r="BY171" s="21"/>
      <c r="BZ171" s="21"/>
      <c r="CA171" s="21"/>
      <c r="CB171" s="21"/>
      <c r="CC171" s="21"/>
      <c r="CD171" s="21"/>
      <c r="CE171" s="21"/>
      <c r="CF171" s="21"/>
      <c r="CG171" s="21"/>
      <c r="CH171" s="21"/>
      <c r="CI171" s="21"/>
      <c r="CJ171" s="21"/>
      <c r="CK171" s="21"/>
      <c r="CL171" s="21"/>
      <c r="CM171" s="21"/>
      <c r="CN171" s="21"/>
      <c r="CO171" s="21"/>
      <c r="CP171" s="21"/>
      <c r="CQ171" s="21"/>
      <c r="CR171" s="21"/>
      <c r="CS171" s="21"/>
      <c r="CT171" s="21"/>
      <c r="CU171" s="21"/>
      <c r="CV171" s="21"/>
      <c r="CW171" s="21"/>
      <c r="CX171" s="21"/>
      <c r="CY171" s="21"/>
      <c r="CZ171" s="21"/>
      <c r="DA171" s="21"/>
      <c r="DB171" s="21"/>
      <c r="DC171" s="21"/>
      <c r="DD171" s="21"/>
      <c r="DE171" s="21"/>
      <c r="DF171" s="21"/>
      <c r="DG171" s="21"/>
      <c r="DH171" s="21"/>
      <c r="DI171" s="21"/>
      <c r="DJ171" s="21"/>
      <c r="DK171" s="21"/>
      <c r="DL171" s="21"/>
      <c r="DM171" s="21"/>
      <c r="DN171" s="21"/>
      <c r="DO171" s="21"/>
      <c r="DP171" s="21"/>
      <c r="DQ171" s="21"/>
      <c r="DR171" s="21"/>
      <c r="DS171" s="21"/>
      <c r="DT171" s="21"/>
      <c r="DU171" s="21"/>
      <c r="DV171" s="21"/>
      <c r="DW171" s="21"/>
      <c r="DX171" s="21"/>
      <c r="DY171" s="21"/>
      <c r="DZ171" s="21"/>
      <c r="EA171" s="21"/>
      <c r="EB171" s="21"/>
      <c r="EC171" s="21"/>
      <c r="ED171" s="21"/>
      <c r="EE171" s="21"/>
      <c r="EF171" s="21"/>
      <c r="EG171" s="21"/>
      <c r="EH171" s="21"/>
      <c r="EI171" s="21"/>
      <c r="EJ171" s="21"/>
      <c r="EK171" s="21"/>
      <c r="EL171" s="21"/>
      <c r="EM171" s="21"/>
      <c r="EN171" s="21"/>
      <c r="EO171" s="21"/>
    </row>
    <row r="172" spans="1:145" ht="15" customHeight="1">
      <c r="A172" s="21"/>
      <c r="B172" s="21"/>
      <c r="C172" s="21"/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  <c r="AV172" s="21"/>
      <c r="AW172" s="21"/>
      <c r="AX172" s="21"/>
      <c r="AY172" s="21"/>
      <c r="AZ172" s="21"/>
      <c r="BA172" s="21"/>
      <c r="BB172" s="21"/>
      <c r="BC172" s="21"/>
      <c r="BD172" s="21"/>
      <c r="BE172" s="21"/>
      <c r="BF172" s="21"/>
      <c r="BG172" s="21"/>
      <c r="BH172" s="21"/>
      <c r="BI172" s="21"/>
      <c r="BJ172" s="21"/>
      <c r="BK172" s="21"/>
      <c r="BL172" s="21"/>
      <c r="BM172" s="21"/>
      <c r="BN172" s="21"/>
      <c r="BO172" s="21"/>
      <c r="BP172" s="21"/>
      <c r="BQ172" s="21"/>
      <c r="BR172" s="21"/>
      <c r="BS172" s="21"/>
      <c r="BT172" s="21"/>
      <c r="BU172" s="21"/>
      <c r="BV172" s="21"/>
      <c r="BW172" s="21"/>
      <c r="BX172" s="21"/>
      <c r="BY172" s="21"/>
      <c r="BZ172" s="21"/>
      <c r="CA172" s="21"/>
      <c r="CB172" s="21"/>
      <c r="CC172" s="21"/>
      <c r="CD172" s="21"/>
      <c r="CE172" s="21"/>
      <c r="CF172" s="21"/>
      <c r="CG172" s="21"/>
      <c r="CH172" s="21"/>
      <c r="CI172" s="21"/>
      <c r="CJ172" s="21"/>
      <c r="CK172" s="21"/>
      <c r="CL172" s="21"/>
      <c r="CM172" s="21"/>
      <c r="CN172" s="21"/>
      <c r="CO172" s="21"/>
      <c r="CP172" s="21"/>
      <c r="CQ172" s="21"/>
      <c r="CR172" s="21"/>
      <c r="CS172" s="21"/>
      <c r="CT172" s="21"/>
      <c r="CU172" s="21"/>
      <c r="CV172" s="21"/>
      <c r="CW172" s="21"/>
      <c r="CX172" s="21"/>
      <c r="CY172" s="21"/>
      <c r="CZ172" s="21"/>
      <c r="DA172" s="21"/>
      <c r="DB172" s="21"/>
      <c r="DC172" s="21"/>
      <c r="DD172" s="21"/>
      <c r="DE172" s="21"/>
      <c r="DF172" s="21"/>
      <c r="DG172" s="21"/>
      <c r="DH172" s="21"/>
      <c r="DI172" s="21"/>
      <c r="DJ172" s="21"/>
      <c r="DK172" s="21"/>
      <c r="DL172" s="21"/>
      <c r="DM172" s="21"/>
      <c r="DN172" s="21"/>
      <c r="DO172" s="21"/>
      <c r="DP172" s="21"/>
      <c r="DQ172" s="21"/>
      <c r="DR172" s="21"/>
      <c r="DS172" s="21"/>
      <c r="DT172" s="21"/>
      <c r="DU172" s="21"/>
      <c r="DV172" s="21"/>
      <c r="DW172" s="21"/>
      <c r="DX172" s="21"/>
      <c r="DY172" s="21"/>
      <c r="DZ172" s="21"/>
      <c r="EA172" s="21"/>
      <c r="EB172" s="21"/>
      <c r="EC172" s="21"/>
      <c r="ED172" s="21"/>
      <c r="EE172" s="21"/>
      <c r="EF172" s="21"/>
      <c r="EG172" s="21"/>
      <c r="EH172" s="21"/>
      <c r="EI172" s="21"/>
      <c r="EJ172" s="21"/>
      <c r="EK172" s="21"/>
      <c r="EL172" s="21"/>
      <c r="EM172" s="21"/>
      <c r="EN172" s="21"/>
      <c r="EO172" s="21"/>
    </row>
    <row r="173" spans="1:145" ht="15" customHeight="1">
      <c r="A173" s="21"/>
      <c r="B173" s="21"/>
      <c r="C173" s="21"/>
      <c r="D173" s="21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21"/>
      <c r="AV173" s="21"/>
      <c r="AW173" s="21"/>
      <c r="AX173" s="21"/>
      <c r="AY173" s="21"/>
      <c r="AZ173" s="21"/>
      <c r="BA173" s="21"/>
      <c r="BB173" s="21"/>
      <c r="BC173" s="21"/>
      <c r="BD173" s="21"/>
      <c r="BE173" s="21"/>
      <c r="BF173" s="21"/>
      <c r="BG173" s="21"/>
      <c r="BH173" s="21"/>
      <c r="BI173" s="21"/>
      <c r="BJ173" s="21"/>
      <c r="BK173" s="21"/>
      <c r="BL173" s="21"/>
      <c r="BM173" s="21"/>
      <c r="BN173" s="21"/>
      <c r="BO173" s="21"/>
      <c r="BP173" s="21"/>
      <c r="BQ173" s="21"/>
      <c r="BR173" s="21"/>
      <c r="BS173" s="21"/>
      <c r="BT173" s="21"/>
      <c r="BU173" s="21"/>
      <c r="BV173" s="21"/>
      <c r="BW173" s="21"/>
      <c r="BX173" s="21"/>
      <c r="BY173" s="21"/>
      <c r="BZ173" s="21"/>
      <c r="CA173" s="21"/>
      <c r="CB173" s="21"/>
      <c r="CC173" s="21"/>
      <c r="CD173" s="21"/>
      <c r="CE173" s="21"/>
      <c r="CF173" s="21"/>
      <c r="CG173" s="21"/>
      <c r="CH173" s="21"/>
      <c r="CI173" s="21"/>
      <c r="CJ173" s="21"/>
      <c r="CK173" s="21"/>
      <c r="CL173" s="21"/>
      <c r="CM173" s="21"/>
      <c r="CN173" s="21"/>
      <c r="CO173" s="21"/>
      <c r="CP173" s="21"/>
      <c r="CQ173" s="21"/>
      <c r="CR173" s="21"/>
      <c r="CS173" s="21"/>
      <c r="CT173" s="21"/>
      <c r="CU173" s="21"/>
      <c r="CV173" s="21"/>
      <c r="CW173" s="21"/>
      <c r="CX173" s="21"/>
      <c r="CY173" s="21"/>
      <c r="CZ173" s="21"/>
      <c r="DA173" s="21"/>
      <c r="DB173" s="21"/>
      <c r="DC173" s="21"/>
      <c r="DD173" s="21"/>
      <c r="DE173" s="21"/>
      <c r="DF173" s="21"/>
      <c r="DG173" s="21"/>
      <c r="DH173" s="21"/>
      <c r="DI173" s="21"/>
      <c r="DJ173" s="21"/>
      <c r="DK173" s="21"/>
      <c r="DL173" s="21"/>
      <c r="DM173" s="21"/>
      <c r="DN173" s="21"/>
      <c r="DO173" s="21"/>
      <c r="DP173" s="21"/>
      <c r="DQ173" s="21"/>
      <c r="DR173" s="21"/>
      <c r="DS173" s="21"/>
      <c r="DT173" s="21"/>
      <c r="DU173" s="21"/>
      <c r="DV173" s="21"/>
      <c r="DW173" s="21"/>
      <c r="DX173" s="21"/>
      <c r="DY173" s="21"/>
      <c r="DZ173" s="21"/>
      <c r="EA173" s="21"/>
      <c r="EB173" s="21"/>
      <c r="EC173" s="21"/>
      <c r="ED173" s="21"/>
      <c r="EE173" s="21"/>
      <c r="EF173" s="21"/>
      <c r="EG173" s="21"/>
      <c r="EH173" s="21"/>
      <c r="EI173" s="21"/>
      <c r="EJ173" s="21"/>
      <c r="EK173" s="21"/>
      <c r="EL173" s="21"/>
      <c r="EM173" s="21"/>
      <c r="EN173" s="21"/>
      <c r="EO173" s="21"/>
    </row>
    <row r="174" spans="1:145" ht="15" customHeight="1">
      <c r="A174" s="21"/>
      <c r="B174" s="21"/>
      <c r="C174" s="21"/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  <c r="AV174" s="21"/>
      <c r="AW174" s="21"/>
      <c r="AX174" s="21"/>
      <c r="AY174" s="21"/>
      <c r="AZ174" s="21"/>
      <c r="BA174" s="21"/>
      <c r="BB174" s="21"/>
      <c r="BC174" s="21"/>
      <c r="BD174" s="21"/>
      <c r="BE174" s="21"/>
      <c r="BF174" s="21"/>
      <c r="BG174" s="21"/>
      <c r="BH174" s="21"/>
      <c r="BI174" s="21"/>
      <c r="BJ174" s="21"/>
      <c r="BK174" s="21"/>
      <c r="BL174" s="21"/>
      <c r="BM174" s="21"/>
      <c r="BN174" s="21"/>
      <c r="BO174" s="21"/>
      <c r="BP174" s="21"/>
      <c r="BQ174" s="21"/>
      <c r="BR174" s="21"/>
      <c r="BS174" s="21"/>
      <c r="BT174" s="21"/>
      <c r="BU174" s="21"/>
      <c r="BV174" s="21"/>
      <c r="BW174" s="21"/>
      <c r="BX174" s="21"/>
      <c r="BY174" s="21"/>
      <c r="BZ174" s="21"/>
      <c r="CA174" s="21"/>
      <c r="CB174" s="21"/>
      <c r="CC174" s="21"/>
      <c r="CD174" s="21"/>
      <c r="CE174" s="21"/>
      <c r="CF174" s="21"/>
      <c r="CG174" s="21"/>
      <c r="CH174" s="21"/>
      <c r="CI174" s="21"/>
      <c r="CJ174" s="21"/>
      <c r="CK174" s="21"/>
      <c r="CL174" s="21"/>
      <c r="CM174" s="21"/>
      <c r="CN174" s="21"/>
      <c r="CO174" s="21"/>
      <c r="CP174" s="21"/>
      <c r="CQ174" s="21"/>
      <c r="CR174" s="21"/>
      <c r="CS174" s="21"/>
      <c r="CT174" s="21"/>
      <c r="CU174" s="21"/>
      <c r="CV174" s="21"/>
      <c r="CW174" s="21"/>
      <c r="CX174" s="21"/>
      <c r="CY174" s="21"/>
      <c r="CZ174" s="21"/>
      <c r="DA174" s="21"/>
      <c r="DB174" s="21"/>
      <c r="DC174" s="21"/>
      <c r="DD174" s="21"/>
      <c r="DE174" s="21"/>
      <c r="DF174" s="21"/>
      <c r="DG174" s="21"/>
      <c r="DH174" s="21"/>
      <c r="DI174" s="21"/>
      <c r="DJ174" s="21"/>
      <c r="DK174" s="21"/>
      <c r="DL174" s="21"/>
      <c r="DM174" s="21"/>
      <c r="DN174" s="21"/>
      <c r="DO174" s="21"/>
      <c r="DP174" s="21"/>
      <c r="DQ174" s="21"/>
      <c r="DR174" s="21"/>
      <c r="DS174" s="21"/>
      <c r="DT174" s="21"/>
      <c r="DU174" s="21"/>
      <c r="DV174" s="21"/>
      <c r="DW174" s="21"/>
      <c r="DX174" s="21"/>
      <c r="DY174" s="21"/>
      <c r="DZ174" s="21"/>
      <c r="EA174" s="21"/>
      <c r="EB174" s="21"/>
      <c r="EC174" s="21"/>
      <c r="ED174" s="21"/>
      <c r="EE174" s="21"/>
      <c r="EF174" s="21"/>
      <c r="EG174" s="21"/>
      <c r="EH174" s="21"/>
      <c r="EI174" s="21"/>
      <c r="EJ174" s="21"/>
      <c r="EK174" s="21"/>
      <c r="EL174" s="21"/>
      <c r="EM174" s="21"/>
      <c r="EN174" s="21"/>
      <c r="EO174" s="21"/>
    </row>
    <row r="175" spans="1:145" ht="15" customHeight="1">
      <c r="A175" s="21"/>
      <c r="B175" s="21"/>
      <c r="C175" s="21"/>
      <c r="D175" s="21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21"/>
      <c r="AV175" s="21"/>
      <c r="AW175" s="21"/>
      <c r="AX175" s="21"/>
      <c r="AY175" s="21"/>
      <c r="AZ175" s="21"/>
      <c r="BA175" s="21"/>
      <c r="BB175" s="21"/>
      <c r="BC175" s="21"/>
      <c r="BD175" s="21"/>
      <c r="BE175" s="21"/>
      <c r="BF175" s="21"/>
      <c r="BG175" s="21"/>
      <c r="BH175" s="21"/>
      <c r="BI175" s="21"/>
      <c r="BJ175" s="21"/>
      <c r="BK175" s="21"/>
      <c r="BL175" s="21"/>
      <c r="BM175" s="21"/>
      <c r="BN175" s="21"/>
      <c r="BO175" s="21"/>
      <c r="BP175" s="21"/>
      <c r="BQ175" s="21"/>
      <c r="BR175" s="21"/>
      <c r="BS175" s="21"/>
      <c r="BT175" s="21"/>
      <c r="BU175" s="21"/>
      <c r="BV175" s="21"/>
      <c r="BW175" s="21"/>
      <c r="BX175" s="21"/>
      <c r="BY175" s="21"/>
      <c r="BZ175" s="21"/>
      <c r="CA175" s="21"/>
      <c r="CB175" s="21"/>
      <c r="CC175" s="21"/>
      <c r="CD175" s="21"/>
      <c r="CE175" s="21"/>
      <c r="CF175" s="21"/>
      <c r="CG175" s="21"/>
      <c r="CH175" s="21"/>
      <c r="CI175" s="21"/>
      <c r="CJ175" s="21"/>
      <c r="CK175" s="21"/>
      <c r="CL175" s="21"/>
      <c r="CM175" s="21"/>
      <c r="CN175" s="21"/>
      <c r="CO175" s="21"/>
      <c r="CP175" s="21"/>
      <c r="CQ175" s="21"/>
      <c r="CR175" s="21"/>
      <c r="CS175" s="21"/>
      <c r="CT175" s="21"/>
      <c r="CU175" s="21"/>
      <c r="CV175" s="21"/>
      <c r="CW175" s="21"/>
      <c r="CX175" s="21"/>
      <c r="CY175" s="21"/>
      <c r="CZ175" s="21"/>
      <c r="DA175" s="21"/>
      <c r="DB175" s="21"/>
      <c r="DC175" s="21"/>
      <c r="DD175" s="21"/>
      <c r="DE175" s="21"/>
      <c r="DF175" s="21"/>
      <c r="DG175" s="21"/>
      <c r="DH175" s="21"/>
      <c r="DI175" s="21"/>
      <c r="DJ175" s="21"/>
      <c r="DK175" s="21"/>
      <c r="DL175" s="21"/>
      <c r="DM175" s="21"/>
      <c r="DN175" s="21"/>
      <c r="DO175" s="21"/>
      <c r="DP175" s="21"/>
      <c r="DQ175" s="21"/>
      <c r="DR175" s="21"/>
      <c r="DS175" s="21"/>
      <c r="DT175" s="21"/>
      <c r="DU175" s="21"/>
      <c r="DV175" s="21"/>
      <c r="DW175" s="21"/>
      <c r="DX175" s="21"/>
      <c r="DY175" s="21"/>
      <c r="DZ175" s="21"/>
      <c r="EA175" s="21"/>
      <c r="EB175" s="21"/>
      <c r="EC175" s="21"/>
      <c r="ED175" s="21"/>
      <c r="EE175" s="21"/>
      <c r="EF175" s="21"/>
      <c r="EG175" s="21"/>
      <c r="EH175" s="21"/>
      <c r="EI175" s="21"/>
      <c r="EJ175" s="21"/>
      <c r="EK175" s="21"/>
      <c r="EL175" s="21"/>
      <c r="EM175" s="21"/>
      <c r="EN175" s="21"/>
      <c r="EO175" s="21"/>
    </row>
    <row r="176" spans="1:145" ht="15" customHeight="1">
      <c r="A176" s="21"/>
      <c r="B176" s="21"/>
      <c r="C176" s="21"/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21"/>
      <c r="AV176" s="21"/>
      <c r="AW176" s="21"/>
      <c r="AX176" s="21"/>
      <c r="AY176" s="21"/>
      <c r="AZ176" s="21"/>
      <c r="BA176" s="21"/>
      <c r="BB176" s="21"/>
      <c r="BC176" s="21"/>
      <c r="BD176" s="21"/>
      <c r="BE176" s="21"/>
      <c r="BF176" s="21"/>
      <c r="BG176" s="21"/>
      <c r="BH176" s="21"/>
      <c r="BI176" s="21"/>
      <c r="BJ176" s="21"/>
      <c r="BK176" s="21"/>
      <c r="BL176" s="21"/>
      <c r="BM176" s="21"/>
      <c r="BN176" s="21"/>
      <c r="BO176" s="21"/>
      <c r="BP176" s="21"/>
      <c r="BQ176" s="21"/>
      <c r="BR176" s="21"/>
      <c r="BS176" s="21"/>
      <c r="BT176" s="21"/>
      <c r="BU176" s="21"/>
      <c r="BV176" s="21"/>
      <c r="BW176" s="21"/>
      <c r="BX176" s="21"/>
      <c r="BY176" s="21"/>
      <c r="BZ176" s="21"/>
      <c r="CA176" s="21"/>
      <c r="CB176" s="21"/>
      <c r="CC176" s="21"/>
      <c r="CD176" s="21"/>
      <c r="CE176" s="21"/>
      <c r="CF176" s="21"/>
      <c r="CG176" s="21"/>
      <c r="CH176" s="21"/>
      <c r="CI176" s="21"/>
      <c r="CJ176" s="21"/>
      <c r="CK176" s="21"/>
      <c r="CL176" s="21"/>
      <c r="CM176" s="21"/>
      <c r="CN176" s="21"/>
      <c r="CO176" s="21"/>
      <c r="CP176" s="21"/>
      <c r="CQ176" s="21"/>
      <c r="CR176" s="21"/>
      <c r="CS176" s="21"/>
      <c r="CT176" s="21"/>
      <c r="CU176" s="21"/>
      <c r="CV176" s="21"/>
      <c r="CW176" s="21"/>
      <c r="CX176" s="21"/>
      <c r="CY176" s="21"/>
      <c r="CZ176" s="21"/>
      <c r="DA176" s="21"/>
      <c r="DB176" s="21"/>
      <c r="DC176" s="21"/>
      <c r="DD176" s="21"/>
      <c r="DE176" s="21"/>
      <c r="DF176" s="21"/>
      <c r="DG176" s="21"/>
      <c r="DH176" s="21"/>
      <c r="DI176" s="21"/>
      <c r="DJ176" s="21"/>
      <c r="DK176" s="21"/>
      <c r="DL176" s="21"/>
      <c r="DM176" s="21"/>
      <c r="DN176" s="21"/>
      <c r="DO176" s="21"/>
      <c r="DP176" s="21"/>
      <c r="DQ176" s="21"/>
      <c r="DR176" s="21"/>
      <c r="DS176" s="21"/>
      <c r="DT176" s="21"/>
      <c r="DU176" s="21"/>
      <c r="DV176" s="21"/>
      <c r="DW176" s="21"/>
      <c r="DX176" s="21"/>
      <c r="DY176" s="21"/>
      <c r="DZ176" s="21"/>
      <c r="EA176" s="21"/>
      <c r="EB176" s="21"/>
      <c r="EC176" s="21"/>
      <c r="ED176" s="21"/>
      <c r="EE176" s="21"/>
      <c r="EF176" s="21"/>
      <c r="EG176" s="21"/>
      <c r="EH176" s="21"/>
      <c r="EI176" s="21"/>
      <c r="EJ176" s="21"/>
      <c r="EK176" s="21"/>
      <c r="EL176" s="21"/>
      <c r="EM176" s="21"/>
      <c r="EN176" s="21"/>
      <c r="EO176" s="21"/>
    </row>
    <row r="177" spans="1:145" ht="15" customHeight="1">
      <c r="A177" s="21"/>
      <c r="B177" s="21"/>
      <c r="C177" s="21"/>
      <c r="D177" s="21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21"/>
      <c r="AV177" s="21"/>
      <c r="AW177" s="21"/>
      <c r="AX177" s="21"/>
      <c r="AY177" s="21"/>
      <c r="AZ177" s="21"/>
      <c r="BA177" s="21"/>
      <c r="BB177" s="21"/>
      <c r="BC177" s="21"/>
      <c r="BD177" s="21"/>
      <c r="BE177" s="21"/>
      <c r="BF177" s="21"/>
      <c r="BG177" s="21"/>
      <c r="BH177" s="21"/>
      <c r="BI177" s="21"/>
      <c r="BJ177" s="21"/>
      <c r="BK177" s="21"/>
      <c r="BL177" s="21"/>
      <c r="BM177" s="21"/>
      <c r="BN177" s="21"/>
      <c r="BO177" s="21"/>
      <c r="BP177" s="21"/>
      <c r="BQ177" s="21"/>
      <c r="BR177" s="21"/>
      <c r="BS177" s="21"/>
      <c r="BT177" s="21"/>
      <c r="BU177" s="21"/>
      <c r="BV177" s="21"/>
      <c r="BW177" s="21"/>
      <c r="BX177" s="21"/>
      <c r="BY177" s="21"/>
      <c r="BZ177" s="21"/>
      <c r="CA177" s="21"/>
      <c r="CB177" s="21"/>
      <c r="CC177" s="21"/>
      <c r="CD177" s="21"/>
      <c r="CE177" s="21"/>
      <c r="CF177" s="21"/>
      <c r="CG177" s="21"/>
      <c r="CH177" s="21"/>
      <c r="CI177" s="21"/>
      <c r="CJ177" s="21"/>
      <c r="CK177" s="21"/>
      <c r="CL177" s="21"/>
      <c r="CM177" s="21"/>
      <c r="CN177" s="21"/>
      <c r="CO177" s="21"/>
      <c r="CP177" s="21"/>
      <c r="CQ177" s="21"/>
      <c r="CR177" s="21"/>
      <c r="CS177" s="21"/>
      <c r="CT177" s="21"/>
      <c r="CU177" s="21"/>
      <c r="CV177" s="21"/>
      <c r="CW177" s="21"/>
      <c r="CX177" s="21"/>
      <c r="CY177" s="21"/>
      <c r="CZ177" s="21"/>
      <c r="DA177" s="21"/>
      <c r="DB177" s="21"/>
      <c r="DC177" s="21"/>
      <c r="DD177" s="21"/>
      <c r="DE177" s="21"/>
      <c r="DF177" s="21"/>
      <c r="DG177" s="21"/>
      <c r="DH177" s="21"/>
      <c r="DI177" s="21"/>
      <c r="DJ177" s="21"/>
      <c r="DK177" s="21"/>
      <c r="DL177" s="21"/>
      <c r="DM177" s="21"/>
      <c r="DN177" s="21"/>
      <c r="DO177" s="21"/>
      <c r="DP177" s="21"/>
      <c r="DQ177" s="21"/>
      <c r="DR177" s="21"/>
      <c r="DS177" s="21"/>
      <c r="DT177" s="21"/>
      <c r="DU177" s="21"/>
      <c r="DV177" s="21"/>
      <c r="DW177" s="21"/>
      <c r="DX177" s="21"/>
      <c r="DY177" s="21"/>
      <c r="DZ177" s="21"/>
      <c r="EA177" s="21"/>
      <c r="EB177" s="21"/>
      <c r="EC177" s="21"/>
      <c r="ED177" s="21"/>
      <c r="EE177" s="21"/>
      <c r="EF177" s="21"/>
      <c r="EG177" s="21"/>
      <c r="EH177" s="21"/>
      <c r="EI177" s="21"/>
      <c r="EJ177" s="21"/>
      <c r="EK177" s="21"/>
      <c r="EL177" s="21"/>
      <c r="EM177" s="21"/>
      <c r="EN177" s="21"/>
      <c r="EO177" s="21"/>
    </row>
    <row r="178" spans="1:145" ht="15" customHeight="1">
      <c r="A178" s="21"/>
      <c r="B178" s="21"/>
      <c r="C178" s="21"/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21"/>
      <c r="AV178" s="21"/>
      <c r="AW178" s="21"/>
      <c r="AX178" s="21"/>
      <c r="AY178" s="21"/>
      <c r="AZ178" s="21"/>
      <c r="BA178" s="21"/>
      <c r="BB178" s="21"/>
      <c r="BC178" s="21"/>
      <c r="BD178" s="21"/>
      <c r="BE178" s="21"/>
      <c r="BF178" s="21"/>
      <c r="BG178" s="21"/>
      <c r="BH178" s="21"/>
      <c r="BI178" s="21"/>
      <c r="BJ178" s="21"/>
      <c r="BK178" s="21"/>
      <c r="BL178" s="21"/>
      <c r="BM178" s="21"/>
      <c r="BN178" s="21"/>
      <c r="BO178" s="21"/>
      <c r="BP178" s="21"/>
      <c r="BQ178" s="21"/>
      <c r="BR178" s="21"/>
      <c r="BS178" s="21"/>
      <c r="BT178" s="21"/>
      <c r="BU178" s="21"/>
      <c r="BV178" s="21"/>
      <c r="BW178" s="21"/>
      <c r="BX178" s="21"/>
      <c r="BY178" s="21"/>
      <c r="BZ178" s="21"/>
      <c r="CA178" s="21"/>
      <c r="CB178" s="21"/>
      <c r="CC178" s="21"/>
      <c r="CD178" s="21"/>
      <c r="CE178" s="21"/>
      <c r="CF178" s="21"/>
      <c r="CG178" s="21"/>
      <c r="CH178" s="21"/>
      <c r="CI178" s="21"/>
      <c r="CJ178" s="21"/>
      <c r="CK178" s="21"/>
      <c r="CL178" s="21"/>
      <c r="CM178" s="21"/>
      <c r="CN178" s="21"/>
      <c r="CO178" s="21"/>
      <c r="CP178" s="21"/>
      <c r="CQ178" s="21"/>
      <c r="CR178" s="21"/>
      <c r="CS178" s="21"/>
      <c r="CT178" s="21"/>
      <c r="CU178" s="21"/>
      <c r="CV178" s="21"/>
      <c r="CW178" s="21"/>
      <c r="CX178" s="21"/>
      <c r="CY178" s="21"/>
      <c r="CZ178" s="21"/>
      <c r="DA178" s="21"/>
      <c r="DB178" s="21"/>
      <c r="DC178" s="21"/>
      <c r="DD178" s="21"/>
      <c r="DE178" s="21"/>
      <c r="DF178" s="21"/>
      <c r="DG178" s="21"/>
      <c r="DH178" s="21"/>
      <c r="DI178" s="21"/>
      <c r="DJ178" s="21"/>
      <c r="DK178" s="21"/>
      <c r="DL178" s="21"/>
      <c r="DM178" s="21"/>
      <c r="DN178" s="21"/>
      <c r="DO178" s="21"/>
      <c r="DP178" s="21"/>
      <c r="DQ178" s="21"/>
      <c r="DR178" s="21"/>
      <c r="DS178" s="21"/>
      <c r="DT178" s="21"/>
      <c r="DU178" s="21"/>
      <c r="DV178" s="21"/>
      <c r="DW178" s="21"/>
      <c r="DX178" s="21"/>
      <c r="DY178" s="21"/>
      <c r="DZ178" s="21"/>
      <c r="EA178" s="21"/>
      <c r="EB178" s="21"/>
      <c r="EC178" s="21"/>
      <c r="ED178" s="21"/>
      <c r="EE178" s="21"/>
      <c r="EF178" s="21"/>
      <c r="EG178" s="21"/>
      <c r="EH178" s="21"/>
      <c r="EI178" s="21"/>
      <c r="EJ178" s="21"/>
      <c r="EK178" s="21"/>
      <c r="EL178" s="21"/>
      <c r="EM178" s="21"/>
      <c r="EN178" s="21"/>
      <c r="EO178" s="21"/>
    </row>
    <row r="179" spans="1:145" ht="15" customHeight="1">
      <c r="A179" s="21"/>
      <c r="B179" s="21"/>
      <c r="C179" s="21"/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  <c r="AV179" s="21"/>
      <c r="AW179" s="21"/>
      <c r="AX179" s="21"/>
      <c r="AY179" s="21"/>
      <c r="AZ179" s="21"/>
      <c r="BA179" s="21"/>
      <c r="BB179" s="21"/>
      <c r="BC179" s="21"/>
      <c r="BD179" s="21"/>
      <c r="BE179" s="21"/>
      <c r="BF179" s="21"/>
      <c r="BG179" s="21"/>
      <c r="BH179" s="21"/>
      <c r="BI179" s="21"/>
      <c r="BJ179" s="21"/>
      <c r="BK179" s="21"/>
      <c r="BL179" s="21"/>
      <c r="BM179" s="21"/>
      <c r="BN179" s="21"/>
      <c r="BO179" s="21"/>
      <c r="BP179" s="21"/>
      <c r="BQ179" s="21"/>
      <c r="BR179" s="21"/>
      <c r="BS179" s="21"/>
      <c r="BT179" s="21"/>
      <c r="BU179" s="21"/>
      <c r="BV179" s="21"/>
      <c r="BW179" s="21"/>
      <c r="BX179" s="21"/>
      <c r="BY179" s="21"/>
      <c r="BZ179" s="21"/>
      <c r="CA179" s="21"/>
      <c r="CB179" s="21"/>
      <c r="CC179" s="21"/>
      <c r="CD179" s="21"/>
      <c r="CE179" s="21"/>
      <c r="CF179" s="21"/>
      <c r="CG179" s="21"/>
      <c r="CH179" s="21"/>
      <c r="CI179" s="21"/>
      <c r="CJ179" s="21"/>
      <c r="CK179" s="21"/>
      <c r="CL179" s="21"/>
      <c r="CM179" s="21"/>
      <c r="CN179" s="21"/>
      <c r="CO179" s="21"/>
      <c r="CP179" s="21"/>
      <c r="CQ179" s="21"/>
      <c r="CR179" s="21"/>
      <c r="CS179" s="21"/>
      <c r="CT179" s="21"/>
      <c r="CU179" s="21"/>
      <c r="CV179" s="21"/>
      <c r="CW179" s="21"/>
      <c r="CX179" s="21"/>
      <c r="CY179" s="21"/>
      <c r="CZ179" s="21"/>
      <c r="DA179" s="21"/>
      <c r="DB179" s="21"/>
      <c r="DC179" s="21"/>
      <c r="DD179" s="21"/>
      <c r="DE179" s="21"/>
      <c r="DF179" s="21"/>
      <c r="DG179" s="21"/>
      <c r="DH179" s="21"/>
      <c r="DI179" s="21"/>
      <c r="DJ179" s="21"/>
      <c r="DK179" s="21"/>
      <c r="DL179" s="21"/>
      <c r="DM179" s="21"/>
      <c r="DN179" s="21"/>
      <c r="DO179" s="21"/>
      <c r="DP179" s="21"/>
      <c r="DQ179" s="21"/>
      <c r="DR179" s="21"/>
      <c r="DS179" s="21"/>
      <c r="DT179" s="21"/>
      <c r="DU179" s="21"/>
      <c r="DV179" s="21"/>
      <c r="DW179" s="21"/>
      <c r="DX179" s="21"/>
      <c r="DY179" s="21"/>
      <c r="DZ179" s="21"/>
      <c r="EA179" s="21"/>
      <c r="EB179" s="21"/>
      <c r="EC179" s="21"/>
      <c r="ED179" s="21"/>
      <c r="EE179" s="21"/>
      <c r="EF179" s="21"/>
      <c r="EG179" s="21"/>
      <c r="EH179" s="21"/>
      <c r="EI179" s="21"/>
      <c r="EJ179" s="21"/>
      <c r="EK179" s="21"/>
      <c r="EL179" s="21"/>
      <c r="EM179" s="21"/>
      <c r="EN179" s="21"/>
      <c r="EO179" s="21"/>
    </row>
    <row r="180" spans="1:145" ht="15" customHeight="1">
      <c r="A180" s="21"/>
      <c r="B180" s="21"/>
      <c r="C180" s="21"/>
      <c r="D180" s="21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  <c r="AU180" s="21"/>
      <c r="AV180" s="21"/>
      <c r="AW180" s="21"/>
      <c r="AX180" s="21"/>
      <c r="AY180" s="21"/>
      <c r="AZ180" s="21"/>
      <c r="BA180" s="21"/>
      <c r="BB180" s="21"/>
      <c r="BC180" s="21"/>
      <c r="BD180" s="21"/>
      <c r="BE180" s="21"/>
      <c r="BF180" s="21"/>
      <c r="BG180" s="21"/>
      <c r="BH180" s="21"/>
      <c r="BI180" s="21"/>
      <c r="BJ180" s="21"/>
      <c r="BK180" s="21"/>
      <c r="BL180" s="21"/>
      <c r="BM180" s="21"/>
      <c r="BN180" s="21"/>
      <c r="BO180" s="21"/>
      <c r="BP180" s="21"/>
      <c r="BQ180" s="21"/>
      <c r="BR180" s="21"/>
      <c r="BS180" s="21"/>
      <c r="BT180" s="21"/>
      <c r="BU180" s="21"/>
      <c r="BV180" s="21"/>
      <c r="BW180" s="21"/>
      <c r="BX180" s="21"/>
      <c r="BY180" s="21"/>
      <c r="BZ180" s="21"/>
      <c r="CA180" s="21"/>
      <c r="CB180" s="21"/>
      <c r="CC180" s="21"/>
      <c r="CD180" s="21"/>
      <c r="CE180" s="21"/>
      <c r="CF180" s="21"/>
      <c r="CG180" s="21"/>
      <c r="CH180" s="21"/>
      <c r="CI180" s="21"/>
      <c r="CJ180" s="21"/>
      <c r="CK180" s="21"/>
      <c r="CL180" s="21"/>
      <c r="CM180" s="21"/>
      <c r="CN180" s="21"/>
      <c r="CO180" s="21"/>
      <c r="CP180" s="21"/>
      <c r="CQ180" s="21"/>
      <c r="CR180" s="21"/>
      <c r="CS180" s="21"/>
      <c r="CT180" s="21"/>
      <c r="CU180" s="21"/>
      <c r="CV180" s="21"/>
      <c r="CW180" s="21"/>
      <c r="CX180" s="21"/>
      <c r="CY180" s="21"/>
      <c r="CZ180" s="21"/>
      <c r="DA180" s="21"/>
      <c r="DB180" s="21"/>
      <c r="DC180" s="21"/>
      <c r="DD180" s="21"/>
      <c r="DE180" s="21"/>
      <c r="DF180" s="21"/>
      <c r="DG180" s="21"/>
      <c r="DH180" s="21"/>
      <c r="DI180" s="21"/>
      <c r="DJ180" s="21"/>
      <c r="DK180" s="21"/>
      <c r="DL180" s="21"/>
      <c r="DM180" s="21"/>
      <c r="DN180" s="21"/>
      <c r="DO180" s="21"/>
      <c r="DP180" s="21"/>
      <c r="DQ180" s="21"/>
      <c r="DR180" s="21"/>
      <c r="DS180" s="21"/>
      <c r="DT180" s="21"/>
      <c r="DU180" s="21"/>
      <c r="DV180" s="21"/>
      <c r="DW180" s="21"/>
      <c r="DX180" s="21"/>
      <c r="DY180" s="21"/>
      <c r="DZ180" s="21"/>
      <c r="EA180" s="21"/>
      <c r="EB180" s="21"/>
      <c r="EC180" s="21"/>
      <c r="ED180" s="21"/>
      <c r="EE180" s="21"/>
      <c r="EF180" s="21"/>
      <c r="EG180" s="21"/>
      <c r="EH180" s="21"/>
      <c r="EI180" s="21"/>
      <c r="EJ180" s="21"/>
      <c r="EK180" s="21"/>
      <c r="EL180" s="21"/>
      <c r="EM180" s="21"/>
      <c r="EN180" s="21"/>
      <c r="EO180" s="21"/>
    </row>
    <row r="181" spans="1:145" ht="15" customHeight="1">
      <c r="A181" s="21"/>
      <c r="B181" s="21"/>
      <c r="C181" s="21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  <c r="AU181" s="21"/>
      <c r="AV181" s="21"/>
      <c r="AW181" s="21"/>
      <c r="AX181" s="21"/>
      <c r="AY181" s="21"/>
      <c r="AZ181" s="21"/>
      <c r="BA181" s="21"/>
      <c r="BB181" s="21"/>
      <c r="BC181" s="21"/>
      <c r="BD181" s="21"/>
      <c r="BE181" s="21"/>
      <c r="BF181" s="21"/>
      <c r="BG181" s="21"/>
      <c r="BH181" s="21"/>
      <c r="BI181" s="21"/>
      <c r="BJ181" s="21"/>
      <c r="BK181" s="21"/>
      <c r="BL181" s="21"/>
      <c r="BM181" s="21"/>
      <c r="BN181" s="21"/>
      <c r="BO181" s="21"/>
      <c r="BP181" s="21"/>
      <c r="BQ181" s="21"/>
      <c r="BR181" s="21"/>
      <c r="BS181" s="21"/>
      <c r="BT181" s="21"/>
      <c r="BU181" s="21"/>
      <c r="BV181" s="21"/>
      <c r="BW181" s="21"/>
      <c r="BX181" s="21"/>
      <c r="BY181" s="21"/>
      <c r="BZ181" s="21"/>
      <c r="CA181" s="21"/>
      <c r="CB181" s="21"/>
      <c r="CC181" s="21"/>
      <c r="CD181" s="21"/>
      <c r="CE181" s="21"/>
      <c r="CF181" s="21"/>
      <c r="CG181" s="21"/>
      <c r="CH181" s="21"/>
      <c r="CI181" s="21"/>
      <c r="CJ181" s="21"/>
      <c r="CK181" s="21"/>
      <c r="CL181" s="21"/>
      <c r="CM181" s="21"/>
      <c r="CN181" s="21"/>
      <c r="CO181" s="21"/>
      <c r="CP181" s="21"/>
      <c r="CQ181" s="21"/>
      <c r="CR181" s="21"/>
      <c r="CS181" s="21"/>
      <c r="CT181" s="21"/>
      <c r="CU181" s="21"/>
      <c r="CV181" s="21"/>
      <c r="CW181" s="21"/>
      <c r="CX181" s="21"/>
      <c r="CY181" s="21"/>
      <c r="CZ181" s="21"/>
      <c r="DA181" s="21"/>
      <c r="DB181" s="21"/>
      <c r="DC181" s="21"/>
      <c r="DD181" s="21"/>
      <c r="DE181" s="21"/>
      <c r="DF181" s="21"/>
      <c r="DG181" s="21"/>
      <c r="DH181" s="21"/>
      <c r="DI181" s="21"/>
      <c r="DJ181" s="21"/>
      <c r="DK181" s="21"/>
      <c r="DL181" s="21"/>
      <c r="DM181" s="21"/>
      <c r="DN181" s="21"/>
      <c r="DO181" s="21"/>
      <c r="DP181" s="21"/>
      <c r="DQ181" s="21"/>
      <c r="DR181" s="21"/>
      <c r="DS181" s="21"/>
      <c r="DT181" s="21"/>
      <c r="DU181" s="21"/>
      <c r="DV181" s="21"/>
      <c r="DW181" s="21"/>
      <c r="DX181" s="21"/>
      <c r="DY181" s="21"/>
      <c r="DZ181" s="21"/>
      <c r="EA181" s="21"/>
      <c r="EB181" s="21"/>
      <c r="EC181" s="21"/>
      <c r="ED181" s="21"/>
      <c r="EE181" s="21"/>
      <c r="EF181" s="21"/>
      <c r="EG181" s="21"/>
      <c r="EH181" s="21"/>
      <c r="EI181" s="21"/>
      <c r="EJ181" s="21"/>
      <c r="EK181" s="21"/>
      <c r="EL181" s="21"/>
      <c r="EM181" s="21"/>
      <c r="EN181" s="21"/>
      <c r="EO181" s="21"/>
    </row>
    <row r="182" spans="1:145" ht="15" customHeight="1">
      <c r="A182" s="21"/>
      <c r="B182" s="21"/>
      <c r="C182" s="21"/>
      <c r="D182" s="21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  <c r="AV182" s="21"/>
      <c r="AW182" s="21"/>
      <c r="AX182" s="21"/>
      <c r="AY182" s="21"/>
      <c r="AZ182" s="21"/>
      <c r="BA182" s="21"/>
      <c r="BB182" s="21"/>
      <c r="BC182" s="21"/>
      <c r="BD182" s="21"/>
      <c r="BE182" s="21"/>
      <c r="BF182" s="21"/>
      <c r="BG182" s="21"/>
      <c r="BH182" s="21"/>
      <c r="BI182" s="21"/>
      <c r="BJ182" s="21"/>
      <c r="BK182" s="21"/>
      <c r="BL182" s="21"/>
      <c r="BM182" s="21"/>
      <c r="BN182" s="21"/>
      <c r="BO182" s="21"/>
      <c r="BP182" s="21"/>
      <c r="BQ182" s="21"/>
      <c r="BR182" s="21"/>
      <c r="BS182" s="21"/>
      <c r="BT182" s="21"/>
      <c r="BU182" s="21"/>
      <c r="BV182" s="21"/>
      <c r="BW182" s="21"/>
      <c r="BX182" s="21"/>
      <c r="BY182" s="21"/>
      <c r="BZ182" s="21"/>
      <c r="CA182" s="21"/>
      <c r="CB182" s="21"/>
      <c r="CC182" s="21"/>
      <c r="CD182" s="21"/>
      <c r="CE182" s="21"/>
      <c r="CF182" s="21"/>
      <c r="CG182" s="21"/>
      <c r="CH182" s="21"/>
      <c r="CI182" s="21"/>
      <c r="CJ182" s="21"/>
      <c r="CK182" s="21"/>
      <c r="CL182" s="21"/>
      <c r="CM182" s="21"/>
      <c r="CN182" s="21"/>
      <c r="CO182" s="21"/>
      <c r="CP182" s="21"/>
      <c r="CQ182" s="21"/>
      <c r="CR182" s="21"/>
      <c r="CS182" s="21"/>
      <c r="CT182" s="21"/>
      <c r="CU182" s="21"/>
      <c r="CV182" s="21"/>
      <c r="CW182" s="21"/>
      <c r="CX182" s="21"/>
      <c r="CY182" s="21"/>
      <c r="CZ182" s="21"/>
      <c r="DA182" s="21"/>
      <c r="DB182" s="21"/>
      <c r="DC182" s="21"/>
      <c r="DD182" s="21"/>
      <c r="DE182" s="21"/>
      <c r="DF182" s="21"/>
      <c r="DG182" s="21"/>
      <c r="DH182" s="21"/>
      <c r="DI182" s="21"/>
      <c r="DJ182" s="21"/>
      <c r="DK182" s="21"/>
      <c r="DL182" s="21"/>
      <c r="DM182" s="21"/>
      <c r="DN182" s="21"/>
      <c r="DO182" s="21"/>
      <c r="DP182" s="21"/>
      <c r="DQ182" s="21"/>
      <c r="DR182" s="21"/>
      <c r="DS182" s="21"/>
      <c r="DT182" s="21"/>
      <c r="DU182" s="21"/>
      <c r="DV182" s="21"/>
      <c r="DW182" s="21"/>
      <c r="DX182" s="21"/>
      <c r="DY182" s="21"/>
      <c r="DZ182" s="21"/>
      <c r="EA182" s="21"/>
      <c r="EB182" s="21"/>
      <c r="EC182" s="21"/>
      <c r="ED182" s="21"/>
      <c r="EE182" s="21"/>
      <c r="EF182" s="21"/>
      <c r="EG182" s="21"/>
      <c r="EH182" s="21"/>
      <c r="EI182" s="21"/>
      <c r="EJ182" s="21"/>
      <c r="EK182" s="21"/>
      <c r="EL182" s="21"/>
      <c r="EM182" s="21"/>
      <c r="EN182" s="21"/>
      <c r="EO182" s="21"/>
    </row>
    <row r="183" spans="1:145" ht="15" customHeight="1">
      <c r="A183" s="21"/>
      <c r="B183" s="21"/>
      <c r="C183" s="21"/>
      <c r="D183" s="21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21"/>
      <c r="AW183" s="21"/>
      <c r="AX183" s="21"/>
      <c r="AY183" s="21"/>
      <c r="AZ183" s="21"/>
      <c r="BA183" s="21"/>
      <c r="BB183" s="21"/>
      <c r="BC183" s="21"/>
      <c r="BD183" s="21"/>
      <c r="BE183" s="21"/>
      <c r="BF183" s="21"/>
      <c r="BG183" s="21"/>
      <c r="BH183" s="21"/>
      <c r="BI183" s="21"/>
      <c r="BJ183" s="21"/>
      <c r="BK183" s="21"/>
      <c r="BL183" s="21"/>
      <c r="BM183" s="21"/>
      <c r="BN183" s="21"/>
      <c r="BO183" s="21"/>
      <c r="BP183" s="21"/>
      <c r="BQ183" s="21"/>
      <c r="BR183" s="21"/>
      <c r="BS183" s="21"/>
      <c r="BT183" s="21"/>
      <c r="BU183" s="21"/>
      <c r="BV183" s="21"/>
      <c r="BW183" s="21"/>
      <c r="BX183" s="21"/>
      <c r="BY183" s="21"/>
      <c r="BZ183" s="21"/>
      <c r="CA183" s="21"/>
      <c r="CB183" s="21"/>
      <c r="CC183" s="21"/>
      <c r="CD183" s="21"/>
      <c r="CE183" s="21"/>
      <c r="CF183" s="21"/>
      <c r="CG183" s="21"/>
      <c r="CH183" s="21"/>
      <c r="CI183" s="21"/>
      <c r="CJ183" s="21"/>
      <c r="CK183" s="21"/>
      <c r="CL183" s="21"/>
      <c r="CM183" s="21"/>
      <c r="CN183" s="21"/>
      <c r="CO183" s="21"/>
      <c r="CP183" s="21"/>
      <c r="CQ183" s="21"/>
      <c r="CR183" s="21"/>
      <c r="CS183" s="21"/>
      <c r="CT183" s="21"/>
      <c r="CU183" s="21"/>
      <c r="CV183" s="21"/>
      <c r="CW183" s="21"/>
      <c r="CX183" s="21"/>
      <c r="CY183" s="21"/>
      <c r="CZ183" s="21"/>
      <c r="DA183" s="21"/>
      <c r="DB183" s="21"/>
      <c r="DC183" s="21"/>
      <c r="DD183" s="21"/>
      <c r="DE183" s="21"/>
      <c r="DF183" s="21"/>
      <c r="DG183" s="21"/>
      <c r="DH183" s="21"/>
      <c r="DI183" s="21"/>
      <c r="DJ183" s="21"/>
      <c r="DK183" s="21"/>
      <c r="DL183" s="21"/>
      <c r="DM183" s="21"/>
      <c r="DN183" s="21"/>
      <c r="DO183" s="21"/>
      <c r="DP183" s="21"/>
      <c r="DQ183" s="21"/>
      <c r="DR183" s="21"/>
      <c r="DS183" s="21"/>
      <c r="DT183" s="21"/>
      <c r="DU183" s="21"/>
      <c r="DV183" s="21"/>
      <c r="DW183" s="21"/>
      <c r="DX183" s="21"/>
      <c r="DY183" s="21"/>
      <c r="DZ183" s="21"/>
      <c r="EA183" s="21"/>
      <c r="EB183" s="21"/>
      <c r="EC183" s="21"/>
      <c r="ED183" s="21"/>
      <c r="EE183" s="21"/>
      <c r="EF183" s="21"/>
      <c r="EG183" s="21"/>
      <c r="EH183" s="21"/>
      <c r="EI183" s="21"/>
      <c r="EJ183" s="21"/>
      <c r="EK183" s="21"/>
      <c r="EL183" s="21"/>
      <c r="EM183" s="21"/>
      <c r="EN183" s="21"/>
      <c r="EO183" s="21"/>
    </row>
    <row r="184" spans="1:145" ht="15" customHeight="1">
      <c r="A184" s="21"/>
      <c r="B184" s="21"/>
      <c r="C184" s="21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  <c r="AV184" s="21"/>
      <c r="AW184" s="21"/>
      <c r="AX184" s="21"/>
      <c r="AY184" s="21"/>
      <c r="AZ184" s="21"/>
      <c r="BA184" s="21"/>
      <c r="BB184" s="21"/>
      <c r="BC184" s="21"/>
      <c r="BD184" s="21"/>
      <c r="BE184" s="21"/>
      <c r="BF184" s="21"/>
      <c r="BG184" s="21"/>
      <c r="BH184" s="21"/>
      <c r="BI184" s="21"/>
      <c r="BJ184" s="21"/>
      <c r="BK184" s="21"/>
      <c r="BL184" s="21"/>
      <c r="BM184" s="21"/>
      <c r="BN184" s="21"/>
      <c r="BO184" s="21"/>
      <c r="BP184" s="21"/>
      <c r="BQ184" s="21"/>
      <c r="BR184" s="21"/>
      <c r="BS184" s="21"/>
      <c r="BT184" s="21"/>
      <c r="BU184" s="21"/>
      <c r="BV184" s="21"/>
      <c r="BW184" s="21"/>
      <c r="BX184" s="21"/>
      <c r="BY184" s="21"/>
      <c r="BZ184" s="21"/>
      <c r="CA184" s="21"/>
      <c r="CB184" s="21"/>
      <c r="CC184" s="21"/>
      <c r="CD184" s="21"/>
      <c r="CE184" s="21"/>
      <c r="CF184" s="21"/>
      <c r="CG184" s="21"/>
      <c r="CH184" s="21"/>
      <c r="CI184" s="21"/>
      <c r="CJ184" s="21"/>
      <c r="CK184" s="21"/>
      <c r="CL184" s="21"/>
      <c r="CM184" s="21"/>
      <c r="CN184" s="21"/>
      <c r="CO184" s="21"/>
      <c r="CP184" s="21"/>
      <c r="CQ184" s="21"/>
      <c r="CR184" s="21"/>
      <c r="CS184" s="21"/>
      <c r="CT184" s="21"/>
      <c r="CU184" s="21"/>
      <c r="CV184" s="21"/>
      <c r="CW184" s="21"/>
      <c r="CX184" s="21"/>
      <c r="CY184" s="21"/>
      <c r="CZ184" s="21"/>
      <c r="DA184" s="21"/>
      <c r="DB184" s="21"/>
      <c r="DC184" s="21"/>
      <c r="DD184" s="21"/>
      <c r="DE184" s="21"/>
      <c r="DF184" s="21"/>
      <c r="DG184" s="21"/>
      <c r="DH184" s="21"/>
      <c r="DI184" s="21"/>
      <c r="DJ184" s="21"/>
      <c r="DK184" s="21"/>
      <c r="DL184" s="21"/>
      <c r="DM184" s="21"/>
      <c r="DN184" s="21"/>
      <c r="DO184" s="21"/>
      <c r="DP184" s="21"/>
      <c r="DQ184" s="21"/>
      <c r="DR184" s="21"/>
      <c r="DS184" s="21"/>
      <c r="DT184" s="21"/>
      <c r="DU184" s="21"/>
      <c r="DV184" s="21"/>
      <c r="DW184" s="21"/>
      <c r="DX184" s="21"/>
      <c r="DY184" s="21"/>
      <c r="DZ184" s="21"/>
      <c r="EA184" s="21"/>
      <c r="EB184" s="21"/>
      <c r="EC184" s="21"/>
      <c r="ED184" s="21"/>
      <c r="EE184" s="21"/>
      <c r="EF184" s="21"/>
      <c r="EG184" s="21"/>
      <c r="EH184" s="21"/>
      <c r="EI184" s="21"/>
      <c r="EJ184" s="21"/>
      <c r="EK184" s="21"/>
      <c r="EL184" s="21"/>
      <c r="EM184" s="21"/>
      <c r="EN184" s="21"/>
      <c r="EO184" s="21"/>
    </row>
    <row r="185" spans="1:145" ht="15" customHeight="1">
      <c r="A185" s="21"/>
      <c r="B185" s="21"/>
      <c r="C185" s="21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1"/>
      <c r="BB185" s="21"/>
      <c r="BC185" s="21"/>
      <c r="BD185" s="21"/>
      <c r="BE185" s="21"/>
      <c r="BF185" s="21"/>
      <c r="BG185" s="21"/>
      <c r="BH185" s="21"/>
      <c r="BI185" s="21"/>
      <c r="BJ185" s="21"/>
      <c r="BK185" s="21"/>
      <c r="BL185" s="21"/>
      <c r="BM185" s="21"/>
      <c r="BN185" s="21"/>
      <c r="BO185" s="21"/>
      <c r="BP185" s="21"/>
      <c r="BQ185" s="21"/>
      <c r="BR185" s="21"/>
      <c r="BS185" s="21"/>
      <c r="BT185" s="21"/>
      <c r="BU185" s="21"/>
      <c r="BV185" s="21"/>
      <c r="BW185" s="21"/>
      <c r="BX185" s="21"/>
      <c r="BY185" s="21"/>
      <c r="BZ185" s="21"/>
      <c r="CA185" s="21"/>
      <c r="CB185" s="21"/>
      <c r="CC185" s="21"/>
      <c r="CD185" s="21"/>
      <c r="CE185" s="21"/>
      <c r="CF185" s="21"/>
      <c r="CG185" s="21"/>
      <c r="CH185" s="21"/>
      <c r="CI185" s="21"/>
      <c r="CJ185" s="21"/>
      <c r="CK185" s="21"/>
      <c r="CL185" s="21"/>
      <c r="CM185" s="21"/>
      <c r="CN185" s="21"/>
      <c r="CO185" s="21"/>
      <c r="CP185" s="21"/>
      <c r="CQ185" s="21"/>
      <c r="CR185" s="21"/>
      <c r="CS185" s="21"/>
      <c r="CT185" s="21"/>
      <c r="CU185" s="21"/>
      <c r="CV185" s="21"/>
      <c r="CW185" s="21"/>
      <c r="CX185" s="21"/>
      <c r="CY185" s="21"/>
      <c r="CZ185" s="21"/>
      <c r="DA185" s="21"/>
      <c r="DB185" s="21"/>
      <c r="DC185" s="21"/>
      <c r="DD185" s="21"/>
      <c r="DE185" s="21"/>
      <c r="DF185" s="21"/>
      <c r="DG185" s="21"/>
      <c r="DH185" s="21"/>
      <c r="DI185" s="21"/>
      <c r="DJ185" s="21"/>
      <c r="DK185" s="21"/>
      <c r="DL185" s="21"/>
      <c r="DM185" s="21"/>
      <c r="DN185" s="21"/>
      <c r="DO185" s="21"/>
      <c r="DP185" s="21"/>
      <c r="DQ185" s="21"/>
      <c r="DR185" s="21"/>
      <c r="DS185" s="21"/>
      <c r="DT185" s="21"/>
      <c r="DU185" s="21"/>
      <c r="DV185" s="21"/>
      <c r="DW185" s="21"/>
      <c r="DX185" s="21"/>
      <c r="DY185" s="21"/>
      <c r="DZ185" s="21"/>
      <c r="EA185" s="21"/>
      <c r="EB185" s="21"/>
      <c r="EC185" s="21"/>
      <c r="ED185" s="21"/>
      <c r="EE185" s="21"/>
      <c r="EF185" s="21"/>
      <c r="EG185" s="21"/>
      <c r="EH185" s="21"/>
      <c r="EI185" s="21"/>
      <c r="EJ185" s="21"/>
      <c r="EK185" s="21"/>
      <c r="EL185" s="21"/>
      <c r="EM185" s="21"/>
      <c r="EN185" s="21"/>
      <c r="EO185" s="21"/>
    </row>
    <row r="186" spans="1:145" ht="15" customHeight="1">
      <c r="A186" s="21"/>
      <c r="B186" s="21"/>
      <c r="C186" s="21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  <c r="AV186" s="21"/>
      <c r="AW186" s="21"/>
      <c r="AX186" s="21"/>
      <c r="AY186" s="21"/>
      <c r="AZ186" s="21"/>
      <c r="BA186" s="21"/>
      <c r="BB186" s="21"/>
      <c r="BC186" s="21"/>
      <c r="BD186" s="21"/>
      <c r="BE186" s="21"/>
      <c r="BF186" s="21"/>
      <c r="BG186" s="21"/>
      <c r="BH186" s="21"/>
      <c r="BI186" s="21"/>
      <c r="BJ186" s="21"/>
      <c r="BK186" s="21"/>
      <c r="BL186" s="21"/>
      <c r="BM186" s="21"/>
      <c r="BN186" s="21"/>
      <c r="BO186" s="21"/>
      <c r="BP186" s="21"/>
      <c r="BQ186" s="21"/>
      <c r="BR186" s="21"/>
      <c r="BS186" s="21"/>
      <c r="BT186" s="21"/>
      <c r="BU186" s="21"/>
      <c r="BV186" s="21"/>
      <c r="BW186" s="21"/>
      <c r="BX186" s="21"/>
      <c r="BY186" s="21"/>
      <c r="BZ186" s="21"/>
      <c r="CA186" s="21"/>
      <c r="CB186" s="21"/>
      <c r="CC186" s="21"/>
      <c r="CD186" s="21"/>
      <c r="CE186" s="21"/>
      <c r="CF186" s="21"/>
      <c r="CG186" s="21"/>
      <c r="CH186" s="21"/>
      <c r="CI186" s="21"/>
      <c r="CJ186" s="21"/>
      <c r="CK186" s="21"/>
      <c r="CL186" s="21"/>
      <c r="CM186" s="21"/>
      <c r="CN186" s="21"/>
      <c r="CO186" s="21"/>
      <c r="CP186" s="21"/>
      <c r="CQ186" s="21"/>
      <c r="CR186" s="21"/>
      <c r="CS186" s="21"/>
      <c r="CT186" s="21"/>
      <c r="CU186" s="21"/>
      <c r="CV186" s="21"/>
      <c r="CW186" s="21"/>
      <c r="CX186" s="21"/>
      <c r="CY186" s="21"/>
      <c r="CZ186" s="21"/>
      <c r="DA186" s="21"/>
      <c r="DB186" s="21"/>
      <c r="DC186" s="21"/>
      <c r="DD186" s="21"/>
      <c r="DE186" s="21"/>
      <c r="DF186" s="21"/>
      <c r="DG186" s="21"/>
      <c r="DH186" s="21"/>
      <c r="DI186" s="21"/>
      <c r="DJ186" s="21"/>
      <c r="DK186" s="21"/>
      <c r="DL186" s="21"/>
      <c r="DM186" s="21"/>
      <c r="DN186" s="21"/>
      <c r="DO186" s="21"/>
      <c r="DP186" s="21"/>
      <c r="DQ186" s="21"/>
      <c r="DR186" s="21"/>
      <c r="DS186" s="21"/>
      <c r="DT186" s="21"/>
      <c r="DU186" s="21"/>
      <c r="DV186" s="21"/>
      <c r="DW186" s="21"/>
      <c r="DX186" s="21"/>
      <c r="DY186" s="21"/>
      <c r="DZ186" s="21"/>
      <c r="EA186" s="21"/>
      <c r="EB186" s="21"/>
      <c r="EC186" s="21"/>
      <c r="ED186" s="21"/>
      <c r="EE186" s="21"/>
      <c r="EF186" s="21"/>
      <c r="EG186" s="21"/>
      <c r="EH186" s="21"/>
      <c r="EI186" s="21"/>
      <c r="EJ186" s="21"/>
      <c r="EK186" s="21"/>
      <c r="EL186" s="21"/>
      <c r="EM186" s="21"/>
      <c r="EN186" s="21"/>
      <c r="EO186" s="21"/>
    </row>
    <row r="187" spans="1:145" ht="15" customHeight="1">
      <c r="A187" s="21"/>
      <c r="B187" s="21"/>
      <c r="C187" s="21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  <c r="AV187" s="21"/>
      <c r="AW187" s="21"/>
      <c r="AX187" s="21"/>
      <c r="AY187" s="21"/>
      <c r="AZ187" s="21"/>
      <c r="BA187" s="21"/>
      <c r="BB187" s="21"/>
      <c r="BC187" s="21"/>
      <c r="BD187" s="21"/>
      <c r="BE187" s="21"/>
      <c r="BF187" s="21"/>
      <c r="BG187" s="21"/>
      <c r="BH187" s="21"/>
      <c r="BI187" s="21"/>
      <c r="BJ187" s="21"/>
      <c r="BK187" s="21"/>
      <c r="BL187" s="21"/>
      <c r="BM187" s="21"/>
      <c r="BN187" s="21"/>
      <c r="BO187" s="21"/>
      <c r="BP187" s="21"/>
      <c r="BQ187" s="21"/>
      <c r="BR187" s="21"/>
      <c r="BS187" s="21"/>
      <c r="BT187" s="21"/>
      <c r="BU187" s="21"/>
      <c r="BV187" s="21"/>
      <c r="BW187" s="21"/>
      <c r="BX187" s="21"/>
      <c r="BY187" s="21"/>
      <c r="BZ187" s="21"/>
      <c r="CA187" s="21"/>
      <c r="CB187" s="21"/>
      <c r="CC187" s="21"/>
      <c r="CD187" s="21"/>
      <c r="CE187" s="21"/>
      <c r="CF187" s="21"/>
      <c r="CG187" s="21"/>
      <c r="CH187" s="21"/>
      <c r="CI187" s="21"/>
      <c r="CJ187" s="21"/>
      <c r="CK187" s="21"/>
      <c r="CL187" s="21"/>
      <c r="CM187" s="21"/>
      <c r="CN187" s="21"/>
      <c r="CO187" s="21"/>
      <c r="CP187" s="21"/>
      <c r="CQ187" s="21"/>
      <c r="CR187" s="21"/>
      <c r="CS187" s="21"/>
      <c r="CT187" s="21"/>
      <c r="CU187" s="21"/>
      <c r="CV187" s="21"/>
      <c r="CW187" s="21"/>
      <c r="CX187" s="21"/>
      <c r="CY187" s="21"/>
      <c r="CZ187" s="21"/>
      <c r="DA187" s="21"/>
      <c r="DB187" s="21"/>
      <c r="DC187" s="21"/>
      <c r="DD187" s="21"/>
      <c r="DE187" s="21"/>
      <c r="DF187" s="21"/>
      <c r="DG187" s="21"/>
      <c r="DH187" s="21"/>
      <c r="DI187" s="21"/>
      <c r="DJ187" s="21"/>
      <c r="DK187" s="21"/>
      <c r="DL187" s="21"/>
      <c r="DM187" s="21"/>
      <c r="DN187" s="21"/>
      <c r="DO187" s="21"/>
      <c r="DP187" s="21"/>
      <c r="DQ187" s="21"/>
      <c r="DR187" s="21"/>
      <c r="DS187" s="21"/>
      <c r="DT187" s="21"/>
      <c r="DU187" s="21"/>
      <c r="DV187" s="21"/>
      <c r="DW187" s="21"/>
      <c r="DX187" s="21"/>
      <c r="DY187" s="21"/>
      <c r="DZ187" s="21"/>
      <c r="EA187" s="21"/>
      <c r="EB187" s="21"/>
      <c r="EC187" s="21"/>
      <c r="ED187" s="21"/>
      <c r="EE187" s="21"/>
      <c r="EF187" s="21"/>
      <c r="EG187" s="21"/>
      <c r="EH187" s="21"/>
      <c r="EI187" s="21"/>
      <c r="EJ187" s="21"/>
      <c r="EK187" s="21"/>
      <c r="EL187" s="21"/>
      <c r="EM187" s="21"/>
      <c r="EN187" s="21"/>
      <c r="EO187" s="21"/>
    </row>
    <row r="188" spans="1:145" ht="15" customHeight="1">
      <c r="A188" s="21"/>
      <c r="B188" s="21"/>
      <c r="C188" s="21"/>
      <c r="D188" s="21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  <c r="AV188" s="21"/>
      <c r="AW188" s="21"/>
      <c r="AX188" s="21"/>
      <c r="AY188" s="21"/>
      <c r="AZ188" s="21"/>
      <c r="BA188" s="21"/>
      <c r="BB188" s="21"/>
      <c r="BC188" s="21"/>
      <c r="BD188" s="21"/>
      <c r="BE188" s="21"/>
      <c r="BF188" s="21"/>
      <c r="BG188" s="21"/>
      <c r="BH188" s="21"/>
      <c r="BI188" s="21"/>
      <c r="BJ188" s="21"/>
      <c r="BK188" s="21"/>
      <c r="BL188" s="21"/>
      <c r="BM188" s="21"/>
      <c r="BN188" s="21"/>
      <c r="BO188" s="21"/>
      <c r="BP188" s="21"/>
      <c r="BQ188" s="21"/>
      <c r="BR188" s="21"/>
      <c r="BS188" s="21"/>
      <c r="BT188" s="21"/>
      <c r="BU188" s="21"/>
      <c r="BV188" s="21"/>
      <c r="BW188" s="21"/>
      <c r="BX188" s="21"/>
      <c r="BY188" s="21"/>
      <c r="BZ188" s="21"/>
      <c r="CA188" s="21"/>
      <c r="CB188" s="21"/>
      <c r="CC188" s="21"/>
      <c r="CD188" s="21"/>
      <c r="CE188" s="21"/>
      <c r="CF188" s="21"/>
      <c r="CG188" s="21"/>
      <c r="CH188" s="21"/>
      <c r="CI188" s="21"/>
      <c r="CJ188" s="21"/>
      <c r="CK188" s="21"/>
      <c r="CL188" s="21"/>
      <c r="CM188" s="21"/>
      <c r="CN188" s="21"/>
      <c r="CO188" s="21"/>
      <c r="CP188" s="21"/>
      <c r="CQ188" s="21"/>
      <c r="CR188" s="21"/>
      <c r="CS188" s="21"/>
      <c r="CT188" s="21"/>
      <c r="CU188" s="21"/>
      <c r="CV188" s="21"/>
      <c r="CW188" s="21"/>
      <c r="CX188" s="21"/>
      <c r="CY188" s="21"/>
      <c r="CZ188" s="21"/>
      <c r="DA188" s="21"/>
      <c r="DB188" s="21"/>
      <c r="DC188" s="21"/>
      <c r="DD188" s="21"/>
      <c r="DE188" s="21"/>
      <c r="DF188" s="21"/>
      <c r="DG188" s="21"/>
      <c r="DH188" s="21"/>
      <c r="DI188" s="21"/>
      <c r="DJ188" s="21"/>
      <c r="DK188" s="21"/>
      <c r="DL188" s="21"/>
      <c r="DM188" s="21"/>
      <c r="DN188" s="21"/>
      <c r="DO188" s="21"/>
      <c r="DP188" s="21"/>
      <c r="DQ188" s="21"/>
      <c r="DR188" s="21"/>
      <c r="DS188" s="21"/>
      <c r="DT188" s="21"/>
      <c r="DU188" s="21"/>
      <c r="DV188" s="21"/>
      <c r="DW188" s="21"/>
      <c r="DX188" s="21"/>
      <c r="DY188" s="21"/>
      <c r="DZ188" s="21"/>
      <c r="EA188" s="21"/>
      <c r="EB188" s="21"/>
      <c r="EC188" s="21"/>
      <c r="ED188" s="21"/>
      <c r="EE188" s="21"/>
      <c r="EF188" s="21"/>
      <c r="EG188" s="21"/>
      <c r="EH188" s="21"/>
      <c r="EI188" s="21"/>
      <c r="EJ188" s="21"/>
      <c r="EK188" s="21"/>
      <c r="EL188" s="21"/>
      <c r="EM188" s="21"/>
      <c r="EN188" s="21"/>
      <c r="EO188" s="21"/>
    </row>
    <row r="189" spans="1:145" ht="15" customHeight="1">
      <c r="A189" s="21"/>
      <c r="B189" s="21"/>
      <c r="C189" s="21"/>
      <c r="D189" s="21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21"/>
      <c r="AW189" s="21"/>
      <c r="AX189" s="21"/>
      <c r="AY189" s="21"/>
      <c r="AZ189" s="21"/>
      <c r="BA189" s="21"/>
      <c r="BB189" s="21"/>
      <c r="BC189" s="21"/>
      <c r="BD189" s="21"/>
      <c r="BE189" s="21"/>
      <c r="BF189" s="21"/>
      <c r="BG189" s="21"/>
      <c r="BH189" s="21"/>
      <c r="BI189" s="21"/>
      <c r="BJ189" s="21"/>
      <c r="BK189" s="21"/>
      <c r="BL189" s="21"/>
      <c r="BM189" s="21"/>
      <c r="BN189" s="21"/>
      <c r="BO189" s="21"/>
      <c r="BP189" s="21"/>
      <c r="BQ189" s="21"/>
      <c r="BR189" s="21"/>
      <c r="BS189" s="21"/>
      <c r="BT189" s="21"/>
      <c r="BU189" s="21"/>
      <c r="BV189" s="21"/>
      <c r="BW189" s="21"/>
      <c r="BX189" s="21"/>
      <c r="BY189" s="21"/>
      <c r="BZ189" s="21"/>
      <c r="CA189" s="21"/>
      <c r="CB189" s="21"/>
      <c r="CC189" s="21"/>
      <c r="CD189" s="21"/>
      <c r="CE189" s="21"/>
      <c r="CF189" s="21"/>
      <c r="CG189" s="21"/>
      <c r="CH189" s="21"/>
      <c r="CI189" s="21"/>
      <c r="CJ189" s="21"/>
      <c r="CK189" s="21"/>
      <c r="CL189" s="21"/>
      <c r="CM189" s="21"/>
      <c r="CN189" s="21"/>
      <c r="CO189" s="21"/>
      <c r="CP189" s="21"/>
      <c r="CQ189" s="21"/>
      <c r="CR189" s="21"/>
      <c r="CS189" s="21"/>
      <c r="CT189" s="21"/>
      <c r="CU189" s="21"/>
      <c r="CV189" s="21"/>
      <c r="CW189" s="21"/>
      <c r="CX189" s="21"/>
      <c r="CY189" s="21"/>
      <c r="CZ189" s="21"/>
      <c r="DA189" s="21"/>
      <c r="DB189" s="21"/>
      <c r="DC189" s="21"/>
      <c r="DD189" s="21"/>
      <c r="DE189" s="21"/>
      <c r="DF189" s="21"/>
      <c r="DG189" s="21"/>
      <c r="DH189" s="21"/>
      <c r="DI189" s="21"/>
      <c r="DJ189" s="21"/>
      <c r="DK189" s="21"/>
      <c r="DL189" s="21"/>
      <c r="DM189" s="21"/>
      <c r="DN189" s="21"/>
      <c r="DO189" s="21"/>
      <c r="DP189" s="21"/>
      <c r="DQ189" s="21"/>
      <c r="DR189" s="21"/>
      <c r="DS189" s="21"/>
      <c r="DT189" s="21"/>
      <c r="DU189" s="21"/>
      <c r="DV189" s="21"/>
      <c r="DW189" s="21"/>
      <c r="DX189" s="21"/>
      <c r="DY189" s="21"/>
      <c r="DZ189" s="21"/>
      <c r="EA189" s="21"/>
      <c r="EB189" s="21"/>
      <c r="EC189" s="21"/>
      <c r="ED189" s="21"/>
      <c r="EE189" s="21"/>
      <c r="EF189" s="21"/>
      <c r="EG189" s="21"/>
      <c r="EH189" s="21"/>
      <c r="EI189" s="21"/>
      <c r="EJ189" s="21"/>
      <c r="EK189" s="21"/>
      <c r="EL189" s="21"/>
      <c r="EM189" s="21"/>
      <c r="EN189" s="21"/>
      <c r="EO189" s="21"/>
    </row>
    <row r="190" spans="1:145" ht="15" customHeight="1">
      <c r="A190" s="21"/>
      <c r="B190" s="21"/>
      <c r="C190" s="21"/>
      <c r="D190" s="21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  <c r="AV190" s="21"/>
      <c r="AW190" s="21"/>
      <c r="AX190" s="21"/>
      <c r="AY190" s="21"/>
      <c r="AZ190" s="21"/>
      <c r="BA190" s="21"/>
      <c r="BB190" s="21"/>
      <c r="BC190" s="21"/>
      <c r="BD190" s="21"/>
      <c r="BE190" s="21"/>
      <c r="BF190" s="21"/>
      <c r="BG190" s="21"/>
      <c r="BH190" s="21"/>
      <c r="BI190" s="21"/>
      <c r="BJ190" s="21"/>
      <c r="BK190" s="21"/>
      <c r="BL190" s="21"/>
      <c r="BM190" s="21"/>
      <c r="BN190" s="21"/>
      <c r="BO190" s="21"/>
      <c r="BP190" s="21"/>
      <c r="BQ190" s="21"/>
      <c r="BR190" s="21"/>
      <c r="BS190" s="21"/>
      <c r="BT190" s="21"/>
      <c r="BU190" s="21"/>
      <c r="BV190" s="21"/>
      <c r="BW190" s="21"/>
      <c r="BX190" s="21"/>
      <c r="BY190" s="21"/>
      <c r="BZ190" s="21"/>
      <c r="CA190" s="21"/>
      <c r="CB190" s="21"/>
      <c r="CC190" s="21"/>
      <c r="CD190" s="21"/>
      <c r="CE190" s="21"/>
      <c r="CF190" s="21"/>
      <c r="CG190" s="21"/>
      <c r="CH190" s="21"/>
      <c r="CI190" s="21"/>
      <c r="CJ190" s="21"/>
      <c r="CK190" s="21"/>
      <c r="CL190" s="21"/>
      <c r="CM190" s="21"/>
      <c r="CN190" s="21"/>
      <c r="CO190" s="21"/>
      <c r="CP190" s="21"/>
      <c r="CQ190" s="21"/>
      <c r="CR190" s="21"/>
      <c r="CS190" s="21"/>
      <c r="CT190" s="21"/>
      <c r="CU190" s="21"/>
      <c r="CV190" s="21"/>
      <c r="CW190" s="21"/>
      <c r="CX190" s="21"/>
      <c r="CY190" s="21"/>
      <c r="CZ190" s="21"/>
      <c r="DA190" s="21"/>
      <c r="DB190" s="21"/>
      <c r="DC190" s="21"/>
      <c r="DD190" s="21"/>
      <c r="DE190" s="21"/>
      <c r="DF190" s="21"/>
      <c r="DG190" s="21"/>
      <c r="DH190" s="21"/>
      <c r="DI190" s="21"/>
      <c r="DJ190" s="21"/>
      <c r="DK190" s="21"/>
      <c r="DL190" s="21"/>
      <c r="DM190" s="21"/>
      <c r="DN190" s="21"/>
      <c r="DO190" s="21"/>
      <c r="DP190" s="21"/>
      <c r="DQ190" s="21"/>
      <c r="DR190" s="21"/>
      <c r="DS190" s="21"/>
      <c r="DT190" s="21"/>
      <c r="DU190" s="21"/>
      <c r="DV190" s="21"/>
      <c r="DW190" s="21"/>
      <c r="DX190" s="21"/>
      <c r="DY190" s="21"/>
      <c r="DZ190" s="21"/>
      <c r="EA190" s="21"/>
      <c r="EB190" s="21"/>
      <c r="EC190" s="21"/>
      <c r="ED190" s="21"/>
      <c r="EE190" s="21"/>
      <c r="EF190" s="21"/>
      <c r="EG190" s="21"/>
      <c r="EH190" s="21"/>
      <c r="EI190" s="21"/>
      <c r="EJ190" s="21"/>
      <c r="EK190" s="21"/>
      <c r="EL190" s="21"/>
      <c r="EM190" s="21"/>
      <c r="EN190" s="21"/>
      <c r="EO190" s="21"/>
    </row>
    <row r="191" spans="1:145" ht="15" customHeight="1">
      <c r="A191" s="21"/>
      <c r="B191" s="21"/>
      <c r="C191" s="21"/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  <c r="AV191" s="21"/>
      <c r="AW191" s="21"/>
      <c r="AX191" s="21"/>
      <c r="AY191" s="21"/>
      <c r="AZ191" s="21"/>
      <c r="BA191" s="21"/>
      <c r="BB191" s="21"/>
      <c r="BC191" s="21"/>
      <c r="BD191" s="21"/>
      <c r="BE191" s="21"/>
      <c r="BF191" s="21"/>
      <c r="BG191" s="21"/>
      <c r="BH191" s="21"/>
      <c r="BI191" s="21"/>
      <c r="BJ191" s="21"/>
      <c r="BK191" s="21"/>
      <c r="BL191" s="21"/>
      <c r="BM191" s="21"/>
      <c r="BN191" s="21"/>
      <c r="BO191" s="21"/>
      <c r="BP191" s="21"/>
      <c r="BQ191" s="21"/>
      <c r="BR191" s="21"/>
      <c r="BS191" s="21"/>
      <c r="BT191" s="21"/>
      <c r="BU191" s="21"/>
      <c r="BV191" s="21"/>
      <c r="BW191" s="21"/>
      <c r="BX191" s="21"/>
      <c r="BY191" s="21"/>
      <c r="BZ191" s="21"/>
      <c r="CA191" s="21"/>
      <c r="CB191" s="21"/>
      <c r="CC191" s="21"/>
      <c r="CD191" s="21"/>
      <c r="CE191" s="21"/>
      <c r="CF191" s="21"/>
      <c r="CG191" s="21"/>
      <c r="CH191" s="21"/>
      <c r="CI191" s="21"/>
      <c r="CJ191" s="21"/>
      <c r="CK191" s="21"/>
      <c r="CL191" s="21"/>
      <c r="CM191" s="21"/>
      <c r="CN191" s="21"/>
      <c r="CO191" s="21"/>
      <c r="CP191" s="21"/>
      <c r="CQ191" s="21"/>
      <c r="CR191" s="21"/>
      <c r="CS191" s="21"/>
      <c r="CT191" s="21"/>
      <c r="CU191" s="21"/>
      <c r="CV191" s="21"/>
      <c r="CW191" s="21"/>
      <c r="CX191" s="21"/>
      <c r="CY191" s="21"/>
      <c r="CZ191" s="21"/>
      <c r="DA191" s="21"/>
      <c r="DB191" s="21"/>
      <c r="DC191" s="21"/>
      <c r="DD191" s="21"/>
      <c r="DE191" s="21"/>
      <c r="DF191" s="21"/>
      <c r="DG191" s="21"/>
      <c r="DH191" s="21"/>
      <c r="DI191" s="21"/>
      <c r="DJ191" s="21"/>
      <c r="DK191" s="21"/>
      <c r="DL191" s="21"/>
      <c r="DM191" s="21"/>
      <c r="DN191" s="21"/>
      <c r="DO191" s="21"/>
      <c r="DP191" s="21"/>
      <c r="DQ191" s="21"/>
      <c r="DR191" s="21"/>
      <c r="DS191" s="21"/>
      <c r="DT191" s="21"/>
      <c r="DU191" s="21"/>
      <c r="DV191" s="21"/>
      <c r="DW191" s="21"/>
      <c r="DX191" s="21"/>
      <c r="DY191" s="21"/>
      <c r="DZ191" s="21"/>
      <c r="EA191" s="21"/>
      <c r="EB191" s="21"/>
      <c r="EC191" s="21"/>
      <c r="ED191" s="21"/>
      <c r="EE191" s="21"/>
      <c r="EF191" s="21"/>
      <c r="EG191" s="21"/>
      <c r="EH191" s="21"/>
      <c r="EI191" s="21"/>
      <c r="EJ191" s="21"/>
      <c r="EK191" s="21"/>
      <c r="EL191" s="21"/>
      <c r="EM191" s="21"/>
      <c r="EN191" s="21"/>
      <c r="EO191" s="21"/>
    </row>
    <row r="192" spans="1:145" ht="15" customHeight="1">
      <c r="A192" s="21"/>
      <c r="B192" s="21"/>
      <c r="C192" s="21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  <c r="AW192" s="21"/>
      <c r="AX192" s="21"/>
      <c r="AY192" s="21"/>
      <c r="AZ192" s="21"/>
      <c r="BA192" s="21"/>
      <c r="BB192" s="21"/>
      <c r="BC192" s="21"/>
      <c r="BD192" s="21"/>
      <c r="BE192" s="21"/>
      <c r="BF192" s="21"/>
      <c r="BG192" s="21"/>
      <c r="BH192" s="21"/>
      <c r="BI192" s="21"/>
      <c r="BJ192" s="21"/>
      <c r="BK192" s="21"/>
      <c r="BL192" s="21"/>
      <c r="BM192" s="21"/>
      <c r="BN192" s="21"/>
      <c r="BO192" s="21"/>
      <c r="BP192" s="21"/>
      <c r="BQ192" s="21"/>
      <c r="BR192" s="21"/>
      <c r="BS192" s="21"/>
      <c r="BT192" s="21"/>
      <c r="BU192" s="21"/>
      <c r="BV192" s="21"/>
      <c r="BW192" s="21"/>
      <c r="BX192" s="21"/>
      <c r="BY192" s="21"/>
      <c r="BZ192" s="21"/>
      <c r="CA192" s="21"/>
      <c r="CB192" s="21"/>
      <c r="CC192" s="21"/>
      <c r="CD192" s="21"/>
      <c r="CE192" s="21"/>
      <c r="CF192" s="21"/>
      <c r="CG192" s="21"/>
      <c r="CH192" s="21"/>
      <c r="CI192" s="21"/>
      <c r="CJ192" s="21"/>
      <c r="CK192" s="21"/>
      <c r="CL192" s="21"/>
      <c r="CM192" s="21"/>
      <c r="CN192" s="21"/>
      <c r="CO192" s="21"/>
      <c r="CP192" s="21"/>
      <c r="CQ192" s="21"/>
      <c r="CR192" s="21"/>
      <c r="CS192" s="21"/>
      <c r="CT192" s="21"/>
      <c r="CU192" s="21"/>
      <c r="CV192" s="21"/>
      <c r="CW192" s="21"/>
      <c r="CX192" s="21"/>
      <c r="CY192" s="21"/>
      <c r="CZ192" s="21"/>
      <c r="DA192" s="21"/>
      <c r="DB192" s="21"/>
      <c r="DC192" s="21"/>
      <c r="DD192" s="21"/>
      <c r="DE192" s="21"/>
      <c r="DF192" s="21"/>
      <c r="DG192" s="21"/>
      <c r="DH192" s="21"/>
      <c r="DI192" s="21"/>
      <c r="DJ192" s="21"/>
      <c r="DK192" s="21"/>
      <c r="DL192" s="21"/>
      <c r="DM192" s="21"/>
      <c r="DN192" s="21"/>
      <c r="DO192" s="21"/>
      <c r="DP192" s="21"/>
      <c r="DQ192" s="21"/>
      <c r="DR192" s="21"/>
      <c r="DS192" s="21"/>
      <c r="DT192" s="21"/>
      <c r="DU192" s="21"/>
      <c r="DV192" s="21"/>
      <c r="DW192" s="21"/>
      <c r="DX192" s="21"/>
      <c r="DY192" s="21"/>
      <c r="DZ192" s="21"/>
      <c r="EA192" s="21"/>
      <c r="EB192" s="21"/>
      <c r="EC192" s="21"/>
      <c r="ED192" s="21"/>
      <c r="EE192" s="21"/>
      <c r="EF192" s="21"/>
      <c r="EG192" s="21"/>
      <c r="EH192" s="21"/>
      <c r="EI192" s="21"/>
      <c r="EJ192" s="21"/>
      <c r="EK192" s="21"/>
      <c r="EL192" s="21"/>
      <c r="EM192" s="21"/>
      <c r="EN192" s="21"/>
      <c r="EO192" s="21"/>
    </row>
    <row r="193" spans="1:145" ht="15" customHeight="1">
      <c r="A193" s="21"/>
      <c r="B193" s="21"/>
      <c r="C193" s="21"/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  <c r="AW193" s="21"/>
      <c r="AX193" s="21"/>
      <c r="AY193" s="21"/>
      <c r="AZ193" s="21"/>
      <c r="BA193" s="21"/>
      <c r="BB193" s="21"/>
      <c r="BC193" s="21"/>
      <c r="BD193" s="21"/>
      <c r="BE193" s="21"/>
      <c r="BF193" s="21"/>
      <c r="BG193" s="21"/>
      <c r="BH193" s="21"/>
      <c r="BI193" s="21"/>
      <c r="BJ193" s="21"/>
      <c r="BK193" s="21"/>
      <c r="BL193" s="21"/>
      <c r="BM193" s="21"/>
      <c r="BN193" s="21"/>
      <c r="BO193" s="21"/>
      <c r="BP193" s="21"/>
      <c r="BQ193" s="21"/>
      <c r="BR193" s="21"/>
      <c r="BS193" s="21"/>
      <c r="BT193" s="21"/>
      <c r="BU193" s="21"/>
      <c r="BV193" s="21"/>
      <c r="BW193" s="21"/>
      <c r="BX193" s="21"/>
      <c r="BY193" s="21"/>
      <c r="BZ193" s="21"/>
      <c r="CA193" s="21"/>
      <c r="CB193" s="21"/>
      <c r="CC193" s="21"/>
      <c r="CD193" s="21"/>
      <c r="CE193" s="21"/>
      <c r="CF193" s="21"/>
      <c r="CG193" s="21"/>
      <c r="CH193" s="21"/>
      <c r="CI193" s="21"/>
      <c r="CJ193" s="21"/>
      <c r="CK193" s="21"/>
      <c r="CL193" s="21"/>
      <c r="CM193" s="21"/>
      <c r="CN193" s="21"/>
      <c r="CO193" s="21"/>
      <c r="CP193" s="21"/>
      <c r="CQ193" s="21"/>
      <c r="CR193" s="21"/>
      <c r="CS193" s="21"/>
      <c r="CT193" s="21"/>
      <c r="CU193" s="21"/>
      <c r="CV193" s="21"/>
      <c r="CW193" s="21"/>
      <c r="CX193" s="21"/>
      <c r="CY193" s="21"/>
      <c r="CZ193" s="21"/>
      <c r="DA193" s="21"/>
      <c r="DB193" s="21"/>
      <c r="DC193" s="21"/>
      <c r="DD193" s="21"/>
      <c r="DE193" s="21"/>
      <c r="DF193" s="21"/>
      <c r="DG193" s="21"/>
      <c r="DH193" s="21"/>
      <c r="DI193" s="21"/>
      <c r="DJ193" s="21"/>
      <c r="DK193" s="21"/>
      <c r="DL193" s="21"/>
      <c r="DM193" s="21"/>
      <c r="DN193" s="21"/>
      <c r="DO193" s="21"/>
      <c r="DP193" s="21"/>
      <c r="DQ193" s="21"/>
      <c r="DR193" s="21"/>
      <c r="DS193" s="21"/>
      <c r="DT193" s="21"/>
      <c r="DU193" s="21"/>
      <c r="DV193" s="21"/>
      <c r="DW193" s="21"/>
      <c r="DX193" s="21"/>
      <c r="DY193" s="21"/>
      <c r="DZ193" s="21"/>
      <c r="EA193" s="21"/>
      <c r="EB193" s="21"/>
      <c r="EC193" s="21"/>
      <c r="ED193" s="21"/>
      <c r="EE193" s="21"/>
      <c r="EF193" s="21"/>
      <c r="EG193" s="21"/>
      <c r="EH193" s="21"/>
      <c r="EI193" s="21"/>
      <c r="EJ193" s="21"/>
      <c r="EK193" s="21"/>
      <c r="EL193" s="21"/>
      <c r="EM193" s="21"/>
      <c r="EN193" s="21"/>
      <c r="EO193" s="21"/>
    </row>
    <row r="194" spans="1:145" ht="15" customHeight="1">
      <c r="A194" s="21"/>
      <c r="B194" s="21"/>
      <c r="C194" s="21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  <c r="AW194" s="21"/>
      <c r="AX194" s="21"/>
      <c r="AY194" s="21"/>
      <c r="AZ194" s="21"/>
      <c r="BA194" s="21"/>
      <c r="BB194" s="21"/>
      <c r="BC194" s="21"/>
      <c r="BD194" s="21"/>
      <c r="BE194" s="21"/>
      <c r="BF194" s="21"/>
      <c r="BG194" s="21"/>
      <c r="BH194" s="21"/>
      <c r="BI194" s="21"/>
      <c r="BJ194" s="21"/>
      <c r="BK194" s="21"/>
      <c r="BL194" s="21"/>
      <c r="BM194" s="21"/>
      <c r="BN194" s="21"/>
      <c r="BO194" s="21"/>
      <c r="BP194" s="21"/>
      <c r="BQ194" s="21"/>
      <c r="BR194" s="21"/>
      <c r="BS194" s="21"/>
      <c r="BT194" s="21"/>
      <c r="BU194" s="21"/>
      <c r="BV194" s="21"/>
      <c r="BW194" s="21"/>
      <c r="BX194" s="21"/>
      <c r="BY194" s="21"/>
      <c r="BZ194" s="21"/>
      <c r="CA194" s="21"/>
      <c r="CB194" s="21"/>
      <c r="CC194" s="21"/>
      <c r="CD194" s="21"/>
      <c r="CE194" s="21"/>
      <c r="CF194" s="21"/>
      <c r="CG194" s="21"/>
      <c r="CH194" s="21"/>
      <c r="CI194" s="21"/>
      <c r="CJ194" s="21"/>
      <c r="CK194" s="21"/>
      <c r="CL194" s="21"/>
      <c r="CM194" s="21"/>
      <c r="CN194" s="21"/>
      <c r="CO194" s="21"/>
      <c r="CP194" s="21"/>
      <c r="CQ194" s="21"/>
      <c r="CR194" s="21"/>
      <c r="CS194" s="21"/>
      <c r="CT194" s="21"/>
      <c r="CU194" s="21"/>
      <c r="CV194" s="21"/>
      <c r="CW194" s="21"/>
      <c r="CX194" s="21"/>
      <c r="CY194" s="21"/>
      <c r="CZ194" s="21"/>
      <c r="DA194" s="21"/>
      <c r="DB194" s="21"/>
      <c r="DC194" s="21"/>
      <c r="DD194" s="21"/>
      <c r="DE194" s="21"/>
      <c r="DF194" s="21"/>
      <c r="DG194" s="21"/>
      <c r="DH194" s="21"/>
      <c r="DI194" s="21"/>
      <c r="DJ194" s="21"/>
      <c r="DK194" s="21"/>
      <c r="DL194" s="21"/>
      <c r="DM194" s="21"/>
      <c r="DN194" s="21"/>
      <c r="DO194" s="21"/>
      <c r="DP194" s="21"/>
      <c r="DQ194" s="21"/>
      <c r="DR194" s="21"/>
      <c r="DS194" s="21"/>
      <c r="DT194" s="21"/>
      <c r="DU194" s="21"/>
      <c r="DV194" s="21"/>
      <c r="DW194" s="21"/>
      <c r="DX194" s="21"/>
      <c r="DY194" s="21"/>
      <c r="DZ194" s="21"/>
      <c r="EA194" s="21"/>
      <c r="EB194" s="21"/>
      <c r="EC194" s="21"/>
      <c r="ED194" s="21"/>
      <c r="EE194" s="21"/>
      <c r="EF194" s="21"/>
      <c r="EG194" s="21"/>
      <c r="EH194" s="21"/>
      <c r="EI194" s="21"/>
      <c r="EJ194" s="21"/>
      <c r="EK194" s="21"/>
      <c r="EL194" s="21"/>
      <c r="EM194" s="21"/>
      <c r="EN194" s="21"/>
      <c r="EO194" s="21"/>
    </row>
    <row r="195" spans="1:145" ht="15" customHeight="1">
      <c r="A195" s="21"/>
      <c r="B195" s="21"/>
      <c r="C195" s="21"/>
      <c r="D195" s="21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  <c r="AH195" s="21"/>
      <c r="AI195" s="21"/>
      <c r="AJ195" s="21"/>
      <c r="AK195" s="21"/>
      <c r="AL195" s="21"/>
      <c r="AM195" s="21"/>
      <c r="AN195" s="21"/>
      <c r="AO195" s="21"/>
      <c r="AP195" s="21"/>
      <c r="AQ195" s="21"/>
      <c r="AR195" s="21"/>
      <c r="AS195" s="21"/>
      <c r="AT195" s="21"/>
      <c r="AU195" s="21"/>
      <c r="AV195" s="21"/>
      <c r="AW195" s="21"/>
      <c r="AX195" s="21"/>
      <c r="AY195" s="21"/>
      <c r="AZ195" s="21"/>
      <c r="BA195" s="21"/>
      <c r="BB195" s="21"/>
      <c r="BC195" s="21"/>
      <c r="BD195" s="21"/>
      <c r="BE195" s="21"/>
      <c r="BF195" s="21"/>
      <c r="BG195" s="21"/>
      <c r="BH195" s="21"/>
      <c r="BI195" s="21"/>
      <c r="BJ195" s="21"/>
      <c r="BK195" s="21"/>
      <c r="BL195" s="21"/>
      <c r="BM195" s="21"/>
      <c r="BN195" s="21"/>
      <c r="BO195" s="21"/>
      <c r="BP195" s="21"/>
      <c r="BQ195" s="21"/>
      <c r="BR195" s="21"/>
      <c r="BS195" s="21"/>
      <c r="BT195" s="21"/>
      <c r="BU195" s="21"/>
      <c r="BV195" s="21"/>
      <c r="BW195" s="21"/>
      <c r="BX195" s="21"/>
      <c r="BY195" s="21"/>
      <c r="BZ195" s="21"/>
      <c r="CA195" s="21"/>
      <c r="CB195" s="21"/>
      <c r="CC195" s="21"/>
      <c r="CD195" s="21"/>
      <c r="CE195" s="21"/>
      <c r="CF195" s="21"/>
      <c r="CG195" s="21"/>
      <c r="CH195" s="21"/>
      <c r="CI195" s="21"/>
      <c r="CJ195" s="21"/>
      <c r="CK195" s="21"/>
      <c r="CL195" s="21"/>
      <c r="CM195" s="21"/>
      <c r="CN195" s="21"/>
      <c r="CO195" s="21"/>
      <c r="CP195" s="21"/>
      <c r="CQ195" s="21"/>
      <c r="CR195" s="21"/>
      <c r="CS195" s="21"/>
      <c r="CT195" s="21"/>
      <c r="CU195" s="21"/>
      <c r="CV195" s="21"/>
      <c r="CW195" s="21"/>
      <c r="CX195" s="21"/>
      <c r="CY195" s="21"/>
      <c r="CZ195" s="21"/>
      <c r="DA195" s="21"/>
      <c r="DB195" s="21"/>
      <c r="DC195" s="21"/>
      <c r="DD195" s="21"/>
      <c r="DE195" s="21"/>
      <c r="DF195" s="21"/>
      <c r="DG195" s="21"/>
      <c r="DH195" s="21"/>
      <c r="DI195" s="21"/>
      <c r="DJ195" s="21"/>
      <c r="DK195" s="21"/>
      <c r="DL195" s="21"/>
      <c r="DM195" s="21"/>
      <c r="DN195" s="21"/>
      <c r="DO195" s="21"/>
      <c r="DP195" s="21"/>
      <c r="DQ195" s="21"/>
      <c r="DR195" s="21"/>
      <c r="DS195" s="21"/>
      <c r="DT195" s="21"/>
      <c r="DU195" s="21"/>
      <c r="DV195" s="21"/>
      <c r="DW195" s="21"/>
      <c r="DX195" s="21"/>
      <c r="DY195" s="21"/>
      <c r="DZ195" s="21"/>
      <c r="EA195" s="21"/>
      <c r="EB195" s="21"/>
      <c r="EC195" s="21"/>
      <c r="ED195" s="21"/>
      <c r="EE195" s="21"/>
      <c r="EF195" s="21"/>
      <c r="EG195" s="21"/>
      <c r="EH195" s="21"/>
      <c r="EI195" s="21"/>
      <c r="EJ195" s="21"/>
      <c r="EK195" s="21"/>
      <c r="EL195" s="21"/>
      <c r="EM195" s="21"/>
      <c r="EN195" s="21"/>
      <c r="EO195" s="21"/>
    </row>
    <row r="196" spans="1:145" ht="15" customHeight="1">
      <c r="A196" s="21"/>
      <c r="B196" s="21"/>
      <c r="C196" s="21"/>
      <c r="D196" s="21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  <c r="AH196" s="21"/>
      <c r="AI196" s="21"/>
      <c r="AJ196" s="21"/>
      <c r="AK196" s="21"/>
      <c r="AL196" s="21"/>
      <c r="AM196" s="21"/>
      <c r="AN196" s="21"/>
      <c r="AO196" s="21"/>
      <c r="AP196" s="21"/>
      <c r="AQ196" s="21"/>
      <c r="AR196" s="21"/>
      <c r="AS196" s="21"/>
      <c r="AT196" s="21"/>
      <c r="AU196" s="21"/>
      <c r="AV196" s="21"/>
      <c r="AW196" s="21"/>
      <c r="AX196" s="21"/>
      <c r="AY196" s="21"/>
      <c r="AZ196" s="21"/>
      <c r="BA196" s="21"/>
      <c r="BB196" s="21"/>
      <c r="BC196" s="21"/>
      <c r="BD196" s="21"/>
      <c r="BE196" s="21"/>
      <c r="BF196" s="21"/>
      <c r="BG196" s="21"/>
      <c r="BH196" s="21"/>
      <c r="BI196" s="21"/>
      <c r="BJ196" s="21"/>
      <c r="BK196" s="21"/>
      <c r="BL196" s="21"/>
      <c r="BM196" s="21"/>
      <c r="BN196" s="21"/>
      <c r="BO196" s="21"/>
      <c r="BP196" s="21"/>
      <c r="BQ196" s="21"/>
      <c r="BR196" s="21"/>
      <c r="BS196" s="21"/>
      <c r="BT196" s="21"/>
      <c r="BU196" s="21"/>
      <c r="BV196" s="21"/>
      <c r="BW196" s="21"/>
      <c r="BX196" s="21"/>
      <c r="BY196" s="21"/>
      <c r="BZ196" s="21"/>
      <c r="CA196" s="21"/>
      <c r="CB196" s="21"/>
      <c r="CC196" s="21"/>
      <c r="CD196" s="21"/>
      <c r="CE196" s="21"/>
      <c r="CF196" s="21"/>
      <c r="CG196" s="21"/>
      <c r="CH196" s="21"/>
      <c r="CI196" s="21"/>
      <c r="CJ196" s="21"/>
      <c r="CK196" s="21"/>
      <c r="CL196" s="21"/>
      <c r="CM196" s="21"/>
      <c r="CN196" s="21"/>
      <c r="CO196" s="21"/>
      <c r="CP196" s="21"/>
      <c r="CQ196" s="21"/>
      <c r="CR196" s="21"/>
      <c r="CS196" s="21"/>
      <c r="CT196" s="21"/>
      <c r="CU196" s="21"/>
      <c r="CV196" s="21"/>
      <c r="CW196" s="21"/>
      <c r="CX196" s="21"/>
      <c r="CY196" s="21"/>
      <c r="CZ196" s="21"/>
      <c r="DA196" s="21"/>
      <c r="DB196" s="21"/>
      <c r="DC196" s="21"/>
      <c r="DD196" s="21"/>
      <c r="DE196" s="21"/>
      <c r="DF196" s="21"/>
      <c r="DG196" s="21"/>
      <c r="DH196" s="21"/>
      <c r="DI196" s="21"/>
      <c r="DJ196" s="21"/>
      <c r="DK196" s="21"/>
      <c r="DL196" s="21"/>
      <c r="DM196" s="21"/>
      <c r="DN196" s="21"/>
      <c r="DO196" s="21"/>
      <c r="DP196" s="21"/>
      <c r="DQ196" s="21"/>
      <c r="DR196" s="21"/>
      <c r="DS196" s="21"/>
      <c r="DT196" s="21"/>
      <c r="DU196" s="21"/>
      <c r="DV196" s="21"/>
      <c r="DW196" s="21"/>
      <c r="DX196" s="21"/>
      <c r="DY196" s="21"/>
      <c r="DZ196" s="21"/>
      <c r="EA196" s="21"/>
      <c r="EB196" s="21"/>
      <c r="EC196" s="21"/>
      <c r="ED196" s="21"/>
      <c r="EE196" s="21"/>
      <c r="EF196" s="21"/>
      <c r="EG196" s="21"/>
      <c r="EH196" s="21"/>
      <c r="EI196" s="21"/>
      <c r="EJ196" s="21"/>
      <c r="EK196" s="21"/>
      <c r="EL196" s="21"/>
      <c r="EM196" s="21"/>
      <c r="EN196" s="21"/>
      <c r="EO196" s="21"/>
    </row>
    <row r="197" spans="1:145" ht="15" customHeight="1">
      <c r="A197" s="21"/>
      <c r="B197" s="21"/>
      <c r="C197" s="21"/>
      <c r="D197" s="21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  <c r="AH197" s="21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  <c r="AS197" s="21"/>
      <c r="AT197" s="21"/>
      <c r="AU197" s="21"/>
      <c r="AV197" s="21"/>
      <c r="AW197" s="21"/>
      <c r="AX197" s="21"/>
      <c r="AY197" s="21"/>
      <c r="AZ197" s="21"/>
      <c r="BA197" s="21"/>
      <c r="BB197" s="21"/>
      <c r="BC197" s="21"/>
      <c r="BD197" s="21"/>
      <c r="BE197" s="21"/>
      <c r="BF197" s="21"/>
      <c r="BG197" s="21"/>
      <c r="BH197" s="21"/>
      <c r="BI197" s="21"/>
      <c r="BJ197" s="21"/>
      <c r="BK197" s="21"/>
      <c r="BL197" s="21"/>
      <c r="BM197" s="21"/>
      <c r="BN197" s="21"/>
      <c r="BO197" s="21"/>
      <c r="BP197" s="21"/>
      <c r="BQ197" s="21"/>
      <c r="BR197" s="21"/>
      <c r="BS197" s="21"/>
      <c r="BT197" s="21"/>
      <c r="BU197" s="21"/>
      <c r="BV197" s="21"/>
      <c r="BW197" s="21"/>
      <c r="BX197" s="21"/>
      <c r="BY197" s="21"/>
      <c r="BZ197" s="21"/>
      <c r="CA197" s="21"/>
      <c r="CB197" s="21"/>
      <c r="CC197" s="21"/>
      <c r="CD197" s="21"/>
      <c r="CE197" s="21"/>
      <c r="CF197" s="21"/>
      <c r="CG197" s="21"/>
      <c r="CH197" s="21"/>
      <c r="CI197" s="21"/>
      <c r="CJ197" s="21"/>
      <c r="CK197" s="21"/>
      <c r="CL197" s="21"/>
      <c r="CM197" s="21"/>
      <c r="CN197" s="21"/>
      <c r="CO197" s="21"/>
      <c r="CP197" s="21"/>
      <c r="CQ197" s="21"/>
      <c r="CR197" s="21"/>
      <c r="CS197" s="21"/>
      <c r="CT197" s="21"/>
      <c r="CU197" s="21"/>
      <c r="CV197" s="21"/>
      <c r="CW197" s="21"/>
      <c r="CX197" s="21"/>
      <c r="CY197" s="21"/>
      <c r="CZ197" s="21"/>
      <c r="DA197" s="21"/>
      <c r="DB197" s="21"/>
      <c r="DC197" s="21"/>
      <c r="DD197" s="21"/>
      <c r="DE197" s="21"/>
      <c r="DF197" s="21"/>
      <c r="DG197" s="21"/>
      <c r="DH197" s="21"/>
      <c r="DI197" s="21"/>
      <c r="DJ197" s="21"/>
      <c r="DK197" s="21"/>
      <c r="DL197" s="21"/>
      <c r="DM197" s="21"/>
      <c r="DN197" s="21"/>
      <c r="DO197" s="21"/>
      <c r="DP197" s="21"/>
      <c r="DQ197" s="21"/>
      <c r="DR197" s="21"/>
      <c r="DS197" s="21"/>
      <c r="DT197" s="21"/>
      <c r="DU197" s="21"/>
      <c r="DV197" s="21"/>
      <c r="DW197" s="21"/>
      <c r="DX197" s="21"/>
      <c r="DY197" s="21"/>
      <c r="DZ197" s="21"/>
      <c r="EA197" s="21"/>
      <c r="EB197" s="21"/>
      <c r="EC197" s="21"/>
      <c r="ED197" s="21"/>
      <c r="EE197" s="21"/>
      <c r="EF197" s="21"/>
      <c r="EG197" s="21"/>
      <c r="EH197" s="21"/>
      <c r="EI197" s="21"/>
      <c r="EJ197" s="21"/>
      <c r="EK197" s="21"/>
      <c r="EL197" s="21"/>
      <c r="EM197" s="21"/>
      <c r="EN197" s="21"/>
      <c r="EO197" s="21"/>
    </row>
    <row r="198" spans="1:145" ht="15" customHeight="1">
      <c r="A198" s="21"/>
      <c r="B198" s="21"/>
      <c r="C198" s="21"/>
      <c r="D198" s="21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  <c r="AH198" s="21"/>
      <c r="AI198" s="21"/>
      <c r="AJ198" s="21"/>
      <c r="AK198" s="21"/>
      <c r="AL198" s="21"/>
      <c r="AM198" s="21"/>
      <c r="AN198" s="21"/>
      <c r="AO198" s="21"/>
      <c r="AP198" s="21"/>
      <c r="AQ198" s="21"/>
      <c r="AR198" s="21"/>
      <c r="AS198" s="21"/>
      <c r="AT198" s="21"/>
      <c r="AU198" s="21"/>
      <c r="AV198" s="21"/>
      <c r="AW198" s="21"/>
      <c r="AX198" s="21"/>
      <c r="AY198" s="21"/>
      <c r="AZ198" s="21"/>
      <c r="BA198" s="21"/>
      <c r="BB198" s="21"/>
      <c r="BC198" s="21"/>
      <c r="BD198" s="21"/>
      <c r="BE198" s="21"/>
      <c r="BF198" s="21"/>
      <c r="BG198" s="21"/>
      <c r="BH198" s="21"/>
      <c r="BI198" s="21"/>
      <c r="BJ198" s="21"/>
      <c r="BK198" s="21"/>
      <c r="BL198" s="21"/>
      <c r="BM198" s="21"/>
      <c r="BN198" s="21"/>
      <c r="BO198" s="21"/>
      <c r="BP198" s="21"/>
      <c r="BQ198" s="21"/>
      <c r="BR198" s="21"/>
      <c r="BS198" s="21"/>
      <c r="BT198" s="21"/>
      <c r="BU198" s="21"/>
      <c r="BV198" s="21"/>
      <c r="BW198" s="21"/>
      <c r="BX198" s="21"/>
      <c r="BY198" s="21"/>
      <c r="BZ198" s="21"/>
      <c r="CA198" s="21"/>
      <c r="CB198" s="21"/>
      <c r="CC198" s="21"/>
      <c r="CD198" s="21"/>
      <c r="CE198" s="21"/>
      <c r="CF198" s="21"/>
      <c r="CG198" s="21"/>
      <c r="CH198" s="21"/>
      <c r="CI198" s="21"/>
      <c r="CJ198" s="21"/>
      <c r="CK198" s="21"/>
      <c r="CL198" s="21"/>
      <c r="CM198" s="21"/>
      <c r="CN198" s="21"/>
      <c r="CO198" s="21"/>
      <c r="CP198" s="21"/>
      <c r="CQ198" s="21"/>
      <c r="CR198" s="21"/>
      <c r="CS198" s="21"/>
      <c r="CT198" s="21"/>
      <c r="CU198" s="21"/>
      <c r="CV198" s="21"/>
      <c r="CW198" s="21"/>
      <c r="CX198" s="21"/>
      <c r="CY198" s="21"/>
      <c r="CZ198" s="21"/>
      <c r="DA198" s="21"/>
      <c r="DB198" s="21"/>
      <c r="DC198" s="21"/>
      <c r="DD198" s="21"/>
      <c r="DE198" s="21"/>
      <c r="DF198" s="21"/>
      <c r="DG198" s="21"/>
      <c r="DH198" s="21"/>
      <c r="DI198" s="21"/>
      <c r="DJ198" s="21"/>
      <c r="DK198" s="21"/>
      <c r="DL198" s="21"/>
      <c r="DM198" s="21"/>
      <c r="DN198" s="21"/>
      <c r="DO198" s="21"/>
      <c r="DP198" s="21"/>
      <c r="DQ198" s="21"/>
      <c r="DR198" s="21"/>
      <c r="DS198" s="21"/>
      <c r="DT198" s="21"/>
      <c r="DU198" s="21"/>
      <c r="DV198" s="21"/>
      <c r="DW198" s="21"/>
      <c r="DX198" s="21"/>
      <c r="DY198" s="21"/>
      <c r="DZ198" s="21"/>
      <c r="EA198" s="21"/>
      <c r="EB198" s="21"/>
      <c r="EC198" s="21"/>
      <c r="ED198" s="21"/>
      <c r="EE198" s="21"/>
      <c r="EF198" s="21"/>
      <c r="EG198" s="21"/>
      <c r="EH198" s="21"/>
      <c r="EI198" s="21"/>
      <c r="EJ198" s="21"/>
      <c r="EK198" s="21"/>
      <c r="EL198" s="21"/>
      <c r="EM198" s="21"/>
      <c r="EN198" s="21"/>
      <c r="EO198" s="21"/>
    </row>
    <row r="199" spans="1:145" ht="15" customHeight="1">
      <c r="A199" s="21"/>
      <c r="B199" s="21"/>
      <c r="C199" s="21"/>
      <c r="D199" s="21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  <c r="AH199" s="21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1"/>
      <c r="AT199" s="21"/>
      <c r="AU199" s="21"/>
      <c r="AV199" s="21"/>
      <c r="AW199" s="21"/>
      <c r="AX199" s="21"/>
      <c r="AY199" s="21"/>
      <c r="AZ199" s="21"/>
      <c r="BA199" s="21"/>
      <c r="BB199" s="21"/>
      <c r="BC199" s="21"/>
      <c r="BD199" s="21"/>
      <c r="BE199" s="21"/>
      <c r="BF199" s="21"/>
      <c r="BG199" s="21"/>
      <c r="BH199" s="21"/>
      <c r="BI199" s="21"/>
      <c r="BJ199" s="21"/>
      <c r="BK199" s="21"/>
      <c r="BL199" s="21"/>
      <c r="BM199" s="21"/>
      <c r="BN199" s="21"/>
      <c r="BO199" s="21"/>
      <c r="BP199" s="21"/>
      <c r="BQ199" s="21"/>
      <c r="BR199" s="21"/>
      <c r="BS199" s="21"/>
      <c r="BT199" s="21"/>
      <c r="BU199" s="21"/>
      <c r="BV199" s="21"/>
      <c r="BW199" s="21"/>
      <c r="BX199" s="21"/>
      <c r="BY199" s="21"/>
      <c r="BZ199" s="21"/>
      <c r="CA199" s="21"/>
      <c r="CB199" s="21"/>
      <c r="CC199" s="21"/>
      <c r="CD199" s="21"/>
      <c r="CE199" s="21"/>
      <c r="CF199" s="21"/>
      <c r="CG199" s="21"/>
      <c r="CH199" s="21"/>
      <c r="CI199" s="21"/>
      <c r="CJ199" s="21"/>
      <c r="CK199" s="21"/>
      <c r="CL199" s="21"/>
      <c r="CM199" s="21"/>
      <c r="CN199" s="21"/>
      <c r="CO199" s="21"/>
      <c r="CP199" s="21"/>
      <c r="CQ199" s="21"/>
      <c r="CR199" s="21"/>
      <c r="CS199" s="21"/>
      <c r="CT199" s="21"/>
      <c r="CU199" s="21"/>
      <c r="CV199" s="21"/>
      <c r="CW199" s="21"/>
      <c r="CX199" s="21"/>
      <c r="CY199" s="21"/>
      <c r="CZ199" s="21"/>
      <c r="DA199" s="21"/>
      <c r="DB199" s="21"/>
      <c r="DC199" s="21"/>
      <c r="DD199" s="21"/>
      <c r="DE199" s="21"/>
      <c r="DF199" s="21"/>
      <c r="DG199" s="21"/>
      <c r="DH199" s="21"/>
      <c r="DI199" s="21"/>
      <c r="DJ199" s="21"/>
      <c r="DK199" s="21"/>
      <c r="DL199" s="21"/>
      <c r="DM199" s="21"/>
      <c r="DN199" s="21"/>
      <c r="DO199" s="21"/>
      <c r="DP199" s="21"/>
      <c r="DQ199" s="21"/>
      <c r="DR199" s="21"/>
      <c r="DS199" s="21"/>
      <c r="DT199" s="21"/>
      <c r="DU199" s="21"/>
      <c r="DV199" s="21"/>
      <c r="DW199" s="21"/>
      <c r="DX199" s="21"/>
      <c r="DY199" s="21"/>
      <c r="DZ199" s="21"/>
      <c r="EA199" s="21"/>
      <c r="EB199" s="21"/>
      <c r="EC199" s="21"/>
      <c r="ED199" s="21"/>
      <c r="EE199" s="21"/>
      <c r="EF199" s="21"/>
      <c r="EG199" s="21"/>
      <c r="EH199" s="21"/>
      <c r="EI199" s="21"/>
      <c r="EJ199" s="21"/>
      <c r="EK199" s="21"/>
      <c r="EL199" s="21"/>
      <c r="EM199" s="21"/>
      <c r="EN199" s="21"/>
      <c r="EO199" s="21"/>
    </row>
    <row r="200" spans="1:145" ht="15" customHeight="1">
      <c r="A200" s="21"/>
      <c r="B200" s="21"/>
      <c r="C200" s="21"/>
      <c r="D200" s="21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  <c r="AH200" s="21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  <c r="AT200" s="21"/>
      <c r="AU200" s="21"/>
      <c r="AV200" s="21"/>
      <c r="AW200" s="21"/>
      <c r="AX200" s="21"/>
      <c r="AY200" s="21"/>
      <c r="AZ200" s="21"/>
      <c r="BA200" s="21"/>
      <c r="BB200" s="21"/>
      <c r="BC200" s="21"/>
      <c r="BD200" s="21"/>
      <c r="BE200" s="21"/>
      <c r="BF200" s="21"/>
      <c r="BG200" s="21"/>
      <c r="BH200" s="21"/>
      <c r="BI200" s="21"/>
      <c r="BJ200" s="21"/>
      <c r="BK200" s="21"/>
      <c r="BL200" s="21"/>
      <c r="BM200" s="21"/>
      <c r="BN200" s="21"/>
      <c r="BO200" s="21"/>
      <c r="BP200" s="21"/>
      <c r="BQ200" s="21"/>
      <c r="BR200" s="21"/>
      <c r="BS200" s="21"/>
      <c r="BT200" s="21"/>
      <c r="BU200" s="21"/>
      <c r="BV200" s="21"/>
      <c r="BW200" s="21"/>
      <c r="BX200" s="21"/>
      <c r="BY200" s="21"/>
      <c r="BZ200" s="21"/>
      <c r="CA200" s="21"/>
      <c r="CB200" s="21"/>
      <c r="CC200" s="21"/>
      <c r="CD200" s="21"/>
      <c r="CE200" s="21"/>
      <c r="CF200" s="21"/>
      <c r="CG200" s="21"/>
      <c r="CH200" s="21"/>
      <c r="CI200" s="21"/>
      <c r="CJ200" s="21"/>
      <c r="CK200" s="21"/>
      <c r="CL200" s="21"/>
      <c r="CM200" s="21"/>
      <c r="CN200" s="21"/>
      <c r="CO200" s="21"/>
      <c r="CP200" s="21"/>
      <c r="CQ200" s="21"/>
      <c r="CR200" s="21"/>
      <c r="CS200" s="21"/>
      <c r="CT200" s="21"/>
      <c r="CU200" s="21"/>
      <c r="CV200" s="21"/>
      <c r="CW200" s="21"/>
      <c r="CX200" s="21"/>
      <c r="CY200" s="21"/>
      <c r="CZ200" s="21"/>
      <c r="DA200" s="21"/>
      <c r="DB200" s="21"/>
      <c r="DC200" s="21"/>
      <c r="DD200" s="21"/>
      <c r="DE200" s="21"/>
      <c r="DF200" s="21"/>
      <c r="DG200" s="21"/>
      <c r="DH200" s="21"/>
      <c r="DI200" s="21"/>
      <c r="DJ200" s="21"/>
      <c r="DK200" s="21"/>
      <c r="DL200" s="21"/>
      <c r="DM200" s="21"/>
      <c r="DN200" s="21"/>
      <c r="DO200" s="21"/>
      <c r="DP200" s="21"/>
      <c r="DQ200" s="21"/>
      <c r="DR200" s="21"/>
      <c r="DS200" s="21"/>
      <c r="DT200" s="21"/>
      <c r="DU200" s="21"/>
      <c r="DV200" s="21"/>
      <c r="DW200" s="21"/>
      <c r="DX200" s="21"/>
      <c r="DY200" s="21"/>
      <c r="DZ200" s="21"/>
      <c r="EA200" s="21"/>
      <c r="EB200" s="21"/>
      <c r="EC200" s="21"/>
      <c r="ED200" s="21"/>
      <c r="EE200" s="21"/>
      <c r="EF200" s="21"/>
      <c r="EG200" s="21"/>
      <c r="EH200" s="21"/>
      <c r="EI200" s="21"/>
      <c r="EJ200" s="21"/>
      <c r="EK200" s="21"/>
      <c r="EL200" s="21"/>
      <c r="EM200" s="21"/>
      <c r="EN200" s="21"/>
      <c r="EO200" s="21"/>
    </row>
    <row r="201" spans="1:145" ht="15" customHeight="1">
      <c r="A201" s="21"/>
      <c r="B201" s="21"/>
      <c r="C201" s="21"/>
      <c r="D201" s="21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  <c r="AH201" s="21"/>
      <c r="AI201" s="21"/>
      <c r="AJ201" s="21"/>
      <c r="AK201" s="21"/>
      <c r="AL201" s="21"/>
      <c r="AM201" s="21"/>
      <c r="AN201" s="21"/>
      <c r="AO201" s="21"/>
      <c r="AP201" s="21"/>
      <c r="AQ201" s="21"/>
      <c r="AR201" s="21"/>
      <c r="AS201" s="21"/>
      <c r="AT201" s="21"/>
      <c r="AU201" s="21"/>
      <c r="AV201" s="21"/>
      <c r="AW201" s="21"/>
      <c r="AX201" s="21"/>
      <c r="AY201" s="21"/>
      <c r="AZ201" s="21"/>
      <c r="BA201" s="21"/>
      <c r="BB201" s="21"/>
      <c r="BC201" s="21"/>
      <c r="BD201" s="21"/>
      <c r="BE201" s="21"/>
      <c r="BF201" s="21"/>
      <c r="BG201" s="21"/>
      <c r="BH201" s="21"/>
      <c r="BI201" s="21"/>
      <c r="BJ201" s="21"/>
      <c r="BK201" s="21"/>
      <c r="BL201" s="21"/>
      <c r="BM201" s="21"/>
      <c r="BN201" s="21"/>
      <c r="BO201" s="21"/>
      <c r="BP201" s="21"/>
      <c r="BQ201" s="21"/>
      <c r="BR201" s="21"/>
      <c r="BS201" s="21"/>
      <c r="BT201" s="21"/>
      <c r="BU201" s="21"/>
      <c r="BV201" s="21"/>
      <c r="BW201" s="21"/>
      <c r="BX201" s="21"/>
      <c r="BY201" s="21"/>
      <c r="BZ201" s="21"/>
      <c r="CA201" s="21"/>
      <c r="CB201" s="21"/>
      <c r="CC201" s="21"/>
      <c r="CD201" s="21"/>
      <c r="CE201" s="21"/>
      <c r="CF201" s="21"/>
      <c r="CG201" s="21"/>
      <c r="CH201" s="21"/>
      <c r="CI201" s="21"/>
      <c r="CJ201" s="21"/>
      <c r="CK201" s="21"/>
      <c r="CL201" s="21"/>
      <c r="CM201" s="21"/>
      <c r="CN201" s="21"/>
      <c r="CO201" s="21"/>
      <c r="CP201" s="21"/>
      <c r="CQ201" s="21"/>
      <c r="CR201" s="21"/>
      <c r="CS201" s="21"/>
      <c r="CT201" s="21"/>
      <c r="CU201" s="21"/>
      <c r="CV201" s="21"/>
      <c r="CW201" s="21"/>
      <c r="CX201" s="21"/>
      <c r="CY201" s="21"/>
      <c r="CZ201" s="21"/>
      <c r="DA201" s="21"/>
      <c r="DB201" s="21"/>
      <c r="DC201" s="21"/>
      <c r="DD201" s="21"/>
      <c r="DE201" s="21"/>
      <c r="DF201" s="21"/>
      <c r="DG201" s="21"/>
      <c r="DH201" s="21"/>
      <c r="DI201" s="21"/>
      <c r="DJ201" s="21"/>
      <c r="DK201" s="21"/>
      <c r="DL201" s="21"/>
      <c r="DM201" s="21"/>
      <c r="DN201" s="21"/>
      <c r="DO201" s="21"/>
      <c r="DP201" s="21"/>
      <c r="DQ201" s="21"/>
      <c r="DR201" s="21"/>
      <c r="DS201" s="21"/>
      <c r="DT201" s="21"/>
      <c r="DU201" s="21"/>
      <c r="DV201" s="21"/>
      <c r="DW201" s="21"/>
      <c r="DX201" s="21"/>
      <c r="DY201" s="21"/>
      <c r="DZ201" s="21"/>
      <c r="EA201" s="21"/>
      <c r="EB201" s="21"/>
      <c r="EC201" s="21"/>
      <c r="ED201" s="21"/>
      <c r="EE201" s="21"/>
      <c r="EF201" s="21"/>
      <c r="EG201" s="21"/>
      <c r="EH201" s="21"/>
      <c r="EI201" s="21"/>
      <c r="EJ201" s="21"/>
      <c r="EK201" s="21"/>
      <c r="EL201" s="21"/>
      <c r="EM201" s="21"/>
      <c r="EN201" s="21"/>
      <c r="EO201" s="21"/>
    </row>
    <row r="202" spans="1:145" ht="15" customHeight="1">
      <c r="A202" s="21"/>
      <c r="B202" s="21"/>
      <c r="C202" s="21"/>
      <c r="D202" s="21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  <c r="AH202" s="21"/>
      <c r="AI202" s="21"/>
      <c r="AJ202" s="21"/>
      <c r="AK202" s="21"/>
      <c r="AL202" s="21"/>
      <c r="AM202" s="21"/>
      <c r="AN202" s="21"/>
      <c r="AO202" s="21"/>
      <c r="AP202" s="21"/>
      <c r="AQ202" s="21"/>
      <c r="AR202" s="21"/>
      <c r="AS202" s="21"/>
      <c r="AT202" s="21"/>
      <c r="AU202" s="21"/>
      <c r="AV202" s="21"/>
      <c r="AW202" s="21"/>
      <c r="AX202" s="21"/>
      <c r="AY202" s="21"/>
      <c r="AZ202" s="21"/>
      <c r="BA202" s="21"/>
      <c r="BB202" s="21"/>
      <c r="BC202" s="21"/>
      <c r="BD202" s="21"/>
      <c r="BE202" s="21"/>
      <c r="BF202" s="21"/>
      <c r="BG202" s="21"/>
      <c r="BH202" s="21"/>
      <c r="BI202" s="21"/>
      <c r="BJ202" s="21"/>
      <c r="BK202" s="21"/>
      <c r="BL202" s="21"/>
      <c r="BM202" s="21"/>
      <c r="BN202" s="21"/>
      <c r="BO202" s="21"/>
      <c r="BP202" s="21"/>
      <c r="BQ202" s="21"/>
      <c r="BR202" s="21"/>
      <c r="BS202" s="21"/>
      <c r="BT202" s="21"/>
      <c r="BU202" s="21"/>
      <c r="BV202" s="21"/>
      <c r="BW202" s="21"/>
      <c r="BX202" s="21"/>
      <c r="BY202" s="21"/>
      <c r="BZ202" s="21"/>
      <c r="CA202" s="21"/>
      <c r="CB202" s="21"/>
      <c r="CC202" s="21"/>
      <c r="CD202" s="21"/>
      <c r="CE202" s="21"/>
      <c r="CF202" s="21"/>
      <c r="CG202" s="21"/>
      <c r="CH202" s="21"/>
      <c r="CI202" s="21"/>
      <c r="CJ202" s="21"/>
      <c r="CK202" s="21"/>
      <c r="CL202" s="21"/>
      <c r="CM202" s="21"/>
      <c r="CN202" s="21"/>
      <c r="CO202" s="21"/>
      <c r="CP202" s="21"/>
      <c r="CQ202" s="21"/>
      <c r="CR202" s="21"/>
      <c r="CS202" s="21"/>
      <c r="CT202" s="21"/>
      <c r="CU202" s="21"/>
      <c r="CV202" s="21"/>
      <c r="CW202" s="21"/>
      <c r="CX202" s="21"/>
      <c r="CY202" s="21"/>
      <c r="CZ202" s="21"/>
      <c r="DA202" s="21"/>
      <c r="DB202" s="21"/>
      <c r="DC202" s="21"/>
      <c r="DD202" s="21"/>
      <c r="DE202" s="21"/>
      <c r="DF202" s="21"/>
      <c r="DG202" s="21"/>
      <c r="DH202" s="21"/>
      <c r="DI202" s="21"/>
      <c r="DJ202" s="21"/>
      <c r="DK202" s="21"/>
      <c r="DL202" s="21"/>
      <c r="DM202" s="21"/>
      <c r="DN202" s="21"/>
      <c r="DO202" s="21"/>
      <c r="DP202" s="21"/>
      <c r="DQ202" s="21"/>
      <c r="DR202" s="21"/>
      <c r="DS202" s="21"/>
      <c r="DT202" s="21"/>
      <c r="DU202" s="21"/>
      <c r="DV202" s="21"/>
      <c r="DW202" s="21"/>
      <c r="DX202" s="21"/>
      <c r="DY202" s="21"/>
      <c r="DZ202" s="21"/>
      <c r="EA202" s="21"/>
      <c r="EB202" s="21"/>
      <c r="EC202" s="21"/>
      <c r="ED202" s="21"/>
      <c r="EE202" s="21"/>
      <c r="EF202" s="21"/>
      <c r="EG202" s="21"/>
      <c r="EH202" s="21"/>
      <c r="EI202" s="21"/>
      <c r="EJ202" s="21"/>
      <c r="EK202" s="21"/>
      <c r="EL202" s="21"/>
      <c r="EM202" s="21"/>
      <c r="EN202" s="21"/>
      <c r="EO202" s="21"/>
    </row>
    <row r="203" spans="1:145" ht="15" customHeight="1">
      <c r="A203" s="21"/>
      <c r="B203" s="21"/>
      <c r="C203" s="21"/>
      <c r="D203" s="21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  <c r="AH203" s="21"/>
      <c r="AI203" s="21"/>
      <c r="AJ203" s="21"/>
      <c r="AK203" s="21"/>
      <c r="AL203" s="21"/>
      <c r="AM203" s="21"/>
      <c r="AN203" s="21"/>
      <c r="AO203" s="21"/>
      <c r="AP203" s="21"/>
      <c r="AQ203" s="21"/>
      <c r="AR203" s="21"/>
      <c r="AS203" s="21"/>
      <c r="AT203" s="21"/>
      <c r="AU203" s="21"/>
      <c r="AV203" s="21"/>
      <c r="AW203" s="21"/>
      <c r="AX203" s="21"/>
      <c r="AY203" s="21"/>
      <c r="AZ203" s="21"/>
      <c r="BA203" s="21"/>
      <c r="BB203" s="21"/>
      <c r="BC203" s="21"/>
      <c r="BD203" s="21"/>
      <c r="BE203" s="21"/>
      <c r="BF203" s="21"/>
      <c r="BG203" s="21"/>
      <c r="BH203" s="21"/>
      <c r="BI203" s="21"/>
      <c r="BJ203" s="21"/>
      <c r="BK203" s="21"/>
      <c r="BL203" s="21"/>
      <c r="BM203" s="21"/>
      <c r="BN203" s="21"/>
      <c r="BO203" s="21"/>
      <c r="BP203" s="21"/>
      <c r="BQ203" s="21"/>
      <c r="BR203" s="21"/>
      <c r="BS203" s="21"/>
      <c r="BT203" s="21"/>
      <c r="BU203" s="21"/>
      <c r="BV203" s="21"/>
      <c r="BW203" s="21"/>
      <c r="BX203" s="21"/>
      <c r="BY203" s="21"/>
      <c r="BZ203" s="21"/>
      <c r="CA203" s="21"/>
      <c r="CB203" s="21"/>
      <c r="CC203" s="21"/>
      <c r="CD203" s="21"/>
      <c r="CE203" s="21"/>
      <c r="CF203" s="21"/>
      <c r="CG203" s="21"/>
      <c r="CH203" s="21"/>
      <c r="CI203" s="21"/>
      <c r="CJ203" s="21"/>
      <c r="CK203" s="21"/>
      <c r="CL203" s="21"/>
      <c r="CM203" s="21"/>
      <c r="CN203" s="21"/>
      <c r="CO203" s="21"/>
      <c r="CP203" s="21"/>
      <c r="CQ203" s="21"/>
      <c r="CR203" s="21"/>
      <c r="CS203" s="21"/>
      <c r="CT203" s="21"/>
      <c r="CU203" s="21"/>
      <c r="CV203" s="21"/>
      <c r="CW203" s="21"/>
      <c r="CX203" s="21"/>
      <c r="CY203" s="21"/>
      <c r="CZ203" s="21"/>
      <c r="DA203" s="21"/>
      <c r="DB203" s="21"/>
      <c r="DC203" s="21"/>
      <c r="DD203" s="21"/>
      <c r="DE203" s="21"/>
      <c r="DF203" s="21"/>
      <c r="DG203" s="21"/>
      <c r="DH203" s="21"/>
      <c r="DI203" s="21"/>
      <c r="DJ203" s="21"/>
      <c r="DK203" s="21"/>
      <c r="DL203" s="21"/>
      <c r="DM203" s="21"/>
      <c r="DN203" s="21"/>
      <c r="DO203" s="21"/>
      <c r="DP203" s="21"/>
      <c r="DQ203" s="21"/>
      <c r="DR203" s="21"/>
      <c r="DS203" s="21"/>
      <c r="DT203" s="21"/>
      <c r="DU203" s="21"/>
      <c r="DV203" s="21"/>
      <c r="DW203" s="21"/>
      <c r="DX203" s="21"/>
      <c r="DY203" s="21"/>
      <c r="DZ203" s="21"/>
      <c r="EA203" s="21"/>
      <c r="EB203" s="21"/>
      <c r="EC203" s="21"/>
      <c r="ED203" s="21"/>
      <c r="EE203" s="21"/>
      <c r="EF203" s="21"/>
      <c r="EG203" s="21"/>
      <c r="EH203" s="21"/>
      <c r="EI203" s="21"/>
      <c r="EJ203" s="21"/>
      <c r="EK203" s="21"/>
      <c r="EL203" s="21"/>
      <c r="EM203" s="21"/>
      <c r="EN203" s="21"/>
      <c r="EO203" s="21"/>
    </row>
    <row r="204" spans="1:145" ht="15" customHeight="1">
      <c r="A204" s="21"/>
      <c r="B204" s="21"/>
      <c r="C204" s="21"/>
      <c r="D204" s="21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  <c r="AH204" s="21"/>
      <c r="AI204" s="21"/>
      <c r="AJ204" s="21"/>
      <c r="AK204" s="21"/>
      <c r="AL204" s="21"/>
      <c r="AM204" s="21"/>
      <c r="AN204" s="21"/>
      <c r="AO204" s="21"/>
      <c r="AP204" s="21"/>
      <c r="AQ204" s="21"/>
      <c r="AR204" s="21"/>
      <c r="AS204" s="21"/>
      <c r="AT204" s="21"/>
      <c r="AU204" s="21"/>
      <c r="AV204" s="21"/>
      <c r="AW204" s="21"/>
      <c r="AX204" s="21"/>
      <c r="AY204" s="21"/>
      <c r="AZ204" s="21"/>
      <c r="BA204" s="21"/>
      <c r="BB204" s="21"/>
      <c r="BC204" s="21"/>
      <c r="BD204" s="21"/>
      <c r="BE204" s="21"/>
      <c r="BF204" s="21"/>
      <c r="BG204" s="21"/>
      <c r="BH204" s="21"/>
      <c r="BI204" s="21"/>
      <c r="BJ204" s="21"/>
      <c r="BK204" s="21"/>
      <c r="BL204" s="21"/>
      <c r="BM204" s="21"/>
      <c r="BN204" s="21"/>
      <c r="BO204" s="21"/>
      <c r="BP204" s="21"/>
      <c r="BQ204" s="21"/>
      <c r="BR204" s="21"/>
      <c r="BS204" s="21"/>
      <c r="BT204" s="21"/>
      <c r="BU204" s="21"/>
      <c r="BV204" s="21"/>
      <c r="BW204" s="21"/>
      <c r="BX204" s="21"/>
      <c r="BY204" s="21"/>
      <c r="BZ204" s="21"/>
      <c r="CA204" s="21"/>
      <c r="CB204" s="21"/>
      <c r="CC204" s="21"/>
      <c r="CD204" s="21"/>
      <c r="CE204" s="21"/>
      <c r="CF204" s="21"/>
      <c r="CG204" s="21"/>
      <c r="CH204" s="21"/>
      <c r="CI204" s="21"/>
      <c r="CJ204" s="21"/>
      <c r="CK204" s="21"/>
      <c r="CL204" s="21"/>
      <c r="CM204" s="21"/>
      <c r="CN204" s="21"/>
      <c r="CO204" s="21"/>
      <c r="CP204" s="21"/>
      <c r="CQ204" s="21"/>
      <c r="CR204" s="21"/>
      <c r="CS204" s="21"/>
      <c r="CT204" s="21"/>
      <c r="CU204" s="21"/>
      <c r="CV204" s="21"/>
      <c r="CW204" s="21"/>
      <c r="CX204" s="21"/>
      <c r="CY204" s="21"/>
      <c r="CZ204" s="21"/>
      <c r="DA204" s="21"/>
      <c r="DB204" s="21"/>
      <c r="DC204" s="21"/>
      <c r="DD204" s="21"/>
      <c r="DE204" s="21"/>
      <c r="DF204" s="21"/>
      <c r="DG204" s="21"/>
      <c r="DH204" s="21"/>
      <c r="DI204" s="21"/>
      <c r="DJ204" s="21"/>
      <c r="DK204" s="21"/>
      <c r="DL204" s="21"/>
      <c r="DM204" s="21"/>
      <c r="DN204" s="21"/>
      <c r="DO204" s="21"/>
      <c r="DP204" s="21"/>
      <c r="DQ204" s="21"/>
      <c r="DR204" s="21"/>
      <c r="DS204" s="21"/>
      <c r="DT204" s="21"/>
      <c r="DU204" s="21"/>
      <c r="DV204" s="21"/>
      <c r="DW204" s="21"/>
      <c r="DX204" s="21"/>
      <c r="DY204" s="21"/>
      <c r="DZ204" s="21"/>
      <c r="EA204" s="21"/>
      <c r="EB204" s="21"/>
      <c r="EC204" s="21"/>
      <c r="ED204" s="21"/>
      <c r="EE204" s="21"/>
      <c r="EF204" s="21"/>
      <c r="EG204" s="21"/>
      <c r="EH204" s="21"/>
      <c r="EI204" s="21"/>
      <c r="EJ204" s="21"/>
      <c r="EK204" s="21"/>
      <c r="EL204" s="21"/>
      <c r="EM204" s="21"/>
      <c r="EN204" s="21"/>
      <c r="EO204" s="21"/>
    </row>
    <row r="205" spans="1:145" ht="15" customHeight="1">
      <c r="A205" s="21"/>
      <c r="B205" s="21"/>
      <c r="C205" s="21"/>
      <c r="D205" s="21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  <c r="AH205" s="21"/>
      <c r="AI205" s="21"/>
      <c r="AJ205" s="21"/>
      <c r="AK205" s="21"/>
      <c r="AL205" s="21"/>
      <c r="AM205" s="21"/>
      <c r="AN205" s="21"/>
      <c r="AO205" s="21"/>
      <c r="AP205" s="21"/>
      <c r="AQ205" s="21"/>
      <c r="AR205" s="21"/>
      <c r="AS205" s="21"/>
      <c r="AT205" s="21"/>
      <c r="AU205" s="21"/>
      <c r="AV205" s="21"/>
      <c r="AW205" s="21"/>
      <c r="AX205" s="21"/>
      <c r="AY205" s="21"/>
      <c r="AZ205" s="21"/>
      <c r="BA205" s="21"/>
      <c r="BB205" s="21"/>
      <c r="BC205" s="21"/>
      <c r="BD205" s="21"/>
      <c r="BE205" s="21"/>
      <c r="BF205" s="21"/>
      <c r="BG205" s="21"/>
      <c r="BH205" s="21"/>
      <c r="BI205" s="21"/>
      <c r="BJ205" s="21"/>
      <c r="BK205" s="21"/>
      <c r="BL205" s="21"/>
      <c r="BM205" s="21"/>
      <c r="BN205" s="21"/>
      <c r="BO205" s="21"/>
      <c r="BP205" s="21"/>
      <c r="BQ205" s="21"/>
      <c r="BR205" s="21"/>
      <c r="BS205" s="21"/>
      <c r="BT205" s="21"/>
      <c r="BU205" s="21"/>
      <c r="BV205" s="21"/>
      <c r="BW205" s="21"/>
      <c r="BX205" s="21"/>
      <c r="BY205" s="21"/>
      <c r="BZ205" s="21"/>
      <c r="CA205" s="21"/>
      <c r="CB205" s="21"/>
      <c r="CC205" s="21"/>
      <c r="CD205" s="21"/>
      <c r="CE205" s="21"/>
      <c r="CF205" s="21"/>
      <c r="CG205" s="21"/>
      <c r="CH205" s="21"/>
      <c r="CI205" s="21"/>
      <c r="CJ205" s="21"/>
      <c r="CK205" s="21"/>
      <c r="CL205" s="21"/>
      <c r="CM205" s="21"/>
      <c r="CN205" s="21"/>
      <c r="CO205" s="21"/>
      <c r="CP205" s="21"/>
      <c r="CQ205" s="21"/>
      <c r="CR205" s="21"/>
      <c r="CS205" s="21"/>
      <c r="CT205" s="21"/>
      <c r="CU205" s="21"/>
      <c r="CV205" s="21"/>
      <c r="CW205" s="21"/>
      <c r="CX205" s="21"/>
      <c r="CY205" s="21"/>
      <c r="CZ205" s="21"/>
      <c r="DA205" s="21"/>
      <c r="DB205" s="21"/>
      <c r="DC205" s="21"/>
      <c r="DD205" s="21"/>
      <c r="DE205" s="21"/>
      <c r="DF205" s="21"/>
      <c r="DG205" s="21"/>
      <c r="DH205" s="21"/>
      <c r="DI205" s="21"/>
      <c r="DJ205" s="21"/>
      <c r="DK205" s="21"/>
      <c r="DL205" s="21"/>
      <c r="DM205" s="21"/>
      <c r="DN205" s="21"/>
      <c r="DO205" s="21"/>
      <c r="DP205" s="21"/>
      <c r="DQ205" s="21"/>
      <c r="DR205" s="21"/>
      <c r="DS205" s="21"/>
      <c r="DT205" s="21"/>
      <c r="DU205" s="21"/>
      <c r="DV205" s="21"/>
      <c r="DW205" s="21"/>
      <c r="DX205" s="21"/>
      <c r="DY205" s="21"/>
      <c r="DZ205" s="21"/>
      <c r="EA205" s="21"/>
      <c r="EB205" s="21"/>
      <c r="EC205" s="21"/>
      <c r="ED205" s="21"/>
      <c r="EE205" s="21"/>
      <c r="EF205" s="21"/>
      <c r="EG205" s="21"/>
      <c r="EH205" s="21"/>
      <c r="EI205" s="21"/>
      <c r="EJ205" s="21"/>
      <c r="EK205" s="21"/>
      <c r="EL205" s="21"/>
      <c r="EM205" s="21"/>
      <c r="EN205" s="21"/>
      <c r="EO205" s="21"/>
    </row>
    <row r="206" spans="1:145" ht="15" customHeight="1">
      <c r="A206" s="21"/>
      <c r="B206" s="21"/>
      <c r="C206" s="21"/>
      <c r="D206" s="21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  <c r="AU206" s="21"/>
      <c r="AV206" s="21"/>
      <c r="AW206" s="21"/>
      <c r="AX206" s="21"/>
      <c r="AY206" s="21"/>
      <c r="AZ206" s="21"/>
      <c r="BA206" s="21"/>
      <c r="BB206" s="21"/>
      <c r="BC206" s="21"/>
      <c r="BD206" s="21"/>
      <c r="BE206" s="21"/>
      <c r="BF206" s="21"/>
      <c r="BG206" s="21"/>
      <c r="BH206" s="21"/>
      <c r="BI206" s="21"/>
      <c r="BJ206" s="21"/>
      <c r="BK206" s="21"/>
      <c r="BL206" s="21"/>
      <c r="BM206" s="21"/>
      <c r="BN206" s="21"/>
      <c r="BO206" s="21"/>
      <c r="BP206" s="21"/>
      <c r="BQ206" s="21"/>
      <c r="BR206" s="21"/>
      <c r="BS206" s="21"/>
      <c r="BT206" s="21"/>
      <c r="BU206" s="21"/>
      <c r="BV206" s="21"/>
      <c r="BW206" s="21"/>
      <c r="BX206" s="21"/>
      <c r="BY206" s="21"/>
      <c r="BZ206" s="21"/>
      <c r="CA206" s="21"/>
      <c r="CB206" s="21"/>
      <c r="CC206" s="21"/>
      <c r="CD206" s="21"/>
      <c r="CE206" s="21"/>
      <c r="CF206" s="21"/>
      <c r="CG206" s="21"/>
      <c r="CH206" s="21"/>
      <c r="CI206" s="21"/>
      <c r="CJ206" s="21"/>
      <c r="CK206" s="21"/>
      <c r="CL206" s="21"/>
      <c r="CM206" s="21"/>
      <c r="CN206" s="21"/>
      <c r="CO206" s="21"/>
      <c r="CP206" s="21"/>
      <c r="CQ206" s="21"/>
      <c r="CR206" s="21"/>
      <c r="CS206" s="21"/>
      <c r="CT206" s="21"/>
      <c r="CU206" s="21"/>
      <c r="CV206" s="21"/>
      <c r="CW206" s="21"/>
      <c r="CX206" s="21"/>
      <c r="CY206" s="21"/>
      <c r="CZ206" s="21"/>
      <c r="DA206" s="21"/>
      <c r="DB206" s="21"/>
      <c r="DC206" s="21"/>
      <c r="DD206" s="21"/>
      <c r="DE206" s="21"/>
      <c r="DF206" s="21"/>
      <c r="DG206" s="21"/>
      <c r="DH206" s="21"/>
      <c r="DI206" s="21"/>
      <c r="DJ206" s="21"/>
      <c r="DK206" s="21"/>
      <c r="DL206" s="21"/>
      <c r="DM206" s="21"/>
      <c r="DN206" s="21"/>
      <c r="DO206" s="21"/>
      <c r="DP206" s="21"/>
      <c r="DQ206" s="21"/>
      <c r="DR206" s="21"/>
      <c r="DS206" s="21"/>
      <c r="DT206" s="21"/>
      <c r="DU206" s="21"/>
      <c r="DV206" s="21"/>
      <c r="DW206" s="21"/>
      <c r="DX206" s="21"/>
      <c r="DY206" s="21"/>
      <c r="DZ206" s="21"/>
      <c r="EA206" s="21"/>
      <c r="EB206" s="21"/>
      <c r="EC206" s="21"/>
      <c r="ED206" s="21"/>
      <c r="EE206" s="21"/>
      <c r="EF206" s="21"/>
      <c r="EG206" s="21"/>
      <c r="EH206" s="21"/>
      <c r="EI206" s="21"/>
      <c r="EJ206" s="21"/>
      <c r="EK206" s="21"/>
      <c r="EL206" s="21"/>
      <c r="EM206" s="21"/>
      <c r="EN206" s="21"/>
      <c r="EO206" s="21"/>
    </row>
    <row r="207" spans="1:145" ht="15" customHeight="1">
      <c r="A207" s="21"/>
      <c r="B207" s="21"/>
      <c r="C207" s="21"/>
      <c r="D207" s="21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  <c r="AH207" s="21"/>
      <c r="AI207" s="21"/>
      <c r="AJ207" s="21"/>
      <c r="AK207" s="21"/>
      <c r="AL207" s="21"/>
      <c r="AM207" s="21"/>
      <c r="AN207" s="21"/>
      <c r="AO207" s="21"/>
      <c r="AP207" s="21"/>
      <c r="AQ207" s="21"/>
      <c r="AR207" s="21"/>
      <c r="AS207" s="21"/>
      <c r="AT207" s="21"/>
      <c r="AU207" s="21"/>
      <c r="AV207" s="21"/>
      <c r="AW207" s="21"/>
      <c r="AX207" s="21"/>
      <c r="AY207" s="21"/>
      <c r="AZ207" s="21"/>
      <c r="BA207" s="21"/>
      <c r="BB207" s="21"/>
      <c r="BC207" s="21"/>
      <c r="BD207" s="21"/>
      <c r="BE207" s="21"/>
      <c r="BF207" s="21"/>
      <c r="BG207" s="21"/>
      <c r="BH207" s="21"/>
      <c r="BI207" s="21"/>
      <c r="BJ207" s="21"/>
      <c r="BK207" s="21"/>
      <c r="BL207" s="21"/>
      <c r="BM207" s="21"/>
      <c r="BN207" s="21"/>
      <c r="BO207" s="21"/>
      <c r="BP207" s="21"/>
      <c r="BQ207" s="21"/>
      <c r="BR207" s="21"/>
      <c r="BS207" s="21"/>
      <c r="BT207" s="21"/>
      <c r="BU207" s="21"/>
      <c r="BV207" s="21"/>
      <c r="BW207" s="21"/>
      <c r="BX207" s="21"/>
      <c r="BY207" s="21"/>
      <c r="BZ207" s="21"/>
      <c r="CA207" s="21"/>
      <c r="CB207" s="21"/>
      <c r="CC207" s="21"/>
      <c r="CD207" s="21"/>
      <c r="CE207" s="21"/>
      <c r="CF207" s="21"/>
      <c r="CG207" s="21"/>
      <c r="CH207" s="21"/>
      <c r="CI207" s="21"/>
      <c r="CJ207" s="21"/>
      <c r="CK207" s="21"/>
      <c r="CL207" s="21"/>
      <c r="CM207" s="21"/>
      <c r="CN207" s="21"/>
      <c r="CO207" s="21"/>
      <c r="CP207" s="21"/>
      <c r="CQ207" s="21"/>
      <c r="CR207" s="21"/>
      <c r="CS207" s="21"/>
      <c r="CT207" s="21"/>
      <c r="CU207" s="21"/>
      <c r="CV207" s="21"/>
      <c r="CW207" s="21"/>
      <c r="CX207" s="21"/>
      <c r="CY207" s="21"/>
      <c r="CZ207" s="21"/>
      <c r="DA207" s="21"/>
      <c r="DB207" s="21"/>
      <c r="DC207" s="21"/>
      <c r="DD207" s="21"/>
      <c r="DE207" s="21"/>
      <c r="DF207" s="21"/>
      <c r="DG207" s="21"/>
      <c r="DH207" s="21"/>
      <c r="DI207" s="21"/>
      <c r="DJ207" s="21"/>
      <c r="DK207" s="21"/>
      <c r="DL207" s="21"/>
      <c r="DM207" s="21"/>
      <c r="DN207" s="21"/>
      <c r="DO207" s="21"/>
      <c r="DP207" s="21"/>
      <c r="DQ207" s="21"/>
      <c r="DR207" s="21"/>
      <c r="DS207" s="21"/>
      <c r="DT207" s="21"/>
      <c r="DU207" s="21"/>
      <c r="DV207" s="21"/>
      <c r="DW207" s="21"/>
      <c r="DX207" s="21"/>
      <c r="DY207" s="21"/>
      <c r="DZ207" s="21"/>
      <c r="EA207" s="21"/>
      <c r="EB207" s="21"/>
      <c r="EC207" s="21"/>
      <c r="ED207" s="21"/>
      <c r="EE207" s="21"/>
      <c r="EF207" s="21"/>
      <c r="EG207" s="21"/>
      <c r="EH207" s="21"/>
      <c r="EI207" s="21"/>
      <c r="EJ207" s="21"/>
      <c r="EK207" s="21"/>
      <c r="EL207" s="21"/>
      <c r="EM207" s="21"/>
      <c r="EN207" s="21"/>
      <c r="EO207" s="21"/>
    </row>
    <row r="208" spans="1:145" ht="15" customHeight="1">
      <c r="A208" s="21"/>
      <c r="B208" s="21"/>
      <c r="C208" s="21"/>
      <c r="D208" s="21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  <c r="AH208" s="21"/>
      <c r="AI208" s="21"/>
      <c r="AJ208" s="21"/>
      <c r="AK208" s="21"/>
      <c r="AL208" s="21"/>
      <c r="AM208" s="21"/>
      <c r="AN208" s="21"/>
      <c r="AO208" s="21"/>
      <c r="AP208" s="21"/>
      <c r="AQ208" s="21"/>
      <c r="AR208" s="21"/>
      <c r="AS208" s="21"/>
      <c r="AT208" s="21"/>
      <c r="AU208" s="21"/>
      <c r="AV208" s="21"/>
      <c r="AW208" s="21"/>
      <c r="AX208" s="21"/>
      <c r="AY208" s="21"/>
      <c r="AZ208" s="21"/>
      <c r="BA208" s="21"/>
      <c r="BB208" s="21"/>
      <c r="BC208" s="21"/>
      <c r="BD208" s="21"/>
      <c r="BE208" s="21"/>
      <c r="BF208" s="21"/>
      <c r="BG208" s="21"/>
      <c r="BH208" s="21"/>
      <c r="BI208" s="21"/>
      <c r="BJ208" s="21"/>
      <c r="BK208" s="21"/>
      <c r="BL208" s="21"/>
      <c r="BM208" s="21"/>
      <c r="BN208" s="21"/>
      <c r="BO208" s="21"/>
      <c r="BP208" s="21"/>
      <c r="BQ208" s="21"/>
      <c r="BR208" s="21"/>
      <c r="BS208" s="21"/>
      <c r="BT208" s="21"/>
      <c r="BU208" s="21"/>
      <c r="BV208" s="21"/>
      <c r="BW208" s="21"/>
      <c r="BX208" s="21"/>
      <c r="BY208" s="21"/>
      <c r="BZ208" s="21"/>
      <c r="CA208" s="21"/>
      <c r="CB208" s="21"/>
      <c r="CC208" s="21"/>
      <c r="CD208" s="21"/>
      <c r="CE208" s="21"/>
      <c r="CF208" s="21"/>
      <c r="CG208" s="21"/>
      <c r="CH208" s="21"/>
      <c r="CI208" s="21"/>
      <c r="CJ208" s="21"/>
      <c r="CK208" s="21"/>
      <c r="CL208" s="21"/>
      <c r="CM208" s="21"/>
      <c r="CN208" s="21"/>
      <c r="CO208" s="21"/>
      <c r="CP208" s="21"/>
      <c r="CQ208" s="21"/>
      <c r="CR208" s="21"/>
      <c r="CS208" s="21"/>
      <c r="CT208" s="21"/>
      <c r="CU208" s="21"/>
      <c r="CV208" s="21"/>
      <c r="CW208" s="21"/>
      <c r="CX208" s="21"/>
      <c r="CY208" s="21"/>
      <c r="CZ208" s="21"/>
      <c r="DA208" s="21"/>
      <c r="DB208" s="21"/>
      <c r="DC208" s="21"/>
      <c r="DD208" s="21"/>
      <c r="DE208" s="21"/>
      <c r="DF208" s="21"/>
      <c r="DG208" s="21"/>
      <c r="DH208" s="21"/>
      <c r="DI208" s="21"/>
      <c r="DJ208" s="21"/>
      <c r="DK208" s="21"/>
      <c r="DL208" s="21"/>
      <c r="DM208" s="21"/>
      <c r="DN208" s="21"/>
      <c r="DO208" s="21"/>
      <c r="DP208" s="21"/>
      <c r="DQ208" s="21"/>
      <c r="DR208" s="21"/>
      <c r="DS208" s="21"/>
      <c r="DT208" s="21"/>
      <c r="DU208" s="21"/>
      <c r="DV208" s="21"/>
      <c r="DW208" s="21"/>
      <c r="DX208" s="21"/>
      <c r="DY208" s="21"/>
      <c r="DZ208" s="21"/>
      <c r="EA208" s="21"/>
      <c r="EB208" s="21"/>
      <c r="EC208" s="21"/>
      <c r="ED208" s="21"/>
      <c r="EE208" s="21"/>
      <c r="EF208" s="21"/>
      <c r="EG208" s="21"/>
      <c r="EH208" s="21"/>
      <c r="EI208" s="21"/>
      <c r="EJ208" s="21"/>
      <c r="EK208" s="21"/>
      <c r="EL208" s="21"/>
      <c r="EM208" s="21"/>
      <c r="EN208" s="21"/>
      <c r="EO208" s="21"/>
    </row>
    <row r="209" spans="1:145" ht="15" customHeight="1">
      <c r="A209" s="21"/>
      <c r="B209" s="21"/>
      <c r="C209" s="21"/>
      <c r="D209" s="21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  <c r="AH209" s="21"/>
      <c r="AI209" s="21"/>
      <c r="AJ209" s="21"/>
      <c r="AK209" s="21"/>
      <c r="AL209" s="21"/>
      <c r="AM209" s="21"/>
      <c r="AN209" s="21"/>
      <c r="AO209" s="21"/>
      <c r="AP209" s="21"/>
      <c r="AQ209" s="21"/>
      <c r="AR209" s="21"/>
      <c r="AS209" s="21"/>
      <c r="AT209" s="21"/>
      <c r="AU209" s="21"/>
      <c r="AV209" s="21"/>
      <c r="AW209" s="21"/>
      <c r="AX209" s="21"/>
      <c r="AY209" s="21"/>
      <c r="AZ209" s="21"/>
      <c r="BA209" s="21"/>
      <c r="BB209" s="21"/>
      <c r="BC209" s="21"/>
      <c r="BD209" s="21"/>
      <c r="BE209" s="21"/>
      <c r="BF209" s="21"/>
      <c r="BG209" s="21"/>
      <c r="BH209" s="21"/>
      <c r="BI209" s="21"/>
      <c r="BJ209" s="21"/>
      <c r="BK209" s="21"/>
      <c r="BL209" s="21"/>
      <c r="BM209" s="21"/>
      <c r="BN209" s="21"/>
      <c r="BO209" s="21"/>
      <c r="BP209" s="21"/>
      <c r="BQ209" s="21"/>
      <c r="BR209" s="21"/>
      <c r="BS209" s="21"/>
      <c r="BT209" s="21"/>
      <c r="BU209" s="21"/>
      <c r="BV209" s="21"/>
      <c r="BW209" s="21"/>
      <c r="BX209" s="21"/>
      <c r="BY209" s="21"/>
      <c r="BZ209" s="21"/>
      <c r="CA209" s="21"/>
      <c r="CB209" s="21"/>
      <c r="CC209" s="21"/>
      <c r="CD209" s="21"/>
      <c r="CE209" s="21"/>
      <c r="CF209" s="21"/>
      <c r="CG209" s="21"/>
      <c r="CH209" s="21"/>
      <c r="CI209" s="21"/>
      <c r="CJ209" s="21"/>
      <c r="CK209" s="21"/>
      <c r="CL209" s="21"/>
      <c r="CM209" s="21"/>
      <c r="CN209" s="21"/>
      <c r="CO209" s="21"/>
      <c r="CP209" s="21"/>
      <c r="CQ209" s="21"/>
      <c r="CR209" s="21"/>
      <c r="CS209" s="21"/>
      <c r="CT209" s="21"/>
      <c r="CU209" s="21"/>
      <c r="CV209" s="21"/>
      <c r="CW209" s="21"/>
      <c r="CX209" s="21"/>
      <c r="CY209" s="21"/>
      <c r="CZ209" s="21"/>
      <c r="DA209" s="21"/>
      <c r="DB209" s="21"/>
      <c r="DC209" s="21"/>
      <c r="DD209" s="21"/>
      <c r="DE209" s="21"/>
      <c r="DF209" s="21"/>
      <c r="DG209" s="21"/>
      <c r="DH209" s="21"/>
      <c r="DI209" s="21"/>
      <c r="DJ209" s="21"/>
      <c r="DK209" s="21"/>
      <c r="DL209" s="21"/>
      <c r="DM209" s="21"/>
      <c r="DN209" s="21"/>
      <c r="DO209" s="21"/>
      <c r="DP209" s="21"/>
      <c r="DQ209" s="21"/>
      <c r="DR209" s="21"/>
      <c r="DS209" s="21"/>
      <c r="DT209" s="21"/>
      <c r="DU209" s="21"/>
      <c r="DV209" s="21"/>
      <c r="DW209" s="21"/>
      <c r="DX209" s="21"/>
      <c r="DY209" s="21"/>
      <c r="DZ209" s="21"/>
      <c r="EA209" s="21"/>
      <c r="EB209" s="21"/>
      <c r="EC209" s="21"/>
      <c r="ED209" s="21"/>
      <c r="EE209" s="21"/>
      <c r="EF209" s="21"/>
      <c r="EG209" s="21"/>
      <c r="EH209" s="21"/>
      <c r="EI209" s="21"/>
      <c r="EJ209" s="21"/>
      <c r="EK209" s="21"/>
      <c r="EL209" s="21"/>
      <c r="EM209" s="21"/>
      <c r="EN209" s="21"/>
      <c r="EO209" s="21"/>
    </row>
    <row r="210" spans="1:145" ht="15" customHeight="1">
      <c r="A210" s="21"/>
      <c r="B210" s="21"/>
      <c r="C210" s="21"/>
      <c r="D210" s="21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  <c r="AH210" s="21"/>
      <c r="AI210" s="21"/>
      <c r="AJ210" s="21"/>
      <c r="AK210" s="21"/>
      <c r="AL210" s="21"/>
      <c r="AM210" s="21"/>
      <c r="AN210" s="21"/>
      <c r="AO210" s="21"/>
      <c r="AP210" s="21"/>
      <c r="AQ210" s="21"/>
      <c r="AR210" s="21"/>
      <c r="AS210" s="21"/>
      <c r="AT210" s="21"/>
      <c r="AU210" s="21"/>
      <c r="AV210" s="21"/>
      <c r="AW210" s="21"/>
      <c r="AX210" s="21"/>
      <c r="AY210" s="21"/>
      <c r="AZ210" s="21"/>
      <c r="BA210" s="21"/>
      <c r="BB210" s="21"/>
      <c r="BC210" s="21"/>
      <c r="BD210" s="21"/>
      <c r="BE210" s="21"/>
      <c r="BF210" s="21"/>
      <c r="BG210" s="21"/>
      <c r="BH210" s="21"/>
      <c r="BI210" s="21"/>
      <c r="BJ210" s="21"/>
      <c r="BK210" s="21"/>
      <c r="BL210" s="21"/>
      <c r="BM210" s="21"/>
      <c r="BN210" s="21"/>
      <c r="BO210" s="21"/>
      <c r="BP210" s="21"/>
      <c r="BQ210" s="21"/>
      <c r="BR210" s="21"/>
      <c r="BS210" s="21"/>
      <c r="BT210" s="21"/>
      <c r="BU210" s="21"/>
      <c r="BV210" s="21"/>
      <c r="BW210" s="21"/>
      <c r="BX210" s="21"/>
      <c r="BY210" s="21"/>
      <c r="BZ210" s="21"/>
      <c r="CA210" s="21"/>
      <c r="CB210" s="21"/>
      <c r="CC210" s="21"/>
      <c r="CD210" s="21"/>
      <c r="CE210" s="21"/>
      <c r="CF210" s="21"/>
      <c r="CG210" s="21"/>
      <c r="CH210" s="21"/>
      <c r="CI210" s="21"/>
      <c r="CJ210" s="21"/>
      <c r="CK210" s="21"/>
      <c r="CL210" s="21"/>
      <c r="CM210" s="21"/>
      <c r="CN210" s="21"/>
      <c r="CO210" s="21"/>
      <c r="CP210" s="21"/>
      <c r="CQ210" s="21"/>
      <c r="CR210" s="21"/>
      <c r="CS210" s="21"/>
      <c r="CT210" s="21"/>
      <c r="CU210" s="21"/>
      <c r="CV210" s="21"/>
      <c r="CW210" s="21"/>
      <c r="CX210" s="21"/>
      <c r="CY210" s="21"/>
      <c r="CZ210" s="21"/>
      <c r="DA210" s="21"/>
      <c r="DB210" s="21"/>
      <c r="DC210" s="21"/>
      <c r="DD210" s="21"/>
      <c r="DE210" s="21"/>
      <c r="DF210" s="21"/>
      <c r="DG210" s="21"/>
      <c r="DH210" s="21"/>
      <c r="DI210" s="21"/>
      <c r="DJ210" s="21"/>
      <c r="DK210" s="21"/>
      <c r="DL210" s="21"/>
      <c r="DM210" s="21"/>
      <c r="DN210" s="21"/>
      <c r="DO210" s="21"/>
      <c r="DP210" s="21"/>
      <c r="DQ210" s="21"/>
      <c r="DR210" s="21"/>
      <c r="DS210" s="21"/>
      <c r="DT210" s="21"/>
      <c r="DU210" s="21"/>
      <c r="DV210" s="21"/>
      <c r="DW210" s="21"/>
      <c r="DX210" s="21"/>
      <c r="DY210" s="21"/>
      <c r="DZ210" s="21"/>
      <c r="EA210" s="21"/>
      <c r="EB210" s="21"/>
      <c r="EC210" s="21"/>
      <c r="ED210" s="21"/>
      <c r="EE210" s="21"/>
      <c r="EF210" s="21"/>
      <c r="EG210" s="21"/>
      <c r="EH210" s="21"/>
      <c r="EI210" s="21"/>
      <c r="EJ210" s="21"/>
      <c r="EK210" s="21"/>
      <c r="EL210" s="21"/>
      <c r="EM210" s="21"/>
      <c r="EN210" s="21"/>
      <c r="EO210" s="21"/>
    </row>
    <row r="211" spans="1:145" ht="15" customHeight="1">
      <c r="A211" s="21"/>
      <c r="B211" s="21"/>
      <c r="C211" s="21"/>
      <c r="D211" s="21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1"/>
      <c r="AU211" s="21"/>
      <c r="AV211" s="21"/>
      <c r="AW211" s="21"/>
      <c r="AX211" s="21"/>
      <c r="AY211" s="21"/>
      <c r="AZ211" s="21"/>
      <c r="BA211" s="21"/>
      <c r="BB211" s="21"/>
      <c r="BC211" s="21"/>
      <c r="BD211" s="21"/>
      <c r="BE211" s="21"/>
      <c r="BF211" s="21"/>
      <c r="BG211" s="21"/>
      <c r="BH211" s="21"/>
      <c r="BI211" s="21"/>
      <c r="BJ211" s="21"/>
      <c r="BK211" s="21"/>
      <c r="BL211" s="21"/>
      <c r="BM211" s="21"/>
      <c r="BN211" s="21"/>
      <c r="BO211" s="21"/>
      <c r="BP211" s="21"/>
      <c r="BQ211" s="21"/>
      <c r="BR211" s="21"/>
      <c r="BS211" s="21"/>
      <c r="BT211" s="21"/>
      <c r="BU211" s="21"/>
      <c r="BV211" s="21"/>
      <c r="BW211" s="21"/>
      <c r="BX211" s="21"/>
      <c r="BY211" s="21"/>
      <c r="BZ211" s="21"/>
      <c r="CA211" s="21"/>
      <c r="CB211" s="21"/>
      <c r="CC211" s="21"/>
      <c r="CD211" s="21"/>
      <c r="CE211" s="21"/>
      <c r="CF211" s="21"/>
      <c r="CG211" s="21"/>
      <c r="CH211" s="21"/>
      <c r="CI211" s="21"/>
      <c r="CJ211" s="21"/>
      <c r="CK211" s="21"/>
      <c r="CL211" s="21"/>
      <c r="CM211" s="21"/>
      <c r="CN211" s="21"/>
      <c r="CO211" s="21"/>
      <c r="CP211" s="21"/>
      <c r="CQ211" s="21"/>
      <c r="CR211" s="21"/>
      <c r="CS211" s="21"/>
      <c r="CT211" s="21"/>
      <c r="CU211" s="21"/>
      <c r="CV211" s="21"/>
      <c r="CW211" s="21"/>
      <c r="CX211" s="21"/>
      <c r="CY211" s="21"/>
      <c r="CZ211" s="21"/>
      <c r="DA211" s="21"/>
      <c r="DB211" s="21"/>
      <c r="DC211" s="21"/>
      <c r="DD211" s="21"/>
      <c r="DE211" s="21"/>
      <c r="DF211" s="21"/>
      <c r="DG211" s="21"/>
      <c r="DH211" s="21"/>
      <c r="DI211" s="21"/>
      <c r="DJ211" s="21"/>
      <c r="DK211" s="21"/>
      <c r="DL211" s="21"/>
      <c r="DM211" s="21"/>
      <c r="DN211" s="21"/>
      <c r="DO211" s="21"/>
      <c r="DP211" s="21"/>
      <c r="DQ211" s="21"/>
      <c r="DR211" s="21"/>
      <c r="DS211" s="21"/>
      <c r="DT211" s="21"/>
      <c r="DU211" s="21"/>
      <c r="DV211" s="21"/>
      <c r="DW211" s="21"/>
      <c r="DX211" s="21"/>
      <c r="DY211" s="21"/>
      <c r="DZ211" s="21"/>
      <c r="EA211" s="21"/>
      <c r="EB211" s="21"/>
      <c r="EC211" s="21"/>
      <c r="ED211" s="21"/>
      <c r="EE211" s="21"/>
      <c r="EF211" s="21"/>
      <c r="EG211" s="21"/>
      <c r="EH211" s="21"/>
      <c r="EI211" s="21"/>
      <c r="EJ211" s="21"/>
      <c r="EK211" s="21"/>
      <c r="EL211" s="21"/>
      <c r="EM211" s="21"/>
      <c r="EN211" s="21"/>
      <c r="EO211" s="21"/>
    </row>
    <row r="212" spans="1:145" ht="15" customHeight="1">
      <c r="A212" s="21"/>
      <c r="B212" s="21"/>
      <c r="C212" s="21"/>
      <c r="D212" s="21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  <c r="AH212" s="21"/>
      <c r="AI212" s="21"/>
      <c r="AJ212" s="21"/>
      <c r="AK212" s="21"/>
      <c r="AL212" s="21"/>
      <c r="AM212" s="21"/>
      <c r="AN212" s="21"/>
      <c r="AO212" s="21"/>
      <c r="AP212" s="21"/>
      <c r="AQ212" s="21"/>
      <c r="AR212" s="21"/>
      <c r="AS212" s="21"/>
      <c r="AT212" s="21"/>
      <c r="AU212" s="21"/>
      <c r="AV212" s="21"/>
      <c r="AW212" s="21"/>
      <c r="AX212" s="21"/>
      <c r="AY212" s="21"/>
      <c r="AZ212" s="21"/>
      <c r="BA212" s="21"/>
      <c r="BB212" s="21"/>
      <c r="BC212" s="21"/>
      <c r="BD212" s="21"/>
      <c r="BE212" s="21"/>
      <c r="BF212" s="21"/>
      <c r="BG212" s="21"/>
      <c r="BH212" s="21"/>
      <c r="BI212" s="21"/>
      <c r="BJ212" s="21"/>
      <c r="BK212" s="21"/>
      <c r="BL212" s="21"/>
      <c r="BM212" s="21"/>
      <c r="BN212" s="21"/>
      <c r="BO212" s="21"/>
      <c r="BP212" s="21"/>
      <c r="BQ212" s="21"/>
      <c r="BR212" s="21"/>
      <c r="BS212" s="21"/>
      <c r="BT212" s="21"/>
      <c r="BU212" s="21"/>
      <c r="BV212" s="21"/>
      <c r="BW212" s="21"/>
      <c r="BX212" s="21"/>
      <c r="BY212" s="21"/>
      <c r="BZ212" s="21"/>
      <c r="CA212" s="21"/>
      <c r="CB212" s="21"/>
      <c r="CC212" s="21"/>
      <c r="CD212" s="21"/>
      <c r="CE212" s="21"/>
      <c r="CF212" s="21"/>
      <c r="CG212" s="21"/>
      <c r="CH212" s="21"/>
      <c r="CI212" s="21"/>
      <c r="CJ212" s="21"/>
      <c r="CK212" s="21"/>
      <c r="CL212" s="21"/>
      <c r="CM212" s="21"/>
      <c r="CN212" s="21"/>
      <c r="CO212" s="21"/>
      <c r="CP212" s="21"/>
      <c r="CQ212" s="21"/>
      <c r="CR212" s="21"/>
      <c r="CS212" s="21"/>
      <c r="CT212" s="21"/>
      <c r="CU212" s="21"/>
      <c r="CV212" s="21"/>
      <c r="CW212" s="21"/>
      <c r="CX212" s="21"/>
      <c r="CY212" s="21"/>
      <c r="CZ212" s="21"/>
      <c r="DA212" s="21"/>
      <c r="DB212" s="21"/>
      <c r="DC212" s="21"/>
      <c r="DD212" s="21"/>
      <c r="DE212" s="21"/>
      <c r="DF212" s="21"/>
      <c r="DG212" s="21"/>
      <c r="DH212" s="21"/>
      <c r="DI212" s="21"/>
      <c r="DJ212" s="21"/>
      <c r="DK212" s="21"/>
      <c r="DL212" s="21"/>
      <c r="DM212" s="21"/>
      <c r="DN212" s="21"/>
      <c r="DO212" s="21"/>
      <c r="DP212" s="21"/>
      <c r="DQ212" s="21"/>
      <c r="DR212" s="21"/>
      <c r="DS212" s="21"/>
      <c r="DT212" s="21"/>
      <c r="DU212" s="21"/>
      <c r="DV212" s="21"/>
      <c r="DW212" s="21"/>
      <c r="DX212" s="21"/>
      <c r="DY212" s="21"/>
      <c r="DZ212" s="21"/>
      <c r="EA212" s="21"/>
      <c r="EB212" s="21"/>
      <c r="EC212" s="21"/>
      <c r="ED212" s="21"/>
      <c r="EE212" s="21"/>
      <c r="EF212" s="21"/>
      <c r="EG212" s="21"/>
      <c r="EH212" s="21"/>
      <c r="EI212" s="21"/>
      <c r="EJ212" s="21"/>
      <c r="EK212" s="21"/>
      <c r="EL212" s="21"/>
      <c r="EM212" s="21"/>
      <c r="EN212" s="21"/>
      <c r="EO212" s="21"/>
    </row>
    <row r="213" spans="1:145" ht="15" customHeight="1">
      <c r="A213" s="21"/>
      <c r="B213" s="21"/>
      <c r="C213" s="21"/>
      <c r="D213" s="21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  <c r="AH213" s="21"/>
      <c r="AI213" s="21"/>
      <c r="AJ213" s="21"/>
      <c r="AK213" s="21"/>
      <c r="AL213" s="21"/>
      <c r="AM213" s="21"/>
      <c r="AN213" s="21"/>
      <c r="AO213" s="21"/>
      <c r="AP213" s="21"/>
      <c r="AQ213" s="21"/>
      <c r="AR213" s="21"/>
      <c r="AS213" s="21"/>
      <c r="AT213" s="21"/>
      <c r="AU213" s="21"/>
      <c r="AV213" s="21"/>
      <c r="AW213" s="21"/>
      <c r="AX213" s="21"/>
      <c r="AY213" s="21"/>
      <c r="AZ213" s="21"/>
      <c r="BA213" s="21"/>
      <c r="BB213" s="21"/>
      <c r="BC213" s="21"/>
      <c r="BD213" s="21"/>
      <c r="BE213" s="21"/>
      <c r="BF213" s="21"/>
      <c r="BG213" s="21"/>
      <c r="BH213" s="21"/>
      <c r="BI213" s="21"/>
      <c r="BJ213" s="21"/>
      <c r="BK213" s="21"/>
      <c r="BL213" s="21"/>
      <c r="BM213" s="21"/>
      <c r="BN213" s="21"/>
      <c r="BO213" s="21"/>
      <c r="BP213" s="21"/>
      <c r="BQ213" s="21"/>
      <c r="BR213" s="21"/>
      <c r="BS213" s="21"/>
      <c r="BT213" s="21"/>
      <c r="BU213" s="21"/>
      <c r="BV213" s="21"/>
      <c r="BW213" s="21"/>
      <c r="BX213" s="21"/>
      <c r="BY213" s="21"/>
      <c r="BZ213" s="21"/>
      <c r="CA213" s="21"/>
      <c r="CB213" s="21"/>
      <c r="CC213" s="21"/>
      <c r="CD213" s="21"/>
      <c r="CE213" s="21"/>
      <c r="CF213" s="21"/>
      <c r="CG213" s="21"/>
      <c r="CH213" s="21"/>
      <c r="CI213" s="21"/>
      <c r="CJ213" s="21"/>
      <c r="CK213" s="21"/>
      <c r="CL213" s="21"/>
      <c r="CM213" s="21"/>
      <c r="CN213" s="21"/>
      <c r="CO213" s="21"/>
      <c r="CP213" s="21"/>
      <c r="CQ213" s="21"/>
      <c r="CR213" s="21"/>
      <c r="CS213" s="21"/>
      <c r="CT213" s="21"/>
      <c r="CU213" s="21"/>
      <c r="CV213" s="21"/>
      <c r="CW213" s="21"/>
      <c r="CX213" s="21"/>
      <c r="CY213" s="21"/>
      <c r="CZ213" s="21"/>
      <c r="DA213" s="21"/>
      <c r="DB213" s="21"/>
      <c r="DC213" s="21"/>
      <c r="DD213" s="21"/>
      <c r="DE213" s="21"/>
      <c r="DF213" s="21"/>
      <c r="DG213" s="21"/>
      <c r="DH213" s="21"/>
      <c r="DI213" s="21"/>
      <c r="DJ213" s="21"/>
      <c r="DK213" s="21"/>
      <c r="DL213" s="21"/>
      <c r="DM213" s="21"/>
      <c r="DN213" s="21"/>
      <c r="DO213" s="21"/>
      <c r="DP213" s="21"/>
      <c r="DQ213" s="21"/>
      <c r="DR213" s="21"/>
      <c r="DS213" s="21"/>
      <c r="DT213" s="21"/>
      <c r="DU213" s="21"/>
      <c r="DV213" s="21"/>
      <c r="DW213" s="21"/>
      <c r="DX213" s="21"/>
      <c r="DY213" s="21"/>
      <c r="DZ213" s="21"/>
      <c r="EA213" s="21"/>
      <c r="EB213" s="21"/>
      <c r="EC213" s="21"/>
      <c r="ED213" s="21"/>
      <c r="EE213" s="21"/>
      <c r="EF213" s="21"/>
      <c r="EG213" s="21"/>
      <c r="EH213" s="21"/>
      <c r="EI213" s="21"/>
      <c r="EJ213" s="21"/>
      <c r="EK213" s="21"/>
      <c r="EL213" s="21"/>
      <c r="EM213" s="21"/>
      <c r="EN213" s="21"/>
      <c r="EO213" s="21"/>
    </row>
    <row r="214" spans="1:145" ht="15" customHeight="1">
      <c r="A214" s="21"/>
      <c r="B214" s="21"/>
      <c r="C214" s="21"/>
      <c r="D214" s="21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  <c r="AH214" s="21"/>
      <c r="AI214" s="21"/>
      <c r="AJ214" s="21"/>
      <c r="AK214" s="21"/>
      <c r="AL214" s="21"/>
      <c r="AM214" s="21"/>
      <c r="AN214" s="21"/>
      <c r="AO214" s="21"/>
      <c r="AP214" s="21"/>
      <c r="AQ214" s="21"/>
      <c r="AR214" s="21"/>
      <c r="AS214" s="21"/>
      <c r="AT214" s="21"/>
      <c r="AU214" s="21"/>
      <c r="AV214" s="21"/>
      <c r="AW214" s="21"/>
      <c r="AX214" s="21"/>
      <c r="AY214" s="21"/>
      <c r="AZ214" s="21"/>
      <c r="BA214" s="21"/>
      <c r="BB214" s="21"/>
      <c r="BC214" s="21"/>
      <c r="BD214" s="21"/>
      <c r="BE214" s="21"/>
      <c r="BF214" s="21"/>
      <c r="BG214" s="21"/>
      <c r="BH214" s="21"/>
      <c r="BI214" s="21"/>
      <c r="BJ214" s="21"/>
      <c r="BK214" s="21"/>
      <c r="BL214" s="21"/>
      <c r="BM214" s="21"/>
      <c r="BN214" s="21"/>
      <c r="BO214" s="21"/>
      <c r="BP214" s="21"/>
      <c r="BQ214" s="21"/>
      <c r="BR214" s="21"/>
      <c r="BS214" s="21"/>
      <c r="BT214" s="21"/>
      <c r="BU214" s="21"/>
      <c r="BV214" s="21"/>
      <c r="BW214" s="21"/>
      <c r="BX214" s="21"/>
      <c r="BY214" s="21"/>
      <c r="BZ214" s="21"/>
      <c r="CA214" s="21"/>
      <c r="CB214" s="21"/>
      <c r="CC214" s="21"/>
      <c r="CD214" s="21"/>
      <c r="CE214" s="21"/>
      <c r="CF214" s="21"/>
      <c r="CG214" s="21"/>
      <c r="CH214" s="21"/>
      <c r="CI214" s="21"/>
      <c r="CJ214" s="21"/>
      <c r="CK214" s="21"/>
      <c r="CL214" s="21"/>
      <c r="CM214" s="21"/>
      <c r="CN214" s="21"/>
      <c r="CO214" s="21"/>
      <c r="CP214" s="21"/>
      <c r="CQ214" s="21"/>
      <c r="CR214" s="21"/>
      <c r="CS214" s="21"/>
      <c r="CT214" s="21"/>
      <c r="CU214" s="21"/>
      <c r="CV214" s="21"/>
      <c r="CW214" s="21"/>
      <c r="CX214" s="21"/>
      <c r="CY214" s="21"/>
      <c r="CZ214" s="21"/>
      <c r="DA214" s="21"/>
      <c r="DB214" s="21"/>
      <c r="DC214" s="21"/>
      <c r="DD214" s="21"/>
      <c r="DE214" s="21"/>
      <c r="DF214" s="21"/>
      <c r="DG214" s="21"/>
      <c r="DH214" s="21"/>
      <c r="DI214" s="21"/>
      <c r="DJ214" s="21"/>
      <c r="DK214" s="21"/>
      <c r="DL214" s="21"/>
      <c r="DM214" s="21"/>
      <c r="DN214" s="21"/>
      <c r="DO214" s="21"/>
      <c r="DP214" s="21"/>
      <c r="DQ214" s="21"/>
      <c r="DR214" s="21"/>
      <c r="DS214" s="21"/>
      <c r="DT214" s="21"/>
      <c r="DU214" s="21"/>
      <c r="DV214" s="21"/>
      <c r="DW214" s="21"/>
      <c r="DX214" s="21"/>
      <c r="DY214" s="21"/>
      <c r="DZ214" s="21"/>
      <c r="EA214" s="21"/>
      <c r="EB214" s="21"/>
      <c r="EC214" s="21"/>
      <c r="ED214" s="21"/>
      <c r="EE214" s="21"/>
      <c r="EF214" s="21"/>
      <c r="EG214" s="21"/>
      <c r="EH214" s="21"/>
      <c r="EI214" s="21"/>
      <c r="EJ214" s="21"/>
      <c r="EK214" s="21"/>
      <c r="EL214" s="21"/>
      <c r="EM214" s="21"/>
      <c r="EN214" s="21"/>
      <c r="EO214" s="21"/>
    </row>
    <row r="215" spans="1:145" ht="15" customHeight="1">
      <c r="A215" s="21"/>
      <c r="B215" s="21"/>
      <c r="C215" s="21"/>
      <c r="D215" s="21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  <c r="AH215" s="21"/>
      <c r="AI215" s="21"/>
      <c r="AJ215" s="21"/>
      <c r="AK215" s="21"/>
      <c r="AL215" s="21"/>
      <c r="AM215" s="21"/>
      <c r="AN215" s="21"/>
      <c r="AO215" s="21"/>
      <c r="AP215" s="21"/>
      <c r="AQ215" s="21"/>
      <c r="AR215" s="21"/>
      <c r="AS215" s="21"/>
      <c r="AT215" s="21"/>
      <c r="AU215" s="21"/>
      <c r="AV215" s="21"/>
      <c r="AW215" s="21"/>
      <c r="AX215" s="21"/>
      <c r="AY215" s="21"/>
      <c r="AZ215" s="21"/>
      <c r="BA215" s="21"/>
      <c r="BB215" s="21"/>
      <c r="BC215" s="21"/>
      <c r="BD215" s="21"/>
      <c r="BE215" s="21"/>
      <c r="BF215" s="21"/>
      <c r="BG215" s="21"/>
      <c r="BH215" s="21"/>
      <c r="BI215" s="21"/>
      <c r="BJ215" s="21"/>
      <c r="BK215" s="21"/>
      <c r="BL215" s="21"/>
      <c r="BM215" s="21"/>
      <c r="BN215" s="21"/>
      <c r="BO215" s="21"/>
      <c r="BP215" s="21"/>
      <c r="BQ215" s="21"/>
      <c r="BR215" s="21"/>
      <c r="BS215" s="21"/>
      <c r="BT215" s="21"/>
      <c r="BU215" s="21"/>
      <c r="BV215" s="21"/>
      <c r="BW215" s="21"/>
      <c r="BX215" s="21"/>
      <c r="BY215" s="21"/>
      <c r="BZ215" s="21"/>
      <c r="CA215" s="21"/>
      <c r="CB215" s="21"/>
      <c r="CC215" s="21"/>
      <c r="CD215" s="21"/>
      <c r="CE215" s="21"/>
      <c r="CF215" s="21"/>
      <c r="CG215" s="21"/>
      <c r="CH215" s="21"/>
      <c r="CI215" s="21"/>
      <c r="CJ215" s="21"/>
      <c r="CK215" s="21"/>
      <c r="CL215" s="21"/>
      <c r="CM215" s="21"/>
      <c r="CN215" s="21"/>
      <c r="CO215" s="21"/>
      <c r="CP215" s="21"/>
      <c r="CQ215" s="21"/>
      <c r="CR215" s="21"/>
      <c r="CS215" s="21"/>
      <c r="CT215" s="21"/>
      <c r="CU215" s="21"/>
      <c r="CV215" s="21"/>
      <c r="CW215" s="21"/>
      <c r="CX215" s="21"/>
      <c r="CY215" s="21"/>
      <c r="CZ215" s="21"/>
      <c r="DA215" s="21"/>
      <c r="DB215" s="21"/>
      <c r="DC215" s="21"/>
      <c r="DD215" s="21"/>
      <c r="DE215" s="21"/>
      <c r="DF215" s="21"/>
      <c r="DG215" s="21"/>
      <c r="DH215" s="21"/>
      <c r="DI215" s="21"/>
      <c r="DJ215" s="21"/>
      <c r="DK215" s="21"/>
      <c r="DL215" s="21"/>
      <c r="DM215" s="21"/>
      <c r="DN215" s="21"/>
      <c r="DO215" s="21"/>
      <c r="DP215" s="21"/>
      <c r="DQ215" s="21"/>
      <c r="DR215" s="21"/>
      <c r="DS215" s="21"/>
      <c r="DT215" s="21"/>
      <c r="DU215" s="21"/>
      <c r="DV215" s="21"/>
      <c r="DW215" s="21"/>
      <c r="DX215" s="21"/>
      <c r="DY215" s="21"/>
      <c r="DZ215" s="21"/>
      <c r="EA215" s="21"/>
      <c r="EB215" s="21"/>
      <c r="EC215" s="21"/>
      <c r="ED215" s="21"/>
      <c r="EE215" s="21"/>
      <c r="EF215" s="21"/>
      <c r="EG215" s="21"/>
      <c r="EH215" s="21"/>
      <c r="EI215" s="21"/>
      <c r="EJ215" s="21"/>
      <c r="EK215" s="21"/>
      <c r="EL215" s="21"/>
      <c r="EM215" s="21"/>
      <c r="EN215" s="21"/>
      <c r="EO215" s="21"/>
    </row>
    <row r="216" spans="1:145" ht="15" customHeight="1">
      <c r="A216" s="21"/>
      <c r="B216" s="21"/>
      <c r="C216" s="21"/>
      <c r="D216" s="21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  <c r="AH216" s="21"/>
      <c r="AI216" s="21"/>
      <c r="AJ216" s="21"/>
      <c r="AK216" s="21"/>
      <c r="AL216" s="21"/>
      <c r="AM216" s="21"/>
      <c r="AN216" s="21"/>
      <c r="AO216" s="21"/>
      <c r="AP216" s="21"/>
      <c r="AQ216" s="21"/>
      <c r="AR216" s="21"/>
      <c r="AS216" s="21"/>
      <c r="AT216" s="21"/>
      <c r="AU216" s="21"/>
      <c r="AV216" s="21"/>
      <c r="AW216" s="21"/>
      <c r="AX216" s="21"/>
      <c r="AY216" s="21"/>
      <c r="AZ216" s="21"/>
      <c r="BA216" s="21"/>
      <c r="BB216" s="21"/>
      <c r="BC216" s="21"/>
      <c r="BD216" s="21"/>
      <c r="BE216" s="21"/>
      <c r="BF216" s="21"/>
      <c r="BG216" s="21"/>
      <c r="BH216" s="21"/>
      <c r="BI216" s="21"/>
      <c r="BJ216" s="21"/>
      <c r="BK216" s="21"/>
      <c r="BL216" s="21"/>
      <c r="BM216" s="21"/>
      <c r="BN216" s="21"/>
      <c r="BO216" s="21"/>
      <c r="BP216" s="21"/>
      <c r="BQ216" s="21"/>
      <c r="BR216" s="21"/>
      <c r="BS216" s="21"/>
      <c r="BT216" s="21"/>
      <c r="BU216" s="21"/>
      <c r="BV216" s="21"/>
      <c r="BW216" s="21"/>
      <c r="BX216" s="21"/>
      <c r="BY216" s="21"/>
      <c r="BZ216" s="21"/>
      <c r="CA216" s="21"/>
      <c r="CB216" s="21"/>
      <c r="CC216" s="21"/>
      <c r="CD216" s="21"/>
      <c r="CE216" s="21"/>
      <c r="CF216" s="21"/>
      <c r="CG216" s="21"/>
      <c r="CH216" s="21"/>
      <c r="CI216" s="21"/>
      <c r="CJ216" s="21"/>
      <c r="CK216" s="21"/>
      <c r="CL216" s="21"/>
      <c r="CM216" s="21"/>
      <c r="CN216" s="21"/>
      <c r="CO216" s="21"/>
      <c r="CP216" s="21"/>
      <c r="CQ216" s="21"/>
      <c r="CR216" s="21"/>
      <c r="CS216" s="21"/>
      <c r="CT216" s="21"/>
      <c r="CU216" s="21"/>
      <c r="CV216" s="21"/>
      <c r="CW216" s="21"/>
      <c r="CX216" s="21"/>
      <c r="CY216" s="21"/>
      <c r="CZ216" s="21"/>
      <c r="DA216" s="21"/>
      <c r="DB216" s="21"/>
      <c r="DC216" s="21"/>
      <c r="DD216" s="21"/>
      <c r="DE216" s="21"/>
      <c r="DF216" s="21"/>
      <c r="DG216" s="21"/>
      <c r="DH216" s="21"/>
      <c r="DI216" s="21"/>
      <c r="DJ216" s="21"/>
      <c r="DK216" s="21"/>
      <c r="DL216" s="21"/>
      <c r="DM216" s="21"/>
      <c r="DN216" s="21"/>
      <c r="DO216" s="21"/>
      <c r="DP216" s="21"/>
      <c r="DQ216" s="21"/>
      <c r="DR216" s="21"/>
      <c r="DS216" s="21"/>
      <c r="DT216" s="21"/>
      <c r="DU216" s="21"/>
      <c r="DV216" s="21"/>
      <c r="DW216" s="21"/>
      <c r="DX216" s="21"/>
      <c r="DY216" s="21"/>
      <c r="DZ216" s="21"/>
      <c r="EA216" s="21"/>
      <c r="EB216" s="21"/>
      <c r="EC216" s="21"/>
      <c r="ED216" s="21"/>
      <c r="EE216" s="21"/>
      <c r="EF216" s="21"/>
      <c r="EG216" s="21"/>
      <c r="EH216" s="21"/>
      <c r="EI216" s="21"/>
      <c r="EJ216" s="21"/>
      <c r="EK216" s="21"/>
      <c r="EL216" s="21"/>
      <c r="EM216" s="21"/>
      <c r="EN216" s="21"/>
      <c r="EO216" s="21"/>
    </row>
    <row r="217" spans="1:145" ht="15" customHeight="1">
      <c r="A217" s="21"/>
      <c r="B217" s="21"/>
      <c r="C217" s="21"/>
      <c r="D217" s="21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  <c r="AH217" s="21"/>
      <c r="AI217" s="21"/>
      <c r="AJ217" s="21"/>
      <c r="AK217" s="21"/>
      <c r="AL217" s="21"/>
      <c r="AM217" s="21"/>
      <c r="AN217" s="21"/>
      <c r="AO217" s="21"/>
      <c r="AP217" s="21"/>
      <c r="AQ217" s="21"/>
      <c r="AR217" s="21"/>
      <c r="AS217" s="21"/>
      <c r="AT217" s="21"/>
      <c r="AU217" s="21"/>
      <c r="AV217" s="21"/>
      <c r="AW217" s="21"/>
      <c r="AX217" s="21"/>
      <c r="AY217" s="21"/>
      <c r="AZ217" s="21"/>
      <c r="BA217" s="21"/>
      <c r="BB217" s="21"/>
      <c r="BC217" s="21"/>
      <c r="BD217" s="21"/>
      <c r="BE217" s="21"/>
      <c r="BF217" s="21"/>
      <c r="BG217" s="21"/>
      <c r="BH217" s="21"/>
      <c r="BI217" s="21"/>
      <c r="BJ217" s="21"/>
      <c r="BK217" s="21"/>
      <c r="BL217" s="21"/>
      <c r="BM217" s="21"/>
      <c r="BN217" s="21"/>
      <c r="BO217" s="21"/>
      <c r="BP217" s="21"/>
      <c r="BQ217" s="21"/>
      <c r="BR217" s="21"/>
      <c r="BS217" s="21"/>
      <c r="BT217" s="21"/>
      <c r="BU217" s="21"/>
      <c r="BV217" s="21"/>
      <c r="BW217" s="21"/>
      <c r="BX217" s="21"/>
      <c r="BY217" s="21"/>
      <c r="BZ217" s="21"/>
      <c r="CA217" s="21"/>
      <c r="CB217" s="21"/>
      <c r="CC217" s="21"/>
      <c r="CD217" s="21"/>
      <c r="CE217" s="21"/>
      <c r="CF217" s="21"/>
      <c r="CG217" s="21"/>
      <c r="CH217" s="21"/>
      <c r="CI217" s="21"/>
      <c r="CJ217" s="21"/>
      <c r="CK217" s="21"/>
      <c r="CL217" s="21"/>
      <c r="CM217" s="21"/>
      <c r="CN217" s="21"/>
      <c r="CO217" s="21"/>
      <c r="CP217" s="21"/>
      <c r="CQ217" s="21"/>
      <c r="CR217" s="21"/>
      <c r="CS217" s="21"/>
      <c r="CT217" s="21"/>
      <c r="CU217" s="21"/>
      <c r="CV217" s="21"/>
      <c r="CW217" s="21"/>
      <c r="CX217" s="21"/>
      <c r="CY217" s="21"/>
      <c r="CZ217" s="21"/>
      <c r="DA217" s="21"/>
      <c r="DB217" s="21"/>
      <c r="DC217" s="21"/>
      <c r="DD217" s="21"/>
      <c r="DE217" s="21"/>
      <c r="DF217" s="21"/>
      <c r="DG217" s="21"/>
      <c r="DH217" s="21"/>
      <c r="DI217" s="21"/>
      <c r="DJ217" s="21"/>
      <c r="DK217" s="21"/>
      <c r="DL217" s="21"/>
      <c r="DM217" s="21"/>
      <c r="DN217" s="21"/>
      <c r="DO217" s="21"/>
      <c r="DP217" s="21"/>
      <c r="DQ217" s="21"/>
      <c r="DR217" s="21"/>
      <c r="DS217" s="21"/>
      <c r="DT217" s="21"/>
      <c r="DU217" s="21"/>
      <c r="DV217" s="21"/>
      <c r="DW217" s="21"/>
      <c r="DX217" s="21"/>
      <c r="DY217" s="21"/>
      <c r="DZ217" s="21"/>
      <c r="EA217" s="21"/>
      <c r="EB217" s="21"/>
      <c r="EC217" s="21"/>
      <c r="ED217" s="21"/>
      <c r="EE217" s="21"/>
      <c r="EF217" s="21"/>
      <c r="EG217" s="21"/>
      <c r="EH217" s="21"/>
      <c r="EI217" s="21"/>
      <c r="EJ217" s="21"/>
      <c r="EK217" s="21"/>
      <c r="EL217" s="21"/>
      <c r="EM217" s="21"/>
      <c r="EN217" s="21"/>
      <c r="EO217" s="21"/>
    </row>
    <row r="218" spans="1:145" ht="15" customHeight="1">
      <c r="A218" s="21"/>
      <c r="B218" s="21"/>
      <c r="C218" s="21"/>
      <c r="D218" s="21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  <c r="AH218" s="21"/>
      <c r="AI218" s="21"/>
      <c r="AJ218" s="21"/>
      <c r="AK218" s="21"/>
      <c r="AL218" s="21"/>
      <c r="AM218" s="21"/>
      <c r="AN218" s="21"/>
      <c r="AO218" s="21"/>
      <c r="AP218" s="21"/>
      <c r="AQ218" s="21"/>
      <c r="AR218" s="21"/>
      <c r="AS218" s="21"/>
      <c r="AT218" s="21"/>
      <c r="AU218" s="21"/>
      <c r="AV218" s="21"/>
      <c r="AW218" s="21"/>
      <c r="AX218" s="21"/>
      <c r="AY218" s="21"/>
      <c r="AZ218" s="21"/>
      <c r="BA218" s="21"/>
      <c r="BB218" s="21"/>
      <c r="BC218" s="21"/>
      <c r="BD218" s="21"/>
      <c r="BE218" s="21"/>
      <c r="BF218" s="21"/>
      <c r="BG218" s="21"/>
      <c r="BH218" s="21"/>
      <c r="BI218" s="21"/>
      <c r="BJ218" s="21"/>
      <c r="BK218" s="21"/>
      <c r="BL218" s="21"/>
      <c r="BM218" s="21"/>
      <c r="BN218" s="21"/>
      <c r="BO218" s="21"/>
      <c r="BP218" s="21"/>
      <c r="BQ218" s="21"/>
      <c r="BR218" s="21"/>
      <c r="BS218" s="21"/>
      <c r="BT218" s="21"/>
      <c r="BU218" s="21"/>
      <c r="BV218" s="21"/>
      <c r="BW218" s="21"/>
      <c r="BX218" s="21"/>
      <c r="BY218" s="21"/>
      <c r="BZ218" s="21"/>
      <c r="CA218" s="21"/>
      <c r="CB218" s="21"/>
      <c r="CC218" s="21"/>
      <c r="CD218" s="21"/>
      <c r="CE218" s="21"/>
      <c r="CF218" s="21"/>
      <c r="CG218" s="21"/>
      <c r="CH218" s="21"/>
      <c r="CI218" s="21"/>
      <c r="CJ218" s="21"/>
      <c r="CK218" s="21"/>
      <c r="CL218" s="21"/>
      <c r="CM218" s="21"/>
      <c r="CN218" s="21"/>
      <c r="CO218" s="21"/>
      <c r="CP218" s="21"/>
      <c r="CQ218" s="21"/>
      <c r="CR218" s="21"/>
      <c r="CS218" s="21"/>
      <c r="CT218" s="21"/>
      <c r="CU218" s="21"/>
      <c r="CV218" s="21"/>
      <c r="CW218" s="21"/>
      <c r="CX218" s="21"/>
      <c r="CY218" s="21"/>
      <c r="CZ218" s="21"/>
      <c r="DA218" s="21"/>
      <c r="DB218" s="21"/>
      <c r="DC218" s="21"/>
      <c r="DD218" s="21"/>
      <c r="DE218" s="21"/>
      <c r="DF218" s="21"/>
      <c r="DG218" s="21"/>
      <c r="DH218" s="21"/>
      <c r="DI218" s="21"/>
      <c r="DJ218" s="21"/>
      <c r="DK218" s="21"/>
      <c r="DL218" s="21"/>
      <c r="DM218" s="21"/>
      <c r="DN218" s="21"/>
      <c r="DO218" s="21"/>
      <c r="DP218" s="21"/>
      <c r="DQ218" s="21"/>
      <c r="DR218" s="21"/>
      <c r="DS218" s="21"/>
      <c r="DT218" s="21"/>
      <c r="DU218" s="21"/>
      <c r="DV218" s="21"/>
      <c r="DW218" s="21"/>
      <c r="DX218" s="21"/>
      <c r="DY218" s="21"/>
      <c r="DZ218" s="21"/>
      <c r="EA218" s="21"/>
      <c r="EB218" s="21"/>
      <c r="EC218" s="21"/>
      <c r="ED218" s="21"/>
      <c r="EE218" s="21"/>
      <c r="EF218" s="21"/>
      <c r="EG218" s="21"/>
      <c r="EH218" s="21"/>
      <c r="EI218" s="21"/>
      <c r="EJ218" s="21"/>
      <c r="EK218" s="21"/>
      <c r="EL218" s="21"/>
      <c r="EM218" s="21"/>
      <c r="EN218" s="21"/>
      <c r="EO218" s="21"/>
    </row>
    <row r="219" spans="1:145" ht="15" customHeight="1">
      <c r="A219" s="21"/>
      <c r="B219" s="21"/>
      <c r="C219" s="21"/>
      <c r="D219" s="21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  <c r="AH219" s="21"/>
      <c r="AI219" s="21"/>
      <c r="AJ219" s="21"/>
      <c r="AK219" s="21"/>
      <c r="AL219" s="21"/>
      <c r="AM219" s="21"/>
      <c r="AN219" s="21"/>
      <c r="AO219" s="21"/>
      <c r="AP219" s="21"/>
      <c r="AQ219" s="21"/>
      <c r="AR219" s="21"/>
      <c r="AS219" s="21"/>
      <c r="AT219" s="21"/>
      <c r="AU219" s="21"/>
      <c r="AV219" s="21"/>
      <c r="AW219" s="21"/>
      <c r="AX219" s="21"/>
      <c r="AY219" s="21"/>
      <c r="AZ219" s="21"/>
      <c r="BA219" s="21"/>
      <c r="BB219" s="21"/>
      <c r="BC219" s="21"/>
      <c r="BD219" s="21"/>
      <c r="BE219" s="21"/>
      <c r="BF219" s="21"/>
      <c r="BG219" s="21"/>
      <c r="BH219" s="21"/>
      <c r="BI219" s="21"/>
      <c r="BJ219" s="21"/>
      <c r="BK219" s="21"/>
      <c r="BL219" s="21"/>
      <c r="BM219" s="21"/>
      <c r="BN219" s="21"/>
      <c r="BO219" s="21"/>
      <c r="BP219" s="21"/>
      <c r="BQ219" s="21"/>
      <c r="BR219" s="21"/>
      <c r="BS219" s="21"/>
      <c r="BT219" s="21"/>
      <c r="BU219" s="21"/>
      <c r="BV219" s="21"/>
      <c r="BW219" s="21"/>
      <c r="BX219" s="21"/>
      <c r="BY219" s="21"/>
      <c r="BZ219" s="21"/>
      <c r="CA219" s="21"/>
      <c r="CB219" s="21"/>
      <c r="CC219" s="21"/>
      <c r="CD219" s="21"/>
      <c r="CE219" s="21"/>
      <c r="CF219" s="21"/>
      <c r="CG219" s="21"/>
      <c r="CH219" s="21"/>
      <c r="CI219" s="21"/>
      <c r="CJ219" s="21"/>
      <c r="CK219" s="21"/>
      <c r="CL219" s="21"/>
      <c r="CM219" s="21"/>
      <c r="CN219" s="21"/>
      <c r="CO219" s="21"/>
      <c r="CP219" s="21"/>
      <c r="CQ219" s="21"/>
      <c r="CR219" s="21"/>
      <c r="CS219" s="21"/>
      <c r="CT219" s="21"/>
      <c r="CU219" s="21"/>
      <c r="CV219" s="21"/>
      <c r="CW219" s="21"/>
      <c r="CX219" s="21"/>
      <c r="CY219" s="21"/>
      <c r="CZ219" s="21"/>
      <c r="DA219" s="21"/>
      <c r="DB219" s="21"/>
      <c r="DC219" s="21"/>
      <c r="DD219" s="21"/>
      <c r="DE219" s="21"/>
      <c r="DF219" s="21"/>
      <c r="DG219" s="21"/>
      <c r="DH219" s="21"/>
      <c r="DI219" s="21"/>
      <c r="DJ219" s="21"/>
      <c r="DK219" s="21"/>
      <c r="DL219" s="21"/>
      <c r="DM219" s="21"/>
      <c r="DN219" s="21"/>
      <c r="DO219" s="21"/>
      <c r="DP219" s="21"/>
      <c r="DQ219" s="21"/>
      <c r="DR219" s="21"/>
      <c r="DS219" s="21"/>
      <c r="DT219" s="21"/>
      <c r="DU219" s="21"/>
      <c r="DV219" s="21"/>
      <c r="DW219" s="21"/>
      <c r="DX219" s="21"/>
      <c r="DY219" s="21"/>
      <c r="DZ219" s="21"/>
      <c r="EA219" s="21"/>
      <c r="EB219" s="21"/>
      <c r="EC219" s="21"/>
      <c r="ED219" s="21"/>
      <c r="EE219" s="21"/>
      <c r="EF219" s="21"/>
      <c r="EG219" s="21"/>
      <c r="EH219" s="21"/>
      <c r="EI219" s="21"/>
      <c r="EJ219" s="21"/>
      <c r="EK219" s="21"/>
      <c r="EL219" s="21"/>
      <c r="EM219" s="21"/>
      <c r="EN219" s="21"/>
      <c r="EO219" s="21"/>
    </row>
    <row r="220" spans="1:145" ht="15" customHeight="1">
      <c r="A220" s="21"/>
      <c r="B220" s="21"/>
      <c r="C220" s="21"/>
      <c r="D220" s="21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  <c r="AH220" s="21"/>
      <c r="AI220" s="21"/>
      <c r="AJ220" s="21"/>
      <c r="AK220" s="21"/>
      <c r="AL220" s="21"/>
      <c r="AM220" s="21"/>
      <c r="AN220" s="21"/>
      <c r="AO220" s="21"/>
      <c r="AP220" s="21"/>
      <c r="AQ220" s="21"/>
      <c r="AR220" s="21"/>
      <c r="AS220" s="21"/>
      <c r="AT220" s="21"/>
      <c r="AU220" s="21"/>
      <c r="AV220" s="21"/>
      <c r="AW220" s="21"/>
      <c r="AX220" s="21"/>
      <c r="AY220" s="21"/>
      <c r="AZ220" s="21"/>
      <c r="BA220" s="21"/>
      <c r="BB220" s="21"/>
      <c r="BC220" s="21"/>
      <c r="BD220" s="21"/>
      <c r="BE220" s="21"/>
      <c r="BF220" s="21"/>
      <c r="BG220" s="21"/>
      <c r="BH220" s="21"/>
      <c r="BI220" s="21"/>
      <c r="BJ220" s="21"/>
      <c r="BK220" s="21"/>
      <c r="BL220" s="21"/>
      <c r="BM220" s="21"/>
      <c r="BN220" s="21"/>
      <c r="BO220" s="21"/>
      <c r="BP220" s="21"/>
      <c r="BQ220" s="21"/>
      <c r="BR220" s="21"/>
      <c r="BS220" s="21"/>
      <c r="BT220" s="21"/>
      <c r="BU220" s="21"/>
      <c r="BV220" s="21"/>
      <c r="BW220" s="21"/>
      <c r="BX220" s="21"/>
      <c r="BY220" s="21"/>
      <c r="BZ220" s="21"/>
      <c r="CA220" s="21"/>
      <c r="CB220" s="21"/>
      <c r="CC220" s="21"/>
      <c r="CD220" s="21"/>
      <c r="CE220" s="21"/>
      <c r="CF220" s="21"/>
      <c r="CG220" s="21"/>
      <c r="CH220" s="21"/>
      <c r="CI220" s="21"/>
      <c r="CJ220" s="21"/>
      <c r="CK220" s="21"/>
      <c r="CL220" s="21"/>
      <c r="CM220" s="21"/>
      <c r="CN220" s="21"/>
      <c r="CO220" s="21"/>
      <c r="CP220" s="21"/>
      <c r="CQ220" s="21"/>
      <c r="CR220" s="21"/>
      <c r="CS220" s="21"/>
      <c r="CT220" s="21"/>
      <c r="CU220" s="21"/>
      <c r="CV220" s="21"/>
      <c r="CW220" s="21"/>
      <c r="CX220" s="21"/>
      <c r="CY220" s="21"/>
      <c r="CZ220" s="21"/>
      <c r="DA220" s="21"/>
      <c r="DB220" s="21"/>
      <c r="DC220" s="21"/>
      <c r="DD220" s="21"/>
      <c r="DE220" s="21"/>
      <c r="DF220" s="21"/>
      <c r="DG220" s="21"/>
      <c r="DH220" s="21"/>
      <c r="DI220" s="21"/>
      <c r="DJ220" s="21"/>
      <c r="DK220" s="21"/>
      <c r="DL220" s="21"/>
      <c r="DM220" s="21"/>
      <c r="DN220" s="21"/>
      <c r="DO220" s="21"/>
      <c r="DP220" s="21"/>
      <c r="DQ220" s="21"/>
      <c r="DR220" s="21"/>
      <c r="DS220" s="21"/>
      <c r="DT220" s="21"/>
      <c r="DU220" s="21"/>
      <c r="DV220" s="21"/>
      <c r="DW220" s="21"/>
      <c r="DX220" s="21"/>
      <c r="DY220" s="21"/>
      <c r="DZ220" s="21"/>
      <c r="EA220" s="21"/>
      <c r="EB220" s="21"/>
      <c r="EC220" s="21"/>
      <c r="ED220" s="21"/>
      <c r="EE220" s="21"/>
      <c r="EF220" s="21"/>
      <c r="EG220" s="21"/>
      <c r="EH220" s="21"/>
      <c r="EI220" s="21"/>
      <c r="EJ220" s="21"/>
      <c r="EK220" s="21"/>
      <c r="EL220" s="21"/>
      <c r="EM220" s="21"/>
      <c r="EN220" s="21"/>
      <c r="EO220" s="21"/>
    </row>
    <row r="221" spans="1:145" ht="15" customHeight="1">
      <c r="A221" s="21"/>
      <c r="B221" s="21"/>
      <c r="C221" s="21"/>
      <c r="D221" s="21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  <c r="AH221" s="21"/>
      <c r="AI221" s="21"/>
      <c r="AJ221" s="21"/>
      <c r="AK221" s="21"/>
      <c r="AL221" s="21"/>
      <c r="AM221" s="21"/>
      <c r="AN221" s="21"/>
      <c r="AO221" s="21"/>
      <c r="AP221" s="21"/>
      <c r="AQ221" s="21"/>
      <c r="AR221" s="21"/>
      <c r="AS221" s="21"/>
      <c r="AT221" s="21"/>
      <c r="AU221" s="21"/>
      <c r="AV221" s="21"/>
      <c r="AW221" s="21"/>
      <c r="AX221" s="21"/>
      <c r="AY221" s="21"/>
      <c r="AZ221" s="21"/>
      <c r="BA221" s="21"/>
      <c r="BB221" s="21"/>
      <c r="BC221" s="21"/>
      <c r="BD221" s="21"/>
      <c r="BE221" s="21"/>
      <c r="BF221" s="21"/>
      <c r="BG221" s="21"/>
      <c r="BH221" s="21"/>
      <c r="BI221" s="21"/>
      <c r="BJ221" s="21"/>
      <c r="BK221" s="21"/>
      <c r="BL221" s="21"/>
      <c r="BM221" s="21"/>
      <c r="BN221" s="21"/>
      <c r="BO221" s="21"/>
      <c r="BP221" s="21"/>
      <c r="BQ221" s="21"/>
      <c r="BR221" s="21"/>
      <c r="BS221" s="21"/>
      <c r="BT221" s="21"/>
      <c r="BU221" s="21"/>
      <c r="BV221" s="21"/>
      <c r="BW221" s="21"/>
      <c r="BX221" s="21"/>
      <c r="BY221" s="21"/>
      <c r="BZ221" s="21"/>
      <c r="CA221" s="21"/>
      <c r="CB221" s="21"/>
      <c r="CC221" s="21"/>
      <c r="CD221" s="21"/>
      <c r="CE221" s="21"/>
      <c r="CF221" s="21"/>
      <c r="CG221" s="21"/>
      <c r="CH221" s="21"/>
      <c r="CI221" s="21"/>
      <c r="CJ221" s="21"/>
      <c r="CK221" s="21"/>
      <c r="CL221" s="21"/>
      <c r="CM221" s="21"/>
      <c r="CN221" s="21"/>
      <c r="CO221" s="21"/>
      <c r="CP221" s="21"/>
      <c r="CQ221" s="21"/>
      <c r="CR221" s="21"/>
      <c r="CS221" s="21"/>
      <c r="CT221" s="21"/>
      <c r="CU221" s="21"/>
      <c r="CV221" s="21"/>
      <c r="CW221" s="21"/>
      <c r="CX221" s="21"/>
      <c r="CY221" s="21"/>
      <c r="CZ221" s="21"/>
      <c r="DA221" s="21"/>
      <c r="DB221" s="21"/>
      <c r="DC221" s="21"/>
      <c r="DD221" s="21"/>
      <c r="DE221" s="21"/>
      <c r="DF221" s="21"/>
      <c r="DG221" s="21"/>
      <c r="DH221" s="21"/>
      <c r="DI221" s="21"/>
      <c r="DJ221" s="21"/>
      <c r="DK221" s="21"/>
      <c r="DL221" s="21"/>
      <c r="DM221" s="21"/>
      <c r="DN221" s="21"/>
      <c r="DO221" s="21"/>
      <c r="DP221" s="21"/>
      <c r="DQ221" s="21"/>
      <c r="DR221" s="21"/>
      <c r="DS221" s="21"/>
      <c r="DT221" s="21"/>
      <c r="DU221" s="21"/>
      <c r="DV221" s="21"/>
      <c r="DW221" s="21"/>
      <c r="DX221" s="21"/>
      <c r="DY221" s="21"/>
      <c r="DZ221" s="21"/>
      <c r="EA221" s="21"/>
      <c r="EB221" s="21"/>
      <c r="EC221" s="21"/>
      <c r="ED221" s="21"/>
      <c r="EE221" s="21"/>
      <c r="EF221" s="21"/>
      <c r="EG221" s="21"/>
      <c r="EH221" s="21"/>
      <c r="EI221" s="21"/>
      <c r="EJ221" s="21"/>
      <c r="EK221" s="21"/>
      <c r="EL221" s="21"/>
      <c r="EM221" s="21"/>
      <c r="EN221" s="21"/>
      <c r="EO221" s="21"/>
    </row>
    <row r="222" spans="1:145" ht="15" customHeight="1">
      <c r="A222" s="21"/>
      <c r="B222" s="21"/>
      <c r="C222" s="21"/>
      <c r="D222" s="21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  <c r="AH222" s="21"/>
      <c r="AI222" s="21"/>
      <c r="AJ222" s="21"/>
      <c r="AK222" s="21"/>
      <c r="AL222" s="21"/>
      <c r="AM222" s="21"/>
      <c r="AN222" s="21"/>
      <c r="AO222" s="21"/>
      <c r="AP222" s="21"/>
      <c r="AQ222" s="21"/>
      <c r="AR222" s="21"/>
      <c r="AS222" s="21"/>
      <c r="AT222" s="21"/>
      <c r="AU222" s="21"/>
      <c r="AV222" s="21"/>
      <c r="AW222" s="21"/>
      <c r="AX222" s="21"/>
      <c r="AY222" s="21"/>
      <c r="AZ222" s="21"/>
      <c r="BA222" s="21"/>
      <c r="BB222" s="21"/>
      <c r="BC222" s="21"/>
      <c r="BD222" s="21"/>
      <c r="BE222" s="21"/>
      <c r="BF222" s="21"/>
      <c r="BG222" s="21"/>
      <c r="BH222" s="21"/>
      <c r="BI222" s="21"/>
      <c r="BJ222" s="21"/>
      <c r="BK222" s="21"/>
      <c r="BL222" s="21"/>
      <c r="BM222" s="21"/>
      <c r="BN222" s="21"/>
      <c r="BO222" s="21"/>
      <c r="BP222" s="21"/>
      <c r="BQ222" s="21"/>
      <c r="BR222" s="21"/>
      <c r="BS222" s="21"/>
      <c r="BT222" s="21"/>
      <c r="BU222" s="21"/>
      <c r="BV222" s="21"/>
      <c r="BW222" s="21"/>
      <c r="BX222" s="21"/>
      <c r="BY222" s="21"/>
      <c r="BZ222" s="21"/>
      <c r="CA222" s="21"/>
      <c r="CB222" s="21"/>
      <c r="CC222" s="21"/>
      <c r="CD222" s="21"/>
      <c r="CE222" s="21"/>
      <c r="CF222" s="21"/>
      <c r="CG222" s="21"/>
      <c r="CH222" s="21"/>
      <c r="CI222" s="21"/>
      <c r="CJ222" s="21"/>
      <c r="CK222" s="21"/>
      <c r="CL222" s="21"/>
      <c r="CM222" s="21"/>
      <c r="CN222" s="21"/>
      <c r="CO222" s="21"/>
      <c r="CP222" s="21"/>
      <c r="CQ222" s="21"/>
      <c r="CR222" s="21"/>
      <c r="CS222" s="21"/>
      <c r="CT222" s="21"/>
      <c r="CU222" s="21"/>
      <c r="CV222" s="21"/>
      <c r="CW222" s="21"/>
      <c r="CX222" s="21"/>
      <c r="CY222" s="21"/>
      <c r="CZ222" s="21"/>
      <c r="DA222" s="21"/>
      <c r="DB222" s="21"/>
      <c r="DC222" s="21"/>
      <c r="DD222" s="21"/>
      <c r="DE222" s="21"/>
      <c r="DF222" s="21"/>
      <c r="DG222" s="21"/>
      <c r="DH222" s="21"/>
      <c r="DI222" s="21"/>
      <c r="DJ222" s="21"/>
      <c r="DK222" s="21"/>
      <c r="DL222" s="21"/>
      <c r="DM222" s="21"/>
      <c r="DN222" s="21"/>
      <c r="DO222" s="21"/>
      <c r="DP222" s="21"/>
      <c r="DQ222" s="21"/>
      <c r="DR222" s="21"/>
      <c r="DS222" s="21"/>
      <c r="DT222" s="21"/>
      <c r="DU222" s="21"/>
      <c r="DV222" s="21"/>
      <c r="DW222" s="21"/>
      <c r="DX222" s="21"/>
      <c r="DY222" s="21"/>
      <c r="DZ222" s="21"/>
      <c r="EA222" s="21"/>
      <c r="EB222" s="21"/>
      <c r="EC222" s="21"/>
      <c r="ED222" s="21"/>
      <c r="EE222" s="21"/>
      <c r="EF222" s="21"/>
      <c r="EG222" s="21"/>
      <c r="EH222" s="21"/>
      <c r="EI222" s="21"/>
      <c r="EJ222" s="21"/>
      <c r="EK222" s="21"/>
      <c r="EL222" s="21"/>
      <c r="EM222" s="21"/>
      <c r="EN222" s="21"/>
      <c r="EO222" s="21"/>
    </row>
    <row r="223" spans="1:145" ht="15" customHeight="1">
      <c r="A223" s="21"/>
      <c r="B223" s="21"/>
      <c r="C223" s="21"/>
      <c r="D223" s="21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  <c r="AH223" s="21"/>
      <c r="AI223" s="21"/>
      <c r="AJ223" s="21"/>
      <c r="AK223" s="21"/>
      <c r="AL223" s="21"/>
      <c r="AM223" s="21"/>
      <c r="AN223" s="21"/>
      <c r="AO223" s="21"/>
      <c r="AP223" s="21"/>
      <c r="AQ223" s="21"/>
      <c r="AR223" s="21"/>
      <c r="AS223" s="21"/>
      <c r="AT223" s="21"/>
      <c r="AU223" s="21"/>
      <c r="AV223" s="21"/>
      <c r="AW223" s="21"/>
      <c r="AX223" s="21"/>
      <c r="AY223" s="21"/>
      <c r="AZ223" s="21"/>
      <c r="BA223" s="21"/>
      <c r="BB223" s="21"/>
      <c r="BC223" s="21"/>
      <c r="BD223" s="21"/>
      <c r="BE223" s="21"/>
      <c r="BF223" s="21"/>
      <c r="BG223" s="21"/>
      <c r="BH223" s="21"/>
      <c r="BI223" s="21"/>
      <c r="BJ223" s="21"/>
      <c r="BK223" s="21"/>
      <c r="BL223" s="21"/>
      <c r="BM223" s="21"/>
      <c r="BN223" s="21"/>
      <c r="BO223" s="21"/>
      <c r="BP223" s="21"/>
      <c r="BQ223" s="21"/>
      <c r="BR223" s="21"/>
      <c r="BS223" s="21"/>
      <c r="BT223" s="21"/>
      <c r="BU223" s="21"/>
      <c r="BV223" s="21"/>
      <c r="BW223" s="21"/>
      <c r="BX223" s="21"/>
      <c r="BY223" s="21"/>
      <c r="BZ223" s="21"/>
      <c r="CA223" s="21"/>
      <c r="CB223" s="21"/>
      <c r="CC223" s="21"/>
      <c r="CD223" s="21"/>
      <c r="CE223" s="21"/>
      <c r="CF223" s="21"/>
      <c r="CG223" s="21"/>
      <c r="CH223" s="21"/>
      <c r="CI223" s="21"/>
      <c r="CJ223" s="21"/>
      <c r="CK223" s="21"/>
      <c r="CL223" s="21"/>
      <c r="CM223" s="21"/>
      <c r="CN223" s="21"/>
      <c r="CO223" s="21"/>
      <c r="CP223" s="21"/>
      <c r="CQ223" s="21"/>
      <c r="CR223" s="21"/>
      <c r="CS223" s="21"/>
      <c r="CT223" s="21"/>
      <c r="CU223" s="21"/>
      <c r="CV223" s="21"/>
      <c r="CW223" s="21"/>
      <c r="CX223" s="21"/>
      <c r="CY223" s="21"/>
      <c r="CZ223" s="21"/>
      <c r="DA223" s="21"/>
      <c r="DB223" s="21"/>
      <c r="DC223" s="21"/>
      <c r="DD223" s="21"/>
      <c r="DE223" s="21"/>
      <c r="DF223" s="21"/>
      <c r="DG223" s="21"/>
      <c r="DH223" s="21"/>
      <c r="DI223" s="21"/>
      <c r="DJ223" s="21"/>
      <c r="DK223" s="21"/>
      <c r="DL223" s="21"/>
      <c r="DM223" s="21"/>
      <c r="DN223" s="21"/>
      <c r="DO223" s="21"/>
      <c r="DP223" s="21"/>
      <c r="DQ223" s="21"/>
      <c r="DR223" s="21"/>
      <c r="DS223" s="21"/>
      <c r="DT223" s="21"/>
      <c r="DU223" s="21"/>
      <c r="DV223" s="21"/>
      <c r="DW223" s="21"/>
      <c r="DX223" s="21"/>
      <c r="DY223" s="21"/>
      <c r="DZ223" s="21"/>
      <c r="EA223" s="21"/>
      <c r="EB223" s="21"/>
      <c r="EC223" s="21"/>
      <c r="ED223" s="21"/>
      <c r="EE223" s="21"/>
      <c r="EF223" s="21"/>
      <c r="EG223" s="21"/>
      <c r="EH223" s="21"/>
      <c r="EI223" s="21"/>
      <c r="EJ223" s="21"/>
      <c r="EK223" s="21"/>
      <c r="EL223" s="21"/>
      <c r="EM223" s="21"/>
      <c r="EN223" s="21"/>
      <c r="EO223" s="21"/>
    </row>
    <row r="224" spans="1:145" ht="15" customHeight="1">
      <c r="A224" s="21"/>
      <c r="B224" s="21"/>
      <c r="C224" s="21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  <c r="AH224" s="21"/>
      <c r="AI224" s="21"/>
      <c r="AJ224" s="21"/>
      <c r="AK224" s="21"/>
      <c r="AL224" s="21"/>
      <c r="AM224" s="21"/>
      <c r="AN224" s="21"/>
      <c r="AO224" s="21"/>
      <c r="AP224" s="21"/>
      <c r="AQ224" s="21"/>
      <c r="AR224" s="21"/>
      <c r="AS224" s="21"/>
      <c r="AT224" s="21"/>
      <c r="AU224" s="21"/>
      <c r="AV224" s="21"/>
      <c r="AW224" s="21"/>
      <c r="AX224" s="21"/>
      <c r="AY224" s="21"/>
      <c r="AZ224" s="21"/>
      <c r="BA224" s="21"/>
      <c r="BB224" s="21"/>
      <c r="BC224" s="21"/>
      <c r="BD224" s="21"/>
      <c r="BE224" s="21"/>
      <c r="BF224" s="21"/>
      <c r="BG224" s="21"/>
      <c r="BH224" s="21"/>
      <c r="BI224" s="21"/>
      <c r="BJ224" s="21"/>
      <c r="BK224" s="21"/>
      <c r="BL224" s="21"/>
      <c r="BM224" s="21"/>
      <c r="BN224" s="21"/>
      <c r="BO224" s="21"/>
      <c r="BP224" s="21"/>
      <c r="BQ224" s="21"/>
      <c r="BR224" s="21"/>
      <c r="BS224" s="21"/>
      <c r="BT224" s="21"/>
      <c r="BU224" s="21"/>
      <c r="BV224" s="21"/>
      <c r="BW224" s="21"/>
      <c r="BX224" s="21"/>
      <c r="BY224" s="21"/>
      <c r="BZ224" s="21"/>
      <c r="CA224" s="21"/>
      <c r="CB224" s="21"/>
      <c r="CC224" s="21"/>
      <c r="CD224" s="21"/>
      <c r="CE224" s="21"/>
      <c r="CF224" s="21"/>
      <c r="CG224" s="21"/>
      <c r="CH224" s="21"/>
      <c r="CI224" s="21"/>
      <c r="CJ224" s="21"/>
      <c r="CK224" s="21"/>
      <c r="CL224" s="21"/>
      <c r="CM224" s="21"/>
      <c r="CN224" s="21"/>
      <c r="CO224" s="21"/>
      <c r="CP224" s="21"/>
      <c r="CQ224" s="21"/>
      <c r="CR224" s="21"/>
      <c r="CS224" s="21"/>
      <c r="CT224" s="21"/>
      <c r="CU224" s="21"/>
      <c r="CV224" s="21"/>
      <c r="CW224" s="21"/>
      <c r="CX224" s="21"/>
      <c r="CY224" s="21"/>
      <c r="CZ224" s="21"/>
      <c r="DA224" s="21"/>
      <c r="DB224" s="21"/>
      <c r="DC224" s="21"/>
      <c r="DD224" s="21"/>
      <c r="DE224" s="21"/>
      <c r="DF224" s="21"/>
      <c r="DG224" s="21"/>
      <c r="DH224" s="21"/>
      <c r="DI224" s="21"/>
      <c r="DJ224" s="21"/>
      <c r="DK224" s="21"/>
      <c r="DL224" s="21"/>
      <c r="DM224" s="21"/>
      <c r="DN224" s="21"/>
      <c r="DO224" s="21"/>
      <c r="DP224" s="21"/>
      <c r="DQ224" s="21"/>
      <c r="DR224" s="21"/>
      <c r="DS224" s="21"/>
      <c r="DT224" s="21"/>
      <c r="DU224" s="21"/>
      <c r="DV224" s="21"/>
      <c r="DW224" s="21"/>
      <c r="DX224" s="21"/>
      <c r="DY224" s="21"/>
      <c r="DZ224" s="21"/>
      <c r="EA224" s="21"/>
      <c r="EB224" s="21"/>
      <c r="EC224" s="21"/>
      <c r="ED224" s="21"/>
      <c r="EE224" s="21"/>
      <c r="EF224" s="21"/>
      <c r="EG224" s="21"/>
      <c r="EH224" s="21"/>
      <c r="EI224" s="21"/>
      <c r="EJ224" s="21"/>
      <c r="EK224" s="21"/>
      <c r="EL224" s="21"/>
      <c r="EM224" s="21"/>
      <c r="EN224" s="21"/>
      <c r="EO224" s="21"/>
    </row>
    <row r="225" spans="1:145" ht="15" customHeight="1">
      <c r="A225" s="21"/>
      <c r="B225" s="21"/>
      <c r="C225" s="21"/>
      <c r="D225" s="21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  <c r="AH225" s="21"/>
      <c r="AI225" s="21"/>
      <c r="AJ225" s="21"/>
      <c r="AK225" s="21"/>
      <c r="AL225" s="21"/>
      <c r="AM225" s="21"/>
      <c r="AN225" s="21"/>
      <c r="AO225" s="21"/>
      <c r="AP225" s="21"/>
      <c r="AQ225" s="21"/>
      <c r="AR225" s="21"/>
      <c r="AS225" s="21"/>
      <c r="AT225" s="21"/>
      <c r="AU225" s="21"/>
      <c r="AV225" s="21"/>
      <c r="AW225" s="21"/>
      <c r="AX225" s="21"/>
      <c r="AY225" s="21"/>
      <c r="AZ225" s="21"/>
      <c r="BA225" s="21"/>
      <c r="BB225" s="21"/>
      <c r="BC225" s="21"/>
      <c r="BD225" s="21"/>
      <c r="BE225" s="21"/>
      <c r="BF225" s="21"/>
      <c r="BG225" s="21"/>
      <c r="BH225" s="21"/>
      <c r="BI225" s="21"/>
      <c r="BJ225" s="21"/>
      <c r="BK225" s="21"/>
      <c r="BL225" s="21"/>
      <c r="BM225" s="21"/>
      <c r="BN225" s="21"/>
      <c r="BO225" s="21"/>
      <c r="BP225" s="21"/>
      <c r="BQ225" s="21"/>
      <c r="BR225" s="21"/>
      <c r="BS225" s="21"/>
      <c r="BT225" s="21"/>
      <c r="BU225" s="21"/>
      <c r="BV225" s="21"/>
      <c r="BW225" s="21"/>
      <c r="BX225" s="21"/>
      <c r="BY225" s="21"/>
      <c r="BZ225" s="21"/>
      <c r="CA225" s="21"/>
      <c r="CB225" s="21"/>
      <c r="CC225" s="21"/>
      <c r="CD225" s="21"/>
      <c r="CE225" s="21"/>
      <c r="CF225" s="21"/>
      <c r="CG225" s="21"/>
      <c r="CH225" s="21"/>
      <c r="CI225" s="21"/>
      <c r="CJ225" s="21"/>
      <c r="CK225" s="21"/>
      <c r="CL225" s="21"/>
      <c r="CM225" s="21"/>
      <c r="CN225" s="21"/>
      <c r="CO225" s="21"/>
      <c r="CP225" s="21"/>
      <c r="CQ225" s="21"/>
      <c r="CR225" s="21"/>
      <c r="CS225" s="21"/>
      <c r="CT225" s="21"/>
      <c r="CU225" s="21"/>
      <c r="CV225" s="21"/>
      <c r="CW225" s="21"/>
      <c r="CX225" s="21"/>
      <c r="CY225" s="21"/>
      <c r="CZ225" s="21"/>
      <c r="DA225" s="21"/>
      <c r="DB225" s="21"/>
      <c r="DC225" s="21"/>
      <c r="DD225" s="21"/>
      <c r="DE225" s="21"/>
      <c r="DF225" s="21"/>
      <c r="DG225" s="21"/>
      <c r="DH225" s="21"/>
      <c r="DI225" s="21"/>
      <c r="DJ225" s="21"/>
      <c r="DK225" s="21"/>
      <c r="DL225" s="21"/>
      <c r="DM225" s="21"/>
      <c r="DN225" s="21"/>
      <c r="DO225" s="21"/>
      <c r="DP225" s="21"/>
      <c r="DQ225" s="21"/>
      <c r="DR225" s="21"/>
      <c r="DS225" s="21"/>
      <c r="DT225" s="21"/>
      <c r="DU225" s="21"/>
      <c r="DV225" s="21"/>
      <c r="DW225" s="21"/>
      <c r="DX225" s="21"/>
      <c r="DY225" s="21"/>
      <c r="DZ225" s="21"/>
      <c r="EA225" s="21"/>
      <c r="EB225" s="21"/>
      <c r="EC225" s="21"/>
      <c r="ED225" s="21"/>
      <c r="EE225" s="21"/>
      <c r="EF225" s="21"/>
      <c r="EG225" s="21"/>
      <c r="EH225" s="21"/>
      <c r="EI225" s="21"/>
      <c r="EJ225" s="21"/>
      <c r="EK225" s="21"/>
      <c r="EL225" s="21"/>
      <c r="EM225" s="21"/>
      <c r="EN225" s="21"/>
      <c r="EO225" s="21"/>
    </row>
    <row r="226" spans="1:145" ht="15" customHeight="1">
      <c r="A226" s="21"/>
      <c r="B226" s="21"/>
      <c r="C226" s="21"/>
      <c r="D226" s="21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  <c r="AH226" s="21"/>
      <c r="AI226" s="21"/>
      <c r="AJ226" s="21"/>
      <c r="AK226" s="21"/>
      <c r="AL226" s="21"/>
      <c r="AM226" s="21"/>
      <c r="AN226" s="21"/>
      <c r="AO226" s="21"/>
      <c r="AP226" s="21"/>
      <c r="AQ226" s="21"/>
      <c r="AR226" s="21"/>
      <c r="AS226" s="21"/>
      <c r="AT226" s="21"/>
      <c r="AU226" s="21"/>
      <c r="AV226" s="21"/>
      <c r="AW226" s="21"/>
      <c r="AX226" s="21"/>
      <c r="AY226" s="21"/>
      <c r="AZ226" s="21"/>
      <c r="BA226" s="21"/>
      <c r="BB226" s="21"/>
      <c r="BC226" s="21"/>
      <c r="BD226" s="21"/>
      <c r="BE226" s="21"/>
      <c r="BF226" s="21"/>
      <c r="BG226" s="21"/>
      <c r="BH226" s="21"/>
      <c r="BI226" s="21"/>
      <c r="BJ226" s="21"/>
      <c r="BK226" s="21"/>
      <c r="BL226" s="21"/>
      <c r="BM226" s="21"/>
      <c r="BN226" s="21"/>
      <c r="BO226" s="21"/>
      <c r="BP226" s="21"/>
      <c r="BQ226" s="21"/>
      <c r="BR226" s="21"/>
      <c r="BS226" s="21"/>
      <c r="BT226" s="21"/>
      <c r="BU226" s="21"/>
      <c r="BV226" s="21"/>
      <c r="BW226" s="21"/>
      <c r="BX226" s="21"/>
      <c r="BY226" s="21"/>
      <c r="BZ226" s="21"/>
      <c r="CA226" s="21"/>
      <c r="CB226" s="21"/>
      <c r="CC226" s="21"/>
      <c r="CD226" s="21"/>
      <c r="CE226" s="21"/>
      <c r="CF226" s="21"/>
      <c r="CG226" s="21"/>
      <c r="CH226" s="21"/>
      <c r="CI226" s="21"/>
      <c r="CJ226" s="21"/>
      <c r="CK226" s="21"/>
      <c r="CL226" s="21"/>
      <c r="CM226" s="21"/>
      <c r="CN226" s="21"/>
      <c r="CO226" s="21"/>
      <c r="CP226" s="21"/>
      <c r="CQ226" s="21"/>
      <c r="CR226" s="21"/>
      <c r="CS226" s="21"/>
      <c r="CT226" s="21"/>
      <c r="CU226" s="21"/>
      <c r="CV226" s="21"/>
      <c r="CW226" s="21"/>
      <c r="CX226" s="21"/>
      <c r="CY226" s="21"/>
      <c r="CZ226" s="21"/>
      <c r="DA226" s="21"/>
      <c r="DB226" s="21"/>
      <c r="DC226" s="21"/>
      <c r="DD226" s="21"/>
      <c r="DE226" s="21"/>
      <c r="DF226" s="21"/>
      <c r="DG226" s="21"/>
      <c r="DH226" s="21"/>
      <c r="DI226" s="21"/>
      <c r="DJ226" s="21"/>
      <c r="DK226" s="21"/>
      <c r="DL226" s="21"/>
      <c r="DM226" s="21"/>
      <c r="DN226" s="21"/>
      <c r="DO226" s="21"/>
      <c r="DP226" s="21"/>
      <c r="DQ226" s="21"/>
      <c r="DR226" s="21"/>
      <c r="DS226" s="21"/>
      <c r="DT226" s="21"/>
      <c r="DU226" s="21"/>
      <c r="DV226" s="21"/>
      <c r="DW226" s="21"/>
      <c r="DX226" s="21"/>
      <c r="DY226" s="21"/>
      <c r="DZ226" s="21"/>
      <c r="EA226" s="21"/>
      <c r="EB226" s="21"/>
      <c r="EC226" s="21"/>
      <c r="ED226" s="21"/>
      <c r="EE226" s="21"/>
      <c r="EF226" s="21"/>
      <c r="EG226" s="21"/>
      <c r="EH226" s="21"/>
      <c r="EI226" s="21"/>
      <c r="EJ226" s="21"/>
      <c r="EK226" s="21"/>
      <c r="EL226" s="21"/>
      <c r="EM226" s="21"/>
      <c r="EN226" s="21"/>
      <c r="EO226" s="21"/>
    </row>
    <row r="227" spans="1:145" ht="15" customHeight="1">
      <c r="A227" s="21"/>
      <c r="B227" s="21"/>
      <c r="C227" s="21"/>
      <c r="D227" s="21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  <c r="AH227" s="21"/>
      <c r="AI227" s="21"/>
      <c r="AJ227" s="21"/>
      <c r="AK227" s="21"/>
      <c r="AL227" s="21"/>
      <c r="AM227" s="21"/>
      <c r="AN227" s="21"/>
      <c r="AO227" s="21"/>
      <c r="AP227" s="21"/>
      <c r="AQ227" s="21"/>
      <c r="AR227" s="21"/>
      <c r="AS227" s="21"/>
      <c r="AT227" s="21"/>
      <c r="AU227" s="21"/>
      <c r="AV227" s="21"/>
      <c r="AW227" s="21"/>
      <c r="AX227" s="21"/>
      <c r="AY227" s="21"/>
      <c r="AZ227" s="21"/>
      <c r="BA227" s="21"/>
      <c r="BB227" s="21"/>
      <c r="BC227" s="21"/>
      <c r="BD227" s="21"/>
      <c r="BE227" s="21"/>
      <c r="BF227" s="21"/>
      <c r="BG227" s="21"/>
      <c r="BH227" s="21"/>
      <c r="BI227" s="21"/>
      <c r="BJ227" s="21"/>
      <c r="BK227" s="21"/>
      <c r="BL227" s="21"/>
      <c r="BM227" s="21"/>
      <c r="BN227" s="21"/>
      <c r="BO227" s="21"/>
      <c r="BP227" s="21"/>
      <c r="BQ227" s="21"/>
      <c r="BR227" s="21"/>
      <c r="BS227" s="21"/>
      <c r="BT227" s="21"/>
      <c r="BU227" s="21"/>
      <c r="BV227" s="21"/>
      <c r="BW227" s="21"/>
      <c r="BX227" s="21"/>
      <c r="BY227" s="21"/>
      <c r="BZ227" s="21"/>
      <c r="CA227" s="21"/>
      <c r="CB227" s="21"/>
      <c r="CC227" s="21"/>
      <c r="CD227" s="21"/>
      <c r="CE227" s="21"/>
      <c r="CF227" s="21"/>
      <c r="CG227" s="21"/>
      <c r="CH227" s="21"/>
      <c r="CI227" s="21"/>
      <c r="CJ227" s="21"/>
      <c r="CK227" s="21"/>
      <c r="CL227" s="21"/>
      <c r="CM227" s="21"/>
      <c r="CN227" s="21"/>
      <c r="CO227" s="21"/>
      <c r="CP227" s="21"/>
      <c r="CQ227" s="21"/>
      <c r="CR227" s="21"/>
      <c r="CS227" s="21"/>
      <c r="CT227" s="21"/>
      <c r="CU227" s="21"/>
      <c r="CV227" s="21"/>
      <c r="CW227" s="21"/>
      <c r="CX227" s="21"/>
      <c r="CY227" s="21"/>
      <c r="CZ227" s="21"/>
      <c r="DA227" s="21"/>
      <c r="DB227" s="21"/>
      <c r="DC227" s="21"/>
      <c r="DD227" s="21"/>
      <c r="DE227" s="21"/>
      <c r="DF227" s="21"/>
      <c r="DG227" s="21"/>
      <c r="DH227" s="21"/>
      <c r="DI227" s="21"/>
      <c r="DJ227" s="21"/>
      <c r="DK227" s="21"/>
      <c r="DL227" s="21"/>
      <c r="DM227" s="21"/>
      <c r="DN227" s="21"/>
      <c r="DO227" s="21"/>
      <c r="DP227" s="21"/>
      <c r="DQ227" s="21"/>
      <c r="DR227" s="21"/>
      <c r="DS227" s="21"/>
      <c r="DT227" s="21"/>
      <c r="DU227" s="21"/>
      <c r="DV227" s="21"/>
      <c r="DW227" s="21"/>
      <c r="DX227" s="21"/>
      <c r="DY227" s="21"/>
      <c r="DZ227" s="21"/>
      <c r="EA227" s="21"/>
      <c r="EB227" s="21"/>
      <c r="EC227" s="21"/>
      <c r="ED227" s="21"/>
      <c r="EE227" s="21"/>
      <c r="EF227" s="21"/>
      <c r="EG227" s="21"/>
      <c r="EH227" s="21"/>
      <c r="EI227" s="21"/>
      <c r="EJ227" s="21"/>
      <c r="EK227" s="21"/>
      <c r="EL227" s="21"/>
      <c r="EM227" s="21"/>
      <c r="EN227" s="21"/>
      <c r="EO227" s="21"/>
    </row>
    <row r="228" spans="1:145" ht="15" customHeight="1">
      <c r="A228" s="21"/>
      <c r="B228" s="21"/>
      <c r="C228" s="21"/>
      <c r="D228" s="21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  <c r="AH228" s="21"/>
      <c r="AI228" s="21"/>
      <c r="AJ228" s="21"/>
      <c r="AK228" s="21"/>
      <c r="AL228" s="21"/>
      <c r="AM228" s="21"/>
      <c r="AN228" s="21"/>
      <c r="AO228" s="21"/>
      <c r="AP228" s="21"/>
      <c r="AQ228" s="21"/>
      <c r="AR228" s="21"/>
      <c r="AS228" s="21"/>
      <c r="AT228" s="21"/>
      <c r="AU228" s="21"/>
      <c r="AV228" s="21"/>
      <c r="AW228" s="21"/>
      <c r="AX228" s="21"/>
      <c r="AY228" s="21"/>
      <c r="AZ228" s="21"/>
      <c r="BA228" s="21"/>
      <c r="BB228" s="21"/>
      <c r="BC228" s="21"/>
      <c r="BD228" s="21"/>
      <c r="BE228" s="21"/>
      <c r="BF228" s="21"/>
      <c r="BG228" s="21"/>
      <c r="BH228" s="21"/>
      <c r="BI228" s="21"/>
      <c r="BJ228" s="21"/>
      <c r="BK228" s="21"/>
      <c r="BL228" s="21"/>
      <c r="BM228" s="21"/>
      <c r="BN228" s="21"/>
      <c r="BO228" s="21"/>
      <c r="BP228" s="21"/>
      <c r="BQ228" s="21"/>
      <c r="BR228" s="21"/>
      <c r="BS228" s="21"/>
      <c r="BT228" s="21"/>
      <c r="BU228" s="21"/>
      <c r="BV228" s="21"/>
      <c r="BW228" s="21"/>
      <c r="BX228" s="21"/>
      <c r="BY228" s="21"/>
      <c r="BZ228" s="21"/>
      <c r="CA228" s="21"/>
      <c r="CB228" s="21"/>
      <c r="CC228" s="21"/>
      <c r="CD228" s="21"/>
      <c r="CE228" s="21"/>
      <c r="CF228" s="21"/>
      <c r="CG228" s="21"/>
      <c r="CH228" s="21"/>
      <c r="CI228" s="21"/>
      <c r="CJ228" s="21"/>
      <c r="CK228" s="21"/>
      <c r="CL228" s="21"/>
      <c r="CM228" s="21"/>
      <c r="CN228" s="21"/>
      <c r="CO228" s="21"/>
      <c r="CP228" s="21"/>
      <c r="CQ228" s="21"/>
      <c r="CR228" s="21"/>
      <c r="CS228" s="21"/>
      <c r="CT228" s="21"/>
      <c r="CU228" s="21"/>
      <c r="CV228" s="21"/>
      <c r="CW228" s="21"/>
      <c r="CX228" s="21"/>
      <c r="CY228" s="21"/>
      <c r="CZ228" s="21"/>
      <c r="DA228" s="21"/>
      <c r="DB228" s="21"/>
      <c r="DC228" s="21"/>
      <c r="DD228" s="21"/>
      <c r="DE228" s="21"/>
      <c r="DF228" s="21"/>
      <c r="DG228" s="21"/>
      <c r="DH228" s="21"/>
      <c r="DI228" s="21"/>
      <c r="DJ228" s="21"/>
      <c r="DK228" s="21"/>
      <c r="DL228" s="21"/>
      <c r="DM228" s="21"/>
      <c r="DN228" s="21"/>
      <c r="DO228" s="21"/>
      <c r="DP228" s="21"/>
      <c r="DQ228" s="21"/>
      <c r="DR228" s="21"/>
      <c r="DS228" s="21"/>
      <c r="DT228" s="21"/>
      <c r="DU228" s="21"/>
      <c r="DV228" s="21"/>
      <c r="DW228" s="21"/>
      <c r="DX228" s="21"/>
      <c r="DY228" s="21"/>
      <c r="DZ228" s="21"/>
      <c r="EA228" s="21"/>
      <c r="EB228" s="21"/>
      <c r="EC228" s="21"/>
      <c r="ED228" s="21"/>
      <c r="EE228" s="21"/>
      <c r="EF228" s="21"/>
      <c r="EG228" s="21"/>
      <c r="EH228" s="21"/>
      <c r="EI228" s="21"/>
      <c r="EJ228" s="21"/>
      <c r="EK228" s="21"/>
      <c r="EL228" s="21"/>
      <c r="EM228" s="21"/>
      <c r="EN228" s="21"/>
      <c r="EO228" s="21"/>
    </row>
    <row r="229" spans="1:145" ht="15" customHeight="1">
      <c r="A229" s="21"/>
      <c r="B229" s="21"/>
      <c r="C229" s="21"/>
      <c r="D229" s="21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  <c r="AH229" s="21"/>
      <c r="AI229" s="21"/>
      <c r="AJ229" s="21"/>
      <c r="AK229" s="21"/>
      <c r="AL229" s="21"/>
      <c r="AM229" s="21"/>
      <c r="AN229" s="21"/>
      <c r="AO229" s="21"/>
      <c r="AP229" s="21"/>
      <c r="AQ229" s="21"/>
      <c r="AR229" s="21"/>
      <c r="AS229" s="21"/>
      <c r="AT229" s="21"/>
      <c r="AU229" s="21"/>
      <c r="AV229" s="21"/>
      <c r="AW229" s="21"/>
      <c r="AX229" s="21"/>
      <c r="AY229" s="21"/>
      <c r="AZ229" s="21"/>
      <c r="BA229" s="21"/>
      <c r="BB229" s="21"/>
      <c r="BC229" s="21"/>
      <c r="BD229" s="21"/>
      <c r="BE229" s="21"/>
      <c r="BF229" s="21"/>
      <c r="BG229" s="21"/>
      <c r="BH229" s="21"/>
      <c r="BI229" s="21"/>
      <c r="BJ229" s="21"/>
      <c r="BK229" s="21"/>
      <c r="BL229" s="21"/>
      <c r="BM229" s="21"/>
      <c r="BN229" s="21"/>
      <c r="BO229" s="21"/>
      <c r="BP229" s="21"/>
      <c r="BQ229" s="21"/>
      <c r="BR229" s="21"/>
      <c r="BS229" s="21"/>
      <c r="BT229" s="21"/>
      <c r="BU229" s="21"/>
      <c r="BV229" s="21"/>
      <c r="BW229" s="21"/>
      <c r="BX229" s="21"/>
      <c r="BY229" s="21"/>
      <c r="BZ229" s="21"/>
      <c r="CA229" s="21"/>
      <c r="CB229" s="21"/>
      <c r="CC229" s="21"/>
      <c r="CD229" s="21"/>
      <c r="CE229" s="21"/>
      <c r="CF229" s="21"/>
      <c r="CG229" s="21"/>
      <c r="CH229" s="21"/>
      <c r="CI229" s="21"/>
      <c r="CJ229" s="21"/>
      <c r="CK229" s="21"/>
      <c r="CL229" s="21"/>
      <c r="CM229" s="21"/>
      <c r="CN229" s="21"/>
      <c r="CO229" s="21"/>
      <c r="CP229" s="21"/>
      <c r="CQ229" s="21"/>
      <c r="CR229" s="21"/>
      <c r="CS229" s="21"/>
      <c r="CT229" s="21"/>
      <c r="CU229" s="21"/>
      <c r="CV229" s="21"/>
      <c r="CW229" s="21"/>
      <c r="CX229" s="21"/>
      <c r="CY229" s="21"/>
      <c r="CZ229" s="21"/>
      <c r="DA229" s="21"/>
      <c r="DB229" s="21"/>
      <c r="DC229" s="21"/>
      <c r="DD229" s="21"/>
      <c r="DE229" s="21"/>
      <c r="DF229" s="21"/>
      <c r="DG229" s="21"/>
      <c r="DH229" s="21"/>
      <c r="DI229" s="21"/>
      <c r="DJ229" s="21"/>
      <c r="DK229" s="21"/>
      <c r="DL229" s="21"/>
      <c r="DM229" s="21"/>
      <c r="DN229" s="21"/>
      <c r="DO229" s="21"/>
      <c r="DP229" s="21"/>
      <c r="DQ229" s="21"/>
      <c r="DR229" s="21"/>
      <c r="DS229" s="21"/>
      <c r="DT229" s="21"/>
      <c r="DU229" s="21"/>
      <c r="DV229" s="21"/>
      <c r="DW229" s="21"/>
      <c r="DX229" s="21"/>
      <c r="DY229" s="21"/>
      <c r="DZ229" s="21"/>
      <c r="EA229" s="21"/>
      <c r="EB229" s="21"/>
      <c r="EC229" s="21"/>
      <c r="ED229" s="21"/>
      <c r="EE229" s="21"/>
      <c r="EF229" s="21"/>
      <c r="EG229" s="21"/>
      <c r="EH229" s="21"/>
      <c r="EI229" s="21"/>
      <c r="EJ229" s="21"/>
      <c r="EK229" s="21"/>
      <c r="EL229" s="21"/>
      <c r="EM229" s="21"/>
      <c r="EN229" s="21"/>
      <c r="EO229" s="21"/>
    </row>
    <row r="230" spans="1:145" ht="15" customHeight="1">
      <c r="A230" s="21"/>
      <c r="B230" s="21"/>
      <c r="C230" s="21"/>
      <c r="D230" s="21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  <c r="AH230" s="21"/>
      <c r="AI230" s="21"/>
      <c r="AJ230" s="21"/>
      <c r="AK230" s="21"/>
      <c r="AL230" s="21"/>
      <c r="AM230" s="21"/>
      <c r="AN230" s="21"/>
      <c r="AO230" s="21"/>
      <c r="AP230" s="21"/>
      <c r="AQ230" s="21"/>
      <c r="AR230" s="21"/>
      <c r="AS230" s="21"/>
      <c r="AT230" s="21"/>
      <c r="AU230" s="21"/>
      <c r="AV230" s="21"/>
      <c r="AW230" s="21"/>
      <c r="AX230" s="21"/>
      <c r="AY230" s="21"/>
      <c r="AZ230" s="21"/>
      <c r="BA230" s="21"/>
      <c r="BB230" s="21"/>
      <c r="BC230" s="21"/>
      <c r="BD230" s="21"/>
      <c r="BE230" s="21"/>
      <c r="BF230" s="21"/>
      <c r="BG230" s="21"/>
      <c r="BH230" s="21"/>
      <c r="BI230" s="21"/>
      <c r="BJ230" s="21"/>
      <c r="BK230" s="21"/>
      <c r="BL230" s="21"/>
      <c r="BM230" s="21"/>
      <c r="BN230" s="21"/>
      <c r="BO230" s="21"/>
      <c r="BP230" s="21"/>
      <c r="BQ230" s="21"/>
      <c r="BR230" s="21"/>
      <c r="BS230" s="21"/>
      <c r="BT230" s="21"/>
      <c r="BU230" s="21"/>
      <c r="BV230" s="21"/>
      <c r="BW230" s="21"/>
      <c r="BX230" s="21"/>
      <c r="BY230" s="21"/>
      <c r="BZ230" s="21"/>
      <c r="CA230" s="21"/>
      <c r="CB230" s="21"/>
      <c r="CC230" s="21"/>
      <c r="CD230" s="21"/>
      <c r="CE230" s="21"/>
      <c r="CF230" s="21"/>
      <c r="CG230" s="21"/>
      <c r="CH230" s="21"/>
      <c r="CI230" s="21"/>
      <c r="CJ230" s="21"/>
      <c r="CK230" s="21"/>
      <c r="CL230" s="21"/>
      <c r="CM230" s="21"/>
      <c r="CN230" s="21"/>
      <c r="CO230" s="21"/>
      <c r="CP230" s="21"/>
      <c r="CQ230" s="21"/>
      <c r="CR230" s="21"/>
      <c r="CS230" s="21"/>
      <c r="CT230" s="21"/>
      <c r="CU230" s="21"/>
      <c r="CV230" s="21"/>
      <c r="CW230" s="21"/>
      <c r="CX230" s="21"/>
      <c r="CY230" s="21"/>
      <c r="CZ230" s="21"/>
      <c r="DA230" s="21"/>
      <c r="DB230" s="21"/>
      <c r="DC230" s="21"/>
      <c r="DD230" s="21"/>
      <c r="DE230" s="21"/>
      <c r="DF230" s="21"/>
      <c r="DG230" s="21"/>
      <c r="DH230" s="21"/>
      <c r="DI230" s="21"/>
      <c r="DJ230" s="21"/>
      <c r="DK230" s="21"/>
      <c r="DL230" s="21"/>
      <c r="DM230" s="21"/>
      <c r="DN230" s="21"/>
      <c r="DO230" s="21"/>
      <c r="DP230" s="21"/>
      <c r="DQ230" s="21"/>
      <c r="DR230" s="21"/>
      <c r="DS230" s="21"/>
      <c r="DT230" s="21"/>
      <c r="DU230" s="21"/>
      <c r="DV230" s="21"/>
      <c r="DW230" s="21"/>
      <c r="DX230" s="21"/>
      <c r="DY230" s="21"/>
      <c r="DZ230" s="21"/>
      <c r="EA230" s="21"/>
      <c r="EB230" s="21"/>
      <c r="EC230" s="21"/>
      <c r="ED230" s="21"/>
      <c r="EE230" s="21"/>
      <c r="EF230" s="21"/>
      <c r="EG230" s="21"/>
      <c r="EH230" s="21"/>
      <c r="EI230" s="21"/>
      <c r="EJ230" s="21"/>
      <c r="EK230" s="21"/>
      <c r="EL230" s="21"/>
      <c r="EM230" s="21"/>
      <c r="EN230" s="21"/>
      <c r="EO230" s="21"/>
    </row>
  </sheetData>
  <mergeCells count="1">
    <mergeCell ref="B5:C5"/>
  </mergeCells>
  <hyperlinks>
    <hyperlink ref="A2" location="'Guidance notes'!A1" display="&lt;&lt;" xr:uid="{00000000-0004-0000-0500-000000000000}"/>
  </hyperlinks>
  <pageMargins left="0.70866141732283472" right="0.70866141732283472" top="0.74803149606299213" bottom="0.74803149606299213" header="0" footer="0"/>
  <pageSetup paperSize="9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BFBFBF"/>
  </sheetPr>
  <dimension ref="A1:DV266"/>
  <sheetViews>
    <sheetView showGridLines="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E6" sqref="E6"/>
    </sheetView>
  </sheetViews>
  <sheetFormatPr baseColWidth="10" defaultColWidth="14.5" defaultRowHeight="15" customHeight="1"/>
  <cols>
    <col min="1" max="1" width="3" customWidth="1"/>
    <col min="2" max="2" width="36.5" customWidth="1"/>
    <col min="4" max="4" width="13.1640625" customWidth="1"/>
    <col min="5" max="5" width="2.83203125" customWidth="1"/>
    <col min="6" max="6" width="10.83203125" customWidth="1"/>
    <col min="7" max="126" width="11.1640625" customWidth="1"/>
  </cols>
  <sheetData>
    <row r="1" spans="1:126" ht="13.5" customHeight="1">
      <c r="A1" s="63"/>
      <c r="B1" s="221"/>
      <c r="C1" s="222"/>
      <c r="D1" s="221"/>
      <c r="E1" s="221"/>
      <c r="F1" s="221"/>
      <c r="G1" s="222">
        <v>1</v>
      </c>
      <c r="H1" s="222">
        <v>1</v>
      </c>
      <c r="I1" s="222">
        <v>1</v>
      </c>
      <c r="J1" s="222">
        <v>1</v>
      </c>
      <c r="K1" s="222">
        <v>1</v>
      </c>
      <c r="L1" s="222">
        <v>1</v>
      </c>
      <c r="M1" s="222">
        <v>1</v>
      </c>
      <c r="N1" s="222">
        <v>1</v>
      </c>
      <c r="O1" s="222">
        <v>1</v>
      </c>
      <c r="P1" s="222">
        <v>1</v>
      </c>
      <c r="Q1" s="222">
        <v>1</v>
      </c>
      <c r="R1" s="222">
        <v>1</v>
      </c>
      <c r="S1" s="222">
        <f t="shared" ref="S1:DV1" si="0">G1+1</f>
        <v>2</v>
      </c>
      <c r="T1" s="222">
        <f t="shared" si="0"/>
        <v>2</v>
      </c>
      <c r="U1" s="222">
        <f t="shared" si="0"/>
        <v>2</v>
      </c>
      <c r="V1" s="222">
        <f t="shared" si="0"/>
        <v>2</v>
      </c>
      <c r="W1" s="222">
        <f t="shared" si="0"/>
        <v>2</v>
      </c>
      <c r="X1" s="222">
        <f t="shared" si="0"/>
        <v>2</v>
      </c>
      <c r="Y1" s="222">
        <f t="shared" si="0"/>
        <v>2</v>
      </c>
      <c r="Z1" s="222">
        <f t="shared" si="0"/>
        <v>2</v>
      </c>
      <c r="AA1" s="222">
        <f t="shared" si="0"/>
        <v>2</v>
      </c>
      <c r="AB1" s="222">
        <f t="shared" si="0"/>
        <v>2</v>
      </c>
      <c r="AC1" s="222">
        <f t="shared" si="0"/>
        <v>2</v>
      </c>
      <c r="AD1" s="222">
        <f t="shared" si="0"/>
        <v>2</v>
      </c>
      <c r="AE1" s="222">
        <f t="shared" si="0"/>
        <v>3</v>
      </c>
      <c r="AF1" s="222">
        <f t="shared" si="0"/>
        <v>3</v>
      </c>
      <c r="AG1" s="222">
        <f t="shared" si="0"/>
        <v>3</v>
      </c>
      <c r="AH1" s="222">
        <f t="shared" si="0"/>
        <v>3</v>
      </c>
      <c r="AI1" s="222">
        <f t="shared" si="0"/>
        <v>3</v>
      </c>
      <c r="AJ1" s="222">
        <f t="shared" si="0"/>
        <v>3</v>
      </c>
      <c r="AK1" s="222">
        <f t="shared" si="0"/>
        <v>3</v>
      </c>
      <c r="AL1" s="222">
        <f t="shared" si="0"/>
        <v>3</v>
      </c>
      <c r="AM1" s="222">
        <f t="shared" si="0"/>
        <v>3</v>
      </c>
      <c r="AN1" s="222">
        <f t="shared" si="0"/>
        <v>3</v>
      </c>
      <c r="AO1" s="222">
        <f t="shared" si="0"/>
        <v>3</v>
      </c>
      <c r="AP1" s="222">
        <f t="shared" si="0"/>
        <v>3</v>
      </c>
      <c r="AQ1" s="222">
        <f t="shared" si="0"/>
        <v>4</v>
      </c>
      <c r="AR1" s="222">
        <f t="shared" si="0"/>
        <v>4</v>
      </c>
      <c r="AS1" s="222">
        <f t="shared" si="0"/>
        <v>4</v>
      </c>
      <c r="AT1" s="222">
        <f t="shared" si="0"/>
        <v>4</v>
      </c>
      <c r="AU1" s="222">
        <f t="shared" si="0"/>
        <v>4</v>
      </c>
      <c r="AV1" s="222">
        <f t="shared" si="0"/>
        <v>4</v>
      </c>
      <c r="AW1" s="222">
        <f t="shared" si="0"/>
        <v>4</v>
      </c>
      <c r="AX1" s="222">
        <f t="shared" si="0"/>
        <v>4</v>
      </c>
      <c r="AY1" s="222">
        <f t="shared" si="0"/>
        <v>4</v>
      </c>
      <c r="AZ1" s="222">
        <f t="shared" si="0"/>
        <v>4</v>
      </c>
      <c r="BA1" s="222">
        <f t="shared" si="0"/>
        <v>4</v>
      </c>
      <c r="BB1" s="222">
        <f t="shared" si="0"/>
        <v>4</v>
      </c>
      <c r="BC1" s="222">
        <f t="shared" si="0"/>
        <v>5</v>
      </c>
      <c r="BD1" s="222">
        <f t="shared" si="0"/>
        <v>5</v>
      </c>
      <c r="BE1" s="222">
        <f t="shared" si="0"/>
        <v>5</v>
      </c>
      <c r="BF1" s="222">
        <f t="shared" si="0"/>
        <v>5</v>
      </c>
      <c r="BG1" s="222">
        <f t="shared" si="0"/>
        <v>5</v>
      </c>
      <c r="BH1" s="222">
        <f t="shared" si="0"/>
        <v>5</v>
      </c>
      <c r="BI1" s="222">
        <f t="shared" si="0"/>
        <v>5</v>
      </c>
      <c r="BJ1" s="222">
        <f t="shared" si="0"/>
        <v>5</v>
      </c>
      <c r="BK1" s="222">
        <f t="shared" si="0"/>
        <v>5</v>
      </c>
      <c r="BL1" s="222">
        <f t="shared" si="0"/>
        <v>5</v>
      </c>
      <c r="BM1" s="222">
        <f t="shared" si="0"/>
        <v>5</v>
      </c>
      <c r="BN1" s="222">
        <f t="shared" si="0"/>
        <v>5</v>
      </c>
      <c r="BO1" s="222">
        <f t="shared" si="0"/>
        <v>6</v>
      </c>
      <c r="BP1" s="222">
        <f t="shared" si="0"/>
        <v>6</v>
      </c>
      <c r="BQ1" s="222">
        <f t="shared" si="0"/>
        <v>6</v>
      </c>
      <c r="BR1" s="222">
        <f t="shared" si="0"/>
        <v>6</v>
      </c>
      <c r="BS1" s="222">
        <f t="shared" si="0"/>
        <v>6</v>
      </c>
      <c r="BT1" s="222">
        <f t="shared" si="0"/>
        <v>6</v>
      </c>
      <c r="BU1" s="222">
        <f t="shared" si="0"/>
        <v>6</v>
      </c>
      <c r="BV1" s="222">
        <f t="shared" si="0"/>
        <v>6</v>
      </c>
      <c r="BW1" s="222">
        <f t="shared" si="0"/>
        <v>6</v>
      </c>
      <c r="BX1" s="222">
        <f t="shared" si="0"/>
        <v>6</v>
      </c>
      <c r="BY1" s="222">
        <f t="shared" si="0"/>
        <v>6</v>
      </c>
      <c r="BZ1" s="222">
        <f t="shared" si="0"/>
        <v>6</v>
      </c>
      <c r="CA1" s="222">
        <f t="shared" si="0"/>
        <v>7</v>
      </c>
      <c r="CB1" s="222">
        <f t="shared" si="0"/>
        <v>7</v>
      </c>
      <c r="CC1" s="222">
        <f t="shared" si="0"/>
        <v>7</v>
      </c>
      <c r="CD1" s="222">
        <f t="shared" si="0"/>
        <v>7</v>
      </c>
      <c r="CE1" s="222">
        <f t="shared" si="0"/>
        <v>7</v>
      </c>
      <c r="CF1" s="222">
        <f t="shared" si="0"/>
        <v>7</v>
      </c>
      <c r="CG1" s="222">
        <f t="shared" si="0"/>
        <v>7</v>
      </c>
      <c r="CH1" s="222">
        <f t="shared" si="0"/>
        <v>7</v>
      </c>
      <c r="CI1" s="222">
        <f t="shared" si="0"/>
        <v>7</v>
      </c>
      <c r="CJ1" s="222">
        <f t="shared" si="0"/>
        <v>7</v>
      </c>
      <c r="CK1" s="222">
        <f t="shared" si="0"/>
        <v>7</v>
      </c>
      <c r="CL1" s="222">
        <f t="shared" si="0"/>
        <v>7</v>
      </c>
      <c r="CM1" s="222">
        <f t="shared" si="0"/>
        <v>8</v>
      </c>
      <c r="CN1" s="222">
        <f t="shared" si="0"/>
        <v>8</v>
      </c>
      <c r="CO1" s="222">
        <f t="shared" si="0"/>
        <v>8</v>
      </c>
      <c r="CP1" s="222">
        <f t="shared" si="0"/>
        <v>8</v>
      </c>
      <c r="CQ1" s="222">
        <f t="shared" si="0"/>
        <v>8</v>
      </c>
      <c r="CR1" s="222">
        <f t="shared" si="0"/>
        <v>8</v>
      </c>
      <c r="CS1" s="222">
        <f t="shared" si="0"/>
        <v>8</v>
      </c>
      <c r="CT1" s="222">
        <f t="shared" si="0"/>
        <v>8</v>
      </c>
      <c r="CU1" s="222">
        <f t="shared" si="0"/>
        <v>8</v>
      </c>
      <c r="CV1" s="222">
        <f t="shared" si="0"/>
        <v>8</v>
      </c>
      <c r="CW1" s="222">
        <f t="shared" si="0"/>
        <v>8</v>
      </c>
      <c r="CX1" s="222">
        <f t="shared" si="0"/>
        <v>8</v>
      </c>
      <c r="CY1" s="222">
        <f t="shared" si="0"/>
        <v>9</v>
      </c>
      <c r="CZ1" s="222">
        <f t="shared" si="0"/>
        <v>9</v>
      </c>
      <c r="DA1" s="222">
        <f t="shared" si="0"/>
        <v>9</v>
      </c>
      <c r="DB1" s="222">
        <f t="shared" si="0"/>
        <v>9</v>
      </c>
      <c r="DC1" s="222">
        <f t="shared" si="0"/>
        <v>9</v>
      </c>
      <c r="DD1" s="222">
        <f t="shared" si="0"/>
        <v>9</v>
      </c>
      <c r="DE1" s="222">
        <f t="shared" si="0"/>
        <v>9</v>
      </c>
      <c r="DF1" s="222">
        <f t="shared" si="0"/>
        <v>9</v>
      </c>
      <c r="DG1" s="222">
        <f t="shared" si="0"/>
        <v>9</v>
      </c>
      <c r="DH1" s="222">
        <f t="shared" si="0"/>
        <v>9</v>
      </c>
      <c r="DI1" s="222">
        <f t="shared" si="0"/>
        <v>9</v>
      </c>
      <c r="DJ1" s="222">
        <f t="shared" si="0"/>
        <v>9</v>
      </c>
      <c r="DK1" s="222">
        <f t="shared" si="0"/>
        <v>10</v>
      </c>
      <c r="DL1" s="222">
        <f t="shared" si="0"/>
        <v>10</v>
      </c>
      <c r="DM1" s="222">
        <f t="shared" si="0"/>
        <v>10</v>
      </c>
      <c r="DN1" s="222">
        <f t="shared" si="0"/>
        <v>10</v>
      </c>
      <c r="DO1" s="222">
        <f t="shared" si="0"/>
        <v>10</v>
      </c>
      <c r="DP1" s="222">
        <f t="shared" si="0"/>
        <v>10</v>
      </c>
      <c r="DQ1" s="222">
        <f t="shared" si="0"/>
        <v>10</v>
      </c>
      <c r="DR1" s="222">
        <f t="shared" si="0"/>
        <v>10</v>
      </c>
      <c r="DS1" s="222">
        <f t="shared" si="0"/>
        <v>10</v>
      </c>
      <c r="DT1" s="222">
        <f t="shared" si="0"/>
        <v>10</v>
      </c>
      <c r="DU1" s="222">
        <f t="shared" si="0"/>
        <v>10</v>
      </c>
      <c r="DV1" s="222">
        <f t="shared" si="0"/>
        <v>10</v>
      </c>
    </row>
    <row r="2" spans="1:126" ht="14.25" customHeight="1">
      <c r="A2" s="24" t="s">
        <v>32</v>
      </c>
      <c r="B2" s="25" t="s">
        <v>440</v>
      </c>
      <c r="C2" s="79"/>
      <c r="D2" s="64"/>
      <c r="E2" s="64"/>
      <c r="F2" s="64"/>
      <c r="G2" s="120" t="str">
        <f>Revenue!F2</f>
        <v>Год 1</v>
      </c>
      <c r="H2" s="120" t="str">
        <f>Revenue!G2</f>
        <v>Год 1</v>
      </c>
      <c r="I2" s="120" t="str">
        <f>Revenue!H2</f>
        <v>Год 1</v>
      </c>
      <c r="J2" s="120" t="str">
        <f>Revenue!I2</f>
        <v>Год 1</v>
      </c>
      <c r="K2" s="120" t="str">
        <f>Revenue!J2</f>
        <v>Год 1</v>
      </c>
      <c r="L2" s="120" t="str">
        <f>Revenue!K2</f>
        <v>Год 1</v>
      </c>
      <c r="M2" s="120" t="str">
        <f>Revenue!L2</f>
        <v>Год 1</v>
      </c>
      <c r="N2" s="120" t="str">
        <f>Revenue!M2</f>
        <v>Год 1</v>
      </c>
      <c r="O2" s="120" t="str">
        <f>Revenue!N2</f>
        <v>Год 1</v>
      </c>
      <c r="P2" s="120" t="str">
        <f>Revenue!O2</f>
        <v>Год 1</v>
      </c>
      <c r="Q2" s="120" t="str">
        <f>Revenue!P2</f>
        <v>Год 1</v>
      </c>
      <c r="R2" s="120" t="str">
        <f>Revenue!Q2</f>
        <v>Год 1</v>
      </c>
      <c r="S2" s="120" t="str">
        <f>Revenue!R2</f>
        <v>Год 2</v>
      </c>
      <c r="T2" s="120" t="str">
        <f>Revenue!S2</f>
        <v>Год 2</v>
      </c>
      <c r="U2" s="120" t="str">
        <f>Revenue!T2</f>
        <v>Год 2</v>
      </c>
      <c r="V2" s="120" t="str">
        <f>Revenue!U2</f>
        <v>Год 2</v>
      </c>
      <c r="W2" s="120" t="str">
        <f>Revenue!V2</f>
        <v>Год 2</v>
      </c>
      <c r="X2" s="120" t="str">
        <f>Revenue!W2</f>
        <v>Год 2</v>
      </c>
      <c r="Y2" s="120" t="str">
        <f>Revenue!X2</f>
        <v>Год 2</v>
      </c>
      <c r="Z2" s="120" t="str">
        <f>Revenue!Y2</f>
        <v>Год 2</v>
      </c>
      <c r="AA2" s="120" t="str">
        <f>Revenue!Z2</f>
        <v>Год 2</v>
      </c>
      <c r="AB2" s="120" t="str">
        <f>Revenue!AA2</f>
        <v>Год 2</v>
      </c>
      <c r="AC2" s="120" t="str">
        <f>Revenue!AB2</f>
        <v>Год 2</v>
      </c>
      <c r="AD2" s="120" t="str">
        <f>Revenue!AC2</f>
        <v>Год 2</v>
      </c>
      <c r="AE2" s="120" t="str">
        <f>Revenue!AD2</f>
        <v>Год 3</v>
      </c>
      <c r="AF2" s="120" t="str">
        <f>Revenue!AE2</f>
        <v>Год 3</v>
      </c>
      <c r="AG2" s="120" t="str">
        <f>Revenue!AF2</f>
        <v>Год 3</v>
      </c>
      <c r="AH2" s="120" t="str">
        <f>Revenue!AG2</f>
        <v>Год 3</v>
      </c>
      <c r="AI2" s="120" t="str">
        <f>Revenue!AH2</f>
        <v>Год 3</v>
      </c>
      <c r="AJ2" s="120" t="str">
        <f>Revenue!AI2</f>
        <v>Год 3</v>
      </c>
      <c r="AK2" s="120" t="str">
        <f>Revenue!AJ2</f>
        <v>Год 3</v>
      </c>
      <c r="AL2" s="120" t="str">
        <f>Revenue!AK2</f>
        <v>Год 3</v>
      </c>
      <c r="AM2" s="120" t="str">
        <f>Revenue!AL2</f>
        <v>Год 3</v>
      </c>
      <c r="AN2" s="120" t="str">
        <f>Revenue!AM2</f>
        <v>Год 3</v>
      </c>
      <c r="AO2" s="120" t="str">
        <f>Revenue!AN2</f>
        <v>Год 3</v>
      </c>
      <c r="AP2" s="120" t="str">
        <f>Revenue!AO2</f>
        <v>Год 3</v>
      </c>
      <c r="AQ2" s="120" t="str">
        <f>Revenue!AP2</f>
        <v>Год 4</v>
      </c>
      <c r="AR2" s="120" t="str">
        <f>Revenue!AQ2</f>
        <v>Год 4</v>
      </c>
      <c r="AS2" s="120" t="str">
        <f>Revenue!AR2</f>
        <v>Год 4</v>
      </c>
      <c r="AT2" s="120" t="str">
        <f>Revenue!AS2</f>
        <v>Год 4</v>
      </c>
      <c r="AU2" s="120" t="str">
        <f>Revenue!AT2</f>
        <v>Год 4</v>
      </c>
      <c r="AV2" s="120" t="str">
        <f>Revenue!AU2</f>
        <v>Год 4</v>
      </c>
      <c r="AW2" s="120" t="str">
        <f>Revenue!AV2</f>
        <v>Год 4</v>
      </c>
      <c r="AX2" s="120" t="str">
        <f>Revenue!AW2</f>
        <v>Год 4</v>
      </c>
      <c r="AY2" s="120" t="str">
        <f>Revenue!AX2</f>
        <v>Год 4</v>
      </c>
      <c r="AZ2" s="120" t="str">
        <f>Revenue!AY2</f>
        <v>Год 4</v>
      </c>
      <c r="BA2" s="120" t="str">
        <f>Revenue!AZ2</f>
        <v>Год 4</v>
      </c>
      <c r="BB2" s="120" t="str">
        <f>Revenue!BA2</f>
        <v>Год 4</v>
      </c>
      <c r="BC2" s="120" t="str">
        <f>Revenue!BB2</f>
        <v>Год 5</v>
      </c>
      <c r="BD2" s="120" t="str">
        <f>Revenue!BC2</f>
        <v>Год 5</v>
      </c>
      <c r="BE2" s="120" t="str">
        <f>Revenue!BD2</f>
        <v>Год 5</v>
      </c>
      <c r="BF2" s="120" t="str">
        <f>Revenue!BE2</f>
        <v>Год 5</v>
      </c>
      <c r="BG2" s="120" t="str">
        <f>Revenue!BF2</f>
        <v>Год 5</v>
      </c>
      <c r="BH2" s="120" t="str">
        <f>Revenue!BG2</f>
        <v>Год 5</v>
      </c>
      <c r="BI2" s="120" t="str">
        <f>Revenue!BH2</f>
        <v>Год 5</v>
      </c>
      <c r="BJ2" s="120" t="str">
        <f>Revenue!BI2</f>
        <v>Год 5</v>
      </c>
      <c r="BK2" s="120" t="str">
        <f>Revenue!BJ2</f>
        <v>Год 5</v>
      </c>
      <c r="BL2" s="120" t="str">
        <f>Revenue!BK2</f>
        <v>Год 5</v>
      </c>
      <c r="BM2" s="120" t="str">
        <f>Revenue!BL2</f>
        <v>Год 5</v>
      </c>
      <c r="BN2" s="120" t="str">
        <f>Revenue!BM2</f>
        <v>Год 5</v>
      </c>
      <c r="BO2" s="120" t="str">
        <f>Revenue!BN2</f>
        <v>Год 6</v>
      </c>
      <c r="BP2" s="120" t="str">
        <f>Revenue!BO2</f>
        <v>Год 6</v>
      </c>
      <c r="BQ2" s="120" t="str">
        <f>Revenue!BP2</f>
        <v>Год 6</v>
      </c>
      <c r="BR2" s="120" t="str">
        <f>Revenue!BQ2</f>
        <v>Год 6</v>
      </c>
      <c r="BS2" s="120" t="str">
        <f>Revenue!BR2</f>
        <v>Год 6</v>
      </c>
      <c r="BT2" s="120" t="str">
        <f>Revenue!BS2</f>
        <v>Год 6</v>
      </c>
      <c r="BU2" s="120" t="str">
        <f>Revenue!BT2</f>
        <v>Год 6</v>
      </c>
      <c r="BV2" s="120" t="str">
        <f>Revenue!BU2</f>
        <v>Год 6</v>
      </c>
      <c r="BW2" s="120" t="str">
        <f>Revenue!BV2</f>
        <v>Год 6</v>
      </c>
      <c r="BX2" s="120" t="str">
        <f>Revenue!BW2</f>
        <v>Год 6</v>
      </c>
      <c r="BY2" s="120" t="str">
        <f>Revenue!BX2</f>
        <v>Год 6</v>
      </c>
      <c r="BZ2" s="120" t="str">
        <f>Revenue!BY2</f>
        <v>Год 6</v>
      </c>
      <c r="CA2" s="120" t="str">
        <f>Revenue!BZ2</f>
        <v>Год 7</v>
      </c>
      <c r="CB2" s="120" t="str">
        <f>Revenue!CA2</f>
        <v>Год 7</v>
      </c>
      <c r="CC2" s="120" t="str">
        <f>Revenue!CB2</f>
        <v>Год 7</v>
      </c>
      <c r="CD2" s="120" t="str">
        <f>Revenue!CC2</f>
        <v>Год 7</v>
      </c>
      <c r="CE2" s="120" t="str">
        <f>Revenue!CD2</f>
        <v>Год 7</v>
      </c>
      <c r="CF2" s="120" t="str">
        <f>Revenue!CE2</f>
        <v>Год 7</v>
      </c>
      <c r="CG2" s="120" t="str">
        <f>Revenue!CF2</f>
        <v>Год 7</v>
      </c>
      <c r="CH2" s="120" t="str">
        <f>Revenue!CG2</f>
        <v>Год 7</v>
      </c>
      <c r="CI2" s="120" t="str">
        <f>Revenue!CH2</f>
        <v>Год 7</v>
      </c>
      <c r="CJ2" s="120" t="str">
        <f>Revenue!CI2</f>
        <v>Год 7</v>
      </c>
      <c r="CK2" s="120" t="str">
        <f>Revenue!CJ2</f>
        <v>Год 7</v>
      </c>
      <c r="CL2" s="120" t="str">
        <f>Revenue!CK2</f>
        <v>Год 7</v>
      </c>
      <c r="CM2" s="120" t="str">
        <f>Revenue!CL2</f>
        <v>Год 8</v>
      </c>
      <c r="CN2" s="120" t="str">
        <f>Revenue!CM2</f>
        <v>Год 8</v>
      </c>
      <c r="CO2" s="120" t="str">
        <f>Revenue!CN2</f>
        <v>Год 8</v>
      </c>
      <c r="CP2" s="120" t="str">
        <f>Revenue!CO2</f>
        <v>Год 8</v>
      </c>
      <c r="CQ2" s="120" t="str">
        <f>Revenue!CP2</f>
        <v>Год 8</v>
      </c>
      <c r="CR2" s="120" t="str">
        <f>Revenue!CQ2</f>
        <v>Год 8</v>
      </c>
      <c r="CS2" s="120" t="str">
        <f>Revenue!CR2</f>
        <v>Год 8</v>
      </c>
      <c r="CT2" s="120" t="str">
        <f>Revenue!CS2</f>
        <v>Год 8</v>
      </c>
      <c r="CU2" s="120" t="str">
        <f>Revenue!CT2</f>
        <v>Год 8</v>
      </c>
      <c r="CV2" s="120" t="str">
        <f>Revenue!CU2</f>
        <v>Год 8</v>
      </c>
      <c r="CW2" s="120" t="str">
        <f>Revenue!CV2</f>
        <v>Год 8</v>
      </c>
      <c r="CX2" s="120" t="str">
        <f>Revenue!CW2</f>
        <v>Год 8</v>
      </c>
      <c r="CY2" s="120" t="str">
        <f>Revenue!CX2</f>
        <v>Год 9</v>
      </c>
      <c r="CZ2" s="120" t="str">
        <f>Revenue!CY2</f>
        <v>Год 9</v>
      </c>
      <c r="DA2" s="120" t="str">
        <f>Revenue!CZ2</f>
        <v>Год 9</v>
      </c>
      <c r="DB2" s="120" t="str">
        <f>Revenue!DA2</f>
        <v>Год 9</v>
      </c>
      <c r="DC2" s="120" t="str">
        <f>Revenue!DB2</f>
        <v>Год 9</v>
      </c>
      <c r="DD2" s="120" t="str">
        <f>Revenue!DC2</f>
        <v>Год 9</v>
      </c>
      <c r="DE2" s="120" t="str">
        <f>Revenue!DD2</f>
        <v>Год 9</v>
      </c>
      <c r="DF2" s="120" t="str">
        <f>Revenue!DE2</f>
        <v>Год 9</v>
      </c>
      <c r="DG2" s="120" t="str">
        <f>Revenue!DF2</f>
        <v>Год 9</v>
      </c>
      <c r="DH2" s="120" t="str">
        <f>Revenue!DG2</f>
        <v>Год 9</v>
      </c>
      <c r="DI2" s="120" t="str">
        <f>Revenue!DH2</f>
        <v>Год 9</v>
      </c>
      <c r="DJ2" s="120" t="str">
        <f>Revenue!DI2</f>
        <v>Год 9</v>
      </c>
      <c r="DK2" s="120" t="str">
        <f>Revenue!DJ2</f>
        <v>Год 10</v>
      </c>
      <c r="DL2" s="120" t="str">
        <f>Revenue!DK2</f>
        <v>Год 10</v>
      </c>
      <c r="DM2" s="120" t="str">
        <f>Revenue!DL2</f>
        <v>Год 10</v>
      </c>
      <c r="DN2" s="120" t="str">
        <f>Revenue!DM2</f>
        <v>Год 10</v>
      </c>
      <c r="DO2" s="120" t="str">
        <f>Revenue!DN2</f>
        <v>Год 10</v>
      </c>
      <c r="DP2" s="120" t="str">
        <f>Revenue!DO2</f>
        <v>Год 10</v>
      </c>
      <c r="DQ2" s="120" t="str">
        <f>Revenue!DP2</f>
        <v>Год 10</v>
      </c>
      <c r="DR2" s="120" t="str">
        <f>Revenue!DQ2</f>
        <v>Год 10</v>
      </c>
      <c r="DS2" s="120" t="str">
        <f>Revenue!DR2</f>
        <v>Год 10</v>
      </c>
      <c r="DT2" s="120" t="str">
        <f>Revenue!DS2</f>
        <v>Год 10</v>
      </c>
      <c r="DU2" s="120" t="str">
        <f>Revenue!DT2</f>
        <v>Год 10</v>
      </c>
      <c r="DV2" s="120" t="str">
        <f>Revenue!DU2</f>
        <v>Год 10</v>
      </c>
    </row>
    <row r="3" spans="1:126" ht="14.25" customHeight="1">
      <c r="A3" s="21"/>
      <c r="B3" s="21"/>
      <c r="C3" s="79"/>
      <c r="D3" s="64"/>
      <c r="E3" s="64"/>
      <c r="F3" s="64"/>
      <c r="G3" s="168" t="str">
        <f>Revenue!F3</f>
        <v xml:space="preserve">Месяц 1 </v>
      </c>
      <c r="H3" s="168" t="str">
        <f>Revenue!G3</f>
        <v>Месяц 2</v>
      </c>
      <c r="I3" s="168" t="str">
        <f>Revenue!H3</f>
        <v>Месяц 3</v>
      </c>
      <c r="J3" s="168" t="str">
        <f>Revenue!I3</f>
        <v>Месяц 4</v>
      </c>
      <c r="K3" s="168" t="str">
        <f>Revenue!J3</f>
        <v>Месяц 5</v>
      </c>
      <c r="L3" s="168" t="str">
        <f>Revenue!K3</f>
        <v>Месяц 6</v>
      </c>
      <c r="M3" s="168" t="str">
        <f>Revenue!L3</f>
        <v>Месяц 7</v>
      </c>
      <c r="N3" s="168" t="str">
        <f>Revenue!M3</f>
        <v>Месяц 8</v>
      </c>
      <c r="O3" s="168" t="str">
        <f>Revenue!N3</f>
        <v>Месяц 9</v>
      </c>
      <c r="P3" s="168" t="str">
        <f>Revenue!O3</f>
        <v>Месяц 10</v>
      </c>
      <c r="Q3" s="168" t="str">
        <f>Revenue!P3</f>
        <v>Месяц 11</v>
      </c>
      <c r="R3" s="168" t="str">
        <f>Revenue!Q3</f>
        <v>Месяц 12</v>
      </c>
      <c r="S3" s="168" t="str">
        <f>Revenue!R3</f>
        <v>Месяц 1</v>
      </c>
      <c r="T3" s="168" t="str">
        <f>Revenue!S3</f>
        <v>Месяц 2</v>
      </c>
      <c r="U3" s="168" t="str">
        <f>Revenue!T3</f>
        <v>Месяц 3</v>
      </c>
      <c r="V3" s="168" t="str">
        <f>Revenue!U3</f>
        <v>Месяц 4</v>
      </c>
      <c r="W3" s="168" t="str">
        <f>Revenue!V3</f>
        <v>Месяц 5</v>
      </c>
      <c r="X3" s="168" t="str">
        <f>Revenue!W3</f>
        <v>Месяц 6</v>
      </c>
      <c r="Y3" s="168" t="str">
        <f>Revenue!X3</f>
        <v>Месяц 7</v>
      </c>
      <c r="Z3" s="168" t="str">
        <f>Revenue!Y3</f>
        <v>Месяц 8</v>
      </c>
      <c r="AA3" s="168" t="str">
        <f>Revenue!Z3</f>
        <v>Месяц 9</v>
      </c>
      <c r="AB3" s="168" t="str">
        <f>Revenue!AA3</f>
        <v>Месяц 10</v>
      </c>
      <c r="AC3" s="168" t="str">
        <f>Revenue!AB3</f>
        <v>Месяц 11</v>
      </c>
      <c r="AD3" s="168" t="str">
        <f>Revenue!AC3</f>
        <v>Месяц 12</v>
      </c>
      <c r="AE3" s="168" t="str">
        <f>Revenue!AD3</f>
        <v>Месяц 1</v>
      </c>
      <c r="AF3" s="168" t="str">
        <f>Revenue!AE3</f>
        <v>Месяц 2</v>
      </c>
      <c r="AG3" s="168" t="str">
        <f>Revenue!AF3</f>
        <v>Месяц 3</v>
      </c>
      <c r="AH3" s="168" t="str">
        <f>Revenue!AG3</f>
        <v>Месяц 4</v>
      </c>
      <c r="AI3" s="168" t="str">
        <f>Revenue!AH3</f>
        <v>Месяц 5</v>
      </c>
      <c r="AJ3" s="168" t="str">
        <f>Revenue!AI3</f>
        <v>Месяц 6</v>
      </c>
      <c r="AK3" s="168" t="str">
        <f>Revenue!AJ3</f>
        <v>Месяц 7</v>
      </c>
      <c r="AL3" s="168" t="str">
        <f>Revenue!AK3</f>
        <v>Месяц 8</v>
      </c>
      <c r="AM3" s="168" t="str">
        <f>Revenue!AL3</f>
        <v>Месяц 9</v>
      </c>
      <c r="AN3" s="168" t="str">
        <f>Revenue!AM3</f>
        <v>Месяц 10</v>
      </c>
      <c r="AO3" s="168" t="str">
        <f>Revenue!AN3</f>
        <v>Месяц 11</v>
      </c>
      <c r="AP3" s="168" t="str">
        <f>Revenue!AO3</f>
        <v>Месяц 12</v>
      </c>
      <c r="AQ3" s="168" t="str">
        <f>Revenue!AP3</f>
        <v>Месяц 1</v>
      </c>
      <c r="AR3" s="168" t="str">
        <f>Revenue!AQ3</f>
        <v>Месяц 2</v>
      </c>
      <c r="AS3" s="168" t="str">
        <f>Revenue!AR3</f>
        <v>Месяц 3</v>
      </c>
      <c r="AT3" s="168" t="str">
        <f>Revenue!AS3</f>
        <v>Месяц 4</v>
      </c>
      <c r="AU3" s="168" t="str">
        <f>Revenue!AT3</f>
        <v>Месяц 5</v>
      </c>
      <c r="AV3" s="168" t="str">
        <f>Revenue!AU3</f>
        <v>Месяц 6</v>
      </c>
      <c r="AW3" s="168" t="str">
        <f>Revenue!AV3</f>
        <v>Месяц 7</v>
      </c>
      <c r="AX3" s="168" t="str">
        <f>Revenue!AW3</f>
        <v>Месяц 8</v>
      </c>
      <c r="AY3" s="168" t="str">
        <f>Revenue!AX3</f>
        <v>Месяц 9</v>
      </c>
      <c r="AZ3" s="168" t="str">
        <f>Revenue!AY3</f>
        <v>Месяц 10</v>
      </c>
      <c r="BA3" s="168" t="str">
        <f>Revenue!AZ3</f>
        <v>Месяц 11</v>
      </c>
      <c r="BB3" s="168" t="str">
        <f>Revenue!BA3</f>
        <v>Месяц 12</v>
      </c>
      <c r="BC3" s="168" t="str">
        <f>Revenue!BB3</f>
        <v>Месяц 1</v>
      </c>
      <c r="BD3" s="168" t="str">
        <f>Revenue!BC3</f>
        <v>Месяц 2</v>
      </c>
      <c r="BE3" s="168" t="str">
        <f>Revenue!BD3</f>
        <v>Месяц 3</v>
      </c>
      <c r="BF3" s="168" t="str">
        <f>Revenue!BE3</f>
        <v>Месяц 4</v>
      </c>
      <c r="BG3" s="168" t="str">
        <f>Revenue!BF3</f>
        <v>Месяц 5</v>
      </c>
      <c r="BH3" s="168" t="str">
        <f>Revenue!BG3</f>
        <v>Месяц 6</v>
      </c>
      <c r="BI3" s="168" t="str">
        <f>Revenue!BH3</f>
        <v>Месяц 7</v>
      </c>
      <c r="BJ3" s="168" t="str">
        <f>Revenue!BI3</f>
        <v>Месяц 8</v>
      </c>
      <c r="BK3" s="168" t="str">
        <f>Revenue!BJ3</f>
        <v>Месяц 9</v>
      </c>
      <c r="BL3" s="168" t="str">
        <f>Revenue!BK3</f>
        <v>Месяц 10</v>
      </c>
      <c r="BM3" s="168" t="str">
        <f>Revenue!BL3</f>
        <v>Месяц 11</v>
      </c>
      <c r="BN3" s="168" t="str">
        <f>Revenue!BM3</f>
        <v>Месяц 12</v>
      </c>
      <c r="BO3" s="168" t="str">
        <f>Revenue!BN3</f>
        <v>Месяц 1</v>
      </c>
      <c r="BP3" s="168" t="str">
        <f>Revenue!BO3</f>
        <v>Месяц 2</v>
      </c>
      <c r="BQ3" s="168" t="str">
        <f>Revenue!BP3</f>
        <v>Месяц 3</v>
      </c>
      <c r="BR3" s="168" t="str">
        <f>Revenue!BQ3</f>
        <v>Месяц 4</v>
      </c>
      <c r="BS3" s="168" t="str">
        <f>Revenue!BR3</f>
        <v>Месяц 5</v>
      </c>
      <c r="BT3" s="168" t="str">
        <f>Revenue!BS3</f>
        <v>Месяц 6</v>
      </c>
      <c r="BU3" s="168" t="str">
        <f>Revenue!BT3</f>
        <v>Месяц 7</v>
      </c>
      <c r="BV3" s="168" t="str">
        <f>Revenue!BU3</f>
        <v>Месяц 8</v>
      </c>
      <c r="BW3" s="168" t="str">
        <f>Revenue!BV3</f>
        <v>Месяц 9</v>
      </c>
      <c r="BX3" s="168" t="str">
        <f>Revenue!BW3</f>
        <v>Месяц 10</v>
      </c>
      <c r="BY3" s="168" t="str">
        <f>Revenue!BX3</f>
        <v>Месяц 11</v>
      </c>
      <c r="BZ3" s="168" t="str">
        <f>Revenue!BY3</f>
        <v>Месяц 12</v>
      </c>
      <c r="CA3" s="168" t="str">
        <f>Revenue!BZ3</f>
        <v>Месяц 1</v>
      </c>
      <c r="CB3" s="168" t="str">
        <f>Revenue!CA3</f>
        <v>Месяц 2</v>
      </c>
      <c r="CC3" s="168" t="str">
        <f>Revenue!CB3</f>
        <v>Месяц 3</v>
      </c>
      <c r="CD3" s="168" t="str">
        <f>Revenue!CC3</f>
        <v>Месяц 4</v>
      </c>
      <c r="CE3" s="168" t="str">
        <f>Revenue!CD3</f>
        <v>Месяц 5</v>
      </c>
      <c r="CF3" s="168" t="str">
        <f>Revenue!CE3</f>
        <v>Месяц 6</v>
      </c>
      <c r="CG3" s="168" t="str">
        <f>Revenue!CF3</f>
        <v>Месяц 7</v>
      </c>
      <c r="CH3" s="168" t="str">
        <f>Revenue!CG3</f>
        <v>Месяц 8</v>
      </c>
      <c r="CI3" s="168" t="str">
        <f>Revenue!CH3</f>
        <v>Месяц 9</v>
      </c>
      <c r="CJ3" s="168" t="str">
        <f>Revenue!CI3</f>
        <v>Месяц 10</v>
      </c>
      <c r="CK3" s="168" t="str">
        <f>Revenue!CJ3</f>
        <v>Месяц 11</v>
      </c>
      <c r="CL3" s="168" t="str">
        <f>Revenue!CK3</f>
        <v>Месяц 12</v>
      </c>
      <c r="CM3" s="168" t="str">
        <f>Revenue!CL3</f>
        <v>Месяц 1</v>
      </c>
      <c r="CN3" s="168" t="str">
        <f>Revenue!CM3</f>
        <v>Месяц 2</v>
      </c>
      <c r="CO3" s="168" t="str">
        <f>Revenue!CN3</f>
        <v>Месяц 3</v>
      </c>
      <c r="CP3" s="168" t="str">
        <f>Revenue!CO3</f>
        <v>Месяц 4</v>
      </c>
      <c r="CQ3" s="168" t="str">
        <f>Revenue!CP3</f>
        <v>Месяц 5</v>
      </c>
      <c r="CR3" s="168" t="str">
        <f>Revenue!CQ3</f>
        <v>Месяц 6</v>
      </c>
      <c r="CS3" s="168" t="str">
        <f>Revenue!CR3</f>
        <v>Месяц 7</v>
      </c>
      <c r="CT3" s="168" t="str">
        <f>Revenue!CS3</f>
        <v>Месяц 8</v>
      </c>
      <c r="CU3" s="168" t="str">
        <f>Revenue!CT3</f>
        <v>Месяц 9</v>
      </c>
      <c r="CV3" s="168" t="str">
        <f>Revenue!CU3</f>
        <v>Месяц 10</v>
      </c>
      <c r="CW3" s="168" t="str">
        <f>Revenue!CV3</f>
        <v>Месяц 11</v>
      </c>
      <c r="CX3" s="168" t="str">
        <f>Revenue!CW3</f>
        <v>Месяц 12</v>
      </c>
      <c r="CY3" s="168" t="str">
        <f>Revenue!CX3</f>
        <v>Месяц 1</v>
      </c>
      <c r="CZ3" s="168" t="str">
        <f>Revenue!CY3</f>
        <v>Месяц 2</v>
      </c>
      <c r="DA3" s="168" t="str">
        <f>Revenue!CZ3</f>
        <v>Месяц 3</v>
      </c>
      <c r="DB3" s="168" t="str">
        <f>Revenue!DA3</f>
        <v>Месяц 4</v>
      </c>
      <c r="DC3" s="168" t="str">
        <f>Revenue!DB3</f>
        <v>Месяц 5</v>
      </c>
      <c r="DD3" s="168" t="str">
        <f>Revenue!DC3</f>
        <v>Месяц 6</v>
      </c>
      <c r="DE3" s="168" t="str">
        <f>Revenue!DD3</f>
        <v>Месяц 7</v>
      </c>
      <c r="DF3" s="168" t="str">
        <f>Revenue!DE3</f>
        <v>Месяц 8</v>
      </c>
      <c r="DG3" s="168" t="str">
        <f>Revenue!DF3</f>
        <v>Месяц 9</v>
      </c>
      <c r="DH3" s="168" t="str">
        <f>Revenue!DG3</f>
        <v>Месяц 10</v>
      </c>
      <c r="DI3" s="168" t="str">
        <f>Revenue!DH3</f>
        <v>Месяц 11</v>
      </c>
      <c r="DJ3" s="168" t="str">
        <f>Revenue!DI3</f>
        <v>Месяц 12</v>
      </c>
      <c r="DK3" s="168" t="str">
        <f>Revenue!DJ3</f>
        <v>Месяц 1</v>
      </c>
      <c r="DL3" s="168" t="str">
        <f>Revenue!DK3</f>
        <v>Месяц 2</v>
      </c>
      <c r="DM3" s="168" t="str">
        <f>Revenue!DL3</f>
        <v>Месяц 3</v>
      </c>
      <c r="DN3" s="168" t="str">
        <f>Revenue!DM3</f>
        <v>Месяц 4</v>
      </c>
      <c r="DO3" s="168" t="str">
        <f>Revenue!DN3</f>
        <v>Месяц 5</v>
      </c>
      <c r="DP3" s="168" t="str">
        <f>Revenue!DO3</f>
        <v>Месяц 6</v>
      </c>
      <c r="DQ3" s="168" t="str">
        <f>Revenue!DP3</f>
        <v>Месяц 7</v>
      </c>
      <c r="DR3" s="168" t="str">
        <f>Revenue!DQ3</f>
        <v>Месяц 8</v>
      </c>
      <c r="DS3" s="168" t="str">
        <f>Revenue!DR3</f>
        <v>Месяц 9</v>
      </c>
      <c r="DT3" s="168" t="str">
        <f>Revenue!DS3</f>
        <v>Месяц 10</v>
      </c>
      <c r="DU3" s="168" t="str">
        <f>Revenue!DT3</f>
        <v>Месяц 11</v>
      </c>
      <c r="DV3" s="168" t="str">
        <f>Revenue!DU3</f>
        <v>Месяц 12</v>
      </c>
    </row>
    <row r="4" spans="1:126" ht="14.25" customHeight="1">
      <c r="A4" s="21"/>
      <c r="B4" s="30" t="s">
        <v>35</v>
      </c>
      <c r="C4" s="79"/>
      <c r="D4" s="64"/>
      <c r="E4" s="64"/>
      <c r="F4" s="64"/>
      <c r="G4" s="168">
        <f>Revenue!F4</f>
        <v>1</v>
      </c>
      <c r="H4" s="168">
        <f>Revenue!G4</f>
        <v>2</v>
      </c>
      <c r="I4" s="168">
        <f>Revenue!H4</f>
        <v>3</v>
      </c>
      <c r="J4" s="168">
        <f>Revenue!I4</f>
        <v>4</v>
      </c>
      <c r="K4" s="168">
        <f>Revenue!J4</f>
        <v>5</v>
      </c>
      <c r="L4" s="168">
        <f>Revenue!K4</f>
        <v>6</v>
      </c>
      <c r="M4" s="168">
        <f>Revenue!L4</f>
        <v>7</v>
      </c>
      <c r="N4" s="168">
        <f>Revenue!M4</f>
        <v>8</v>
      </c>
      <c r="O4" s="168">
        <f>Revenue!N4</f>
        <v>9</v>
      </c>
      <c r="P4" s="168">
        <f>Revenue!O4</f>
        <v>10</v>
      </c>
      <c r="Q4" s="168">
        <f>Revenue!P4</f>
        <v>11</v>
      </c>
      <c r="R4" s="168">
        <f>Revenue!Q4</f>
        <v>12</v>
      </c>
      <c r="S4" s="168">
        <f>Revenue!R4</f>
        <v>13</v>
      </c>
      <c r="T4" s="168">
        <f>Revenue!S4</f>
        <v>14</v>
      </c>
      <c r="U4" s="168">
        <f>Revenue!T4</f>
        <v>15</v>
      </c>
      <c r="V4" s="168">
        <f>Revenue!U4</f>
        <v>16</v>
      </c>
      <c r="W4" s="168">
        <f>Revenue!V4</f>
        <v>17</v>
      </c>
      <c r="X4" s="168">
        <f>Revenue!W4</f>
        <v>18</v>
      </c>
      <c r="Y4" s="168">
        <f>Revenue!X4</f>
        <v>19</v>
      </c>
      <c r="Z4" s="168">
        <f>Revenue!Y4</f>
        <v>20</v>
      </c>
      <c r="AA4" s="168">
        <f>Revenue!Z4</f>
        <v>21</v>
      </c>
      <c r="AB4" s="168">
        <f>Revenue!AA4</f>
        <v>22</v>
      </c>
      <c r="AC4" s="168">
        <f>Revenue!AB4</f>
        <v>23</v>
      </c>
      <c r="AD4" s="168">
        <f>Revenue!AC4</f>
        <v>24</v>
      </c>
      <c r="AE4" s="168">
        <f>Revenue!AD4</f>
        <v>25</v>
      </c>
      <c r="AF4" s="168">
        <f>Revenue!AE4</f>
        <v>26</v>
      </c>
      <c r="AG4" s="168">
        <f>Revenue!AF4</f>
        <v>27</v>
      </c>
      <c r="AH4" s="168">
        <f>Revenue!AG4</f>
        <v>28</v>
      </c>
      <c r="AI4" s="168">
        <f>Revenue!AH4</f>
        <v>29</v>
      </c>
      <c r="AJ4" s="168">
        <f>Revenue!AI4</f>
        <v>30</v>
      </c>
      <c r="AK4" s="168">
        <f>Revenue!AJ4</f>
        <v>31</v>
      </c>
      <c r="AL4" s="168">
        <f>Revenue!AK4</f>
        <v>32</v>
      </c>
      <c r="AM4" s="168">
        <f>Revenue!AL4</f>
        <v>33</v>
      </c>
      <c r="AN4" s="168">
        <f>Revenue!AM4</f>
        <v>34</v>
      </c>
      <c r="AO4" s="168">
        <f>Revenue!AN4</f>
        <v>35</v>
      </c>
      <c r="AP4" s="168">
        <f>Revenue!AO4</f>
        <v>36</v>
      </c>
      <c r="AQ4" s="168">
        <f>Revenue!AP4</f>
        <v>37</v>
      </c>
      <c r="AR4" s="168">
        <f>Revenue!AQ4</f>
        <v>38</v>
      </c>
      <c r="AS4" s="168">
        <f>Revenue!AR4</f>
        <v>39</v>
      </c>
      <c r="AT4" s="168">
        <f>Revenue!AS4</f>
        <v>40</v>
      </c>
      <c r="AU4" s="168">
        <f>Revenue!AT4</f>
        <v>41</v>
      </c>
      <c r="AV4" s="168">
        <f>Revenue!AU4</f>
        <v>42</v>
      </c>
      <c r="AW4" s="168">
        <f>Revenue!AV4</f>
        <v>43</v>
      </c>
      <c r="AX4" s="168">
        <f>Revenue!AW4</f>
        <v>44</v>
      </c>
      <c r="AY4" s="168">
        <f>Revenue!AX4</f>
        <v>45</v>
      </c>
      <c r="AZ4" s="168">
        <f>Revenue!AY4</f>
        <v>46</v>
      </c>
      <c r="BA4" s="168">
        <f>Revenue!AZ4</f>
        <v>47</v>
      </c>
      <c r="BB4" s="168">
        <f>Revenue!BA4</f>
        <v>48</v>
      </c>
      <c r="BC4" s="168">
        <f>Revenue!BB4</f>
        <v>49</v>
      </c>
      <c r="BD4" s="168">
        <f>Revenue!BC4</f>
        <v>50</v>
      </c>
      <c r="BE4" s="168">
        <f>Revenue!BD4</f>
        <v>51</v>
      </c>
      <c r="BF4" s="168">
        <f>Revenue!BE4</f>
        <v>52</v>
      </c>
      <c r="BG4" s="168">
        <f>Revenue!BF4</f>
        <v>53</v>
      </c>
      <c r="BH4" s="168">
        <f>Revenue!BG4</f>
        <v>54</v>
      </c>
      <c r="BI4" s="168">
        <f>Revenue!BH4</f>
        <v>55</v>
      </c>
      <c r="BJ4" s="168">
        <f>Revenue!BI4</f>
        <v>56</v>
      </c>
      <c r="BK4" s="168">
        <f>Revenue!BJ4</f>
        <v>57</v>
      </c>
      <c r="BL4" s="168">
        <f>Revenue!BK4</f>
        <v>58</v>
      </c>
      <c r="BM4" s="168">
        <f>Revenue!BL4</f>
        <v>59</v>
      </c>
      <c r="BN4" s="168">
        <f>Revenue!BM4</f>
        <v>60</v>
      </c>
      <c r="BO4" s="168">
        <f>Revenue!BN4</f>
        <v>61</v>
      </c>
      <c r="BP4" s="168">
        <f>Revenue!BO4</f>
        <v>62</v>
      </c>
      <c r="BQ4" s="168">
        <f>Revenue!BP4</f>
        <v>63</v>
      </c>
      <c r="BR4" s="168">
        <f>Revenue!BQ4</f>
        <v>64</v>
      </c>
      <c r="BS4" s="168">
        <f>Revenue!BR4</f>
        <v>65</v>
      </c>
      <c r="BT4" s="168">
        <f>Revenue!BS4</f>
        <v>66</v>
      </c>
      <c r="BU4" s="168">
        <f>Revenue!BT4</f>
        <v>67</v>
      </c>
      <c r="BV4" s="168">
        <f>Revenue!BU4</f>
        <v>68</v>
      </c>
      <c r="BW4" s="168">
        <f>Revenue!BV4</f>
        <v>69</v>
      </c>
      <c r="BX4" s="168">
        <f>Revenue!BW4</f>
        <v>70</v>
      </c>
      <c r="BY4" s="168">
        <f>Revenue!BX4</f>
        <v>71</v>
      </c>
      <c r="BZ4" s="168">
        <f>Revenue!BY4</f>
        <v>72</v>
      </c>
      <c r="CA4" s="168">
        <f>Revenue!BZ4</f>
        <v>73</v>
      </c>
      <c r="CB4" s="168">
        <f>Revenue!CA4</f>
        <v>74</v>
      </c>
      <c r="CC4" s="168">
        <f>Revenue!CB4</f>
        <v>75</v>
      </c>
      <c r="CD4" s="168">
        <f>Revenue!CC4</f>
        <v>76</v>
      </c>
      <c r="CE4" s="168">
        <f>Revenue!CD4</f>
        <v>77</v>
      </c>
      <c r="CF4" s="168">
        <f>Revenue!CE4</f>
        <v>78</v>
      </c>
      <c r="CG4" s="168">
        <f>Revenue!CF4</f>
        <v>79</v>
      </c>
      <c r="CH4" s="168">
        <f>Revenue!CG4</f>
        <v>80</v>
      </c>
      <c r="CI4" s="168">
        <f>Revenue!CH4</f>
        <v>81</v>
      </c>
      <c r="CJ4" s="168">
        <f>Revenue!CI4</f>
        <v>82</v>
      </c>
      <c r="CK4" s="168">
        <f>Revenue!CJ4</f>
        <v>83</v>
      </c>
      <c r="CL4" s="168">
        <f>Revenue!CK4</f>
        <v>84</v>
      </c>
      <c r="CM4" s="168">
        <f>Revenue!CL4</f>
        <v>85</v>
      </c>
      <c r="CN4" s="168">
        <f>Revenue!CM4</f>
        <v>86</v>
      </c>
      <c r="CO4" s="168">
        <f>Revenue!CN4</f>
        <v>87</v>
      </c>
      <c r="CP4" s="168">
        <f>Revenue!CO4</f>
        <v>88</v>
      </c>
      <c r="CQ4" s="168">
        <f>Revenue!CP4</f>
        <v>89</v>
      </c>
      <c r="CR4" s="168">
        <f>Revenue!CQ4</f>
        <v>90</v>
      </c>
      <c r="CS4" s="168">
        <f>Revenue!CR4</f>
        <v>91</v>
      </c>
      <c r="CT4" s="168">
        <f>Revenue!CS4</f>
        <v>92</v>
      </c>
      <c r="CU4" s="168">
        <f>Revenue!CT4</f>
        <v>93</v>
      </c>
      <c r="CV4" s="168">
        <f>Revenue!CU4</f>
        <v>94</v>
      </c>
      <c r="CW4" s="168">
        <f>Revenue!CV4</f>
        <v>95</v>
      </c>
      <c r="CX4" s="168">
        <f>Revenue!CW4</f>
        <v>96</v>
      </c>
      <c r="CY4" s="168">
        <f>Revenue!CX4</f>
        <v>97</v>
      </c>
      <c r="CZ4" s="168">
        <f>Revenue!CY4</f>
        <v>98</v>
      </c>
      <c r="DA4" s="168">
        <f>Revenue!CZ4</f>
        <v>99</v>
      </c>
      <c r="DB4" s="168">
        <f>Revenue!DA4</f>
        <v>100</v>
      </c>
      <c r="DC4" s="168">
        <f>Revenue!DB4</f>
        <v>101</v>
      </c>
      <c r="DD4" s="168">
        <f>Revenue!DC4</f>
        <v>102</v>
      </c>
      <c r="DE4" s="168">
        <f>Revenue!DD4</f>
        <v>103</v>
      </c>
      <c r="DF4" s="168">
        <f>Revenue!DE4</f>
        <v>104</v>
      </c>
      <c r="DG4" s="168">
        <f>Revenue!DF4</f>
        <v>105</v>
      </c>
      <c r="DH4" s="168">
        <f>Revenue!DG4</f>
        <v>106</v>
      </c>
      <c r="DI4" s="168">
        <f>Revenue!DH4</f>
        <v>107</v>
      </c>
      <c r="DJ4" s="168">
        <f>Revenue!DI4</f>
        <v>108</v>
      </c>
      <c r="DK4" s="168">
        <f>Revenue!DJ4</f>
        <v>109</v>
      </c>
      <c r="DL4" s="168">
        <f>Revenue!DK4</f>
        <v>110</v>
      </c>
      <c r="DM4" s="168">
        <f>Revenue!DL4</f>
        <v>111</v>
      </c>
      <c r="DN4" s="168">
        <f>Revenue!DM4</f>
        <v>112</v>
      </c>
      <c r="DO4" s="168">
        <f>Revenue!DN4</f>
        <v>113</v>
      </c>
      <c r="DP4" s="168">
        <f>Revenue!DO4</f>
        <v>114</v>
      </c>
      <c r="DQ4" s="168">
        <f>Revenue!DP4</f>
        <v>115</v>
      </c>
      <c r="DR4" s="168">
        <f>Revenue!DQ4</f>
        <v>116</v>
      </c>
      <c r="DS4" s="168">
        <f>Revenue!DR4</f>
        <v>117</v>
      </c>
      <c r="DT4" s="168">
        <f>Revenue!DS4</f>
        <v>118</v>
      </c>
      <c r="DU4" s="168">
        <f>Revenue!DT4</f>
        <v>119</v>
      </c>
      <c r="DV4" s="168">
        <f>Revenue!DU4</f>
        <v>120</v>
      </c>
    </row>
    <row r="5" spans="1:126" ht="22.5" customHeight="1">
      <c r="A5" s="29"/>
      <c r="B5" s="172"/>
      <c r="C5" s="34" t="s">
        <v>36</v>
      </c>
      <c r="D5" s="34" t="s">
        <v>305</v>
      </c>
      <c r="E5" s="64"/>
      <c r="F5" s="128" t="s">
        <v>441</v>
      </c>
      <c r="G5" s="128">
        <f>Revenue!F5</f>
        <v>45028</v>
      </c>
      <c r="H5" s="128">
        <f>Revenue!G5</f>
        <v>45058</v>
      </c>
      <c r="I5" s="128">
        <f>Revenue!H5</f>
        <v>45089</v>
      </c>
      <c r="J5" s="128">
        <f>Revenue!I5</f>
        <v>45119</v>
      </c>
      <c r="K5" s="128">
        <f>Revenue!J5</f>
        <v>45150</v>
      </c>
      <c r="L5" s="128">
        <f>Revenue!K5</f>
        <v>45181</v>
      </c>
      <c r="M5" s="128">
        <f>Revenue!L5</f>
        <v>45211</v>
      </c>
      <c r="N5" s="128">
        <f>Revenue!M5</f>
        <v>45242</v>
      </c>
      <c r="O5" s="128">
        <f>Revenue!N5</f>
        <v>45272</v>
      </c>
      <c r="P5" s="128">
        <f>Revenue!O5</f>
        <v>45303</v>
      </c>
      <c r="Q5" s="128">
        <f>Revenue!P5</f>
        <v>45334</v>
      </c>
      <c r="R5" s="128">
        <f>Revenue!Q5</f>
        <v>45363</v>
      </c>
      <c r="S5" s="128">
        <f>Revenue!R5</f>
        <v>45394</v>
      </c>
      <c r="T5" s="128">
        <f>Revenue!S5</f>
        <v>45424</v>
      </c>
      <c r="U5" s="128">
        <f>Revenue!T5</f>
        <v>45455</v>
      </c>
      <c r="V5" s="128">
        <f>Revenue!U5</f>
        <v>45485</v>
      </c>
      <c r="W5" s="128">
        <f>Revenue!V5</f>
        <v>45516</v>
      </c>
      <c r="X5" s="128">
        <f>Revenue!W5</f>
        <v>45547</v>
      </c>
      <c r="Y5" s="128">
        <f>Revenue!X5</f>
        <v>45577</v>
      </c>
      <c r="Z5" s="128">
        <f>Revenue!Y5</f>
        <v>45608</v>
      </c>
      <c r="AA5" s="128">
        <f>Revenue!Z5</f>
        <v>45638</v>
      </c>
      <c r="AB5" s="128">
        <f>Revenue!AA5</f>
        <v>45669</v>
      </c>
      <c r="AC5" s="128">
        <f>Revenue!AB5</f>
        <v>45700</v>
      </c>
      <c r="AD5" s="128">
        <f>Revenue!AC5</f>
        <v>45728</v>
      </c>
      <c r="AE5" s="128">
        <f>Revenue!AD5</f>
        <v>45759</v>
      </c>
      <c r="AF5" s="128">
        <f>Revenue!AE5</f>
        <v>45789</v>
      </c>
      <c r="AG5" s="128">
        <f>Revenue!AF5</f>
        <v>45820</v>
      </c>
      <c r="AH5" s="128">
        <f>Revenue!AG5</f>
        <v>45850</v>
      </c>
      <c r="AI5" s="128">
        <f>Revenue!AH5</f>
        <v>45881</v>
      </c>
      <c r="AJ5" s="128">
        <f>Revenue!AI5</f>
        <v>45912</v>
      </c>
      <c r="AK5" s="128">
        <f>Revenue!AJ5</f>
        <v>45942</v>
      </c>
      <c r="AL5" s="128">
        <f>Revenue!AK5</f>
        <v>45973</v>
      </c>
      <c r="AM5" s="128">
        <f>Revenue!AL5</f>
        <v>46003</v>
      </c>
      <c r="AN5" s="128">
        <f>Revenue!AM5</f>
        <v>46034</v>
      </c>
      <c r="AO5" s="128">
        <f>Revenue!AN5</f>
        <v>46065</v>
      </c>
      <c r="AP5" s="128">
        <f>Revenue!AO5</f>
        <v>46093</v>
      </c>
      <c r="AQ5" s="128">
        <f>Revenue!AP5</f>
        <v>46124</v>
      </c>
      <c r="AR5" s="128">
        <f>Revenue!AQ5</f>
        <v>46154</v>
      </c>
      <c r="AS5" s="128">
        <f>Revenue!AR5</f>
        <v>46185</v>
      </c>
      <c r="AT5" s="128">
        <f>Revenue!AS5</f>
        <v>46215</v>
      </c>
      <c r="AU5" s="128">
        <f>Revenue!AT5</f>
        <v>46246</v>
      </c>
      <c r="AV5" s="128">
        <f>Revenue!AU5</f>
        <v>46277</v>
      </c>
      <c r="AW5" s="128">
        <f>Revenue!AV5</f>
        <v>46307</v>
      </c>
      <c r="AX5" s="128">
        <f>Revenue!AW5</f>
        <v>46338</v>
      </c>
      <c r="AY5" s="128">
        <f>Revenue!AX5</f>
        <v>46368</v>
      </c>
      <c r="AZ5" s="128">
        <f>Revenue!AY5</f>
        <v>46399</v>
      </c>
      <c r="BA5" s="128">
        <f>Revenue!AZ5</f>
        <v>46430</v>
      </c>
      <c r="BB5" s="128">
        <f>Revenue!BA5</f>
        <v>46458</v>
      </c>
      <c r="BC5" s="128">
        <f>Revenue!BB5</f>
        <v>46489</v>
      </c>
      <c r="BD5" s="128">
        <f>Revenue!BC5</f>
        <v>46519</v>
      </c>
      <c r="BE5" s="128">
        <f>Revenue!BD5</f>
        <v>46550</v>
      </c>
      <c r="BF5" s="128">
        <f>Revenue!BE5</f>
        <v>46580</v>
      </c>
      <c r="BG5" s="128">
        <f>Revenue!BF5</f>
        <v>46611</v>
      </c>
      <c r="BH5" s="128">
        <f>Revenue!BG5</f>
        <v>46642</v>
      </c>
      <c r="BI5" s="128">
        <f>Revenue!BH5</f>
        <v>46672</v>
      </c>
      <c r="BJ5" s="128">
        <f>Revenue!BI5</f>
        <v>46703</v>
      </c>
      <c r="BK5" s="128">
        <f>Revenue!BJ5</f>
        <v>46733</v>
      </c>
      <c r="BL5" s="128">
        <f>Revenue!BK5</f>
        <v>46764</v>
      </c>
      <c r="BM5" s="128">
        <f>Revenue!BL5</f>
        <v>46795</v>
      </c>
      <c r="BN5" s="128">
        <f>Revenue!BM5</f>
        <v>46824</v>
      </c>
      <c r="BO5" s="128">
        <f>Revenue!BN5</f>
        <v>46855</v>
      </c>
      <c r="BP5" s="128">
        <f>Revenue!BO5</f>
        <v>46885</v>
      </c>
      <c r="BQ5" s="128">
        <f>Revenue!BP5</f>
        <v>46916</v>
      </c>
      <c r="BR5" s="128">
        <f>Revenue!BQ5</f>
        <v>46946</v>
      </c>
      <c r="BS5" s="128">
        <f>Revenue!BR5</f>
        <v>46977</v>
      </c>
      <c r="BT5" s="128">
        <f>Revenue!BS5</f>
        <v>47008</v>
      </c>
      <c r="BU5" s="128">
        <f>Revenue!BT5</f>
        <v>47038</v>
      </c>
      <c r="BV5" s="128">
        <f>Revenue!BU5</f>
        <v>47069</v>
      </c>
      <c r="BW5" s="128">
        <f>Revenue!BV5</f>
        <v>47099</v>
      </c>
      <c r="BX5" s="128">
        <f>Revenue!BW5</f>
        <v>47130</v>
      </c>
      <c r="BY5" s="128">
        <f>Revenue!BX5</f>
        <v>47161</v>
      </c>
      <c r="BZ5" s="128">
        <f>Revenue!BY5</f>
        <v>47189</v>
      </c>
      <c r="CA5" s="128">
        <f>Revenue!BZ5</f>
        <v>47220</v>
      </c>
      <c r="CB5" s="128">
        <f>Revenue!CA5</f>
        <v>47250</v>
      </c>
      <c r="CC5" s="128">
        <f>Revenue!CB5</f>
        <v>47281</v>
      </c>
      <c r="CD5" s="128">
        <f>Revenue!CC5</f>
        <v>47311</v>
      </c>
      <c r="CE5" s="128">
        <f>Revenue!CD5</f>
        <v>47342</v>
      </c>
      <c r="CF5" s="128">
        <f>Revenue!CE5</f>
        <v>47373</v>
      </c>
      <c r="CG5" s="128">
        <f>Revenue!CF5</f>
        <v>47403</v>
      </c>
      <c r="CH5" s="128">
        <f>Revenue!CG5</f>
        <v>47434</v>
      </c>
      <c r="CI5" s="128">
        <f>Revenue!CH5</f>
        <v>47464</v>
      </c>
      <c r="CJ5" s="128">
        <f>Revenue!CI5</f>
        <v>47495</v>
      </c>
      <c r="CK5" s="128">
        <f>Revenue!CJ5</f>
        <v>47526</v>
      </c>
      <c r="CL5" s="128">
        <f>Revenue!CK5</f>
        <v>47554</v>
      </c>
      <c r="CM5" s="128">
        <f>Revenue!CL5</f>
        <v>47585</v>
      </c>
      <c r="CN5" s="128">
        <f>Revenue!CM5</f>
        <v>47615</v>
      </c>
      <c r="CO5" s="128">
        <f>Revenue!CN5</f>
        <v>47646</v>
      </c>
      <c r="CP5" s="128">
        <f>Revenue!CO5</f>
        <v>47676</v>
      </c>
      <c r="CQ5" s="128">
        <f>Revenue!CP5</f>
        <v>47707</v>
      </c>
      <c r="CR5" s="128">
        <f>Revenue!CQ5</f>
        <v>47738</v>
      </c>
      <c r="CS5" s="128">
        <f>Revenue!CR5</f>
        <v>47768</v>
      </c>
      <c r="CT5" s="128">
        <f>Revenue!CS5</f>
        <v>47799</v>
      </c>
      <c r="CU5" s="128">
        <f>Revenue!CT5</f>
        <v>47829</v>
      </c>
      <c r="CV5" s="128">
        <f>Revenue!CU5</f>
        <v>47860</v>
      </c>
      <c r="CW5" s="128">
        <f>Revenue!CV5</f>
        <v>47891</v>
      </c>
      <c r="CX5" s="128">
        <f>Revenue!CW5</f>
        <v>47919</v>
      </c>
      <c r="CY5" s="128">
        <f>Revenue!CX5</f>
        <v>47950</v>
      </c>
      <c r="CZ5" s="128">
        <f>Revenue!CY5</f>
        <v>47980</v>
      </c>
      <c r="DA5" s="128">
        <f>Revenue!CZ5</f>
        <v>48011</v>
      </c>
      <c r="DB5" s="128">
        <f>Revenue!DA5</f>
        <v>48041</v>
      </c>
      <c r="DC5" s="128">
        <f>Revenue!DB5</f>
        <v>48072</v>
      </c>
      <c r="DD5" s="128">
        <f>Revenue!DC5</f>
        <v>48103</v>
      </c>
      <c r="DE5" s="128">
        <f>Revenue!DD5</f>
        <v>48133</v>
      </c>
      <c r="DF5" s="128">
        <f>Revenue!DE5</f>
        <v>48164</v>
      </c>
      <c r="DG5" s="128">
        <f>Revenue!DF5</f>
        <v>48194</v>
      </c>
      <c r="DH5" s="128">
        <f>Revenue!DG5</f>
        <v>48225</v>
      </c>
      <c r="DI5" s="128">
        <f>Revenue!DH5</f>
        <v>48256</v>
      </c>
      <c r="DJ5" s="128">
        <f>Revenue!DI5</f>
        <v>48285</v>
      </c>
      <c r="DK5" s="128">
        <f>Revenue!DJ5</f>
        <v>48316</v>
      </c>
      <c r="DL5" s="128">
        <f>Revenue!DK5</f>
        <v>48346</v>
      </c>
      <c r="DM5" s="128">
        <f>Revenue!DL5</f>
        <v>48377</v>
      </c>
      <c r="DN5" s="128">
        <f>Revenue!DM5</f>
        <v>48407</v>
      </c>
      <c r="DO5" s="128">
        <f>Revenue!DN5</f>
        <v>48438</v>
      </c>
      <c r="DP5" s="128">
        <f>Revenue!DO5</f>
        <v>48469</v>
      </c>
      <c r="DQ5" s="128">
        <f>Revenue!DP5</f>
        <v>48499</v>
      </c>
      <c r="DR5" s="128">
        <f>Revenue!DQ5</f>
        <v>48530</v>
      </c>
      <c r="DS5" s="128">
        <f>Revenue!DR5</f>
        <v>48560</v>
      </c>
      <c r="DT5" s="128">
        <f>Revenue!DS5</f>
        <v>48591</v>
      </c>
      <c r="DU5" s="128">
        <f>Revenue!DT5</f>
        <v>48622</v>
      </c>
      <c r="DV5" s="128">
        <f>Revenue!DU5</f>
        <v>48650</v>
      </c>
    </row>
    <row r="6" spans="1:126" ht="7.5" customHeight="1">
      <c r="A6" s="21"/>
      <c r="B6" s="21"/>
      <c r="C6" s="79"/>
      <c r="D6" s="171"/>
      <c r="E6" s="64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  <c r="DI6" s="21"/>
      <c r="DJ6" s="21"/>
      <c r="DK6" s="21"/>
      <c r="DL6" s="21"/>
      <c r="DM6" s="21"/>
      <c r="DN6" s="21"/>
      <c r="DO6" s="21"/>
      <c r="DP6" s="21"/>
      <c r="DQ6" s="21"/>
      <c r="DR6" s="21"/>
      <c r="DS6" s="21"/>
      <c r="DT6" s="21"/>
      <c r="DU6" s="21"/>
      <c r="DV6" s="21"/>
    </row>
    <row r="7" spans="1:126" ht="12" customHeight="1">
      <c r="A7" s="21"/>
      <c r="B7" s="67" t="s">
        <v>387</v>
      </c>
      <c r="C7" s="79"/>
      <c r="D7" s="171"/>
      <c r="E7" s="64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1"/>
      <c r="CP7" s="21"/>
      <c r="CQ7" s="21"/>
      <c r="CR7" s="21"/>
      <c r="CS7" s="21"/>
      <c r="CT7" s="21"/>
      <c r="CU7" s="21"/>
      <c r="CV7" s="21"/>
      <c r="CW7" s="21"/>
      <c r="CX7" s="21"/>
      <c r="CY7" s="21"/>
      <c r="CZ7" s="21"/>
      <c r="DA7" s="21"/>
      <c r="DB7" s="21"/>
      <c r="DC7" s="21"/>
      <c r="DD7" s="21"/>
      <c r="DE7" s="21"/>
      <c r="DF7" s="21"/>
      <c r="DG7" s="21"/>
      <c r="DH7" s="21"/>
      <c r="DI7" s="21"/>
      <c r="DJ7" s="21"/>
      <c r="DK7" s="21"/>
      <c r="DL7" s="21"/>
      <c r="DM7" s="21"/>
      <c r="DN7" s="21"/>
      <c r="DO7" s="21"/>
      <c r="DP7" s="21"/>
      <c r="DQ7" s="21"/>
      <c r="DR7" s="21"/>
      <c r="DS7" s="21"/>
      <c r="DT7" s="21"/>
      <c r="DU7" s="21"/>
      <c r="DV7" s="21"/>
    </row>
    <row r="8" spans="1:126" ht="12" customHeight="1">
      <c r="A8" s="21"/>
      <c r="B8" s="30" t="s">
        <v>388</v>
      </c>
      <c r="C8" s="79"/>
      <c r="D8" s="171"/>
      <c r="E8" s="64"/>
      <c r="F8" s="21"/>
      <c r="G8" s="29">
        <v>1</v>
      </c>
      <c r="H8" s="29">
        <v>1</v>
      </c>
      <c r="I8" s="29">
        <v>1</v>
      </c>
      <c r="J8" s="29">
        <v>1</v>
      </c>
      <c r="K8" s="29">
        <v>1</v>
      </c>
      <c r="L8" s="29">
        <v>1</v>
      </c>
      <c r="M8" s="29">
        <v>1</v>
      </c>
      <c r="N8" s="29">
        <v>1</v>
      </c>
      <c r="O8" s="29">
        <v>1</v>
      </c>
      <c r="P8" s="29">
        <v>1</v>
      </c>
      <c r="Q8" s="29">
        <v>1</v>
      </c>
      <c r="R8" s="29">
        <v>1</v>
      </c>
      <c r="S8" s="29">
        <f t="shared" ref="S8:DV8" si="1">G8+1</f>
        <v>2</v>
      </c>
      <c r="T8" s="29">
        <f t="shared" si="1"/>
        <v>2</v>
      </c>
      <c r="U8" s="29">
        <f t="shared" si="1"/>
        <v>2</v>
      </c>
      <c r="V8" s="29">
        <f t="shared" si="1"/>
        <v>2</v>
      </c>
      <c r="W8" s="29">
        <f t="shared" si="1"/>
        <v>2</v>
      </c>
      <c r="X8" s="29">
        <f t="shared" si="1"/>
        <v>2</v>
      </c>
      <c r="Y8" s="29">
        <f t="shared" si="1"/>
        <v>2</v>
      </c>
      <c r="Z8" s="29">
        <f t="shared" si="1"/>
        <v>2</v>
      </c>
      <c r="AA8" s="29">
        <f t="shared" si="1"/>
        <v>2</v>
      </c>
      <c r="AB8" s="29">
        <f t="shared" si="1"/>
        <v>2</v>
      </c>
      <c r="AC8" s="29">
        <f t="shared" si="1"/>
        <v>2</v>
      </c>
      <c r="AD8" s="29">
        <f t="shared" si="1"/>
        <v>2</v>
      </c>
      <c r="AE8" s="29">
        <f t="shared" si="1"/>
        <v>3</v>
      </c>
      <c r="AF8" s="29">
        <f t="shared" si="1"/>
        <v>3</v>
      </c>
      <c r="AG8" s="29">
        <f t="shared" si="1"/>
        <v>3</v>
      </c>
      <c r="AH8" s="29">
        <f t="shared" si="1"/>
        <v>3</v>
      </c>
      <c r="AI8" s="29">
        <f t="shared" si="1"/>
        <v>3</v>
      </c>
      <c r="AJ8" s="29">
        <f t="shared" si="1"/>
        <v>3</v>
      </c>
      <c r="AK8" s="29">
        <f t="shared" si="1"/>
        <v>3</v>
      </c>
      <c r="AL8" s="29">
        <f t="shared" si="1"/>
        <v>3</v>
      </c>
      <c r="AM8" s="29">
        <f t="shared" si="1"/>
        <v>3</v>
      </c>
      <c r="AN8" s="29">
        <f t="shared" si="1"/>
        <v>3</v>
      </c>
      <c r="AO8" s="29">
        <f t="shared" si="1"/>
        <v>3</v>
      </c>
      <c r="AP8" s="29">
        <f t="shared" si="1"/>
        <v>3</v>
      </c>
      <c r="AQ8" s="29">
        <f t="shared" si="1"/>
        <v>4</v>
      </c>
      <c r="AR8" s="29">
        <f t="shared" si="1"/>
        <v>4</v>
      </c>
      <c r="AS8" s="29">
        <f t="shared" si="1"/>
        <v>4</v>
      </c>
      <c r="AT8" s="29">
        <f t="shared" si="1"/>
        <v>4</v>
      </c>
      <c r="AU8" s="29">
        <f t="shared" si="1"/>
        <v>4</v>
      </c>
      <c r="AV8" s="29">
        <f t="shared" si="1"/>
        <v>4</v>
      </c>
      <c r="AW8" s="29">
        <f t="shared" si="1"/>
        <v>4</v>
      </c>
      <c r="AX8" s="29">
        <f t="shared" si="1"/>
        <v>4</v>
      </c>
      <c r="AY8" s="29">
        <f t="shared" si="1"/>
        <v>4</v>
      </c>
      <c r="AZ8" s="29">
        <f t="shared" si="1"/>
        <v>4</v>
      </c>
      <c r="BA8" s="29">
        <f t="shared" si="1"/>
        <v>4</v>
      </c>
      <c r="BB8" s="29">
        <f t="shared" si="1"/>
        <v>4</v>
      </c>
      <c r="BC8" s="29">
        <f t="shared" si="1"/>
        <v>5</v>
      </c>
      <c r="BD8" s="29">
        <f t="shared" si="1"/>
        <v>5</v>
      </c>
      <c r="BE8" s="29">
        <f t="shared" si="1"/>
        <v>5</v>
      </c>
      <c r="BF8" s="29">
        <f t="shared" si="1"/>
        <v>5</v>
      </c>
      <c r="BG8" s="29">
        <f t="shared" si="1"/>
        <v>5</v>
      </c>
      <c r="BH8" s="29">
        <f t="shared" si="1"/>
        <v>5</v>
      </c>
      <c r="BI8" s="29">
        <f t="shared" si="1"/>
        <v>5</v>
      </c>
      <c r="BJ8" s="29">
        <f t="shared" si="1"/>
        <v>5</v>
      </c>
      <c r="BK8" s="29">
        <f t="shared" si="1"/>
        <v>5</v>
      </c>
      <c r="BL8" s="29">
        <f t="shared" si="1"/>
        <v>5</v>
      </c>
      <c r="BM8" s="29">
        <f t="shared" si="1"/>
        <v>5</v>
      </c>
      <c r="BN8" s="29">
        <f t="shared" si="1"/>
        <v>5</v>
      </c>
      <c r="BO8" s="29">
        <f t="shared" si="1"/>
        <v>6</v>
      </c>
      <c r="BP8" s="29">
        <f t="shared" si="1"/>
        <v>6</v>
      </c>
      <c r="BQ8" s="29">
        <f t="shared" si="1"/>
        <v>6</v>
      </c>
      <c r="BR8" s="29">
        <f t="shared" si="1"/>
        <v>6</v>
      </c>
      <c r="BS8" s="29">
        <f t="shared" si="1"/>
        <v>6</v>
      </c>
      <c r="BT8" s="29">
        <f t="shared" si="1"/>
        <v>6</v>
      </c>
      <c r="BU8" s="29">
        <f t="shared" si="1"/>
        <v>6</v>
      </c>
      <c r="BV8" s="29">
        <f t="shared" si="1"/>
        <v>6</v>
      </c>
      <c r="BW8" s="29">
        <f t="shared" si="1"/>
        <v>6</v>
      </c>
      <c r="BX8" s="29">
        <f t="shared" si="1"/>
        <v>6</v>
      </c>
      <c r="BY8" s="29">
        <f t="shared" si="1"/>
        <v>6</v>
      </c>
      <c r="BZ8" s="29">
        <f t="shared" si="1"/>
        <v>6</v>
      </c>
      <c r="CA8" s="29">
        <f t="shared" si="1"/>
        <v>7</v>
      </c>
      <c r="CB8" s="29">
        <f t="shared" si="1"/>
        <v>7</v>
      </c>
      <c r="CC8" s="29">
        <f t="shared" si="1"/>
        <v>7</v>
      </c>
      <c r="CD8" s="29">
        <f t="shared" si="1"/>
        <v>7</v>
      </c>
      <c r="CE8" s="29">
        <f t="shared" si="1"/>
        <v>7</v>
      </c>
      <c r="CF8" s="29">
        <f t="shared" si="1"/>
        <v>7</v>
      </c>
      <c r="CG8" s="29">
        <f t="shared" si="1"/>
        <v>7</v>
      </c>
      <c r="CH8" s="29">
        <f t="shared" si="1"/>
        <v>7</v>
      </c>
      <c r="CI8" s="29">
        <f t="shared" si="1"/>
        <v>7</v>
      </c>
      <c r="CJ8" s="29">
        <f t="shared" si="1"/>
        <v>7</v>
      </c>
      <c r="CK8" s="29">
        <f t="shared" si="1"/>
        <v>7</v>
      </c>
      <c r="CL8" s="29">
        <f t="shared" si="1"/>
        <v>7</v>
      </c>
      <c r="CM8" s="29">
        <f t="shared" si="1"/>
        <v>8</v>
      </c>
      <c r="CN8" s="29">
        <f t="shared" si="1"/>
        <v>8</v>
      </c>
      <c r="CO8" s="29">
        <f t="shared" si="1"/>
        <v>8</v>
      </c>
      <c r="CP8" s="29">
        <f t="shared" si="1"/>
        <v>8</v>
      </c>
      <c r="CQ8" s="29">
        <f t="shared" si="1"/>
        <v>8</v>
      </c>
      <c r="CR8" s="29">
        <f t="shared" si="1"/>
        <v>8</v>
      </c>
      <c r="CS8" s="29">
        <f t="shared" si="1"/>
        <v>8</v>
      </c>
      <c r="CT8" s="29">
        <f t="shared" si="1"/>
        <v>8</v>
      </c>
      <c r="CU8" s="29">
        <f t="shared" si="1"/>
        <v>8</v>
      </c>
      <c r="CV8" s="29">
        <f t="shared" si="1"/>
        <v>8</v>
      </c>
      <c r="CW8" s="29">
        <f t="shared" si="1"/>
        <v>8</v>
      </c>
      <c r="CX8" s="29">
        <f t="shared" si="1"/>
        <v>8</v>
      </c>
      <c r="CY8" s="29">
        <f t="shared" si="1"/>
        <v>9</v>
      </c>
      <c r="CZ8" s="29">
        <f t="shared" si="1"/>
        <v>9</v>
      </c>
      <c r="DA8" s="29">
        <f t="shared" si="1"/>
        <v>9</v>
      </c>
      <c r="DB8" s="29">
        <f t="shared" si="1"/>
        <v>9</v>
      </c>
      <c r="DC8" s="29">
        <f t="shared" si="1"/>
        <v>9</v>
      </c>
      <c r="DD8" s="29">
        <f t="shared" si="1"/>
        <v>9</v>
      </c>
      <c r="DE8" s="29">
        <f t="shared" si="1"/>
        <v>9</v>
      </c>
      <c r="DF8" s="29">
        <f t="shared" si="1"/>
        <v>9</v>
      </c>
      <c r="DG8" s="29">
        <f t="shared" si="1"/>
        <v>9</v>
      </c>
      <c r="DH8" s="29">
        <f t="shared" si="1"/>
        <v>9</v>
      </c>
      <c r="DI8" s="29">
        <f t="shared" si="1"/>
        <v>9</v>
      </c>
      <c r="DJ8" s="29">
        <f t="shared" si="1"/>
        <v>9</v>
      </c>
      <c r="DK8" s="29">
        <f t="shared" si="1"/>
        <v>10</v>
      </c>
      <c r="DL8" s="29">
        <f t="shared" si="1"/>
        <v>10</v>
      </c>
      <c r="DM8" s="29">
        <f t="shared" si="1"/>
        <v>10</v>
      </c>
      <c r="DN8" s="29">
        <f t="shared" si="1"/>
        <v>10</v>
      </c>
      <c r="DO8" s="29">
        <f t="shared" si="1"/>
        <v>10</v>
      </c>
      <c r="DP8" s="29">
        <f t="shared" si="1"/>
        <v>10</v>
      </c>
      <c r="DQ8" s="29">
        <f t="shared" si="1"/>
        <v>10</v>
      </c>
      <c r="DR8" s="29">
        <f t="shared" si="1"/>
        <v>10</v>
      </c>
      <c r="DS8" s="29">
        <f t="shared" si="1"/>
        <v>10</v>
      </c>
      <c r="DT8" s="29">
        <f t="shared" si="1"/>
        <v>10</v>
      </c>
      <c r="DU8" s="29">
        <f t="shared" si="1"/>
        <v>10</v>
      </c>
      <c r="DV8" s="29">
        <f t="shared" si="1"/>
        <v>10</v>
      </c>
    </row>
    <row r="9" spans="1:126" ht="7.5" customHeight="1">
      <c r="A9" s="21"/>
      <c r="B9" s="21"/>
      <c r="C9" s="79"/>
      <c r="D9" s="171"/>
      <c r="E9" s="64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  <c r="DC9" s="21"/>
      <c r="DD9" s="21"/>
      <c r="DE9" s="21"/>
      <c r="DF9" s="21"/>
      <c r="DG9" s="21"/>
      <c r="DH9" s="21"/>
      <c r="DI9" s="21"/>
      <c r="DJ9" s="21"/>
      <c r="DK9" s="21"/>
      <c r="DL9" s="21"/>
      <c r="DM9" s="21"/>
      <c r="DN9" s="21"/>
      <c r="DO9" s="21"/>
      <c r="DP9" s="21"/>
      <c r="DQ9" s="21"/>
      <c r="DR9" s="21"/>
      <c r="DS9" s="21"/>
      <c r="DT9" s="21"/>
      <c r="DU9" s="21"/>
      <c r="DV9" s="21"/>
    </row>
    <row r="10" spans="1:126" ht="12" customHeight="1">
      <c r="A10" s="21"/>
      <c r="B10" s="43" t="s">
        <v>442</v>
      </c>
      <c r="C10" s="175"/>
      <c r="D10" s="175"/>
      <c r="E10" s="64"/>
      <c r="F10" s="43"/>
      <c r="G10" s="43" t="s">
        <v>443</v>
      </c>
      <c r="H10" s="44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</row>
    <row r="11" spans="1:126" ht="6" customHeight="1">
      <c r="A11" s="21"/>
      <c r="B11" s="21"/>
      <c r="C11" s="79"/>
      <c r="D11" s="79"/>
      <c r="E11" s="64"/>
      <c r="F11" s="64"/>
      <c r="G11" s="64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  <c r="DC11" s="21"/>
      <c r="DD11" s="21"/>
      <c r="DE11" s="21"/>
      <c r="DF11" s="21"/>
      <c r="DG11" s="21"/>
      <c r="DH11" s="21"/>
      <c r="DI11" s="21"/>
      <c r="DJ11" s="21"/>
      <c r="DK11" s="21"/>
      <c r="DL11" s="21"/>
      <c r="DM11" s="21"/>
      <c r="DN11" s="21"/>
      <c r="DO11" s="21"/>
      <c r="DP11" s="21"/>
      <c r="DQ11" s="21"/>
      <c r="DR11" s="21"/>
      <c r="DS11" s="21"/>
      <c r="DT11" s="21"/>
      <c r="DU11" s="21"/>
      <c r="DV11" s="21"/>
    </row>
    <row r="12" spans="1:126" ht="12.75" customHeight="1">
      <c r="A12" s="62"/>
      <c r="B12" s="96" t="str">
        <f>Inputs!C148</f>
        <v>Административный персонал</v>
      </c>
      <c r="C12" s="95" t="s">
        <v>188</v>
      </c>
      <c r="D12" s="223">
        <f t="shared" ref="D12:D26" si="2">SUM(F12:BN12)</f>
        <v>0</v>
      </c>
      <c r="E12" s="69"/>
      <c r="F12" s="224">
        <f>SUM(F13:F14)</f>
        <v>2</v>
      </c>
      <c r="G12" s="224">
        <f>G13+G14</f>
        <v>-2</v>
      </c>
      <c r="H12" s="224">
        <f t="shared" ref="H12:DV12" si="3">SUM(H13:H14)</f>
        <v>0</v>
      </c>
      <c r="I12" s="224">
        <f t="shared" si="3"/>
        <v>0</v>
      </c>
      <c r="J12" s="224">
        <f t="shared" si="3"/>
        <v>0</v>
      </c>
      <c r="K12" s="224">
        <f t="shared" si="3"/>
        <v>0</v>
      </c>
      <c r="L12" s="224">
        <f t="shared" si="3"/>
        <v>0</v>
      </c>
      <c r="M12" s="224">
        <f t="shared" si="3"/>
        <v>0</v>
      </c>
      <c r="N12" s="224">
        <f t="shared" si="3"/>
        <v>0</v>
      </c>
      <c r="O12" s="224">
        <f t="shared" si="3"/>
        <v>0</v>
      </c>
      <c r="P12" s="224">
        <f t="shared" si="3"/>
        <v>0</v>
      </c>
      <c r="Q12" s="224">
        <f t="shared" si="3"/>
        <v>0</v>
      </c>
      <c r="R12" s="224">
        <f t="shared" si="3"/>
        <v>0</v>
      </c>
      <c r="S12" s="224">
        <f t="shared" si="3"/>
        <v>0</v>
      </c>
      <c r="T12" s="224">
        <f t="shared" si="3"/>
        <v>0</v>
      </c>
      <c r="U12" s="224">
        <f t="shared" si="3"/>
        <v>0</v>
      </c>
      <c r="V12" s="224">
        <f t="shared" si="3"/>
        <v>0</v>
      </c>
      <c r="W12" s="224">
        <f t="shared" si="3"/>
        <v>0</v>
      </c>
      <c r="X12" s="224">
        <f t="shared" si="3"/>
        <v>0</v>
      </c>
      <c r="Y12" s="224">
        <f t="shared" si="3"/>
        <v>0</v>
      </c>
      <c r="Z12" s="224">
        <f t="shared" si="3"/>
        <v>0</v>
      </c>
      <c r="AA12" s="224">
        <f t="shared" si="3"/>
        <v>0</v>
      </c>
      <c r="AB12" s="224">
        <f t="shared" si="3"/>
        <v>0</v>
      </c>
      <c r="AC12" s="224">
        <f t="shared" si="3"/>
        <v>0</v>
      </c>
      <c r="AD12" s="224">
        <f t="shared" si="3"/>
        <v>0</v>
      </c>
      <c r="AE12" s="224">
        <f t="shared" si="3"/>
        <v>0</v>
      </c>
      <c r="AF12" s="224">
        <f t="shared" si="3"/>
        <v>0</v>
      </c>
      <c r="AG12" s="224">
        <f t="shared" si="3"/>
        <v>0</v>
      </c>
      <c r="AH12" s="224">
        <f t="shared" si="3"/>
        <v>0</v>
      </c>
      <c r="AI12" s="224">
        <f t="shared" si="3"/>
        <v>0</v>
      </c>
      <c r="AJ12" s="224">
        <f t="shared" si="3"/>
        <v>0</v>
      </c>
      <c r="AK12" s="224">
        <f t="shared" si="3"/>
        <v>0</v>
      </c>
      <c r="AL12" s="224">
        <f t="shared" si="3"/>
        <v>0</v>
      </c>
      <c r="AM12" s="224">
        <f t="shared" si="3"/>
        <v>0</v>
      </c>
      <c r="AN12" s="224">
        <f t="shared" si="3"/>
        <v>0</v>
      </c>
      <c r="AO12" s="224">
        <f t="shared" si="3"/>
        <v>0</v>
      </c>
      <c r="AP12" s="224">
        <f t="shared" si="3"/>
        <v>0</v>
      </c>
      <c r="AQ12" s="224">
        <f t="shared" si="3"/>
        <v>0</v>
      </c>
      <c r="AR12" s="224">
        <f t="shared" si="3"/>
        <v>0</v>
      </c>
      <c r="AS12" s="224">
        <f t="shared" si="3"/>
        <v>0</v>
      </c>
      <c r="AT12" s="224">
        <f t="shared" si="3"/>
        <v>0</v>
      </c>
      <c r="AU12" s="224">
        <f t="shared" si="3"/>
        <v>0</v>
      </c>
      <c r="AV12" s="224">
        <f t="shared" si="3"/>
        <v>0</v>
      </c>
      <c r="AW12" s="224">
        <f t="shared" si="3"/>
        <v>0</v>
      </c>
      <c r="AX12" s="224">
        <f t="shared" si="3"/>
        <v>0</v>
      </c>
      <c r="AY12" s="224">
        <f t="shared" si="3"/>
        <v>0</v>
      </c>
      <c r="AZ12" s="224">
        <f t="shared" si="3"/>
        <v>0</v>
      </c>
      <c r="BA12" s="224">
        <f t="shared" si="3"/>
        <v>0</v>
      </c>
      <c r="BB12" s="224">
        <f t="shared" si="3"/>
        <v>0</v>
      </c>
      <c r="BC12" s="224">
        <f t="shared" si="3"/>
        <v>0</v>
      </c>
      <c r="BD12" s="224">
        <f t="shared" si="3"/>
        <v>0</v>
      </c>
      <c r="BE12" s="224">
        <f t="shared" si="3"/>
        <v>0</v>
      </c>
      <c r="BF12" s="224">
        <f t="shared" si="3"/>
        <v>0</v>
      </c>
      <c r="BG12" s="224">
        <f t="shared" si="3"/>
        <v>0</v>
      </c>
      <c r="BH12" s="224">
        <f t="shared" si="3"/>
        <v>0</v>
      </c>
      <c r="BI12" s="224">
        <f t="shared" si="3"/>
        <v>0</v>
      </c>
      <c r="BJ12" s="224">
        <f t="shared" si="3"/>
        <v>0</v>
      </c>
      <c r="BK12" s="224">
        <f t="shared" si="3"/>
        <v>0</v>
      </c>
      <c r="BL12" s="224">
        <f t="shared" si="3"/>
        <v>0</v>
      </c>
      <c r="BM12" s="224">
        <f t="shared" si="3"/>
        <v>0</v>
      </c>
      <c r="BN12" s="224">
        <f t="shared" si="3"/>
        <v>0</v>
      </c>
      <c r="BO12" s="224">
        <f t="shared" si="3"/>
        <v>0</v>
      </c>
      <c r="BP12" s="224">
        <f t="shared" si="3"/>
        <v>0</v>
      </c>
      <c r="BQ12" s="224">
        <f t="shared" si="3"/>
        <v>0</v>
      </c>
      <c r="BR12" s="224">
        <f t="shared" si="3"/>
        <v>0</v>
      </c>
      <c r="BS12" s="224">
        <f t="shared" si="3"/>
        <v>0</v>
      </c>
      <c r="BT12" s="224">
        <f t="shared" si="3"/>
        <v>0</v>
      </c>
      <c r="BU12" s="224">
        <f t="shared" si="3"/>
        <v>0</v>
      </c>
      <c r="BV12" s="224">
        <f t="shared" si="3"/>
        <v>0</v>
      </c>
      <c r="BW12" s="224">
        <f t="shared" si="3"/>
        <v>0</v>
      </c>
      <c r="BX12" s="224">
        <f t="shared" si="3"/>
        <v>0</v>
      </c>
      <c r="BY12" s="224">
        <f t="shared" si="3"/>
        <v>0</v>
      </c>
      <c r="BZ12" s="224">
        <f t="shared" si="3"/>
        <v>0</v>
      </c>
      <c r="CA12" s="224">
        <f t="shared" si="3"/>
        <v>0</v>
      </c>
      <c r="CB12" s="224">
        <f t="shared" si="3"/>
        <v>0</v>
      </c>
      <c r="CC12" s="224">
        <f t="shared" si="3"/>
        <v>0</v>
      </c>
      <c r="CD12" s="224">
        <f t="shared" si="3"/>
        <v>0</v>
      </c>
      <c r="CE12" s="224">
        <f t="shared" si="3"/>
        <v>0</v>
      </c>
      <c r="CF12" s="224">
        <f t="shared" si="3"/>
        <v>0</v>
      </c>
      <c r="CG12" s="224">
        <f t="shared" si="3"/>
        <v>0</v>
      </c>
      <c r="CH12" s="224">
        <f t="shared" si="3"/>
        <v>0</v>
      </c>
      <c r="CI12" s="224">
        <f t="shared" si="3"/>
        <v>0</v>
      </c>
      <c r="CJ12" s="224">
        <f t="shared" si="3"/>
        <v>0</v>
      </c>
      <c r="CK12" s="224">
        <f t="shared" si="3"/>
        <v>0</v>
      </c>
      <c r="CL12" s="224">
        <f t="shared" si="3"/>
        <v>0</v>
      </c>
      <c r="CM12" s="224">
        <f t="shared" si="3"/>
        <v>0</v>
      </c>
      <c r="CN12" s="224">
        <f t="shared" si="3"/>
        <v>0</v>
      </c>
      <c r="CO12" s="224">
        <f t="shared" si="3"/>
        <v>0</v>
      </c>
      <c r="CP12" s="224">
        <f t="shared" si="3"/>
        <v>0</v>
      </c>
      <c r="CQ12" s="224">
        <f t="shared" si="3"/>
        <v>0</v>
      </c>
      <c r="CR12" s="224">
        <f t="shared" si="3"/>
        <v>0</v>
      </c>
      <c r="CS12" s="224">
        <f t="shared" si="3"/>
        <v>0</v>
      </c>
      <c r="CT12" s="224">
        <f t="shared" si="3"/>
        <v>0</v>
      </c>
      <c r="CU12" s="224">
        <f t="shared" si="3"/>
        <v>0</v>
      </c>
      <c r="CV12" s="224">
        <f t="shared" si="3"/>
        <v>0</v>
      </c>
      <c r="CW12" s="224">
        <f t="shared" si="3"/>
        <v>0</v>
      </c>
      <c r="CX12" s="224">
        <f t="shared" si="3"/>
        <v>0</v>
      </c>
      <c r="CY12" s="224">
        <f t="shared" si="3"/>
        <v>0</v>
      </c>
      <c r="CZ12" s="224">
        <f t="shared" si="3"/>
        <v>0</v>
      </c>
      <c r="DA12" s="224">
        <f t="shared" si="3"/>
        <v>0</v>
      </c>
      <c r="DB12" s="224">
        <f t="shared" si="3"/>
        <v>0</v>
      </c>
      <c r="DC12" s="224">
        <f t="shared" si="3"/>
        <v>0</v>
      </c>
      <c r="DD12" s="224">
        <f t="shared" si="3"/>
        <v>0</v>
      </c>
      <c r="DE12" s="224">
        <f t="shared" si="3"/>
        <v>0</v>
      </c>
      <c r="DF12" s="224">
        <f t="shared" si="3"/>
        <v>0</v>
      </c>
      <c r="DG12" s="224">
        <f t="shared" si="3"/>
        <v>0</v>
      </c>
      <c r="DH12" s="224">
        <f t="shared" si="3"/>
        <v>0</v>
      </c>
      <c r="DI12" s="224">
        <f t="shared" si="3"/>
        <v>0</v>
      </c>
      <c r="DJ12" s="224">
        <f t="shared" si="3"/>
        <v>0</v>
      </c>
      <c r="DK12" s="224">
        <f t="shared" si="3"/>
        <v>0</v>
      </c>
      <c r="DL12" s="224">
        <f t="shared" si="3"/>
        <v>0</v>
      </c>
      <c r="DM12" s="224">
        <f t="shared" si="3"/>
        <v>0</v>
      </c>
      <c r="DN12" s="224">
        <f t="shared" si="3"/>
        <v>0</v>
      </c>
      <c r="DO12" s="224">
        <f t="shared" si="3"/>
        <v>0</v>
      </c>
      <c r="DP12" s="224">
        <f t="shared" si="3"/>
        <v>0</v>
      </c>
      <c r="DQ12" s="224">
        <f t="shared" si="3"/>
        <v>0</v>
      </c>
      <c r="DR12" s="224">
        <f t="shared" si="3"/>
        <v>0</v>
      </c>
      <c r="DS12" s="224">
        <f t="shared" si="3"/>
        <v>0</v>
      </c>
      <c r="DT12" s="224">
        <f t="shared" si="3"/>
        <v>0</v>
      </c>
      <c r="DU12" s="224">
        <f t="shared" si="3"/>
        <v>0</v>
      </c>
      <c r="DV12" s="224">
        <f t="shared" si="3"/>
        <v>0</v>
      </c>
    </row>
    <row r="13" spans="1:126" ht="12.75" customHeight="1">
      <c r="A13" s="21"/>
      <c r="B13" s="98" t="str">
        <f>Inputs!C149</f>
        <v>Директор</v>
      </c>
      <c r="C13" s="79" t="s">
        <v>188</v>
      </c>
      <c r="D13" s="225">
        <f t="shared" si="2"/>
        <v>0</v>
      </c>
      <c r="E13" s="64"/>
      <c r="F13" s="226">
        <f>Inputs!G149</f>
        <v>1</v>
      </c>
      <c r="G13" s="226">
        <f>SUMIF(Inputs!$I$4:$R$4,Staff!G$8,Inputs!$I$149:$R$149)-SUM($F13:F13)</f>
        <v>-1</v>
      </c>
      <c r="H13" s="226">
        <f>SUMIF(Inputs!$I$4:$R$4,Staff!H$8,Inputs!$I$149:$R$149)-SUM($F13:G13)</f>
        <v>0</v>
      </c>
      <c r="I13" s="226">
        <f>SUMIF(Inputs!$I$4:$R$4,Staff!I$8,Inputs!$I$149:$R$149)-SUM($F13:H13)</f>
        <v>0</v>
      </c>
      <c r="J13" s="226">
        <f>SUMIF(Inputs!$I$4:$R$4,Staff!J$8,Inputs!$I$149:$R$149)-SUM($F13:I13)</f>
        <v>0</v>
      </c>
      <c r="K13" s="226">
        <f>SUMIF(Inputs!$I$4:$R$4,Staff!K$8,Inputs!$I$149:$R$149)-SUM($F13:J13)</f>
        <v>0</v>
      </c>
      <c r="L13" s="226">
        <f>SUMIF(Inputs!$I$4:$R$4,Staff!L$8,Inputs!$I$149:$R$149)-SUM($F13:K13)</f>
        <v>0</v>
      </c>
      <c r="M13" s="226">
        <f>SUMIF(Inputs!$I$4:$R$4,Staff!M$8,Inputs!$I$149:$R$149)-SUM($F13:L13)</f>
        <v>0</v>
      </c>
      <c r="N13" s="226">
        <f>SUMIF(Inputs!$I$4:$R$4,Staff!N$8,Inputs!$I$149:$R$149)-SUM($F13:M13)</f>
        <v>0</v>
      </c>
      <c r="O13" s="226">
        <f>SUMIF(Inputs!$I$4:$R$4,Staff!O$8,Inputs!$I$149:$R$149)-SUM($F13:N13)</f>
        <v>0</v>
      </c>
      <c r="P13" s="226">
        <f>SUMIF(Inputs!$I$4:$R$4,Staff!P$8,Inputs!$I$149:$R$149)-SUM($F13:O13)</f>
        <v>0</v>
      </c>
      <c r="Q13" s="226">
        <f>SUMIF(Inputs!$I$4:$R$4,Staff!Q$8,Inputs!$I$149:$R$149)-SUM($F13:P13)</f>
        <v>0</v>
      </c>
      <c r="R13" s="226">
        <f>SUMIF(Inputs!$I$4:$R$4,Staff!R$8,Inputs!$I$149:$R$149)-SUM($F13:Q13)</f>
        <v>0</v>
      </c>
      <c r="S13" s="226">
        <f>SUMIF(Inputs!$I$4:$R$4,Staff!S$8,Inputs!$I$149:$R$149)-SUM($F13:R13)</f>
        <v>0</v>
      </c>
      <c r="T13" s="226">
        <f>SUMIF(Inputs!$I$4:$R$4,Staff!T$8,Inputs!$I$149:$R$149)-SUM($F13:S13)</f>
        <v>0</v>
      </c>
      <c r="U13" s="226">
        <f>SUMIF(Inputs!$I$4:$R$4,Staff!U$8,Inputs!$I$149:$R$149)-SUM($F13:T13)</f>
        <v>0</v>
      </c>
      <c r="V13" s="226">
        <f>SUMIF(Inputs!$I$4:$R$4,Staff!V$8,Inputs!$I$149:$R$149)-SUM($F13:U13)</f>
        <v>0</v>
      </c>
      <c r="W13" s="226">
        <f>SUMIF(Inputs!$I$4:$R$4,Staff!W$8,Inputs!$I$149:$R$149)-SUM($F13:V13)</f>
        <v>0</v>
      </c>
      <c r="X13" s="226">
        <f>SUMIF(Inputs!$I$4:$R$4,Staff!X$8,Inputs!$I$149:$R$149)-SUM($F13:W13)</f>
        <v>0</v>
      </c>
      <c r="Y13" s="226">
        <f>SUMIF(Inputs!$I$4:$R$4,Staff!Y$8,Inputs!$I$149:$R$149)-SUM($F13:X13)</f>
        <v>0</v>
      </c>
      <c r="Z13" s="226">
        <f>SUMIF(Inputs!$I$4:$R$4,Staff!Z$8,Inputs!$I$149:$R$149)-SUM($F13:Y13)</f>
        <v>0</v>
      </c>
      <c r="AA13" s="226">
        <f>SUMIF(Inputs!$I$4:$R$4,Staff!AA$8,Inputs!$I$149:$R$149)-SUM($F13:Z13)</f>
        <v>0</v>
      </c>
      <c r="AB13" s="226">
        <f>SUMIF(Inputs!$I$4:$R$4,Staff!AB$8,Inputs!$I$149:$R$149)-SUM($F13:AA13)</f>
        <v>0</v>
      </c>
      <c r="AC13" s="226">
        <f>SUMIF(Inputs!$I$4:$R$4,Staff!AC$8,Inputs!$I$149:$R$149)-SUM($F13:AB13)</f>
        <v>0</v>
      </c>
      <c r="AD13" s="226">
        <f>SUMIF(Inputs!$I$4:$R$4,Staff!AD$8,Inputs!$I$149:$R$149)-SUM($F13:AC13)</f>
        <v>0</v>
      </c>
      <c r="AE13" s="226">
        <f>SUMIF(Inputs!$I$4:$R$4,Staff!AE$8,Inputs!$I$149:$R$149)-SUM($F13:AD13)</f>
        <v>0</v>
      </c>
      <c r="AF13" s="226">
        <f>SUMIF(Inputs!$I$4:$R$4,Staff!AF$8,Inputs!$I$149:$R$149)-SUM($F13:AE13)</f>
        <v>0</v>
      </c>
      <c r="AG13" s="226">
        <f>SUMIF(Inputs!$I$4:$R$4,Staff!AG$8,Inputs!$I$149:$R$149)-SUM($F13:AF13)</f>
        <v>0</v>
      </c>
      <c r="AH13" s="226">
        <f>SUMIF(Inputs!$I$4:$R$4,Staff!AH$8,Inputs!$I$149:$R$149)-SUM($F13:AG13)</f>
        <v>0</v>
      </c>
      <c r="AI13" s="226">
        <f>SUMIF(Inputs!$I$4:$R$4,Staff!AI$8,Inputs!$I$149:$R$149)-SUM($F13:AH13)</f>
        <v>0</v>
      </c>
      <c r="AJ13" s="226">
        <f>SUMIF(Inputs!$I$4:$R$4,Staff!AJ$8,Inputs!$I$149:$R$149)-SUM($F13:AI13)</f>
        <v>0</v>
      </c>
      <c r="AK13" s="226">
        <f>SUMIF(Inputs!$I$4:$R$4,Staff!AK$8,Inputs!$I$149:$R$149)-SUM($F13:AJ13)</f>
        <v>0</v>
      </c>
      <c r="AL13" s="226">
        <f>SUMIF(Inputs!$I$4:$R$4,Staff!AL$8,Inputs!$I$149:$R$149)-SUM($F13:AK13)</f>
        <v>0</v>
      </c>
      <c r="AM13" s="226">
        <f>SUMIF(Inputs!$I$4:$R$4,Staff!AM$8,Inputs!$I$149:$R$149)-SUM($F13:AL13)</f>
        <v>0</v>
      </c>
      <c r="AN13" s="226">
        <f>SUMIF(Inputs!$I$4:$R$4,Staff!AN$8,Inputs!$I$149:$R$149)-SUM($F13:AM13)</f>
        <v>0</v>
      </c>
      <c r="AO13" s="226">
        <f>SUMIF(Inputs!$I$4:$R$4,Staff!AO$8,Inputs!$I$149:$R$149)-SUM($F13:AN13)</f>
        <v>0</v>
      </c>
      <c r="AP13" s="226">
        <f>SUMIF(Inputs!$I$4:$R$4,Staff!AP$8,Inputs!$I$149:$R$149)-SUM($F13:AO13)</f>
        <v>0</v>
      </c>
      <c r="AQ13" s="226">
        <f>SUMIF(Inputs!$I$4:$R$4,Staff!AQ$8,Inputs!$I$149:$R$149)-SUM($F13:AP13)</f>
        <v>0</v>
      </c>
      <c r="AR13" s="226">
        <f>SUMIF(Inputs!$I$4:$R$4,Staff!AR$8,Inputs!$I$149:$R$149)-SUM($F13:AQ13)</f>
        <v>0</v>
      </c>
      <c r="AS13" s="226">
        <f>SUMIF(Inputs!$I$4:$R$4,Staff!AS$8,Inputs!$I$149:$R$149)-SUM($F13:AR13)</f>
        <v>0</v>
      </c>
      <c r="AT13" s="226">
        <f>SUMIF(Inputs!$I$4:$R$4,Staff!AT$8,Inputs!$I$149:$R$149)-SUM($F13:AS13)</f>
        <v>0</v>
      </c>
      <c r="AU13" s="226">
        <f>SUMIF(Inputs!$I$4:$R$4,Staff!AU$8,Inputs!$I$149:$R$149)-SUM($F13:AT13)</f>
        <v>0</v>
      </c>
      <c r="AV13" s="226">
        <f>SUMIF(Inputs!$I$4:$R$4,Staff!AV$8,Inputs!$I$149:$R$149)-SUM($F13:AU13)</f>
        <v>0</v>
      </c>
      <c r="AW13" s="226">
        <f>SUMIF(Inputs!$I$4:$R$4,Staff!AW$8,Inputs!$I$149:$R$149)-SUM($F13:AV13)</f>
        <v>0</v>
      </c>
      <c r="AX13" s="226">
        <f>SUMIF(Inputs!$I$4:$R$4,Staff!AX$8,Inputs!$I$149:$R$149)-SUM($F13:AW13)</f>
        <v>0</v>
      </c>
      <c r="AY13" s="226">
        <f>SUMIF(Inputs!$I$4:$R$4,Staff!AY$8,Inputs!$I$149:$R$149)-SUM($F13:AX13)</f>
        <v>0</v>
      </c>
      <c r="AZ13" s="226">
        <f>SUMIF(Inputs!$I$4:$R$4,Staff!AZ$8,Inputs!$I$149:$R$149)-SUM($F13:AY13)</f>
        <v>0</v>
      </c>
      <c r="BA13" s="226">
        <f>SUMIF(Inputs!$I$4:$R$4,Staff!BA$8,Inputs!$I$149:$R$149)-SUM($F13:AZ13)</f>
        <v>0</v>
      </c>
      <c r="BB13" s="226">
        <f>SUMIF(Inputs!$I$4:$R$4,Staff!BB$8,Inputs!$I$149:$R$149)-SUM($F13:BA13)</f>
        <v>0</v>
      </c>
      <c r="BC13" s="226">
        <f>SUMIF(Inputs!$I$4:$R$4,Staff!BC$8,Inputs!$I$149:$R$149)-SUM($F13:BB13)</f>
        <v>0</v>
      </c>
      <c r="BD13" s="226">
        <f>SUMIF(Inputs!$I$4:$R$4,Staff!BD$8,Inputs!$I$149:$R$149)-SUM($F13:BC13)</f>
        <v>0</v>
      </c>
      <c r="BE13" s="226">
        <f>SUMIF(Inputs!$I$4:$R$4,Staff!BE$8,Inputs!$I$149:$R$149)-SUM($F13:BD13)</f>
        <v>0</v>
      </c>
      <c r="BF13" s="226">
        <f>SUMIF(Inputs!$I$4:$R$4,Staff!BF$8,Inputs!$I$149:$R$149)-SUM($F13:BE13)</f>
        <v>0</v>
      </c>
      <c r="BG13" s="226">
        <f>SUMIF(Inputs!$I$4:$R$4,Staff!BG$8,Inputs!$I$149:$R$149)-SUM($F13:BF13)</f>
        <v>0</v>
      </c>
      <c r="BH13" s="226">
        <f>SUMIF(Inputs!$I$4:$R$4,Staff!BH$8,Inputs!$I$149:$R$149)-SUM($F13:BG13)</f>
        <v>0</v>
      </c>
      <c r="BI13" s="226">
        <f>SUMIF(Inputs!$I$4:$R$4,Staff!BI$8,Inputs!$I$149:$R$149)-SUM($F13:BH13)</f>
        <v>0</v>
      </c>
      <c r="BJ13" s="226">
        <f>SUMIF(Inputs!$I$4:$R$4,Staff!BJ$8,Inputs!$I$149:$R$149)-SUM($F13:BI13)</f>
        <v>0</v>
      </c>
      <c r="BK13" s="226">
        <f>SUMIF(Inputs!$I$4:$R$4,Staff!BK$8,Inputs!$I$149:$R$149)-SUM($F13:BJ13)</f>
        <v>0</v>
      </c>
      <c r="BL13" s="226">
        <f>SUMIF(Inputs!$I$4:$R$4,Staff!BL$8,Inputs!$I$149:$R$149)-SUM($F13:BK13)</f>
        <v>0</v>
      </c>
      <c r="BM13" s="226">
        <f>SUMIF(Inputs!$I$4:$R$4,Staff!BM$8,Inputs!$I$149:$R$149)-SUM($F13:BL13)</f>
        <v>0</v>
      </c>
      <c r="BN13" s="226">
        <f>SUMIF(Inputs!$I$4:$R$4,Staff!BN$8,Inputs!$I$149:$R$149)-SUM($F13:BM13)</f>
        <v>0</v>
      </c>
      <c r="BO13" s="226">
        <f>SUMIF(Inputs!$I$4:$R$4,Staff!BO$8,Inputs!$I$149:$R$149)-SUM($F13:BN13)</f>
        <v>0</v>
      </c>
      <c r="BP13" s="226">
        <f>SUMIF(Inputs!$I$4:$R$4,Staff!BP$8,Inputs!$I$149:$R$149)-SUM($F13:BO13)</f>
        <v>0</v>
      </c>
      <c r="BQ13" s="226">
        <f>SUMIF(Inputs!$I$4:$R$4,Staff!BQ$8,Inputs!$I$149:$R$149)-SUM($F13:BP13)</f>
        <v>0</v>
      </c>
      <c r="BR13" s="226">
        <f>SUMIF(Inputs!$I$4:$R$4,Staff!BR$8,Inputs!$I$149:$R$149)-SUM($F13:BQ13)</f>
        <v>0</v>
      </c>
      <c r="BS13" s="226">
        <f>SUMIF(Inputs!$I$4:$R$4,Staff!BS$8,Inputs!$I$149:$R$149)-SUM($F13:BR13)</f>
        <v>0</v>
      </c>
      <c r="BT13" s="226">
        <f>SUMIF(Inputs!$I$4:$R$4,Staff!BT$8,Inputs!$I$149:$R$149)-SUM($F13:BS13)</f>
        <v>0</v>
      </c>
      <c r="BU13" s="226">
        <f>SUMIF(Inputs!$I$4:$R$4,Staff!BU$8,Inputs!$I$149:$R$149)-SUM($F13:BT13)</f>
        <v>0</v>
      </c>
      <c r="BV13" s="226">
        <f>SUMIF(Inputs!$I$4:$R$4,Staff!BV$8,Inputs!$I$149:$R$149)-SUM($F13:BU13)</f>
        <v>0</v>
      </c>
      <c r="BW13" s="226">
        <f>SUMIF(Inputs!$I$4:$R$4,Staff!BW$8,Inputs!$I$149:$R$149)-SUM($F13:BV13)</f>
        <v>0</v>
      </c>
      <c r="BX13" s="226">
        <f>SUMIF(Inputs!$I$4:$R$4,Staff!BX$8,Inputs!$I$149:$R$149)-SUM($F13:BW13)</f>
        <v>0</v>
      </c>
      <c r="BY13" s="226">
        <f>SUMIF(Inputs!$I$4:$R$4,Staff!BY$8,Inputs!$I$149:$R$149)-SUM($F13:BX13)</f>
        <v>0</v>
      </c>
      <c r="BZ13" s="226">
        <f>SUMIF(Inputs!$I$4:$R$4,Staff!BZ$8,Inputs!$I$149:$R$149)-SUM($F13:BY13)</f>
        <v>0</v>
      </c>
      <c r="CA13" s="226">
        <f>SUMIF(Inputs!$I$4:$R$4,Staff!CA$8,Inputs!$I$149:$R$149)-SUM($F13:BZ13)</f>
        <v>0</v>
      </c>
      <c r="CB13" s="226">
        <f>SUMIF(Inputs!$I$4:$R$4,Staff!CB$8,Inputs!$I$149:$R$149)-SUM($F13:CA13)</f>
        <v>0</v>
      </c>
      <c r="CC13" s="226">
        <f>SUMIF(Inputs!$I$4:$R$4,Staff!CC$8,Inputs!$I$149:$R$149)-SUM($F13:CB13)</f>
        <v>0</v>
      </c>
      <c r="CD13" s="226">
        <f>SUMIF(Inputs!$I$4:$R$4,Staff!CD$8,Inputs!$I$149:$R$149)-SUM($F13:CC13)</f>
        <v>0</v>
      </c>
      <c r="CE13" s="226">
        <f>SUMIF(Inputs!$I$4:$R$4,Staff!CE$8,Inputs!$I$149:$R$149)-SUM($F13:CD13)</f>
        <v>0</v>
      </c>
      <c r="CF13" s="226">
        <f>SUMIF(Inputs!$I$4:$R$4,Staff!CF$8,Inputs!$I$149:$R$149)-SUM($F13:CE13)</f>
        <v>0</v>
      </c>
      <c r="CG13" s="226">
        <f>SUMIF(Inputs!$I$4:$R$4,Staff!CG$8,Inputs!$I$149:$R$149)-SUM($F13:CF13)</f>
        <v>0</v>
      </c>
      <c r="CH13" s="226">
        <f>SUMIF(Inputs!$I$4:$R$4,Staff!CH$8,Inputs!$I$149:$R$149)-SUM($F13:CG13)</f>
        <v>0</v>
      </c>
      <c r="CI13" s="226">
        <f>SUMIF(Inputs!$I$4:$R$4,Staff!CI$8,Inputs!$I$149:$R$149)-SUM($F13:CH13)</f>
        <v>0</v>
      </c>
      <c r="CJ13" s="226">
        <f>SUMIF(Inputs!$I$4:$R$4,Staff!CJ$8,Inputs!$I$149:$R$149)-SUM($F13:CI13)</f>
        <v>0</v>
      </c>
      <c r="CK13" s="226">
        <f>SUMIF(Inputs!$I$4:$R$4,Staff!CK$8,Inputs!$I$149:$R$149)-SUM($F13:CJ13)</f>
        <v>0</v>
      </c>
      <c r="CL13" s="226">
        <f>SUMIF(Inputs!$I$4:$R$4,Staff!CL$8,Inputs!$I$149:$R$149)-SUM($F13:CK13)</f>
        <v>0</v>
      </c>
      <c r="CM13" s="226">
        <f>SUMIF(Inputs!$I$4:$R$4,Staff!CM$8,Inputs!$I$149:$R$149)-SUM($F13:CL13)</f>
        <v>0</v>
      </c>
      <c r="CN13" s="226">
        <f>SUMIF(Inputs!$I$4:$R$4,Staff!CN$8,Inputs!$I$149:$R$149)-SUM($F13:CM13)</f>
        <v>0</v>
      </c>
      <c r="CO13" s="226">
        <f>SUMIF(Inputs!$I$4:$R$4,Staff!CO$8,Inputs!$I$149:$R$149)-SUM($F13:CN13)</f>
        <v>0</v>
      </c>
      <c r="CP13" s="226">
        <f>SUMIF(Inputs!$I$4:$R$4,Staff!CP$8,Inputs!$I$149:$R$149)-SUM($F13:CO13)</f>
        <v>0</v>
      </c>
      <c r="CQ13" s="226">
        <f>SUMIF(Inputs!$I$4:$R$4,Staff!CQ$8,Inputs!$I$149:$R$149)-SUM($F13:CP13)</f>
        <v>0</v>
      </c>
      <c r="CR13" s="226">
        <f>SUMIF(Inputs!$I$4:$R$4,Staff!CR$8,Inputs!$I$149:$R$149)-SUM($F13:CQ13)</f>
        <v>0</v>
      </c>
      <c r="CS13" s="226">
        <f>SUMIF(Inputs!$I$4:$R$4,Staff!CS$8,Inputs!$I$149:$R$149)-SUM($F13:CR13)</f>
        <v>0</v>
      </c>
      <c r="CT13" s="226">
        <f>SUMIF(Inputs!$I$4:$R$4,Staff!CT$8,Inputs!$I$149:$R$149)-SUM($F13:CS13)</f>
        <v>0</v>
      </c>
      <c r="CU13" s="226">
        <f>SUMIF(Inputs!$I$4:$R$4,Staff!CU$8,Inputs!$I$149:$R$149)-SUM($F13:CT13)</f>
        <v>0</v>
      </c>
      <c r="CV13" s="226">
        <f>SUMIF(Inputs!$I$4:$R$4,Staff!CV$8,Inputs!$I$149:$R$149)-SUM($F13:CU13)</f>
        <v>0</v>
      </c>
      <c r="CW13" s="226">
        <f>SUMIF(Inputs!$I$4:$R$4,Staff!CW$8,Inputs!$I$149:$R$149)-SUM($F13:CV13)</f>
        <v>0</v>
      </c>
      <c r="CX13" s="226">
        <f>SUMIF(Inputs!$I$4:$R$4,Staff!CX$8,Inputs!$I$149:$R$149)-SUM($F13:CW13)</f>
        <v>0</v>
      </c>
      <c r="CY13" s="226">
        <f>SUMIF(Inputs!$I$4:$R$4,Staff!CY$8,Inputs!$I$149:$R$149)-SUM($F13:CX13)</f>
        <v>0</v>
      </c>
      <c r="CZ13" s="226">
        <f>SUMIF(Inputs!$I$4:$R$4,Staff!CZ$8,Inputs!$I$149:$R$149)-SUM($F13:CY13)</f>
        <v>0</v>
      </c>
      <c r="DA13" s="226">
        <f>SUMIF(Inputs!$I$4:$R$4,Staff!DA$8,Inputs!$I$149:$R$149)-SUM($F13:CZ13)</f>
        <v>0</v>
      </c>
      <c r="DB13" s="226">
        <f>SUMIF(Inputs!$I$4:$R$4,Staff!DB$8,Inputs!$I$149:$R$149)-SUM($F13:DA13)</f>
        <v>0</v>
      </c>
      <c r="DC13" s="226">
        <f>SUMIF(Inputs!$I$4:$R$4,Staff!DC$8,Inputs!$I$149:$R$149)-SUM($F13:DB13)</f>
        <v>0</v>
      </c>
      <c r="DD13" s="226">
        <f>SUMIF(Inputs!$I$4:$R$4,Staff!DD$8,Inputs!$I$149:$R$149)-SUM($F13:DC13)</f>
        <v>0</v>
      </c>
      <c r="DE13" s="226">
        <f>SUMIF(Inputs!$I$4:$R$4,Staff!DE$8,Inputs!$I$149:$R$149)-SUM($F13:DD13)</f>
        <v>0</v>
      </c>
      <c r="DF13" s="226">
        <f>SUMIF(Inputs!$I$4:$R$4,Staff!DF$8,Inputs!$I$149:$R$149)-SUM($F13:DE13)</f>
        <v>0</v>
      </c>
      <c r="DG13" s="226">
        <f>SUMIF(Inputs!$I$4:$R$4,Staff!DG$8,Inputs!$I$149:$R$149)-SUM($F13:DF13)</f>
        <v>0</v>
      </c>
      <c r="DH13" s="226">
        <f>SUMIF(Inputs!$I$4:$R$4,Staff!DH$8,Inputs!$I$149:$R$149)-SUM($F13:DG13)</f>
        <v>0</v>
      </c>
      <c r="DI13" s="226">
        <f>SUMIF(Inputs!$I$4:$R$4,Staff!DI$8,Inputs!$I$149:$R$149)-SUM($F13:DH13)</f>
        <v>0</v>
      </c>
      <c r="DJ13" s="226">
        <f>SUMIF(Inputs!$I$4:$R$4,Staff!DJ$8,Inputs!$I$149:$R$149)-SUM($F13:DI13)</f>
        <v>0</v>
      </c>
      <c r="DK13" s="226">
        <f>SUMIF(Inputs!$I$4:$R$4,Staff!DK$8,Inputs!$I$149:$R$149)-SUM($F13:DJ13)</f>
        <v>0</v>
      </c>
      <c r="DL13" s="226">
        <f>SUMIF(Inputs!$I$4:$R$4,Staff!DL$8,Inputs!$I$149:$R$149)-SUM($F13:DK13)</f>
        <v>0</v>
      </c>
      <c r="DM13" s="226">
        <f>SUMIF(Inputs!$I$4:$R$4,Staff!DM$8,Inputs!$I$149:$R$149)-SUM($F13:DL13)</f>
        <v>0</v>
      </c>
      <c r="DN13" s="226">
        <f>SUMIF(Inputs!$I$4:$R$4,Staff!DN$8,Inputs!$I$149:$R$149)-SUM($F13:DM13)</f>
        <v>0</v>
      </c>
      <c r="DO13" s="226">
        <f>SUMIF(Inputs!$I$4:$R$4,Staff!DO$8,Inputs!$I$149:$R$149)-SUM($F13:DN13)</f>
        <v>0</v>
      </c>
      <c r="DP13" s="226">
        <f>SUMIF(Inputs!$I$4:$R$4,Staff!DP$8,Inputs!$I$149:$R$149)-SUM($F13:DO13)</f>
        <v>0</v>
      </c>
      <c r="DQ13" s="226">
        <f>SUMIF(Inputs!$I$4:$R$4,Staff!DQ$8,Inputs!$I$149:$R$149)-SUM($F13:DP13)</f>
        <v>0</v>
      </c>
      <c r="DR13" s="226">
        <f>SUMIF(Inputs!$I$4:$R$4,Staff!DR$8,Inputs!$I$149:$R$149)-SUM($F13:DQ13)</f>
        <v>0</v>
      </c>
      <c r="DS13" s="226">
        <f>SUMIF(Inputs!$I$4:$R$4,Staff!DS$8,Inputs!$I$149:$R$149)-SUM($F13:DR13)</f>
        <v>0</v>
      </c>
      <c r="DT13" s="226">
        <f>SUMIF(Inputs!$I$4:$R$4,Staff!DT$8,Inputs!$I$149:$R$149)-SUM($F13:DS13)</f>
        <v>0</v>
      </c>
      <c r="DU13" s="226">
        <f>SUMIF(Inputs!$I$4:$R$4,Staff!DU$8,Inputs!$I$149:$R$149)-SUM($F13:DT13)</f>
        <v>0</v>
      </c>
      <c r="DV13" s="226">
        <f>SUMIF(Inputs!$I$4:$R$4,Staff!DV$8,Inputs!$I$149:$R$149)-SUM($F13:DU13)</f>
        <v>0</v>
      </c>
    </row>
    <row r="14" spans="1:126" ht="12" customHeight="1">
      <c r="A14" s="21"/>
      <c r="B14" s="98" t="str">
        <f>Inputs!C150</f>
        <v>Главный бухгалтер</v>
      </c>
      <c r="C14" s="79" t="s">
        <v>188</v>
      </c>
      <c r="D14" s="225">
        <f t="shared" si="2"/>
        <v>0</v>
      </c>
      <c r="E14" s="64"/>
      <c r="F14" s="226">
        <f>Inputs!G150</f>
        <v>1</v>
      </c>
      <c r="G14" s="226">
        <f>SUMIF(Inputs!$I$4:$R$4,Staff!G$8,Inputs!$I150:$R150)-SUM($F14:F14)</f>
        <v>-1</v>
      </c>
      <c r="H14" s="226">
        <f>SUMIF(Inputs!$I$4:$R$4,Staff!H$8,Inputs!$I$150:$R$150)-SUM($F14:G14)</f>
        <v>0</v>
      </c>
      <c r="I14" s="226">
        <f>SUMIF(Inputs!$I$4:$R$4,Staff!I$8,Inputs!$I$150:$R$150)-SUM($F14:H14)</f>
        <v>0</v>
      </c>
      <c r="J14" s="226">
        <f>SUMIF(Inputs!$I$4:$R$4,Staff!J$8,Inputs!$I$150:$R$150)-SUM($F14:I14)</f>
        <v>0</v>
      </c>
      <c r="K14" s="226">
        <f>SUMIF(Inputs!$I$4:$R$4,Staff!K$8,Inputs!$I$150:$R$150)-SUM($F14:J14)</f>
        <v>0</v>
      </c>
      <c r="L14" s="226">
        <f>SUMIF(Inputs!$I$4:$R$4,Staff!L$8,Inputs!$I$150:$R$150)-SUM($F14:K14)</f>
        <v>0</v>
      </c>
      <c r="M14" s="226">
        <f>SUMIF(Inputs!$I$4:$R$4,Staff!M$8,Inputs!$I$150:$R$150)-SUM($F14:L14)</f>
        <v>0</v>
      </c>
      <c r="N14" s="226">
        <f>SUMIF(Inputs!$I$4:$R$4,Staff!N$8,Inputs!$I$150:$R$150)-SUM($F14:M14)</f>
        <v>0</v>
      </c>
      <c r="O14" s="226">
        <f>SUMIF(Inputs!$I$4:$R$4,Staff!O$8,Inputs!$I$150:$R$150)-SUM($F14:N14)</f>
        <v>0</v>
      </c>
      <c r="P14" s="226">
        <f>SUMIF(Inputs!$I$4:$R$4,Staff!P$8,Inputs!$I$150:$R$150)-SUM($F14:O14)</f>
        <v>0</v>
      </c>
      <c r="Q14" s="226">
        <f>SUMIF(Inputs!$I$4:$R$4,Staff!Q$8,Inputs!$I$150:$R$150)-SUM($F14:P14)</f>
        <v>0</v>
      </c>
      <c r="R14" s="226">
        <f>SUMIF(Inputs!$I$4:$R$4,Staff!R$8,Inputs!$I$150:$R$150)-SUM($F14:Q14)</f>
        <v>0</v>
      </c>
      <c r="S14" s="226">
        <f>SUMIF(Inputs!$I$4:$R$4,Staff!S$8,Inputs!$I$150:$R$150)-SUM($F14:R14)</f>
        <v>0</v>
      </c>
      <c r="T14" s="226">
        <f>SUMIF(Inputs!$I$4:$R$4,Staff!T$8,Inputs!$I$150:$R$150)-SUM($F14:S14)</f>
        <v>0</v>
      </c>
      <c r="U14" s="226">
        <f>SUMIF(Inputs!$I$4:$R$4,Staff!U$8,Inputs!$I$150:$R$150)-SUM($F14:T14)</f>
        <v>0</v>
      </c>
      <c r="V14" s="226">
        <f>SUMIF(Inputs!$I$4:$R$4,Staff!V$8,Inputs!$I$150:$R$150)-SUM($F14:U14)</f>
        <v>0</v>
      </c>
      <c r="W14" s="226">
        <f>SUMIF(Inputs!$I$4:$R$4,Staff!W$8,Inputs!$I$150:$R$150)-SUM($F14:V14)</f>
        <v>0</v>
      </c>
      <c r="X14" s="226">
        <f>SUMIF(Inputs!$I$4:$R$4,Staff!X$8,Inputs!$I$150:$R$150)-SUM($F14:W14)</f>
        <v>0</v>
      </c>
      <c r="Y14" s="226">
        <f>SUMIF(Inputs!$I$4:$R$4,Staff!Y$8,Inputs!$I$150:$R$150)-SUM($F14:X14)</f>
        <v>0</v>
      </c>
      <c r="Z14" s="226">
        <f>SUMIF(Inputs!$I$4:$R$4,Staff!Z$8,Inputs!$I$150:$R$150)-SUM($F14:Y14)</f>
        <v>0</v>
      </c>
      <c r="AA14" s="226">
        <f>SUMIF(Inputs!$I$4:$R$4,Staff!AA$8,Inputs!$I$150:$R$150)-SUM($F14:Z14)</f>
        <v>0</v>
      </c>
      <c r="AB14" s="226">
        <f>SUMIF(Inputs!$I$4:$R$4,Staff!AB$8,Inputs!$I$150:$R$150)-SUM($F14:AA14)</f>
        <v>0</v>
      </c>
      <c r="AC14" s="226">
        <f>SUMIF(Inputs!$I$4:$R$4,Staff!AC$8,Inputs!$I$150:$R$150)-SUM($F14:AB14)</f>
        <v>0</v>
      </c>
      <c r="AD14" s="226">
        <f>SUMIF(Inputs!$I$4:$R$4,Staff!AD$8,Inputs!$I$150:$R$150)-SUM($F14:AC14)</f>
        <v>0</v>
      </c>
      <c r="AE14" s="226">
        <f>SUMIF(Inputs!$I$4:$R$4,Staff!AE$8,Inputs!$I$150:$R$150)-SUM($F14:AD14)</f>
        <v>0</v>
      </c>
      <c r="AF14" s="226">
        <f>SUMIF(Inputs!$I$4:$R$4,Staff!AF$8,Inputs!$I$150:$R$150)-SUM($F14:AE14)</f>
        <v>0</v>
      </c>
      <c r="AG14" s="226">
        <f>SUMIF(Inputs!$I$4:$R$4,Staff!AG$8,Inputs!$I$150:$R$150)-SUM($F14:AF14)</f>
        <v>0</v>
      </c>
      <c r="AH14" s="226">
        <f>SUMIF(Inputs!$I$4:$R$4,Staff!AH$8,Inputs!$I$150:$R$150)-SUM($F14:AG14)</f>
        <v>0</v>
      </c>
      <c r="AI14" s="226">
        <f>SUMIF(Inputs!$I$4:$R$4,Staff!AI$8,Inputs!$I$150:$R$150)-SUM($F14:AH14)</f>
        <v>0</v>
      </c>
      <c r="AJ14" s="226">
        <f>SUMIF(Inputs!$I$4:$R$4,Staff!AJ$8,Inputs!$I$150:$R$150)-SUM($F14:AI14)</f>
        <v>0</v>
      </c>
      <c r="AK14" s="226">
        <f>SUMIF(Inputs!$I$4:$R$4,Staff!AK$8,Inputs!$I$150:$R$150)-SUM($F14:AJ14)</f>
        <v>0</v>
      </c>
      <c r="AL14" s="226">
        <f>SUMIF(Inputs!$I$4:$R$4,Staff!AL$8,Inputs!$I$150:$R$150)-SUM($F14:AK14)</f>
        <v>0</v>
      </c>
      <c r="AM14" s="226">
        <f>SUMIF(Inputs!$I$4:$R$4,Staff!AM$8,Inputs!$I$150:$R$150)-SUM($F14:AL14)</f>
        <v>0</v>
      </c>
      <c r="AN14" s="226">
        <f>SUMIF(Inputs!$I$4:$R$4,Staff!AN$8,Inputs!$I$150:$R$150)-SUM($F14:AM14)</f>
        <v>0</v>
      </c>
      <c r="AO14" s="226">
        <f>SUMIF(Inputs!$I$4:$R$4,Staff!AO$8,Inputs!$I$150:$R$150)-SUM($F14:AN14)</f>
        <v>0</v>
      </c>
      <c r="AP14" s="226">
        <f>SUMIF(Inputs!$I$4:$R$4,Staff!AP$8,Inputs!$I$150:$R$150)-SUM($F14:AO14)</f>
        <v>0</v>
      </c>
      <c r="AQ14" s="226">
        <f>SUMIF(Inputs!$I$4:$R$4,Staff!AQ$8,Inputs!$I$150:$R$150)-SUM($F14:AP14)</f>
        <v>0</v>
      </c>
      <c r="AR14" s="226">
        <f>SUMIF(Inputs!$I$4:$R$4,Staff!AR$8,Inputs!$I$150:$R$150)-SUM($F14:AQ14)</f>
        <v>0</v>
      </c>
      <c r="AS14" s="226">
        <f>SUMIF(Inputs!$I$4:$R$4,Staff!AS$8,Inputs!$I$150:$R$150)-SUM($F14:AR14)</f>
        <v>0</v>
      </c>
      <c r="AT14" s="226">
        <f>SUMIF(Inputs!$I$4:$R$4,Staff!AT$8,Inputs!$I$150:$R$150)-SUM($F14:AS14)</f>
        <v>0</v>
      </c>
      <c r="AU14" s="226">
        <f>SUMIF(Inputs!$I$4:$R$4,Staff!AU$8,Inputs!$I$150:$R$150)-SUM($F14:AT14)</f>
        <v>0</v>
      </c>
      <c r="AV14" s="226">
        <f>SUMIF(Inputs!$I$4:$R$4,Staff!AV$8,Inputs!$I$150:$R$150)-SUM($F14:AU14)</f>
        <v>0</v>
      </c>
      <c r="AW14" s="226">
        <f>SUMIF(Inputs!$I$4:$R$4,Staff!AW$8,Inputs!$I$150:$R$150)-SUM($F14:AV14)</f>
        <v>0</v>
      </c>
      <c r="AX14" s="226">
        <f>SUMIF(Inputs!$I$4:$R$4,Staff!AX$8,Inputs!$I$150:$R$150)-SUM($F14:AW14)</f>
        <v>0</v>
      </c>
      <c r="AY14" s="226">
        <f>SUMIF(Inputs!$I$4:$R$4,Staff!AY$8,Inputs!$I$150:$R$150)-SUM($F14:AX14)</f>
        <v>0</v>
      </c>
      <c r="AZ14" s="226">
        <f>SUMIF(Inputs!$I$4:$R$4,Staff!AZ$8,Inputs!$I$150:$R$150)-SUM($F14:AY14)</f>
        <v>0</v>
      </c>
      <c r="BA14" s="226">
        <f>SUMIF(Inputs!$I$4:$R$4,Staff!BA$8,Inputs!$I$150:$R$150)-SUM($F14:AZ14)</f>
        <v>0</v>
      </c>
      <c r="BB14" s="226">
        <f>SUMIF(Inputs!$I$4:$R$4,Staff!BB$8,Inputs!$I$150:$R$150)-SUM($F14:BA14)</f>
        <v>0</v>
      </c>
      <c r="BC14" s="226">
        <f>SUMIF(Inputs!$I$4:$R$4,Staff!BC$8,Inputs!$I$150:$R$150)-SUM($F14:BB14)</f>
        <v>0</v>
      </c>
      <c r="BD14" s="226">
        <f>SUMIF(Inputs!$I$4:$R$4,Staff!BD$8,Inputs!$I$150:$R$150)-SUM($F14:BC14)</f>
        <v>0</v>
      </c>
      <c r="BE14" s="226">
        <f>SUMIF(Inputs!$I$4:$R$4,Staff!BE$8,Inputs!$I$150:$R$150)-SUM($F14:BD14)</f>
        <v>0</v>
      </c>
      <c r="BF14" s="226">
        <f>SUMIF(Inputs!$I$4:$R$4,Staff!BF$8,Inputs!$I$150:$R$150)-SUM($F14:BE14)</f>
        <v>0</v>
      </c>
      <c r="BG14" s="226">
        <f>SUMIF(Inputs!$I$4:$R$4,Staff!BG$8,Inputs!$I$150:$R$150)-SUM($F14:BF14)</f>
        <v>0</v>
      </c>
      <c r="BH14" s="226">
        <f>SUMIF(Inputs!$I$4:$R$4,Staff!BH$8,Inputs!$I$150:$R$150)-SUM($F14:BG14)</f>
        <v>0</v>
      </c>
      <c r="BI14" s="226">
        <f>SUMIF(Inputs!$I$4:$R$4,Staff!BI$8,Inputs!$I$150:$R$150)-SUM($F14:BH14)</f>
        <v>0</v>
      </c>
      <c r="BJ14" s="226">
        <f>SUMIF(Inputs!$I$4:$R$4,Staff!BJ$8,Inputs!$I$150:$R$150)-SUM($F14:BI14)</f>
        <v>0</v>
      </c>
      <c r="BK14" s="226">
        <f>SUMIF(Inputs!$I$4:$R$4,Staff!BK$8,Inputs!$I$150:$R$150)-SUM($F14:BJ14)</f>
        <v>0</v>
      </c>
      <c r="BL14" s="226">
        <f>SUMIF(Inputs!$I$4:$R$4,Staff!BL$8,Inputs!$I$150:$R$150)-SUM($F14:BK14)</f>
        <v>0</v>
      </c>
      <c r="BM14" s="226">
        <f>SUMIF(Inputs!$I$4:$R$4,Staff!BM$8,Inputs!$I$150:$R$150)-SUM($F14:BL14)</f>
        <v>0</v>
      </c>
      <c r="BN14" s="226">
        <f>SUMIF(Inputs!$I$4:$R$4,Staff!BN$8,Inputs!$I$150:$R$150)-SUM($F14:BM14)</f>
        <v>0</v>
      </c>
      <c r="BO14" s="226">
        <f>SUMIF(Inputs!$I$4:$R$4,Staff!BO$8,Inputs!$I$150:$R$150)-SUM($F14:BN14)</f>
        <v>0</v>
      </c>
      <c r="BP14" s="226">
        <f>SUMIF(Inputs!$I$4:$R$4,Staff!BP$8,Inputs!$I$150:$R$150)-SUM($F14:BO14)</f>
        <v>0</v>
      </c>
      <c r="BQ14" s="226">
        <f>SUMIF(Inputs!$I$4:$R$4,Staff!BQ$8,Inputs!$I$150:$R$150)-SUM($F14:BP14)</f>
        <v>0</v>
      </c>
      <c r="BR14" s="226">
        <f>SUMIF(Inputs!$I$4:$R$4,Staff!BR$8,Inputs!$I$150:$R$150)-SUM($F14:BQ14)</f>
        <v>0</v>
      </c>
      <c r="BS14" s="226">
        <f>SUMIF(Inputs!$I$4:$R$4,Staff!BS$8,Inputs!$I$150:$R$150)-SUM($F14:BR14)</f>
        <v>0</v>
      </c>
      <c r="BT14" s="226">
        <f>SUMIF(Inputs!$I$4:$R$4,Staff!BT$8,Inputs!$I$150:$R$150)-SUM($F14:BS14)</f>
        <v>0</v>
      </c>
      <c r="BU14" s="226">
        <f>SUMIF(Inputs!$I$4:$R$4,Staff!BU$8,Inputs!$I$150:$R$150)-SUM($F14:BT14)</f>
        <v>0</v>
      </c>
      <c r="BV14" s="226">
        <f>SUMIF(Inputs!$I$4:$R$4,Staff!BV$8,Inputs!$I$150:$R$150)-SUM($F14:BU14)</f>
        <v>0</v>
      </c>
      <c r="BW14" s="226">
        <f>SUMIF(Inputs!$I$4:$R$4,Staff!BW$8,Inputs!$I$150:$R$150)-SUM($F14:BV14)</f>
        <v>0</v>
      </c>
      <c r="BX14" s="226">
        <f>SUMIF(Inputs!$I$4:$R$4,Staff!BX$8,Inputs!$I$150:$R$150)-SUM($F14:BW14)</f>
        <v>0</v>
      </c>
      <c r="BY14" s="226">
        <f>SUMIF(Inputs!$I$4:$R$4,Staff!BY$8,Inputs!$I$150:$R$150)-SUM($F14:BX14)</f>
        <v>0</v>
      </c>
      <c r="BZ14" s="226">
        <f>SUMIF(Inputs!$I$4:$R$4,Staff!BZ$8,Inputs!$I$150:$R$150)-SUM($F14:BY14)</f>
        <v>0</v>
      </c>
      <c r="CA14" s="226">
        <f>SUMIF(Inputs!$I$4:$R$4,Staff!CA$8,Inputs!$I$150:$R$150)-SUM($F14:BZ14)</f>
        <v>0</v>
      </c>
      <c r="CB14" s="226">
        <f>SUMIF(Inputs!$I$4:$R$4,Staff!CB$8,Inputs!$I$150:$R$150)-SUM($F14:CA14)</f>
        <v>0</v>
      </c>
      <c r="CC14" s="226">
        <f>SUMIF(Inputs!$I$4:$R$4,Staff!CC$8,Inputs!$I$150:$R$150)-SUM($F14:CB14)</f>
        <v>0</v>
      </c>
      <c r="CD14" s="226">
        <f>SUMIF(Inputs!$I$4:$R$4,Staff!CD$8,Inputs!$I$150:$R$150)-SUM($F14:CC14)</f>
        <v>0</v>
      </c>
      <c r="CE14" s="226">
        <f>SUMIF(Inputs!$I$4:$R$4,Staff!CE$8,Inputs!$I$150:$R$150)-SUM($F14:CD14)</f>
        <v>0</v>
      </c>
      <c r="CF14" s="226">
        <f>SUMIF(Inputs!$I$4:$R$4,Staff!CF$8,Inputs!$I$150:$R$150)-SUM($F14:CE14)</f>
        <v>0</v>
      </c>
      <c r="CG14" s="226">
        <f>SUMIF(Inputs!$I$4:$R$4,Staff!CG$8,Inputs!$I$150:$R$150)-SUM($F14:CF14)</f>
        <v>0</v>
      </c>
      <c r="CH14" s="226">
        <f>SUMIF(Inputs!$I$4:$R$4,Staff!CH$8,Inputs!$I$150:$R$150)-SUM($F14:CG14)</f>
        <v>0</v>
      </c>
      <c r="CI14" s="226">
        <f>SUMIF(Inputs!$I$4:$R$4,Staff!CI$8,Inputs!$I$150:$R$150)-SUM($F14:CH14)</f>
        <v>0</v>
      </c>
      <c r="CJ14" s="226">
        <f>SUMIF(Inputs!$I$4:$R$4,Staff!CJ$8,Inputs!$I$150:$R$150)-SUM($F14:CI14)</f>
        <v>0</v>
      </c>
      <c r="CK14" s="226">
        <f>SUMIF(Inputs!$I$4:$R$4,Staff!CK$8,Inputs!$I$150:$R$150)-SUM($F14:CJ14)</f>
        <v>0</v>
      </c>
      <c r="CL14" s="226">
        <f>SUMIF(Inputs!$I$4:$R$4,Staff!CL$8,Inputs!$I$150:$R$150)-SUM($F14:CK14)</f>
        <v>0</v>
      </c>
      <c r="CM14" s="226">
        <f>SUMIF(Inputs!$I$4:$R$4,Staff!CM$8,Inputs!$I$150:$R$150)-SUM($F14:CL14)</f>
        <v>0</v>
      </c>
      <c r="CN14" s="226">
        <f>SUMIF(Inputs!$I$4:$R$4,Staff!CN$8,Inputs!$I$150:$R$150)-SUM($F14:CM14)</f>
        <v>0</v>
      </c>
      <c r="CO14" s="226">
        <f>SUMIF(Inputs!$I$4:$R$4,Staff!CO$8,Inputs!$I$150:$R$150)-SUM($F14:CN14)</f>
        <v>0</v>
      </c>
      <c r="CP14" s="226">
        <f>SUMIF(Inputs!$I$4:$R$4,Staff!CP$8,Inputs!$I$150:$R$150)-SUM($F14:CO14)</f>
        <v>0</v>
      </c>
      <c r="CQ14" s="226">
        <f>SUMIF(Inputs!$I$4:$R$4,Staff!CQ$8,Inputs!$I$150:$R$150)-SUM($F14:CP14)</f>
        <v>0</v>
      </c>
      <c r="CR14" s="226">
        <f>SUMIF(Inputs!$I$4:$R$4,Staff!CR$8,Inputs!$I$150:$R$150)-SUM($F14:CQ14)</f>
        <v>0</v>
      </c>
      <c r="CS14" s="226">
        <f>SUMIF(Inputs!$I$4:$R$4,Staff!CS$8,Inputs!$I$150:$R$150)-SUM($F14:CR14)</f>
        <v>0</v>
      </c>
      <c r="CT14" s="226">
        <f>SUMIF(Inputs!$I$4:$R$4,Staff!CT$8,Inputs!$I$150:$R$150)-SUM($F14:CS14)</f>
        <v>0</v>
      </c>
      <c r="CU14" s="226">
        <f>SUMIF(Inputs!$I$4:$R$4,Staff!CU$8,Inputs!$I$150:$R$150)-SUM($F14:CT14)</f>
        <v>0</v>
      </c>
      <c r="CV14" s="226">
        <f>SUMIF(Inputs!$I$4:$R$4,Staff!CV$8,Inputs!$I$150:$R$150)-SUM($F14:CU14)</f>
        <v>0</v>
      </c>
      <c r="CW14" s="226">
        <f>SUMIF(Inputs!$I$4:$R$4,Staff!CW$8,Inputs!$I$150:$R$150)-SUM($F14:CV14)</f>
        <v>0</v>
      </c>
      <c r="CX14" s="226">
        <f>SUMIF(Inputs!$I$4:$R$4,Staff!CX$8,Inputs!$I$150:$R$150)-SUM($F14:CW14)</f>
        <v>0</v>
      </c>
      <c r="CY14" s="226">
        <f>SUMIF(Inputs!$I$4:$R$4,Staff!CY$8,Inputs!$I$150:$R$150)-SUM($F14:CX14)</f>
        <v>0</v>
      </c>
      <c r="CZ14" s="226">
        <f>SUMIF(Inputs!$I$4:$R$4,Staff!CZ$8,Inputs!$I$150:$R$150)-SUM($F14:CY14)</f>
        <v>0</v>
      </c>
      <c r="DA14" s="226">
        <f>SUMIF(Inputs!$I$4:$R$4,Staff!DA$8,Inputs!$I$150:$R$150)-SUM($F14:CZ14)</f>
        <v>0</v>
      </c>
      <c r="DB14" s="226">
        <f>SUMIF(Inputs!$I$4:$R$4,Staff!DB$8,Inputs!$I$150:$R$150)-SUM($F14:DA14)</f>
        <v>0</v>
      </c>
      <c r="DC14" s="226">
        <f>SUMIF(Inputs!$I$4:$R$4,Staff!DC$8,Inputs!$I$150:$R$150)-SUM($F14:DB14)</f>
        <v>0</v>
      </c>
      <c r="DD14" s="226">
        <f>SUMIF(Inputs!$I$4:$R$4,Staff!DD$8,Inputs!$I$150:$R$150)-SUM($F14:DC14)</f>
        <v>0</v>
      </c>
      <c r="DE14" s="226">
        <f>SUMIF(Inputs!$I$4:$R$4,Staff!DE$8,Inputs!$I$150:$R$150)-SUM($F14:DD14)</f>
        <v>0</v>
      </c>
      <c r="DF14" s="226">
        <f>SUMIF(Inputs!$I$4:$R$4,Staff!DF$8,Inputs!$I$150:$R$150)-SUM($F14:DE14)</f>
        <v>0</v>
      </c>
      <c r="DG14" s="226">
        <f>SUMIF(Inputs!$I$4:$R$4,Staff!DG$8,Inputs!$I$150:$R$150)-SUM($F14:DF14)</f>
        <v>0</v>
      </c>
      <c r="DH14" s="226">
        <f>SUMIF(Inputs!$I$4:$R$4,Staff!DH$8,Inputs!$I$150:$R$150)-SUM($F14:DG14)</f>
        <v>0</v>
      </c>
      <c r="DI14" s="226">
        <f>SUMIF(Inputs!$I$4:$R$4,Staff!DI$8,Inputs!$I$150:$R$150)-SUM($F14:DH14)</f>
        <v>0</v>
      </c>
      <c r="DJ14" s="226">
        <f>SUMIF(Inputs!$I$4:$R$4,Staff!DJ$8,Inputs!$I$150:$R$150)-SUM($F14:DI14)</f>
        <v>0</v>
      </c>
      <c r="DK14" s="226">
        <f>SUMIF(Inputs!$I$4:$R$4,Staff!DK$8,Inputs!$I$150:$R$150)-SUM($F14:DJ14)</f>
        <v>0</v>
      </c>
      <c r="DL14" s="226">
        <f>SUMIF(Inputs!$I$4:$R$4,Staff!DL$8,Inputs!$I$150:$R$150)-SUM($F14:DK14)</f>
        <v>0</v>
      </c>
      <c r="DM14" s="226">
        <f>SUMIF(Inputs!$I$4:$R$4,Staff!DM$8,Inputs!$I$150:$R$150)-SUM($F14:DL14)</f>
        <v>0</v>
      </c>
      <c r="DN14" s="226">
        <f>SUMIF(Inputs!$I$4:$R$4,Staff!DN$8,Inputs!$I$150:$R$150)-SUM($F14:DM14)</f>
        <v>0</v>
      </c>
      <c r="DO14" s="226">
        <f>SUMIF(Inputs!$I$4:$R$4,Staff!DO$8,Inputs!$I$150:$R$150)-SUM($F14:DN14)</f>
        <v>0</v>
      </c>
      <c r="DP14" s="226">
        <f>SUMIF(Inputs!$I$4:$R$4,Staff!DP$8,Inputs!$I$150:$R$150)-SUM($F14:DO14)</f>
        <v>0</v>
      </c>
      <c r="DQ14" s="226">
        <f>SUMIF(Inputs!$I$4:$R$4,Staff!DQ$8,Inputs!$I$150:$R$150)-SUM($F14:DP14)</f>
        <v>0</v>
      </c>
      <c r="DR14" s="226">
        <f>SUMIF(Inputs!$I$4:$R$4,Staff!DR$8,Inputs!$I$150:$R$150)-SUM($F14:DQ14)</f>
        <v>0</v>
      </c>
      <c r="DS14" s="226">
        <f>SUMIF(Inputs!$I$4:$R$4,Staff!DS$8,Inputs!$I$150:$R$150)-SUM($F14:DR14)</f>
        <v>0</v>
      </c>
      <c r="DT14" s="226">
        <f>SUMIF(Inputs!$I$4:$R$4,Staff!DT$8,Inputs!$I$150:$R$150)-SUM($F14:DS14)</f>
        <v>0</v>
      </c>
      <c r="DU14" s="226">
        <f>SUMIF(Inputs!$I$4:$R$4,Staff!DU$8,Inputs!$I$150:$R$150)-SUM($F14:DT14)</f>
        <v>0</v>
      </c>
      <c r="DV14" s="226">
        <f>SUMIF(Inputs!$I$4:$R$4,Staff!DV$8,Inputs!$I$150:$R$150)-SUM($F14:DU14)</f>
        <v>0</v>
      </c>
    </row>
    <row r="15" spans="1:126" ht="12.75" customHeight="1">
      <c r="A15" s="62"/>
      <c r="B15" s="96" t="str">
        <f>Inputs!C151</f>
        <v>Производственный персонал</v>
      </c>
      <c r="C15" s="95" t="s">
        <v>188</v>
      </c>
      <c r="D15" s="223">
        <f t="shared" si="2"/>
        <v>0</v>
      </c>
      <c r="E15" s="69"/>
      <c r="F15" s="224">
        <f t="shared" ref="F15:DV15" si="4">SUM(F16:F21)</f>
        <v>6</v>
      </c>
      <c r="G15" s="224">
        <f t="shared" si="4"/>
        <v>-6</v>
      </c>
      <c r="H15" s="224">
        <f t="shared" si="4"/>
        <v>0</v>
      </c>
      <c r="I15" s="224">
        <f t="shared" si="4"/>
        <v>0</v>
      </c>
      <c r="J15" s="224">
        <f t="shared" si="4"/>
        <v>0</v>
      </c>
      <c r="K15" s="224">
        <f t="shared" si="4"/>
        <v>0</v>
      </c>
      <c r="L15" s="224">
        <f t="shared" si="4"/>
        <v>0</v>
      </c>
      <c r="M15" s="224">
        <f t="shared" si="4"/>
        <v>0</v>
      </c>
      <c r="N15" s="224">
        <f t="shared" si="4"/>
        <v>0</v>
      </c>
      <c r="O15" s="224">
        <f t="shared" si="4"/>
        <v>0</v>
      </c>
      <c r="P15" s="224">
        <f t="shared" si="4"/>
        <v>0</v>
      </c>
      <c r="Q15" s="224">
        <f t="shared" si="4"/>
        <v>0</v>
      </c>
      <c r="R15" s="224">
        <f t="shared" si="4"/>
        <v>0</v>
      </c>
      <c r="S15" s="224">
        <f t="shared" si="4"/>
        <v>0</v>
      </c>
      <c r="T15" s="224">
        <f t="shared" si="4"/>
        <v>0</v>
      </c>
      <c r="U15" s="224">
        <f t="shared" si="4"/>
        <v>0</v>
      </c>
      <c r="V15" s="224">
        <f t="shared" si="4"/>
        <v>0</v>
      </c>
      <c r="W15" s="224">
        <f t="shared" si="4"/>
        <v>0</v>
      </c>
      <c r="X15" s="224">
        <f t="shared" si="4"/>
        <v>0</v>
      </c>
      <c r="Y15" s="224">
        <f t="shared" si="4"/>
        <v>0</v>
      </c>
      <c r="Z15" s="224">
        <f t="shared" si="4"/>
        <v>0</v>
      </c>
      <c r="AA15" s="224">
        <f t="shared" si="4"/>
        <v>0</v>
      </c>
      <c r="AB15" s="224">
        <f t="shared" si="4"/>
        <v>0</v>
      </c>
      <c r="AC15" s="224">
        <f t="shared" si="4"/>
        <v>0</v>
      </c>
      <c r="AD15" s="224">
        <f t="shared" si="4"/>
        <v>0</v>
      </c>
      <c r="AE15" s="224">
        <f t="shared" si="4"/>
        <v>0</v>
      </c>
      <c r="AF15" s="224">
        <f t="shared" si="4"/>
        <v>0</v>
      </c>
      <c r="AG15" s="224">
        <f t="shared" si="4"/>
        <v>0</v>
      </c>
      <c r="AH15" s="224">
        <f t="shared" si="4"/>
        <v>0</v>
      </c>
      <c r="AI15" s="224">
        <f t="shared" si="4"/>
        <v>0</v>
      </c>
      <c r="AJ15" s="224">
        <f t="shared" si="4"/>
        <v>0</v>
      </c>
      <c r="AK15" s="224">
        <f t="shared" si="4"/>
        <v>0</v>
      </c>
      <c r="AL15" s="224">
        <f t="shared" si="4"/>
        <v>0</v>
      </c>
      <c r="AM15" s="224">
        <f t="shared" si="4"/>
        <v>0</v>
      </c>
      <c r="AN15" s="224">
        <f t="shared" si="4"/>
        <v>0</v>
      </c>
      <c r="AO15" s="224">
        <f t="shared" si="4"/>
        <v>0</v>
      </c>
      <c r="AP15" s="224">
        <f t="shared" si="4"/>
        <v>0</v>
      </c>
      <c r="AQ15" s="224">
        <f t="shared" si="4"/>
        <v>0</v>
      </c>
      <c r="AR15" s="224">
        <f t="shared" si="4"/>
        <v>0</v>
      </c>
      <c r="AS15" s="224">
        <f t="shared" si="4"/>
        <v>0</v>
      </c>
      <c r="AT15" s="224">
        <f t="shared" si="4"/>
        <v>0</v>
      </c>
      <c r="AU15" s="224">
        <f t="shared" si="4"/>
        <v>0</v>
      </c>
      <c r="AV15" s="224">
        <f t="shared" si="4"/>
        <v>0</v>
      </c>
      <c r="AW15" s="224">
        <f t="shared" si="4"/>
        <v>0</v>
      </c>
      <c r="AX15" s="224">
        <f t="shared" si="4"/>
        <v>0</v>
      </c>
      <c r="AY15" s="224">
        <f t="shared" si="4"/>
        <v>0</v>
      </c>
      <c r="AZ15" s="224">
        <f t="shared" si="4"/>
        <v>0</v>
      </c>
      <c r="BA15" s="224">
        <f t="shared" si="4"/>
        <v>0</v>
      </c>
      <c r="BB15" s="224">
        <f t="shared" si="4"/>
        <v>0</v>
      </c>
      <c r="BC15" s="224">
        <f t="shared" si="4"/>
        <v>0</v>
      </c>
      <c r="BD15" s="224">
        <f t="shared" si="4"/>
        <v>0</v>
      </c>
      <c r="BE15" s="224">
        <f t="shared" si="4"/>
        <v>0</v>
      </c>
      <c r="BF15" s="224">
        <f t="shared" si="4"/>
        <v>0</v>
      </c>
      <c r="BG15" s="224">
        <f t="shared" si="4"/>
        <v>0</v>
      </c>
      <c r="BH15" s="224">
        <f t="shared" si="4"/>
        <v>0</v>
      </c>
      <c r="BI15" s="224">
        <f t="shared" si="4"/>
        <v>0</v>
      </c>
      <c r="BJ15" s="224">
        <f t="shared" si="4"/>
        <v>0</v>
      </c>
      <c r="BK15" s="224">
        <f t="shared" si="4"/>
        <v>0</v>
      </c>
      <c r="BL15" s="224">
        <f t="shared" si="4"/>
        <v>0</v>
      </c>
      <c r="BM15" s="224">
        <f t="shared" si="4"/>
        <v>0</v>
      </c>
      <c r="BN15" s="224">
        <f t="shared" si="4"/>
        <v>0</v>
      </c>
      <c r="BO15" s="224">
        <f t="shared" si="4"/>
        <v>0</v>
      </c>
      <c r="BP15" s="224">
        <f t="shared" si="4"/>
        <v>0</v>
      </c>
      <c r="BQ15" s="224">
        <f t="shared" si="4"/>
        <v>0</v>
      </c>
      <c r="BR15" s="224">
        <f t="shared" si="4"/>
        <v>0</v>
      </c>
      <c r="BS15" s="224">
        <f t="shared" si="4"/>
        <v>0</v>
      </c>
      <c r="BT15" s="224">
        <f t="shared" si="4"/>
        <v>0</v>
      </c>
      <c r="BU15" s="224">
        <f t="shared" si="4"/>
        <v>0</v>
      </c>
      <c r="BV15" s="224">
        <f t="shared" si="4"/>
        <v>0</v>
      </c>
      <c r="BW15" s="224">
        <f t="shared" si="4"/>
        <v>0</v>
      </c>
      <c r="BX15" s="224">
        <f t="shared" si="4"/>
        <v>0</v>
      </c>
      <c r="BY15" s="224">
        <f t="shared" si="4"/>
        <v>0</v>
      </c>
      <c r="BZ15" s="224">
        <f t="shared" si="4"/>
        <v>0</v>
      </c>
      <c r="CA15" s="224">
        <f t="shared" si="4"/>
        <v>0</v>
      </c>
      <c r="CB15" s="224">
        <f t="shared" si="4"/>
        <v>0</v>
      </c>
      <c r="CC15" s="224">
        <f t="shared" si="4"/>
        <v>0</v>
      </c>
      <c r="CD15" s="224">
        <f t="shared" si="4"/>
        <v>0</v>
      </c>
      <c r="CE15" s="224">
        <f t="shared" si="4"/>
        <v>0</v>
      </c>
      <c r="CF15" s="224">
        <f t="shared" si="4"/>
        <v>0</v>
      </c>
      <c r="CG15" s="224">
        <f t="shared" si="4"/>
        <v>0</v>
      </c>
      <c r="CH15" s="224">
        <f t="shared" si="4"/>
        <v>0</v>
      </c>
      <c r="CI15" s="224">
        <f t="shared" si="4"/>
        <v>0</v>
      </c>
      <c r="CJ15" s="224">
        <f t="shared" si="4"/>
        <v>0</v>
      </c>
      <c r="CK15" s="224">
        <f t="shared" si="4"/>
        <v>0</v>
      </c>
      <c r="CL15" s="224">
        <f t="shared" si="4"/>
        <v>0</v>
      </c>
      <c r="CM15" s="224">
        <f t="shared" si="4"/>
        <v>0</v>
      </c>
      <c r="CN15" s="224">
        <f t="shared" si="4"/>
        <v>0</v>
      </c>
      <c r="CO15" s="224">
        <f t="shared" si="4"/>
        <v>0</v>
      </c>
      <c r="CP15" s="224">
        <f t="shared" si="4"/>
        <v>0</v>
      </c>
      <c r="CQ15" s="224">
        <f t="shared" si="4"/>
        <v>0</v>
      </c>
      <c r="CR15" s="224">
        <f t="shared" si="4"/>
        <v>0</v>
      </c>
      <c r="CS15" s="224">
        <f t="shared" si="4"/>
        <v>0</v>
      </c>
      <c r="CT15" s="224">
        <f t="shared" si="4"/>
        <v>0</v>
      </c>
      <c r="CU15" s="224">
        <f t="shared" si="4"/>
        <v>0</v>
      </c>
      <c r="CV15" s="224">
        <f t="shared" si="4"/>
        <v>0</v>
      </c>
      <c r="CW15" s="224">
        <f t="shared" si="4"/>
        <v>0</v>
      </c>
      <c r="CX15" s="224">
        <f t="shared" si="4"/>
        <v>0</v>
      </c>
      <c r="CY15" s="224">
        <f t="shared" si="4"/>
        <v>0</v>
      </c>
      <c r="CZ15" s="224">
        <f t="shared" si="4"/>
        <v>0</v>
      </c>
      <c r="DA15" s="224">
        <f t="shared" si="4"/>
        <v>0</v>
      </c>
      <c r="DB15" s="224">
        <f t="shared" si="4"/>
        <v>0</v>
      </c>
      <c r="DC15" s="224">
        <f t="shared" si="4"/>
        <v>0</v>
      </c>
      <c r="DD15" s="224">
        <f t="shared" si="4"/>
        <v>0</v>
      </c>
      <c r="DE15" s="224">
        <f t="shared" si="4"/>
        <v>0</v>
      </c>
      <c r="DF15" s="224">
        <f t="shared" si="4"/>
        <v>0</v>
      </c>
      <c r="DG15" s="224">
        <f t="shared" si="4"/>
        <v>0</v>
      </c>
      <c r="DH15" s="224">
        <f t="shared" si="4"/>
        <v>0</v>
      </c>
      <c r="DI15" s="224">
        <f t="shared" si="4"/>
        <v>0</v>
      </c>
      <c r="DJ15" s="224">
        <f t="shared" si="4"/>
        <v>0</v>
      </c>
      <c r="DK15" s="224">
        <f t="shared" si="4"/>
        <v>0</v>
      </c>
      <c r="DL15" s="224">
        <f t="shared" si="4"/>
        <v>0</v>
      </c>
      <c r="DM15" s="224">
        <f t="shared" si="4"/>
        <v>0</v>
      </c>
      <c r="DN15" s="224">
        <f t="shared" si="4"/>
        <v>0</v>
      </c>
      <c r="DO15" s="224">
        <f t="shared" si="4"/>
        <v>0</v>
      </c>
      <c r="DP15" s="224">
        <f t="shared" si="4"/>
        <v>0</v>
      </c>
      <c r="DQ15" s="224">
        <f t="shared" si="4"/>
        <v>0</v>
      </c>
      <c r="DR15" s="224">
        <f t="shared" si="4"/>
        <v>0</v>
      </c>
      <c r="DS15" s="224">
        <f t="shared" si="4"/>
        <v>0</v>
      </c>
      <c r="DT15" s="224">
        <f t="shared" si="4"/>
        <v>0</v>
      </c>
      <c r="DU15" s="224">
        <f t="shared" si="4"/>
        <v>0</v>
      </c>
      <c r="DV15" s="224">
        <f t="shared" si="4"/>
        <v>0</v>
      </c>
    </row>
    <row r="16" spans="1:126" ht="12.75" customHeight="1">
      <c r="A16" s="21"/>
      <c r="B16" s="98" t="str">
        <f>Inputs!C152</f>
        <v>Технический директор</v>
      </c>
      <c r="C16" s="79" t="s">
        <v>188</v>
      </c>
      <c r="D16" s="225">
        <f t="shared" si="2"/>
        <v>0</v>
      </c>
      <c r="E16" s="64"/>
      <c r="F16" s="226">
        <f>Inputs!G152</f>
        <v>1</v>
      </c>
      <c r="G16" s="226">
        <f>SUMIF(Inputs!$I$4:$R$4,Staff!G$8,Inputs!$I152:$R152)-SUM($F16:F16)</f>
        <v>-1</v>
      </c>
      <c r="H16" s="226">
        <f>SUMIF(Inputs!$I$4:$R$4,Staff!H$8,Inputs!$I152:$R152)-SUM($F16:G16)</f>
        <v>0</v>
      </c>
      <c r="I16" s="226">
        <f>SUMIF(Inputs!$I$4:$R$4,Staff!I$8,Inputs!$I152:$R152)-SUM($F16:H16)</f>
        <v>0</v>
      </c>
      <c r="J16" s="226">
        <f>SUMIF(Inputs!$I$4:$R$4,Staff!J$8,Inputs!$I152:$R152)-SUM($F16:I16)</f>
        <v>0</v>
      </c>
      <c r="K16" s="226">
        <f>SUMIF(Inputs!$I$4:$R$4,Staff!K$8,Inputs!$I152:$R152)-SUM($F16:J16)</f>
        <v>0</v>
      </c>
      <c r="L16" s="226">
        <f>SUMIF(Inputs!$I$4:$R$4,Staff!L$8,Inputs!$I152:$R152)-SUM($F16:K16)</f>
        <v>0</v>
      </c>
      <c r="M16" s="226">
        <f>SUMIF(Inputs!$I$4:$R$4,Staff!M$8,Inputs!$I152:$R152)-SUM($F16:L16)</f>
        <v>0</v>
      </c>
      <c r="N16" s="226">
        <f>SUMIF(Inputs!$I$4:$R$4,Staff!N$8,Inputs!$I152:$R152)-SUM($F16:M16)</f>
        <v>0</v>
      </c>
      <c r="O16" s="226">
        <f>SUMIF(Inputs!$I$4:$R$4,Staff!O$8,Inputs!$I152:$R152)-SUM($F16:N16)</f>
        <v>0</v>
      </c>
      <c r="P16" s="226">
        <f>SUMIF(Inputs!$I$4:$R$4,Staff!P$8,Inputs!$I152:$R152)-SUM($F16:O16)</f>
        <v>0</v>
      </c>
      <c r="Q16" s="226">
        <f>SUMIF(Inputs!$I$4:$R$4,Staff!Q$8,Inputs!$I152:$R152)-SUM($F16:P16)</f>
        <v>0</v>
      </c>
      <c r="R16" s="226">
        <f>SUMIF(Inputs!$I$4:$R$4,Staff!R$8,Inputs!$I152:$R152)-SUM($F16:Q16)</f>
        <v>0</v>
      </c>
      <c r="S16" s="226">
        <f>SUMIF(Inputs!$I$4:$R$4,Staff!S$8,Inputs!$I152:$R152)-SUM($F16:R16)</f>
        <v>0</v>
      </c>
      <c r="T16" s="226">
        <f>SUMIF(Inputs!$I$4:$R$4,Staff!T$8,Inputs!$I152:$R152)-SUM($F16:S16)</f>
        <v>0</v>
      </c>
      <c r="U16" s="226">
        <f>SUMIF(Inputs!$I$4:$R$4,Staff!U$8,Inputs!$I152:$R152)-SUM($F16:T16)</f>
        <v>0</v>
      </c>
      <c r="V16" s="226">
        <f>SUMIF(Inputs!$I$4:$R$4,Staff!V$8,Inputs!$I152:$R152)-SUM($F16:U16)</f>
        <v>0</v>
      </c>
      <c r="W16" s="226">
        <f>SUMIF(Inputs!$I$4:$R$4,Staff!W$8,Inputs!$I152:$R152)-SUM($F16:V16)</f>
        <v>0</v>
      </c>
      <c r="X16" s="226">
        <f>SUMIF(Inputs!$I$4:$R$4,Staff!X$8,Inputs!$I152:$R152)-SUM($F16:W16)</f>
        <v>0</v>
      </c>
      <c r="Y16" s="226">
        <f>SUMIF(Inputs!$I$4:$R$4,Staff!Y$8,Inputs!$I152:$R152)-SUM($F16:X16)</f>
        <v>0</v>
      </c>
      <c r="Z16" s="226">
        <f>SUMIF(Inputs!$I$4:$R$4,Staff!Z$8,Inputs!$I152:$R152)-SUM($F16:Y16)</f>
        <v>0</v>
      </c>
      <c r="AA16" s="226">
        <f>SUMIF(Inputs!$I$4:$R$4,Staff!AA$8,Inputs!$I152:$R152)-SUM($F16:Z16)</f>
        <v>0</v>
      </c>
      <c r="AB16" s="226">
        <f>SUMIF(Inputs!$I$4:$R$4,Staff!AB$8,Inputs!$I152:$R152)-SUM($F16:AA16)</f>
        <v>0</v>
      </c>
      <c r="AC16" s="226">
        <f>SUMIF(Inputs!$I$4:$R$4,Staff!AC$8,Inputs!$I152:$R152)-SUM($F16:AB16)</f>
        <v>0</v>
      </c>
      <c r="AD16" s="226">
        <f>SUMIF(Inputs!$I$4:$R$4,Staff!AD$8,Inputs!$I152:$R152)-SUM($F16:AC16)</f>
        <v>0</v>
      </c>
      <c r="AE16" s="226">
        <f>SUMIF(Inputs!$I$4:$R$4,Staff!AE$8,Inputs!$I152:$R152)-SUM($F16:AD16)</f>
        <v>0</v>
      </c>
      <c r="AF16" s="226">
        <f>SUMIF(Inputs!$I$4:$R$4,Staff!AF$8,Inputs!$I152:$R152)-SUM($F16:AE16)</f>
        <v>0</v>
      </c>
      <c r="AG16" s="226">
        <f>SUMIF(Inputs!$I$4:$R$4,Staff!AG$8,Inputs!$I152:$R152)-SUM($F16:AF16)</f>
        <v>0</v>
      </c>
      <c r="AH16" s="226">
        <f>SUMIF(Inputs!$I$4:$R$4,Staff!AH$8,Inputs!$I152:$R152)-SUM($F16:AG16)</f>
        <v>0</v>
      </c>
      <c r="AI16" s="226">
        <f>SUMIF(Inputs!$I$4:$R$4,Staff!AI$8,Inputs!$I152:$R152)-SUM($F16:AH16)</f>
        <v>0</v>
      </c>
      <c r="AJ16" s="226">
        <f>SUMIF(Inputs!$I$4:$R$4,Staff!AJ$8,Inputs!$I152:$R152)-SUM($F16:AI16)</f>
        <v>0</v>
      </c>
      <c r="AK16" s="226">
        <f>SUMIF(Inputs!$I$4:$R$4,Staff!AK$8,Inputs!$I152:$R152)-SUM($F16:AJ16)</f>
        <v>0</v>
      </c>
      <c r="AL16" s="226">
        <f>SUMIF(Inputs!$I$4:$R$4,Staff!AL$8,Inputs!$I152:$R152)-SUM($F16:AK16)</f>
        <v>0</v>
      </c>
      <c r="AM16" s="226">
        <f>SUMIF(Inputs!$I$4:$R$4,Staff!AM$8,Inputs!$I152:$R152)-SUM($F16:AL16)</f>
        <v>0</v>
      </c>
      <c r="AN16" s="226">
        <f>SUMIF(Inputs!$I$4:$R$4,Staff!AN$8,Inputs!$I152:$R152)-SUM($F16:AM16)</f>
        <v>0</v>
      </c>
      <c r="AO16" s="226">
        <f>SUMIF(Inputs!$I$4:$R$4,Staff!AO$8,Inputs!$I152:$R152)-SUM($F16:AN16)</f>
        <v>0</v>
      </c>
      <c r="AP16" s="226">
        <f>SUMIF(Inputs!$I$4:$R$4,Staff!AP$8,Inputs!$I152:$R152)-SUM($F16:AO16)</f>
        <v>0</v>
      </c>
      <c r="AQ16" s="226">
        <f>SUMIF(Inputs!$I$4:$R$4,Staff!AQ$8,Inputs!$I152:$R152)-SUM($F16:AP16)</f>
        <v>0</v>
      </c>
      <c r="AR16" s="226">
        <f>SUMIF(Inputs!$I$4:$R$4,Staff!AR$8,Inputs!$I152:$R152)-SUM($F16:AQ16)</f>
        <v>0</v>
      </c>
      <c r="AS16" s="226">
        <f>SUMIF(Inputs!$I$4:$R$4,Staff!AS$8,Inputs!$I152:$R152)-SUM($F16:AR16)</f>
        <v>0</v>
      </c>
      <c r="AT16" s="226">
        <f>SUMIF(Inputs!$I$4:$R$4,Staff!AT$8,Inputs!$I152:$R152)-SUM($F16:AS16)</f>
        <v>0</v>
      </c>
      <c r="AU16" s="226">
        <f>SUMIF(Inputs!$I$4:$R$4,Staff!AU$8,Inputs!$I152:$R152)-SUM($F16:AT16)</f>
        <v>0</v>
      </c>
      <c r="AV16" s="226">
        <f>SUMIF(Inputs!$I$4:$R$4,Staff!AV$8,Inputs!$I152:$R152)-SUM($F16:AU16)</f>
        <v>0</v>
      </c>
      <c r="AW16" s="226">
        <f>SUMIF(Inputs!$I$4:$R$4,Staff!AW$8,Inputs!$I152:$R152)-SUM($F16:AV16)</f>
        <v>0</v>
      </c>
      <c r="AX16" s="226">
        <f>SUMIF(Inputs!$I$4:$R$4,Staff!AX$8,Inputs!$I152:$R152)-SUM($F16:AW16)</f>
        <v>0</v>
      </c>
      <c r="AY16" s="226">
        <f>SUMIF(Inputs!$I$4:$R$4,Staff!AY$8,Inputs!$I152:$R152)-SUM($F16:AX16)</f>
        <v>0</v>
      </c>
      <c r="AZ16" s="226">
        <f>SUMIF(Inputs!$I$4:$R$4,Staff!AZ$8,Inputs!$I152:$R152)-SUM($F16:AY16)</f>
        <v>0</v>
      </c>
      <c r="BA16" s="226">
        <f>SUMIF(Inputs!$I$4:$R$4,Staff!BA$8,Inputs!$I152:$R152)-SUM($F16:AZ16)</f>
        <v>0</v>
      </c>
      <c r="BB16" s="226">
        <f>SUMIF(Inputs!$I$4:$R$4,Staff!BB$8,Inputs!$I152:$R152)-SUM($F16:BA16)</f>
        <v>0</v>
      </c>
      <c r="BC16" s="226">
        <f>SUMIF(Inputs!$I$4:$R$4,Staff!BC$8,Inputs!$I152:$R152)-SUM($F16:BB16)</f>
        <v>0</v>
      </c>
      <c r="BD16" s="226">
        <f>SUMIF(Inputs!$I$4:$R$4,Staff!BD$8,Inputs!$I152:$R152)-SUM($F16:BC16)</f>
        <v>0</v>
      </c>
      <c r="BE16" s="226">
        <f>SUMIF(Inputs!$I$4:$R$4,Staff!BE$8,Inputs!$I152:$R152)-SUM($F16:BD16)</f>
        <v>0</v>
      </c>
      <c r="BF16" s="226">
        <f>SUMIF(Inputs!$I$4:$R$4,Staff!BF$8,Inputs!$I152:$R152)-SUM($F16:BE16)</f>
        <v>0</v>
      </c>
      <c r="BG16" s="226">
        <f>SUMIF(Inputs!$I$4:$R$4,Staff!BG$8,Inputs!$I152:$R152)-SUM($F16:BF16)</f>
        <v>0</v>
      </c>
      <c r="BH16" s="226">
        <f>SUMIF(Inputs!$I$4:$R$4,Staff!BH$8,Inputs!$I152:$R152)-SUM($F16:BG16)</f>
        <v>0</v>
      </c>
      <c r="BI16" s="226">
        <f>SUMIF(Inputs!$I$4:$R$4,Staff!BI$8,Inputs!$I152:$R152)-SUM($F16:BH16)</f>
        <v>0</v>
      </c>
      <c r="BJ16" s="226">
        <f>SUMIF(Inputs!$I$4:$R$4,Staff!BJ$8,Inputs!$I152:$R152)-SUM($F16:BI16)</f>
        <v>0</v>
      </c>
      <c r="BK16" s="226">
        <f>SUMIF(Inputs!$I$4:$R$4,Staff!BK$8,Inputs!$I152:$R152)-SUM($F16:BJ16)</f>
        <v>0</v>
      </c>
      <c r="BL16" s="226">
        <f>SUMIF(Inputs!$I$4:$R$4,Staff!BL$8,Inputs!$I152:$R152)-SUM($F16:BK16)</f>
        <v>0</v>
      </c>
      <c r="BM16" s="226">
        <f>SUMIF(Inputs!$I$4:$R$4,Staff!BM$8,Inputs!$I152:$R152)-SUM($F16:BL16)</f>
        <v>0</v>
      </c>
      <c r="BN16" s="226">
        <f>SUMIF(Inputs!$I$4:$R$4,Staff!BN$8,Inputs!$I152:$R152)-SUM($F16:BM16)</f>
        <v>0</v>
      </c>
      <c r="BO16" s="226">
        <f>SUMIF(Inputs!$I$4:$R$4,Staff!BO$8,Inputs!$I152:$R152)-SUM($F16:BN16)</f>
        <v>0</v>
      </c>
      <c r="BP16" s="226">
        <f>SUMIF(Inputs!$I$4:$R$4,Staff!BP$8,Inputs!$I152:$R152)-SUM($F16:BO16)</f>
        <v>0</v>
      </c>
      <c r="BQ16" s="226">
        <f>SUMIF(Inputs!$I$4:$R$4,Staff!BQ$8,Inputs!$I152:$R152)-SUM($F16:BP16)</f>
        <v>0</v>
      </c>
      <c r="BR16" s="226">
        <f>SUMIF(Inputs!$I$4:$R$4,Staff!BR$8,Inputs!$I152:$R152)-SUM($F16:BQ16)</f>
        <v>0</v>
      </c>
      <c r="BS16" s="226">
        <f>SUMIF(Inputs!$I$4:$R$4,Staff!BS$8,Inputs!$I152:$R152)-SUM($F16:BR16)</f>
        <v>0</v>
      </c>
      <c r="BT16" s="226">
        <f>SUMIF(Inputs!$I$4:$R$4,Staff!BT$8,Inputs!$I152:$R152)-SUM($F16:BS16)</f>
        <v>0</v>
      </c>
      <c r="BU16" s="226">
        <f>SUMIF(Inputs!$I$4:$R$4,Staff!BU$8,Inputs!$I152:$R152)-SUM($F16:BT16)</f>
        <v>0</v>
      </c>
      <c r="BV16" s="226">
        <f>SUMIF(Inputs!$I$4:$R$4,Staff!BV$8,Inputs!$I152:$R152)-SUM($F16:BU16)</f>
        <v>0</v>
      </c>
      <c r="BW16" s="226">
        <f>SUMIF(Inputs!$I$4:$R$4,Staff!BW$8,Inputs!$I152:$R152)-SUM($F16:BV16)</f>
        <v>0</v>
      </c>
      <c r="BX16" s="226">
        <f>SUMIF(Inputs!$I$4:$R$4,Staff!BX$8,Inputs!$I152:$R152)-SUM($F16:BW16)</f>
        <v>0</v>
      </c>
      <c r="BY16" s="226">
        <f>SUMIF(Inputs!$I$4:$R$4,Staff!BY$8,Inputs!$I152:$R152)-SUM($F16:BX16)</f>
        <v>0</v>
      </c>
      <c r="BZ16" s="226">
        <f>SUMIF(Inputs!$I$4:$R$4,Staff!BZ$8,Inputs!$I152:$R152)-SUM($F16:BY16)</f>
        <v>0</v>
      </c>
      <c r="CA16" s="226">
        <f>SUMIF(Inputs!$I$4:$R$4,Staff!CA$8,Inputs!$I152:$R152)-SUM($F16:BZ16)</f>
        <v>0</v>
      </c>
      <c r="CB16" s="226">
        <f>SUMIF(Inputs!$I$4:$R$4,Staff!CB$8,Inputs!$I152:$R152)-SUM($F16:CA16)</f>
        <v>0</v>
      </c>
      <c r="CC16" s="226">
        <f>SUMIF(Inputs!$I$4:$R$4,Staff!CC$8,Inputs!$I152:$R152)-SUM($F16:CB16)</f>
        <v>0</v>
      </c>
      <c r="CD16" s="226">
        <f>SUMIF(Inputs!$I$4:$R$4,Staff!CD$8,Inputs!$I152:$R152)-SUM($F16:CC16)</f>
        <v>0</v>
      </c>
      <c r="CE16" s="226">
        <f>SUMIF(Inputs!$I$4:$R$4,Staff!CE$8,Inputs!$I152:$R152)-SUM($F16:CD16)</f>
        <v>0</v>
      </c>
      <c r="CF16" s="226">
        <f>SUMIF(Inputs!$I$4:$R$4,Staff!CF$8,Inputs!$I152:$R152)-SUM($F16:CE16)</f>
        <v>0</v>
      </c>
      <c r="CG16" s="226">
        <f>SUMIF(Inputs!$I$4:$R$4,Staff!CG$8,Inputs!$I152:$R152)-SUM($F16:CF16)</f>
        <v>0</v>
      </c>
      <c r="CH16" s="226">
        <f>SUMIF(Inputs!$I$4:$R$4,Staff!CH$8,Inputs!$I152:$R152)-SUM($F16:CG16)</f>
        <v>0</v>
      </c>
      <c r="CI16" s="226">
        <f>SUMIF(Inputs!$I$4:$R$4,Staff!CI$8,Inputs!$I152:$R152)-SUM($F16:CH16)</f>
        <v>0</v>
      </c>
      <c r="CJ16" s="226">
        <f>SUMIF(Inputs!$I$4:$R$4,Staff!CJ$8,Inputs!$I152:$R152)-SUM($F16:CI16)</f>
        <v>0</v>
      </c>
      <c r="CK16" s="226">
        <f>SUMIF(Inputs!$I$4:$R$4,Staff!CK$8,Inputs!$I152:$R152)-SUM($F16:CJ16)</f>
        <v>0</v>
      </c>
      <c r="CL16" s="226">
        <f>SUMIF(Inputs!$I$4:$R$4,Staff!CL$8,Inputs!$I152:$R152)-SUM($F16:CK16)</f>
        <v>0</v>
      </c>
      <c r="CM16" s="226">
        <f>SUMIF(Inputs!$I$4:$R$4,Staff!CM$8,Inputs!$I152:$R152)-SUM($F16:CL16)</f>
        <v>0</v>
      </c>
      <c r="CN16" s="226">
        <f>SUMIF(Inputs!$I$4:$R$4,Staff!CN$8,Inputs!$I152:$R152)-SUM($F16:CM16)</f>
        <v>0</v>
      </c>
      <c r="CO16" s="226">
        <f>SUMIF(Inputs!$I$4:$R$4,Staff!CO$8,Inputs!$I152:$R152)-SUM($F16:CN16)</f>
        <v>0</v>
      </c>
      <c r="CP16" s="226">
        <f>SUMIF(Inputs!$I$4:$R$4,Staff!CP$8,Inputs!$I152:$R152)-SUM($F16:CO16)</f>
        <v>0</v>
      </c>
      <c r="CQ16" s="226">
        <f>SUMIF(Inputs!$I$4:$R$4,Staff!CQ$8,Inputs!$I152:$R152)-SUM($F16:CP16)</f>
        <v>0</v>
      </c>
      <c r="CR16" s="226">
        <f>SUMIF(Inputs!$I$4:$R$4,Staff!CR$8,Inputs!$I152:$R152)-SUM($F16:CQ16)</f>
        <v>0</v>
      </c>
      <c r="CS16" s="226">
        <f>SUMIF(Inputs!$I$4:$R$4,Staff!CS$8,Inputs!$I152:$R152)-SUM($F16:CR16)</f>
        <v>0</v>
      </c>
      <c r="CT16" s="226">
        <f>SUMIF(Inputs!$I$4:$R$4,Staff!CT$8,Inputs!$I152:$R152)-SUM($F16:CS16)</f>
        <v>0</v>
      </c>
      <c r="CU16" s="226">
        <f>SUMIF(Inputs!$I$4:$R$4,Staff!CU$8,Inputs!$I152:$R152)-SUM($F16:CT16)</f>
        <v>0</v>
      </c>
      <c r="CV16" s="226">
        <f>SUMIF(Inputs!$I$4:$R$4,Staff!CV$8,Inputs!$I152:$R152)-SUM($F16:CU16)</f>
        <v>0</v>
      </c>
      <c r="CW16" s="226">
        <f>SUMIF(Inputs!$I$4:$R$4,Staff!CW$8,Inputs!$I152:$R152)-SUM($F16:CV16)</f>
        <v>0</v>
      </c>
      <c r="CX16" s="226">
        <f>SUMIF(Inputs!$I$4:$R$4,Staff!CX$8,Inputs!$I152:$R152)-SUM($F16:CW16)</f>
        <v>0</v>
      </c>
      <c r="CY16" s="226">
        <f>SUMIF(Inputs!$I$4:$R$4,Staff!CY$8,Inputs!$I152:$R152)-SUM($F16:CX16)</f>
        <v>0</v>
      </c>
      <c r="CZ16" s="226">
        <f>SUMIF(Inputs!$I$4:$R$4,Staff!CZ$8,Inputs!$I152:$R152)-SUM($F16:CY16)</f>
        <v>0</v>
      </c>
      <c r="DA16" s="226">
        <f>SUMIF(Inputs!$I$4:$R$4,Staff!DA$8,Inputs!$I152:$R152)-SUM($F16:CZ16)</f>
        <v>0</v>
      </c>
      <c r="DB16" s="226">
        <f>SUMIF(Inputs!$I$4:$R$4,Staff!DB$8,Inputs!$I152:$R152)-SUM($F16:DA16)</f>
        <v>0</v>
      </c>
      <c r="DC16" s="226">
        <f>SUMIF(Inputs!$I$4:$R$4,Staff!DC$8,Inputs!$I152:$R152)-SUM($F16:DB16)</f>
        <v>0</v>
      </c>
      <c r="DD16" s="226">
        <f>SUMIF(Inputs!$I$4:$R$4,Staff!DD$8,Inputs!$I152:$R152)-SUM($F16:DC16)</f>
        <v>0</v>
      </c>
      <c r="DE16" s="226">
        <f>SUMIF(Inputs!$I$4:$R$4,Staff!DE$8,Inputs!$I152:$R152)-SUM($F16:DD16)</f>
        <v>0</v>
      </c>
      <c r="DF16" s="226">
        <f>SUMIF(Inputs!$I$4:$R$4,Staff!DF$8,Inputs!$I152:$R152)-SUM($F16:DE16)</f>
        <v>0</v>
      </c>
      <c r="DG16" s="226">
        <f>SUMIF(Inputs!$I$4:$R$4,Staff!DG$8,Inputs!$I152:$R152)-SUM($F16:DF16)</f>
        <v>0</v>
      </c>
      <c r="DH16" s="226">
        <f>SUMIF(Inputs!$I$4:$R$4,Staff!DH$8,Inputs!$I152:$R152)-SUM($F16:DG16)</f>
        <v>0</v>
      </c>
      <c r="DI16" s="226">
        <f>SUMIF(Inputs!$I$4:$R$4,Staff!DI$8,Inputs!$I152:$R152)-SUM($F16:DH16)</f>
        <v>0</v>
      </c>
      <c r="DJ16" s="226">
        <f>SUMIF(Inputs!$I$4:$R$4,Staff!DJ$8,Inputs!$I152:$R152)-SUM($F16:DI16)</f>
        <v>0</v>
      </c>
      <c r="DK16" s="226">
        <f>SUMIF(Inputs!$I$4:$R$4,Staff!DK$8,Inputs!$I152:$R152)-SUM($F16:DJ16)</f>
        <v>0</v>
      </c>
      <c r="DL16" s="226">
        <f>SUMIF(Inputs!$I$4:$R$4,Staff!DL$8,Inputs!$I152:$R152)-SUM($F16:DK16)</f>
        <v>0</v>
      </c>
      <c r="DM16" s="226">
        <f>SUMIF(Inputs!$I$4:$R$4,Staff!DM$8,Inputs!$I152:$R152)-SUM($F16:DL16)</f>
        <v>0</v>
      </c>
      <c r="DN16" s="226">
        <f>SUMIF(Inputs!$I$4:$R$4,Staff!DN$8,Inputs!$I152:$R152)-SUM($F16:DM16)</f>
        <v>0</v>
      </c>
      <c r="DO16" s="226">
        <f>SUMIF(Inputs!$I$4:$R$4,Staff!DO$8,Inputs!$I152:$R152)-SUM($F16:DN16)</f>
        <v>0</v>
      </c>
      <c r="DP16" s="226">
        <f>SUMIF(Inputs!$I$4:$R$4,Staff!DP$8,Inputs!$I152:$R152)-SUM($F16:DO16)</f>
        <v>0</v>
      </c>
      <c r="DQ16" s="226">
        <f>SUMIF(Inputs!$I$4:$R$4,Staff!DQ$8,Inputs!$I152:$R152)-SUM($F16:DP16)</f>
        <v>0</v>
      </c>
      <c r="DR16" s="226">
        <f>SUMIF(Inputs!$I$4:$R$4,Staff!DR$8,Inputs!$I152:$R152)-SUM($F16:DQ16)</f>
        <v>0</v>
      </c>
      <c r="DS16" s="226">
        <f>SUMIF(Inputs!$I$4:$R$4,Staff!DS$8,Inputs!$I152:$R152)-SUM($F16:DR16)</f>
        <v>0</v>
      </c>
      <c r="DT16" s="226">
        <f>SUMIF(Inputs!$I$4:$R$4,Staff!DT$8,Inputs!$I152:$R152)-SUM($F16:DS16)</f>
        <v>0</v>
      </c>
      <c r="DU16" s="226">
        <f>SUMIF(Inputs!$I$4:$R$4,Staff!DU$8,Inputs!$I152:$R152)-SUM($F16:DT16)</f>
        <v>0</v>
      </c>
      <c r="DV16" s="226">
        <f>SUMIF(Inputs!$I$4:$R$4,Staff!DV$8,Inputs!$I152:$R152)-SUM($F16:DU16)</f>
        <v>0</v>
      </c>
    </row>
    <row r="17" spans="1:126" ht="12.75" customHeight="1">
      <c r="A17" s="21"/>
      <c r="B17" s="98" t="str">
        <f>Inputs!C153</f>
        <v>Дизайнер</v>
      </c>
      <c r="C17" s="79" t="s">
        <v>188</v>
      </c>
      <c r="D17" s="225">
        <f t="shared" si="2"/>
        <v>0</v>
      </c>
      <c r="E17" s="64"/>
      <c r="F17" s="226">
        <f>Inputs!G153</f>
        <v>1</v>
      </c>
      <c r="G17" s="226">
        <f>SUMIF(Inputs!$I$4:$R$4,Staff!G$8,Inputs!$I153:$R153)-SUM($F17:F17)</f>
        <v>-1</v>
      </c>
      <c r="H17" s="226">
        <f>SUMIF(Inputs!$I$4:$R$4,Staff!H$8,Inputs!$I153:$R153)-SUM($F17:G17)</f>
        <v>0</v>
      </c>
      <c r="I17" s="226">
        <f>SUMIF(Inputs!$I$4:$R$4,Staff!I$8,Inputs!$I153:$R153)-SUM($F17:H17)</f>
        <v>0</v>
      </c>
      <c r="J17" s="226">
        <f>SUMIF(Inputs!$I$4:$R$4,Staff!J$8,Inputs!$I153:$R153)-SUM($F17:I17)</f>
        <v>0</v>
      </c>
      <c r="K17" s="226">
        <f>SUMIF(Inputs!$I$4:$R$4,Staff!K$8,Inputs!$I153:$R153)-SUM($F17:J17)</f>
        <v>0</v>
      </c>
      <c r="L17" s="226">
        <f>SUMIF(Inputs!$I$4:$R$4,Staff!L$8,Inputs!$I153:$R153)-SUM($F17:K17)</f>
        <v>0</v>
      </c>
      <c r="M17" s="226">
        <f>SUMIF(Inputs!$I$4:$R$4,Staff!M$8,Inputs!$I153:$R153)-SUM($F17:L17)</f>
        <v>0</v>
      </c>
      <c r="N17" s="226">
        <f>SUMIF(Inputs!$I$4:$R$4,Staff!N$8,Inputs!$I153:$R153)-SUM($F17:M17)</f>
        <v>0</v>
      </c>
      <c r="O17" s="226">
        <f>SUMIF(Inputs!$I$4:$R$4,Staff!O$8,Inputs!$I153:$R153)-SUM($F17:N17)</f>
        <v>0</v>
      </c>
      <c r="P17" s="226">
        <f>SUMIF(Inputs!$I$4:$R$4,Staff!P$8,Inputs!$I153:$R153)-SUM($F17:O17)</f>
        <v>0</v>
      </c>
      <c r="Q17" s="226">
        <f>SUMIF(Inputs!$I$4:$R$4,Staff!Q$8,Inputs!$I153:$R153)-SUM($F17:P17)</f>
        <v>0</v>
      </c>
      <c r="R17" s="226">
        <f>SUMIF(Inputs!$I$4:$R$4,Staff!R$8,Inputs!$I153:$R153)-SUM($F17:Q17)</f>
        <v>0</v>
      </c>
      <c r="S17" s="226">
        <f>SUMIF(Inputs!$I$4:$R$4,Staff!S$8,Inputs!$I153:$R153)-SUM($F17:R17)</f>
        <v>0</v>
      </c>
      <c r="T17" s="226">
        <f>SUMIF(Inputs!$I$4:$R$4,Staff!T$8,Inputs!$I153:$R153)-SUM($F17:S17)</f>
        <v>0</v>
      </c>
      <c r="U17" s="226">
        <f>SUMIF(Inputs!$I$4:$R$4,Staff!U$8,Inputs!$I153:$R153)-SUM($F17:T17)</f>
        <v>0</v>
      </c>
      <c r="V17" s="226">
        <f>SUMIF(Inputs!$I$4:$R$4,Staff!V$8,Inputs!$I153:$R153)-SUM($F17:U17)</f>
        <v>0</v>
      </c>
      <c r="W17" s="226">
        <f>SUMIF(Inputs!$I$4:$R$4,Staff!W$8,Inputs!$I153:$R153)-SUM($F17:V17)</f>
        <v>0</v>
      </c>
      <c r="X17" s="226">
        <f>SUMIF(Inputs!$I$4:$R$4,Staff!X$8,Inputs!$I153:$R153)-SUM($F17:W17)</f>
        <v>0</v>
      </c>
      <c r="Y17" s="226">
        <f>SUMIF(Inputs!$I$4:$R$4,Staff!Y$8,Inputs!$I153:$R153)-SUM($F17:X17)</f>
        <v>0</v>
      </c>
      <c r="Z17" s="226">
        <f>SUMIF(Inputs!$I$4:$R$4,Staff!Z$8,Inputs!$I153:$R153)-SUM($F17:Y17)</f>
        <v>0</v>
      </c>
      <c r="AA17" s="226">
        <f>SUMIF(Inputs!$I$4:$R$4,Staff!AA$8,Inputs!$I153:$R153)-SUM($F17:Z17)</f>
        <v>0</v>
      </c>
      <c r="AB17" s="226">
        <f>SUMIF(Inputs!$I$4:$R$4,Staff!AB$8,Inputs!$I153:$R153)-SUM($F17:AA17)</f>
        <v>0</v>
      </c>
      <c r="AC17" s="226">
        <f>SUMIF(Inputs!$I$4:$R$4,Staff!AC$8,Inputs!$I153:$R153)-SUM($F17:AB17)</f>
        <v>0</v>
      </c>
      <c r="AD17" s="226">
        <f>SUMIF(Inputs!$I$4:$R$4,Staff!AD$8,Inputs!$I153:$R153)-SUM($F17:AC17)</f>
        <v>0</v>
      </c>
      <c r="AE17" s="226">
        <f>SUMIF(Inputs!$I$4:$R$4,Staff!AE$8,Inputs!$I153:$R153)-SUM($F17:AD17)</f>
        <v>0</v>
      </c>
      <c r="AF17" s="226">
        <f>SUMIF(Inputs!$I$4:$R$4,Staff!AF$8,Inputs!$I153:$R153)-SUM($F17:AE17)</f>
        <v>0</v>
      </c>
      <c r="AG17" s="226">
        <f>SUMIF(Inputs!$I$4:$R$4,Staff!AG$8,Inputs!$I153:$R153)-SUM($F17:AF17)</f>
        <v>0</v>
      </c>
      <c r="AH17" s="226">
        <f>SUMIF(Inputs!$I$4:$R$4,Staff!AH$8,Inputs!$I153:$R153)-SUM($F17:AG17)</f>
        <v>0</v>
      </c>
      <c r="AI17" s="226">
        <f>SUMIF(Inputs!$I$4:$R$4,Staff!AI$8,Inputs!$I153:$R153)-SUM($F17:AH17)</f>
        <v>0</v>
      </c>
      <c r="AJ17" s="226">
        <f>SUMIF(Inputs!$I$4:$R$4,Staff!AJ$8,Inputs!$I153:$R153)-SUM($F17:AI17)</f>
        <v>0</v>
      </c>
      <c r="AK17" s="226">
        <f>SUMIF(Inputs!$I$4:$R$4,Staff!AK$8,Inputs!$I153:$R153)-SUM($F17:AJ17)</f>
        <v>0</v>
      </c>
      <c r="AL17" s="226">
        <f>SUMIF(Inputs!$I$4:$R$4,Staff!AL$8,Inputs!$I153:$R153)-SUM($F17:AK17)</f>
        <v>0</v>
      </c>
      <c r="AM17" s="226">
        <f>SUMIF(Inputs!$I$4:$R$4,Staff!AM$8,Inputs!$I153:$R153)-SUM($F17:AL17)</f>
        <v>0</v>
      </c>
      <c r="AN17" s="226">
        <f>SUMIF(Inputs!$I$4:$R$4,Staff!AN$8,Inputs!$I153:$R153)-SUM($F17:AM17)</f>
        <v>0</v>
      </c>
      <c r="AO17" s="226">
        <f>SUMIF(Inputs!$I$4:$R$4,Staff!AO$8,Inputs!$I153:$R153)-SUM($F17:AN17)</f>
        <v>0</v>
      </c>
      <c r="AP17" s="226">
        <f>SUMIF(Inputs!$I$4:$R$4,Staff!AP$8,Inputs!$I153:$R153)-SUM($F17:AO17)</f>
        <v>0</v>
      </c>
      <c r="AQ17" s="226">
        <f>SUMIF(Inputs!$I$4:$R$4,Staff!AQ$8,Inputs!$I153:$R153)-SUM($F17:AP17)</f>
        <v>0</v>
      </c>
      <c r="AR17" s="226">
        <f>SUMIF(Inputs!$I$4:$R$4,Staff!AR$8,Inputs!$I153:$R153)-SUM($F17:AQ17)</f>
        <v>0</v>
      </c>
      <c r="AS17" s="226">
        <f>SUMIF(Inputs!$I$4:$R$4,Staff!AS$8,Inputs!$I153:$R153)-SUM($F17:AR17)</f>
        <v>0</v>
      </c>
      <c r="AT17" s="226">
        <f>SUMIF(Inputs!$I$4:$R$4,Staff!AT$8,Inputs!$I153:$R153)-SUM($F17:AS17)</f>
        <v>0</v>
      </c>
      <c r="AU17" s="226">
        <f>SUMIF(Inputs!$I$4:$R$4,Staff!AU$8,Inputs!$I153:$R153)-SUM($F17:AT17)</f>
        <v>0</v>
      </c>
      <c r="AV17" s="226">
        <f>SUMIF(Inputs!$I$4:$R$4,Staff!AV$8,Inputs!$I153:$R153)-SUM($F17:AU17)</f>
        <v>0</v>
      </c>
      <c r="AW17" s="226">
        <f>SUMIF(Inputs!$I$4:$R$4,Staff!AW$8,Inputs!$I153:$R153)-SUM($F17:AV17)</f>
        <v>0</v>
      </c>
      <c r="AX17" s="226">
        <f>SUMIF(Inputs!$I$4:$R$4,Staff!AX$8,Inputs!$I153:$R153)-SUM($F17:AW17)</f>
        <v>0</v>
      </c>
      <c r="AY17" s="226">
        <f>SUMIF(Inputs!$I$4:$R$4,Staff!AY$8,Inputs!$I153:$R153)-SUM($F17:AX17)</f>
        <v>0</v>
      </c>
      <c r="AZ17" s="226">
        <f>SUMIF(Inputs!$I$4:$R$4,Staff!AZ$8,Inputs!$I153:$R153)-SUM($F17:AY17)</f>
        <v>0</v>
      </c>
      <c r="BA17" s="226">
        <f>SUMIF(Inputs!$I$4:$R$4,Staff!BA$8,Inputs!$I153:$R153)-SUM($F17:AZ17)</f>
        <v>0</v>
      </c>
      <c r="BB17" s="226">
        <f>SUMIF(Inputs!$I$4:$R$4,Staff!BB$8,Inputs!$I153:$R153)-SUM($F17:BA17)</f>
        <v>0</v>
      </c>
      <c r="BC17" s="226">
        <f>SUMIF(Inputs!$I$4:$R$4,Staff!BC$8,Inputs!$I153:$R153)-SUM($F17:BB17)</f>
        <v>0</v>
      </c>
      <c r="BD17" s="226">
        <f>SUMIF(Inputs!$I$4:$R$4,Staff!BD$8,Inputs!$I153:$R153)-SUM($F17:BC17)</f>
        <v>0</v>
      </c>
      <c r="BE17" s="226">
        <f>SUMIF(Inputs!$I$4:$R$4,Staff!BE$8,Inputs!$I153:$R153)-SUM($F17:BD17)</f>
        <v>0</v>
      </c>
      <c r="BF17" s="226">
        <f>SUMIF(Inputs!$I$4:$R$4,Staff!BF$8,Inputs!$I153:$R153)-SUM($F17:BE17)</f>
        <v>0</v>
      </c>
      <c r="BG17" s="226">
        <f>SUMIF(Inputs!$I$4:$R$4,Staff!BG$8,Inputs!$I153:$R153)-SUM($F17:BF17)</f>
        <v>0</v>
      </c>
      <c r="BH17" s="226">
        <f>SUMIF(Inputs!$I$4:$R$4,Staff!BH$8,Inputs!$I153:$R153)-SUM($F17:BG17)</f>
        <v>0</v>
      </c>
      <c r="BI17" s="226">
        <f>SUMIF(Inputs!$I$4:$R$4,Staff!BI$8,Inputs!$I153:$R153)-SUM($F17:BH17)</f>
        <v>0</v>
      </c>
      <c r="BJ17" s="226">
        <f>SUMIF(Inputs!$I$4:$R$4,Staff!BJ$8,Inputs!$I153:$R153)-SUM($F17:BI17)</f>
        <v>0</v>
      </c>
      <c r="BK17" s="226">
        <f>SUMIF(Inputs!$I$4:$R$4,Staff!BK$8,Inputs!$I153:$R153)-SUM($F17:BJ17)</f>
        <v>0</v>
      </c>
      <c r="BL17" s="226">
        <f>SUMIF(Inputs!$I$4:$R$4,Staff!BL$8,Inputs!$I153:$R153)-SUM($F17:BK17)</f>
        <v>0</v>
      </c>
      <c r="BM17" s="226">
        <f>SUMIF(Inputs!$I$4:$R$4,Staff!BM$8,Inputs!$I153:$R153)-SUM($F17:BL17)</f>
        <v>0</v>
      </c>
      <c r="BN17" s="226">
        <f>SUMIF(Inputs!$I$4:$R$4,Staff!BN$8,Inputs!$I153:$R153)-SUM($F17:BM17)</f>
        <v>0</v>
      </c>
      <c r="BO17" s="226">
        <f>SUMIF(Inputs!$I$4:$R$4,Staff!BO$8,Inputs!$I153:$R153)-SUM($F17:BN17)</f>
        <v>0</v>
      </c>
      <c r="BP17" s="226">
        <f>SUMIF(Inputs!$I$4:$R$4,Staff!BP$8,Inputs!$I153:$R153)-SUM($F17:BO17)</f>
        <v>0</v>
      </c>
      <c r="BQ17" s="226">
        <f>SUMIF(Inputs!$I$4:$R$4,Staff!BQ$8,Inputs!$I153:$R153)-SUM($F17:BP17)</f>
        <v>0</v>
      </c>
      <c r="BR17" s="226">
        <f>SUMIF(Inputs!$I$4:$R$4,Staff!BR$8,Inputs!$I153:$R153)-SUM($F17:BQ17)</f>
        <v>0</v>
      </c>
      <c r="BS17" s="226">
        <f>SUMIF(Inputs!$I$4:$R$4,Staff!BS$8,Inputs!$I153:$R153)-SUM($F17:BR17)</f>
        <v>0</v>
      </c>
      <c r="BT17" s="226">
        <f>SUMIF(Inputs!$I$4:$R$4,Staff!BT$8,Inputs!$I153:$R153)-SUM($F17:BS17)</f>
        <v>0</v>
      </c>
      <c r="BU17" s="226">
        <f>SUMIF(Inputs!$I$4:$R$4,Staff!BU$8,Inputs!$I153:$R153)-SUM($F17:BT17)</f>
        <v>0</v>
      </c>
      <c r="BV17" s="226">
        <f>SUMIF(Inputs!$I$4:$R$4,Staff!BV$8,Inputs!$I153:$R153)-SUM($F17:BU17)</f>
        <v>0</v>
      </c>
      <c r="BW17" s="226">
        <f>SUMIF(Inputs!$I$4:$R$4,Staff!BW$8,Inputs!$I153:$R153)-SUM($F17:BV17)</f>
        <v>0</v>
      </c>
      <c r="BX17" s="226">
        <f>SUMIF(Inputs!$I$4:$R$4,Staff!BX$8,Inputs!$I153:$R153)-SUM($F17:BW17)</f>
        <v>0</v>
      </c>
      <c r="BY17" s="226">
        <f>SUMIF(Inputs!$I$4:$R$4,Staff!BY$8,Inputs!$I153:$R153)-SUM($F17:BX17)</f>
        <v>0</v>
      </c>
      <c r="BZ17" s="226">
        <f>SUMIF(Inputs!$I$4:$R$4,Staff!BZ$8,Inputs!$I153:$R153)-SUM($F17:BY17)</f>
        <v>0</v>
      </c>
      <c r="CA17" s="226">
        <f>SUMIF(Inputs!$I$4:$R$4,Staff!CA$8,Inputs!$I153:$R153)-SUM($F17:BZ17)</f>
        <v>0</v>
      </c>
      <c r="CB17" s="226">
        <f>SUMIF(Inputs!$I$4:$R$4,Staff!CB$8,Inputs!$I153:$R153)-SUM($F17:CA17)</f>
        <v>0</v>
      </c>
      <c r="CC17" s="226">
        <f>SUMIF(Inputs!$I$4:$R$4,Staff!CC$8,Inputs!$I153:$R153)-SUM($F17:CB17)</f>
        <v>0</v>
      </c>
      <c r="CD17" s="226">
        <f>SUMIF(Inputs!$I$4:$R$4,Staff!CD$8,Inputs!$I153:$R153)-SUM($F17:CC17)</f>
        <v>0</v>
      </c>
      <c r="CE17" s="226">
        <f>SUMIF(Inputs!$I$4:$R$4,Staff!CE$8,Inputs!$I153:$R153)-SUM($F17:CD17)</f>
        <v>0</v>
      </c>
      <c r="CF17" s="226">
        <f>SUMIF(Inputs!$I$4:$R$4,Staff!CF$8,Inputs!$I153:$R153)-SUM($F17:CE17)</f>
        <v>0</v>
      </c>
      <c r="CG17" s="226">
        <f>SUMIF(Inputs!$I$4:$R$4,Staff!CG$8,Inputs!$I153:$R153)-SUM($F17:CF17)</f>
        <v>0</v>
      </c>
      <c r="CH17" s="226">
        <f>SUMIF(Inputs!$I$4:$R$4,Staff!CH$8,Inputs!$I153:$R153)-SUM($F17:CG17)</f>
        <v>0</v>
      </c>
      <c r="CI17" s="226">
        <f>SUMIF(Inputs!$I$4:$R$4,Staff!CI$8,Inputs!$I153:$R153)-SUM($F17:CH17)</f>
        <v>0</v>
      </c>
      <c r="CJ17" s="226">
        <f>SUMIF(Inputs!$I$4:$R$4,Staff!CJ$8,Inputs!$I153:$R153)-SUM($F17:CI17)</f>
        <v>0</v>
      </c>
      <c r="CK17" s="226">
        <f>SUMIF(Inputs!$I$4:$R$4,Staff!CK$8,Inputs!$I153:$R153)-SUM($F17:CJ17)</f>
        <v>0</v>
      </c>
      <c r="CL17" s="226">
        <f>SUMIF(Inputs!$I$4:$R$4,Staff!CL$8,Inputs!$I153:$R153)-SUM($F17:CK17)</f>
        <v>0</v>
      </c>
      <c r="CM17" s="226">
        <f>SUMIF(Inputs!$I$4:$R$4,Staff!CM$8,Inputs!$I153:$R153)-SUM($F17:CL17)</f>
        <v>0</v>
      </c>
      <c r="CN17" s="226">
        <f>SUMIF(Inputs!$I$4:$R$4,Staff!CN$8,Inputs!$I153:$R153)-SUM($F17:CM17)</f>
        <v>0</v>
      </c>
      <c r="CO17" s="226">
        <f>SUMIF(Inputs!$I$4:$R$4,Staff!CO$8,Inputs!$I153:$R153)-SUM($F17:CN17)</f>
        <v>0</v>
      </c>
      <c r="CP17" s="226">
        <f>SUMIF(Inputs!$I$4:$R$4,Staff!CP$8,Inputs!$I153:$R153)-SUM($F17:CO17)</f>
        <v>0</v>
      </c>
      <c r="CQ17" s="226">
        <f>SUMIF(Inputs!$I$4:$R$4,Staff!CQ$8,Inputs!$I153:$R153)-SUM($F17:CP17)</f>
        <v>0</v>
      </c>
      <c r="CR17" s="226">
        <f>SUMIF(Inputs!$I$4:$R$4,Staff!CR$8,Inputs!$I153:$R153)-SUM($F17:CQ17)</f>
        <v>0</v>
      </c>
      <c r="CS17" s="226">
        <f>SUMIF(Inputs!$I$4:$R$4,Staff!CS$8,Inputs!$I153:$R153)-SUM($F17:CR17)</f>
        <v>0</v>
      </c>
      <c r="CT17" s="226">
        <f>SUMIF(Inputs!$I$4:$R$4,Staff!CT$8,Inputs!$I153:$R153)-SUM($F17:CS17)</f>
        <v>0</v>
      </c>
      <c r="CU17" s="226">
        <f>SUMIF(Inputs!$I$4:$R$4,Staff!CU$8,Inputs!$I153:$R153)-SUM($F17:CT17)</f>
        <v>0</v>
      </c>
      <c r="CV17" s="226">
        <f>SUMIF(Inputs!$I$4:$R$4,Staff!CV$8,Inputs!$I153:$R153)-SUM($F17:CU17)</f>
        <v>0</v>
      </c>
      <c r="CW17" s="226">
        <f>SUMIF(Inputs!$I$4:$R$4,Staff!CW$8,Inputs!$I153:$R153)-SUM($F17:CV17)</f>
        <v>0</v>
      </c>
      <c r="CX17" s="226">
        <f>SUMIF(Inputs!$I$4:$R$4,Staff!CX$8,Inputs!$I153:$R153)-SUM($F17:CW17)</f>
        <v>0</v>
      </c>
      <c r="CY17" s="226">
        <f>SUMIF(Inputs!$I$4:$R$4,Staff!CY$8,Inputs!$I153:$R153)-SUM($F17:CX17)</f>
        <v>0</v>
      </c>
      <c r="CZ17" s="226">
        <f>SUMIF(Inputs!$I$4:$R$4,Staff!CZ$8,Inputs!$I153:$R153)-SUM($F17:CY17)</f>
        <v>0</v>
      </c>
      <c r="DA17" s="226">
        <f>SUMIF(Inputs!$I$4:$R$4,Staff!DA$8,Inputs!$I153:$R153)-SUM($F17:CZ17)</f>
        <v>0</v>
      </c>
      <c r="DB17" s="226">
        <f>SUMIF(Inputs!$I$4:$R$4,Staff!DB$8,Inputs!$I153:$R153)-SUM($F17:DA17)</f>
        <v>0</v>
      </c>
      <c r="DC17" s="226">
        <f>SUMIF(Inputs!$I$4:$R$4,Staff!DC$8,Inputs!$I153:$R153)-SUM($F17:DB17)</f>
        <v>0</v>
      </c>
      <c r="DD17" s="226">
        <f>SUMIF(Inputs!$I$4:$R$4,Staff!DD$8,Inputs!$I153:$R153)-SUM($F17:DC17)</f>
        <v>0</v>
      </c>
      <c r="DE17" s="226">
        <f>SUMIF(Inputs!$I$4:$R$4,Staff!DE$8,Inputs!$I153:$R153)-SUM($F17:DD17)</f>
        <v>0</v>
      </c>
      <c r="DF17" s="226">
        <f>SUMIF(Inputs!$I$4:$R$4,Staff!DF$8,Inputs!$I153:$R153)-SUM($F17:DE17)</f>
        <v>0</v>
      </c>
      <c r="DG17" s="226">
        <f>SUMIF(Inputs!$I$4:$R$4,Staff!DG$8,Inputs!$I153:$R153)-SUM($F17:DF17)</f>
        <v>0</v>
      </c>
      <c r="DH17" s="226">
        <f>SUMIF(Inputs!$I$4:$R$4,Staff!DH$8,Inputs!$I153:$R153)-SUM($F17:DG17)</f>
        <v>0</v>
      </c>
      <c r="DI17" s="226">
        <f>SUMIF(Inputs!$I$4:$R$4,Staff!DI$8,Inputs!$I153:$R153)-SUM($F17:DH17)</f>
        <v>0</v>
      </c>
      <c r="DJ17" s="226">
        <f>SUMIF(Inputs!$I$4:$R$4,Staff!DJ$8,Inputs!$I153:$R153)-SUM($F17:DI17)</f>
        <v>0</v>
      </c>
      <c r="DK17" s="226">
        <f>SUMIF(Inputs!$I$4:$R$4,Staff!DK$8,Inputs!$I153:$R153)-SUM($F17:DJ17)</f>
        <v>0</v>
      </c>
      <c r="DL17" s="226">
        <f>SUMIF(Inputs!$I$4:$R$4,Staff!DL$8,Inputs!$I153:$R153)-SUM($F17:DK17)</f>
        <v>0</v>
      </c>
      <c r="DM17" s="226">
        <f>SUMIF(Inputs!$I$4:$R$4,Staff!DM$8,Inputs!$I153:$R153)-SUM($F17:DL17)</f>
        <v>0</v>
      </c>
      <c r="DN17" s="226">
        <f>SUMIF(Inputs!$I$4:$R$4,Staff!DN$8,Inputs!$I153:$R153)-SUM($F17:DM17)</f>
        <v>0</v>
      </c>
      <c r="DO17" s="226">
        <f>SUMIF(Inputs!$I$4:$R$4,Staff!DO$8,Inputs!$I153:$R153)-SUM($F17:DN17)</f>
        <v>0</v>
      </c>
      <c r="DP17" s="226">
        <f>SUMIF(Inputs!$I$4:$R$4,Staff!DP$8,Inputs!$I153:$R153)-SUM($F17:DO17)</f>
        <v>0</v>
      </c>
      <c r="DQ17" s="226">
        <f>SUMIF(Inputs!$I$4:$R$4,Staff!DQ$8,Inputs!$I153:$R153)-SUM($F17:DP17)</f>
        <v>0</v>
      </c>
      <c r="DR17" s="226">
        <f>SUMIF(Inputs!$I$4:$R$4,Staff!DR$8,Inputs!$I153:$R153)-SUM($F17:DQ17)</f>
        <v>0</v>
      </c>
      <c r="DS17" s="226">
        <f>SUMIF(Inputs!$I$4:$R$4,Staff!DS$8,Inputs!$I153:$R153)-SUM($F17:DR17)</f>
        <v>0</v>
      </c>
      <c r="DT17" s="226">
        <f>SUMIF(Inputs!$I$4:$R$4,Staff!DT$8,Inputs!$I153:$R153)-SUM($F17:DS17)</f>
        <v>0</v>
      </c>
      <c r="DU17" s="226">
        <f>SUMIF(Inputs!$I$4:$R$4,Staff!DU$8,Inputs!$I153:$R153)-SUM($F17:DT17)</f>
        <v>0</v>
      </c>
      <c r="DV17" s="226">
        <f>SUMIF(Inputs!$I$4:$R$4,Staff!DV$8,Inputs!$I153:$R153)-SUM($F17:DU17)</f>
        <v>0</v>
      </c>
    </row>
    <row r="18" spans="1:126" ht="12.75" customHeight="1">
      <c r="A18" s="21"/>
      <c r="B18" s="98" t="str">
        <f>Inputs!C154</f>
        <v>ИТ-Разработчик</v>
      </c>
      <c r="C18" s="79" t="s">
        <v>188</v>
      </c>
      <c r="D18" s="225">
        <f t="shared" si="2"/>
        <v>0</v>
      </c>
      <c r="E18" s="64"/>
      <c r="F18" s="226">
        <f>Inputs!G154</f>
        <v>1</v>
      </c>
      <c r="G18" s="226">
        <f>SUMIF(Inputs!$I$4:$R$4,Staff!G$8,Inputs!$I154:$R154)-SUM($F18:F18)</f>
        <v>-1</v>
      </c>
      <c r="H18" s="226">
        <f>SUMIF(Inputs!$I$4:$R$4,Staff!H$8,Inputs!$I154:$R154)-SUM($F18:G18)</f>
        <v>0</v>
      </c>
      <c r="I18" s="226">
        <f>SUMIF(Inputs!$I$4:$R$4,Staff!I$8,Inputs!$I154:$R154)-SUM($F18:H18)</f>
        <v>0</v>
      </c>
      <c r="J18" s="226">
        <f>SUMIF(Inputs!$I$4:$R$4,Staff!J$8,Inputs!$I154:$R154)-SUM($F18:I18)</f>
        <v>0</v>
      </c>
      <c r="K18" s="226">
        <f>SUMIF(Inputs!$I$4:$R$4,Staff!K$8,Inputs!$I154:$R154)-SUM($F18:J18)</f>
        <v>0</v>
      </c>
      <c r="L18" s="226">
        <f>SUMIF(Inputs!$I$4:$R$4,Staff!L$8,Inputs!$I154:$R154)-SUM($F18:K18)</f>
        <v>0</v>
      </c>
      <c r="M18" s="226">
        <f>SUMIF(Inputs!$I$4:$R$4,Staff!M$8,Inputs!$I154:$R154)-SUM($F18:L18)</f>
        <v>0</v>
      </c>
      <c r="N18" s="226">
        <f>SUMIF(Inputs!$I$4:$R$4,Staff!N$8,Inputs!$I154:$R154)-SUM($F18:M18)</f>
        <v>0</v>
      </c>
      <c r="O18" s="226">
        <f>SUMIF(Inputs!$I$4:$R$4,Staff!O$8,Inputs!$I154:$R154)-SUM($F18:N18)</f>
        <v>0</v>
      </c>
      <c r="P18" s="226">
        <f>SUMIF(Inputs!$I$4:$R$4,Staff!P$8,Inputs!$I154:$R154)-SUM($F18:O18)</f>
        <v>0</v>
      </c>
      <c r="Q18" s="226">
        <f>SUMIF(Inputs!$I$4:$R$4,Staff!Q$8,Inputs!$I154:$R154)-SUM($F18:P18)</f>
        <v>0</v>
      </c>
      <c r="R18" s="226">
        <f>SUMIF(Inputs!$I$4:$R$4,Staff!R$8,Inputs!$I154:$R154)-SUM($F18:Q18)</f>
        <v>0</v>
      </c>
      <c r="S18" s="226">
        <f>SUMIF(Inputs!$I$4:$R$4,Staff!S$8,Inputs!$I154:$R154)-SUM($F18:R18)</f>
        <v>0</v>
      </c>
      <c r="T18" s="226">
        <f>SUMIF(Inputs!$I$4:$R$4,Staff!T$8,Inputs!$I154:$R154)-SUM($F18:S18)</f>
        <v>0</v>
      </c>
      <c r="U18" s="226">
        <f>SUMIF(Inputs!$I$4:$R$4,Staff!U$8,Inputs!$I154:$R154)-SUM($F18:T18)</f>
        <v>0</v>
      </c>
      <c r="V18" s="226">
        <f>SUMIF(Inputs!$I$4:$R$4,Staff!V$8,Inputs!$I154:$R154)-SUM($F18:U18)</f>
        <v>0</v>
      </c>
      <c r="W18" s="226">
        <f>SUMIF(Inputs!$I$4:$R$4,Staff!W$8,Inputs!$I154:$R154)-SUM($F18:V18)</f>
        <v>0</v>
      </c>
      <c r="X18" s="226">
        <f>SUMIF(Inputs!$I$4:$R$4,Staff!X$8,Inputs!$I154:$R154)-SUM($F18:W18)</f>
        <v>0</v>
      </c>
      <c r="Y18" s="226">
        <f>SUMIF(Inputs!$I$4:$R$4,Staff!Y$8,Inputs!$I154:$R154)-SUM($F18:X18)</f>
        <v>0</v>
      </c>
      <c r="Z18" s="226">
        <f>SUMIF(Inputs!$I$4:$R$4,Staff!Z$8,Inputs!$I154:$R154)-SUM($F18:Y18)</f>
        <v>0</v>
      </c>
      <c r="AA18" s="226">
        <f>SUMIF(Inputs!$I$4:$R$4,Staff!AA$8,Inputs!$I154:$R154)-SUM($F18:Z18)</f>
        <v>0</v>
      </c>
      <c r="AB18" s="226">
        <f>SUMIF(Inputs!$I$4:$R$4,Staff!AB$8,Inputs!$I154:$R154)-SUM($F18:AA18)</f>
        <v>0</v>
      </c>
      <c r="AC18" s="226">
        <f>SUMIF(Inputs!$I$4:$R$4,Staff!AC$8,Inputs!$I154:$R154)-SUM($F18:AB18)</f>
        <v>0</v>
      </c>
      <c r="AD18" s="226">
        <f>SUMIF(Inputs!$I$4:$R$4,Staff!AD$8,Inputs!$I154:$R154)-SUM($F18:AC18)</f>
        <v>0</v>
      </c>
      <c r="AE18" s="226">
        <f>SUMIF(Inputs!$I$4:$R$4,Staff!AE$8,Inputs!$I154:$R154)-SUM($F18:AD18)</f>
        <v>0</v>
      </c>
      <c r="AF18" s="226">
        <f>SUMIF(Inputs!$I$4:$R$4,Staff!AF$8,Inputs!$I154:$R154)-SUM($F18:AE18)</f>
        <v>0</v>
      </c>
      <c r="AG18" s="226">
        <f>SUMIF(Inputs!$I$4:$R$4,Staff!AG$8,Inputs!$I154:$R154)-SUM($F18:AF18)</f>
        <v>0</v>
      </c>
      <c r="AH18" s="226">
        <f>SUMIF(Inputs!$I$4:$R$4,Staff!AH$8,Inputs!$I154:$R154)-SUM($F18:AG18)</f>
        <v>0</v>
      </c>
      <c r="AI18" s="226">
        <f>SUMIF(Inputs!$I$4:$R$4,Staff!AI$8,Inputs!$I154:$R154)-SUM($F18:AH18)</f>
        <v>0</v>
      </c>
      <c r="AJ18" s="226">
        <f>SUMIF(Inputs!$I$4:$R$4,Staff!AJ$8,Inputs!$I154:$R154)-SUM($F18:AI18)</f>
        <v>0</v>
      </c>
      <c r="AK18" s="226">
        <f>SUMIF(Inputs!$I$4:$R$4,Staff!AK$8,Inputs!$I154:$R154)-SUM($F18:AJ18)</f>
        <v>0</v>
      </c>
      <c r="AL18" s="226">
        <f>SUMIF(Inputs!$I$4:$R$4,Staff!AL$8,Inputs!$I154:$R154)-SUM($F18:AK18)</f>
        <v>0</v>
      </c>
      <c r="AM18" s="226">
        <f>SUMIF(Inputs!$I$4:$R$4,Staff!AM$8,Inputs!$I154:$R154)-SUM($F18:AL18)</f>
        <v>0</v>
      </c>
      <c r="AN18" s="226">
        <f>SUMIF(Inputs!$I$4:$R$4,Staff!AN$8,Inputs!$I154:$R154)-SUM($F18:AM18)</f>
        <v>0</v>
      </c>
      <c r="AO18" s="226">
        <f>SUMIF(Inputs!$I$4:$R$4,Staff!AO$8,Inputs!$I154:$R154)-SUM($F18:AN18)</f>
        <v>0</v>
      </c>
      <c r="AP18" s="226">
        <f>SUMIF(Inputs!$I$4:$R$4,Staff!AP$8,Inputs!$I154:$R154)-SUM($F18:AO18)</f>
        <v>0</v>
      </c>
      <c r="AQ18" s="226">
        <f>SUMIF(Inputs!$I$4:$R$4,Staff!AQ$8,Inputs!$I154:$R154)-SUM($F18:AP18)</f>
        <v>0</v>
      </c>
      <c r="AR18" s="226">
        <f>SUMIF(Inputs!$I$4:$R$4,Staff!AR$8,Inputs!$I154:$R154)-SUM($F18:AQ18)</f>
        <v>0</v>
      </c>
      <c r="AS18" s="226">
        <f>SUMIF(Inputs!$I$4:$R$4,Staff!AS$8,Inputs!$I154:$R154)-SUM($F18:AR18)</f>
        <v>0</v>
      </c>
      <c r="AT18" s="226">
        <f>SUMIF(Inputs!$I$4:$R$4,Staff!AT$8,Inputs!$I154:$R154)-SUM($F18:AS18)</f>
        <v>0</v>
      </c>
      <c r="AU18" s="226">
        <f>SUMIF(Inputs!$I$4:$R$4,Staff!AU$8,Inputs!$I154:$R154)-SUM($F18:AT18)</f>
        <v>0</v>
      </c>
      <c r="AV18" s="226">
        <f>SUMIF(Inputs!$I$4:$R$4,Staff!AV$8,Inputs!$I154:$R154)-SUM($F18:AU18)</f>
        <v>0</v>
      </c>
      <c r="AW18" s="226">
        <f>SUMIF(Inputs!$I$4:$R$4,Staff!AW$8,Inputs!$I154:$R154)-SUM($F18:AV18)</f>
        <v>0</v>
      </c>
      <c r="AX18" s="226">
        <f>SUMIF(Inputs!$I$4:$R$4,Staff!AX$8,Inputs!$I154:$R154)-SUM($F18:AW18)</f>
        <v>0</v>
      </c>
      <c r="AY18" s="226">
        <f>SUMIF(Inputs!$I$4:$R$4,Staff!AY$8,Inputs!$I154:$R154)-SUM($F18:AX18)</f>
        <v>0</v>
      </c>
      <c r="AZ18" s="226">
        <f>SUMIF(Inputs!$I$4:$R$4,Staff!AZ$8,Inputs!$I154:$R154)-SUM($F18:AY18)</f>
        <v>0</v>
      </c>
      <c r="BA18" s="226">
        <f>SUMIF(Inputs!$I$4:$R$4,Staff!BA$8,Inputs!$I154:$R154)-SUM($F18:AZ18)</f>
        <v>0</v>
      </c>
      <c r="BB18" s="226">
        <f>SUMIF(Inputs!$I$4:$R$4,Staff!BB$8,Inputs!$I154:$R154)-SUM($F18:BA18)</f>
        <v>0</v>
      </c>
      <c r="BC18" s="226">
        <f>SUMIF(Inputs!$I$4:$R$4,Staff!BC$8,Inputs!$I154:$R154)-SUM($F18:BB18)</f>
        <v>0</v>
      </c>
      <c r="BD18" s="226">
        <f>SUMIF(Inputs!$I$4:$R$4,Staff!BD$8,Inputs!$I154:$R154)-SUM($F18:BC18)</f>
        <v>0</v>
      </c>
      <c r="BE18" s="226">
        <f>SUMIF(Inputs!$I$4:$R$4,Staff!BE$8,Inputs!$I154:$R154)-SUM($F18:BD18)</f>
        <v>0</v>
      </c>
      <c r="BF18" s="226">
        <f>SUMIF(Inputs!$I$4:$R$4,Staff!BF$8,Inputs!$I154:$R154)-SUM($F18:BE18)</f>
        <v>0</v>
      </c>
      <c r="BG18" s="226">
        <f>SUMIF(Inputs!$I$4:$R$4,Staff!BG$8,Inputs!$I154:$R154)-SUM($F18:BF18)</f>
        <v>0</v>
      </c>
      <c r="BH18" s="226">
        <f>SUMIF(Inputs!$I$4:$R$4,Staff!BH$8,Inputs!$I154:$R154)-SUM($F18:BG18)</f>
        <v>0</v>
      </c>
      <c r="BI18" s="226">
        <f>SUMIF(Inputs!$I$4:$R$4,Staff!BI$8,Inputs!$I154:$R154)-SUM($F18:BH18)</f>
        <v>0</v>
      </c>
      <c r="BJ18" s="226">
        <f>SUMIF(Inputs!$I$4:$R$4,Staff!BJ$8,Inputs!$I154:$R154)-SUM($F18:BI18)</f>
        <v>0</v>
      </c>
      <c r="BK18" s="226">
        <f>SUMIF(Inputs!$I$4:$R$4,Staff!BK$8,Inputs!$I154:$R154)-SUM($F18:BJ18)</f>
        <v>0</v>
      </c>
      <c r="BL18" s="226">
        <f>SUMIF(Inputs!$I$4:$R$4,Staff!BL$8,Inputs!$I154:$R154)-SUM($F18:BK18)</f>
        <v>0</v>
      </c>
      <c r="BM18" s="226">
        <f>SUMIF(Inputs!$I$4:$R$4,Staff!BM$8,Inputs!$I154:$R154)-SUM($F18:BL18)</f>
        <v>0</v>
      </c>
      <c r="BN18" s="226">
        <f>SUMIF(Inputs!$I$4:$R$4,Staff!BN$8,Inputs!$I154:$R154)-SUM($F18:BM18)</f>
        <v>0</v>
      </c>
      <c r="BO18" s="226">
        <f>SUMIF(Inputs!$I$4:$R$4,Staff!BO$8,Inputs!$I154:$R154)-SUM($F18:BN18)</f>
        <v>0</v>
      </c>
      <c r="BP18" s="226">
        <f>SUMIF(Inputs!$I$4:$R$4,Staff!BP$8,Inputs!$I154:$R154)-SUM($F18:BO18)</f>
        <v>0</v>
      </c>
      <c r="BQ18" s="226">
        <f>SUMIF(Inputs!$I$4:$R$4,Staff!BQ$8,Inputs!$I154:$R154)-SUM($F18:BP18)</f>
        <v>0</v>
      </c>
      <c r="BR18" s="226">
        <f>SUMIF(Inputs!$I$4:$R$4,Staff!BR$8,Inputs!$I154:$R154)-SUM($F18:BQ18)</f>
        <v>0</v>
      </c>
      <c r="BS18" s="226">
        <f>SUMIF(Inputs!$I$4:$R$4,Staff!BS$8,Inputs!$I154:$R154)-SUM($F18:BR18)</f>
        <v>0</v>
      </c>
      <c r="BT18" s="226">
        <f>SUMIF(Inputs!$I$4:$R$4,Staff!BT$8,Inputs!$I154:$R154)-SUM($F18:BS18)</f>
        <v>0</v>
      </c>
      <c r="BU18" s="226">
        <f>SUMIF(Inputs!$I$4:$R$4,Staff!BU$8,Inputs!$I154:$R154)-SUM($F18:BT18)</f>
        <v>0</v>
      </c>
      <c r="BV18" s="226">
        <f>SUMIF(Inputs!$I$4:$R$4,Staff!BV$8,Inputs!$I154:$R154)-SUM($F18:BU18)</f>
        <v>0</v>
      </c>
      <c r="BW18" s="226">
        <f>SUMIF(Inputs!$I$4:$R$4,Staff!BW$8,Inputs!$I154:$R154)-SUM($F18:BV18)</f>
        <v>0</v>
      </c>
      <c r="BX18" s="226">
        <f>SUMIF(Inputs!$I$4:$R$4,Staff!BX$8,Inputs!$I154:$R154)-SUM($F18:BW18)</f>
        <v>0</v>
      </c>
      <c r="BY18" s="226">
        <f>SUMIF(Inputs!$I$4:$R$4,Staff!BY$8,Inputs!$I154:$R154)-SUM($F18:BX18)</f>
        <v>0</v>
      </c>
      <c r="BZ18" s="226">
        <f>SUMIF(Inputs!$I$4:$R$4,Staff!BZ$8,Inputs!$I154:$R154)-SUM($F18:BY18)</f>
        <v>0</v>
      </c>
      <c r="CA18" s="226">
        <f>SUMIF(Inputs!$I$4:$R$4,Staff!CA$8,Inputs!$I154:$R154)-SUM($F18:BZ18)</f>
        <v>0</v>
      </c>
      <c r="CB18" s="226">
        <f>SUMIF(Inputs!$I$4:$R$4,Staff!CB$8,Inputs!$I154:$R154)-SUM($F18:CA18)</f>
        <v>0</v>
      </c>
      <c r="CC18" s="226">
        <f>SUMIF(Inputs!$I$4:$R$4,Staff!CC$8,Inputs!$I154:$R154)-SUM($F18:CB18)</f>
        <v>0</v>
      </c>
      <c r="CD18" s="226">
        <f>SUMIF(Inputs!$I$4:$R$4,Staff!CD$8,Inputs!$I154:$R154)-SUM($F18:CC18)</f>
        <v>0</v>
      </c>
      <c r="CE18" s="226">
        <f>SUMIF(Inputs!$I$4:$R$4,Staff!CE$8,Inputs!$I154:$R154)-SUM($F18:CD18)</f>
        <v>0</v>
      </c>
      <c r="CF18" s="226">
        <f>SUMIF(Inputs!$I$4:$R$4,Staff!CF$8,Inputs!$I154:$R154)-SUM($F18:CE18)</f>
        <v>0</v>
      </c>
      <c r="CG18" s="226">
        <f>SUMIF(Inputs!$I$4:$R$4,Staff!CG$8,Inputs!$I154:$R154)-SUM($F18:CF18)</f>
        <v>0</v>
      </c>
      <c r="CH18" s="226">
        <f>SUMIF(Inputs!$I$4:$R$4,Staff!CH$8,Inputs!$I154:$R154)-SUM($F18:CG18)</f>
        <v>0</v>
      </c>
      <c r="CI18" s="226">
        <f>SUMIF(Inputs!$I$4:$R$4,Staff!CI$8,Inputs!$I154:$R154)-SUM($F18:CH18)</f>
        <v>0</v>
      </c>
      <c r="CJ18" s="226">
        <f>SUMIF(Inputs!$I$4:$R$4,Staff!CJ$8,Inputs!$I154:$R154)-SUM($F18:CI18)</f>
        <v>0</v>
      </c>
      <c r="CK18" s="226">
        <f>SUMIF(Inputs!$I$4:$R$4,Staff!CK$8,Inputs!$I154:$R154)-SUM($F18:CJ18)</f>
        <v>0</v>
      </c>
      <c r="CL18" s="226">
        <f>SUMIF(Inputs!$I$4:$R$4,Staff!CL$8,Inputs!$I154:$R154)-SUM($F18:CK18)</f>
        <v>0</v>
      </c>
      <c r="CM18" s="226">
        <f>SUMIF(Inputs!$I$4:$R$4,Staff!CM$8,Inputs!$I154:$R154)-SUM($F18:CL18)</f>
        <v>0</v>
      </c>
      <c r="CN18" s="226">
        <f>SUMIF(Inputs!$I$4:$R$4,Staff!CN$8,Inputs!$I154:$R154)-SUM($F18:CM18)</f>
        <v>0</v>
      </c>
      <c r="CO18" s="226">
        <f>SUMIF(Inputs!$I$4:$R$4,Staff!CO$8,Inputs!$I154:$R154)-SUM($F18:CN18)</f>
        <v>0</v>
      </c>
      <c r="CP18" s="226">
        <f>SUMIF(Inputs!$I$4:$R$4,Staff!CP$8,Inputs!$I154:$R154)-SUM($F18:CO18)</f>
        <v>0</v>
      </c>
      <c r="CQ18" s="226">
        <f>SUMIF(Inputs!$I$4:$R$4,Staff!CQ$8,Inputs!$I154:$R154)-SUM($F18:CP18)</f>
        <v>0</v>
      </c>
      <c r="CR18" s="226">
        <f>SUMIF(Inputs!$I$4:$R$4,Staff!CR$8,Inputs!$I154:$R154)-SUM($F18:CQ18)</f>
        <v>0</v>
      </c>
      <c r="CS18" s="226">
        <f>SUMIF(Inputs!$I$4:$R$4,Staff!CS$8,Inputs!$I154:$R154)-SUM($F18:CR18)</f>
        <v>0</v>
      </c>
      <c r="CT18" s="226">
        <f>SUMIF(Inputs!$I$4:$R$4,Staff!CT$8,Inputs!$I154:$R154)-SUM($F18:CS18)</f>
        <v>0</v>
      </c>
      <c r="CU18" s="226">
        <f>SUMIF(Inputs!$I$4:$R$4,Staff!CU$8,Inputs!$I154:$R154)-SUM($F18:CT18)</f>
        <v>0</v>
      </c>
      <c r="CV18" s="226">
        <f>SUMIF(Inputs!$I$4:$R$4,Staff!CV$8,Inputs!$I154:$R154)-SUM($F18:CU18)</f>
        <v>0</v>
      </c>
      <c r="CW18" s="226">
        <f>SUMIF(Inputs!$I$4:$R$4,Staff!CW$8,Inputs!$I154:$R154)-SUM($F18:CV18)</f>
        <v>0</v>
      </c>
      <c r="CX18" s="226">
        <f>SUMIF(Inputs!$I$4:$R$4,Staff!CX$8,Inputs!$I154:$R154)-SUM($F18:CW18)</f>
        <v>0</v>
      </c>
      <c r="CY18" s="226">
        <f>SUMIF(Inputs!$I$4:$R$4,Staff!CY$8,Inputs!$I154:$R154)-SUM($F18:CX18)</f>
        <v>0</v>
      </c>
      <c r="CZ18" s="226">
        <f>SUMIF(Inputs!$I$4:$R$4,Staff!CZ$8,Inputs!$I154:$R154)-SUM($F18:CY18)</f>
        <v>0</v>
      </c>
      <c r="DA18" s="226">
        <f>SUMIF(Inputs!$I$4:$R$4,Staff!DA$8,Inputs!$I154:$R154)-SUM($F18:CZ18)</f>
        <v>0</v>
      </c>
      <c r="DB18" s="226">
        <f>SUMIF(Inputs!$I$4:$R$4,Staff!DB$8,Inputs!$I154:$R154)-SUM($F18:DA18)</f>
        <v>0</v>
      </c>
      <c r="DC18" s="226">
        <f>SUMIF(Inputs!$I$4:$R$4,Staff!DC$8,Inputs!$I154:$R154)-SUM($F18:DB18)</f>
        <v>0</v>
      </c>
      <c r="DD18" s="226">
        <f>SUMIF(Inputs!$I$4:$R$4,Staff!DD$8,Inputs!$I154:$R154)-SUM($F18:DC18)</f>
        <v>0</v>
      </c>
      <c r="DE18" s="226">
        <f>SUMIF(Inputs!$I$4:$R$4,Staff!DE$8,Inputs!$I154:$R154)-SUM($F18:DD18)</f>
        <v>0</v>
      </c>
      <c r="DF18" s="226">
        <f>SUMIF(Inputs!$I$4:$R$4,Staff!DF$8,Inputs!$I154:$R154)-SUM($F18:DE18)</f>
        <v>0</v>
      </c>
      <c r="DG18" s="226">
        <f>SUMIF(Inputs!$I$4:$R$4,Staff!DG$8,Inputs!$I154:$R154)-SUM($F18:DF18)</f>
        <v>0</v>
      </c>
      <c r="DH18" s="226">
        <f>SUMIF(Inputs!$I$4:$R$4,Staff!DH$8,Inputs!$I154:$R154)-SUM($F18:DG18)</f>
        <v>0</v>
      </c>
      <c r="DI18" s="226">
        <f>SUMIF(Inputs!$I$4:$R$4,Staff!DI$8,Inputs!$I154:$R154)-SUM($F18:DH18)</f>
        <v>0</v>
      </c>
      <c r="DJ18" s="226">
        <f>SUMIF(Inputs!$I$4:$R$4,Staff!DJ$8,Inputs!$I154:$R154)-SUM($F18:DI18)</f>
        <v>0</v>
      </c>
      <c r="DK18" s="226">
        <f>SUMIF(Inputs!$I$4:$R$4,Staff!DK$8,Inputs!$I154:$R154)-SUM($F18:DJ18)</f>
        <v>0</v>
      </c>
      <c r="DL18" s="226">
        <f>SUMIF(Inputs!$I$4:$R$4,Staff!DL$8,Inputs!$I154:$R154)-SUM($F18:DK18)</f>
        <v>0</v>
      </c>
      <c r="DM18" s="226">
        <f>SUMIF(Inputs!$I$4:$R$4,Staff!DM$8,Inputs!$I154:$R154)-SUM($F18:DL18)</f>
        <v>0</v>
      </c>
      <c r="DN18" s="226">
        <f>SUMIF(Inputs!$I$4:$R$4,Staff!DN$8,Inputs!$I154:$R154)-SUM($F18:DM18)</f>
        <v>0</v>
      </c>
      <c r="DO18" s="226">
        <f>SUMIF(Inputs!$I$4:$R$4,Staff!DO$8,Inputs!$I154:$R154)-SUM($F18:DN18)</f>
        <v>0</v>
      </c>
      <c r="DP18" s="226">
        <f>SUMIF(Inputs!$I$4:$R$4,Staff!DP$8,Inputs!$I154:$R154)-SUM($F18:DO18)</f>
        <v>0</v>
      </c>
      <c r="DQ18" s="226">
        <f>SUMIF(Inputs!$I$4:$R$4,Staff!DQ$8,Inputs!$I154:$R154)-SUM($F18:DP18)</f>
        <v>0</v>
      </c>
      <c r="DR18" s="226">
        <f>SUMIF(Inputs!$I$4:$R$4,Staff!DR$8,Inputs!$I154:$R154)-SUM($F18:DQ18)</f>
        <v>0</v>
      </c>
      <c r="DS18" s="226">
        <f>SUMIF(Inputs!$I$4:$R$4,Staff!DS$8,Inputs!$I154:$R154)-SUM($F18:DR18)</f>
        <v>0</v>
      </c>
      <c r="DT18" s="226">
        <f>SUMIF(Inputs!$I$4:$R$4,Staff!DT$8,Inputs!$I154:$R154)-SUM($F18:DS18)</f>
        <v>0</v>
      </c>
      <c r="DU18" s="226">
        <f>SUMIF(Inputs!$I$4:$R$4,Staff!DU$8,Inputs!$I154:$R154)-SUM($F18:DT18)</f>
        <v>0</v>
      </c>
      <c r="DV18" s="226">
        <f>SUMIF(Inputs!$I$4:$R$4,Staff!DV$8,Inputs!$I154:$R154)-SUM($F18:DU18)</f>
        <v>0</v>
      </c>
    </row>
    <row r="19" spans="1:126" ht="12.75" customHeight="1">
      <c r="A19" s="21"/>
      <c r="B19" s="98" t="str">
        <f>Inputs!C155</f>
        <v>Инженер технолог</v>
      </c>
      <c r="C19" s="79" t="s">
        <v>188</v>
      </c>
      <c r="D19" s="225">
        <f t="shared" si="2"/>
        <v>0</v>
      </c>
      <c r="E19" s="64"/>
      <c r="F19" s="226">
        <f>Inputs!G155</f>
        <v>1</v>
      </c>
      <c r="G19" s="226">
        <f>SUMIF(Inputs!$I$4:$R$4,Staff!G$8,Inputs!$I155:$R155)-SUM($F19:F19)</f>
        <v>-1</v>
      </c>
      <c r="H19" s="226">
        <f>SUMIF(Inputs!$I$4:$R$4,Staff!H$8,Inputs!$I155:$R155)-SUM($F19:G19)</f>
        <v>0</v>
      </c>
      <c r="I19" s="226">
        <f>SUMIF(Inputs!$I$4:$R$4,Staff!I$8,Inputs!$I155:$R155)-SUM($F19:H19)</f>
        <v>0</v>
      </c>
      <c r="J19" s="226">
        <f>SUMIF(Inputs!$I$4:$R$4,Staff!J$8,Inputs!$I155:$R155)-SUM($F19:I19)</f>
        <v>0</v>
      </c>
      <c r="K19" s="226">
        <f>SUMIF(Inputs!$I$4:$R$4,Staff!K$8,Inputs!$I155:$R155)-SUM($F19:J19)</f>
        <v>0</v>
      </c>
      <c r="L19" s="226">
        <f>SUMIF(Inputs!$I$4:$R$4,Staff!L$8,Inputs!$I155:$R155)-SUM($F19:K19)</f>
        <v>0</v>
      </c>
      <c r="M19" s="226">
        <f>SUMIF(Inputs!$I$4:$R$4,Staff!M$8,Inputs!$I155:$R155)-SUM($F19:L19)</f>
        <v>0</v>
      </c>
      <c r="N19" s="226">
        <f>SUMIF(Inputs!$I$4:$R$4,Staff!N$8,Inputs!$I155:$R155)-SUM($F19:M19)</f>
        <v>0</v>
      </c>
      <c r="O19" s="226">
        <f>SUMIF(Inputs!$I$4:$R$4,Staff!O$8,Inputs!$I155:$R155)-SUM($F19:N19)</f>
        <v>0</v>
      </c>
      <c r="P19" s="226">
        <f>SUMIF(Inputs!$I$4:$R$4,Staff!P$8,Inputs!$I155:$R155)-SUM($F19:O19)</f>
        <v>0</v>
      </c>
      <c r="Q19" s="226">
        <f>SUMIF(Inputs!$I$4:$R$4,Staff!Q$8,Inputs!$I155:$R155)-SUM($F19:P19)</f>
        <v>0</v>
      </c>
      <c r="R19" s="226">
        <f>SUMIF(Inputs!$I$4:$R$4,Staff!R$8,Inputs!$I155:$R155)-SUM($F19:Q19)</f>
        <v>0</v>
      </c>
      <c r="S19" s="226">
        <f>SUMIF(Inputs!$I$4:$R$4,Staff!S$8,Inputs!$I155:$R155)-SUM($F19:R19)</f>
        <v>0</v>
      </c>
      <c r="T19" s="226">
        <f>SUMIF(Inputs!$I$4:$R$4,Staff!T$8,Inputs!$I155:$R155)-SUM($F19:S19)</f>
        <v>0</v>
      </c>
      <c r="U19" s="226">
        <f>SUMIF(Inputs!$I$4:$R$4,Staff!U$8,Inputs!$I155:$R155)-SUM($F19:T19)</f>
        <v>0</v>
      </c>
      <c r="V19" s="226">
        <f>SUMIF(Inputs!$I$4:$R$4,Staff!V$8,Inputs!$I155:$R155)-SUM($F19:U19)</f>
        <v>0</v>
      </c>
      <c r="W19" s="226">
        <f>SUMIF(Inputs!$I$4:$R$4,Staff!W$8,Inputs!$I155:$R155)-SUM($F19:V19)</f>
        <v>0</v>
      </c>
      <c r="X19" s="226">
        <f>SUMIF(Inputs!$I$4:$R$4,Staff!X$8,Inputs!$I155:$R155)-SUM($F19:W19)</f>
        <v>0</v>
      </c>
      <c r="Y19" s="226">
        <f>SUMIF(Inputs!$I$4:$R$4,Staff!Y$8,Inputs!$I155:$R155)-SUM($F19:X19)</f>
        <v>0</v>
      </c>
      <c r="Z19" s="226">
        <f>SUMIF(Inputs!$I$4:$R$4,Staff!Z$8,Inputs!$I155:$R155)-SUM($F19:Y19)</f>
        <v>0</v>
      </c>
      <c r="AA19" s="226">
        <f>SUMIF(Inputs!$I$4:$R$4,Staff!AA$8,Inputs!$I155:$R155)-SUM($F19:Z19)</f>
        <v>0</v>
      </c>
      <c r="AB19" s="226">
        <f>SUMIF(Inputs!$I$4:$R$4,Staff!AB$8,Inputs!$I155:$R155)-SUM($F19:AA19)</f>
        <v>0</v>
      </c>
      <c r="AC19" s="226">
        <f>SUMIF(Inputs!$I$4:$R$4,Staff!AC$8,Inputs!$I155:$R155)-SUM($F19:AB19)</f>
        <v>0</v>
      </c>
      <c r="AD19" s="226">
        <f>SUMIF(Inputs!$I$4:$R$4,Staff!AD$8,Inputs!$I155:$R155)-SUM($F19:AC19)</f>
        <v>0</v>
      </c>
      <c r="AE19" s="226">
        <f>SUMIF(Inputs!$I$4:$R$4,Staff!AE$8,Inputs!$I155:$R155)-SUM($F19:AD19)</f>
        <v>0</v>
      </c>
      <c r="AF19" s="226">
        <f>SUMIF(Inputs!$I$4:$R$4,Staff!AF$8,Inputs!$I155:$R155)-SUM($F19:AE19)</f>
        <v>0</v>
      </c>
      <c r="AG19" s="226">
        <f>SUMIF(Inputs!$I$4:$R$4,Staff!AG$8,Inputs!$I155:$R155)-SUM($F19:AF19)</f>
        <v>0</v>
      </c>
      <c r="AH19" s="226">
        <f>SUMIF(Inputs!$I$4:$R$4,Staff!AH$8,Inputs!$I155:$R155)-SUM($F19:AG19)</f>
        <v>0</v>
      </c>
      <c r="AI19" s="226">
        <f>SUMIF(Inputs!$I$4:$R$4,Staff!AI$8,Inputs!$I155:$R155)-SUM($F19:AH19)</f>
        <v>0</v>
      </c>
      <c r="AJ19" s="226">
        <f>SUMIF(Inputs!$I$4:$R$4,Staff!AJ$8,Inputs!$I155:$R155)-SUM($F19:AI19)</f>
        <v>0</v>
      </c>
      <c r="AK19" s="226">
        <f>SUMIF(Inputs!$I$4:$R$4,Staff!AK$8,Inputs!$I155:$R155)-SUM($F19:AJ19)</f>
        <v>0</v>
      </c>
      <c r="AL19" s="226">
        <f>SUMIF(Inputs!$I$4:$R$4,Staff!AL$8,Inputs!$I155:$R155)-SUM($F19:AK19)</f>
        <v>0</v>
      </c>
      <c r="AM19" s="226">
        <f>SUMIF(Inputs!$I$4:$R$4,Staff!AM$8,Inputs!$I155:$R155)-SUM($F19:AL19)</f>
        <v>0</v>
      </c>
      <c r="AN19" s="226">
        <f>SUMIF(Inputs!$I$4:$R$4,Staff!AN$8,Inputs!$I155:$R155)-SUM($F19:AM19)</f>
        <v>0</v>
      </c>
      <c r="AO19" s="226">
        <f>SUMIF(Inputs!$I$4:$R$4,Staff!AO$8,Inputs!$I155:$R155)-SUM($F19:AN19)</f>
        <v>0</v>
      </c>
      <c r="AP19" s="226">
        <f>SUMIF(Inputs!$I$4:$R$4,Staff!AP$8,Inputs!$I155:$R155)-SUM($F19:AO19)</f>
        <v>0</v>
      </c>
      <c r="AQ19" s="226">
        <f>SUMIF(Inputs!$I$4:$R$4,Staff!AQ$8,Inputs!$I155:$R155)-SUM($F19:AP19)</f>
        <v>0</v>
      </c>
      <c r="AR19" s="226">
        <f>SUMIF(Inputs!$I$4:$R$4,Staff!AR$8,Inputs!$I155:$R155)-SUM($F19:AQ19)</f>
        <v>0</v>
      </c>
      <c r="AS19" s="226">
        <f>SUMIF(Inputs!$I$4:$R$4,Staff!AS$8,Inputs!$I155:$R155)-SUM($F19:AR19)</f>
        <v>0</v>
      </c>
      <c r="AT19" s="226">
        <f>SUMIF(Inputs!$I$4:$R$4,Staff!AT$8,Inputs!$I155:$R155)-SUM($F19:AS19)</f>
        <v>0</v>
      </c>
      <c r="AU19" s="226">
        <f>SUMIF(Inputs!$I$4:$R$4,Staff!AU$8,Inputs!$I155:$R155)-SUM($F19:AT19)</f>
        <v>0</v>
      </c>
      <c r="AV19" s="226">
        <f>SUMIF(Inputs!$I$4:$R$4,Staff!AV$8,Inputs!$I155:$R155)-SUM($F19:AU19)</f>
        <v>0</v>
      </c>
      <c r="AW19" s="226">
        <f>SUMIF(Inputs!$I$4:$R$4,Staff!AW$8,Inputs!$I155:$R155)-SUM($F19:AV19)</f>
        <v>0</v>
      </c>
      <c r="AX19" s="226">
        <f>SUMIF(Inputs!$I$4:$R$4,Staff!AX$8,Inputs!$I155:$R155)-SUM($F19:AW19)</f>
        <v>0</v>
      </c>
      <c r="AY19" s="226">
        <f>SUMIF(Inputs!$I$4:$R$4,Staff!AY$8,Inputs!$I155:$R155)-SUM($F19:AX19)</f>
        <v>0</v>
      </c>
      <c r="AZ19" s="226">
        <f>SUMIF(Inputs!$I$4:$R$4,Staff!AZ$8,Inputs!$I155:$R155)-SUM($F19:AY19)</f>
        <v>0</v>
      </c>
      <c r="BA19" s="226">
        <f>SUMIF(Inputs!$I$4:$R$4,Staff!BA$8,Inputs!$I155:$R155)-SUM($F19:AZ19)</f>
        <v>0</v>
      </c>
      <c r="BB19" s="226">
        <f>SUMIF(Inputs!$I$4:$R$4,Staff!BB$8,Inputs!$I155:$R155)-SUM($F19:BA19)</f>
        <v>0</v>
      </c>
      <c r="BC19" s="226">
        <f>SUMIF(Inputs!$I$4:$R$4,Staff!BC$8,Inputs!$I155:$R155)-SUM($F19:BB19)</f>
        <v>0</v>
      </c>
      <c r="BD19" s="226">
        <f>SUMIF(Inputs!$I$4:$R$4,Staff!BD$8,Inputs!$I155:$R155)-SUM($F19:BC19)</f>
        <v>0</v>
      </c>
      <c r="BE19" s="226">
        <f>SUMIF(Inputs!$I$4:$R$4,Staff!BE$8,Inputs!$I155:$R155)-SUM($F19:BD19)</f>
        <v>0</v>
      </c>
      <c r="BF19" s="226">
        <f>SUMIF(Inputs!$I$4:$R$4,Staff!BF$8,Inputs!$I155:$R155)-SUM($F19:BE19)</f>
        <v>0</v>
      </c>
      <c r="BG19" s="226">
        <f>SUMIF(Inputs!$I$4:$R$4,Staff!BG$8,Inputs!$I155:$R155)-SUM($F19:BF19)</f>
        <v>0</v>
      </c>
      <c r="BH19" s="226">
        <f>SUMIF(Inputs!$I$4:$R$4,Staff!BH$8,Inputs!$I155:$R155)-SUM($F19:BG19)</f>
        <v>0</v>
      </c>
      <c r="BI19" s="226">
        <f>SUMIF(Inputs!$I$4:$R$4,Staff!BI$8,Inputs!$I155:$R155)-SUM($F19:BH19)</f>
        <v>0</v>
      </c>
      <c r="BJ19" s="226">
        <f>SUMIF(Inputs!$I$4:$R$4,Staff!BJ$8,Inputs!$I155:$R155)-SUM($F19:BI19)</f>
        <v>0</v>
      </c>
      <c r="BK19" s="226">
        <f>SUMIF(Inputs!$I$4:$R$4,Staff!BK$8,Inputs!$I155:$R155)-SUM($F19:BJ19)</f>
        <v>0</v>
      </c>
      <c r="BL19" s="226">
        <f>SUMIF(Inputs!$I$4:$R$4,Staff!BL$8,Inputs!$I155:$R155)-SUM($F19:BK19)</f>
        <v>0</v>
      </c>
      <c r="BM19" s="226">
        <f>SUMIF(Inputs!$I$4:$R$4,Staff!BM$8,Inputs!$I155:$R155)-SUM($F19:BL19)</f>
        <v>0</v>
      </c>
      <c r="BN19" s="226">
        <f>SUMIF(Inputs!$I$4:$R$4,Staff!BN$8,Inputs!$I155:$R155)-SUM($F19:BM19)</f>
        <v>0</v>
      </c>
      <c r="BO19" s="226">
        <f>SUMIF(Inputs!$I$4:$R$4,Staff!BO$8,Inputs!$I155:$R155)-SUM($F19:BN19)</f>
        <v>0</v>
      </c>
      <c r="BP19" s="226">
        <f>SUMIF(Inputs!$I$4:$R$4,Staff!BP$8,Inputs!$I155:$R155)-SUM($F19:BO19)</f>
        <v>0</v>
      </c>
      <c r="BQ19" s="226">
        <f>SUMIF(Inputs!$I$4:$R$4,Staff!BQ$8,Inputs!$I155:$R155)-SUM($F19:BP19)</f>
        <v>0</v>
      </c>
      <c r="BR19" s="226">
        <f>SUMIF(Inputs!$I$4:$R$4,Staff!BR$8,Inputs!$I155:$R155)-SUM($F19:BQ19)</f>
        <v>0</v>
      </c>
      <c r="BS19" s="226">
        <f>SUMIF(Inputs!$I$4:$R$4,Staff!BS$8,Inputs!$I155:$R155)-SUM($F19:BR19)</f>
        <v>0</v>
      </c>
      <c r="BT19" s="226">
        <f>SUMIF(Inputs!$I$4:$R$4,Staff!BT$8,Inputs!$I155:$R155)-SUM($F19:BS19)</f>
        <v>0</v>
      </c>
      <c r="BU19" s="226">
        <f>SUMIF(Inputs!$I$4:$R$4,Staff!BU$8,Inputs!$I155:$R155)-SUM($F19:BT19)</f>
        <v>0</v>
      </c>
      <c r="BV19" s="226">
        <f>SUMIF(Inputs!$I$4:$R$4,Staff!BV$8,Inputs!$I155:$R155)-SUM($F19:BU19)</f>
        <v>0</v>
      </c>
      <c r="BW19" s="226">
        <f>SUMIF(Inputs!$I$4:$R$4,Staff!BW$8,Inputs!$I155:$R155)-SUM($F19:BV19)</f>
        <v>0</v>
      </c>
      <c r="BX19" s="226">
        <f>SUMIF(Inputs!$I$4:$R$4,Staff!BX$8,Inputs!$I155:$R155)-SUM($F19:BW19)</f>
        <v>0</v>
      </c>
      <c r="BY19" s="226">
        <f>SUMIF(Inputs!$I$4:$R$4,Staff!BY$8,Inputs!$I155:$R155)-SUM($F19:BX19)</f>
        <v>0</v>
      </c>
      <c r="BZ19" s="226">
        <f>SUMIF(Inputs!$I$4:$R$4,Staff!BZ$8,Inputs!$I155:$R155)-SUM($F19:BY19)</f>
        <v>0</v>
      </c>
      <c r="CA19" s="226">
        <f>SUMIF(Inputs!$I$4:$R$4,Staff!CA$8,Inputs!$I155:$R155)-SUM($F19:BZ19)</f>
        <v>0</v>
      </c>
      <c r="CB19" s="226">
        <f>SUMIF(Inputs!$I$4:$R$4,Staff!CB$8,Inputs!$I155:$R155)-SUM($F19:CA19)</f>
        <v>0</v>
      </c>
      <c r="CC19" s="226">
        <f>SUMIF(Inputs!$I$4:$R$4,Staff!CC$8,Inputs!$I155:$R155)-SUM($F19:CB19)</f>
        <v>0</v>
      </c>
      <c r="CD19" s="226">
        <f>SUMIF(Inputs!$I$4:$R$4,Staff!CD$8,Inputs!$I155:$R155)-SUM($F19:CC19)</f>
        <v>0</v>
      </c>
      <c r="CE19" s="226">
        <f>SUMIF(Inputs!$I$4:$R$4,Staff!CE$8,Inputs!$I155:$R155)-SUM($F19:CD19)</f>
        <v>0</v>
      </c>
      <c r="CF19" s="226">
        <f>SUMIF(Inputs!$I$4:$R$4,Staff!CF$8,Inputs!$I155:$R155)-SUM($F19:CE19)</f>
        <v>0</v>
      </c>
      <c r="CG19" s="226">
        <f>SUMIF(Inputs!$I$4:$R$4,Staff!CG$8,Inputs!$I155:$R155)-SUM($F19:CF19)</f>
        <v>0</v>
      </c>
      <c r="CH19" s="226">
        <f>SUMIF(Inputs!$I$4:$R$4,Staff!CH$8,Inputs!$I155:$R155)-SUM($F19:CG19)</f>
        <v>0</v>
      </c>
      <c r="CI19" s="226">
        <f>SUMIF(Inputs!$I$4:$R$4,Staff!CI$8,Inputs!$I155:$R155)-SUM($F19:CH19)</f>
        <v>0</v>
      </c>
      <c r="CJ19" s="226">
        <f>SUMIF(Inputs!$I$4:$R$4,Staff!CJ$8,Inputs!$I155:$R155)-SUM($F19:CI19)</f>
        <v>0</v>
      </c>
      <c r="CK19" s="226">
        <f>SUMIF(Inputs!$I$4:$R$4,Staff!CK$8,Inputs!$I155:$R155)-SUM($F19:CJ19)</f>
        <v>0</v>
      </c>
      <c r="CL19" s="226">
        <f>SUMIF(Inputs!$I$4:$R$4,Staff!CL$8,Inputs!$I155:$R155)-SUM($F19:CK19)</f>
        <v>0</v>
      </c>
      <c r="CM19" s="226">
        <f>SUMIF(Inputs!$I$4:$R$4,Staff!CM$8,Inputs!$I155:$R155)-SUM($F19:CL19)</f>
        <v>0</v>
      </c>
      <c r="CN19" s="226">
        <f>SUMIF(Inputs!$I$4:$R$4,Staff!CN$8,Inputs!$I155:$R155)-SUM($F19:CM19)</f>
        <v>0</v>
      </c>
      <c r="CO19" s="226">
        <f>SUMIF(Inputs!$I$4:$R$4,Staff!CO$8,Inputs!$I155:$R155)-SUM($F19:CN19)</f>
        <v>0</v>
      </c>
      <c r="CP19" s="226">
        <f>SUMIF(Inputs!$I$4:$R$4,Staff!CP$8,Inputs!$I155:$R155)-SUM($F19:CO19)</f>
        <v>0</v>
      </c>
      <c r="CQ19" s="226">
        <f>SUMIF(Inputs!$I$4:$R$4,Staff!CQ$8,Inputs!$I155:$R155)-SUM($F19:CP19)</f>
        <v>0</v>
      </c>
      <c r="CR19" s="226">
        <f>SUMIF(Inputs!$I$4:$R$4,Staff!CR$8,Inputs!$I155:$R155)-SUM($F19:CQ19)</f>
        <v>0</v>
      </c>
      <c r="CS19" s="226">
        <f>SUMIF(Inputs!$I$4:$R$4,Staff!CS$8,Inputs!$I155:$R155)-SUM($F19:CR19)</f>
        <v>0</v>
      </c>
      <c r="CT19" s="226">
        <f>SUMIF(Inputs!$I$4:$R$4,Staff!CT$8,Inputs!$I155:$R155)-SUM($F19:CS19)</f>
        <v>0</v>
      </c>
      <c r="CU19" s="226">
        <f>SUMIF(Inputs!$I$4:$R$4,Staff!CU$8,Inputs!$I155:$R155)-SUM($F19:CT19)</f>
        <v>0</v>
      </c>
      <c r="CV19" s="226">
        <f>SUMIF(Inputs!$I$4:$R$4,Staff!CV$8,Inputs!$I155:$R155)-SUM($F19:CU19)</f>
        <v>0</v>
      </c>
      <c r="CW19" s="226">
        <f>SUMIF(Inputs!$I$4:$R$4,Staff!CW$8,Inputs!$I155:$R155)-SUM($F19:CV19)</f>
        <v>0</v>
      </c>
      <c r="CX19" s="226">
        <f>SUMIF(Inputs!$I$4:$R$4,Staff!CX$8,Inputs!$I155:$R155)-SUM($F19:CW19)</f>
        <v>0</v>
      </c>
      <c r="CY19" s="226">
        <f>SUMIF(Inputs!$I$4:$R$4,Staff!CY$8,Inputs!$I155:$R155)-SUM($F19:CX19)</f>
        <v>0</v>
      </c>
      <c r="CZ19" s="226">
        <f>SUMIF(Inputs!$I$4:$R$4,Staff!CZ$8,Inputs!$I155:$R155)-SUM($F19:CY19)</f>
        <v>0</v>
      </c>
      <c r="DA19" s="226">
        <f>SUMIF(Inputs!$I$4:$R$4,Staff!DA$8,Inputs!$I155:$R155)-SUM($F19:CZ19)</f>
        <v>0</v>
      </c>
      <c r="DB19" s="226">
        <f>SUMIF(Inputs!$I$4:$R$4,Staff!DB$8,Inputs!$I155:$R155)-SUM($F19:DA19)</f>
        <v>0</v>
      </c>
      <c r="DC19" s="226">
        <f>SUMIF(Inputs!$I$4:$R$4,Staff!DC$8,Inputs!$I155:$R155)-SUM($F19:DB19)</f>
        <v>0</v>
      </c>
      <c r="DD19" s="226">
        <f>SUMIF(Inputs!$I$4:$R$4,Staff!DD$8,Inputs!$I155:$R155)-SUM($F19:DC19)</f>
        <v>0</v>
      </c>
      <c r="DE19" s="226">
        <f>SUMIF(Inputs!$I$4:$R$4,Staff!DE$8,Inputs!$I155:$R155)-SUM($F19:DD19)</f>
        <v>0</v>
      </c>
      <c r="DF19" s="226">
        <f>SUMIF(Inputs!$I$4:$R$4,Staff!DF$8,Inputs!$I155:$R155)-SUM($F19:DE19)</f>
        <v>0</v>
      </c>
      <c r="DG19" s="226">
        <f>SUMIF(Inputs!$I$4:$R$4,Staff!DG$8,Inputs!$I155:$R155)-SUM($F19:DF19)</f>
        <v>0</v>
      </c>
      <c r="DH19" s="226">
        <f>SUMIF(Inputs!$I$4:$R$4,Staff!DH$8,Inputs!$I155:$R155)-SUM($F19:DG19)</f>
        <v>0</v>
      </c>
      <c r="DI19" s="226">
        <f>SUMIF(Inputs!$I$4:$R$4,Staff!DI$8,Inputs!$I155:$R155)-SUM($F19:DH19)</f>
        <v>0</v>
      </c>
      <c r="DJ19" s="226">
        <f>SUMIF(Inputs!$I$4:$R$4,Staff!DJ$8,Inputs!$I155:$R155)-SUM($F19:DI19)</f>
        <v>0</v>
      </c>
      <c r="DK19" s="226">
        <f>SUMIF(Inputs!$I$4:$R$4,Staff!DK$8,Inputs!$I155:$R155)-SUM($F19:DJ19)</f>
        <v>0</v>
      </c>
      <c r="DL19" s="226">
        <f>SUMIF(Inputs!$I$4:$R$4,Staff!DL$8,Inputs!$I155:$R155)-SUM($F19:DK19)</f>
        <v>0</v>
      </c>
      <c r="DM19" s="226">
        <f>SUMIF(Inputs!$I$4:$R$4,Staff!DM$8,Inputs!$I155:$R155)-SUM($F19:DL19)</f>
        <v>0</v>
      </c>
      <c r="DN19" s="226">
        <f>SUMIF(Inputs!$I$4:$R$4,Staff!DN$8,Inputs!$I155:$R155)-SUM($F19:DM19)</f>
        <v>0</v>
      </c>
      <c r="DO19" s="226">
        <f>SUMIF(Inputs!$I$4:$R$4,Staff!DO$8,Inputs!$I155:$R155)-SUM($F19:DN19)</f>
        <v>0</v>
      </c>
      <c r="DP19" s="226">
        <f>SUMIF(Inputs!$I$4:$R$4,Staff!DP$8,Inputs!$I155:$R155)-SUM($F19:DO19)</f>
        <v>0</v>
      </c>
      <c r="DQ19" s="226">
        <f>SUMIF(Inputs!$I$4:$R$4,Staff!DQ$8,Inputs!$I155:$R155)-SUM($F19:DP19)</f>
        <v>0</v>
      </c>
      <c r="DR19" s="226">
        <f>SUMIF(Inputs!$I$4:$R$4,Staff!DR$8,Inputs!$I155:$R155)-SUM($F19:DQ19)</f>
        <v>0</v>
      </c>
      <c r="DS19" s="226">
        <f>SUMIF(Inputs!$I$4:$R$4,Staff!DS$8,Inputs!$I155:$R155)-SUM($F19:DR19)</f>
        <v>0</v>
      </c>
      <c r="DT19" s="226">
        <f>SUMIF(Inputs!$I$4:$R$4,Staff!DT$8,Inputs!$I155:$R155)-SUM($F19:DS19)</f>
        <v>0</v>
      </c>
      <c r="DU19" s="226">
        <f>SUMIF(Inputs!$I$4:$R$4,Staff!DU$8,Inputs!$I155:$R155)-SUM($F19:DT19)</f>
        <v>0</v>
      </c>
      <c r="DV19" s="226">
        <f>SUMIF(Inputs!$I$4:$R$4,Staff!DV$8,Inputs!$I155:$R155)-SUM($F19:DU19)</f>
        <v>0</v>
      </c>
    </row>
    <row r="20" spans="1:126" ht="12.75" customHeight="1">
      <c r="A20" s="21"/>
      <c r="B20" s="98" t="str">
        <f>Inputs!C156</f>
        <v>Менеджер по R&amp;D</v>
      </c>
      <c r="C20" s="79" t="s">
        <v>188</v>
      </c>
      <c r="D20" s="225">
        <f t="shared" si="2"/>
        <v>0</v>
      </c>
      <c r="E20" s="64"/>
      <c r="F20" s="226">
        <f>Inputs!G156</f>
        <v>1</v>
      </c>
      <c r="G20" s="226">
        <f>SUMIF(Inputs!$I$4:$R$4,Staff!G$8,Inputs!$I156:$R156)-SUM($F20:F20)</f>
        <v>-1</v>
      </c>
      <c r="H20" s="226">
        <f>SUMIF(Inputs!$I$4:$R$4,Staff!H$8,Inputs!$I156:$R156)-SUM($F20:G20)</f>
        <v>0</v>
      </c>
      <c r="I20" s="226">
        <f>SUMIF(Inputs!$I$4:$R$4,Staff!I$8,Inputs!$I156:$R156)-SUM($F20:H20)</f>
        <v>0</v>
      </c>
      <c r="J20" s="226">
        <f>SUMIF(Inputs!$I$4:$R$4,Staff!J$8,Inputs!$I156:$R156)-SUM($F20:I20)</f>
        <v>0</v>
      </c>
      <c r="K20" s="226">
        <f>SUMIF(Inputs!$I$4:$R$4,Staff!K$8,Inputs!$I156:$R156)-SUM($F20:J20)</f>
        <v>0</v>
      </c>
      <c r="L20" s="226">
        <f>SUMIF(Inputs!$I$4:$R$4,Staff!L$8,Inputs!$I156:$R156)-SUM($F20:K20)</f>
        <v>0</v>
      </c>
      <c r="M20" s="226">
        <f>SUMIF(Inputs!$I$4:$R$4,Staff!M$8,Inputs!$I156:$R156)-SUM($F20:L20)</f>
        <v>0</v>
      </c>
      <c r="N20" s="226">
        <f>SUMIF(Inputs!$I$4:$R$4,Staff!N$8,Inputs!$I156:$R156)-SUM($F20:M20)</f>
        <v>0</v>
      </c>
      <c r="O20" s="226">
        <f>SUMIF(Inputs!$I$4:$R$4,Staff!O$8,Inputs!$I156:$R156)-SUM($F20:N20)</f>
        <v>0</v>
      </c>
      <c r="P20" s="226">
        <f>SUMIF(Inputs!$I$4:$R$4,Staff!P$8,Inputs!$I156:$R156)-SUM($F20:O20)</f>
        <v>0</v>
      </c>
      <c r="Q20" s="226">
        <f>SUMIF(Inputs!$I$4:$R$4,Staff!Q$8,Inputs!$I156:$R156)-SUM($F20:P20)</f>
        <v>0</v>
      </c>
      <c r="R20" s="226">
        <f>SUMIF(Inputs!$I$4:$R$4,Staff!R$8,Inputs!$I156:$R156)-SUM($F20:Q20)</f>
        <v>0</v>
      </c>
      <c r="S20" s="226">
        <f>SUMIF(Inputs!$I$4:$R$4,Staff!S$8,Inputs!$I156:$R156)-SUM($F20:R20)</f>
        <v>0</v>
      </c>
      <c r="T20" s="226">
        <f>SUMIF(Inputs!$I$4:$R$4,Staff!T$8,Inputs!$I156:$R156)-SUM($F20:S20)</f>
        <v>0</v>
      </c>
      <c r="U20" s="226">
        <f>SUMIF(Inputs!$I$4:$R$4,Staff!U$8,Inputs!$I156:$R156)-SUM($F20:T20)</f>
        <v>0</v>
      </c>
      <c r="V20" s="226">
        <f>SUMIF(Inputs!$I$4:$R$4,Staff!V$8,Inputs!$I156:$R156)-SUM($F20:U20)</f>
        <v>0</v>
      </c>
      <c r="W20" s="226">
        <f>SUMIF(Inputs!$I$4:$R$4,Staff!W$8,Inputs!$I156:$R156)-SUM($F20:V20)</f>
        <v>0</v>
      </c>
      <c r="X20" s="226">
        <f>SUMIF(Inputs!$I$4:$R$4,Staff!X$8,Inputs!$I156:$R156)-SUM($F20:W20)</f>
        <v>0</v>
      </c>
      <c r="Y20" s="226">
        <f>SUMIF(Inputs!$I$4:$R$4,Staff!Y$8,Inputs!$I156:$R156)-SUM($F20:X20)</f>
        <v>0</v>
      </c>
      <c r="Z20" s="226">
        <f>SUMIF(Inputs!$I$4:$R$4,Staff!Z$8,Inputs!$I156:$R156)-SUM($F20:Y20)</f>
        <v>0</v>
      </c>
      <c r="AA20" s="226">
        <f>SUMIF(Inputs!$I$4:$R$4,Staff!AA$8,Inputs!$I156:$R156)-SUM($F20:Z20)</f>
        <v>0</v>
      </c>
      <c r="AB20" s="226">
        <f>SUMIF(Inputs!$I$4:$R$4,Staff!AB$8,Inputs!$I156:$R156)-SUM($F20:AA20)</f>
        <v>0</v>
      </c>
      <c r="AC20" s="226">
        <f>SUMIF(Inputs!$I$4:$R$4,Staff!AC$8,Inputs!$I156:$R156)-SUM($F20:AB20)</f>
        <v>0</v>
      </c>
      <c r="AD20" s="226">
        <f>SUMIF(Inputs!$I$4:$R$4,Staff!AD$8,Inputs!$I156:$R156)-SUM($F20:AC20)</f>
        <v>0</v>
      </c>
      <c r="AE20" s="226">
        <f>SUMIF(Inputs!$I$4:$R$4,Staff!AE$8,Inputs!$I156:$R156)-SUM($F20:AD20)</f>
        <v>0</v>
      </c>
      <c r="AF20" s="226">
        <f>SUMIF(Inputs!$I$4:$R$4,Staff!AF$8,Inputs!$I156:$R156)-SUM($F20:AE20)</f>
        <v>0</v>
      </c>
      <c r="AG20" s="226">
        <f>SUMIF(Inputs!$I$4:$R$4,Staff!AG$8,Inputs!$I156:$R156)-SUM($F20:AF20)</f>
        <v>0</v>
      </c>
      <c r="AH20" s="226">
        <f>SUMIF(Inputs!$I$4:$R$4,Staff!AH$8,Inputs!$I156:$R156)-SUM($F20:AG20)</f>
        <v>0</v>
      </c>
      <c r="AI20" s="226">
        <f>SUMIF(Inputs!$I$4:$R$4,Staff!AI$8,Inputs!$I156:$R156)-SUM($F20:AH20)</f>
        <v>0</v>
      </c>
      <c r="AJ20" s="226">
        <f>SUMIF(Inputs!$I$4:$R$4,Staff!AJ$8,Inputs!$I156:$R156)-SUM($F20:AI20)</f>
        <v>0</v>
      </c>
      <c r="AK20" s="226">
        <f>SUMIF(Inputs!$I$4:$R$4,Staff!AK$8,Inputs!$I156:$R156)-SUM($F20:AJ20)</f>
        <v>0</v>
      </c>
      <c r="AL20" s="226">
        <f>SUMIF(Inputs!$I$4:$R$4,Staff!AL$8,Inputs!$I156:$R156)-SUM($F20:AK20)</f>
        <v>0</v>
      </c>
      <c r="AM20" s="226">
        <f>SUMIF(Inputs!$I$4:$R$4,Staff!AM$8,Inputs!$I156:$R156)-SUM($F20:AL20)</f>
        <v>0</v>
      </c>
      <c r="AN20" s="226">
        <f>SUMIF(Inputs!$I$4:$R$4,Staff!AN$8,Inputs!$I156:$R156)-SUM($F20:AM20)</f>
        <v>0</v>
      </c>
      <c r="AO20" s="226">
        <f>SUMIF(Inputs!$I$4:$R$4,Staff!AO$8,Inputs!$I156:$R156)-SUM($F20:AN20)</f>
        <v>0</v>
      </c>
      <c r="AP20" s="226">
        <f>SUMIF(Inputs!$I$4:$R$4,Staff!AP$8,Inputs!$I156:$R156)-SUM($F20:AO20)</f>
        <v>0</v>
      </c>
      <c r="AQ20" s="226">
        <f>SUMIF(Inputs!$I$4:$R$4,Staff!AQ$8,Inputs!$I156:$R156)-SUM($F20:AP20)</f>
        <v>0</v>
      </c>
      <c r="AR20" s="226">
        <f>SUMIF(Inputs!$I$4:$R$4,Staff!AR$8,Inputs!$I156:$R156)-SUM($F20:AQ20)</f>
        <v>0</v>
      </c>
      <c r="AS20" s="226">
        <f>SUMIF(Inputs!$I$4:$R$4,Staff!AS$8,Inputs!$I156:$R156)-SUM($F20:AR20)</f>
        <v>0</v>
      </c>
      <c r="AT20" s="226">
        <f>SUMIF(Inputs!$I$4:$R$4,Staff!AT$8,Inputs!$I156:$R156)-SUM($F20:AS20)</f>
        <v>0</v>
      </c>
      <c r="AU20" s="226">
        <f>SUMIF(Inputs!$I$4:$R$4,Staff!AU$8,Inputs!$I156:$R156)-SUM($F20:AT20)</f>
        <v>0</v>
      </c>
      <c r="AV20" s="226">
        <f>SUMIF(Inputs!$I$4:$R$4,Staff!AV$8,Inputs!$I156:$R156)-SUM($F20:AU20)</f>
        <v>0</v>
      </c>
      <c r="AW20" s="226">
        <f>SUMIF(Inputs!$I$4:$R$4,Staff!AW$8,Inputs!$I156:$R156)-SUM($F20:AV20)</f>
        <v>0</v>
      </c>
      <c r="AX20" s="226">
        <f>SUMIF(Inputs!$I$4:$R$4,Staff!AX$8,Inputs!$I156:$R156)-SUM($F20:AW20)</f>
        <v>0</v>
      </c>
      <c r="AY20" s="226">
        <f>SUMIF(Inputs!$I$4:$R$4,Staff!AY$8,Inputs!$I156:$R156)-SUM($F20:AX20)</f>
        <v>0</v>
      </c>
      <c r="AZ20" s="226">
        <f>SUMIF(Inputs!$I$4:$R$4,Staff!AZ$8,Inputs!$I156:$R156)-SUM($F20:AY20)</f>
        <v>0</v>
      </c>
      <c r="BA20" s="226">
        <f>SUMIF(Inputs!$I$4:$R$4,Staff!BA$8,Inputs!$I156:$R156)-SUM($F20:AZ20)</f>
        <v>0</v>
      </c>
      <c r="BB20" s="226">
        <f>SUMIF(Inputs!$I$4:$R$4,Staff!BB$8,Inputs!$I156:$R156)-SUM($F20:BA20)</f>
        <v>0</v>
      </c>
      <c r="BC20" s="226">
        <f>SUMIF(Inputs!$I$4:$R$4,Staff!BC$8,Inputs!$I156:$R156)-SUM($F20:BB20)</f>
        <v>0</v>
      </c>
      <c r="BD20" s="226">
        <f>SUMIF(Inputs!$I$4:$R$4,Staff!BD$8,Inputs!$I156:$R156)-SUM($F20:BC20)</f>
        <v>0</v>
      </c>
      <c r="BE20" s="226">
        <f>SUMIF(Inputs!$I$4:$R$4,Staff!BE$8,Inputs!$I156:$R156)-SUM($F20:BD20)</f>
        <v>0</v>
      </c>
      <c r="BF20" s="226">
        <f>SUMIF(Inputs!$I$4:$R$4,Staff!BF$8,Inputs!$I156:$R156)-SUM($F20:BE20)</f>
        <v>0</v>
      </c>
      <c r="BG20" s="226">
        <f>SUMIF(Inputs!$I$4:$R$4,Staff!BG$8,Inputs!$I156:$R156)-SUM($F20:BF20)</f>
        <v>0</v>
      </c>
      <c r="BH20" s="226">
        <f>SUMIF(Inputs!$I$4:$R$4,Staff!BH$8,Inputs!$I156:$R156)-SUM($F20:BG20)</f>
        <v>0</v>
      </c>
      <c r="BI20" s="226">
        <f>SUMIF(Inputs!$I$4:$R$4,Staff!BI$8,Inputs!$I156:$R156)-SUM($F20:BH20)</f>
        <v>0</v>
      </c>
      <c r="BJ20" s="226">
        <f>SUMIF(Inputs!$I$4:$R$4,Staff!BJ$8,Inputs!$I156:$R156)-SUM($F20:BI20)</f>
        <v>0</v>
      </c>
      <c r="BK20" s="226">
        <f>SUMIF(Inputs!$I$4:$R$4,Staff!BK$8,Inputs!$I156:$R156)-SUM($F20:BJ20)</f>
        <v>0</v>
      </c>
      <c r="BL20" s="226">
        <f>SUMIF(Inputs!$I$4:$R$4,Staff!BL$8,Inputs!$I156:$R156)-SUM($F20:BK20)</f>
        <v>0</v>
      </c>
      <c r="BM20" s="226">
        <f>SUMIF(Inputs!$I$4:$R$4,Staff!BM$8,Inputs!$I156:$R156)-SUM($F20:BL20)</f>
        <v>0</v>
      </c>
      <c r="BN20" s="226">
        <f>SUMIF(Inputs!$I$4:$R$4,Staff!BN$8,Inputs!$I156:$R156)-SUM($F20:BM20)</f>
        <v>0</v>
      </c>
      <c r="BO20" s="226">
        <f>SUMIF(Inputs!$I$4:$R$4,Staff!BO$8,Inputs!$I156:$R156)-SUM($F20:BN20)</f>
        <v>0</v>
      </c>
      <c r="BP20" s="226">
        <f>SUMIF(Inputs!$I$4:$R$4,Staff!BP$8,Inputs!$I156:$R156)-SUM($F20:BO20)</f>
        <v>0</v>
      </c>
      <c r="BQ20" s="226">
        <f>SUMIF(Inputs!$I$4:$R$4,Staff!BQ$8,Inputs!$I156:$R156)-SUM($F20:BP20)</f>
        <v>0</v>
      </c>
      <c r="BR20" s="226">
        <f>SUMIF(Inputs!$I$4:$R$4,Staff!BR$8,Inputs!$I156:$R156)-SUM($F20:BQ20)</f>
        <v>0</v>
      </c>
      <c r="BS20" s="226">
        <f>SUMIF(Inputs!$I$4:$R$4,Staff!BS$8,Inputs!$I156:$R156)-SUM($F20:BR20)</f>
        <v>0</v>
      </c>
      <c r="BT20" s="226">
        <f>SUMIF(Inputs!$I$4:$R$4,Staff!BT$8,Inputs!$I156:$R156)-SUM($F20:BS20)</f>
        <v>0</v>
      </c>
      <c r="BU20" s="226">
        <f>SUMIF(Inputs!$I$4:$R$4,Staff!BU$8,Inputs!$I156:$R156)-SUM($F20:BT20)</f>
        <v>0</v>
      </c>
      <c r="BV20" s="226">
        <f>SUMIF(Inputs!$I$4:$R$4,Staff!BV$8,Inputs!$I156:$R156)-SUM($F20:BU20)</f>
        <v>0</v>
      </c>
      <c r="BW20" s="226">
        <f>SUMIF(Inputs!$I$4:$R$4,Staff!BW$8,Inputs!$I156:$R156)-SUM($F20:BV20)</f>
        <v>0</v>
      </c>
      <c r="BX20" s="226">
        <f>SUMIF(Inputs!$I$4:$R$4,Staff!BX$8,Inputs!$I156:$R156)-SUM($F20:BW20)</f>
        <v>0</v>
      </c>
      <c r="BY20" s="226">
        <f>SUMIF(Inputs!$I$4:$R$4,Staff!BY$8,Inputs!$I156:$R156)-SUM($F20:BX20)</f>
        <v>0</v>
      </c>
      <c r="BZ20" s="226">
        <f>SUMIF(Inputs!$I$4:$R$4,Staff!BZ$8,Inputs!$I156:$R156)-SUM($F20:BY20)</f>
        <v>0</v>
      </c>
      <c r="CA20" s="226">
        <f>SUMIF(Inputs!$I$4:$R$4,Staff!CA$8,Inputs!$I156:$R156)-SUM($F20:BZ20)</f>
        <v>0</v>
      </c>
      <c r="CB20" s="226">
        <f>SUMIF(Inputs!$I$4:$R$4,Staff!CB$8,Inputs!$I156:$R156)-SUM($F20:CA20)</f>
        <v>0</v>
      </c>
      <c r="CC20" s="226">
        <f>SUMIF(Inputs!$I$4:$R$4,Staff!CC$8,Inputs!$I156:$R156)-SUM($F20:CB20)</f>
        <v>0</v>
      </c>
      <c r="CD20" s="226">
        <f>SUMIF(Inputs!$I$4:$R$4,Staff!CD$8,Inputs!$I156:$R156)-SUM($F20:CC20)</f>
        <v>0</v>
      </c>
      <c r="CE20" s="226">
        <f>SUMIF(Inputs!$I$4:$R$4,Staff!CE$8,Inputs!$I156:$R156)-SUM($F20:CD20)</f>
        <v>0</v>
      </c>
      <c r="CF20" s="226">
        <f>SUMIF(Inputs!$I$4:$R$4,Staff!CF$8,Inputs!$I156:$R156)-SUM($F20:CE20)</f>
        <v>0</v>
      </c>
      <c r="CG20" s="226">
        <f>SUMIF(Inputs!$I$4:$R$4,Staff!CG$8,Inputs!$I156:$R156)-SUM($F20:CF20)</f>
        <v>0</v>
      </c>
      <c r="CH20" s="226">
        <f>SUMIF(Inputs!$I$4:$R$4,Staff!CH$8,Inputs!$I156:$R156)-SUM($F20:CG20)</f>
        <v>0</v>
      </c>
      <c r="CI20" s="226">
        <f>SUMIF(Inputs!$I$4:$R$4,Staff!CI$8,Inputs!$I156:$R156)-SUM($F20:CH20)</f>
        <v>0</v>
      </c>
      <c r="CJ20" s="226">
        <f>SUMIF(Inputs!$I$4:$R$4,Staff!CJ$8,Inputs!$I156:$R156)-SUM($F20:CI20)</f>
        <v>0</v>
      </c>
      <c r="CK20" s="226">
        <f>SUMIF(Inputs!$I$4:$R$4,Staff!CK$8,Inputs!$I156:$R156)-SUM($F20:CJ20)</f>
        <v>0</v>
      </c>
      <c r="CL20" s="226">
        <f>SUMIF(Inputs!$I$4:$R$4,Staff!CL$8,Inputs!$I156:$R156)-SUM($F20:CK20)</f>
        <v>0</v>
      </c>
      <c r="CM20" s="226">
        <f>SUMIF(Inputs!$I$4:$R$4,Staff!CM$8,Inputs!$I156:$R156)-SUM($F20:CL20)</f>
        <v>0</v>
      </c>
      <c r="CN20" s="226">
        <f>SUMIF(Inputs!$I$4:$R$4,Staff!CN$8,Inputs!$I156:$R156)-SUM($F20:CM20)</f>
        <v>0</v>
      </c>
      <c r="CO20" s="226">
        <f>SUMIF(Inputs!$I$4:$R$4,Staff!CO$8,Inputs!$I156:$R156)-SUM($F20:CN20)</f>
        <v>0</v>
      </c>
      <c r="CP20" s="226">
        <f>SUMIF(Inputs!$I$4:$R$4,Staff!CP$8,Inputs!$I156:$R156)-SUM($F20:CO20)</f>
        <v>0</v>
      </c>
      <c r="CQ20" s="226">
        <f>SUMIF(Inputs!$I$4:$R$4,Staff!CQ$8,Inputs!$I156:$R156)-SUM($F20:CP20)</f>
        <v>0</v>
      </c>
      <c r="CR20" s="226">
        <f>SUMIF(Inputs!$I$4:$R$4,Staff!CR$8,Inputs!$I156:$R156)-SUM($F20:CQ20)</f>
        <v>0</v>
      </c>
      <c r="CS20" s="226">
        <f>SUMIF(Inputs!$I$4:$R$4,Staff!CS$8,Inputs!$I156:$R156)-SUM($F20:CR20)</f>
        <v>0</v>
      </c>
      <c r="CT20" s="226">
        <f>SUMIF(Inputs!$I$4:$R$4,Staff!CT$8,Inputs!$I156:$R156)-SUM($F20:CS20)</f>
        <v>0</v>
      </c>
      <c r="CU20" s="226">
        <f>SUMIF(Inputs!$I$4:$R$4,Staff!CU$8,Inputs!$I156:$R156)-SUM($F20:CT20)</f>
        <v>0</v>
      </c>
      <c r="CV20" s="226">
        <f>SUMIF(Inputs!$I$4:$R$4,Staff!CV$8,Inputs!$I156:$R156)-SUM($F20:CU20)</f>
        <v>0</v>
      </c>
      <c r="CW20" s="226">
        <f>SUMIF(Inputs!$I$4:$R$4,Staff!CW$8,Inputs!$I156:$R156)-SUM($F20:CV20)</f>
        <v>0</v>
      </c>
      <c r="CX20" s="226">
        <f>SUMIF(Inputs!$I$4:$R$4,Staff!CX$8,Inputs!$I156:$R156)-SUM($F20:CW20)</f>
        <v>0</v>
      </c>
      <c r="CY20" s="226">
        <f>SUMIF(Inputs!$I$4:$R$4,Staff!CY$8,Inputs!$I156:$R156)-SUM($F20:CX20)</f>
        <v>0</v>
      </c>
      <c r="CZ20" s="226">
        <f>SUMIF(Inputs!$I$4:$R$4,Staff!CZ$8,Inputs!$I156:$R156)-SUM($F20:CY20)</f>
        <v>0</v>
      </c>
      <c r="DA20" s="226">
        <f>SUMIF(Inputs!$I$4:$R$4,Staff!DA$8,Inputs!$I156:$R156)-SUM($F20:CZ20)</f>
        <v>0</v>
      </c>
      <c r="DB20" s="226">
        <f>SUMIF(Inputs!$I$4:$R$4,Staff!DB$8,Inputs!$I156:$R156)-SUM($F20:DA20)</f>
        <v>0</v>
      </c>
      <c r="DC20" s="226">
        <f>SUMIF(Inputs!$I$4:$R$4,Staff!DC$8,Inputs!$I156:$R156)-SUM($F20:DB20)</f>
        <v>0</v>
      </c>
      <c r="DD20" s="226">
        <f>SUMIF(Inputs!$I$4:$R$4,Staff!DD$8,Inputs!$I156:$R156)-SUM($F20:DC20)</f>
        <v>0</v>
      </c>
      <c r="DE20" s="226">
        <f>SUMIF(Inputs!$I$4:$R$4,Staff!DE$8,Inputs!$I156:$R156)-SUM($F20:DD20)</f>
        <v>0</v>
      </c>
      <c r="DF20" s="226">
        <f>SUMIF(Inputs!$I$4:$R$4,Staff!DF$8,Inputs!$I156:$R156)-SUM($F20:DE20)</f>
        <v>0</v>
      </c>
      <c r="DG20" s="226">
        <f>SUMIF(Inputs!$I$4:$R$4,Staff!DG$8,Inputs!$I156:$R156)-SUM($F20:DF20)</f>
        <v>0</v>
      </c>
      <c r="DH20" s="226">
        <f>SUMIF(Inputs!$I$4:$R$4,Staff!DH$8,Inputs!$I156:$R156)-SUM($F20:DG20)</f>
        <v>0</v>
      </c>
      <c r="DI20" s="226">
        <f>SUMIF(Inputs!$I$4:$R$4,Staff!DI$8,Inputs!$I156:$R156)-SUM($F20:DH20)</f>
        <v>0</v>
      </c>
      <c r="DJ20" s="226">
        <f>SUMIF(Inputs!$I$4:$R$4,Staff!DJ$8,Inputs!$I156:$R156)-SUM($F20:DI20)</f>
        <v>0</v>
      </c>
      <c r="DK20" s="226">
        <f>SUMIF(Inputs!$I$4:$R$4,Staff!DK$8,Inputs!$I156:$R156)-SUM($F20:DJ20)</f>
        <v>0</v>
      </c>
      <c r="DL20" s="226">
        <f>SUMIF(Inputs!$I$4:$R$4,Staff!DL$8,Inputs!$I156:$R156)-SUM($F20:DK20)</f>
        <v>0</v>
      </c>
      <c r="DM20" s="226">
        <f>SUMIF(Inputs!$I$4:$R$4,Staff!DM$8,Inputs!$I156:$R156)-SUM($F20:DL20)</f>
        <v>0</v>
      </c>
      <c r="DN20" s="226">
        <f>SUMIF(Inputs!$I$4:$R$4,Staff!DN$8,Inputs!$I156:$R156)-SUM($F20:DM20)</f>
        <v>0</v>
      </c>
      <c r="DO20" s="226">
        <f>SUMIF(Inputs!$I$4:$R$4,Staff!DO$8,Inputs!$I156:$R156)-SUM($F20:DN20)</f>
        <v>0</v>
      </c>
      <c r="DP20" s="226">
        <f>SUMIF(Inputs!$I$4:$R$4,Staff!DP$8,Inputs!$I156:$R156)-SUM($F20:DO20)</f>
        <v>0</v>
      </c>
      <c r="DQ20" s="226">
        <f>SUMIF(Inputs!$I$4:$R$4,Staff!DQ$8,Inputs!$I156:$R156)-SUM($F20:DP20)</f>
        <v>0</v>
      </c>
      <c r="DR20" s="226">
        <f>SUMIF(Inputs!$I$4:$R$4,Staff!DR$8,Inputs!$I156:$R156)-SUM($F20:DQ20)</f>
        <v>0</v>
      </c>
      <c r="DS20" s="226">
        <f>SUMIF(Inputs!$I$4:$R$4,Staff!DS$8,Inputs!$I156:$R156)-SUM($F20:DR20)</f>
        <v>0</v>
      </c>
      <c r="DT20" s="226">
        <f>SUMIF(Inputs!$I$4:$R$4,Staff!DT$8,Inputs!$I156:$R156)-SUM($F20:DS20)</f>
        <v>0</v>
      </c>
      <c r="DU20" s="226">
        <f>SUMIF(Inputs!$I$4:$R$4,Staff!DU$8,Inputs!$I156:$R156)-SUM($F20:DT20)</f>
        <v>0</v>
      </c>
      <c r="DV20" s="226">
        <f>SUMIF(Inputs!$I$4:$R$4,Staff!DV$8,Inputs!$I156:$R156)-SUM($F20:DU20)</f>
        <v>0</v>
      </c>
    </row>
    <row r="21" spans="1:126" ht="12.75" customHeight="1">
      <c r="A21" s="21"/>
      <c r="B21" s="98" t="str">
        <f>Inputs!C157</f>
        <v>Инженер-программист</v>
      </c>
      <c r="C21" s="79" t="s">
        <v>188</v>
      </c>
      <c r="D21" s="225">
        <f t="shared" si="2"/>
        <v>0</v>
      </c>
      <c r="E21" s="64"/>
      <c r="F21" s="226">
        <f>Inputs!G157</f>
        <v>1</v>
      </c>
      <c r="G21" s="226">
        <f>SUMIF(Inputs!$I$4:$R$4,Staff!G$8,Inputs!$I157:$R157)-SUM($F21:F21)</f>
        <v>-1</v>
      </c>
      <c r="H21" s="226">
        <f>SUMIF(Inputs!$I$4:$R$4,Staff!H$8,Inputs!$I157:$R157)-SUM($F21:G21)</f>
        <v>0</v>
      </c>
      <c r="I21" s="226">
        <f>SUMIF(Inputs!$I$4:$R$4,Staff!I$8,Inputs!$I157:$R157)-SUM($F21:H21)</f>
        <v>0</v>
      </c>
      <c r="J21" s="226">
        <f>SUMIF(Inputs!$I$4:$R$4,Staff!J$8,Inputs!$I157:$R157)-SUM($F21:I21)</f>
        <v>0</v>
      </c>
      <c r="K21" s="226">
        <f>SUMIF(Inputs!$I$4:$R$4,Staff!K$8,Inputs!$I157:$R157)-SUM($F21:J21)</f>
        <v>0</v>
      </c>
      <c r="L21" s="226">
        <f>SUMIF(Inputs!$I$4:$R$4,Staff!L$8,Inputs!$I157:$R157)-SUM($F21:K21)</f>
        <v>0</v>
      </c>
      <c r="M21" s="226">
        <f>SUMIF(Inputs!$I$4:$R$4,Staff!M$8,Inputs!$I157:$R157)-SUM($F21:L21)</f>
        <v>0</v>
      </c>
      <c r="N21" s="226">
        <f>SUMIF(Inputs!$I$4:$R$4,Staff!N$8,Inputs!$I157:$R157)-SUM($F21:M21)</f>
        <v>0</v>
      </c>
      <c r="O21" s="226">
        <f>SUMIF(Inputs!$I$4:$R$4,Staff!O$8,Inputs!$I157:$R157)-SUM($F21:N21)</f>
        <v>0</v>
      </c>
      <c r="P21" s="226">
        <f>SUMIF(Inputs!$I$4:$R$4,Staff!P$8,Inputs!$I157:$R157)-SUM($F21:O21)</f>
        <v>0</v>
      </c>
      <c r="Q21" s="226">
        <f>SUMIF(Inputs!$I$4:$R$4,Staff!Q$8,Inputs!$I157:$R157)-SUM($F21:P21)</f>
        <v>0</v>
      </c>
      <c r="R21" s="226">
        <f>SUMIF(Inputs!$I$4:$R$4,Staff!R$8,Inputs!$I157:$R157)-SUM($F21:Q21)</f>
        <v>0</v>
      </c>
      <c r="S21" s="226">
        <f>SUMIF(Inputs!$I$4:$R$4,Staff!S$8,Inputs!$I157:$R157)-SUM($F21:R21)</f>
        <v>0</v>
      </c>
      <c r="T21" s="226">
        <f>SUMIF(Inputs!$I$4:$R$4,Staff!T$8,Inputs!$I157:$R157)-SUM($F21:S21)</f>
        <v>0</v>
      </c>
      <c r="U21" s="226">
        <f>SUMIF(Inputs!$I$4:$R$4,Staff!U$8,Inputs!$I157:$R157)-SUM($F21:T21)</f>
        <v>0</v>
      </c>
      <c r="V21" s="226">
        <f>SUMIF(Inputs!$I$4:$R$4,Staff!V$8,Inputs!$I157:$R157)-SUM($F21:U21)</f>
        <v>0</v>
      </c>
      <c r="W21" s="226">
        <f>SUMIF(Inputs!$I$4:$R$4,Staff!W$8,Inputs!$I157:$R157)-SUM($F21:V21)</f>
        <v>0</v>
      </c>
      <c r="X21" s="226">
        <f>SUMIF(Inputs!$I$4:$R$4,Staff!X$8,Inputs!$I157:$R157)-SUM($F21:W21)</f>
        <v>0</v>
      </c>
      <c r="Y21" s="226">
        <f>SUMIF(Inputs!$I$4:$R$4,Staff!Y$8,Inputs!$I157:$R157)-SUM($F21:X21)</f>
        <v>0</v>
      </c>
      <c r="Z21" s="226">
        <f>SUMIF(Inputs!$I$4:$R$4,Staff!Z$8,Inputs!$I157:$R157)-SUM($F21:Y21)</f>
        <v>0</v>
      </c>
      <c r="AA21" s="226">
        <f>SUMIF(Inputs!$I$4:$R$4,Staff!AA$8,Inputs!$I157:$R157)-SUM($F21:Z21)</f>
        <v>0</v>
      </c>
      <c r="AB21" s="226">
        <f>SUMIF(Inputs!$I$4:$R$4,Staff!AB$8,Inputs!$I157:$R157)-SUM($F21:AA21)</f>
        <v>0</v>
      </c>
      <c r="AC21" s="226">
        <f>SUMIF(Inputs!$I$4:$R$4,Staff!AC$8,Inputs!$I157:$R157)-SUM($F21:AB21)</f>
        <v>0</v>
      </c>
      <c r="AD21" s="226">
        <f>SUMIF(Inputs!$I$4:$R$4,Staff!AD$8,Inputs!$I157:$R157)-SUM($F21:AC21)</f>
        <v>0</v>
      </c>
      <c r="AE21" s="226">
        <f>SUMIF(Inputs!$I$4:$R$4,Staff!AE$8,Inputs!$I157:$R157)-SUM($F21:AD21)</f>
        <v>0</v>
      </c>
      <c r="AF21" s="226">
        <f>SUMIF(Inputs!$I$4:$R$4,Staff!AF$8,Inputs!$I157:$R157)-SUM($F21:AE21)</f>
        <v>0</v>
      </c>
      <c r="AG21" s="226">
        <f>SUMIF(Inputs!$I$4:$R$4,Staff!AG$8,Inputs!$I157:$R157)-SUM($F21:AF21)</f>
        <v>0</v>
      </c>
      <c r="AH21" s="226">
        <f>SUMIF(Inputs!$I$4:$R$4,Staff!AH$8,Inputs!$I157:$R157)-SUM($F21:AG21)</f>
        <v>0</v>
      </c>
      <c r="AI21" s="226">
        <f>SUMIF(Inputs!$I$4:$R$4,Staff!AI$8,Inputs!$I157:$R157)-SUM($F21:AH21)</f>
        <v>0</v>
      </c>
      <c r="AJ21" s="226">
        <f>SUMIF(Inputs!$I$4:$R$4,Staff!AJ$8,Inputs!$I157:$R157)-SUM($F21:AI21)</f>
        <v>0</v>
      </c>
      <c r="AK21" s="226">
        <f>SUMIF(Inputs!$I$4:$R$4,Staff!AK$8,Inputs!$I157:$R157)-SUM($F21:AJ21)</f>
        <v>0</v>
      </c>
      <c r="AL21" s="226">
        <f>SUMIF(Inputs!$I$4:$R$4,Staff!AL$8,Inputs!$I157:$R157)-SUM($F21:AK21)</f>
        <v>0</v>
      </c>
      <c r="AM21" s="226">
        <f>SUMIF(Inputs!$I$4:$R$4,Staff!AM$8,Inputs!$I157:$R157)-SUM($F21:AL21)</f>
        <v>0</v>
      </c>
      <c r="AN21" s="226">
        <f>SUMIF(Inputs!$I$4:$R$4,Staff!AN$8,Inputs!$I157:$R157)-SUM($F21:AM21)</f>
        <v>0</v>
      </c>
      <c r="AO21" s="226">
        <f>SUMIF(Inputs!$I$4:$R$4,Staff!AO$8,Inputs!$I157:$R157)-SUM($F21:AN21)</f>
        <v>0</v>
      </c>
      <c r="AP21" s="226">
        <f>SUMIF(Inputs!$I$4:$R$4,Staff!AP$8,Inputs!$I157:$R157)-SUM($F21:AO21)</f>
        <v>0</v>
      </c>
      <c r="AQ21" s="226">
        <f>SUMIF(Inputs!$I$4:$R$4,Staff!AQ$8,Inputs!$I157:$R157)-SUM($F21:AP21)</f>
        <v>0</v>
      </c>
      <c r="AR21" s="226">
        <f>SUMIF(Inputs!$I$4:$R$4,Staff!AR$8,Inputs!$I157:$R157)-SUM($F21:AQ21)</f>
        <v>0</v>
      </c>
      <c r="AS21" s="226">
        <f>SUMIF(Inputs!$I$4:$R$4,Staff!AS$8,Inputs!$I157:$R157)-SUM($F21:AR21)</f>
        <v>0</v>
      </c>
      <c r="AT21" s="226">
        <f>SUMIF(Inputs!$I$4:$R$4,Staff!AT$8,Inputs!$I157:$R157)-SUM($F21:AS21)</f>
        <v>0</v>
      </c>
      <c r="AU21" s="226">
        <f>SUMIF(Inputs!$I$4:$R$4,Staff!AU$8,Inputs!$I157:$R157)-SUM($F21:AT21)</f>
        <v>0</v>
      </c>
      <c r="AV21" s="226">
        <f>SUMIF(Inputs!$I$4:$R$4,Staff!AV$8,Inputs!$I157:$R157)-SUM($F21:AU21)</f>
        <v>0</v>
      </c>
      <c r="AW21" s="226">
        <f>SUMIF(Inputs!$I$4:$R$4,Staff!AW$8,Inputs!$I157:$R157)-SUM($F21:AV21)</f>
        <v>0</v>
      </c>
      <c r="AX21" s="226">
        <f>SUMIF(Inputs!$I$4:$R$4,Staff!AX$8,Inputs!$I157:$R157)-SUM($F21:AW21)</f>
        <v>0</v>
      </c>
      <c r="AY21" s="226">
        <f>SUMIF(Inputs!$I$4:$R$4,Staff!AY$8,Inputs!$I157:$R157)-SUM($F21:AX21)</f>
        <v>0</v>
      </c>
      <c r="AZ21" s="226">
        <f>SUMIF(Inputs!$I$4:$R$4,Staff!AZ$8,Inputs!$I157:$R157)-SUM($F21:AY21)</f>
        <v>0</v>
      </c>
      <c r="BA21" s="226">
        <f>SUMIF(Inputs!$I$4:$R$4,Staff!BA$8,Inputs!$I157:$R157)-SUM($F21:AZ21)</f>
        <v>0</v>
      </c>
      <c r="BB21" s="226">
        <f>SUMIF(Inputs!$I$4:$R$4,Staff!BB$8,Inputs!$I157:$R157)-SUM($F21:BA21)</f>
        <v>0</v>
      </c>
      <c r="BC21" s="226">
        <f>SUMIF(Inputs!$I$4:$R$4,Staff!BC$8,Inputs!$I157:$R157)-SUM($F21:BB21)</f>
        <v>0</v>
      </c>
      <c r="BD21" s="226">
        <f>SUMIF(Inputs!$I$4:$R$4,Staff!BD$8,Inputs!$I157:$R157)-SUM($F21:BC21)</f>
        <v>0</v>
      </c>
      <c r="BE21" s="226">
        <f>SUMIF(Inputs!$I$4:$R$4,Staff!BE$8,Inputs!$I157:$R157)-SUM($F21:BD21)</f>
        <v>0</v>
      </c>
      <c r="BF21" s="226">
        <f>SUMIF(Inputs!$I$4:$R$4,Staff!BF$8,Inputs!$I157:$R157)-SUM($F21:BE21)</f>
        <v>0</v>
      </c>
      <c r="BG21" s="226">
        <f>SUMIF(Inputs!$I$4:$R$4,Staff!BG$8,Inputs!$I157:$R157)-SUM($F21:BF21)</f>
        <v>0</v>
      </c>
      <c r="BH21" s="226">
        <f>SUMIF(Inputs!$I$4:$R$4,Staff!BH$8,Inputs!$I157:$R157)-SUM($F21:BG21)</f>
        <v>0</v>
      </c>
      <c r="BI21" s="226">
        <f>SUMIF(Inputs!$I$4:$R$4,Staff!BI$8,Inputs!$I157:$R157)-SUM($F21:BH21)</f>
        <v>0</v>
      </c>
      <c r="BJ21" s="226">
        <f>SUMIF(Inputs!$I$4:$R$4,Staff!BJ$8,Inputs!$I157:$R157)-SUM($F21:BI21)</f>
        <v>0</v>
      </c>
      <c r="BK21" s="226">
        <f>SUMIF(Inputs!$I$4:$R$4,Staff!BK$8,Inputs!$I157:$R157)-SUM($F21:BJ21)</f>
        <v>0</v>
      </c>
      <c r="BL21" s="226">
        <f>SUMIF(Inputs!$I$4:$R$4,Staff!BL$8,Inputs!$I157:$R157)-SUM($F21:BK21)</f>
        <v>0</v>
      </c>
      <c r="BM21" s="226">
        <f>SUMIF(Inputs!$I$4:$R$4,Staff!BM$8,Inputs!$I157:$R157)-SUM($F21:BL21)</f>
        <v>0</v>
      </c>
      <c r="BN21" s="226">
        <f>SUMIF(Inputs!$I$4:$R$4,Staff!BN$8,Inputs!$I157:$R157)-SUM($F21:BM21)</f>
        <v>0</v>
      </c>
      <c r="BO21" s="226">
        <f>SUMIF(Inputs!$I$4:$R$4,Staff!BO$8,Inputs!$I157:$R157)-SUM($F21:BN21)</f>
        <v>0</v>
      </c>
      <c r="BP21" s="226">
        <f>SUMIF(Inputs!$I$4:$R$4,Staff!BP$8,Inputs!$I157:$R157)-SUM($F21:BO21)</f>
        <v>0</v>
      </c>
      <c r="BQ21" s="226">
        <f>SUMIF(Inputs!$I$4:$R$4,Staff!BQ$8,Inputs!$I157:$R157)-SUM($F21:BP21)</f>
        <v>0</v>
      </c>
      <c r="BR21" s="226">
        <f>SUMIF(Inputs!$I$4:$R$4,Staff!BR$8,Inputs!$I157:$R157)-SUM($F21:BQ21)</f>
        <v>0</v>
      </c>
      <c r="BS21" s="226">
        <f>SUMIF(Inputs!$I$4:$R$4,Staff!BS$8,Inputs!$I157:$R157)-SUM($F21:BR21)</f>
        <v>0</v>
      </c>
      <c r="BT21" s="226">
        <f>SUMIF(Inputs!$I$4:$R$4,Staff!BT$8,Inputs!$I157:$R157)-SUM($F21:BS21)</f>
        <v>0</v>
      </c>
      <c r="BU21" s="226">
        <f>SUMIF(Inputs!$I$4:$R$4,Staff!BU$8,Inputs!$I157:$R157)-SUM($F21:BT21)</f>
        <v>0</v>
      </c>
      <c r="BV21" s="226">
        <f>SUMIF(Inputs!$I$4:$R$4,Staff!BV$8,Inputs!$I157:$R157)-SUM($F21:BU21)</f>
        <v>0</v>
      </c>
      <c r="BW21" s="226">
        <f>SUMIF(Inputs!$I$4:$R$4,Staff!BW$8,Inputs!$I157:$R157)-SUM($F21:BV21)</f>
        <v>0</v>
      </c>
      <c r="BX21" s="226">
        <f>SUMIF(Inputs!$I$4:$R$4,Staff!BX$8,Inputs!$I157:$R157)-SUM($F21:BW21)</f>
        <v>0</v>
      </c>
      <c r="BY21" s="226">
        <f>SUMIF(Inputs!$I$4:$R$4,Staff!BY$8,Inputs!$I157:$R157)-SUM($F21:BX21)</f>
        <v>0</v>
      </c>
      <c r="BZ21" s="226">
        <f>SUMIF(Inputs!$I$4:$R$4,Staff!BZ$8,Inputs!$I157:$R157)-SUM($F21:BY21)</f>
        <v>0</v>
      </c>
      <c r="CA21" s="226">
        <f>SUMIF(Inputs!$I$4:$R$4,Staff!CA$8,Inputs!$I157:$R157)-SUM($F21:BZ21)</f>
        <v>0</v>
      </c>
      <c r="CB21" s="226">
        <f>SUMIF(Inputs!$I$4:$R$4,Staff!CB$8,Inputs!$I157:$R157)-SUM($F21:CA21)</f>
        <v>0</v>
      </c>
      <c r="CC21" s="226">
        <f>SUMIF(Inputs!$I$4:$R$4,Staff!CC$8,Inputs!$I157:$R157)-SUM($F21:CB21)</f>
        <v>0</v>
      </c>
      <c r="CD21" s="226">
        <f>SUMIF(Inputs!$I$4:$R$4,Staff!CD$8,Inputs!$I157:$R157)-SUM($F21:CC21)</f>
        <v>0</v>
      </c>
      <c r="CE21" s="226">
        <f>SUMIF(Inputs!$I$4:$R$4,Staff!CE$8,Inputs!$I157:$R157)-SUM($F21:CD21)</f>
        <v>0</v>
      </c>
      <c r="CF21" s="226">
        <f>SUMIF(Inputs!$I$4:$R$4,Staff!CF$8,Inputs!$I157:$R157)-SUM($F21:CE21)</f>
        <v>0</v>
      </c>
      <c r="CG21" s="226">
        <f>SUMIF(Inputs!$I$4:$R$4,Staff!CG$8,Inputs!$I157:$R157)-SUM($F21:CF21)</f>
        <v>0</v>
      </c>
      <c r="CH21" s="226">
        <f>SUMIF(Inputs!$I$4:$R$4,Staff!CH$8,Inputs!$I157:$R157)-SUM($F21:CG21)</f>
        <v>0</v>
      </c>
      <c r="CI21" s="226">
        <f>SUMIF(Inputs!$I$4:$R$4,Staff!CI$8,Inputs!$I157:$R157)-SUM($F21:CH21)</f>
        <v>0</v>
      </c>
      <c r="CJ21" s="226">
        <f>SUMIF(Inputs!$I$4:$R$4,Staff!CJ$8,Inputs!$I157:$R157)-SUM($F21:CI21)</f>
        <v>0</v>
      </c>
      <c r="CK21" s="226">
        <f>SUMIF(Inputs!$I$4:$R$4,Staff!CK$8,Inputs!$I157:$R157)-SUM($F21:CJ21)</f>
        <v>0</v>
      </c>
      <c r="CL21" s="226">
        <f>SUMIF(Inputs!$I$4:$R$4,Staff!CL$8,Inputs!$I157:$R157)-SUM($F21:CK21)</f>
        <v>0</v>
      </c>
      <c r="CM21" s="226">
        <f>SUMIF(Inputs!$I$4:$R$4,Staff!CM$8,Inputs!$I157:$R157)-SUM($F21:CL21)</f>
        <v>0</v>
      </c>
      <c r="CN21" s="226">
        <f>SUMIF(Inputs!$I$4:$R$4,Staff!CN$8,Inputs!$I157:$R157)-SUM($F21:CM21)</f>
        <v>0</v>
      </c>
      <c r="CO21" s="226">
        <f>SUMIF(Inputs!$I$4:$R$4,Staff!CO$8,Inputs!$I157:$R157)-SUM($F21:CN21)</f>
        <v>0</v>
      </c>
      <c r="CP21" s="226">
        <f>SUMIF(Inputs!$I$4:$R$4,Staff!CP$8,Inputs!$I157:$R157)-SUM($F21:CO21)</f>
        <v>0</v>
      </c>
      <c r="CQ21" s="226">
        <f>SUMIF(Inputs!$I$4:$R$4,Staff!CQ$8,Inputs!$I157:$R157)-SUM($F21:CP21)</f>
        <v>0</v>
      </c>
      <c r="CR21" s="226">
        <f>SUMIF(Inputs!$I$4:$R$4,Staff!CR$8,Inputs!$I157:$R157)-SUM($F21:CQ21)</f>
        <v>0</v>
      </c>
      <c r="CS21" s="226">
        <f>SUMIF(Inputs!$I$4:$R$4,Staff!CS$8,Inputs!$I157:$R157)-SUM($F21:CR21)</f>
        <v>0</v>
      </c>
      <c r="CT21" s="226">
        <f>SUMIF(Inputs!$I$4:$R$4,Staff!CT$8,Inputs!$I157:$R157)-SUM($F21:CS21)</f>
        <v>0</v>
      </c>
      <c r="CU21" s="226">
        <f>SUMIF(Inputs!$I$4:$R$4,Staff!CU$8,Inputs!$I157:$R157)-SUM($F21:CT21)</f>
        <v>0</v>
      </c>
      <c r="CV21" s="226">
        <f>SUMIF(Inputs!$I$4:$R$4,Staff!CV$8,Inputs!$I157:$R157)-SUM($F21:CU21)</f>
        <v>0</v>
      </c>
      <c r="CW21" s="226">
        <f>SUMIF(Inputs!$I$4:$R$4,Staff!CW$8,Inputs!$I157:$R157)-SUM($F21:CV21)</f>
        <v>0</v>
      </c>
      <c r="CX21" s="226">
        <f>SUMIF(Inputs!$I$4:$R$4,Staff!CX$8,Inputs!$I157:$R157)-SUM($F21:CW21)</f>
        <v>0</v>
      </c>
      <c r="CY21" s="226">
        <f>SUMIF(Inputs!$I$4:$R$4,Staff!CY$8,Inputs!$I157:$R157)-SUM($F21:CX21)</f>
        <v>0</v>
      </c>
      <c r="CZ21" s="226">
        <f>SUMIF(Inputs!$I$4:$R$4,Staff!CZ$8,Inputs!$I157:$R157)-SUM($F21:CY21)</f>
        <v>0</v>
      </c>
      <c r="DA21" s="226">
        <f>SUMIF(Inputs!$I$4:$R$4,Staff!DA$8,Inputs!$I157:$R157)-SUM($F21:CZ21)</f>
        <v>0</v>
      </c>
      <c r="DB21" s="226">
        <f>SUMIF(Inputs!$I$4:$R$4,Staff!DB$8,Inputs!$I157:$R157)-SUM($F21:DA21)</f>
        <v>0</v>
      </c>
      <c r="DC21" s="226">
        <f>SUMIF(Inputs!$I$4:$R$4,Staff!DC$8,Inputs!$I157:$R157)-SUM($F21:DB21)</f>
        <v>0</v>
      </c>
      <c r="DD21" s="226">
        <f>SUMIF(Inputs!$I$4:$R$4,Staff!DD$8,Inputs!$I157:$R157)-SUM($F21:DC21)</f>
        <v>0</v>
      </c>
      <c r="DE21" s="226">
        <f>SUMIF(Inputs!$I$4:$R$4,Staff!DE$8,Inputs!$I157:$R157)-SUM($F21:DD21)</f>
        <v>0</v>
      </c>
      <c r="DF21" s="226">
        <f>SUMIF(Inputs!$I$4:$R$4,Staff!DF$8,Inputs!$I157:$R157)-SUM($F21:DE21)</f>
        <v>0</v>
      </c>
      <c r="DG21" s="226">
        <f>SUMIF(Inputs!$I$4:$R$4,Staff!DG$8,Inputs!$I157:$R157)-SUM($F21:DF21)</f>
        <v>0</v>
      </c>
      <c r="DH21" s="226">
        <f>SUMIF(Inputs!$I$4:$R$4,Staff!DH$8,Inputs!$I157:$R157)-SUM($F21:DG21)</f>
        <v>0</v>
      </c>
      <c r="DI21" s="226">
        <f>SUMIF(Inputs!$I$4:$R$4,Staff!DI$8,Inputs!$I157:$R157)-SUM($F21:DH21)</f>
        <v>0</v>
      </c>
      <c r="DJ21" s="226">
        <f>SUMIF(Inputs!$I$4:$R$4,Staff!DJ$8,Inputs!$I157:$R157)-SUM($F21:DI21)</f>
        <v>0</v>
      </c>
      <c r="DK21" s="226">
        <f>SUMIF(Inputs!$I$4:$R$4,Staff!DK$8,Inputs!$I157:$R157)-SUM($F21:DJ21)</f>
        <v>0</v>
      </c>
      <c r="DL21" s="226">
        <f>SUMIF(Inputs!$I$4:$R$4,Staff!DL$8,Inputs!$I157:$R157)-SUM($F21:DK21)</f>
        <v>0</v>
      </c>
      <c r="DM21" s="226">
        <f>SUMIF(Inputs!$I$4:$R$4,Staff!DM$8,Inputs!$I157:$R157)-SUM($F21:DL21)</f>
        <v>0</v>
      </c>
      <c r="DN21" s="226">
        <f>SUMIF(Inputs!$I$4:$R$4,Staff!DN$8,Inputs!$I157:$R157)-SUM($F21:DM21)</f>
        <v>0</v>
      </c>
      <c r="DO21" s="226">
        <f>SUMIF(Inputs!$I$4:$R$4,Staff!DO$8,Inputs!$I157:$R157)-SUM($F21:DN21)</f>
        <v>0</v>
      </c>
      <c r="DP21" s="226">
        <f>SUMIF(Inputs!$I$4:$R$4,Staff!DP$8,Inputs!$I157:$R157)-SUM($F21:DO21)</f>
        <v>0</v>
      </c>
      <c r="DQ21" s="226">
        <f>SUMIF(Inputs!$I$4:$R$4,Staff!DQ$8,Inputs!$I157:$R157)-SUM($F21:DP21)</f>
        <v>0</v>
      </c>
      <c r="DR21" s="226">
        <f>SUMIF(Inputs!$I$4:$R$4,Staff!DR$8,Inputs!$I157:$R157)-SUM($F21:DQ21)</f>
        <v>0</v>
      </c>
      <c r="DS21" s="226">
        <f>SUMIF(Inputs!$I$4:$R$4,Staff!DS$8,Inputs!$I157:$R157)-SUM($F21:DR21)</f>
        <v>0</v>
      </c>
      <c r="DT21" s="226">
        <f>SUMIF(Inputs!$I$4:$R$4,Staff!DT$8,Inputs!$I157:$R157)-SUM($F21:DS21)</f>
        <v>0</v>
      </c>
      <c r="DU21" s="226">
        <f>SUMIF(Inputs!$I$4:$R$4,Staff!DU$8,Inputs!$I157:$R157)-SUM($F21:DT21)</f>
        <v>0</v>
      </c>
      <c r="DV21" s="226">
        <f>SUMIF(Inputs!$I$4:$R$4,Staff!DV$8,Inputs!$I157:$R157)-SUM($F21:DU21)</f>
        <v>0</v>
      </c>
    </row>
    <row r="22" spans="1:126" ht="12.75" customHeight="1">
      <c r="A22" s="62"/>
      <c r="B22" s="96" t="str">
        <f>Inputs!C158</f>
        <v>Коммерческий персонал</v>
      </c>
      <c r="C22" s="95" t="s">
        <v>188</v>
      </c>
      <c r="D22" s="223">
        <f t="shared" si="2"/>
        <v>0</v>
      </c>
      <c r="E22" s="69"/>
      <c r="F22" s="224">
        <f t="shared" ref="F22:DV22" si="5">SUM(F23:F26)</f>
        <v>2</v>
      </c>
      <c r="G22" s="224">
        <f t="shared" si="5"/>
        <v>-2</v>
      </c>
      <c r="H22" s="224">
        <f t="shared" si="5"/>
        <v>0</v>
      </c>
      <c r="I22" s="224">
        <f t="shared" si="5"/>
        <v>0</v>
      </c>
      <c r="J22" s="224">
        <f t="shared" si="5"/>
        <v>0</v>
      </c>
      <c r="K22" s="224">
        <f t="shared" si="5"/>
        <v>0</v>
      </c>
      <c r="L22" s="224">
        <f t="shared" si="5"/>
        <v>0</v>
      </c>
      <c r="M22" s="224">
        <f t="shared" si="5"/>
        <v>0</v>
      </c>
      <c r="N22" s="224">
        <f t="shared" si="5"/>
        <v>0</v>
      </c>
      <c r="O22" s="224">
        <f t="shared" si="5"/>
        <v>0</v>
      </c>
      <c r="P22" s="224">
        <f t="shared" si="5"/>
        <v>0</v>
      </c>
      <c r="Q22" s="224">
        <f t="shared" si="5"/>
        <v>0</v>
      </c>
      <c r="R22" s="224">
        <f t="shared" si="5"/>
        <v>0</v>
      </c>
      <c r="S22" s="224">
        <f t="shared" si="5"/>
        <v>0</v>
      </c>
      <c r="T22" s="224">
        <f t="shared" si="5"/>
        <v>0</v>
      </c>
      <c r="U22" s="224">
        <f t="shared" si="5"/>
        <v>0</v>
      </c>
      <c r="V22" s="224">
        <f t="shared" si="5"/>
        <v>0</v>
      </c>
      <c r="W22" s="224">
        <f t="shared" si="5"/>
        <v>0</v>
      </c>
      <c r="X22" s="224">
        <f t="shared" si="5"/>
        <v>0</v>
      </c>
      <c r="Y22" s="224">
        <f t="shared" si="5"/>
        <v>0</v>
      </c>
      <c r="Z22" s="224">
        <f t="shared" si="5"/>
        <v>0</v>
      </c>
      <c r="AA22" s="224">
        <f t="shared" si="5"/>
        <v>0</v>
      </c>
      <c r="AB22" s="224">
        <f t="shared" si="5"/>
        <v>0</v>
      </c>
      <c r="AC22" s="224">
        <f t="shared" si="5"/>
        <v>0</v>
      </c>
      <c r="AD22" s="224">
        <f t="shared" si="5"/>
        <v>0</v>
      </c>
      <c r="AE22" s="224">
        <f t="shared" si="5"/>
        <v>0</v>
      </c>
      <c r="AF22" s="224">
        <f t="shared" si="5"/>
        <v>0</v>
      </c>
      <c r="AG22" s="224">
        <f t="shared" si="5"/>
        <v>0</v>
      </c>
      <c r="AH22" s="224">
        <f t="shared" si="5"/>
        <v>0</v>
      </c>
      <c r="AI22" s="224">
        <f t="shared" si="5"/>
        <v>0</v>
      </c>
      <c r="AJ22" s="224">
        <f t="shared" si="5"/>
        <v>0</v>
      </c>
      <c r="AK22" s="224">
        <f t="shared" si="5"/>
        <v>0</v>
      </c>
      <c r="AL22" s="224">
        <f t="shared" si="5"/>
        <v>0</v>
      </c>
      <c r="AM22" s="224">
        <f t="shared" si="5"/>
        <v>0</v>
      </c>
      <c r="AN22" s="224">
        <f t="shared" si="5"/>
        <v>0</v>
      </c>
      <c r="AO22" s="224">
        <f t="shared" si="5"/>
        <v>0</v>
      </c>
      <c r="AP22" s="224">
        <f t="shared" si="5"/>
        <v>0</v>
      </c>
      <c r="AQ22" s="224">
        <f t="shared" si="5"/>
        <v>0</v>
      </c>
      <c r="AR22" s="224">
        <f t="shared" si="5"/>
        <v>0</v>
      </c>
      <c r="AS22" s="224">
        <f t="shared" si="5"/>
        <v>0</v>
      </c>
      <c r="AT22" s="224">
        <f t="shared" si="5"/>
        <v>0</v>
      </c>
      <c r="AU22" s="224">
        <f t="shared" si="5"/>
        <v>0</v>
      </c>
      <c r="AV22" s="224">
        <f t="shared" si="5"/>
        <v>0</v>
      </c>
      <c r="AW22" s="224">
        <f t="shared" si="5"/>
        <v>0</v>
      </c>
      <c r="AX22" s="224">
        <f t="shared" si="5"/>
        <v>0</v>
      </c>
      <c r="AY22" s="224">
        <f t="shared" si="5"/>
        <v>0</v>
      </c>
      <c r="AZ22" s="224">
        <f t="shared" si="5"/>
        <v>0</v>
      </c>
      <c r="BA22" s="224">
        <f t="shared" si="5"/>
        <v>0</v>
      </c>
      <c r="BB22" s="224">
        <f t="shared" si="5"/>
        <v>0</v>
      </c>
      <c r="BC22" s="224">
        <f t="shared" si="5"/>
        <v>0</v>
      </c>
      <c r="BD22" s="224">
        <f t="shared" si="5"/>
        <v>0</v>
      </c>
      <c r="BE22" s="224">
        <f t="shared" si="5"/>
        <v>0</v>
      </c>
      <c r="BF22" s="224">
        <f t="shared" si="5"/>
        <v>0</v>
      </c>
      <c r="BG22" s="224">
        <f t="shared" si="5"/>
        <v>0</v>
      </c>
      <c r="BH22" s="224">
        <f t="shared" si="5"/>
        <v>0</v>
      </c>
      <c r="BI22" s="224">
        <f t="shared" si="5"/>
        <v>0</v>
      </c>
      <c r="BJ22" s="224">
        <f t="shared" si="5"/>
        <v>0</v>
      </c>
      <c r="BK22" s="224">
        <f t="shared" si="5"/>
        <v>0</v>
      </c>
      <c r="BL22" s="224">
        <f t="shared" si="5"/>
        <v>0</v>
      </c>
      <c r="BM22" s="224">
        <f t="shared" si="5"/>
        <v>0</v>
      </c>
      <c r="BN22" s="224">
        <f t="shared" si="5"/>
        <v>0</v>
      </c>
      <c r="BO22" s="224">
        <f t="shared" si="5"/>
        <v>0</v>
      </c>
      <c r="BP22" s="224">
        <f t="shared" si="5"/>
        <v>0</v>
      </c>
      <c r="BQ22" s="224">
        <f t="shared" si="5"/>
        <v>0</v>
      </c>
      <c r="BR22" s="224">
        <f t="shared" si="5"/>
        <v>0</v>
      </c>
      <c r="BS22" s="224">
        <f t="shared" si="5"/>
        <v>0</v>
      </c>
      <c r="BT22" s="224">
        <f t="shared" si="5"/>
        <v>0</v>
      </c>
      <c r="BU22" s="224">
        <f t="shared" si="5"/>
        <v>0</v>
      </c>
      <c r="BV22" s="224">
        <f t="shared" si="5"/>
        <v>0</v>
      </c>
      <c r="BW22" s="224">
        <f t="shared" si="5"/>
        <v>0</v>
      </c>
      <c r="BX22" s="224">
        <f t="shared" si="5"/>
        <v>0</v>
      </c>
      <c r="BY22" s="224">
        <f t="shared" si="5"/>
        <v>0</v>
      </c>
      <c r="BZ22" s="224">
        <f t="shared" si="5"/>
        <v>0</v>
      </c>
      <c r="CA22" s="224">
        <f t="shared" si="5"/>
        <v>0</v>
      </c>
      <c r="CB22" s="224">
        <f t="shared" si="5"/>
        <v>0</v>
      </c>
      <c r="CC22" s="224">
        <f t="shared" si="5"/>
        <v>0</v>
      </c>
      <c r="CD22" s="224">
        <f t="shared" si="5"/>
        <v>0</v>
      </c>
      <c r="CE22" s="224">
        <f t="shared" si="5"/>
        <v>0</v>
      </c>
      <c r="CF22" s="224">
        <f t="shared" si="5"/>
        <v>0</v>
      </c>
      <c r="CG22" s="224">
        <f t="shared" si="5"/>
        <v>0</v>
      </c>
      <c r="CH22" s="224">
        <f t="shared" si="5"/>
        <v>0</v>
      </c>
      <c r="CI22" s="224">
        <f t="shared" si="5"/>
        <v>0</v>
      </c>
      <c r="CJ22" s="224">
        <f t="shared" si="5"/>
        <v>0</v>
      </c>
      <c r="CK22" s="224">
        <f t="shared" si="5"/>
        <v>0</v>
      </c>
      <c r="CL22" s="224">
        <f t="shared" si="5"/>
        <v>0</v>
      </c>
      <c r="CM22" s="224">
        <f t="shared" si="5"/>
        <v>0</v>
      </c>
      <c r="CN22" s="224">
        <f t="shared" si="5"/>
        <v>0</v>
      </c>
      <c r="CO22" s="224">
        <f t="shared" si="5"/>
        <v>0</v>
      </c>
      <c r="CP22" s="224">
        <f t="shared" si="5"/>
        <v>0</v>
      </c>
      <c r="CQ22" s="224">
        <f t="shared" si="5"/>
        <v>0</v>
      </c>
      <c r="CR22" s="224">
        <f t="shared" si="5"/>
        <v>0</v>
      </c>
      <c r="CS22" s="224">
        <f t="shared" si="5"/>
        <v>0</v>
      </c>
      <c r="CT22" s="224">
        <f t="shared" si="5"/>
        <v>0</v>
      </c>
      <c r="CU22" s="224">
        <f t="shared" si="5"/>
        <v>0</v>
      </c>
      <c r="CV22" s="224">
        <f t="shared" si="5"/>
        <v>0</v>
      </c>
      <c r="CW22" s="224">
        <f t="shared" si="5"/>
        <v>0</v>
      </c>
      <c r="CX22" s="224">
        <f t="shared" si="5"/>
        <v>0</v>
      </c>
      <c r="CY22" s="224">
        <f t="shared" si="5"/>
        <v>0</v>
      </c>
      <c r="CZ22" s="224">
        <f t="shared" si="5"/>
        <v>0</v>
      </c>
      <c r="DA22" s="224">
        <f t="shared" si="5"/>
        <v>0</v>
      </c>
      <c r="DB22" s="224">
        <f t="shared" si="5"/>
        <v>0</v>
      </c>
      <c r="DC22" s="224">
        <f t="shared" si="5"/>
        <v>0</v>
      </c>
      <c r="DD22" s="224">
        <f t="shared" si="5"/>
        <v>0</v>
      </c>
      <c r="DE22" s="224">
        <f t="shared" si="5"/>
        <v>0</v>
      </c>
      <c r="DF22" s="224">
        <f t="shared" si="5"/>
        <v>0</v>
      </c>
      <c r="DG22" s="224">
        <f t="shared" si="5"/>
        <v>0</v>
      </c>
      <c r="DH22" s="224">
        <f t="shared" si="5"/>
        <v>0</v>
      </c>
      <c r="DI22" s="224">
        <f t="shared" si="5"/>
        <v>0</v>
      </c>
      <c r="DJ22" s="224">
        <f t="shared" si="5"/>
        <v>0</v>
      </c>
      <c r="DK22" s="224">
        <f t="shared" si="5"/>
        <v>0</v>
      </c>
      <c r="DL22" s="224">
        <f t="shared" si="5"/>
        <v>0</v>
      </c>
      <c r="DM22" s="224">
        <f t="shared" si="5"/>
        <v>0</v>
      </c>
      <c r="DN22" s="224">
        <f t="shared" si="5"/>
        <v>0</v>
      </c>
      <c r="DO22" s="224">
        <f t="shared" si="5"/>
        <v>0</v>
      </c>
      <c r="DP22" s="224">
        <f t="shared" si="5"/>
        <v>0</v>
      </c>
      <c r="DQ22" s="224">
        <f t="shared" si="5"/>
        <v>0</v>
      </c>
      <c r="DR22" s="224">
        <f t="shared" si="5"/>
        <v>0</v>
      </c>
      <c r="DS22" s="224">
        <f t="shared" si="5"/>
        <v>0</v>
      </c>
      <c r="DT22" s="224">
        <f t="shared" si="5"/>
        <v>0</v>
      </c>
      <c r="DU22" s="224">
        <f t="shared" si="5"/>
        <v>0</v>
      </c>
      <c r="DV22" s="224">
        <f t="shared" si="5"/>
        <v>0</v>
      </c>
    </row>
    <row r="23" spans="1:126" ht="12.75" customHeight="1">
      <c r="A23" s="21"/>
      <c r="B23" s="98" t="str">
        <f>Inputs!C159</f>
        <v>Директор по маркетингу и сбыту</v>
      </c>
      <c r="C23" s="79" t="s">
        <v>188</v>
      </c>
      <c r="D23" s="225">
        <f t="shared" si="2"/>
        <v>0</v>
      </c>
      <c r="E23" s="64"/>
      <c r="F23" s="226">
        <f>Inputs!G159</f>
        <v>1</v>
      </c>
      <c r="G23" s="226">
        <f>SUMIF(Inputs!$I$4:$R$4,Staff!G$8,Inputs!$I159:$R159)-SUM($F23:F23)</f>
        <v>-1</v>
      </c>
      <c r="H23" s="226">
        <f>SUMIF(Inputs!$I$4:$R$4,Staff!H$8,Inputs!$I159:$R159)-SUM($F23:G23)</f>
        <v>0</v>
      </c>
      <c r="I23" s="226">
        <f>SUMIF(Inputs!$I$4:$R$4,Staff!I$8,Inputs!$I159:$R159)-SUM($F23:H23)</f>
        <v>0</v>
      </c>
      <c r="J23" s="226">
        <f>SUMIF(Inputs!$I$4:$R$4,Staff!J$8,Inputs!$I159:$R159)-SUM($F23:I23)</f>
        <v>0</v>
      </c>
      <c r="K23" s="226">
        <f>SUMIF(Inputs!$I$4:$R$4,Staff!K$8,Inputs!$I159:$R159)-SUM($F23:J23)</f>
        <v>0</v>
      </c>
      <c r="L23" s="226">
        <f>SUMIF(Inputs!$I$4:$R$4,Staff!L$8,Inputs!$I159:$R159)-SUM($F23:K23)</f>
        <v>0</v>
      </c>
      <c r="M23" s="226">
        <f>SUMIF(Inputs!$I$4:$R$4,Staff!M$8,Inputs!$I159:$R159)-SUM($F23:L23)</f>
        <v>0</v>
      </c>
      <c r="N23" s="226">
        <f>SUMIF(Inputs!$I$4:$R$4,Staff!N$8,Inputs!$I159:$R159)-SUM($F23:M23)</f>
        <v>0</v>
      </c>
      <c r="O23" s="226">
        <f>SUMIF(Inputs!$I$4:$R$4,Staff!O$8,Inputs!$I159:$R159)-SUM($F23:N23)</f>
        <v>0</v>
      </c>
      <c r="P23" s="226">
        <f>SUMIF(Inputs!$I$4:$R$4,Staff!P$8,Inputs!$I159:$R159)-SUM($F23:O23)</f>
        <v>0</v>
      </c>
      <c r="Q23" s="226">
        <f>SUMIF(Inputs!$I$4:$R$4,Staff!Q$8,Inputs!$I159:$R159)-SUM($F23:P23)</f>
        <v>0</v>
      </c>
      <c r="R23" s="226">
        <f>SUMIF(Inputs!$I$4:$R$4,Staff!R$8,Inputs!$I159:$R159)-SUM($F23:Q23)</f>
        <v>0</v>
      </c>
      <c r="S23" s="226">
        <f>SUMIF(Inputs!$I$4:$R$4,Staff!S$8,Inputs!$I159:$R159)-SUM($F23:R23)</f>
        <v>0</v>
      </c>
      <c r="T23" s="226">
        <f>SUMIF(Inputs!$I$4:$R$4,Staff!T$8,Inputs!$I159:$R159)-SUM($F23:S23)</f>
        <v>0</v>
      </c>
      <c r="U23" s="226">
        <f>SUMIF(Inputs!$I$4:$R$4,Staff!U$8,Inputs!$I159:$R159)-SUM($F23:T23)</f>
        <v>0</v>
      </c>
      <c r="V23" s="226">
        <f>SUMIF(Inputs!$I$4:$R$4,Staff!V$8,Inputs!$I159:$R159)-SUM($F23:U23)</f>
        <v>0</v>
      </c>
      <c r="W23" s="226">
        <f>SUMIF(Inputs!$I$4:$R$4,Staff!W$8,Inputs!$I159:$R159)-SUM($F23:V23)</f>
        <v>0</v>
      </c>
      <c r="X23" s="226">
        <f>SUMIF(Inputs!$I$4:$R$4,Staff!X$8,Inputs!$I159:$R159)-SUM($F23:W23)</f>
        <v>0</v>
      </c>
      <c r="Y23" s="226">
        <f>SUMIF(Inputs!$I$4:$R$4,Staff!Y$8,Inputs!$I159:$R159)-SUM($F23:X23)</f>
        <v>0</v>
      </c>
      <c r="Z23" s="226">
        <f>SUMIF(Inputs!$I$4:$R$4,Staff!Z$8,Inputs!$I159:$R159)-SUM($F23:Y23)</f>
        <v>0</v>
      </c>
      <c r="AA23" s="226">
        <f>SUMIF(Inputs!$I$4:$R$4,Staff!AA$8,Inputs!$I159:$R159)-SUM($F23:Z23)</f>
        <v>0</v>
      </c>
      <c r="AB23" s="226">
        <f>SUMIF(Inputs!$I$4:$R$4,Staff!AB$8,Inputs!$I159:$R159)-SUM($F23:AA23)</f>
        <v>0</v>
      </c>
      <c r="AC23" s="226">
        <f>SUMIF(Inputs!$I$4:$R$4,Staff!AC$8,Inputs!$I159:$R159)-SUM($F23:AB23)</f>
        <v>0</v>
      </c>
      <c r="AD23" s="226">
        <f>SUMIF(Inputs!$I$4:$R$4,Staff!AD$8,Inputs!$I159:$R159)-SUM($F23:AC23)</f>
        <v>0</v>
      </c>
      <c r="AE23" s="226">
        <f>SUMIF(Inputs!$I$4:$R$4,Staff!AE$8,Inputs!$I159:$R159)-SUM($F23:AD23)</f>
        <v>0</v>
      </c>
      <c r="AF23" s="226">
        <f>SUMIF(Inputs!$I$4:$R$4,Staff!AF$8,Inputs!$I159:$R159)-SUM($F23:AE23)</f>
        <v>0</v>
      </c>
      <c r="AG23" s="226">
        <f>SUMIF(Inputs!$I$4:$R$4,Staff!AG$8,Inputs!$I159:$R159)-SUM($F23:AF23)</f>
        <v>0</v>
      </c>
      <c r="AH23" s="226">
        <f>SUMIF(Inputs!$I$4:$R$4,Staff!AH$8,Inputs!$I159:$R159)-SUM($F23:AG23)</f>
        <v>0</v>
      </c>
      <c r="AI23" s="226">
        <f>SUMIF(Inputs!$I$4:$R$4,Staff!AI$8,Inputs!$I159:$R159)-SUM($F23:AH23)</f>
        <v>0</v>
      </c>
      <c r="AJ23" s="226">
        <f>SUMIF(Inputs!$I$4:$R$4,Staff!AJ$8,Inputs!$I159:$R159)-SUM($F23:AI23)</f>
        <v>0</v>
      </c>
      <c r="AK23" s="226">
        <f>SUMIF(Inputs!$I$4:$R$4,Staff!AK$8,Inputs!$I159:$R159)-SUM($F23:AJ23)</f>
        <v>0</v>
      </c>
      <c r="AL23" s="226">
        <f>SUMIF(Inputs!$I$4:$R$4,Staff!AL$8,Inputs!$I159:$R159)-SUM($F23:AK23)</f>
        <v>0</v>
      </c>
      <c r="AM23" s="226">
        <f>SUMIF(Inputs!$I$4:$R$4,Staff!AM$8,Inputs!$I159:$R159)-SUM($F23:AL23)</f>
        <v>0</v>
      </c>
      <c r="AN23" s="226">
        <f>SUMIF(Inputs!$I$4:$R$4,Staff!AN$8,Inputs!$I159:$R159)-SUM($F23:AM23)</f>
        <v>0</v>
      </c>
      <c r="AO23" s="226">
        <f>SUMIF(Inputs!$I$4:$R$4,Staff!AO$8,Inputs!$I159:$R159)-SUM($F23:AN23)</f>
        <v>0</v>
      </c>
      <c r="AP23" s="226">
        <f>SUMIF(Inputs!$I$4:$R$4,Staff!AP$8,Inputs!$I159:$R159)-SUM($F23:AO23)</f>
        <v>0</v>
      </c>
      <c r="AQ23" s="226">
        <f>SUMIF(Inputs!$I$4:$R$4,Staff!AQ$8,Inputs!$I159:$R159)-SUM($F23:AP23)</f>
        <v>0</v>
      </c>
      <c r="AR23" s="226">
        <f>SUMIF(Inputs!$I$4:$R$4,Staff!AR$8,Inputs!$I159:$R159)-SUM($F23:AQ23)</f>
        <v>0</v>
      </c>
      <c r="AS23" s="226">
        <f>SUMIF(Inputs!$I$4:$R$4,Staff!AS$8,Inputs!$I159:$R159)-SUM($F23:AR23)</f>
        <v>0</v>
      </c>
      <c r="AT23" s="226">
        <f>SUMIF(Inputs!$I$4:$R$4,Staff!AT$8,Inputs!$I159:$R159)-SUM($F23:AS23)</f>
        <v>0</v>
      </c>
      <c r="AU23" s="226">
        <f>SUMIF(Inputs!$I$4:$R$4,Staff!AU$8,Inputs!$I159:$R159)-SUM($F23:AT23)</f>
        <v>0</v>
      </c>
      <c r="AV23" s="226">
        <f>SUMIF(Inputs!$I$4:$R$4,Staff!AV$8,Inputs!$I159:$R159)-SUM($F23:AU23)</f>
        <v>0</v>
      </c>
      <c r="AW23" s="226">
        <f>SUMIF(Inputs!$I$4:$R$4,Staff!AW$8,Inputs!$I159:$R159)-SUM($F23:AV23)</f>
        <v>0</v>
      </c>
      <c r="AX23" s="226">
        <f>SUMIF(Inputs!$I$4:$R$4,Staff!AX$8,Inputs!$I159:$R159)-SUM($F23:AW23)</f>
        <v>0</v>
      </c>
      <c r="AY23" s="226">
        <f>SUMIF(Inputs!$I$4:$R$4,Staff!AY$8,Inputs!$I159:$R159)-SUM($F23:AX23)</f>
        <v>0</v>
      </c>
      <c r="AZ23" s="226">
        <f>SUMIF(Inputs!$I$4:$R$4,Staff!AZ$8,Inputs!$I159:$R159)-SUM($F23:AY23)</f>
        <v>0</v>
      </c>
      <c r="BA23" s="226">
        <f>SUMIF(Inputs!$I$4:$R$4,Staff!BA$8,Inputs!$I159:$R159)-SUM($F23:AZ23)</f>
        <v>0</v>
      </c>
      <c r="BB23" s="226">
        <f>SUMIF(Inputs!$I$4:$R$4,Staff!BB$8,Inputs!$I159:$R159)-SUM($F23:BA23)</f>
        <v>0</v>
      </c>
      <c r="BC23" s="226">
        <f>SUMIF(Inputs!$I$4:$R$4,Staff!BC$8,Inputs!$I159:$R159)-SUM($F23:BB23)</f>
        <v>0</v>
      </c>
      <c r="BD23" s="226">
        <f>SUMIF(Inputs!$I$4:$R$4,Staff!BD$8,Inputs!$I159:$R159)-SUM($F23:BC23)</f>
        <v>0</v>
      </c>
      <c r="BE23" s="226">
        <f>SUMIF(Inputs!$I$4:$R$4,Staff!BE$8,Inputs!$I159:$R159)-SUM($F23:BD23)</f>
        <v>0</v>
      </c>
      <c r="BF23" s="226">
        <f>SUMIF(Inputs!$I$4:$R$4,Staff!BF$8,Inputs!$I159:$R159)-SUM($F23:BE23)</f>
        <v>0</v>
      </c>
      <c r="BG23" s="226">
        <f>SUMIF(Inputs!$I$4:$R$4,Staff!BG$8,Inputs!$I159:$R159)-SUM($F23:BF23)</f>
        <v>0</v>
      </c>
      <c r="BH23" s="226">
        <f>SUMIF(Inputs!$I$4:$R$4,Staff!BH$8,Inputs!$I159:$R159)-SUM($F23:BG23)</f>
        <v>0</v>
      </c>
      <c r="BI23" s="226">
        <f>SUMIF(Inputs!$I$4:$R$4,Staff!BI$8,Inputs!$I159:$R159)-SUM($F23:BH23)</f>
        <v>0</v>
      </c>
      <c r="BJ23" s="226">
        <f>SUMIF(Inputs!$I$4:$R$4,Staff!BJ$8,Inputs!$I159:$R159)-SUM($F23:BI23)</f>
        <v>0</v>
      </c>
      <c r="BK23" s="226">
        <f>SUMIF(Inputs!$I$4:$R$4,Staff!BK$8,Inputs!$I159:$R159)-SUM($F23:BJ23)</f>
        <v>0</v>
      </c>
      <c r="BL23" s="226">
        <f>SUMIF(Inputs!$I$4:$R$4,Staff!BL$8,Inputs!$I159:$R159)-SUM($F23:BK23)</f>
        <v>0</v>
      </c>
      <c r="BM23" s="226">
        <f>SUMIF(Inputs!$I$4:$R$4,Staff!BM$8,Inputs!$I159:$R159)-SUM($F23:BL23)</f>
        <v>0</v>
      </c>
      <c r="BN23" s="226">
        <f>SUMIF(Inputs!$I$4:$R$4,Staff!BN$8,Inputs!$I159:$R159)-SUM($F23:BM23)</f>
        <v>0</v>
      </c>
      <c r="BO23" s="226">
        <f>SUMIF(Inputs!$I$4:$R$4,Staff!BO$8,Inputs!$I159:$R159)-SUM($F23:BN23)</f>
        <v>0</v>
      </c>
      <c r="BP23" s="226">
        <f>SUMIF(Inputs!$I$4:$R$4,Staff!BP$8,Inputs!$I159:$R159)-SUM($F23:BO23)</f>
        <v>0</v>
      </c>
      <c r="BQ23" s="226">
        <f>SUMIF(Inputs!$I$4:$R$4,Staff!BQ$8,Inputs!$I159:$R159)-SUM($F23:BP23)</f>
        <v>0</v>
      </c>
      <c r="BR23" s="226">
        <f>SUMIF(Inputs!$I$4:$R$4,Staff!BR$8,Inputs!$I159:$R159)-SUM($F23:BQ23)</f>
        <v>0</v>
      </c>
      <c r="BS23" s="226">
        <f>SUMIF(Inputs!$I$4:$R$4,Staff!BS$8,Inputs!$I159:$R159)-SUM($F23:BR23)</f>
        <v>0</v>
      </c>
      <c r="BT23" s="226">
        <f>SUMIF(Inputs!$I$4:$R$4,Staff!BT$8,Inputs!$I159:$R159)-SUM($F23:BS23)</f>
        <v>0</v>
      </c>
      <c r="BU23" s="226">
        <f>SUMIF(Inputs!$I$4:$R$4,Staff!BU$8,Inputs!$I159:$R159)-SUM($F23:BT23)</f>
        <v>0</v>
      </c>
      <c r="BV23" s="226">
        <f>SUMIF(Inputs!$I$4:$R$4,Staff!BV$8,Inputs!$I159:$R159)-SUM($F23:BU23)</f>
        <v>0</v>
      </c>
      <c r="BW23" s="226">
        <f>SUMIF(Inputs!$I$4:$R$4,Staff!BW$8,Inputs!$I159:$R159)-SUM($F23:BV23)</f>
        <v>0</v>
      </c>
      <c r="BX23" s="226">
        <f>SUMIF(Inputs!$I$4:$R$4,Staff!BX$8,Inputs!$I159:$R159)-SUM($F23:BW23)</f>
        <v>0</v>
      </c>
      <c r="BY23" s="226">
        <f>SUMIF(Inputs!$I$4:$R$4,Staff!BY$8,Inputs!$I159:$R159)-SUM($F23:BX23)</f>
        <v>0</v>
      </c>
      <c r="BZ23" s="226">
        <f>SUMIF(Inputs!$I$4:$R$4,Staff!BZ$8,Inputs!$I159:$R159)-SUM($F23:BY23)</f>
        <v>0</v>
      </c>
      <c r="CA23" s="226">
        <f>SUMIF(Inputs!$I$4:$R$4,Staff!CA$8,Inputs!$I159:$R159)-SUM($F23:BZ23)</f>
        <v>0</v>
      </c>
      <c r="CB23" s="226">
        <f>SUMIF(Inputs!$I$4:$R$4,Staff!CB$8,Inputs!$I159:$R159)-SUM($F23:CA23)</f>
        <v>0</v>
      </c>
      <c r="CC23" s="226">
        <f>SUMIF(Inputs!$I$4:$R$4,Staff!CC$8,Inputs!$I159:$R159)-SUM($F23:CB23)</f>
        <v>0</v>
      </c>
      <c r="CD23" s="226">
        <f>SUMIF(Inputs!$I$4:$R$4,Staff!CD$8,Inputs!$I159:$R159)-SUM($F23:CC23)</f>
        <v>0</v>
      </c>
      <c r="CE23" s="226">
        <f>SUMIF(Inputs!$I$4:$R$4,Staff!CE$8,Inputs!$I159:$R159)-SUM($F23:CD23)</f>
        <v>0</v>
      </c>
      <c r="CF23" s="226">
        <f>SUMIF(Inputs!$I$4:$R$4,Staff!CF$8,Inputs!$I159:$R159)-SUM($F23:CE23)</f>
        <v>0</v>
      </c>
      <c r="CG23" s="226">
        <f>SUMIF(Inputs!$I$4:$R$4,Staff!CG$8,Inputs!$I159:$R159)-SUM($F23:CF23)</f>
        <v>0</v>
      </c>
      <c r="CH23" s="226">
        <f>SUMIF(Inputs!$I$4:$R$4,Staff!CH$8,Inputs!$I159:$R159)-SUM($F23:CG23)</f>
        <v>0</v>
      </c>
      <c r="CI23" s="226">
        <f>SUMIF(Inputs!$I$4:$R$4,Staff!CI$8,Inputs!$I159:$R159)-SUM($F23:CH23)</f>
        <v>0</v>
      </c>
      <c r="CJ23" s="226">
        <f>SUMIF(Inputs!$I$4:$R$4,Staff!CJ$8,Inputs!$I159:$R159)-SUM($F23:CI23)</f>
        <v>0</v>
      </c>
      <c r="CK23" s="226">
        <f>SUMIF(Inputs!$I$4:$R$4,Staff!CK$8,Inputs!$I159:$R159)-SUM($F23:CJ23)</f>
        <v>0</v>
      </c>
      <c r="CL23" s="226">
        <f>SUMIF(Inputs!$I$4:$R$4,Staff!CL$8,Inputs!$I159:$R159)-SUM($F23:CK23)</f>
        <v>0</v>
      </c>
      <c r="CM23" s="226">
        <f>SUMIF(Inputs!$I$4:$R$4,Staff!CM$8,Inputs!$I159:$R159)-SUM($F23:CL23)</f>
        <v>0</v>
      </c>
      <c r="CN23" s="226">
        <f>SUMIF(Inputs!$I$4:$R$4,Staff!CN$8,Inputs!$I159:$R159)-SUM($F23:CM23)</f>
        <v>0</v>
      </c>
      <c r="CO23" s="226">
        <f>SUMIF(Inputs!$I$4:$R$4,Staff!CO$8,Inputs!$I159:$R159)-SUM($F23:CN23)</f>
        <v>0</v>
      </c>
      <c r="CP23" s="226">
        <f>SUMIF(Inputs!$I$4:$R$4,Staff!CP$8,Inputs!$I159:$R159)-SUM($F23:CO23)</f>
        <v>0</v>
      </c>
      <c r="CQ23" s="226">
        <f>SUMIF(Inputs!$I$4:$R$4,Staff!CQ$8,Inputs!$I159:$R159)-SUM($F23:CP23)</f>
        <v>0</v>
      </c>
      <c r="CR23" s="226">
        <f>SUMIF(Inputs!$I$4:$R$4,Staff!CR$8,Inputs!$I159:$R159)-SUM($F23:CQ23)</f>
        <v>0</v>
      </c>
      <c r="CS23" s="226">
        <f>SUMIF(Inputs!$I$4:$R$4,Staff!CS$8,Inputs!$I159:$R159)-SUM($F23:CR23)</f>
        <v>0</v>
      </c>
      <c r="CT23" s="226">
        <f>SUMIF(Inputs!$I$4:$R$4,Staff!CT$8,Inputs!$I159:$R159)-SUM($F23:CS23)</f>
        <v>0</v>
      </c>
      <c r="CU23" s="226">
        <f>SUMIF(Inputs!$I$4:$R$4,Staff!CU$8,Inputs!$I159:$R159)-SUM($F23:CT23)</f>
        <v>0</v>
      </c>
      <c r="CV23" s="226">
        <f>SUMIF(Inputs!$I$4:$R$4,Staff!CV$8,Inputs!$I159:$R159)-SUM($F23:CU23)</f>
        <v>0</v>
      </c>
      <c r="CW23" s="226">
        <f>SUMIF(Inputs!$I$4:$R$4,Staff!CW$8,Inputs!$I159:$R159)-SUM($F23:CV23)</f>
        <v>0</v>
      </c>
      <c r="CX23" s="226">
        <f>SUMIF(Inputs!$I$4:$R$4,Staff!CX$8,Inputs!$I159:$R159)-SUM($F23:CW23)</f>
        <v>0</v>
      </c>
      <c r="CY23" s="226">
        <f>SUMIF(Inputs!$I$4:$R$4,Staff!CY$8,Inputs!$I159:$R159)-SUM($F23:CX23)</f>
        <v>0</v>
      </c>
      <c r="CZ23" s="226">
        <f>SUMIF(Inputs!$I$4:$R$4,Staff!CZ$8,Inputs!$I159:$R159)-SUM($F23:CY23)</f>
        <v>0</v>
      </c>
      <c r="DA23" s="226">
        <f>SUMIF(Inputs!$I$4:$R$4,Staff!DA$8,Inputs!$I159:$R159)-SUM($F23:CZ23)</f>
        <v>0</v>
      </c>
      <c r="DB23" s="226">
        <f>SUMIF(Inputs!$I$4:$R$4,Staff!DB$8,Inputs!$I159:$R159)-SUM($F23:DA23)</f>
        <v>0</v>
      </c>
      <c r="DC23" s="226">
        <f>SUMIF(Inputs!$I$4:$R$4,Staff!DC$8,Inputs!$I159:$R159)-SUM($F23:DB23)</f>
        <v>0</v>
      </c>
      <c r="DD23" s="226">
        <f>SUMIF(Inputs!$I$4:$R$4,Staff!DD$8,Inputs!$I159:$R159)-SUM($F23:DC23)</f>
        <v>0</v>
      </c>
      <c r="DE23" s="226">
        <f>SUMIF(Inputs!$I$4:$R$4,Staff!DE$8,Inputs!$I159:$R159)-SUM($F23:DD23)</f>
        <v>0</v>
      </c>
      <c r="DF23" s="226">
        <f>SUMIF(Inputs!$I$4:$R$4,Staff!DF$8,Inputs!$I159:$R159)-SUM($F23:DE23)</f>
        <v>0</v>
      </c>
      <c r="DG23" s="226">
        <f>SUMIF(Inputs!$I$4:$R$4,Staff!DG$8,Inputs!$I159:$R159)-SUM($F23:DF23)</f>
        <v>0</v>
      </c>
      <c r="DH23" s="226">
        <f>SUMIF(Inputs!$I$4:$R$4,Staff!DH$8,Inputs!$I159:$R159)-SUM($F23:DG23)</f>
        <v>0</v>
      </c>
      <c r="DI23" s="226">
        <f>SUMIF(Inputs!$I$4:$R$4,Staff!DI$8,Inputs!$I159:$R159)-SUM($F23:DH23)</f>
        <v>0</v>
      </c>
      <c r="DJ23" s="226">
        <f>SUMIF(Inputs!$I$4:$R$4,Staff!DJ$8,Inputs!$I159:$R159)-SUM($F23:DI23)</f>
        <v>0</v>
      </c>
      <c r="DK23" s="226">
        <f>SUMIF(Inputs!$I$4:$R$4,Staff!DK$8,Inputs!$I159:$R159)-SUM($F23:DJ23)</f>
        <v>0</v>
      </c>
      <c r="DL23" s="226">
        <f>SUMIF(Inputs!$I$4:$R$4,Staff!DL$8,Inputs!$I159:$R159)-SUM($F23:DK23)</f>
        <v>0</v>
      </c>
      <c r="DM23" s="226">
        <f>SUMIF(Inputs!$I$4:$R$4,Staff!DM$8,Inputs!$I159:$R159)-SUM($F23:DL23)</f>
        <v>0</v>
      </c>
      <c r="DN23" s="226">
        <f>SUMIF(Inputs!$I$4:$R$4,Staff!DN$8,Inputs!$I159:$R159)-SUM($F23:DM23)</f>
        <v>0</v>
      </c>
      <c r="DO23" s="226">
        <f>SUMIF(Inputs!$I$4:$R$4,Staff!DO$8,Inputs!$I159:$R159)-SUM($F23:DN23)</f>
        <v>0</v>
      </c>
      <c r="DP23" s="226">
        <f>SUMIF(Inputs!$I$4:$R$4,Staff!DP$8,Inputs!$I159:$R159)-SUM($F23:DO23)</f>
        <v>0</v>
      </c>
      <c r="DQ23" s="226">
        <f>SUMIF(Inputs!$I$4:$R$4,Staff!DQ$8,Inputs!$I159:$R159)-SUM($F23:DP23)</f>
        <v>0</v>
      </c>
      <c r="DR23" s="226">
        <f>SUMIF(Inputs!$I$4:$R$4,Staff!DR$8,Inputs!$I159:$R159)-SUM($F23:DQ23)</f>
        <v>0</v>
      </c>
      <c r="DS23" s="226">
        <f>SUMIF(Inputs!$I$4:$R$4,Staff!DS$8,Inputs!$I159:$R159)-SUM($F23:DR23)</f>
        <v>0</v>
      </c>
      <c r="DT23" s="226">
        <f>SUMIF(Inputs!$I$4:$R$4,Staff!DT$8,Inputs!$I159:$R159)-SUM($F23:DS23)</f>
        <v>0</v>
      </c>
      <c r="DU23" s="226">
        <f>SUMIF(Inputs!$I$4:$R$4,Staff!DU$8,Inputs!$I159:$R159)-SUM($F23:DT23)</f>
        <v>0</v>
      </c>
      <c r="DV23" s="226">
        <f>SUMIF(Inputs!$I$4:$R$4,Staff!DV$8,Inputs!$I159:$R159)-SUM($F23:DU23)</f>
        <v>0</v>
      </c>
    </row>
    <row r="24" spans="1:126" ht="12.75" customHeight="1">
      <c r="A24" s="21"/>
      <c r="B24" s="98" t="str">
        <f>Inputs!C160</f>
        <v>Начальник отдела маркетинга и сбыта</v>
      </c>
      <c r="C24" s="79" t="s">
        <v>188</v>
      </c>
      <c r="D24" s="225">
        <f t="shared" si="2"/>
        <v>0</v>
      </c>
      <c r="E24" s="64"/>
      <c r="F24" s="226">
        <f>Inputs!G160</f>
        <v>1</v>
      </c>
      <c r="G24" s="226">
        <f>SUMIF(Inputs!$I$4:$R$4,Staff!G$8,Inputs!$I160:$R160)-SUM($F24:F24)</f>
        <v>-1</v>
      </c>
      <c r="H24" s="226">
        <f>SUMIF(Inputs!$I$4:$R$4,Staff!H$8,Inputs!$I160:$R160)-SUM($F24:G24)</f>
        <v>0</v>
      </c>
      <c r="I24" s="226">
        <f>SUMIF(Inputs!$I$4:$R$4,Staff!I$8,Inputs!$I160:$R160)-SUM($F24:H24)</f>
        <v>0</v>
      </c>
      <c r="J24" s="226">
        <f>SUMIF(Inputs!$I$4:$R$4,Staff!J$8,Inputs!$I160:$R160)-SUM($F24:I24)</f>
        <v>0</v>
      </c>
      <c r="K24" s="226">
        <f>SUMIF(Inputs!$I$4:$R$4,Staff!K$8,Inputs!$I160:$R160)-SUM($F24:J24)</f>
        <v>0</v>
      </c>
      <c r="L24" s="226">
        <f>SUMIF(Inputs!$I$4:$R$4,Staff!L$8,Inputs!$I160:$R160)-SUM($F24:K24)</f>
        <v>0</v>
      </c>
      <c r="M24" s="226">
        <f>SUMIF(Inputs!$I$4:$R$4,Staff!M$8,Inputs!$I160:$R160)-SUM($F24:L24)</f>
        <v>0</v>
      </c>
      <c r="N24" s="226">
        <f>SUMIF(Inputs!$I$4:$R$4,Staff!N$8,Inputs!$I160:$R160)-SUM($F24:M24)</f>
        <v>0</v>
      </c>
      <c r="O24" s="226">
        <f>SUMIF(Inputs!$I$4:$R$4,Staff!O$8,Inputs!$I160:$R160)-SUM($F24:N24)</f>
        <v>0</v>
      </c>
      <c r="P24" s="226">
        <f>SUMIF(Inputs!$I$4:$R$4,Staff!P$8,Inputs!$I160:$R160)-SUM($F24:O24)</f>
        <v>0</v>
      </c>
      <c r="Q24" s="226">
        <f>SUMIF(Inputs!$I$4:$R$4,Staff!Q$8,Inputs!$I160:$R160)-SUM($F24:P24)</f>
        <v>0</v>
      </c>
      <c r="R24" s="226">
        <f>SUMIF(Inputs!$I$4:$R$4,Staff!R$8,Inputs!$I160:$R160)-SUM($F24:Q24)</f>
        <v>0</v>
      </c>
      <c r="S24" s="226">
        <f>SUMIF(Inputs!$I$4:$R$4,Staff!S$8,Inputs!$I160:$R160)-SUM($F24:R24)</f>
        <v>0</v>
      </c>
      <c r="T24" s="226">
        <f>SUMIF(Inputs!$I$4:$R$4,Staff!T$8,Inputs!$I160:$R160)-SUM($F24:S24)</f>
        <v>0</v>
      </c>
      <c r="U24" s="226">
        <f>SUMIF(Inputs!$I$4:$R$4,Staff!U$8,Inputs!$I160:$R160)-SUM($F24:T24)</f>
        <v>0</v>
      </c>
      <c r="V24" s="226">
        <f>SUMIF(Inputs!$I$4:$R$4,Staff!V$8,Inputs!$I160:$R160)-SUM($F24:U24)</f>
        <v>0</v>
      </c>
      <c r="W24" s="226">
        <f>SUMIF(Inputs!$I$4:$R$4,Staff!W$8,Inputs!$I160:$R160)-SUM($F24:V24)</f>
        <v>0</v>
      </c>
      <c r="X24" s="226">
        <f>SUMIF(Inputs!$I$4:$R$4,Staff!X$8,Inputs!$I160:$R160)-SUM($F24:W24)</f>
        <v>0</v>
      </c>
      <c r="Y24" s="226">
        <f>SUMIF(Inputs!$I$4:$R$4,Staff!Y$8,Inputs!$I160:$R160)-SUM($F24:X24)</f>
        <v>0</v>
      </c>
      <c r="Z24" s="226">
        <f>SUMIF(Inputs!$I$4:$R$4,Staff!Z$8,Inputs!$I160:$R160)-SUM($F24:Y24)</f>
        <v>0</v>
      </c>
      <c r="AA24" s="226">
        <f>SUMIF(Inputs!$I$4:$R$4,Staff!AA$8,Inputs!$I160:$R160)-SUM($F24:Z24)</f>
        <v>0</v>
      </c>
      <c r="AB24" s="226">
        <f>SUMIF(Inputs!$I$4:$R$4,Staff!AB$8,Inputs!$I160:$R160)-SUM($F24:AA24)</f>
        <v>0</v>
      </c>
      <c r="AC24" s="226">
        <f>SUMIF(Inputs!$I$4:$R$4,Staff!AC$8,Inputs!$I160:$R160)-SUM($F24:AB24)</f>
        <v>0</v>
      </c>
      <c r="AD24" s="226">
        <f>SUMIF(Inputs!$I$4:$R$4,Staff!AD$8,Inputs!$I160:$R160)-SUM($F24:AC24)</f>
        <v>0</v>
      </c>
      <c r="AE24" s="226">
        <f>SUMIF(Inputs!$I$4:$R$4,Staff!AE$8,Inputs!$I160:$R160)-SUM($F24:AD24)</f>
        <v>0</v>
      </c>
      <c r="AF24" s="226">
        <f>SUMIF(Inputs!$I$4:$R$4,Staff!AF$8,Inputs!$I160:$R160)-SUM($F24:AE24)</f>
        <v>0</v>
      </c>
      <c r="AG24" s="226">
        <f>SUMIF(Inputs!$I$4:$R$4,Staff!AG$8,Inputs!$I160:$R160)-SUM($F24:AF24)</f>
        <v>0</v>
      </c>
      <c r="AH24" s="226">
        <f>SUMIF(Inputs!$I$4:$R$4,Staff!AH$8,Inputs!$I160:$R160)-SUM($F24:AG24)</f>
        <v>0</v>
      </c>
      <c r="AI24" s="226">
        <f>SUMIF(Inputs!$I$4:$R$4,Staff!AI$8,Inputs!$I160:$R160)-SUM($F24:AH24)</f>
        <v>0</v>
      </c>
      <c r="AJ24" s="226">
        <f>SUMIF(Inputs!$I$4:$R$4,Staff!AJ$8,Inputs!$I160:$R160)-SUM($F24:AI24)</f>
        <v>0</v>
      </c>
      <c r="AK24" s="226">
        <f>SUMIF(Inputs!$I$4:$R$4,Staff!AK$8,Inputs!$I160:$R160)-SUM($F24:AJ24)</f>
        <v>0</v>
      </c>
      <c r="AL24" s="226">
        <f>SUMIF(Inputs!$I$4:$R$4,Staff!AL$8,Inputs!$I160:$R160)-SUM($F24:AK24)</f>
        <v>0</v>
      </c>
      <c r="AM24" s="226">
        <f>SUMIF(Inputs!$I$4:$R$4,Staff!AM$8,Inputs!$I160:$R160)-SUM($F24:AL24)</f>
        <v>0</v>
      </c>
      <c r="AN24" s="226">
        <f>SUMIF(Inputs!$I$4:$R$4,Staff!AN$8,Inputs!$I160:$R160)-SUM($F24:AM24)</f>
        <v>0</v>
      </c>
      <c r="AO24" s="226">
        <f>SUMIF(Inputs!$I$4:$R$4,Staff!AO$8,Inputs!$I160:$R160)-SUM($F24:AN24)</f>
        <v>0</v>
      </c>
      <c r="AP24" s="226">
        <f>SUMIF(Inputs!$I$4:$R$4,Staff!AP$8,Inputs!$I160:$R160)-SUM($F24:AO24)</f>
        <v>0</v>
      </c>
      <c r="AQ24" s="226">
        <f>SUMIF(Inputs!$I$4:$R$4,Staff!AQ$8,Inputs!$I160:$R160)-SUM($F24:AP24)</f>
        <v>0</v>
      </c>
      <c r="AR24" s="226">
        <f>SUMIF(Inputs!$I$4:$R$4,Staff!AR$8,Inputs!$I160:$R160)-SUM($F24:AQ24)</f>
        <v>0</v>
      </c>
      <c r="AS24" s="226">
        <f>SUMIF(Inputs!$I$4:$R$4,Staff!AS$8,Inputs!$I160:$R160)-SUM($F24:AR24)</f>
        <v>0</v>
      </c>
      <c r="AT24" s="226">
        <f>SUMIF(Inputs!$I$4:$R$4,Staff!AT$8,Inputs!$I160:$R160)-SUM($F24:AS24)</f>
        <v>0</v>
      </c>
      <c r="AU24" s="226">
        <f>SUMIF(Inputs!$I$4:$R$4,Staff!AU$8,Inputs!$I160:$R160)-SUM($F24:AT24)</f>
        <v>0</v>
      </c>
      <c r="AV24" s="226">
        <f>SUMIF(Inputs!$I$4:$R$4,Staff!AV$8,Inputs!$I160:$R160)-SUM($F24:AU24)</f>
        <v>0</v>
      </c>
      <c r="AW24" s="226">
        <f>SUMIF(Inputs!$I$4:$R$4,Staff!AW$8,Inputs!$I160:$R160)-SUM($F24:AV24)</f>
        <v>0</v>
      </c>
      <c r="AX24" s="226">
        <f>SUMIF(Inputs!$I$4:$R$4,Staff!AX$8,Inputs!$I160:$R160)-SUM($F24:AW24)</f>
        <v>0</v>
      </c>
      <c r="AY24" s="226">
        <f>SUMIF(Inputs!$I$4:$R$4,Staff!AY$8,Inputs!$I160:$R160)-SUM($F24:AX24)</f>
        <v>0</v>
      </c>
      <c r="AZ24" s="226">
        <f>SUMIF(Inputs!$I$4:$R$4,Staff!AZ$8,Inputs!$I160:$R160)-SUM($F24:AY24)</f>
        <v>0</v>
      </c>
      <c r="BA24" s="226">
        <f>SUMIF(Inputs!$I$4:$R$4,Staff!BA$8,Inputs!$I160:$R160)-SUM($F24:AZ24)</f>
        <v>0</v>
      </c>
      <c r="BB24" s="226">
        <f>SUMIF(Inputs!$I$4:$R$4,Staff!BB$8,Inputs!$I160:$R160)-SUM($F24:BA24)</f>
        <v>0</v>
      </c>
      <c r="BC24" s="226">
        <f>SUMIF(Inputs!$I$4:$R$4,Staff!BC$8,Inputs!$I160:$R160)-SUM($F24:BB24)</f>
        <v>0</v>
      </c>
      <c r="BD24" s="226">
        <f>SUMIF(Inputs!$I$4:$R$4,Staff!BD$8,Inputs!$I160:$R160)-SUM($F24:BC24)</f>
        <v>0</v>
      </c>
      <c r="BE24" s="226">
        <f>SUMIF(Inputs!$I$4:$R$4,Staff!BE$8,Inputs!$I160:$R160)-SUM($F24:BD24)</f>
        <v>0</v>
      </c>
      <c r="BF24" s="226">
        <f>SUMIF(Inputs!$I$4:$R$4,Staff!BF$8,Inputs!$I160:$R160)-SUM($F24:BE24)</f>
        <v>0</v>
      </c>
      <c r="BG24" s="226">
        <f>SUMIF(Inputs!$I$4:$R$4,Staff!BG$8,Inputs!$I160:$R160)-SUM($F24:BF24)</f>
        <v>0</v>
      </c>
      <c r="BH24" s="226">
        <f>SUMIF(Inputs!$I$4:$R$4,Staff!BH$8,Inputs!$I160:$R160)-SUM($F24:BG24)</f>
        <v>0</v>
      </c>
      <c r="BI24" s="226">
        <f>SUMIF(Inputs!$I$4:$R$4,Staff!BI$8,Inputs!$I160:$R160)-SUM($F24:BH24)</f>
        <v>0</v>
      </c>
      <c r="BJ24" s="226">
        <f>SUMIF(Inputs!$I$4:$R$4,Staff!BJ$8,Inputs!$I160:$R160)-SUM($F24:BI24)</f>
        <v>0</v>
      </c>
      <c r="BK24" s="226">
        <f>SUMIF(Inputs!$I$4:$R$4,Staff!BK$8,Inputs!$I160:$R160)-SUM($F24:BJ24)</f>
        <v>0</v>
      </c>
      <c r="BL24" s="226">
        <f>SUMIF(Inputs!$I$4:$R$4,Staff!BL$8,Inputs!$I160:$R160)-SUM($F24:BK24)</f>
        <v>0</v>
      </c>
      <c r="BM24" s="226">
        <f>SUMIF(Inputs!$I$4:$R$4,Staff!BM$8,Inputs!$I160:$R160)-SUM($F24:BL24)</f>
        <v>0</v>
      </c>
      <c r="BN24" s="226">
        <f>SUMIF(Inputs!$I$4:$R$4,Staff!BN$8,Inputs!$I160:$R160)-SUM($F24:BM24)</f>
        <v>0</v>
      </c>
      <c r="BO24" s="226">
        <f>SUMIF(Inputs!$I$4:$R$4,Staff!BO$8,Inputs!$I160:$R160)-SUM($F24:BN24)</f>
        <v>0</v>
      </c>
      <c r="BP24" s="226">
        <f>SUMIF(Inputs!$I$4:$R$4,Staff!BP$8,Inputs!$I160:$R160)-SUM($F24:BO24)</f>
        <v>0</v>
      </c>
      <c r="BQ24" s="226">
        <f>SUMIF(Inputs!$I$4:$R$4,Staff!BQ$8,Inputs!$I160:$R160)-SUM($F24:BP24)</f>
        <v>0</v>
      </c>
      <c r="BR24" s="226">
        <f>SUMIF(Inputs!$I$4:$R$4,Staff!BR$8,Inputs!$I160:$R160)-SUM($F24:BQ24)</f>
        <v>0</v>
      </c>
      <c r="BS24" s="226">
        <f>SUMIF(Inputs!$I$4:$R$4,Staff!BS$8,Inputs!$I160:$R160)-SUM($F24:BR24)</f>
        <v>0</v>
      </c>
      <c r="BT24" s="226">
        <f>SUMIF(Inputs!$I$4:$R$4,Staff!BT$8,Inputs!$I160:$R160)-SUM($F24:BS24)</f>
        <v>0</v>
      </c>
      <c r="BU24" s="226">
        <f>SUMIF(Inputs!$I$4:$R$4,Staff!BU$8,Inputs!$I160:$R160)-SUM($F24:BT24)</f>
        <v>0</v>
      </c>
      <c r="BV24" s="226">
        <f>SUMIF(Inputs!$I$4:$R$4,Staff!BV$8,Inputs!$I160:$R160)-SUM($F24:BU24)</f>
        <v>0</v>
      </c>
      <c r="BW24" s="226">
        <f>SUMIF(Inputs!$I$4:$R$4,Staff!BW$8,Inputs!$I160:$R160)-SUM($F24:BV24)</f>
        <v>0</v>
      </c>
      <c r="BX24" s="226">
        <f>SUMIF(Inputs!$I$4:$R$4,Staff!BX$8,Inputs!$I160:$R160)-SUM($F24:BW24)</f>
        <v>0</v>
      </c>
      <c r="BY24" s="226">
        <f>SUMIF(Inputs!$I$4:$R$4,Staff!BY$8,Inputs!$I160:$R160)-SUM($F24:BX24)</f>
        <v>0</v>
      </c>
      <c r="BZ24" s="226">
        <f>SUMIF(Inputs!$I$4:$R$4,Staff!BZ$8,Inputs!$I160:$R160)-SUM($F24:BY24)</f>
        <v>0</v>
      </c>
      <c r="CA24" s="226">
        <f>SUMIF(Inputs!$I$4:$R$4,Staff!CA$8,Inputs!$I160:$R160)-SUM($F24:BZ24)</f>
        <v>0</v>
      </c>
      <c r="CB24" s="226">
        <f>SUMIF(Inputs!$I$4:$R$4,Staff!CB$8,Inputs!$I160:$R160)-SUM($F24:CA24)</f>
        <v>0</v>
      </c>
      <c r="CC24" s="226">
        <f>SUMIF(Inputs!$I$4:$R$4,Staff!CC$8,Inputs!$I160:$R160)-SUM($F24:CB24)</f>
        <v>0</v>
      </c>
      <c r="CD24" s="226">
        <f>SUMIF(Inputs!$I$4:$R$4,Staff!CD$8,Inputs!$I160:$R160)-SUM($F24:CC24)</f>
        <v>0</v>
      </c>
      <c r="CE24" s="226">
        <f>SUMIF(Inputs!$I$4:$R$4,Staff!CE$8,Inputs!$I160:$R160)-SUM($F24:CD24)</f>
        <v>0</v>
      </c>
      <c r="CF24" s="226">
        <f>SUMIF(Inputs!$I$4:$R$4,Staff!CF$8,Inputs!$I160:$R160)-SUM($F24:CE24)</f>
        <v>0</v>
      </c>
      <c r="CG24" s="226">
        <f>SUMIF(Inputs!$I$4:$R$4,Staff!CG$8,Inputs!$I160:$R160)-SUM($F24:CF24)</f>
        <v>0</v>
      </c>
      <c r="CH24" s="226">
        <f>SUMIF(Inputs!$I$4:$R$4,Staff!CH$8,Inputs!$I160:$R160)-SUM($F24:CG24)</f>
        <v>0</v>
      </c>
      <c r="CI24" s="226">
        <f>SUMIF(Inputs!$I$4:$R$4,Staff!CI$8,Inputs!$I160:$R160)-SUM($F24:CH24)</f>
        <v>0</v>
      </c>
      <c r="CJ24" s="226">
        <f>SUMIF(Inputs!$I$4:$R$4,Staff!CJ$8,Inputs!$I160:$R160)-SUM($F24:CI24)</f>
        <v>0</v>
      </c>
      <c r="CK24" s="226">
        <f>SUMIF(Inputs!$I$4:$R$4,Staff!CK$8,Inputs!$I160:$R160)-SUM($F24:CJ24)</f>
        <v>0</v>
      </c>
      <c r="CL24" s="226">
        <f>SUMIF(Inputs!$I$4:$R$4,Staff!CL$8,Inputs!$I160:$R160)-SUM($F24:CK24)</f>
        <v>0</v>
      </c>
      <c r="CM24" s="226">
        <f>SUMIF(Inputs!$I$4:$R$4,Staff!CM$8,Inputs!$I160:$R160)-SUM($F24:CL24)</f>
        <v>0</v>
      </c>
      <c r="CN24" s="226">
        <f>SUMIF(Inputs!$I$4:$R$4,Staff!CN$8,Inputs!$I160:$R160)-SUM($F24:CM24)</f>
        <v>0</v>
      </c>
      <c r="CO24" s="226">
        <f>SUMIF(Inputs!$I$4:$R$4,Staff!CO$8,Inputs!$I160:$R160)-SUM($F24:CN24)</f>
        <v>0</v>
      </c>
      <c r="CP24" s="226">
        <f>SUMIF(Inputs!$I$4:$R$4,Staff!CP$8,Inputs!$I160:$R160)-SUM($F24:CO24)</f>
        <v>0</v>
      </c>
      <c r="CQ24" s="226">
        <f>SUMIF(Inputs!$I$4:$R$4,Staff!CQ$8,Inputs!$I160:$R160)-SUM($F24:CP24)</f>
        <v>0</v>
      </c>
      <c r="CR24" s="226">
        <f>SUMIF(Inputs!$I$4:$R$4,Staff!CR$8,Inputs!$I160:$R160)-SUM($F24:CQ24)</f>
        <v>0</v>
      </c>
      <c r="CS24" s="226">
        <f>SUMIF(Inputs!$I$4:$R$4,Staff!CS$8,Inputs!$I160:$R160)-SUM($F24:CR24)</f>
        <v>0</v>
      </c>
      <c r="CT24" s="226">
        <f>SUMIF(Inputs!$I$4:$R$4,Staff!CT$8,Inputs!$I160:$R160)-SUM($F24:CS24)</f>
        <v>0</v>
      </c>
      <c r="CU24" s="226">
        <f>SUMIF(Inputs!$I$4:$R$4,Staff!CU$8,Inputs!$I160:$R160)-SUM($F24:CT24)</f>
        <v>0</v>
      </c>
      <c r="CV24" s="226">
        <f>SUMIF(Inputs!$I$4:$R$4,Staff!CV$8,Inputs!$I160:$R160)-SUM($F24:CU24)</f>
        <v>0</v>
      </c>
      <c r="CW24" s="226">
        <f>SUMIF(Inputs!$I$4:$R$4,Staff!CW$8,Inputs!$I160:$R160)-SUM($F24:CV24)</f>
        <v>0</v>
      </c>
      <c r="CX24" s="226">
        <f>SUMIF(Inputs!$I$4:$R$4,Staff!CX$8,Inputs!$I160:$R160)-SUM($F24:CW24)</f>
        <v>0</v>
      </c>
      <c r="CY24" s="226">
        <f>SUMIF(Inputs!$I$4:$R$4,Staff!CY$8,Inputs!$I160:$R160)-SUM($F24:CX24)</f>
        <v>0</v>
      </c>
      <c r="CZ24" s="226">
        <f>SUMIF(Inputs!$I$4:$R$4,Staff!CZ$8,Inputs!$I160:$R160)-SUM($F24:CY24)</f>
        <v>0</v>
      </c>
      <c r="DA24" s="226">
        <f>SUMIF(Inputs!$I$4:$R$4,Staff!DA$8,Inputs!$I160:$R160)-SUM($F24:CZ24)</f>
        <v>0</v>
      </c>
      <c r="DB24" s="226">
        <f>SUMIF(Inputs!$I$4:$R$4,Staff!DB$8,Inputs!$I160:$R160)-SUM($F24:DA24)</f>
        <v>0</v>
      </c>
      <c r="DC24" s="226">
        <f>SUMIF(Inputs!$I$4:$R$4,Staff!DC$8,Inputs!$I160:$R160)-SUM($F24:DB24)</f>
        <v>0</v>
      </c>
      <c r="DD24" s="226">
        <f>SUMIF(Inputs!$I$4:$R$4,Staff!DD$8,Inputs!$I160:$R160)-SUM($F24:DC24)</f>
        <v>0</v>
      </c>
      <c r="DE24" s="226">
        <f>SUMIF(Inputs!$I$4:$R$4,Staff!DE$8,Inputs!$I160:$R160)-SUM($F24:DD24)</f>
        <v>0</v>
      </c>
      <c r="DF24" s="226">
        <f>SUMIF(Inputs!$I$4:$R$4,Staff!DF$8,Inputs!$I160:$R160)-SUM($F24:DE24)</f>
        <v>0</v>
      </c>
      <c r="DG24" s="226">
        <f>SUMIF(Inputs!$I$4:$R$4,Staff!DG$8,Inputs!$I160:$R160)-SUM($F24:DF24)</f>
        <v>0</v>
      </c>
      <c r="DH24" s="226">
        <f>SUMIF(Inputs!$I$4:$R$4,Staff!DH$8,Inputs!$I160:$R160)-SUM($F24:DG24)</f>
        <v>0</v>
      </c>
      <c r="DI24" s="226">
        <f>SUMIF(Inputs!$I$4:$R$4,Staff!DI$8,Inputs!$I160:$R160)-SUM($F24:DH24)</f>
        <v>0</v>
      </c>
      <c r="DJ24" s="226">
        <f>SUMIF(Inputs!$I$4:$R$4,Staff!DJ$8,Inputs!$I160:$R160)-SUM($F24:DI24)</f>
        <v>0</v>
      </c>
      <c r="DK24" s="226">
        <f>SUMIF(Inputs!$I$4:$R$4,Staff!DK$8,Inputs!$I160:$R160)-SUM($F24:DJ24)</f>
        <v>0</v>
      </c>
      <c r="DL24" s="226">
        <f>SUMIF(Inputs!$I$4:$R$4,Staff!DL$8,Inputs!$I160:$R160)-SUM($F24:DK24)</f>
        <v>0</v>
      </c>
      <c r="DM24" s="226">
        <f>SUMIF(Inputs!$I$4:$R$4,Staff!DM$8,Inputs!$I160:$R160)-SUM($F24:DL24)</f>
        <v>0</v>
      </c>
      <c r="DN24" s="226">
        <f>SUMIF(Inputs!$I$4:$R$4,Staff!DN$8,Inputs!$I160:$R160)-SUM($F24:DM24)</f>
        <v>0</v>
      </c>
      <c r="DO24" s="226">
        <f>SUMIF(Inputs!$I$4:$R$4,Staff!DO$8,Inputs!$I160:$R160)-SUM($F24:DN24)</f>
        <v>0</v>
      </c>
      <c r="DP24" s="226">
        <f>SUMIF(Inputs!$I$4:$R$4,Staff!DP$8,Inputs!$I160:$R160)-SUM($F24:DO24)</f>
        <v>0</v>
      </c>
      <c r="DQ24" s="226">
        <f>SUMIF(Inputs!$I$4:$R$4,Staff!DQ$8,Inputs!$I160:$R160)-SUM($F24:DP24)</f>
        <v>0</v>
      </c>
      <c r="DR24" s="226">
        <f>SUMIF(Inputs!$I$4:$R$4,Staff!DR$8,Inputs!$I160:$R160)-SUM($F24:DQ24)</f>
        <v>0</v>
      </c>
      <c r="DS24" s="226">
        <f>SUMIF(Inputs!$I$4:$R$4,Staff!DS$8,Inputs!$I160:$R160)-SUM($F24:DR24)</f>
        <v>0</v>
      </c>
      <c r="DT24" s="226">
        <f>SUMIF(Inputs!$I$4:$R$4,Staff!DT$8,Inputs!$I160:$R160)-SUM($F24:DS24)</f>
        <v>0</v>
      </c>
      <c r="DU24" s="226">
        <f>SUMIF(Inputs!$I$4:$R$4,Staff!DU$8,Inputs!$I160:$R160)-SUM($F24:DT24)</f>
        <v>0</v>
      </c>
      <c r="DV24" s="226">
        <f>SUMIF(Inputs!$I$4:$R$4,Staff!DV$8,Inputs!$I160:$R160)-SUM($F24:DU24)</f>
        <v>0</v>
      </c>
    </row>
    <row r="25" spans="1:126" ht="12.75" customHeight="1">
      <c r="A25" s="21"/>
      <c r="B25" s="98" t="str">
        <f>Inputs!C161</f>
        <v>Специалист по договорной работе</v>
      </c>
      <c r="C25" s="79" t="s">
        <v>188</v>
      </c>
      <c r="D25" s="225">
        <f t="shared" si="2"/>
        <v>0</v>
      </c>
      <c r="E25" s="64"/>
      <c r="F25" s="226">
        <f>Inputs!G161</f>
        <v>0</v>
      </c>
      <c r="G25" s="226">
        <f>SUMIF(Inputs!$I$4:$R$4,Staff!G$8,Inputs!$I161:$R161)-SUM($F25:F25)</f>
        <v>0</v>
      </c>
      <c r="H25" s="226">
        <f>SUMIF(Inputs!$I$4:$R$4,Staff!H$8,Inputs!$I161:$R161)-SUM($F25:G25)</f>
        <v>0</v>
      </c>
      <c r="I25" s="226">
        <f>SUMIF(Inputs!$I$4:$R$4,Staff!I$8,Inputs!$I161:$R161)-SUM($F25:H25)</f>
        <v>0</v>
      </c>
      <c r="J25" s="226">
        <f>SUMIF(Inputs!$I$4:$R$4,Staff!J$8,Inputs!$I161:$R161)-SUM($F25:I25)</f>
        <v>0</v>
      </c>
      <c r="K25" s="226">
        <f>SUMIF(Inputs!$I$4:$R$4,Staff!K$8,Inputs!$I161:$R161)-SUM($F25:J25)</f>
        <v>0</v>
      </c>
      <c r="L25" s="226">
        <f>SUMIF(Inputs!$I$4:$R$4,Staff!L$8,Inputs!$I161:$R161)-SUM($F25:K25)</f>
        <v>0</v>
      </c>
      <c r="M25" s="226">
        <f>SUMIF(Inputs!$I$4:$R$4,Staff!M$8,Inputs!$I161:$R161)-SUM($F25:L25)</f>
        <v>0</v>
      </c>
      <c r="N25" s="226">
        <f>SUMIF(Inputs!$I$4:$R$4,Staff!N$8,Inputs!$I161:$R161)-SUM($F25:M25)</f>
        <v>0</v>
      </c>
      <c r="O25" s="226">
        <f>SUMIF(Inputs!$I$4:$R$4,Staff!O$8,Inputs!$I161:$R161)-SUM($F25:N25)</f>
        <v>0</v>
      </c>
      <c r="P25" s="226">
        <f>SUMIF(Inputs!$I$4:$R$4,Staff!P$8,Inputs!$I161:$R161)-SUM($F25:O25)</f>
        <v>0</v>
      </c>
      <c r="Q25" s="226">
        <f>SUMIF(Inputs!$I$4:$R$4,Staff!Q$8,Inputs!$I161:$R161)-SUM($F25:P25)</f>
        <v>0</v>
      </c>
      <c r="R25" s="226">
        <f>SUMIF(Inputs!$I$4:$R$4,Staff!R$8,Inputs!$I161:$R161)-SUM($F25:Q25)</f>
        <v>0</v>
      </c>
      <c r="S25" s="226">
        <f>SUMIF(Inputs!$I$4:$R$4,Staff!S$8,Inputs!$I161:$R161)-SUM($F25:R25)</f>
        <v>0</v>
      </c>
      <c r="T25" s="226">
        <f>SUMIF(Inputs!$I$4:$R$4,Staff!T$8,Inputs!$I161:$R161)-SUM($F25:S25)</f>
        <v>0</v>
      </c>
      <c r="U25" s="226">
        <f>SUMIF(Inputs!$I$4:$R$4,Staff!U$8,Inputs!$I161:$R161)-SUM($F25:T25)</f>
        <v>0</v>
      </c>
      <c r="V25" s="226">
        <f>SUMIF(Inputs!$I$4:$R$4,Staff!V$8,Inputs!$I161:$R161)-SUM($F25:U25)</f>
        <v>0</v>
      </c>
      <c r="W25" s="226">
        <f>SUMIF(Inputs!$I$4:$R$4,Staff!W$8,Inputs!$I161:$R161)-SUM($F25:V25)</f>
        <v>0</v>
      </c>
      <c r="X25" s="226">
        <f>SUMIF(Inputs!$I$4:$R$4,Staff!X$8,Inputs!$I161:$R161)-SUM($F25:W25)</f>
        <v>0</v>
      </c>
      <c r="Y25" s="226">
        <f>SUMIF(Inputs!$I$4:$R$4,Staff!Y$8,Inputs!$I161:$R161)-SUM($F25:X25)</f>
        <v>0</v>
      </c>
      <c r="Z25" s="226">
        <f>SUMIF(Inputs!$I$4:$R$4,Staff!Z$8,Inputs!$I161:$R161)-SUM($F25:Y25)</f>
        <v>0</v>
      </c>
      <c r="AA25" s="226">
        <f>SUMIF(Inputs!$I$4:$R$4,Staff!AA$8,Inputs!$I161:$R161)-SUM($F25:Z25)</f>
        <v>0</v>
      </c>
      <c r="AB25" s="226">
        <f>SUMIF(Inputs!$I$4:$R$4,Staff!AB$8,Inputs!$I161:$R161)-SUM($F25:AA25)</f>
        <v>0</v>
      </c>
      <c r="AC25" s="226">
        <f>SUMIF(Inputs!$I$4:$R$4,Staff!AC$8,Inputs!$I161:$R161)-SUM($F25:AB25)</f>
        <v>0</v>
      </c>
      <c r="AD25" s="226">
        <f>SUMIF(Inputs!$I$4:$R$4,Staff!AD$8,Inputs!$I161:$R161)-SUM($F25:AC25)</f>
        <v>0</v>
      </c>
      <c r="AE25" s="226">
        <f>SUMIF(Inputs!$I$4:$R$4,Staff!AE$8,Inputs!$I161:$R161)-SUM($F25:AD25)</f>
        <v>0</v>
      </c>
      <c r="AF25" s="226">
        <f>SUMIF(Inputs!$I$4:$R$4,Staff!AF$8,Inputs!$I161:$R161)-SUM($F25:AE25)</f>
        <v>0</v>
      </c>
      <c r="AG25" s="226">
        <f>SUMIF(Inputs!$I$4:$R$4,Staff!AG$8,Inputs!$I161:$R161)-SUM($F25:AF25)</f>
        <v>0</v>
      </c>
      <c r="AH25" s="226">
        <f>SUMIF(Inputs!$I$4:$R$4,Staff!AH$8,Inputs!$I161:$R161)-SUM($F25:AG25)</f>
        <v>0</v>
      </c>
      <c r="AI25" s="226">
        <f>SUMIF(Inputs!$I$4:$R$4,Staff!AI$8,Inputs!$I161:$R161)-SUM($F25:AH25)</f>
        <v>0</v>
      </c>
      <c r="AJ25" s="226">
        <f>SUMIF(Inputs!$I$4:$R$4,Staff!AJ$8,Inputs!$I161:$R161)-SUM($F25:AI25)</f>
        <v>0</v>
      </c>
      <c r="AK25" s="226">
        <f>SUMIF(Inputs!$I$4:$R$4,Staff!AK$8,Inputs!$I161:$R161)-SUM($F25:AJ25)</f>
        <v>0</v>
      </c>
      <c r="AL25" s="226">
        <f>SUMIF(Inputs!$I$4:$R$4,Staff!AL$8,Inputs!$I161:$R161)-SUM($F25:AK25)</f>
        <v>0</v>
      </c>
      <c r="AM25" s="226">
        <f>SUMIF(Inputs!$I$4:$R$4,Staff!AM$8,Inputs!$I161:$R161)-SUM($F25:AL25)</f>
        <v>0</v>
      </c>
      <c r="AN25" s="226">
        <f>SUMIF(Inputs!$I$4:$R$4,Staff!AN$8,Inputs!$I161:$R161)-SUM($F25:AM25)</f>
        <v>0</v>
      </c>
      <c r="AO25" s="226">
        <f>SUMIF(Inputs!$I$4:$R$4,Staff!AO$8,Inputs!$I161:$R161)-SUM($F25:AN25)</f>
        <v>0</v>
      </c>
      <c r="AP25" s="226">
        <f>SUMIF(Inputs!$I$4:$R$4,Staff!AP$8,Inputs!$I161:$R161)-SUM($F25:AO25)</f>
        <v>0</v>
      </c>
      <c r="AQ25" s="226">
        <f>SUMIF(Inputs!$I$4:$R$4,Staff!AQ$8,Inputs!$I161:$R161)-SUM($F25:AP25)</f>
        <v>0</v>
      </c>
      <c r="AR25" s="226">
        <f>SUMIF(Inputs!$I$4:$R$4,Staff!AR$8,Inputs!$I161:$R161)-SUM($F25:AQ25)</f>
        <v>0</v>
      </c>
      <c r="AS25" s="226">
        <f>SUMIF(Inputs!$I$4:$R$4,Staff!AS$8,Inputs!$I161:$R161)-SUM($F25:AR25)</f>
        <v>0</v>
      </c>
      <c r="AT25" s="226">
        <f>SUMIF(Inputs!$I$4:$R$4,Staff!AT$8,Inputs!$I161:$R161)-SUM($F25:AS25)</f>
        <v>0</v>
      </c>
      <c r="AU25" s="226">
        <f>SUMIF(Inputs!$I$4:$R$4,Staff!AU$8,Inputs!$I161:$R161)-SUM($F25:AT25)</f>
        <v>0</v>
      </c>
      <c r="AV25" s="226">
        <f>SUMIF(Inputs!$I$4:$R$4,Staff!AV$8,Inputs!$I161:$R161)-SUM($F25:AU25)</f>
        <v>0</v>
      </c>
      <c r="AW25" s="226">
        <f>SUMIF(Inputs!$I$4:$R$4,Staff!AW$8,Inputs!$I161:$R161)-SUM($F25:AV25)</f>
        <v>0</v>
      </c>
      <c r="AX25" s="226">
        <f>SUMIF(Inputs!$I$4:$R$4,Staff!AX$8,Inputs!$I161:$R161)-SUM($F25:AW25)</f>
        <v>0</v>
      </c>
      <c r="AY25" s="226">
        <f>SUMIF(Inputs!$I$4:$R$4,Staff!AY$8,Inputs!$I161:$R161)-SUM($F25:AX25)</f>
        <v>0</v>
      </c>
      <c r="AZ25" s="226">
        <f>SUMIF(Inputs!$I$4:$R$4,Staff!AZ$8,Inputs!$I161:$R161)-SUM($F25:AY25)</f>
        <v>0</v>
      </c>
      <c r="BA25" s="226">
        <f>SUMIF(Inputs!$I$4:$R$4,Staff!BA$8,Inputs!$I161:$R161)-SUM($F25:AZ25)</f>
        <v>0</v>
      </c>
      <c r="BB25" s="226">
        <f>SUMIF(Inputs!$I$4:$R$4,Staff!BB$8,Inputs!$I161:$R161)-SUM($F25:BA25)</f>
        <v>0</v>
      </c>
      <c r="BC25" s="226">
        <f>SUMIF(Inputs!$I$4:$R$4,Staff!BC$8,Inputs!$I161:$R161)-SUM($F25:BB25)</f>
        <v>0</v>
      </c>
      <c r="BD25" s="226">
        <f>SUMIF(Inputs!$I$4:$R$4,Staff!BD$8,Inputs!$I161:$R161)-SUM($F25:BC25)</f>
        <v>0</v>
      </c>
      <c r="BE25" s="226">
        <f>SUMIF(Inputs!$I$4:$R$4,Staff!BE$8,Inputs!$I161:$R161)-SUM($F25:BD25)</f>
        <v>0</v>
      </c>
      <c r="BF25" s="226">
        <f>SUMIF(Inputs!$I$4:$R$4,Staff!BF$8,Inputs!$I161:$R161)-SUM($F25:BE25)</f>
        <v>0</v>
      </c>
      <c r="BG25" s="226">
        <f>SUMIF(Inputs!$I$4:$R$4,Staff!BG$8,Inputs!$I161:$R161)-SUM($F25:BF25)</f>
        <v>0</v>
      </c>
      <c r="BH25" s="226">
        <f>SUMIF(Inputs!$I$4:$R$4,Staff!BH$8,Inputs!$I161:$R161)-SUM($F25:BG25)</f>
        <v>0</v>
      </c>
      <c r="BI25" s="226">
        <f>SUMIF(Inputs!$I$4:$R$4,Staff!BI$8,Inputs!$I161:$R161)-SUM($F25:BH25)</f>
        <v>0</v>
      </c>
      <c r="BJ25" s="226">
        <f>SUMIF(Inputs!$I$4:$R$4,Staff!BJ$8,Inputs!$I161:$R161)-SUM($F25:BI25)</f>
        <v>0</v>
      </c>
      <c r="BK25" s="226">
        <f>SUMIF(Inputs!$I$4:$R$4,Staff!BK$8,Inputs!$I161:$R161)-SUM($F25:BJ25)</f>
        <v>0</v>
      </c>
      <c r="BL25" s="226">
        <f>SUMIF(Inputs!$I$4:$R$4,Staff!BL$8,Inputs!$I161:$R161)-SUM($F25:BK25)</f>
        <v>0</v>
      </c>
      <c r="BM25" s="226">
        <f>SUMIF(Inputs!$I$4:$R$4,Staff!BM$8,Inputs!$I161:$R161)-SUM($F25:BL25)</f>
        <v>0</v>
      </c>
      <c r="BN25" s="226">
        <f>SUMIF(Inputs!$I$4:$R$4,Staff!BN$8,Inputs!$I161:$R161)-SUM($F25:BM25)</f>
        <v>0</v>
      </c>
      <c r="BO25" s="226">
        <f>SUMIF(Inputs!$I$4:$R$4,Staff!BO$8,Inputs!$I161:$R161)-SUM($F25:BN25)</f>
        <v>0</v>
      </c>
      <c r="BP25" s="226">
        <f>SUMIF(Inputs!$I$4:$R$4,Staff!BP$8,Inputs!$I161:$R161)-SUM($F25:BO25)</f>
        <v>0</v>
      </c>
      <c r="BQ25" s="226">
        <f>SUMIF(Inputs!$I$4:$R$4,Staff!BQ$8,Inputs!$I161:$R161)-SUM($F25:BP25)</f>
        <v>0</v>
      </c>
      <c r="BR25" s="226">
        <f>SUMIF(Inputs!$I$4:$R$4,Staff!BR$8,Inputs!$I161:$R161)-SUM($F25:BQ25)</f>
        <v>0</v>
      </c>
      <c r="BS25" s="226">
        <f>SUMIF(Inputs!$I$4:$R$4,Staff!BS$8,Inputs!$I161:$R161)-SUM($F25:BR25)</f>
        <v>0</v>
      </c>
      <c r="BT25" s="226">
        <f>SUMIF(Inputs!$I$4:$R$4,Staff!BT$8,Inputs!$I161:$R161)-SUM($F25:BS25)</f>
        <v>0</v>
      </c>
      <c r="BU25" s="226">
        <f>SUMIF(Inputs!$I$4:$R$4,Staff!BU$8,Inputs!$I161:$R161)-SUM($F25:BT25)</f>
        <v>0</v>
      </c>
      <c r="BV25" s="226">
        <f>SUMIF(Inputs!$I$4:$R$4,Staff!BV$8,Inputs!$I161:$R161)-SUM($F25:BU25)</f>
        <v>0</v>
      </c>
      <c r="BW25" s="226">
        <f>SUMIF(Inputs!$I$4:$R$4,Staff!BW$8,Inputs!$I161:$R161)-SUM($F25:BV25)</f>
        <v>0</v>
      </c>
      <c r="BX25" s="226">
        <f>SUMIF(Inputs!$I$4:$R$4,Staff!BX$8,Inputs!$I161:$R161)-SUM($F25:BW25)</f>
        <v>0</v>
      </c>
      <c r="BY25" s="226">
        <f>SUMIF(Inputs!$I$4:$R$4,Staff!BY$8,Inputs!$I161:$R161)-SUM($F25:BX25)</f>
        <v>0</v>
      </c>
      <c r="BZ25" s="226">
        <f>SUMIF(Inputs!$I$4:$R$4,Staff!BZ$8,Inputs!$I161:$R161)-SUM($F25:BY25)</f>
        <v>0</v>
      </c>
      <c r="CA25" s="226">
        <f>SUMIF(Inputs!$I$4:$R$4,Staff!CA$8,Inputs!$I161:$R161)-SUM($F25:BZ25)</f>
        <v>0</v>
      </c>
      <c r="CB25" s="226">
        <f>SUMIF(Inputs!$I$4:$R$4,Staff!CB$8,Inputs!$I161:$R161)-SUM($F25:CA25)</f>
        <v>0</v>
      </c>
      <c r="CC25" s="226">
        <f>SUMIF(Inputs!$I$4:$R$4,Staff!CC$8,Inputs!$I161:$R161)-SUM($F25:CB25)</f>
        <v>0</v>
      </c>
      <c r="CD25" s="226">
        <f>SUMIF(Inputs!$I$4:$R$4,Staff!CD$8,Inputs!$I161:$R161)-SUM($F25:CC25)</f>
        <v>0</v>
      </c>
      <c r="CE25" s="226">
        <f>SUMIF(Inputs!$I$4:$R$4,Staff!CE$8,Inputs!$I161:$R161)-SUM($F25:CD25)</f>
        <v>0</v>
      </c>
      <c r="CF25" s="226">
        <f>SUMIF(Inputs!$I$4:$R$4,Staff!CF$8,Inputs!$I161:$R161)-SUM($F25:CE25)</f>
        <v>0</v>
      </c>
      <c r="CG25" s="226">
        <f>SUMIF(Inputs!$I$4:$R$4,Staff!CG$8,Inputs!$I161:$R161)-SUM($F25:CF25)</f>
        <v>0</v>
      </c>
      <c r="CH25" s="226">
        <f>SUMIF(Inputs!$I$4:$R$4,Staff!CH$8,Inputs!$I161:$R161)-SUM($F25:CG25)</f>
        <v>0</v>
      </c>
      <c r="CI25" s="226">
        <f>SUMIF(Inputs!$I$4:$R$4,Staff!CI$8,Inputs!$I161:$R161)-SUM($F25:CH25)</f>
        <v>0</v>
      </c>
      <c r="CJ25" s="226">
        <f>SUMIF(Inputs!$I$4:$R$4,Staff!CJ$8,Inputs!$I161:$R161)-SUM($F25:CI25)</f>
        <v>0</v>
      </c>
      <c r="CK25" s="226">
        <f>SUMIF(Inputs!$I$4:$R$4,Staff!CK$8,Inputs!$I161:$R161)-SUM($F25:CJ25)</f>
        <v>0</v>
      </c>
      <c r="CL25" s="226">
        <f>SUMIF(Inputs!$I$4:$R$4,Staff!CL$8,Inputs!$I161:$R161)-SUM($F25:CK25)</f>
        <v>0</v>
      </c>
      <c r="CM25" s="226">
        <f>SUMIF(Inputs!$I$4:$R$4,Staff!CM$8,Inputs!$I161:$R161)-SUM($F25:CL25)</f>
        <v>0</v>
      </c>
      <c r="CN25" s="226">
        <f>SUMIF(Inputs!$I$4:$R$4,Staff!CN$8,Inputs!$I161:$R161)-SUM($F25:CM25)</f>
        <v>0</v>
      </c>
      <c r="CO25" s="226">
        <f>SUMIF(Inputs!$I$4:$R$4,Staff!CO$8,Inputs!$I161:$R161)-SUM($F25:CN25)</f>
        <v>0</v>
      </c>
      <c r="CP25" s="226">
        <f>SUMIF(Inputs!$I$4:$R$4,Staff!CP$8,Inputs!$I161:$R161)-SUM($F25:CO25)</f>
        <v>0</v>
      </c>
      <c r="CQ25" s="226">
        <f>SUMIF(Inputs!$I$4:$R$4,Staff!CQ$8,Inputs!$I161:$R161)-SUM($F25:CP25)</f>
        <v>0</v>
      </c>
      <c r="CR25" s="226">
        <f>SUMIF(Inputs!$I$4:$R$4,Staff!CR$8,Inputs!$I161:$R161)-SUM($F25:CQ25)</f>
        <v>0</v>
      </c>
      <c r="CS25" s="226">
        <f>SUMIF(Inputs!$I$4:$R$4,Staff!CS$8,Inputs!$I161:$R161)-SUM($F25:CR25)</f>
        <v>0</v>
      </c>
      <c r="CT25" s="226">
        <f>SUMIF(Inputs!$I$4:$R$4,Staff!CT$8,Inputs!$I161:$R161)-SUM($F25:CS25)</f>
        <v>0</v>
      </c>
      <c r="CU25" s="226">
        <f>SUMIF(Inputs!$I$4:$R$4,Staff!CU$8,Inputs!$I161:$R161)-SUM($F25:CT25)</f>
        <v>0</v>
      </c>
      <c r="CV25" s="226">
        <f>SUMIF(Inputs!$I$4:$R$4,Staff!CV$8,Inputs!$I161:$R161)-SUM($F25:CU25)</f>
        <v>0</v>
      </c>
      <c r="CW25" s="226">
        <f>SUMIF(Inputs!$I$4:$R$4,Staff!CW$8,Inputs!$I161:$R161)-SUM($F25:CV25)</f>
        <v>0</v>
      </c>
      <c r="CX25" s="226">
        <f>SUMIF(Inputs!$I$4:$R$4,Staff!CX$8,Inputs!$I161:$R161)-SUM($F25:CW25)</f>
        <v>0</v>
      </c>
      <c r="CY25" s="226">
        <f>SUMIF(Inputs!$I$4:$R$4,Staff!CY$8,Inputs!$I161:$R161)-SUM($F25:CX25)</f>
        <v>0</v>
      </c>
      <c r="CZ25" s="226">
        <f>SUMIF(Inputs!$I$4:$R$4,Staff!CZ$8,Inputs!$I161:$R161)-SUM($F25:CY25)</f>
        <v>0</v>
      </c>
      <c r="DA25" s="226">
        <f>SUMIF(Inputs!$I$4:$R$4,Staff!DA$8,Inputs!$I161:$R161)-SUM($F25:CZ25)</f>
        <v>0</v>
      </c>
      <c r="DB25" s="226">
        <f>SUMIF(Inputs!$I$4:$R$4,Staff!DB$8,Inputs!$I161:$R161)-SUM($F25:DA25)</f>
        <v>0</v>
      </c>
      <c r="DC25" s="226">
        <f>SUMIF(Inputs!$I$4:$R$4,Staff!DC$8,Inputs!$I161:$R161)-SUM($F25:DB25)</f>
        <v>0</v>
      </c>
      <c r="DD25" s="226">
        <f>SUMIF(Inputs!$I$4:$R$4,Staff!DD$8,Inputs!$I161:$R161)-SUM($F25:DC25)</f>
        <v>0</v>
      </c>
      <c r="DE25" s="226">
        <f>SUMIF(Inputs!$I$4:$R$4,Staff!DE$8,Inputs!$I161:$R161)-SUM($F25:DD25)</f>
        <v>0</v>
      </c>
      <c r="DF25" s="226">
        <f>SUMIF(Inputs!$I$4:$R$4,Staff!DF$8,Inputs!$I161:$R161)-SUM($F25:DE25)</f>
        <v>0</v>
      </c>
      <c r="DG25" s="226">
        <f>SUMIF(Inputs!$I$4:$R$4,Staff!DG$8,Inputs!$I161:$R161)-SUM($F25:DF25)</f>
        <v>0</v>
      </c>
      <c r="DH25" s="226">
        <f>SUMIF(Inputs!$I$4:$R$4,Staff!DH$8,Inputs!$I161:$R161)-SUM($F25:DG25)</f>
        <v>0</v>
      </c>
      <c r="DI25" s="226">
        <f>SUMIF(Inputs!$I$4:$R$4,Staff!DI$8,Inputs!$I161:$R161)-SUM($F25:DH25)</f>
        <v>0</v>
      </c>
      <c r="DJ25" s="226">
        <f>SUMIF(Inputs!$I$4:$R$4,Staff!DJ$8,Inputs!$I161:$R161)-SUM($F25:DI25)</f>
        <v>0</v>
      </c>
      <c r="DK25" s="226">
        <f>SUMIF(Inputs!$I$4:$R$4,Staff!DK$8,Inputs!$I161:$R161)-SUM($F25:DJ25)</f>
        <v>0</v>
      </c>
      <c r="DL25" s="226">
        <f>SUMIF(Inputs!$I$4:$R$4,Staff!DL$8,Inputs!$I161:$R161)-SUM($F25:DK25)</f>
        <v>0</v>
      </c>
      <c r="DM25" s="226">
        <f>SUMIF(Inputs!$I$4:$R$4,Staff!DM$8,Inputs!$I161:$R161)-SUM($F25:DL25)</f>
        <v>0</v>
      </c>
      <c r="DN25" s="226">
        <f>SUMIF(Inputs!$I$4:$R$4,Staff!DN$8,Inputs!$I161:$R161)-SUM($F25:DM25)</f>
        <v>0</v>
      </c>
      <c r="DO25" s="226">
        <f>SUMIF(Inputs!$I$4:$R$4,Staff!DO$8,Inputs!$I161:$R161)-SUM($F25:DN25)</f>
        <v>0</v>
      </c>
      <c r="DP25" s="226">
        <f>SUMIF(Inputs!$I$4:$R$4,Staff!DP$8,Inputs!$I161:$R161)-SUM($F25:DO25)</f>
        <v>0</v>
      </c>
      <c r="DQ25" s="226">
        <f>SUMIF(Inputs!$I$4:$R$4,Staff!DQ$8,Inputs!$I161:$R161)-SUM($F25:DP25)</f>
        <v>0</v>
      </c>
      <c r="DR25" s="226">
        <f>SUMIF(Inputs!$I$4:$R$4,Staff!DR$8,Inputs!$I161:$R161)-SUM($F25:DQ25)</f>
        <v>0</v>
      </c>
      <c r="DS25" s="226">
        <f>SUMIF(Inputs!$I$4:$R$4,Staff!DS$8,Inputs!$I161:$R161)-SUM($F25:DR25)</f>
        <v>0</v>
      </c>
      <c r="DT25" s="226">
        <f>SUMIF(Inputs!$I$4:$R$4,Staff!DT$8,Inputs!$I161:$R161)-SUM($F25:DS25)</f>
        <v>0</v>
      </c>
      <c r="DU25" s="226">
        <f>SUMIF(Inputs!$I$4:$R$4,Staff!DU$8,Inputs!$I161:$R161)-SUM($F25:DT25)</f>
        <v>0</v>
      </c>
      <c r="DV25" s="226">
        <f>SUMIF(Inputs!$I$4:$R$4,Staff!DV$8,Inputs!$I161:$R161)-SUM($F25:DU25)</f>
        <v>0</v>
      </c>
    </row>
    <row r="26" spans="1:126" ht="12.75" customHeight="1">
      <c r="A26" s="21"/>
      <c r="B26" s="98" t="str">
        <f>Inputs!C162</f>
        <v>Менеджер по маркетингу и сбыту</v>
      </c>
      <c r="C26" s="79" t="s">
        <v>188</v>
      </c>
      <c r="D26" s="225">
        <f t="shared" si="2"/>
        <v>0</v>
      </c>
      <c r="E26" s="64"/>
      <c r="F26" s="226">
        <f>Inputs!G162</f>
        <v>0</v>
      </c>
      <c r="G26" s="226">
        <f>SUMIF(Inputs!$I$4:$R$4,Staff!G$8,Inputs!$I162:$R162)-SUM($F26:F26)</f>
        <v>0</v>
      </c>
      <c r="H26" s="226">
        <f>SUMIF(Inputs!$I$4:$R$4,Staff!H$8,Inputs!$I162:$R162)-SUM($F26:G26)</f>
        <v>0</v>
      </c>
      <c r="I26" s="226">
        <f>SUMIF(Inputs!$I$4:$R$4,Staff!I$8,Inputs!$I162:$R162)-SUM($F26:H26)</f>
        <v>0</v>
      </c>
      <c r="J26" s="226">
        <f>SUMIF(Inputs!$I$4:$R$4,Staff!J$8,Inputs!$I162:$R162)-SUM($F26:I26)</f>
        <v>0</v>
      </c>
      <c r="K26" s="226">
        <f>SUMIF(Inputs!$I$4:$R$4,Staff!K$8,Inputs!$I162:$R162)-SUM($F26:J26)</f>
        <v>0</v>
      </c>
      <c r="L26" s="226">
        <f>SUMIF(Inputs!$I$4:$R$4,Staff!L$8,Inputs!$I162:$R162)-SUM($F26:K26)</f>
        <v>0</v>
      </c>
      <c r="M26" s="226">
        <f>SUMIF(Inputs!$I$4:$R$4,Staff!M$8,Inputs!$I162:$R162)-SUM($F26:L26)</f>
        <v>0</v>
      </c>
      <c r="N26" s="226">
        <f>SUMIF(Inputs!$I$4:$R$4,Staff!N$8,Inputs!$I162:$R162)-SUM($F26:M26)</f>
        <v>0</v>
      </c>
      <c r="O26" s="226">
        <f>SUMIF(Inputs!$I$4:$R$4,Staff!O$8,Inputs!$I162:$R162)-SUM($F26:N26)</f>
        <v>0</v>
      </c>
      <c r="P26" s="226">
        <f>SUMIF(Inputs!$I$4:$R$4,Staff!P$8,Inputs!$I162:$R162)-SUM($F26:O26)</f>
        <v>0</v>
      </c>
      <c r="Q26" s="226">
        <f>SUMIF(Inputs!$I$4:$R$4,Staff!Q$8,Inputs!$I162:$R162)-SUM($F26:P26)</f>
        <v>0</v>
      </c>
      <c r="R26" s="226">
        <f>SUMIF(Inputs!$I$4:$R$4,Staff!R$8,Inputs!$I162:$R162)-SUM($F26:Q26)</f>
        <v>0</v>
      </c>
      <c r="S26" s="226">
        <f>SUMIF(Inputs!$I$4:$R$4,Staff!S$8,Inputs!$I162:$R162)-SUM($F26:R26)</f>
        <v>0</v>
      </c>
      <c r="T26" s="226">
        <f>SUMIF(Inputs!$I$4:$R$4,Staff!T$8,Inputs!$I162:$R162)-SUM($F26:S26)</f>
        <v>0</v>
      </c>
      <c r="U26" s="226">
        <f>SUMIF(Inputs!$I$4:$R$4,Staff!U$8,Inputs!$I162:$R162)-SUM($F26:T26)</f>
        <v>0</v>
      </c>
      <c r="V26" s="226">
        <f>SUMIF(Inputs!$I$4:$R$4,Staff!V$8,Inputs!$I162:$R162)-SUM($F26:U26)</f>
        <v>0</v>
      </c>
      <c r="W26" s="226">
        <f>SUMIF(Inputs!$I$4:$R$4,Staff!W$8,Inputs!$I162:$R162)-SUM($F26:V26)</f>
        <v>0</v>
      </c>
      <c r="X26" s="226">
        <f>SUMIF(Inputs!$I$4:$R$4,Staff!X$8,Inputs!$I162:$R162)-SUM($F26:W26)</f>
        <v>0</v>
      </c>
      <c r="Y26" s="226">
        <f>SUMIF(Inputs!$I$4:$R$4,Staff!Y$8,Inputs!$I162:$R162)-SUM($F26:X26)</f>
        <v>0</v>
      </c>
      <c r="Z26" s="226">
        <f>SUMIF(Inputs!$I$4:$R$4,Staff!Z$8,Inputs!$I162:$R162)-SUM($F26:Y26)</f>
        <v>0</v>
      </c>
      <c r="AA26" s="226">
        <f>SUMIF(Inputs!$I$4:$R$4,Staff!AA$8,Inputs!$I162:$R162)-SUM($F26:Z26)</f>
        <v>0</v>
      </c>
      <c r="AB26" s="226">
        <f>SUMIF(Inputs!$I$4:$R$4,Staff!AB$8,Inputs!$I162:$R162)-SUM($F26:AA26)</f>
        <v>0</v>
      </c>
      <c r="AC26" s="226">
        <f>SUMIF(Inputs!$I$4:$R$4,Staff!AC$8,Inputs!$I162:$R162)-SUM($F26:AB26)</f>
        <v>0</v>
      </c>
      <c r="AD26" s="226">
        <f>SUMIF(Inputs!$I$4:$R$4,Staff!AD$8,Inputs!$I162:$R162)-SUM($F26:AC26)</f>
        <v>0</v>
      </c>
      <c r="AE26" s="226">
        <f>SUMIF(Inputs!$I$4:$R$4,Staff!AE$8,Inputs!$I162:$R162)-SUM($F26:AD26)</f>
        <v>0</v>
      </c>
      <c r="AF26" s="226">
        <f>SUMIF(Inputs!$I$4:$R$4,Staff!AF$8,Inputs!$I162:$R162)-SUM($F26:AE26)</f>
        <v>0</v>
      </c>
      <c r="AG26" s="226">
        <f>SUMIF(Inputs!$I$4:$R$4,Staff!AG$8,Inputs!$I162:$R162)-SUM($F26:AF26)</f>
        <v>0</v>
      </c>
      <c r="AH26" s="226">
        <f>SUMIF(Inputs!$I$4:$R$4,Staff!AH$8,Inputs!$I162:$R162)-SUM($F26:AG26)</f>
        <v>0</v>
      </c>
      <c r="AI26" s="226">
        <f>SUMIF(Inputs!$I$4:$R$4,Staff!AI$8,Inputs!$I162:$R162)-SUM($F26:AH26)</f>
        <v>0</v>
      </c>
      <c r="AJ26" s="226">
        <f>SUMIF(Inputs!$I$4:$R$4,Staff!AJ$8,Inputs!$I162:$R162)-SUM($F26:AI26)</f>
        <v>0</v>
      </c>
      <c r="AK26" s="226">
        <f>SUMIF(Inputs!$I$4:$R$4,Staff!AK$8,Inputs!$I162:$R162)-SUM($F26:AJ26)</f>
        <v>0</v>
      </c>
      <c r="AL26" s="226">
        <f>SUMIF(Inputs!$I$4:$R$4,Staff!AL$8,Inputs!$I162:$R162)-SUM($F26:AK26)</f>
        <v>0</v>
      </c>
      <c r="AM26" s="226">
        <f>SUMIF(Inputs!$I$4:$R$4,Staff!AM$8,Inputs!$I162:$R162)-SUM($F26:AL26)</f>
        <v>0</v>
      </c>
      <c r="AN26" s="226">
        <f>SUMIF(Inputs!$I$4:$R$4,Staff!AN$8,Inputs!$I162:$R162)-SUM($F26:AM26)</f>
        <v>0</v>
      </c>
      <c r="AO26" s="226">
        <f>SUMIF(Inputs!$I$4:$R$4,Staff!AO$8,Inputs!$I162:$R162)-SUM($F26:AN26)</f>
        <v>0</v>
      </c>
      <c r="AP26" s="226">
        <f>SUMIF(Inputs!$I$4:$R$4,Staff!AP$8,Inputs!$I162:$R162)-SUM($F26:AO26)</f>
        <v>0</v>
      </c>
      <c r="AQ26" s="226">
        <f>SUMIF(Inputs!$I$4:$R$4,Staff!AQ$8,Inputs!$I162:$R162)-SUM($F26:AP26)</f>
        <v>0</v>
      </c>
      <c r="AR26" s="226">
        <f>SUMIF(Inputs!$I$4:$R$4,Staff!AR$8,Inputs!$I162:$R162)-SUM($F26:AQ26)</f>
        <v>0</v>
      </c>
      <c r="AS26" s="226">
        <f>SUMIF(Inputs!$I$4:$R$4,Staff!AS$8,Inputs!$I162:$R162)-SUM($F26:AR26)</f>
        <v>0</v>
      </c>
      <c r="AT26" s="226">
        <f>SUMIF(Inputs!$I$4:$R$4,Staff!AT$8,Inputs!$I162:$R162)-SUM($F26:AS26)</f>
        <v>0</v>
      </c>
      <c r="AU26" s="226">
        <f>SUMIF(Inputs!$I$4:$R$4,Staff!AU$8,Inputs!$I162:$R162)-SUM($F26:AT26)</f>
        <v>0</v>
      </c>
      <c r="AV26" s="226">
        <f>SUMIF(Inputs!$I$4:$R$4,Staff!AV$8,Inputs!$I162:$R162)-SUM($F26:AU26)</f>
        <v>0</v>
      </c>
      <c r="AW26" s="226">
        <f>SUMIF(Inputs!$I$4:$R$4,Staff!AW$8,Inputs!$I162:$R162)-SUM($F26:AV26)</f>
        <v>0</v>
      </c>
      <c r="AX26" s="226">
        <f>SUMIF(Inputs!$I$4:$R$4,Staff!AX$8,Inputs!$I162:$R162)-SUM($F26:AW26)</f>
        <v>0</v>
      </c>
      <c r="AY26" s="226">
        <f>SUMIF(Inputs!$I$4:$R$4,Staff!AY$8,Inputs!$I162:$R162)-SUM($F26:AX26)</f>
        <v>0</v>
      </c>
      <c r="AZ26" s="226">
        <f>SUMIF(Inputs!$I$4:$R$4,Staff!AZ$8,Inputs!$I162:$R162)-SUM($F26:AY26)</f>
        <v>0</v>
      </c>
      <c r="BA26" s="226">
        <f>SUMIF(Inputs!$I$4:$R$4,Staff!BA$8,Inputs!$I162:$R162)-SUM($F26:AZ26)</f>
        <v>0</v>
      </c>
      <c r="BB26" s="226">
        <f>SUMIF(Inputs!$I$4:$R$4,Staff!BB$8,Inputs!$I162:$R162)-SUM($F26:BA26)</f>
        <v>0</v>
      </c>
      <c r="BC26" s="226">
        <f>SUMIF(Inputs!$I$4:$R$4,Staff!BC$8,Inputs!$I162:$R162)-SUM($F26:BB26)</f>
        <v>0</v>
      </c>
      <c r="BD26" s="226">
        <f>SUMIF(Inputs!$I$4:$R$4,Staff!BD$8,Inputs!$I162:$R162)-SUM($F26:BC26)</f>
        <v>0</v>
      </c>
      <c r="BE26" s="226">
        <f>SUMIF(Inputs!$I$4:$R$4,Staff!BE$8,Inputs!$I162:$R162)-SUM($F26:BD26)</f>
        <v>0</v>
      </c>
      <c r="BF26" s="226">
        <f>SUMIF(Inputs!$I$4:$R$4,Staff!BF$8,Inputs!$I162:$R162)-SUM($F26:BE26)</f>
        <v>0</v>
      </c>
      <c r="BG26" s="226">
        <f>SUMIF(Inputs!$I$4:$R$4,Staff!BG$8,Inputs!$I162:$R162)-SUM($F26:BF26)</f>
        <v>0</v>
      </c>
      <c r="BH26" s="226">
        <f>SUMIF(Inputs!$I$4:$R$4,Staff!BH$8,Inputs!$I162:$R162)-SUM($F26:BG26)</f>
        <v>0</v>
      </c>
      <c r="BI26" s="226">
        <f>SUMIF(Inputs!$I$4:$R$4,Staff!BI$8,Inputs!$I162:$R162)-SUM($F26:BH26)</f>
        <v>0</v>
      </c>
      <c r="BJ26" s="226">
        <f>SUMIF(Inputs!$I$4:$R$4,Staff!BJ$8,Inputs!$I162:$R162)-SUM($F26:BI26)</f>
        <v>0</v>
      </c>
      <c r="BK26" s="226">
        <f>SUMIF(Inputs!$I$4:$R$4,Staff!BK$8,Inputs!$I162:$R162)-SUM($F26:BJ26)</f>
        <v>0</v>
      </c>
      <c r="BL26" s="226">
        <f>SUMIF(Inputs!$I$4:$R$4,Staff!BL$8,Inputs!$I162:$R162)-SUM($F26:BK26)</f>
        <v>0</v>
      </c>
      <c r="BM26" s="226">
        <f>SUMIF(Inputs!$I$4:$R$4,Staff!BM$8,Inputs!$I162:$R162)-SUM($F26:BL26)</f>
        <v>0</v>
      </c>
      <c r="BN26" s="226">
        <f>SUMIF(Inputs!$I$4:$R$4,Staff!BN$8,Inputs!$I162:$R162)-SUM($F26:BM26)</f>
        <v>0</v>
      </c>
      <c r="BO26" s="226">
        <f>SUMIF(Inputs!$I$4:$R$4,Staff!BO$8,Inputs!$I162:$R162)-SUM($F26:BN26)</f>
        <v>0</v>
      </c>
      <c r="BP26" s="226">
        <f>SUMIF(Inputs!$I$4:$R$4,Staff!BP$8,Inputs!$I162:$R162)-SUM($F26:BO26)</f>
        <v>0</v>
      </c>
      <c r="BQ26" s="226">
        <f>SUMIF(Inputs!$I$4:$R$4,Staff!BQ$8,Inputs!$I162:$R162)-SUM($F26:BP26)</f>
        <v>0</v>
      </c>
      <c r="BR26" s="226">
        <f>SUMIF(Inputs!$I$4:$R$4,Staff!BR$8,Inputs!$I162:$R162)-SUM($F26:BQ26)</f>
        <v>0</v>
      </c>
      <c r="BS26" s="226">
        <f>SUMIF(Inputs!$I$4:$R$4,Staff!BS$8,Inputs!$I162:$R162)-SUM($F26:BR26)</f>
        <v>0</v>
      </c>
      <c r="BT26" s="226">
        <f>SUMIF(Inputs!$I$4:$R$4,Staff!BT$8,Inputs!$I162:$R162)-SUM($F26:BS26)</f>
        <v>0</v>
      </c>
      <c r="BU26" s="226">
        <f>SUMIF(Inputs!$I$4:$R$4,Staff!BU$8,Inputs!$I162:$R162)-SUM($F26:BT26)</f>
        <v>0</v>
      </c>
      <c r="BV26" s="226">
        <f>SUMIF(Inputs!$I$4:$R$4,Staff!BV$8,Inputs!$I162:$R162)-SUM($F26:BU26)</f>
        <v>0</v>
      </c>
      <c r="BW26" s="226">
        <f>SUMIF(Inputs!$I$4:$R$4,Staff!BW$8,Inputs!$I162:$R162)-SUM($F26:BV26)</f>
        <v>0</v>
      </c>
      <c r="BX26" s="226">
        <f>SUMIF(Inputs!$I$4:$R$4,Staff!BX$8,Inputs!$I162:$R162)-SUM($F26:BW26)</f>
        <v>0</v>
      </c>
      <c r="BY26" s="226">
        <f>SUMIF(Inputs!$I$4:$R$4,Staff!BY$8,Inputs!$I162:$R162)-SUM($F26:BX26)</f>
        <v>0</v>
      </c>
      <c r="BZ26" s="226">
        <f>SUMIF(Inputs!$I$4:$R$4,Staff!BZ$8,Inputs!$I162:$R162)-SUM($F26:BY26)</f>
        <v>0</v>
      </c>
      <c r="CA26" s="226">
        <f>SUMIF(Inputs!$I$4:$R$4,Staff!CA$8,Inputs!$I162:$R162)-SUM($F26:BZ26)</f>
        <v>0</v>
      </c>
      <c r="CB26" s="226">
        <f>SUMIF(Inputs!$I$4:$R$4,Staff!CB$8,Inputs!$I162:$R162)-SUM($F26:CA26)</f>
        <v>0</v>
      </c>
      <c r="CC26" s="226">
        <f>SUMIF(Inputs!$I$4:$R$4,Staff!CC$8,Inputs!$I162:$R162)-SUM($F26:CB26)</f>
        <v>0</v>
      </c>
      <c r="CD26" s="226">
        <f>SUMIF(Inputs!$I$4:$R$4,Staff!CD$8,Inputs!$I162:$R162)-SUM($F26:CC26)</f>
        <v>0</v>
      </c>
      <c r="CE26" s="226">
        <f>SUMIF(Inputs!$I$4:$R$4,Staff!CE$8,Inputs!$I162:$R162)-SUM($F26:CD26)</f>
        <v>0</v>
      </c>
      <c r="CF26" s="226">
        <f>SUMIF(Inputs!$I$4:$R$4,Staff!CF$8,Inputs!$I162:$R162)-SUM($F26:CE26)</f>
        <v>0</v>
      </c>
      <c r="CG26" s="226">
        <f>SUMIF(Inputs!$I$4:$R$4,Staff!CG$8,Inputs!$I162:$R162)-SUM($F26:CF26)</f>
        <v>0</v>
      </c>
      <c r="CH26" s="226">
        <f>SUMIF(Inputs!$I$4:$R$4,Staff!CH$8,Inputs!$I162:$R162)-SUM($F26:CG26)</f>
        <v>0</v>
      </c>
      <c r="CI26" s="226">
        <f>SUMIF(Inputs!$I$4:$R$4,Staff!CI$8,Inputs!$I162:$R162)-SUM($F26:CH26)</f>
        <v>0</v>
      </c>
      <c r="CJ26" s="226">
        <f>SUMIF(Inputs!$I$4:$R$4,Staff!CJ$8,Inputs!$I162:$R162)-SUM($F26:CI26)</f>
        <v>0</v>
      </c>
      <c r="CK26" s="226">
        <f>SUMIF(Inputs!$I$4:$R$4,Staff!CK$8,Inputs!$I162:$R162)-SUM($F26:CJ26)</f>
        <v>0</v>
      </c>
      <c r="CL26" s="226">
        <f>SUMIF(Inputs!$I$4:$R$4,Staff!CL$8,Inputs!$I162:$R162)-SUM($F26:CK26)</f>
        <v>0</v>
      </c>
      <c r="CM26" s="226">
        <f>SUMIF(Inputs!$I$4:$R$4,Staff!CM$8,Inputs!$I162:$R162)-SUM($F26:CL26)</f>
        <v>0</v>
      </c>
      <c r="CN26" s="226">
        <f>SUMIF(Inputs!$I$4:$R$4,Staff!CN$8,Inputs!$I162:$R162)-SUM($F26:CM26)</f>
        <v>0</v>
      </c>
      <c r="CO26" s="226">
        <f>SUMIF(Inputs!$I$4:$R$4,Staff!CO$8,Inputs!$I162:$R162)-SUM($F26:CN26)</f>
        <v>0</v>
      </c>
      <c r="CP26" s="226">
        <f>SUMIF(Inputs!$I$4:$R$4,Staff!CP$8,Inputs!$I162:$R162)-SUM($F26:CO26)</f>
        <v>0</v>
      </c>
      <c r="CQ26" s="226">
        <f>SUMIF(Inputs!$I$4:$R$4,Staff!CQ$8,Inputs!$I162:$R162)-SUM($F26:CP26)</f>
        <v>0</v>
      </c>
      <c r="CR26" s="226">
        <f>SUMIF(Inputs!$I$4:$R$4,Staff!CR$8,Inputs!$I162:$R162)-SUM($F26:CQ26)</f>
        <v>0</v>
      </c>
      <c r="CS26" s="226">
        <f>SUMIF(Inputs!$I$4:$R$4,Staff!CS$8,Inputs!$I162:$R162)-SUM($F26:CR26)</f>
        <v>0</v>
      </c>
      <c r="CT26" s="226">
        <f>SUMIF(Inputs!$I$4:$R$4,Staff!CT$8,Inputs!$I162:$R162)-SUM($F26:CS26)</f>
        <v>0</v>
      </c>
      <c r="CU26" s="226">
        <f>SUMIF(Inputs!$I$4:$R$4,Staff!CU$8,Inputs!$I162:$R162)-SUM($F26:CT26)</f>
        <v>0</v>
      </c>
      <c r="CV26" s="226">
        <f>SUMIF(Inputs!$I$4:$R$4,Staff!CV$8,Inputs!$I162:$R162)-SUM($F26:CU26)</f>
        <v>0</v>
      </c>
      <c r="CW26" s="226">
        <f>SUMIF(Inputs!$I$4:$R$4,Staff!CW$8,Inputs!$I162:$R162)-SUM($F26:CV26)</f>
        <v>0</v>
      </c>
      <c r="CX26" s="226">
        <f>SUMIF(Inputs!$I$4:$R$4,Staff!CX$8,Inputs!$I162:$R162)-SUM($F26:CW26)</f>
        <v>0</v>
      </c>
      <c r="CY26" s="226">
        <f>SUMIF(Inputs!$I$4:$R$4,Staff!CY$8,Inputs!$I162:$R162)-SUM($F26:CX26)</f>
        <v>0</v>
      </c>
      <c r="CZ26" s="226">
        <f>SUMIF(Inputs!$I$4:$R$4,Staff!CZ$8,Inputs!$I162:$R162)-SUM($F26:CY26)</f>
        <v>0</v>
      </c>
      <c r="DA26" s="226">
        <f>SUMIF(Inputs!$I$4:$R$4,Staff!DA$8,Inputs!$I162:$R162)-SUM($F26:CZ26)</f>
        <v>0</v>
      </c>
      <c r="DB26" s="226">
        <f>SUMIF(Inputs!$I$4:$R$4,Staff!DB$8,Inputs!$I162:$R162)-SUM($F26:DA26)</f>
        <v>0</v>
      </c>
      <c r="DC26" s="226">
        <f>SUMIF(Inputs!$I$4:$R$4,Staff!DC$8,Inputs!$I162:$R162)-SUM($F26:DB26)</f>
        <v>0</v>
      </c>
      <c r="DD26" s="226">
        <f>SUMIF(Inputs!$I$4:$R$4,Staff!DD$8,Inputs!$I162:$R162)-SUM($F26:DC26)</f>
        <v>0</v>
      </c>
      <c r="DE26" s="226">
        <f>SUMIF(Inputs!$I$4:$R$4,Staff!DE$8,Inputs!$I162:$R162)-SUM($F26:DD26)</f>
        <v>0</v>
      </c>
      <c r="DF26" s="226">
        <f>SUMIF(Inputs!$I$4:$R$4,Staff!DF$8,Inputs!$I162:$R162)-SUM($F26:DE26)</f>
        <v>0</v>
      </c>
      <c r="DG26" s="226">
        <f>SUMIF(Inputs!$I$4:$R$4,Staff!DG$8,Inputs!$I162:$R162)-SUM($F26:DF26)</f>
        <v>0</v>
      </c>
      <c r="DH26" s="226">
        <f>SUMIF(Inputs!$I$4:$R$4,Staff!DH$8,Inputs!$I162:$R162)-SUM($F26:DG26)</f>
        <v>0</v>
      </c>
      <c r="DI26" s="226">
        <f>SUMIF(Inputs!$I$4:$R$4,Staff!DI$8,Inputs!$I162:$R162)-SUM($F26:DH26)</f>
        <v>0</v>
      </c>
      <c r="DJ26" s="226">
        <f>SUMIF(Inputs!$I$4:$R$4,Staff!DJ$8,Inputs!$I162:$R162)-SUM($F26:DI26)</f>
        <v>0</v>
      </c>
      <c r="DK26" s="226">
        <f>SUMIF(Inputs!$I$4:$R$4,Staff!DK$8,Inputs!$I162:$R162)-SUM($F26:DJ26)</f>
        <v>0</v>
      </c>
      <c r="DL26" s="226">
        <f>SUMIF(Inputs!$I$4:$R$4,Staff!DL$8,Inputs!$I162:$R162)-SUM($F26:DK26)</f>
        <v>0</v>
      </c>
      <c r="DM26" s="226">
        <f>SUMIF(Inputs!$I$4:$R$4,Staff!DM$8,Inputs!$I162:$R162)-SUM($F26:DL26)</f>
        <v>0</v>
      </c>
      <c r="DN26" s="226">
        <f>SUMIF(Inputs!$I$4:$R$4,Staff!DN$8,Inputs!$I162:$R162)-SUM($F26:DM26)</f>
        <v>0</v>
      </c>
      <c r="DO26" s="226">
        <f>SUMIF(Inputs!$I$4:$R$4,Staff!DO$8,Inputs!$I162:$R162)-SUM($F26:DN26)</f>
        <v>0</v>
      </c>
      <c r="DP26" s="226">
        <f>SUMIF(Inputs!$I$4:$R$4,Staff!DP$8,Inputs!$I162:$R162)-SUM($F26:DO26)</f>
        <v>0</v>
      </c>
      <c r="DQ26" s="226">
        <f>SUMIF(Inputs!$I$4:$R$4,Staff!DQ$8,Inputs!$I162:$R162)-SUM($F26:DP26)</f>
        <v>0</v>
      </c>
      <c r="DR26" s="226">
        <f>SUMIF(Inputs!$I$4:$R$4,Staff!DR$8,Inputs!$I162:$R162)-SUM($F26:DQ26)</f>
        <v>0</v>
      </c>
      <c r="DS26" s="226">
        <f>SUMIF(Inputs!$I$4:$R$4,Staff!DS$8,Inputs!$I162:$R162)-SUM($F26:DR26)</f>
        <v>0</v>
      </c>
      <c r="DT26" s="226">
        <f>SUMIF(Inputs!$I$4:$R$4,Staff!DT$8,Inputs!$I162:$R162)-SUM($F26:DS26)</f>
        <v>0</v>
      </c>
      <c r="DU26" s="226">
        <f>SUMIF(Inputs!$I$4:$R$4,Staff!DU$8,Inputs!$I162:$R162)-SUM($F26:DT26)</f>
        <v>0</v>
      </c>
      <c r="DV26" s="226">
        <f>SUMIF(Inputs!$I$4:$R$4,Staff!DV$8,Inputs!$I162:$R162)-SUM($F26:DU26)</f>
        <v>0</v>
      </c>
    </row>
    <row r="27" spans="1:126" ht="12.75" customHeight="1">
      <c r="A27" s="21"/>
      <c r="B27" s="21"/>
      <c r="C27" s="95"/>
      <c r="D27" s="123"/>
      <c r="E27" s="64"/>
      <c r="F27" s="123"/>
      <c r="G27" s="123"/>
      <c r="H27" s="123"/>
      <c r="I27" s="123"/>
      <c r="J27" s="123"/>
      <c r="K27" s="123"/>
      <c r="L27" s="123"/>
      <c r="M27" s="123"/>
      <c r="N27" s="123"/>
      <c r="O27" s="123"/>
      <c r="P27" s="123"/>
      <c r="Q27" s="123"/>
      <c r="R27" s="123"/>
      <c r="S27" s="123"/>
      <c r="T27" s="123"/>
      <c r="U27" s="123"/>
      <c r="V27" s="123"/>
      <c r="W27" s="123"/>
      <c r="X27" s="123"/>
      <c r="Y27" s="123"/>
      <c r="Z27" s="123"/>
      <c r="AA27" s="123"/>
      <c r="AB27" s="123"/>
      <c r="AC27" s="123"/>
      <c r="AD27" s="123"/>
      <c r="AE27" s="123"/>
      <c r="AF27" s="123"/>
      <c r="AG27" s="123"/>
      <c r="AH27" s="123"/>
      <c r="AI27" s="123"/>
      <c r="AJ27" s="123"/>
      <c r="AK27" s="123"/>
      <c r="AL27" s="123"/>
      <c r="AM27" s="123"/>
      <c r="AN27" s="123"/>
      <c r="AO27" s="123"/>
      <c r="AP27" s="123"/>
      <c r="AQ27" s="123"/>
      <c r="AR27" s="123"/>
      <c r="AS27" s="123"/>
      <c r="AT27" s="123"/>
      <c r="AU27" s="123"/>
      <c r="AV27" s="123"/>
      <c r="AW27" s="123"/>
      <c r="AX27" s="123"/>
      <c r="AY27" s="123"/>
      <c r="AZ27" s="123"/>
      <c r="BA27" s="123"/>
      <c r="BB27" s="123"/>
      <c r="BC27" s="123"/>
      <c r="BD27" s="123"/>
      <c r="BE27" s="123"/>
      <c r="BF27" s="123"/>
      <c r="BG27" s="123"/>
      <c r="BH27" s="123"/>
      <c r="BI27" s="123"/>
      <c r="BJ27" s="123"/>
      <c r="BK27" s="123"/>
      <c r="BL27" s="123"/>
      <c r="BM27" s="123"/>
      <c r="BN27" s="123"/>
      <c r="BO27" s="123"/>
      <c r="BP27" s="123"/>
      <c r="BQ27" s="123"/>
      <c r="BR27" s="123"/>
      <c r="BS27" s="123"/>
      <c r="BT27" s="123"/>
      <c r="BU27" s="123"/>
      <c r="BV27" s="123"/>
      <c r="BW27" s="123"/>
      <c r="BX27" s="123"/>
      <c r="BY27" s="123"/>
      <c r="BZ27" s="123"/>
      <c r="CA27" s="123"/>
      <c r="CB27" s="123"/>
      <c r="CC27" s="123"/>
      <c r="CD27" s="123"/>
      <c r="CE27" s="123"/>
      <c r="CF27" s="123"/>
      <c r="CG27" s="123"/>
      <c r="CH27" s="123"/>
      <c r="CI27" s="123"/>
      <c r="CJ27" s="123"/>
      <c r="CK27" s="123"/>
      <c r="CL27" s="123"/>
      <c r="CM27" s="123"/>
      <c r="CN27" s="123"/>
      <c r="CO27" s="123"/>
      <c r="CP27" s="123"/>
      <c r="CQ27" s="123"/>
      <c r="CR27" s="123"/>
      <c r="CS27" s="123"/>
      <c r="CT27" s="123"/>
      <c r="CU27" s="123"/>
      <c r="CV27" s="123"/>
      <c r="CW27" s="123"/>
      <c r="CX27" s="123"/>
      <c r="CY27" s="123"/>
      <c r="CZ27" s="123"/>
      <c r="DA27" s="123"/>
      <c r="DB27" s="123"/>
      <c r="DC27" s="123"/>
      <c r="DD27" s="123"/>
      <c r="DE27" s="123"/>
      <c r="DF27" s="123"/>
      <c r="DG27" s="123"/>
      <c r="DH27" s="123"/>
      <c r="DI27" s="123"/>
      <c r="DJ27" s="123"/>
      <c r="DK27" s="123"/>
      <c r="DL27" s="123"/>
      <c r="DM27" s="123"/>
      <c r="DN27" s="123"/>
      <c r="DO27" s="123"/>
      <c r="DP27" s="123"/>
      <c r="DQ27" s="123"/>
      <c r="DR27" s="123"/>
      <c r="DS27" s="123"/>
      <c r="DT27" s="123"/>
      <c r="DU27" s="123"/>
      <c r="DV27" s="123"/>
    </row>
    <row r="28" spans="1:126" ht="12.75" customHeight="1">
      <c r="A28" s="21"/>
      <c r="B28" s="62" t="s">
        <v>444</v>
      </c>
      <c r="C28" s="95" t="s">
        <v>188</v>
      </c>
      <c r="D28" s="223">
        <f>SUM(D12,D15,D22)</f>
        <v>0</v>
      </c>
      <c r="E28" s="64"/>
      <c r="F28" s="223">
        <f>F12+F15+F22</f>
        <v>10</v>
      </c>
      <c r="G28" s="223">
        <f t="shared" ref="G28:DV28" si="6">G12+G15+G22+F28</f>
        <v>0</v>
      </c>
      <c r="H28" s="223">
        <f t="shared" si="6"/>
        <v>0</v>
      </c>
      <c r="I28" s="223">
        <f t="shared" si="6"/>
        <v>0</v>
      </c>
      <c r="J28" s="223">
        <f t="shared" si="6"/>
        <v>0</v>
      </c>
      <c r="K28" s="223">
        <f t="shared" si="6"/>
        <v>0</v>
      </c>
      <c r="L28" s="223">
        <f t="shared" si="6"/>
        <v>0</v>
      </c>
      <c r="M28" s="223">
        <f t="shared" si="6"/>
        <v>0</v>
      </c>
      <c r="N28" s="223">
        <f t="shared" si="6"/>
        <v>0</v>
      </c>
      <c r="O28" s="223">
        <f t="shared" si="6"/>
        <v>0</v>
      </c>
      <c r="P28" s="223">
        <f t="shared" si="6"/>
        <v>0</v>
      </c>
      <c r="Q28" s="223">
        <f t="shared" si="6"/>
        <v>0</v>
      </c>
      <c r="R28" s="223">
        <f t="shared" si="6"/>
        <v>0</v>
      </c>
      <c r="S28" s="223">
        <f t="shared" si="6"/>
        <v>0</v>
      </c>
      <c r="T28" s="223">
        <f t="shared" si="6"/>
        <v>0</v>
      </c>
      <c r="U28" s="223">
        <f t="shared" si="6"/>
        <v>0</v>
      </c>
      <c r="V28" s="223">
        <f t="shared" si="6"/>
        <v>0</v>
      </c>
      <c r="W28" s="223">
        <f t="shared" si="6"/>
        <v>0</v>
      </c>
      <c r="X28" s="223">
        <f t="shared" si="6"/>
        <v>0</v>
      </c>
      <c r="Y28" s="223">
        <f t="shared" si="6"/>
        <v>0</v>
      </c>
      <c r="Z28" s="223">
        <f t="shared" si="6"/>
        <v>0</v>
      </c>
      <c r="AA28" s="223">
        <f t="shared" si="6"/>
        <v>0</v>
      </c>
      <c r="AB28" s="223">
        <f t="shared" si="6"/>
        <v>0</v>
      </c>
      <c r="AC28" s="223">
        <f t="shared" si="6"/>
        <v>0</v>
      </c>
      <c r="AD28" s="223">
        <f t="shared" si="6"/>
        <v>0</v>
      </c>
      <c r="AE28" s="223">
        <f t="shared" si="6"/>
        <v>0</v>
      </c>
      <c r="AF28" s="223">
        <f t="shared" si="6"/>
        <v>0</v>
      </c>
      <c r="AG28" s="223">
        <f t="shared" si="6"/>
        <v>0</v>
      </c>
      <c r="AH28" s="223">
        <f t="shared" si="6"/>
        <v>0</v>
      </c>
      <c r="AI28" s="223">
        <f t="shared" si="6"/>
        <v>0</v>
      </c>
      <c r="AJ28" s="223">
        <f t="shared" si="6"/>
        <v>0</v>
      </c>
      <c r="AK28" s="223">
        <f t="shared" si="6"/>
        <v>0</v>
      </c>
      <c r="AL28" s="223">
        <f t="shared" si="6"/>
        <v>0</v>
      </c>
      <c r="AM28" s="223">
        <f t="shared" si="6"/>
        <v>0</v>
      </c>
      <c r="AN28" s="223">
        <f t="shared" si="6"/>
        <v>0</v>
      </c>
      <c r="AO28" s="223">
        <f t="shared" si="6"/>
        <v>0</v>
      </c>
      <c r="AP28" s="223">
        <f t="shared" si="6"/>
        <v>0</v>
      </c>
      <c r="AQ28" s="223">
        <f t="shared" si="6"/>
        <v>0</v>
      </c>
      <c r="AR28" s="223">
        <f t="shared" si="6"/>
        <v>0</v>
      </c>
      <c r="AS28" s="223">
        <f t="shared" si="6"/>
        <v>0</v>
      </c>
      <c r="AT28" s="223">
        <f t="shared" si="6"/>
        <v>0</v>
      </c>
      <c r="AU28" s="223">
        <f t="shared" si="6"/>
        <v>0</v>
      </c>
      <c r="AV28" s="223">
        <f t="shared" si="6"/>
        <v>0</v>
      </c>
      <c r="AW28" s="223">
        <f t="shared" si="6"/>
        <v>0</v>
      </c>
      <c r="AX28" s="223">
        <f t="shared" si="6"/>
        <v>0</v>
      </c>
      <c r="AY28" s="223">
        <f t="shared" si="6"/>
        <v>0</v>
      </c>
      <c r="AZ28" s="223">
        <f t="shared" si="6"/>
        <v>0</v>
      </c>
      <c r="BA28" s="223">
        <f t="shared" si="6"/>
        <v>0</v>
      </c>
      <c r="BB28" s="223">
        <f t="shared" si="6"/>
        <v>0</v>
      </c>
      <c r="BC28" s="223">
        <f t="shared" si="6"/>
        <v>0</v>
      </c>
      <c r="BD28" s="223">
        <f t="shared" si="6"/>
        <v>0</v>
      </c>
      <c r="BE28" s="223">
        <f t="shared" si="6"/>
        <v>0</v>
      </c>
      <c r="BF28" s="223">
        <f t="shared" si="6"/>
        <v>0</v>
      </c>
      <c r="BG28" s="223">
        <f t="shared" si="6"/>
        <v>0</v>
      </c>
      <c r="BH28" s="223">
        <f t="shared" si="6"/>
        <v>0</v>
      </c>
      <c r="BI28" s="223">
        <f t="shared" si="6"/>
        <v>0</v>
      </c>
      <c r="BJ28" s="223">
        <f t="shared" si="6"/>
        <v>0</v>
      </c>
      <c r="BK28" s="223">
        <f t="shared" si="6"/>
        <v>0</v>
      </c>
      <c r="BL28" s="223">
        <f t="shared" si="6"/>
        <v>0</v>
      </c>
      <c r="BM28" s="223">
        <f t="shared" si="6"/>
        <v>0</v>
      </c>
      <c r="BN28" s="223">
        <f t="shared" si="6"/>
        <v>0</v>
      </c>
      <c r="BO28" s="223">
        <f t="shared" si="6"/>
        <v>0</v>
      </c>
      <c r="BP28" s="223">
        <f t="shared" si="6"/>
        <v>0</v>
      </c>
      <c r="BQ28" s="223">
        <f t="shared" si="6"/>
        <v>0</v>
      </c>
      <c r="BR28" s="223">
        <f t="shared" si="6"/>
        <v>0</v>
      </c>
      <c r="BS28" s="223">
        <f t="shared" si="6"/>
        <v>0</v>
      </c>
      <c r="BT28" s="223">
        <f t="shared" si="6"/>
        <v>0</v>
      </c>
      <c r="BU28" s="223">
        <f t="shared" si="6"/>
        <v>0</v>
      </c>
      <c r="BV28" s="223">
        <f t="shared" si="6"/>
        <v>0</v>
      </c>
      <c r="BW28" s="223">
        <f t="shared" si="6"/>
        <v>0</v>
      </c>
      <c r="BX28" s="223">
        <f t="shared" si="6"/>
        <v>0</v>
      </c>
      <c r="BY28" s="223">
        <f t="shared" si="6"/>
        <v>0</v>
      </c>
      <c r="BZ28" s="223">
        <f t="shared" si="6"/>
        <v>0</v>
      </c>
      <c r="CA28" s="223">
        <f t="shared" si="6"/>
        <v>0</v>
      </c>
      <c r="CB28" s="223">
        <f t="shared" si="6"/>
        <v>0</v>
      </c>
      <c r="CC28" s="223">
        <f t="shared" si="6"/>
        <v>0</v>
      </c>
      <c r="CD28" s="223">
        <f t="shared" si="6"/>
        <v>0</v>
      </c>
      <c r="CE28" s="223">
        <f t="shared" si="6"/>
        <v>0</v>
      </c>
      <c r="CF28" s="223">
        <f t="shared" si="6"/>
        <v>0</v>
      </c>
      <c r="CG28" s="223">
        <f t="shared" si="6"/>
        <v>0</v>
      </c>
      <c r="CH28" s="223">
        <f t="shared" si="6"/>
        <v>0</v>
      </c>
      <c r="CI28" s="223">
        <f t="shared" si="6"/>
        <v>0</v>
      </c>
      <c r="CJ28" s="223">
        <f t="shared" si="6"/>
        <v>0</v>
      </c>
      <c r="CK28" s="223">
        <f t="shared" si="6"/>
        <v>0</v>
      </c>
      <c r="CL28" s="223">
        <f t="shared" si="6"/>
        <v>0</v>
      </c>
      <c r="CM28" s="223">
        <f t="shared" si="6"/>
        <v>0</v>
      </c>
      <c r="CN28" s="223">
        <f t="shared" si="6"/>
        <v>0</v>
      </c>
      <c r="CO28" s="223">
        <f t="shared" si="6"/>
        <v>0</v>
      </c>
      <c r="CP28" s="223">
        <f t="shared" si="6"/>
        <v>0</v>
      </c>
      <c r="CQ28" s="223">
        <f t="shared" si="6"/>
        <v>0</v>
      </c>
      <c r="CR28" s="223">
        <f t="shared" si="6"/>
        <v>0</v>
      </c>
      <c r="CS28" s="223">
        <f t="shared" si="6"/>
        <v>0</v>
      </c>
      <c r="CT28" s="223">
        <f t="shared" si="6"/>
        <v>0</v>
      </c>
      <c r="CU28" s="223">
        <f t="shared" si="6"/>
        <v>0</v>
      </c>
      <c r="CV28" s="223">
        <f t="shared" si="6"/>
        <v>0</v>
      </c>
      <c r="CW28" s="223">
        <f t="shared" si="6"/>
        <v>0</v>
      </c>
      <c r="CX28" s="223">
        <f t="shared" si="6"/>
        <v>0</v>
      </c>
      <c r="CY28" s="223">
        <f t="shared" si="6"/>
        <v>0</v>
      </c>
      <c r="CZ28" s="223">
        <f t="shared" si="6"/>
        <v>0</v>
      </c>
      <c r="DA28" s="223">
        <f t="shared" si="6"/>
        <v>0</v>
      </c>
      <c r="DB28" s="223">
        <f t="shared" si="6"/>
        <v>0</v>
      </c>
      <c r="DC28" s="223">
        <f t="shared" si="6"/>
        <v>0</v>
      </c>
      <c r="DD28" s="223">
        <f t="shared" si="6"/>
        <v>0</v>
      </c>
      <c r="DE28" s="223">
        <f t="shared" si="6"/>
        <v>0</v>
      </c>
      <c r="DF28" s="223">
        <f t="shared" si="6"/>
        <v>0</v>
      </c>
      <c r="DG28" s="223">
        <f t="shared" si="6"/>
        <v>0</v>
      </c>
      <c r="DH28" s="223">
        <f t="shared" si="6"/>
        <v>0</v>
      </c>
      <c r="DI28" s="223">
        <f t="shared" si="6"/>
        <v>0</v>
      </c>
      <c r="DJ28" s="223">
        <f t="shared" si="6"/>
        <v>0</v>
      </c>
      <c r="DK28" s="223">
        <f t="shared" si="6"/>
        <v>0</v>
      </c>
      <c r="DL28" s="223">
        <f t="shared" si="6"/>
        <v>0</v>
      </c>
      <c r="DM28" s="223">
        <f t="shared" si="6"/>
        <v>0</v>
      </c>
      <c r="DN28" s="223">
        <f t="shared" si="6"/>
        <v>0</v>
      </c>
      <c r="DO28" s="223">
        <f t="shared" si="6"/>
        <v>0</v>
      </c>
      <c r="DP28" s="223">
        <f t="shared" si="6"/>
        <v>0</v>
      </c>
      <c r="DQ28" s="223">
        <f t="shared" si="6"/>
        <v>0</v>
      </c>
      <c r="DR28" s="223">
        <f t="shared" si="6"/>
        <v>0</v>
      </c>
      <c r="DS28" s="223">
        <f t="shared" si="6"/>
        <v>0</v>
      </c>
      <c r="DT28" s="223">
        <f t="shared" si="6"/>
        <v>0</v>
      </c>
      <c r="DU28" s="223">
        <f t="shared" si="6"/>
        <v>0</v>
      </c>
      <c r="DV28" s="223">
        <f t="shared" si="6"/>
        <v>0</v>
      </c>
    </row>
    <row r="29" spans="1:126" ht="12.75" customHeight="1">
      <c r="A29" s="21"/>
      <c r="B29" s="21"/>
      <c r="C29" s="79"/>
      <c r="D29" s="21"/>
      <c r="E29" s="64"/>
      <c r="F29" s="227"/>
      <c r="G29" s="227"/>
      <c r="H29" s="227"/>
      <c r="I29" s="227"/>
      <c r="J29" s="227"/>
      <c r="K29" s="227"/>
      <c r="L29" s="227"/>
      <c r="M29" s="227"/>
      <c r="N29" s="227"/>
      <c r="O29" s="227"/>
      <c r="P29" s="227"/>
      <c r="Q29" s="227"/>
      <c r="R29" s="227"/>
      <c r="S29" s="21"/>
      <c r="T29" s="227"/>
      <c r="U29" s="227"/>
      <c r="V29" s="227"/>
      <c r="W29" s="227"/>
      <c r="X29" s="227"/>
      <c r="Y29" s="227"/>
      <c r="Z29" s="227"/>
      <c r="AA29" s="227"/>
      <c r="AB29" s="227"/>
      <c r="AC29" s="227"/>
      <c r="AD29" s="227"/>
      <c r="AE29" s="227"/>
      <c r="AF29" s="227"/>
      <c r="AG29" s="227"/>
      <c r="AH29" s="227"/>
      <c r="AI29" s="227"/>
      <c r="AJ29" s="227"/>
      <c r="AK29" s="227"/>
      <c r="AL29" s="227"/>
      <c r="AM29" s="227"/>
      <c r="AN29" s="227"/>
      <c r="AO29" s="227"/>
      <c r="AP29" s="227"/>
      <c r="AQ29" s="227"/>
      <c r="AR29" s="227"/>
      <c r="AS29" s="227"/>
      <c r="AT29" s="227"/>
      <c r="AU29" s="227"/>
      <c r="AV29" s="227"/>
      <c r="AW29" s="227"/>
      <c r="AX29" s="227"/>
      <c r="AY29" s="227"/>
      <c r="AZ29" s="227"/>
      <c r="BA29" s="227"/>
      <c r="BB29" s="227"/>
      <c r="BC29" s="227"/>
      <c r="BD29" s="227"/>
      <c r="BE29" s="227"/>
      <c r="BF29" s="227"/>
      <c r="BG29" s="227"/>
      <c r="BH29" s="227"/>
      <c r="BI29" s="227"/>
      <c r="BJ29" s="227"/>
      <c r="BK29" s="227"/>
      <c r="BL29" s="227"/>
      <c r="BM29" s="227"/>
      <c r="BN29" s="227"/>
      <c r="BO29" s="227"/>
      <c r="BP29" s="227"/>
      <c r="BQ29" s="227"/>
      <c r="BR29" s="227"/>
      <c r="BS29" s="227"/>
      <c r="BT29" s="227"/>
      <c r="BU29" s="227"/>
      <c r="BV29" s="227"/>
      <c r="BW29" s="227"/>
      <c r="BX29" s="227"/>
      <c r="BY29" s="227"/>
      <c r="BZ29" s="227"/>
      <c r="CA29" s="227"/>
      <c r="CB29" s="227"/>
      <c r="CC29" s="227"/>
      <c r="CD29" s="227"/>
      <c r="CE29" s="227"/>
      <c r="CF29" s="227"/>
      <c r="CG29" s="227"/>
      <c r="CH29" s="227"/>
      <c r="CI29" s="227"/>
      <c r="CJ29" s="227"/>
      <c r="CK29" s="227"/>
      <c r="CL29" s="227"/>
      <c r="CM29" s="227"/>
      <c r="CN29" s="227"/>
      <c r="CO29" s="227"/>
      <c r="CP29" s="227"/>
      <c r="CQ29" s="227"/>
      <c r="CR29" s="227"/>
      <c r="CS29" s="227"/>
      <c r="CT29" s="227"/>
      <c r="CU29" s="227"/>
      <c r="CV29" s="227"/>
      <c r="CW29" s="227"/>
      <c r="CX29" s="227"/>
      <c r="CY29" s="227"/>
      <c r="CZ29" s="227"/>
      <c r="DA29" s="227"/>
      <c r="DB29" s="227"/>
      <c r="DC29" s="227"/>
      <c r="DD29" s="227"/>
      <c r="DE29" s="227"/>
      <c r="DF29" s="227"/>
      <c r="DG29" s="227"/>
      <c r="DH29" s="227"/>
      <c r="DI29" s="227"/>
      <c r="DJ29" s="227"/>
      <c r="DK29" s="227"/>
      <c r="DL29" s="227"/>
      <c r="DM29" s="227"/>
      <c r="DN29" s="227"/>
      <c r="DO29" s="227"/>
      <c r="DP29" s="227"/>
      <c r="DQ29" s="227"/>
      <c r="DR29" s="227"/>
      <c r="DS29" s="227"/>
      <c r="DT29" s="227"/>
      <c r="DU29" s="227"/>
      <c r="DV29" s="227"/>
    </row>
    <row r="30" spans="1:126" ht="12" customHeight="1">
      <c r="A30" s="21"/>
      <c r="B30" s="43" t="s">
        <v>445</v>
      </c>
      <c r="C30" s="175"/>
      <c r="D30" s="44"/>
      <c r="E30" s="64"/>
      <c r="F30" s="44"/>
      <c r="G30" s="44"/>
      <c r="H30" s="44"/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  <c r="AA30" s="44"/>
      <c r="AB30" s="44"/>
      <c r="AC30" s="44"/>
      <c r="AD30" s="44"/>
      <c r="AE30" s="44"/>
      <c r="AF30" s="44"/>
      <c r="AG30" s="44"/>
      <c r="AH30" s="44"/>
      <c r="AI30" s="44"/>
      <c r="AJ30" s="44"/>
      <c r="AK30" s="44"/>
      <c r="AL30" s="44"/>
      <c r="AM30" s="44"/>
      <c r="AN30" s="44"/>
      <c r="AO30" s="44"/>
      <c r="AP30" s="44"/>
      <c r="AQ30" s="44"/>
      <c r="AR30" s="44"/>
      <c r="AS30" s="44"/>
      <c r="AT30" s="44"/>
      <c r="AU30" s="44"/>
      <c r="AV30" s="44"/>
      <c r="AW30" s="44"/>
      <c r="AX30" s="44"/>
      <c r="AY30" s="44"/>
      <c r="AZ30" s="44"/>
      <c r="BA30" s="44"/>
      <c r="BB30" s="44"/>
      <c r="BC30" s="44"/>
      <c r="BD30" s="44"/>
      <c r="BE30" s="44"/>
      <c r="BF30" s="44"/>
      <c r="BG30" s="44"/>
      <c r="BH30" s="44"/>
      <c r="BI30" s="44"/>
      <c r="BJ30" s="44"/>
      <c r="BK30" s="44"/>
      <c r="BL30" s="44"/>
      <c r="BM30" s="44"/>
      <c r="BN30" s="44"/>
      <c r="BO30" s="44"/>
      <c r="BP30" s="44"/>
      <c r="BQ30" s="44"/>
      <c r="BR30" s="44"/>
      <c r="BS30" s="44"/>
      <c r="BT30" s="44"/>
      <c r="BU30" s="44"/>
      <c r="BV30" s="44"/>
      <c r="BW30" s="44"/>
      <c r="BX30" s="44"/>
      <c r="BY30" s="44"/>
      <c r="BZ30" s="44"/>
      <c r="CA30" s="44"/>
      <c r="CB30" s="44"/>
      <c r="CC30" s="44"/>
      <c r="CD30" s="44"/>
      <c r="CE30" s="44"/>
      <c r="CF30" s="44"/>
      <c r="CG30" s="44"/>
      <c r="CH30" s="44"/>
      <c r="CI30" s="44"/>
      <c r="CJ30" s="44"/>
      <c r="CK30" s="44"/>
      <c r="CL30" s="44"/>
      <c r="CM30" s="44"/>
      <c r="CN30" s="44"/>
      <c r="CO30" s="44"/>
      <c r="CP30" s="44"/>
      <c r="CQ30" s="44"/>
      <c r="CR30" s="44"/>
      <c r="CS30" s="44"/>
      <c r="CT30" s="44"/>
      <c r="CU30" s="44"/>
      <c r="CV30" s="44"/>
      <c r="CW30" s="44"/>
      <c r="CX30" s="44"/>
      <c r="CY30" s="44"/>
      <c r="CZ30" s="44"/>
      <c r="DA30" s="44"/>
      <c r="DB30" s="44"/>
      <c r="DC30" s="44"/>
      <c r="DD30" s="44"/>
      <c r="DE30" s="44"/>
      <c r="DF30" s="44"/>
      <c r="DG30" s="44"/>
      <c r="DH30" s="44"/>
      <c r="DI30" s="44"/>
      <c r="DJ30" s="44"/>
      <c r="DK30" s="44"/>
      <c r="DL30" s="44"/>
      <c r="DM30" s="44"/>
      <c r="DN30" s="44"/>
      <c r="DO30" s="44"/>
      <c r="DP30" s="44"/>
      <c r="DQ30" s="44"/>
      <c r="DR30" s="44"/>
      <c r="DS30" s="44"/>
      <c r="DT30" s="44"/>
      <c r="DU30" s="44"/>
      <c r="DV30" s="44"/>
    </row>
    <row r="31" spans="1:126" ht="12" customHeight="1">
      <c r="A31" s="21"/>
      <c r="B31" s="62"/>
      <c r="C31" s="79"/>
      <c r="D31" s="21"/>
      <c r="E31" s="64"/>
      <c r="F31" s="227"/>
      <c r="G31" s="227"/>
      <c r="H31" s="227"/>
      <c r="I31" s="227"/>
      <c r="J31" s="227"/>
      <c r="K31" s="227"/>
      <c r="L31" s="227"/>
      <c r="M31" s="227"/>
      <c r="N31" s="227"/>
      <c r="O31" s="227"/>
      <c r="P31" s="227"/>
      <c r="Q31" s="227"/>
      <c r="R31" s="227"/>
      <c r="S31" s="227"/>
      <c r="T31" s="227"/>
      <c r="U31" s="227"/>
      <c r="V31" s="227"/>
      <c r="W31" s="227"/>
      <c r="X31" s="227"/>
      <c r="Y31" s="227"/>
      <c r="Z31" s="227"/>
      <c r="AA31" s="227"/>
      <c r="AB31" s="227"/>
      <c r="AC31" s="227"/>
      <c r="AD31" s="227"/>
      <c r="AE31" s="227"/>
      <c r="AF31" s="227"/>
      <c r="AG31" s="227"/>
      <c r="AH31" s="227"/>
      <c r="AI31" s="227"/>
      <c r="AJ31" s="227"/>
      <c r="AK31" s="227"/>
      <c r="AL31" s="227"/>
      <c r="AM31" s="227"/>
      <c r="AN31" s="227"/>
      <c r="AO31" s="227"/>
      <c r="AP31" s="227"/>
      <c r="AQ31" s="227"/>
      <c r="AR31" s="227"/>
      <c r="AS31" s="227"/>
      <c r="AT31" s="227"/>
      <c r="AU31" s="227"/>
      <c r="AV31" s="227"/>
      <c r="AW31" s="227"/>
      <c r="AX31" s="227"/>
      <c r="AY31" s="227"/>
      <c r="AZ31" s="227"/>
      <c r="BA31" s="227"/>
      <c r="BB31" s="227"/>
      <c r="BC31" s="227"/>
      <c r="BD31" s="227"/>
      <c r="BE31" s="227"/>
      <c r="BF31" s="227"/>
      <c r="BG31" s="227"/>
      <c r="BH31" s="227"/>
      <c r="BI31" s="227"/>
      <c r="BJ31" s="227"/>
      <c r="BK31" s="227"/>
      <c r="BL31" s="227"/>
      <c r="BM31" s="227"/>
      <c r="BN31" s="227"/>
      <c r="BO31" s="227"/>
      <c r="BP31" s="227"/>
      <c r="BQ31" s="227"/>
      <c r="BR31" s="227"/>
      <c r="BS31" s="227"/>
      <c r="BT31" s="227"/>
      <c r="BU31" s="227"/>
      <c r="BV31" s="227"/>
      <c r="BW31" s="227"/>
      <c r="BX31" s="227"/>
      <c r="BY31" s="227"/>
      <c r="BZ31" s="227"/>
      <c r="CA31" s="227"/>
      <c r="CB31" s="227"/>
      <c r="CC31" s="227"/>
      <c r="CD31" s="227"/>
      <c r="CE31" s="227"/>
      <c r="CF31" s="227"/>
      <c r="CG31" s="227"/>
      <c r="CH31" s="227"/>
      <c r="CI31" s="227"/>
      <c r="CJ31" s="227"/>
      <c r="CK31" s="227"/>
      <c r="CL31" s="227"/>
      <c r="CM31" s="227"/>
      <c r="CN31" s="227"/>
      <c r="CO31" s="227"/>
      <c r="CP31" s="227"/>
      <c r="CQ31" s="227"/>
      <c r="CR31" s="227"/>
      <c r="CS31" s="227"/>
      <c r="CT31" s="227"/>
      <c r="CU31" s="227"/>
      <c r="CV31" s="227"/>
      <c r="CW31" s="227"/>
      <c r="CX31" s="227"/>
      <c r="CY31" s="227"/>
      <c r="CZ31" s="227"/>
      <c r="DA31" s="227"/>
      <c r="DB31" s="227"/>
      <c r="DC31" s="227"/>
      <c r="DD31" s="227"/>
      <c r="DE31" s="227"/>
      <c r="DF31" s="227"/>
      <c r="DG31" s="227"/>
      <c r="DH31" s="227"/>
      <c r="DI31" s="227"/>
      <c r="DJ31" s="227"/>
      <c r="DK31" s="227"/>
      <c r="DL31" s="227"/>
      <c r="DM31" s="227"/>
      <c r="DN31" s="227"/>
      <c r="DO31" s="227"/>
      <c r="DP31" s="227"/>
      <c r="DQ31" s="227"/>
      <c r="DR31" s="227"/>
      <c r="DS31" s="227"/>
      <c r="DT31" s="227"/>
      <c r="DU31" s="227"/>
      <c r="DV31" s="227"/>
    </row>
    <row r="32" spans="1:126" ht="12.75" customHeight="1">
      <c r="A32" s="21"/>
      <c r="B32" s="96" t="str">
        <f t="shared" ref="B32:B46" si="7">B12</f>
        <v>Административный персонал</v>
      </c>
      <c r="C32" s="79"/>
      <c r="D32" s="21"/>
      <c r="E32" s="64"/>
      <c r="F32" s="143"/>
      <c r="G32" s="143"/>
      <c r="H32" s="143"/>
      <c r="I32" s="143"/>
      <c r="J32" s="143"/>
      <c r="K32" s="143"/>
      <c r="L32" s="143"/>
      <c r="M32" s="143"/>
      <c r="N32" s="143"/>
      <c r="O32" s="143"/>
      <c r="P32" s="143"/>
      <c r="Q32" s="143"/>
      <c r="R32" s="143"/>
      <c r="S32" s="143"/>
      <c r="T32" s="143"/>
      <c r="U32" s="143"/>
      <c r="V32" s="143"/>
      <c r="W32" s="143"/>
      <c r="X32" s="143"/>
      <c r="Y32" s="143"/>
      <c r="Z32" s="143"/>
      <c r="AA32" s="143"/>
      <c r="AB32" s="143"/>
      <c r="AC32" s="143"/>
      <c r="AD32" s="143"/>
      <c r="AE32" s="143"/>
      <c r="AF32" s="143"/>
      <c r="AG32" s="143"/>
      <c r="AH32" s="143"/>
      <c r="AI32" s="143"/>
      <c r="AJ32" s="143"/>
      <c r="AK32" s="143"/>
      <c r="AL32" s="143"/>
      <c r="AM32" s="143"/>
      <c r="AN32" s="143"/>
      <c r="AO32" s="143"/>
      <c r="AP32" s="143"/>
      <c r="AQ32" s="143"/>
      <c r="AR32" s="143"/>
      <c r="AS32" s="143"/>
      <c r="AT32" s="143"/>
      <c r="AU32" s="143"/>
      <c r="AV32" s="143"/>
      <c r="AW32" s="143"/>
      <c r="AX32" s="143"/>
      <c r="AY32" s="143"/>
      <c r="AZ32" s="143"/>
      <c r="BA32" s="143"/>
      <c r="BB32" s="143"/>
      <c r="BC32" s="143"/>
      <c r="BD32" s="143"/>
      <c r="BE32" s="143"/>
      <c r="BF32" s="143"/>
      <c r="BG32" s="143"/>
      <c r="BH32" s="143"/>
      <c r="BI32" s="143"/>
      <c r="BJ32" s="143"/>
      <c r="BK32" s="143"/>
      <c r="BL32" s="143"/>
      <c r="BM32" s="143"/>
      <c r="BN32" s="143"/>
      <c r="BO32" s="143"/>
      <c r="BP32" s="143"/>
      <c r="BQ32" s="143"/>
      <c r="BR32" s="143"/>
      <c r="BS32" s="143"/>
      <c r="BT32" s="143"/>
      <c r="BU32" s="143"/>
      <c r="BV32" s="143"/>
      <c r="BW32" s="143"/>
      <c r="BX32" s="143"/>
      <c r="BY32" s="143"/>
      <c r="BZ32" s="143"/>
      <c r="CA32" s="143"/>
      <c r="CB32" s="143"/>
      <c r="CC32" s="143"/>
      <c r="CD32" s="143"/>
      <c r="CE32" s="143"/>
      <c r="CF32" s="143"/>
      <c r="CG32" s="143"/>
      <c r="CH32" s="143"/>
      <c r="CI32" s="143"/>
      <c r="CJ32" s="143"/>
      <c r="CK32" s="143"/>
      <c r="CL32" s="143"/>
      <c r="CM32" s="143"/>
      <c r="CN32" s="143"/>
      <c r="CO32" s="143"/>
      <c r="CP32" s="143"/>
      <c r="CQ32" s="143"/>
      <c r="CR32" s="143"/>
      <c r="CS32" s="143"/>
      <c r="CT32" s="143"/>
      <c r="CU32" s="143"/>
      <c r="CV32" s="143"/>
      <c r="CW32" s="143"/>
      <c r="CX32" s="143"/>
      <c r="CY32" s="143"/>
      <c r="CZ32" s="143"/>
      <c r="DA32" s="143"/>
      <c r="DB32" s="143"/>
      <c r="DC32" s="143"/>
      <c r="DD32" s="143"/>
      <c r="DE32" s="143"/>
      <c r="DF32" s="143"/>
      <c r="DG32" s="143"/>
      <c r="DH32" s="143"/>
      <c r="DI32" s="143"/>
      <c r="DJ32" s="143"/>
      <c r="DK32" s="143"/>
      <c r="DL32" s="143"/>
      <c r="DM32" s="143"/>
      <c r="DN32" s="143"/>
      <c r="DO32" s="143"/>
      <c r="DP32" s="143"/>
      <c r="DQ32" s="143"/>
      <c r="DR32" s="143"/>
      <c r="DS32" s="143"/>
      <c r="DT32" s="143"/>
      <c r="DU32" s="143"/>
      <c r="DV32" s="143"/>
    </row>
    <row r="33" spans="1:126" ht="12.75" customHeight="1">
      <c r="A33" s="21"/>
      <c r="B33" s="98" t="str">
        <f t="shared" si="7"/>
        <v>Директор</v>
      </c>
      <c r="C33" s="79" t="s">
        <v>77</v>
      </c>
      <c r="D33" s="21"/>
      <c r="E33" s="64"/>
      <c r="F33" s="143">
        <f>Inputs!G166</f>
        <v>0</v>
      </c>
      <c r="G33" s="143">
        <f>SUMIF(Inputs!$I$4:$R$4,Staff!G$8,Inputs!$I$16:$R$16)*Staff!$F33</f>
        <v>0</v>
      </c>
      <c r="H33" s="143">
        <f>SUMIF(Inputs!$I$4:$R$4,Staff!H$8,Inputs!$I$16:$R$16)*Staff!$F33</f>
        <v>0</v>
      </c>
      <c r="I33" s="143">
        <f>SUMIF(Inputs!$I$4:$R$4,Staff!I$8,Inputs!$I$16:$R$16)*Staff!$F33</f>
        <v>0</v>
      </c>
      <c r="J33" s="143">
        <f>SUMIF(Inputs!$I$4:$R$4,Staff!J$8,Inputs!$I$16:$R$16)*Staff!$F33</f>
        <v>0</v>
      </c>
      <c r="K33" s="143">
        <f>SUMIF(Inputs!$I$4:$R$4,Staff!K$8,Inputs!$I$16:$R$16)*Staff!$F33</f>
        <v>0</v>
      </c>
      <c r="L33" s="143">
        <f>SUMIF(Inputs!$I$4:$R$4,Staff!L$8,Inputs!$I$16:$R$16)*Staff!$F33</f>
        <v>0</v>
      </c>
      <c r="M33" s="143">
        <f>SUMIF(Inputs!$I$4:$R$4,Staff!M$8,Inputs!$I$16:$R$16)*Staff!$F33</f>
        <v>0</v>
      </c>
      <c r="N33" s="143">
        <f>SUMIF(Inputs!$I$4:$R$4,Staff!N$8,Inputs!$I$16:$R$16)*Staff!$F33</f>
        <v>0</v>
      </c>
      <c r="O33" s="143">
        <f>SUMIF(Inputs!$I$4:$R$4,Staff!O$8,Inputs!$I$16:$R$16)*Staff!$F33</f>
        <v>0</v>
      </c>
      <c r="P33" s="143">
        <f>SUMIF(Inputs!$I$4:$R$4,Staff!P$8,Inputs!$I$16:$R$16)*Staff!$F33</f>
        <v>0</v>
      </c>
      <c r="Q33" s="143">
        <f>SUMIF(Inputs!$I$4:$R$4,Staff!Q$8,Inputs!$I$16:$R$16)*Staff!$F33</f>
        <v>0</v>
      </c>
      <c r="R33" s="143">
        <f>SUMIF(Inputs!$I$4:$R$4,Staff!R$8,Inputs!$I$16:$R$16)*Staff!$F33</f>
        <v>0</v>
      </c>
      <c r="S33" s="143">
        <f>SUMIF(Inputs!$I$4:$R$4,Staff!S$8,Inputs!$I$16:$R$16)*Staff!$F33</f>
        <v>0</v>
      </c>
      <c r="T33" s="143">
        <f>SUMIF(Inputs!$I$4:$R$4,Staff!T$8,Inputs!$I$16:$R$16)*Staff!$F33</f>
        <v>0</v>
      </c>
      <c r="U33" s="143">
        <f>SUMIF(Inputs!$I$4:$R$4,Staff!U$8,Inputs!$I$16:$R$16)*Staff!$F33</f>
        <v>0</v>
      </c>
      <c r="V33" s="143">
        <f>SUMIF(Inputs!$I$4:$R$4,Staff!V$8,Inputs!$I$16:$R$16)*Staff!$F33</f>
        <v>0</v>
      </c>
      <c r="W33" s="143">
        <f>SUMIF(Inputs!$I$4:$R$4,Staff!W$8,Inputs!$I$16:$R$16)*Staff!$F33</f>
        <v>0</v>
      </c>
      <c r="X33" s="143">
        <f>SUMIF(Inputs!$I$4:$R$4,Staff!X$8,Inputs!$I$16:$R$16)*Staff!$F33</f>
        <v>0</v>
      </c>
      <c r="Y33" s="143">
        <f>SUMIF(Inputs!$I$4:$R$4,Staff!Y$8,Inputs!$I$16:$R$16)*Staff!$F33</f>
        <v>0</v>
      </c>
      <c r="Z33" s="143">
        <f>SUMIF(Inputs!$I$4:$R$4,Staff!Z$8,Inputs!$I$16:$R$16)*Staff!$F33</f>
        <v>0</v>
      </c>
      <c r="AA33" s="143">
        <f>SUMIF(Inputs!$I$4:$R$4,Staff!AA$8,Inputs!$I$16:$R$16)*Staff!$F33</f>
        <v>0</v>
      </c>
      <c r="AB33" s="143">
        <f>SUMIF(Inputs!$I$4:$R$4,Staff!AB$8,Inputs!$I$16:$R$16)*Staff!$F33</f>
        <v>0</v>
      </c>
      <c r="AC33" s="143">
        <f>SUMIF(Inputs!$I$4:$R$4,Staff!AC$8,Inputs!$I$16:$R$16)*Staff!$F33</f>
        <v>0</v>
      </c>
      <c r="AD33" s="143">
        <f>SUMIF(Inputs!$I$4:$R$4,Staff!AD$8,Inputs!$I$16:$R$16)*Staff!$F33</f>
        <v>0</v>
      </c>
      <c r="AE33" s="143">
        <f>SUMIF(Inputs!$I$4:$R$4,Staff!AE$8,Inputs!$I$16:$R$16)*Staff!$F33</f>
        <v>0</v>
      </c>
      <c r="AF33" s="143">
        <f>SUMIF(Inputs!$I$4:$R$4,Staff!AF$8,Inputs!$I$16:$R$16)*Staff!$F33</f>
        <v>0</v>
      </c>
      <c r="AG33" s="143">
        <f>SUMIF(Inputs!$I$4:$R$4,Staff!AG$8,Inputs!$I$16:$R$16)*Staff!$F33</f>
        <v>0</v>
      </c>
      <c r="AH33" s="143">
        <f>SUMIF(Inputs!$I$4:$R$4,Staff!AH$8,Inputs!$I$16:$R$16)*Staff!$F33</f>
        <v>0</v>
      </c>
      <c r="AI33" s="143">
        <f>SUMIF(Inputs!$I$4:$R$4,Staff!AI$8,Inputs!$I$16:$R$16)*Staff!$F33</f>
        <v>0</v>
      </c>
      <c r="AJ33" s="143">
        <f>SUMIF(Inputs!$I$4:$R$4,Staff!AJ$8,Inputs!$I$16:$R$16)*Staff!$F33</f>
        <v>0</v>
      </c>
      <c r="AK33" s="143">
        <f>SUMIF(Inputs!$I$4:$R$4,Staff!AK$8,Inputs!$I$16:$R$16)*Staff!$F33</f>
        <v>0</v>
      </c>
      <c r="AL33" s="143">
        <f>SUMIF(Inputs!$I$4:$R$4,Staff!AL$8,Inputs!$I$16:$R$16)*Staff!$F33</f>
        <v>0</v>
      </c>
      <c r="AM33" s="143">
        <f>SUMIF(Inputs!$I$4:$R$4,Staff!AM$8,Inputs!$I$16:$R$16)*Staff!$F33</f>
        <v>0</v>
      </c>
      <c r="AN33" s="143">
        <f>SUMIF(Inputs!$I$4:$R$4,Staff!AN$8,Inputs!$I$16:$R$16)*Staff!$F33</f>
        <v>0</v>
      </c>
      <c r="AO33" s="143">
        <f>SUMIF(Inputs!$I$4:$R$4,Staff!AO$8,Inputs!$I$16:$R$16)*Staff!$F33</f>
        <v>0</v>
      </c>
      <c r="AP33" s="143">
        <f>SUMIF(Inputs!$I$4:$R$4,Staff!AP$8,Inputs!$I$16:$R$16)*Staff!$F33</f>
        <v>0</v>
      </c>
      <c r="AQ33" s="143">
        <f>SUMIF(Inputs!$I$4:$R$4,Staff!AQ$8,Inputs!$I$16:$R$16)*Staff!$F33</f>
        <v>0</v>
      </c>
      <c r="AR33" s="143">
        <f>SUMIF(Inputs!$I$4:$R$4,Staff!AR$8,Inputs!$I$16:$R$16)*Staff!$F33</f>
        <v>0</v>
      </c>
      <c r="AS33" s="143">
        <f>SUMIF(Inputs!$I$4:$R$4,Staff!AS$8,Inputs!$I$16:$R$16)*Staff!$F33</f>
        <v>0</v>
      </c>
      <c r="AT33" s="143">
        <f>SUMIF(Inputs!$I$4:$R$4,Staff!AT$8,Inputs!$I$16:$R$16)*Staff!$F33</f>
        <v>0</v>
      </c>
      <c r="AU33" s="143">
        <f>SUMIF(Inputs!$I$4:$R$4,Staff!AU$8,Inputs!$I$16:$R$16)*Staff!$F33</f>
        <v>0</v>
      </c>
      <c r="AV33" s="143">
        <f>SUMIF(Inputs!$I$4:$R$4,Staff!AV$8,Inputs!$I$16:$R$16)*Staff!$F33</f>
        <v>0</v>
      </c>
      <c r="AW33" s="143">
        <f>SUMIF(Inputs!$I$4:$R$4,Staff!AW$8,Inputs!$I$16:$R$16)*Staff!$F33</f>
        <v>0</v>
      </c>
      <c r="AX33" s="143">
        <f>SUMIF(Inputs!$I$4:$R$4,Staff!AX$8,Inputs!$I$16:$R$16)*Staff!$F33</f>
        <v>0</v>
      </c>
      <c r="AY33" s="143">
        <f>SUMIF(Inputs!$I$4:$R$4,Staff!AY$8,Inputs!$I$16:$R$16)*Staff!$F33</f>
        <v>0</v>
      </c>
      <c r="AZ33" s="143">
        <f>SUMIF(Inputs!$I$4:$R$4,Staff!AZ$8,Inputs!$I$16:$R$16)*Staff!$F33</f>
        <v>0</v>
      </c>
      <c r="BA33" s="143">
        <f>SUMIF(Inputs!$I$4:$R$4,Staff!BA$8,Inputs!$I$16:$R$16)*Staff!$F33</f>
        <v>0</v>
      </c>
      <c r="BB33" s="143">
        <f>SUMIF(Inputs!$I$4:$R$4,Staff!BB$8,Inputs!$I$16:$R$16)*Staff!$F33</f>
        <v>0</v>
      </c>
      <c r="BC33" s="143">
        <f>SUMIF(Inputs!$I$4:$R$4,Staff!BC$8,Inputs!$I$16:$R$16)*Staff!$F33</f>
        <v>0</v>
      </c>
      <c r="BD33" s="143">
        <f>SUMIF(Inputs!$I$4:$R$4,Staff!BD$8,Inputs!$I$16:$R$16)*Staff!$F33</f>
        <v>0</v>
      </c>
      <c r="BE33" s="143">
        <f>SUMIF(Inputs!$I$4:$R$4,Staff!BE$8,Inputs!$I$16:$R$16)*Staff!$F33</f>
        <v>0</v>
      </c>
      <c r="BF33" s="143">
        <f>SUMIF(Inputs!$I$4:$R$4,Staff!BF$8,Inputs!$I$16:$R$16)*Staff!$F33</f>
        <v>0</v>
      </c>
      <c r="BG33" s="143">
        <f>SUMIF(Inputs!$I$4:$R$4,Staff!BG$8,Inputs!$I$16:$R$16)*Staff!$F33</f>
        <v>0</v>
      </c>
      <c r="BH33" s="143">
        <f>SUMIF(Inputs!$I$4:$R$4,Staff!BH$8,Inputs!$I$16:$R$16)*Staff!$F33</f>
        <v>0</v>
      </c>
      <c r="BI33" s="143">
        <f>SUMIF(Inputs!$I$4:$R$4,Staff!BI$8,Inputs!$I$16:$R$16)*Staff!$F33</f>
        <v>0</v>
      </c>
      <c r="BJ33" s="143">
        <f>SUMIF(Inputs!$I$4:$R$4,Staff!BJ$8,Inputs!$I$16:$R$16)*Staff!$F33</f>
        <v>0</v>
      </c>
      <c r="BK33" s="143">
        <f>SUMIF(Inputs!$I$4:$R$4,Staff!BK$8,Inputs!$I$16:$R$16)*Staff!$F33</f>
        <v>0</v>
      </c>
      <c r="BL33" s="143">
        <f>SUMIF(Inputs!$I$4:$R$4,Staff!BL$8,Inputs!$I$16:$R$16)*Staff!$F33</f>
        <v>0</v>
      </c>
      <c r="BM33" s="143">
        <f>SUMIF(Inputs!$I$4:$R$4,Staff!BM$8,Inputs!$I$16:$R$16)*Staff!$F33</f>
        <v>0</v>
      </c>
      <c r="BN33" s="143">
        <f>SUMIF(Inputs!$I$4:$R$4,Staff!BN$8,Inputs!$I$16:$R$16)*Staff!$F33</f>
        <v>0</v>
      </c>
      <c r="BO33" s="143">
        <f>SUMIF(Inputs!$I$4:$R$4,Staff!BO$8,Inputs!$I$16:$R$16)*Staff!$F33</f>
        <v>0</v>
      </c>
      <c r="BP33" s="143">
        <f>SUMIF(Inputs!$I$4:$R$4,Staff!BP$8,Inputs!$I$16:$R$16)*Staff!$F33</f>
        <v>0</v>
      </c>
      <c r="BQ33" s="143">
        <f>SUMIF(Inputs!$I$4:$R$4,Staff!BQ$8,Inputs!$I$16:$R$16)*Staff!$F33</f>
        <v>0</v>
      </c>
      <c r="BR33" s="143">
        <f>SUMIF(Inputs!$I$4:$R$4,Staff!BR$8,Inputs!$I$16:$R$16)*Staff!$F33</f>
        <v>0</v>
      </c>
      <c r="BS33" s="143">
        <f>SUMIF(Inputs!$I$4:$R$4,Staff!BS$8,Inputs!$I$16:$R$16)*Staff!$F33</f>
        <v>0</v>
      </c>
      <c r="BT33" s="143">
        <f>SUMIF(Inputs!$I$4:$R$4,Staff!BT$8,Inputs!$I$16:$R$16)*Staff!$F33</f>
        <v>0</v>
      </c>
      <c r="BU33" s="143">
        <f>SUMIF(Inputs!$I$4:$R$4,Staff!BU$8,Inputs!$I$16:$R$16)*Staff!$F33</f>
        <v>0</v>
      </c>
      <c r="BV33" s="143">
        <f>SUMIF(Inputs!$I$4:$R$4,Staff!BV$8,Inputs!$I$16:$R$16)*Staff!$F33</f>
        <v>0</v>
      </c>
      <c r="BW33" s="143">
        <f>SUMIF(Inputs!$I$4:$R$4,Staff!BW$8,Inputs!$I$16:$R$16)*Staff!$F33</f>
        <v>0</v>
      </c>
      <c r="BX33" s="143">
        <f>SUMIF(Inputs!$I$4:$R$4,Staff!BX$8,Inputs!$I$16:$R$16)*Staff!$F33</f>
        <v>0</v>
      </c>
      <c r="BY33" s="143">
        <f>SUMIF(Inputs!$I$4:$R$4,Staff!BY$8,Inputs!$I$16:$R$16)*Staff!$F33</f>
        <v>0</v>
      </c>
      <c r="BZ33" s="143">
        <f>SUMIF(Inputs!$I$4:$R$4,Staff!BZ$8,Inputs!$I$16:$R$16)*Staff!$F33</f>
        <v>0</v>
      </c>
      <c r="CA33" s="143">
        <f>SUMIF(Inputs!$I$4:$R$4,Staff!CA$8,Inputs!$I$16:$R$16)*Staff!$F33</f>
        <v>0</v>
      </c>
      <c r="CB33" s="143">
        <f>SUMIF(Inputs!$I$4:$R$4,Staff!CB$8,Inputs!$I$16:$R$16)*Staff!$F33</f>
        <v>0</v>
      </c>
      <c r="CC33" s="143">
        <f>SUMIF(Inputs!$I$4:$R$4,Staff!CC$8,Inputs!$I$16:$R$16)*Staff!$F33</f>
        <v>0</v>
      </c>
      <c r="CD33" s="143">
        <f>SUMIF(Inputs!$I$4:$R$4,Staff!CD$8,Inputs!$I$16:$R$16)*Staff!$F33</f>
        <v>0</v>
      </c>
      <c r="CE33" s="143">
        <f>SUMIF(Inputs!$I$4:$R$4,Staff!CE$8,Inputs!$I$16:$R$16)*Staff!$F33</f>
        <v>0</v>
      </c>
      <c r="CF33" s="143">
        <f>SUMIF(Inputs!$I$4:$R$4,Staff!CF$8,Inputs!$I$16:$R$16)*Staff!$F33</f>
        <v>0</v>
      </c>
      <c r="CG33" s="143">
        <f>SUMIF(Inputs!$I$4:$R$4,Staff!CG$8,Inputs!$I$16:$R$16)*Staff!$F33</f>
        <v>0</v>
      </c>
      <c r="CH33" s="143">
        <f>SUMIF(Inputs!$I$4:$R$4,Staff!CH$8,Inputs!$I$16:$R$16)*Staff!$F33</f>
        <v>0</v>
      </c>
      <c r="CI33" s="143">
        <f>SUMIF(Inputs!$I$4:$R$4,Staff!CI$8,Inputs!$I$16:$R$16)*Staff!$F33</f>
        <v>0</v>
      </c>
      <c r="CJ33" s="143">
        <f>SUMIF(Inputs!$I$4:$R$4,Staff!CJ$8,Inputs!$I$16:$R$16)*Staff!$F33</f>
        <v>0</v>
      </c>
      <c r="CK33" s="143">
        <f>SUMIF(Inputs!$I$4:$R$4,Staff!CK$8,Inputs!$I$16:$R$16)*Staff!$F33</f>
        <v>0</v>
      </c>
      <c r="CL33" s="143">
        <f>SUMIF(Inputs!$I$4:$R$4,Staff!CL$8,Inputs!$I$16:$R$16)*Staff!$F33</f>
        <v>0</v>
      </c>
      <c r="CM33" s="143">
        <f>SUMIF(Inputs!$I$4:$R$4,Staff!CM$8,Inputs!$I$16:$R$16)*Staff!$F33</f>
        <v>0</v>
      </c>
      <c r="CN33" s="143">
        <f>SUMIF(Inputs!$I$4:$R$4,Staff!CN$8,Inputs!$I$16:$R$16)*Staff!$F33</f>
        <v>0</v>
      </c>
      <c r="CO33" s="143">
        <f>SUMIF(Inputs!$I$4:$R$4,Staff!CO$8,Inputs!$I$16:$R$16)*Staff!$F33</f>
        <v>0</v>
      </c>
      <c r="CP33" s="143">
        <f>SUMIF(Inputs!$I$4:$R$4,Staff!CP$8,Inputs!$I$16:$R$16)*Staff!$F33</f>
        <v>0</v>
      </c>
      <c r="CQ33" s="143">
        <f>SUMIF(Inputs!$I$4:$R$4,Staff!CQ$8,Inputs!$I$16:$R$16)*Staff!$F33</f>
        <v>0</v>
      </c>
      <c r="CR33" s="143">
        <f>SUMIF(Inputs!$I$4:$R$4,Staff!CR$8,Inputs!$I$16:$R$16)*Staff!$F33</f>
        <v>0</v>
      </c>
      <c r="CS33" s="143">
        <f>SUMIF(Inputs!$I$4:$R$4,Staff!CS$8,Inputs!$I$16:$R$16)*Staff!$F33</f>
        <v>0</v>
      </c>
      <c r="CT33" s="143">
        <f>SUMIF(Inputs!$I$4:$R$4,Staff!CT$8,Inputs!$I$16:$R$16)*Staff!$F33</f>
        <v>0</v>
      </c>
      <c r="CU33" s="143">
        <f>SUMIF(Inputs!$I$4:$R$4,Staff!CU$8,Inputs!$I$16:$R$16)*Staff!$F33</f>
        <v>0</v>
      </c>
      <c r="CV33" s="143">
        <f>SUMIF(Inputs!$I$4:$R$4,Staff!CV$8,Inputs!$I$16:$R$16)*Staff!$F33</f>
        <v>0</v>
      </c>
      <c r="CW33" s="143">
        <f>SUMIF(Inputs!$I$4:$R$4,Staff!CW$8,Inputs!$I$16:$R$16)*Staff!$F33</f>
        <v>0</v>
      </c>
      <c r="CX33" s="143">
        <f>SUMIF(Inputs!$I$4:$R$4,Staff!CX$8,Inputs!$I$16:$R$16)*Staff!$F33</f>
        <v>0</v>
      </c>
      <c r="CY33" s="143">
        <f>SUMIF(Inputs!$I$4:$R$4,Staff!CY$8,Inputs!$I$16:$R$16)*Staff!$F33</f>
        <v>0</v>
      </c>
      <c r="CZ33" s="143">
        <f>SUMIF(Inputs!$I$4:$R$4,Staff!CZ$8,Inputs!$I$16:$R$16)*Staff!$F33</f>
        <v>0</v>
      </c>
      <c r="DA33" s="143">
        <f>SUMIF(Inputs!$I$4:$R$4,Staff!DA$8,Inputs!$I$16:$R$16)*Staff!$F33</f>
        <v>0</v>
      </c>
      <c r="DB33" s="143">
        <f>SUMIF(Inputs!$I$4:$R$4,Staff!DB$8,Inputs!$I$16:$R$16)*Staff!$F33</f>
        <v>0</v>
      </c>
      <c r="DC33" s="143">
        <f>SUMIF(Inputs!$I$4:$R$4,Staff!DC$8,Inputs!$I$16:$R$16)*Staff!$F33</f>
        <v>0</v>
      </c>
      <c r="DD33" s="143">
        <f>SUMIF(Inputs!$I$4:$R$4,Staff!DD$8,Inputs!$I$16:$R$16)*Staff!$F33</f>
        <v>0</v>
      </c>
      <c r="DE33" s="143">
        <f>SUMIF(Inputs!$I$4:$R$4,Staff!DE$8,Inputs!$I$16:$R$16)*Staff!$F33</f>
        <v>0</v>
      </c>
      <c r="DF33" s="143">
        <f>SUMIF(Inputs!$I$4:$R$4,Staff!DF$8,Inputs!$I$16:$R$16)*Staff!$F33</f>
        <v>0</v>
      </c>
      <c r="DG33" s="143">
        <f>SUMIF(Inputs!$I$4:$R$4,Staff!DG$8,Inputs!$I$16:$R$16)*Staff!$F33</f>
        <v>0</v>
      </c>
      <c r="DH33" s="143">
        <f>SUMIF(Inputs!$I$4:$R$4,Staff!DH$8,Inputs!$I$16:$R$16)*Staff!$F33</f>
        <v>0</v>
      </c>
      <c r="DI33" s="143">
        <f>SUMIF(Inputs!$I$4:$R$4,Staff!DI$8,Inputs!$I$16:$R$16)*Staff!$F33</f>
        <v>0</v>
      </c>
      <c r="DJ33" s="143">
        <f>SUMIF(Inputs!$I$4:$R$4,Staff!DJ$8,Inputs!$I$16:$R$16)*Staff!$F33</f>
        <v>0</v>
      </c>
      <c r="DK33" s="143">
        <f>SUMIF(Inputs!$I$4:$R$4,Staff!DK$8,Inputs!$I$16:$R$16)*Staff!$F33</f>
        <v>0</v>
      </c>
      <c r="DL33" s="143">
        <f>SUMIF(Inputs!$I$4:$R$4,Staff!DL$8,Inputs!$I$16:$R$16)*Staff!$F33</f>
        <v>0</v>
      </c>
      <c r="DM33" s="143">
        <f>SUMIF(Inputs!$I$4:$R$4,Staff!DM$8,Inputs!$I$16:$R$16)*Staff!$F33</f>
        <v>0</v>
      </c>
      <c r="DN33" s="143">
        <f>SUMIF(Inputs!$I$4:$R$4,Staff!DN$8,Inputs!$I$16:$R$16)*Staff!$F33</f>
        <v>0</v>
      </c>
      <c r="DO33" s="143">
        <f>SUMIF(Inputs!$I$4:$R$4,Staff!DO$8,Inputs!$I$16:$R$16)*Staff!$F33</f>
        <v>0</v>
      </c>
      <c r="DP33" s="143">
        <f>SUMIF(Inputs!$I$4:$R$4,Staff!DP$8,Inputs!$I$16:$R$16)*Staff!$F33</f>
        <v>0</v>
      </c>
      <c r="DQ33" s="143">
        <f>SUMIF(Inputs!$I$4:$R$4,Staff!DQ$8,Inputs!$I$16:$R$16)*Staff!$F33</f>
        <v>0</v>
      </c>
      <c r="DR33" s="143">
        <f>SUMIF(Inputs!$I$4:$R$4,Staff!DR$8,Inputs!$I$16:$R$16)*Staff!$F33</f>
        <v>0</v>
      </c>
      <c r="DS33" s="143">
        <f>SUMIF(Inputs!$I$4:$R$4,Staff!DS$8,Inputs!$I$16:$R$16)*Staff!$F33</f>
        <v>0</v>
      </c>
      <c r="DT33" s="143">
        <f>SUMIF(Inputs!$I$4:$R$4,Staff!DT$8,Inputs!$I$16:$R$16)*Staff!$F33</f>
        <v>0</v>
      </c>
      <c r="DU33" s="143">
        <f>SUMIF(Inputs!$I$4:$R$4,Staff!DU$8,Inputs!$I$16:$R$16)*Staff!$F33</f>
        <v>0</v>
      </c>
      <c r="DV33" s="143">
        <f>SUMIF(Inputs!$I$4:$R$4,Staff!DV$8,Inputs!$I$16:$R$16)*Staff!$F33</f>
        <v>0</v>
      </c>
    </row>
    <row r="34" spans="1:126" ht="12.75" customHeight="1">
      <c r="A34" s="21"/>
      <c r="B34" s="98" t="str">
        <f t="shared" si="7"/>
        <v>Главный бухгалтер</v>
      </c>
      <c r="C34" s="79" t="s">
        <v>77</v>
      </c>
      <c r="D34" s="21"/>
      <c r="E34" s="64"/>
      <c r="F34" s="143">
        <f>Inputs!G167</f>
        <v>0</v>
      </c>
      <c r="G34" s="143">
        <f>SUMIF(Inputs!$I$4:$R$4,Staff!G$8,Inputs!$I$16:$R$16)*Staff!$F34</f>
        <v>0</v>
      </c>
      <c r="H34" s="143">
        <f>SUMIF(Inputs!$I$4:$R$4,Staff!H$8,Inputs!$I$16:$R$16)*Staff!$F34</f>
        <v>0</v>
      </c>
      <c r="I34" s="143">
        <f>SUMIF(Inputs!$I$4:$R$4,Staff!I$8,Inputs!$I$16:$R$16)*Staff!$F34</f>
        <v>0</v>
      </c>
      <c r="J34" s="143">
        <f>SUMIF(Inputs!$I$4:$R$4,Staff!J$8,Inputs!$I$16:$R$16)*Staff!$F34</f>
        <v>0</v>
      </c>
      <c r="K34" s="143">
        <f>SUMIF(Inputs!$I$4:$R$4,Staff!K$8,Inputs!$I$16:$R$16)*Staff!$F34</f>
        <v>0</v>
      </c>
      <c r="L34" s="143">
        <f>SUMIF(Inputs!$I$4:$R$4,Staff!L$8,Inputs!$I$16:$R$16)*Staff!$F34</f>
        <v>0</v>
      </c>
      <c r="M34" s="143">
        <f>SUMIF(Inputs!$I$4:$R$4,Staff!M$8,Inputs!$I$16:$R$16)*Staff!$F34</f>
        <v>0</v>
      </c>
      <c r="N34" s="143">
        <f>SUMIF(Inputs!$I$4:$R$4,Staff!N$8,Inputs!$I$16:$R$16)*Staff!$F34</f>
        <v>0</v>
      </c>
      <c r="O34" s="143">
        <f>SUMIF(Inputs!$I$4:$R$4,Staff!O$8,Inputs!$I$16:$R$16)*Staff!$F34</f>
        <v>0</v>
      </c>
      <c r="P34" s="143">
        <f>SUMIF(Inputs!$I$4:$R$4,Staff!P$8,Inputs!$I$16:$R$16)*Staff!$F34</f>
        <v>0</v>
      </c>
      <c r="Q34" s="143">
        <f>SUMIF(Inputs!$I$4:$R$4,Staff!Q$8,Inputs!$I$16:$R$16)*Staff!$F34</f>
        <v>0</v>
      </c>
      <c r="R34" s="143">
        <f>SUMIF(Inputs!$I$4:$R$4,Staff!R$8,Inputs!$I$16:$R$16)*Staff!$F34</f>
        <v>0</v>
      </c>
      <c r="S34" s="143">
        <f>SUMIF(Inputs!$I$4:$R$4,Staff!S$8,Inputs!$I$16:$R$16)*Staff!$F34</f>
        <v>0</v>
      </c>
      <c r="T34" s="143">
        <f>SUMIF(Inputs!$I$4:$R$4,Staff!T$8,Inputs!$I$16:$R$16)*Staff!$F34</f>
        <v>0</v>
      </c>
      <c r="U34" s="143">
        <f>SUMIF(Inputs!$I$4:$R$4,Staff!U$8,Inputs!$I$16:$R$16)*Staff!$F34</f>
        <v>0</v>
      </c>
      <c r="V34" s="143">
        <f>SUMIF(Inputs!$I$4:$R$4,Staff!V$8,Inputs!$I$16:$R$16)*Staff!$F34</f>
        <v>0</v>
      </c>
      <c r="W34" s="143">
        <f>SUMIF(Inputs!$I$4:$R$4,Staff!W$8,Inputs!$I$16:$R$16)*Staff!$F34</f>
        <v>0</v>
      </c>
      <c r="X34" s="143">
        <f>SUMIF(Inputs!$I$4:$R$4,Staff!X$8,Inputs!$I$16:$R$16)*Staff!$F34</f>
        <v>0</v>
      </c>
      <c r="Y34" s="143">
        <f>SUMIF(Inputs!$I$4:$R$4,Staff!Y$8,Inputs!$I$16:$R$16)*Staff!$F34</f>
        <v>0</v>
      </c>
      <c r="Z34" s="143">
        <f>SUMIF(Inputs!$I$4:$R$4,Staff!Z$8,Inputs!$I$16:$R$16)*Staff!$F34</f>
        <v>0</v>
      </c>
      <c r="AA34" s="143">
        <f>SUMIF(Inputs!$I$4:$R$4,Staff!AA$8,Inputs!$I$16:$R$16)*Staff!$F34</f>
        <v>0</v>
      </c>
      <c r="AB34" s="143">
        <f>SUMIF(Inputs!$I$4:$R$4,Staff!AB$8,Inputs!$I$16:$R$16)*Staff!$F34</f>
        <v>0</v>
      </c>
      <c r="AC34" s="143">
        <f>SUMIF(Inputs!$I$4:$R$4,Staff!AC$8,Inputs!$I$16:$R$16)*Staff!$F34</f>
        <v>0</v>
      </c>
      <c r="AD34" s="143">
        <f>SUMIF(Inputs!$I$4:$R$4,Staff!AD$8,Inputs!$I$16:$R$16)*Staff!$F34</f>
        <v>0</v>
      </c>
      <c r="AE34" s="143">
        <f>SUMIF(Inputs!$I$4:$R$4,Staff!AE$8,Inputs!$I$16:$R$16)*Staff!$F34</f>
        <v>0</v>
      </c>
      <c r="AF34" s="143">
        <f>SUMIF(Inputs!$I$4:$R$4,Staff!AF$8,Inputs!$I$16:$R$16)*Staff!$F34</f>
        <v>0</v>
      </c>
      <c r="AG34" s="143">
        <f>SUMIF(Inputs!$I$4:$R$4,Staff!AG$8,Inputs!$I$16:$R$16)*Staff!$F34</f>
        <v>0</v>
      </c>
      <c r="AH34" s="143">
        <f>SUMIF(Inputs!$I$4:$R$4,Staff!AH$8,Inputs!$I$16:$R$16)*Staff!$F34</f>
        <v>0</v>
      </c>
      <c r="AI34" s="143">
        <f>SUMIF(Inputs!$I$4:$R$4,Staff!AI$8,Inputs!$I$16:$R$16)*Staff!$F34</f>
        <v>0</v>
      </c>
      <c r="AJ34" s="143">
        <f>SUMIF(Inputs!$I$4:$R$4,Staff!AJ$8,Inputs!$I$16:$R$16)*Staff!$F34</f>
        <v>0</v>
      </c>
      <c r="AK34" s="143">
        <f>SUMIF(Inputs!$I$4:$R$4,Staff!AK$8,Inputs!$I$16:$R$16)*Staff!$F34</f>
        <v>0</v>
      </c>
      <c r="AL34" s="143">
        <f>SUMIF(Inputs!$I$4:$R$4,Staff!AL$8,Inputs!$I$16:$R$16)*Staff!$F34</f>
        <v>0</v>
      </c>
      <c r="AM34" s="143">
        <f>SUMIF(Inputs!$I$4:$R$4,Staff!AM$8,Inputs!$I$16:$R$16)*Staff!$F34</f>
        <v>0</v>
      </c>
      <c r="AN34" s="143">
        <f>SUMIF(Inputs!$I$4:$R$4,Staff!AN$8,Inputs!$I$16:$R$16)*Staff!$F34</f>
        <v>0</v>
      </c>
      <c r="AO34" s="143">
        <f>SUMIF(Inputs!$I$4:$R$4,Staff!AO$8,Inputs!$I$16:$R$16)*Staff!$F34</f>
        <v>0</v>
      </c>
      <c r="AP34" s="143">
        <f>SUMIF(Inputs!$I$4:$R$4,Staff!AP$8,Inputs!$I$16:$R$16)*Staff!$F34</f>
        <v>0</v>
      </c>
      <c r="AQ34" s="143">
        <f>SUMIF(Inputs!$I$4:$R$4,Staff!AQ$8,Inputs!$I$16:$R$16)*Staff!$F34</f>
        <v>0</v>
      </c>
      <c r="AR34" s="143">
        <f>SUMIF(Inputs!$I$4:$R$4,Staff!AR$8,Inputs!$I$16:$R$16)*Staff!$F34</f>
        <v>0</v>
      </c>
      <c r="AS34" s="143">
        <f>SUMIF(Inputs!$I$4:$R$4,Staff!AS$8,Inputs!$I$16:$R$16)*Staff!$F34</f>
        <v>0</v>
      </c>
      <c r="AT34" s="143">
        <f>SUMIF(Inputs!$I$4:$R$4,Staff!AT$8,Inputs!$I$16:$R$16)*Staff!$F34</f>
        <v>0</v>
      </c>
      <c r="AU34" s="143">
        <f>SUMIF(Inputs!$I$4:$R$4,Staff!AU$8,Inputs!$I$16:$R$16)*Staff!$F34</f>
        <v>0</v>
      </c>
      <c r="AV34" s="143">
        <f>SUMIF(Inputs!$I$4:$R$4,Staff!AV$8,Inputs!$I$16:$R$16)*Staff!$F34</f>
        <v>0</v>
      </c>
      <c r="AW34" s="143">
        <f>SUMIF(Inputs!$I$4:$R$4,Staff!AW$8,Inputs!$I$16:$R$16)*Staff!$F34</f>
        <v>0</v>
      </c>
      <c r="AX34" s="143">
        <f>SUMIF(Inputs!$I$4:$R$4,Staff!AX$8,Inputs!$I$16:$R$16)*Staff!$F34</f>
        <v>0</v>
      </c>
      <c r="AY34" s="143">
        <f>SUMIF(Inputs!$I$4:$R$4,Staff!AY$8,Inputs!$I$16:$R$16)*Staff!$F34</f>
        <v>0</v>
      </c>
      <c r="AZ34" s="143">
        <f>SUMIF(Inputs!$I$4:$R$4,Staff!AZ$8,Inputs!$I$16:$R$16)*Staff!$F34</f>
        <v>0</v>
      </c>
      <c r="BA34" s="143">
        <f>SUMIF(Inputs!$I$4:$R$4,Staff!BA$8,Inputs!$I$16:$R$16)*Staff!$F34</f>
        <v>0</v>
      </c>
      <c r="BB34" s="143">
        <f>SUMIF(Inputs!$I$4:$R$4,Staff!BB$8,Inputs!$I$16:$R$16)*Staff!$F34</f>
        <v>0</v>
      </c>
      <c r="BC34" s="143">
        <f>SUMIF(Inputs!$I$4:$R$4,Staff!BC$8,Inputs!$I$16:$R$16)*Staff!$F34</f>
        <v>0</v>
      </c>
      <c r="BD34" s="143">
        <f>SUMIF(Inputs!$I$4:$R$4,Staff!BD$8,Inputs!$I$16:$R$16)*Staff!$F34</f>
        <v>0</v>
      </c>
      <c r="BE34" s="143">
        <f>SUMIF(Inputs!$I$4:$R$4,Staff!BE$8,Inputs!$I$16:$R$16)*Staff!$F34</f>
        <v>0</v>
      </c>
      <c r="BF34" s="143">
        <f>SUMIF(Inputs!$I$4:$R$4,Staff!BF$8,Inputs!$I$16:$R$16)*Staff!$F34</f>
        <v>0</v>
      </c>
      <c r="BG34" s="143">
        <f>SUMIF(Inputs!$I$4:$R$4,Staff!BG$8,Inputs!$I$16:$R$16)*Staff!$F34</f>
        <v>0</v>
      </c>
      <c r="BH34" s="143">
        <f>SUMIF(Inputs!$I$4:$R$4,Staff!BH$8,Inputs!$I$16:$R$16)*Staff!$F34</f>
        <v>0</v>
      </c>
      <c r="BI34" s="143">
        <f>SUMIF(Inputs!$I$4:$R$4,Staff!BI$8,Inputs!$I$16:$R$16)*Staff!$F34</f>
        <v>0</v>
      </c>
      <c r="BJ34" s="143">
        <f>SUMIF(Inputs!$I$4:$R$4,Staff!BJ$8,Inputs!$I$16:$R$16)*Staff!$F34</f>
        <v>0</v>
      </c>
      <c r="BK34" s="143">
        <f>SUMIF(Inputs!$I$4:$R$4,Staff!BK$8,Inputs!$I$16:$R$16)*Staff!$F34</f>
        <v>0</v>
      </c>
      <c r="BL34" s="143">
        <f>SUMIF(Inputs!$I$4:$R$4,Staff!BL$8,Inputs!$I$16:$R$16)*Staff!$F34</f>
        <v>0</v>
      </c>
      <c r="BM34" s="143">
        <f>SUMIF(Inputs!$I$4:$R$4,Staff!BM$8,Inputs!$I$16:$R$16)*Staff!$F34</f>
        <v>0</v>
      </c>
      <c r="BN34" s="143">
        <f>SUMIF(Inputs!$I$4:$R$4,Staff!BN$8,Inputs!$I$16:$R$16)*Staff!$F34</f>
        <v>0</v>
      </c>
      <c r="BO34" s="143">
        <f>SUMIF(Inputs!$I$4:$R$4,Staff!BO$8,Inputs!$I$16:$R$16)*Staff!$F34</f>
        <v>0</v>
      </c>
      <c r="BP34" s="143">
        <f>SUMIF(Inputs!$I$4:$R$4,Staff!BP$8,Inputs!$I$16:$R$16)*Staff!$F34</f>
        <v>0</v>
      </c>
      <c r="BQ34" s="143">
        <f>SUMIF(Inputs!$I$4:$R$4,Staff!BQ$8,Inputs!$I$16:$R$16)*Staff!$F34</f>
        <v>0</v>
      </c>
      <c r="BR34" s="143">
        <f>SUMIF(Inputs!$I$4:$R$4,Staff!BR$8,Inputs!$I$16:$R$16)*Staff!$F34</f>
        <v>0</v>
      </c>
      <c r="BS34" s="143">
        <f>SUMIF(Inputs!$I$4:$R$4,Staff!BS$8,Inputs!$I$16:$R$16)*Staff!$F34</f>
        <v>0</v>
      </c>
      <c r="BT34" s="143">
        <f>SUMIF(Inputs!$I$4:$R$4,Staff!BT$8,Inputs!$I$16:$R$16)*Staff!$F34</f>
        <v>0</v>
      </c>
      <c r="BU34" s="143">
        <f>SUMIF(Inputs!$I$4:$R$4,Staff!BU$8,Inputs!$I$16:$R$16)*Staff!$F34</f>
        <v>0</v>
      </c>
      <c r="BV34" s="143">
        <f>SUMIF(Inputs!$I$4:$R$4,Staff!BV$8,Inputs!$I$16:$R$16)*Staff!$F34</f>
        <v>0</v>
      </c>
      <c r="BW34" s="143">
        <f>SUMIF(Inputs!$I$4:$R$4,Staff!BW$8,Inputs!$I$16:$R$16)*Staff!$F34</f>
        <v>0</v>
      </c>
      <c r="BX34" s="143">
        <f>SUMIF(Inputs!$I$4:$R$4,Staff!BX$8,Inputs!$I$16:$R$16)*Staff!$F34</f>
        <v>0</v>
      </c>
      <c r="BY34" s="143">
        <f>SUMIF(Inputs!$I$4:$R$4,Staff!BY$8,Inputs!$I$16:$R$16)*Staff!$F34</f>
        <v>0</v>
      </c>
      <c r="BZ34" s="143">
        <f>SUMIF(Inputs!$I$4:$R$4,Staff!BZ$8,Inputs!$I$16:$R$16)*Staff!$F34</f>
        <v>0</v>
      </c>
      <c r="CA34" s="143">
        <f>SUMIF(Inputs!$I$4:$R$4,Staff!CA$8,Inputs!$I$16:$R$16)*Staff!$F34</f>
        <v>0</v>
      </c>
      <c r="CB34" s="143">
        <f>SUMIF(Inputs!$I$4:$R$4,Staff!CB$8,Inputs!$I$16:$R$16)*Staff!$F34</f>
        <v>0</v>
      </c>
      <c r="CC34" s="143">
        <f>SUMIF(Inputs!$I$4:$R$4,Staff!CC$8,Inputs!$I$16:$R$16)*Staff!$F34</f>
        <v>0</v>
      </c>
      <c r="CD34" s="143">
        <f>SUMIF(Inputs!$I$4:$R$4,Staff!CD$8,Inputs!$I$16:$R$16)*Staff!$F34</f>
        <v>0</v>
      </c>
      <c r="CE34" s="143">
        <f>SUMIF(Inputs!$I$4:$R$4,Staff!CE$8,Inputs!$I$16:$R$16)*Staff!$F34</f>
        <v>0</v>
      </c>
      <c r="CF34" s="143">
        <f>SUMIF(Inputs!$I$4:$R$4,Staff!CF$8,Inputs!$I$16:$R$16)*Staff!$F34</f>
        <v>0</v>
      </c>
      <c r="CG34" s="143">
        <f>SUMIF(Inputs!$I$4:$R$4,Staff!CG$8,Inputs!$I$16:$R$16)*Staff!$F34</f>
        <v>0</v>
      </c>
      <c r="CH34" s="143">
        <f>SUMIF(Inputs!$I$4:$R$4,Staff!CH$8,Inputs!$I$16:$R$16)*Staff!$F34</f>
        <v>0</v>
      </c>
      <c r="CI34" s="143">
        <f>SUMIF(Inputs!$I$4:$R$4,Staff!CI$8,Inputs!$I$16:$R$16)*Staff!$F34</f>
        <v>0</v>
      </c>
      <c r="CJ34" s="143">
        <f>SUMIF(Inputs!$I$4:$R$4,Staff!CJ$8,Inputs!$I$16:$R$16)*Staff!$F34</f>
        <v>0</v>
      </c>
      <c r="CK34" s="143">
        <f>SUMIF(Inputs!$I$4:$R$4,Staff!CK$8,Inputs!$I$16:$R$16)*Staff!$F34</f>
        <v>0</v>
      </c>
      <c r="CL34" s="143">
        <f>SUMIF(Inputs!$I$4:$R$4,Staff!CL$8,Inputs!$I$16:$R$16)*Staff!$F34</f>
        <v>0</v>
      </c>
      <c r="CM34" s="143">
        <f>SUMIF(Inputs!$I$4:$R$4,Staff!CM$8,Inputs!$I$16:$R$16)*Staff!$F34</f>
        <v>0</v>
      </c>
      <c r="CN34" s="143">
        <f>SUMIF(Inputs!$I$4:$R$4,Staff!CN$8,Inputs!$I$16:$R$16)*Staff!$F34</f>
        <v>0</v>
      </c>
      <c r="CO34" s="143">
        <f>SUMIF(Inputs!$I$4:$R$4,Staff!CO$8,Inputs!$I$16:$R$16)*Staff!$F34</f>
        <v>0</v>
      </c>
      <c r="CP34" s="143">
        <f>SUMIF(Inputs!$I$4:$R$4,Staff!CP$8,Inputs!$I$16:$R$16)*Staff!$F34</f>
        <v>0</v>
      </c>
      <c r="CQ34" s="143">
        <f>SUMIF(Inputs!$I$4:$R$4,Staff!CQ$8,Inputs!$I$16:$R$16)*Staff!$F34</f>
        <v>0</v>
      </c>
      <c r="CR34" s="143">
        <f>SUMIF(Inputs!$I$4:$R$4,Staff!CR$8,Inputs!$I$16:$R$16)*Staff!$F34</f>
        <v>0</v>
      </c>
      <c r="CS34" s="143">
        <f>SUMIF(Inputs!$I$4:$R$4,Staff!CS$8,Inputs!$I$16:$R$16)*Staff!$F34</f>
        <v>0</v>
      </c>
      <c r="CT34" s="143">
        <f>SUMIF(Inputs!$I$4:$R$4,Staff!CT$8,Inputs!$I$16:$R$16)*Staff!$F34</f>
        <v>0</v>
      </c>
      <c r="CU34" s="143">
        <f>SUMIF(Inputs!$I$4:$R$4,Staff!CU$8,Inputs!$I$16:$R$16)*Staff!$F34</f>
        <v>0</v>
      </c>
      <c r="CV34" s="143">
        <f>SUMIF(Inputs!$I$4:$R$4,Staff!CV$8,Inputs!$I$16:$R$16)*Staff!$F34</f>
        <v>0</v>
      </c>
      <c r="CW34" s="143">
        <f>SUMIF(Inputs!$I$4:$R$4,Staff!CW$8,Inputs!$I$16:$R$16)*Staff!$F34</f>
        <v>0</v>
      </c>
      <c r="CX34" s="143">
        <f>SUMIF(Inputs!$I$4:$R$4,Staff!CX$8,Inputs!$I$16:$R$16)*Staff!$F34</f>
        <v>0</v>
      </c>
      <c r="CY34" s="143">
        <f>SUMIF(Inputs!$I$4:$R$4,Staff!CY$8,Inputs!$I$16:$R$16)*Staff!$F34</f>
        <v>0</v>
      </c>
      <c r="CZ34" s="143">
        <f>SUMIF(Inputs!$I$4:$R$4,Staff!CZ$8,Inputs!$I$16:$R$16)*Staff!$F34</f>
        <v>0</v>
      </c>
      <c r="DA34" s="143">
        <f>SUMIF(Inputs!$I$4:$R$4,Staff!DA$8,Inputs!$I$16:$R$16)*Staff!$F34</f>
        <v>0</v>
      </c>
      <c r="DB34" s="143">
        <f>SUMIF(Inputs!$I$4:$R$4,Staff!DB$8,Inputs!$I$16:$R$16)*Staff!$F34</f>
        <v>0</v>
      </c>
      <c r="DC34" s="143">
        <f>SUMIF(Inputs!$I$4:$R$4,Staff!DC$8,Inputs!$I$16:$R$16)*Staff!$F34</f>
        <v>0</v>
      </c>
      <c r="DD34" s="143">
        <f>SUMIF(Inputs!$I$4:$R$4,Staff!DD$8,Inputs!$I$16:$R$16)*Staff!$F34</f>
        <v>0</v>
      </c>
      <c r="DE34" s="143">
        <f>SUMIF(Inputs!$I$4:$R$4,Staff!DE$8,Inputs!$I$16:$R$16)*Staff!$F34</f>
        <v>0</v>
      </c>
      <c r="DF34" s="143">
        <f>SUMIF(Inputs!$I$4:$R$4,Staff!DF$8,Inputs!$I$16:$R$16)*Staff!$F34</f>
        <v>0</v>
      </c>
      <c r="DG34" s="143">
        <f>SUMIF(Inputs!$I$4:$R$4,Staff!DG$8,Inputs!$I$16:$R$16)*Staff!$F34</f>
        <v>0</v>
      </c>
      <c r="DH34" s="143">
        <f>SUMIF(Inputs!$I$4:$R$4,Staff!DH$8,Inputs!$I$16:$R$16)*Staff!$F34</f>
        <v>0</v>
      </c>
      <c r="DI34" s="143">
        <f>SUMIF(Inputs!$I$4:$R$4,Staff!DI$8,Inputs!$I$16:$R$16)*Staff!$F34</f>
        <v>0</v>
      </c>
      <c r="DJ34" s="143">
        <f>SUMIF(Inputs!$I$4:$R$4,Staff!DJ$8,Inputs!$I$16:$R$16)*Staff!$F34</f>
        <v>0</v>
      </c>
      <c r="DK34" s="143">
        <f>SUMIF(Inputs!$I$4:$R$4,Staff!DK$8,Inputs!$I$16:$R$16)*Staff!$F34</f>
        <v>0</v>
      </c>
      <c r="DL34" s="143">
        <f>SUMIF(Inputs!$I$4:$R$4,Staff!DL$8,Inputs!$I$16:$R$16)*Staff!$F34</f>
        <v>0</v>
      </c>
      <c r="DM34" s="143">
        <f>SUMIF(Inputs!$I$4:$R$4,Staff!DM$8,Inputs!$I$16:$R$16)*Staff!$F34</f>
        <v>0</v>
      </c>
      <c r="DN34" s="143">
        <f>SUMIF(Inputs!$I$4:$R$4,Staff!DN$8,Inputs!$I$16:$R$16)*Staff!$F34</f>
        <v>0</v>
      </c>
      <c r="DO34" s="143">
        <f>SUMIF(Inputs!$I$4:$R$4,Staff!DO$8,Inputs!$I$16:$R$16)*Staff!$F34</f>
        <v>0</v>
      </c>
      <c r="DP34" s="143">
        <f>SUMIF(Inputs!$I$4:$R$4,Staff!DP$8,Inputs!$I$16:$R$16)*Staff!$F34</f>
        <v>0</v>
      </c>
      <c r="DQ34" s="143">
        <f>SUMIF(Inputs!$I$4:$R$4,Staff!DQ$8,Inputs!$I$16:$R$16)*Staff!$F34</f>
        <v>0</v>
      </c>
      <c r="DR34" s="143">
        <f>SUMIF(Inputs!$I$4:$R$4,Staff!DR$8,Inputs!$I$16:$R$16)*Staff!$F34</f>
        <v>0</v>
      </c>
      <c r="DS34" s="143">
        <f>SUMIF(Inputs!$I$4:$R$4,Staff!DS$8,Inputs!$I$16:$R$16)*Staff!$F34</f>
        <v>0</v>
      </c>
      <c r="DT34" s="143">
        <f>SUMIF(Inputs!$I$4:$R$4,Staff!DT$8,Inputs!$I$16:$R$16)*Staff!$F34</f>
        <v>0</v>
      </c>
      <c r="DU34" s="143">
        <f>SUMIF(Inputs!$I$4:$R$4,Staff!DU$8,Inputs!$I$16:$R$16)*Staff!$F34</f>
        <v>0</v>
      </c>
      <c r="DV34" s="143">
        <f>SUMIF(Inputs!$I$4:$R$4,Staff!DV$8,Inputs!$I$16:$R$16)*Staff!$F34</f>
        <v>0</v>
      </c>
    </row>
    <row r="35" spans="1:126" ht="12.75" customHeight="1">
      <c r="A35" s="21"/>
      <c r="B35" s="96" t="str">
        <f t="shared" si="7"/>
        <v>Производственный персонал</v>
      </c>
      <c r="C35" s="79"/>
      <c r="D35" s="21"/>
      <c r="E35" s="64"/>
      <c r="F35" s="143"/>
      <c r="G35" s="143"/>
      <c r="H35" s="143"/>
      <c r="I35" s="143"/>
      <c r="J35" s="143"/>
      <c r="K35" s="143"/>
      <c r="L35" s="143"/>
      <c r="M35" s="143"/>
      <c r="N35" s="143"/>
      <c r="O35" s="143"/>
      <c r="P35" s="143"/>
      <c r="Q35" s="143"/>
      <c r="R35" s="143"/>
      <c r="S35" s="143"/>
      <c r="T35" s="143"/>
      <c r="U35" s="143"/>
      <c r="V35" s="143"/>
      <c r="W35" s="143"/>
      <c r="X35" s="143"/>
      <c r="Y35" s="143"/>
      <c r="Z35" s="143"/>
      <c r="AA35" s="143"/>
      <c r="AB35" s="143"/>
      <c r="AC35" s="143"/>
      <c r="AD35" s="143"/>
      <c r="AE35" s="143"/>
      <c r="AF35" s="143"/>
      <c r="AG35" s="143"/>
      <c r="AH35" s="143"/>
      <c r="AI35" s="143"/>
      <c r="AJ35" s="143"/>
      <c r="AK35" s="143"/>
      <c r="AL35" s="143"/>
      <c r="AM35" s="143"/>
      <c r="AN35" s="143"/>
      <c r="AO35" s="143"/>
      <c r="AP35" s="143"/>
      <c r="AQ35" s="143"/>
      <c r="AR35" s="143"/>
      <c r="AS35" s="143"/>
      <c r="AT35" s="143"/>
      <c r="AU35" s="143"/>
      <c r="AV35" s="143"/>
      <c r="AW35" s="143"/>
      <c r="AX35" s="143"/>
      <c r="AY35" s="143"/>
      <c r="AZ35" s="143"/>
      <c r="BA35" s="143"/>
      <c r="BB35" s="143"/>
      <c r="BC35" s="143"/>
      <c r="BD35" s="143"/>
      <c r="BE35" s="143"/>
      <c r="BF35" s="143"/>
      <c r="BG35" s="143"/>
      <c r="BH35" s="143"/>
      <c r="BI35" s="143"/>
      <c r="BJ35" s="143"/>
      <c r="BK35" s="143"/>
      <c r="BL35" s="143"/>
      <c r="BM35" s="143"/>
      <c r="BN35" s="143"/>
      <c r="BO35" s="143"/>
      <c r="BP35" s="143"/>
      <c r="BQ35" s="143"/>
      <c r="BR35" s="143"/>
      <c r="BS35" s="143"/>
      <c r="BT35" s="143"/>
      <c r="BU35" s="143"/>
      <c r="BV35" s="143"/>
      <c r="BW35" s="143"/>
      <c r="BX35" s="143"/>
      <c r="BY35" s="143"/>
      <c r="BZ35" s="143"/>
      <c r="CA35" s="143"/>
      <c r="CB35" s="143"/>
      <c r="CC35" s="143"/>
      <c r="CD35" s="143"/>
      <c r="CE35" s="143"/>
      <c r="CF35" s="143"/>
      <c r="CG35" s="143"/>
      <c r="CH35" s="143"/>
      <c r="CI35" s="143"/>
      <c r="CJ35" s="143"/>
      <c r="CK35" s="143"/>
      <c r="CL35" s="143"/>
      <c r="CM35" s="143"/>
      <c r="CN35" s="143"/>
      <c r="CO35" s="143"/>
      <c r="CP35" s="143"/>
      <c r="CQ35" s="143"/>
      <c r="CR35" s="143"/>
      <c r="CS35" s="143"/>
      <c r="CT35" s="143"/>
      <c r="CU35" s="143"/>
      <c r="CV35" s="143"/>
      <c r="CW35" s="143"/>
      <c r="CX35" s="143"/>
      <c r="CY35" s="143"/>
      <c r="CZ35" s="143"/>
      <c r="DA35" s="143"/>
      <c r="DB35" s="143"/>
      <c r="DC35" s="143"/>
      <c r="DD35" s="143"/>
      <c r="DE35" s="143"/>
      <c r="DF35" s="143"/>
      <c r="DG35" s="143"/>
      <c r="DH35" s="143"/>
      <c r="DI35" s="143"/>
      <c r="DJ35" s="143"/>
      <c r="DK35" s="143"/>
      <c r="DL35" s="143"/>
      <c r="DM35" s="143"/>
      <c r="DN35" s="143"/>
      <c r="DO35" s="143"/>
      <c r="DP35" s="143"/>
      <c r="DQ35" s="143"/>
      <c r="DR35" s="143"/>
      <c r="DS35" s="143"/>
      <c r="DT35" s="143"/>
      <c r="DU35" s="143"/>
      <c r="DV35" s="143"/>
    </row>
    <row r="36" spans="1:126" ht="12.75" customHeight="1">
      <c r="A36" s="21"/>
      <c r="B36" s="98" t="str">
        <f t="shared" si="7"/>
        <v>Технический директор</v>
      </c>
      <c r="C36" s="79" t="s">
        <v>77</v>
      </c>
      <c r="D36" s="21"/>
      <c r="E36" s="64"/>
      <c r="F36" s="143">
        <f>Inputs!G169</f>
        <v>0</v>
      </c>
      <c r="G36" s="143">
        <f>SUMIF(Inputs!$I$4:$R$4,Staff!G$8,Inputs!$I$16:$R$16)*Staff!$F36</f>
        <v>0</v>
      </c>
      <c r="H36" s="143">
        <f>SUMIF(Inputs!$I$4:$R$4,Staff!H$8,Inputs!$I$16:$R$16)*Staff!$F36</f>
        <v>0</v>
      </c>
      <c r="I36" s="143">
        <f>SUMIF(Inputs!$I$4:$R$4,Staff!I$8,Inputs!$I$16:$R$16)*Staff!$F36</f>
        <v>0</v>
      </c>
      <c r="J36" s="143">
        <f>SUMIF(Inputs!$I$4:$R$4,Staff!J$8,Inputs!$I$16:$R$16)*Staff!$F36</f>
        <v>0</v>
      </c>
      <c r="K36" s="143">
        <f>SUMIF(Inputs!$I$4:$R$4,Staff!K$8,Inputs!$I$16:$R$16)*Staff!$F36</f>
        <v>0</v>
      </c>
      <c r="L36" s="143">
        <f>SUMIF(Inputs!$I$4:$R$4,Staff!L$8,Inputs!$I$16:$R$16)*Staff!$F36</f>
        <v>0</v>
      </c>
      <c r="M36" s="143">
        <f>SUMIF(Inputs!$I$4:$R$4,Staff!M$8,Inputs!$I$16:$R$16)*Staff!$F36</f>
        <v>0</v>
      </c>
      <c r="N36" s="143">
        <f>SUMIF(Inputs!$I$4:$R$4,Staff!N$8,Inputs!$I$16:$R$16)*Staff!$F36</f>
        <v>0</v>
      </c>
      <c r="O36" s="143">
        <f>SUMIF(Inputs!$I$4:$R$4,Staff!O$8,Inputs!$I$16:$R$16)*Staff!$F36</f>
        <v>0</v>
      </c>
      <c r="P36" s="143">
        <f>SUMIF(Inputs!$I$4:$R$4,Staff!P$8,Inputs!$I$16:$R$16)*Staff!$F36</f>
        <v>0</v>
      </c>
      <c r="Q36" s="143">
        <f>SUMIF(Inputs!$I$4:$R$4,Staff!Q$8,Inputs!$I$16:$R$16)*Staff!$F36</f>
        <v>0</v>
      </c>
      <c r="R36" s="143">
        <f>SUMIF(Inputs!$I$4:$R$4,Staff!R$8,Inputs!$I$16:$R$16)*Staff!$F36</f>
        <v>0</v>
      </c>
      <c r="S36" s="143">
        <f>SUMIF(Inputs!$I$4:$R$4,Staff!S$8,Inputs!$I$16:$R$16)*Staff!$F36</f>
        <v>0</v>
      </c>
      <c r="T36" s="143">
        <f>SUMIF(Inputs!$I$4:$R$4,Staff!T$8,Inputs!$I$16:$R$16)*Staff!$F36</f>
        <v>0</v>
      </c>
      <c r="U36" s="143">
        <f>SUMIF(Inputs!$I$4:$R$4,Staff!U$8,Inputs!$I$16:$R$16)*Staff!$F36</f>
        <v>0</v>
      </c>
      <c r="V36" s="143">
        <f>SUMIF(Inputs!$I$4:$R$4,Staff!V$8,Inputs!$I$16:$R$16)*Staff!$F36</f>
        <v>0</v>
      </c>
      <c r="W36" s="143">
        <f>SUMIF(Inputs!$I$4:$R$4,Staff!W$8,Inputs!$I$16:$R$16)*Staff!$F36</f>
        <v>0</v>
      </c>
      <c r="X36" s="143">
        <f>SUMIF(Inputs!$I$4:$R$4,Staff!X$8,Inputs!$I$16:$R$16)*Staff!$F36</f>
        <v>0</v>
      </c>
      <c r="Y36" s="143">
        <f>SUMIF(Inputs!$I$4:$R$4,Staff!Y$8,Inputs!$I$16:$R$16)*Staff!$F36</f>
        <v>0</v>
      </c>
      <c r="Z36" s="143">
        <f>SUMIF(Inputs!$I$4:$R$4,Staff!Z$8,Inputs!$I$16:$R$16)*Staff!$F36</f>
        <v>0</v>
      </c>
      <c r="AA36" s="143">
        <f>SUMIF(Inputs!$I$4:$R$4,Staff!AA$8,Inputs!$I$16:$R$16)*Staff!$F36</f>
        <v>0</v>
      </c>
      <c r="AB36" s="143">
        <f>SUMIF(Inputs!$I$4:$R$4,Staff!AB$8,Inputs!$I$16:$R$16)*Staff!$F36</f>
        <v>0</v>
      </c>
      <c r="AC36" s="143">
        <f>SUMIF(Inputs!$I$4:$R$4,Staff!AC$8,Inputs!$I$16:$R$16)*Staff!$F36</f>
        <v>0</v>
      </c>
      <c r="AD36" s="143">
        <f>SUMIF(Inputs!$I$4:$R$4,Staff!AD$8,Inputs!$I$16:$R$16)*Staff!$F36</f>
        <v>0</v>
      </c>
      <c r="AE36" s="143">
        <f>SUMIF(Inputs!$I$4:$R$4,Staff!AE$8,Inputs!$I$16:$R$16)*Staff!$F36</f>
        <v>0</v>
      </c>
      <c r="AF36" s="143">
        <f>SUMIF(Inputs!$I$4:$R$4,Staff!AF$8,Inputs!$I$16:$R$16)*Staff!$F36</f>
        <v>0</v>
      </c>
      <c r="AG36" s="143">
        <f>SUMIF(Inputs!$I$4:$R$4,Staff!AG$8,Inputs!$I$16:$R$16)*Staff!$F36</f>
        <v>0</v>
      </c>
      <c r="AH36" s="143">
        <f>SUMIF(Inputs!$I$4:$R$4,Staff!AH$8,Inputs!$I$16:$R$16)*Staff!$F36</f>
        <v>0</v>
      </c>
      <c r="AI36" s="143">
        <f>SUMIF(Inputs!$I$4:$R$4,Staff!AI$8,Inputs!$I$16:$R$16)*Staff!$F36</f>
        <v>0</v>
      </c>
      <c r="AJ36" s="143">
        <f>SUMIF(Inputs!$I$4:$R$4,Staff!AJ$8,Inputs!$I$16:$R$16)*Staff!$F36</f>
        <v>0</v>
      </c>
      <c r="AK36" s="143">
        <f>SUMIF(Inputs!$I$4:$R$4,Staff!AK$8,Inputs!$I$16:$R$16)*Staff!$F36</f>
        <v>0</v>
      </c>
      <c r="AL36" s="143">
        <f>SUMIF(Inputs!$I$4:$R$4,Staff!AL$8,Inputs!$I$16:$R$16)*Staff!$F36</f>
        <v>0</v>
      </c>
      <c r="AM36" s="143">
        <f>SUMIF(Inputs!$I$4:$R$4,Staff!AM$8,Inputs!$I$16:$R$16)*Staff!$F36</f>
        <v>0</v>
      </c>
      <c r="AN36" s="143">
        <f>SUMIF(Inputs!$I$4:$R$4,Staff!AN$8,Inputs!$I$16:$R$16)*Staff!$F36</f>
        <v>0</v>
      </c>
      <c r="AO36" s="143">
        <f>SUMIF(Inputs!$I$4:$R$4,Staff!AO$8,Inputs!$I$16:$R$16)*Staff!$F36</f>
        <v>0</v>
      </c>
      <c r="AP36" s="143">
        <f>SUMIF(Inputs!$I$4:$R$4,Staff!AP$8,Inputs!$I$16:$R$16)*Staff!$F36</f>
        <v>0</v>
      </c>
      <c r="AQ36" s="143">
        <f>SUMIF(Inputs!$I$4:$R$4,Staff!AQ$8,Inputs!$I$16:$R$16)*Staff!$F36</f>
        <v>0</v>
      </c>
      <c r="AR36" s="143">
        <f>SUMIF(Inputs!$I$4:$R$4,Staff!AR$8,Inputs!$I$16:$R$16)*Staff!$F36</f>
        <v>0</v>
      </c>
      <c r="AS36" s="143">
        <f>SUMIF(Inputs!$I$4:$R$4,Staff!AS$8,Inputs!$I$16:$R$16)*Staff!$F36</f>
        <v>0</v>
      </c>
      <c r="AT36" s="143">
        <f>SUMIF(Inputs!$I$4:$R$4,Staff!AT$8,Inputs!$I$16:$R$16)*Staff!$F36</f>
        <v>0</v>
      </c>
      <c r="AU36" s="143">
        <f>SUMIF(Inputs!$I$4:$R$4,Staff!AU$8,Inputs!$I$16:$R$16)*Staff!$F36</f>
        <v>0</v>
      </c>
      <c r="AV36" s="143">
        <f>SUMIF(Inputs!$I$4:$R$4,Staff!AV$8,Inputs!$I$16:$R$16)*Staff!$F36</f>
        <v>0</v>
      </c>
      <c r="AW36" s="143">
        <f>SUMIF(Inputs!$I$4:$R$4,Staff!AW$8,Inputs!$I$16:$R$16)*Staff!$F36</f>
        <v>0</v>
      </c>
      <c r="AX36" s="143">
        <f>SUMIF(Inputs!$I$4:$R$4,Staff!AX$8,Inputs!$I$16:$R$16)*Staff!$F36</f>
        <v>0</v>
      </c>
      <c r="AY36" s="143">
        <f>SUMIF(Inputs!$I$4:$R$4,Staff!AY$8,Inputs!$I$16:$R$16)*Staff!$F36</f>
        <v>0</v>
      </c>
      <c r="AZ36" s="143">
        <f>SUMIF(Inputs!$I$4:$R$4,Staff!AZ$8,Inputs!$I$16:$R$16)*Staff!$F36</f>
        <v>0</v>
      </c>
      <c r="BA36" s="143">
        <f>SUMIF(Inputs!$I$4:$R$4,Staff!BA$8,Inputs!$I$16:$R$16)*Staff!$F36</f>
        <v>0</v>
      </c>
      <c r="BB36" s="143">
        <f>SUMIF(Inputs!$I$4:$R$4,Staff!BB$8,Inputs!$I$16:$R$16)*Staff!$F36</f>
        <v>0</v>
      </c>
      <c r="BC36" s="143">
        <f>SUMIF(Inputs!$I$4:$R$4,Staff!BC$8,Inputs!$I$16:$R$16)*Staff!$F36</f>
        <v>0</v>
      </c>
      <c r="BD36" s="143">
        <f>SUMIF(Inputs!$I$4:$R$4,Staff!BD$8,Inputs!$I$16:$R$16)*Staff!$F36</f>
        <v>0</v>
      </c>
      <c r="BE36" s="143">
        <f>SUMIF(Inputs!$I$4:$R$4,Staff!BE$8,Inputs!$I$16:$R$16)*Staff!$F36</f>
        <v>0</v>
      </c>
      <c r="BF36" s="143">
        <f>SUMIF(Inputs!$I$4:$R$4,Staff!BF$8,Inputs!$I$16:$R$16)*Staff!$F36</f>
        <v>0</v>
      </c>
      <c r="BG36" s="143">
        <f>SUMIF(Inputs!$I$4:$R$4,Staff!BG$8,Inputs!$I$16:$R$16)*Staff!$F36</f>
        <v>0</v>
      </c>
      <c r="BH36" s="143">
        <f>SUMIF(Inputs!$I$4:$R$4,Staff!BH$8,Inputs!$I$16:$R$16)*Staff!$F36</f>
        <v>0</v>
      </c>
      <c r="BI36" s="143">
        <f>SUMIF(Inputs!$I$4:$R$4,Staff!BI$8,Inputs!$I$16:$R$16)*Staff!$F36</f>
        <v>0</v>
      </c>
      <c r="BJ36" s="143">
        <f>SUMIF(Inputs!$I$4:$R$4,Staff!BJ$8,Inputs!$I$16:$R$16)*Staff!$F36</f>
        <v>0</v>
      </c>
      <c r="BK36" s="143">
        <f>SUMIF(Inputs!$I$4:$R$4,Staff!BK$8,Inputs!$I$16:$R$16)*Staff!$F36</f>
        <v>0</v>
      </c>
      <c r="BL36" s="143">
        <f>SUMIF(Inputs!$I$4:$R$4,Staff!BL$8,Inputs!$I$16:$R$16)*Staff!$F36</f>
        <v>0</v>
      </c>
      <c r="BM36" s="143">
        <f>SUMIF(Inputs!$I$4:$R$4,Staff!BM$8,Inputs!$I$16:$R$16)*Staff!$F36</f>
        <v>0</v>
      </c>
      <c r="BN36" s="143">
        <f>SUMIF(Inputs!$I$4:$R$4,Staff!BN$8,Inputs!$I$16:$R$16)*Staff!$F36</f>
        <v>0</v>
      </c>
      <c r="BO36" s="143">
        <f>SUMIF(Inputs!$I$4:$R$4,Staff!BO$8,Inputs!$I$16:$R$16)*Staff!$F36</f>
        <v>0</v>
      </c>
      <c r="BP36" s="143">
        <f>SUMIF(Inputs!$I$4:$R$4,Staff!BP$8,Inputs!$I$16:$R$16)*Staff!$F36</f>
        <v>0</v>
      </c>
      <c r="BQ36" s="143">
        <f>SUMIF(Inputs!$I$4:$R$4,Staff!BQ$8,Inputs!$I$16:$R$16)*Staff!$F36</f>
        <v>0</v>
      </c>
      <c r="BR36" s="143">
        <f>SUMIF(Inputs!$I$4:$R$4,Staff!BR$8,Inputs!$I$16:$R$16)*Staff!$F36</f>
        <v>0</v>
      </c>
      <c r="BS36" s="143">
        <f>SUMIF(Inputs!$I$4:$R$4,Staff!BS$8,Inputs!$I$16:$R$16)*Staff!$F36</f>
        <v>0</v>
      </c>
      <c r="BT36" s="143">
        <f>SUMIF(Inputs!$I$4:$R$4,Staff!BT$8,Inputs!$I$16:$R$16)*Staff!$F36</f>
        <v>0</v>
      </c>
      <c r="BU36" s="143">
        <f>SUMIF(Inputs!$I$4:$R$4,Staff!BU$8,Inputs!$I$16:$R$16)*Staff!$F36</f>
        <v>0</v>
      </c>
      <c r="BV36" s="143">
        <f>SUMIF(Inputs!$I$4:$R$4,Staff!BV$8,Inputs!$I$16:$R$16)*Staff!$F36</f>
        <v>0</v>
      </c>
      <c r="BW36" s="143">
        <f>SUMIF(Inputs!$I$4:$R$4,Staff!BW$8,Inputs!$I$16:$R$16)*Staff!$F36</f>
        <v>0</v>
      </c>
      <c r="BX36" s="143">
        <f>SUMIF(Inputs!$I$4:$R$4,Staff!BX$8,Inputs!$I$16:$R$16)*Staff!$F36</f>
        <v>0</v>
      </c>
      <c r="BY36" s="143">
        <f>SUMIF(Inputs!$I$4:$R$4,Staff!BY$8,Inputs!$I$16:$R$16)*Staff!$F36</f>
        <v>0</v>
      </c>
      <c r="BZ36" s="143">
        <f>SUMIF(Inputs!$I$4:$R$4,Staff!BZ$8,Inputs!$I$16:$R$16)*Staff!$F36</f>
        <v>0</v>
      </c>
      <c r="CA36" s="143">
        <f>SUMIF(Inputs!$I$4:$R$4,Staff!CA$8,Inputs!$I$16:$R$16)*Staff!$F36</f>
        <v>0</v>
      </c>
      <c r="CB36" s="143">
        <f>SUMIF(Inputs!$I$4:$R$4,Staff!CB$8,Inputs!$I$16:$R$16)*Staff!$F36</f>
        <v>0</v>
      </c>
      <c r="CC36" s="143">
        <f>SUMIF(Inputs!$I$4:$R$4,Staff!CC$8,Inputs!$I$16:$R$16)*Staff!$F36</f>
        <v>0</v>
      </c>
      <c r="CD36" s="143">
        <f>SUMIF(Inputs!$I$4:$R$4,Staff!CD$8,Inputs!$I$16:$R$16)*Staff!$F36</f>
        <v>0</v>
      </c>
      <c r="CE36" s="143">
        <f>SUMIF(Inputs!$I$4:$R$4,Staff!CE$8,Inputs!$I$16:$R$16)*Staff!$F36</f>
        <v>0</v>
      </c>
      <c r="CF36" s="143">
        <f>SUMIF(Inputs!$I$4:$R$4,Staff!CF$8,Inputs!$I$16:$R$16)*Staff!$F36</f>
        <v>0</v>
      </c>
      <c r="CG36" s="143">
        <f>SUMIF(Inputs!$I$4:$R$4,Staff!CG$8,Inputs!$I$16:$R$16)*Staff!$F36</f>
        <v>0</v>
      </c>
      <c r="CH36" s="143">
        <f>SUMIF(Inputs!$I$4:$R$4,Staff!CH$8,Inputs!$I$16:$R$16)*Staff!$F36</f>
        <v>0</v>
      </c>
      <c r="CI36" s="143">
        <f>SUMIF(Inputs!$I$4:$R$4,Staff!CI$8,Inputs!$I$16:$R$16)*Staff!$F36</f>
        <v>0</v>
      </c>
      <c r="CJ36" s="143">
        <f>SUMIF(Inputs!$I$4:$R$4,Staff!CJ$8,Inputs!$I$16:$R$16)*Staff!$F36</f>
        <v>0</v>
      </c>
      <c r="CK36" s="143">
        <f>SUMIF(Inputs!$I$4:$R$4,Staff!CK$8,Inputs!$I$16:$R$16)*Staff!$F36</f>
        <v>0</v>
      </c>
      <c r="CL36" s="143">
        <f>SUMIF(Inputs!$I$4:$R$4,Staff!CL$8,Inputs!$I$16:$R$16)*Staff!$F36</f>
        <v>0</v>
      </c>
      <c r="CM36" s="143">
        <f>SUMIF(Inputs!$I$4:$R$4,Staff!CM$8,Inputs!$I$16:$R$16)*Staff!$F36</f>
        <v>0</v>
      </c>
      <c r="CN36" s="143">
        <f>SUMIF(Inputs!$I$4:$R$4,Staff!CN$8,Inputs!$I$16:$R$16)*Staff!$F36</f>
        <v>0</v>
      </c>
      <c r="CO36" s="143">
        <f>SUMIF(Inputs!$I$4:$R$4,Staff!CO$8,Inputs!$I$16:$R$16)*Staff!$F36</f>
        <v>0</v>
      </c>
      <c r="CP36" s="143">
        <f>SUMIF(Inputs!$I$4:$R$4,Staff!CP$8,Inputs!$I$16:$R$16)*Staff!$F36</f>
        <v>0</v>
      </c>
      <c r="CQ36" s="143">
        <f>SUMIF(Inputs!$I$4:$R$4,Staff!CQ$8,Inputs!$I$16:$R$16)*Staff!$F36</f>
        <v>0</v>
      </c>
      <c r="CR36" s="143">
        <f>SUMIF(Inputs!$I$4:$R$4,Staff!CR$8,Inputs!$I$16:$R$16)*Staff!$F36</f>
        <v>0</v>
      </c>
      <c r="CS36" s="143">
        <f>SUMIF(Inputs!$I$4:$R$4,Staff!CS$8,Inputs!$I$16:$R$16)*Staff!$F36</f>
        <v>0</v>
      </c>
      <c r="CT36" s="143">
        <f>SUMIF(Inputs!$I$4:$R$4,Staff!CT$8,Inputs!$I$16:$R$16)*Staff!$F36</f>
        <v>0</v>
      </c>
      <c r="CU36" s="143">
        <f>SUMIF(Inputs!$I$4:$R$4,Staff!CU$8,Inputs!$I$16:$R$16)*Staff!$F36</f>
        <v>0</v>
      </c>
      <c r="CV36" s="143">
        <f>SUMIF(Inputs!$I$4:$R$4,Staff!CV$8,Inputs!$I$16:$R$16)*Staff!$F36</f>
        <v>0</v>
      </c>
      <c r="CW36" s="143">
        <f>SUMIF(Inputs!$I$4:$R$4,Staff!CW$8,Inputs!$I$16:$R$16)*Staff!$F36</f>
        <v>0</v>
      </c>
      <c r="CX36" s="143">
        <f>SUMIF(Inputs!$I$4:$R$4,Staff!CX$8,Inputs!$I$16:$R$16)*Staff!$F36</f>
        <v>0</v>
      </c>
      <c r="CY36" s="143">
        <f>SUMIF(Inputs!$I$4:$R$4,Staff!CY$8,Inputs!$I$16:$R$16)*Staff!$F36</f>
        <v>0</v>
      </c>
      <c r="CZ36" s="143">
        <f>SUMIF(Inputs!$I$4:$R$4,Staff!CZ$8,Inputs!$I$16:$R$16)*Staff!$F36</f>
        <v>0</v>
      </c>
      <c r="DA36" s="143">
        <f>SUMIF(Inputs!$I$4:$R$4,Staff!DA$8,Inputs!$I$16:$R$16)*Staff!$F36</f>
        <v>0</v>
      </c>
      <c r="DB36" s="143">
        <f>SUMIF(Inputs!$I$4:$R$4,Staff!DB$8,Inputs!$I$16:$R$16)*Staff!$F36</f>
        <v>0</v>
      </c>
      <c r="DC36" s="143">
        <f>SUMIF(Inputs!$I$4:$R$4,Staff!DC$8,Inputs!$I$16:$R$16)*Staff!$F36</f>
        <v>0</v>
      </c>
      <c r="DD36" s="143">
        <f>SUMIF(Inputs!$I$4:$R$4,Staff!DD$8,Inputs!$I$16:$R$16)*Staff!$F36</f>
        <v>0</v>
      </c>
      <c r="DE36" s="143">
        <f>SUMIF(Inputs!$I$4:$R$4,Staff!DE$8,Inputs!$I$16:$R$16)*Staff!$F36</f>
        <v>0</v>
      </c>
      <c r="DF36" s="143">
        <f>SUMIF(Inputs!$I$4:$R$4,Staff!DF$8,Inputs!$I$16:$R$16)*Staff!$F36</f>
        <v>0</v>
      </c>
      <c r="DG36" s="143">
        <f>SUMIF(Inputs!$I$4:$R$4,Staff!DG$8,Inputs!$I$16:$R$16)*Staff!$F36</f>
        <v>0</v>
      </c>
      <c r="DH36" s="143">
        <f>SUMIF(Inputs!$I$4:$R$4,Staff!DH$8,Inputs!$I$16:$R$16)*Staff!$F36</f>
        <v>0</v>
      </c>
      <c r="DI36" s="143">
        <f>SUMIF(Inputs!$I$4:$R$4,Staff!DI$8,Inputs!$I$16:$R$16)*Staff!$F36</f>
        <v>0</v>
      </c>
      <c r="DJ36" s="143">
        <f>SUMIF(Inputs!$I$4:$R$4,Staff!DJ$8,Inputs!$I$16:$R$16)*Staff!$F36</f>
        <v>0</v>
      </c>
      <c r="DK36" s="143">
        <f>SUMIF(Inputs!$I$4:$R$4,Staff!DK$8,Inputs!$I$16:$R$16)*Staff!$F36</f>
        <v>0</v>
      </c>
      <c r="DL36" s="143">
        <f>SUMIF(Inputs!$I$4:$R$4,Staff!DL$8,Inputs!$I$16:$R$16)*Staff!$F36</f>
        <v>0</v>
      </c>
      <c r="DM36" s="143">
        <f>SUMIF(Inputs!$I$4:$R$4,Staff!DM$8,Inputs!$I$16:$R$16)*Staff!$F36</f>
        <v>0</v>
      </c>
      <c r="DN36" s="143">
        <f>SUMIF(Inputs!$I$4:$R$4,Staff!DN$8,Inputs!$I$16:$R$16)*Staff!$F36</f>
        <v>0</v>
      </c>
      <c r="DO36" s="143">
        <f>SUMIF(Inputs!$I$4:$R$4,Staff!DO$8,Inputs!$I$16:$R$16)*Staff!$F36</f>
        <v>0</v>
      </c>
      <c r="DP36" s="143">
        <f>SUMIF(Inputs!$I$4:$R$4,Staff!DP$8,Inputs!$I$16:$R$16)*Staff!$F36</f>
        <v>0</v>
      </c>
      <c r="DQ36" s="143">
        <f>SUMIF(Inputs!$I$4:$R$4,Staff!DQ$8,Inputs!$I$16:$R$16)*Staff!$F36</f>
        <v>0</v>
      </c>
      <c r="DR36" s="143">
        <f>SUMIF(Inputs!$I$4:$R$4,Staff!DR$8,Inputs!$I$16:$R$16)*Staff!$F36</f>
        <v>0</v>
      </c>
      <c r="DS36" s="143">
        <f>SUMIF(Inputs!$I$4:$R$4,Staff!DS$8,Inputs!$I$16:$R$16)*Staff!$F36</f>
        <v>0</v>
      </c>
      <c r="DT36" s="143">
        <f>SUMIF(Inputs!$I$4:$R$4,Staff!DT$8,Inputs!$I$16:$R$16)*Staff!$F36</f>
        <v>0</v>
      </c>
      <c r="DU36" s="143">
        <f>SUMIF(Inputs!$I$4:$R$4,Staff!DU$8,Inputs!$I$16:$R$16)*Staff!$F36</f>
        <v>0</v>
      </c>
      <c r="DV36" s="143">
        <f>SUMIF(Inputs!$I$4:$R$4,Staff!DV$8,Inputs!$I$16:$R$16)*Staff!$F36</f>
        <v>0</v>
      </c>
    </row>
    <row r="37" spans="1:126" ht="12.75" customHeight="1">
      <c r="A37" s="21"/>
      <c r="B37" s="98" t="str">
        <f t="shared" si="7"/>
        <v>Дизайнер</v>
      </c>
      <c r="C37" s="79" t="s">
        <v>77</v>
      </c>
      <c r="D37" s="21"/>
      <c r="E37" s="64"/>
      <c r="F37" s="143">
        <f>Inputs!G170</f>
        <v>0</v>
      </c>
      <c r="G37" s="143">
        <f>SUMIF(Inputs!$I$4:$R$4,Staff!G$8,Inputs!$I$16:$R$16)*Staff!$F37</f>
        <v>0</v>
      </c>
      <c r="H37" s="143">
        <f>SUMIF(Inputs!$I$4:$R$4,Staff!H$8,Inputs!$I$16:$R$16)*Staff!$F37</f>
        <v>0</v>
      </c>
      <c r="I37" s="143">
        <f>SUMIF(Inputs!$I$4:$R$4,Staff!I$8,Inputs!$I$16:$R$16)*Staff!$F37</f>
        <v>0</v>
      </c>
      <c r="J37" s="143">
        <f>SUMIF(Inputs!$I$4:$R$4,Staff!J$8,Inputs!$I$16:$R$16)*Staff!$F37</f>
        <v>0</v>
      </c>
      <c r="K37" s="143">
        <f>SUMIF(Inputs!$I$4:$R$4,Staff!K$8,Inputs!$I$16:$R$16)*Staff!$F37</f>
        <v>0</v>
      </c>
      <c r="L37" s="143">
        <f>SUMIF(Inputs!$I$4:$R$4,Staff!L$8,Inputs!$I$16:$R$16)*Staff!$F37</f>
        <v>0</v>
      </c>
      <c r="M37" s="143">
        <f>SUMIF(Inputs!$I$4:$R$4,Staff!M$8,Inputs!$I$16:$R$16)*Staff!$F37</f>
        <v>0</v>
      </c>
      <c r="N37" s="143">
        <f>SUMIF(Inputs!$I$4:$R$4,Staff!N$8,Inputs!$I$16:$R$16)*Staff!$F37</f>
        <v>0</v>
      </c>
      <c r="O37" s="143">
        <f>SUMIF(Inputs!$I$4:$R$4,Staff!O$8,Inputs!$I$16:$R$16)*Staff!$F37</f>
        <v>0</v>
      </c>
      <c r="P37" s="143">
        <f>SUMIF(Inputs!$I$4:$R$4,Staff!P$8,Inputs!$I$16:$R$16)*Staff!$F37</f>
        <v>0</v>
      </c>
      <c r="Q37" s="143">
        <f>SUMIF(Inputs!$I$4:$R$4,Staff!Q$8,Inputs!$I$16:$R$16)*Staff!$F37</f>
        <v>0</v>
      </c>
      <c r="R37" s="143">
        <f>SUMIF(Inputs!$I$4:$R$4,Staff!R$8,Inputs!$I$16:$R$16)*Staff!$F37</f>
        <v>0</v>
      </c>
      <c r="S37" s="143">
        <f>SUMIF(Inputs!$I$4:$R$4,Staff!S$8,Inputs!$I$16:$R$16)*Staff!$F37</f>
        <v>0</v>
      </c>
      <c r="T37" s="143">
        <f>SUMIF(Inputs!$I$4:$R$4,Staff!T$8,Inputs!$I$16:$R$16)*Staff!$F37</f>
        <v>0</v>
      </c>
      <c r="U37" s="143">
        <f>SUMIF(Inputs!$I$4:$R$4,Staff!U$8,Inputs!$I$16:$R$16)*Staff!$F37</f>
        <v>0</v>
      </c>
      <c r="V37" s="143">
        <f>SUMIF(Inputs!$I$4:$R$4,Staff!V$8,Inputs!$I$16:$R$16)*Staff!$F37</f>
        <v>0</v>
      </c>
      <c r="W37" s="143">
        <f>SUMIF(Inputs!$I$4:$R$4,Staff!W$8,Inputs!$I$16:$R$16)*Staff!$F37</f>
        <v>0</v>
      </c>
      <c r="X37" s="143">
        <f>SUMIF(Inputs!$I$4:$R$4,Staff!X$8,Inputs!$I$16:$R$16)*Staff!$F37</f>
        <v>0</v>
      </c>
      <c r="Y37" s="143">
        <f>SUMIF(Inputs!$I$4:$R$4,Staff!Y$8,Inputs!$I$16:$R$16)*Staff!$F37</f>
        <v>0</v>
      </c>
      <c r="Z37" s="143">
        <f>SUMIF(Inputs!$I$4:$R$4,Staff!Z$8,Inputs!$I$16:$R$16)*Staff!$F37</f>
        <v>0</v>
      </c>
      <c r="AA37" s="143">
        <f>SUMIF(Inputs!$I$4:$R$4,Staff!AA$8,Inputs!$I$16:$R$16)*Staff!$F37</f>
        <v>0</v>
      </c>
      <c r="AB37" s="143">
        <f>SUMIF(Inputs!$I$4:$R$4,Staff!AB$8,Inputs!$I$16:$R$16)*Staff!$F37</f>
        <v>0</v>
      </c>
      <c r="AC37" s="143">
        <f>SUMIF(Inputs!$I$4:$R$4,Staff!AC$8,Inputs!$I$16:$R$16)*Staff!$F37</f>
        <v>0</v>
      </c>
      <c r="AD37" s="143">
        <f>SUMIF(Inputs!$I$4:$R$4,Staff!AD$8,Inputs!$I$16:$R$16)*Staff!$F37</f>
        <v>0</v>
      </c>
      <c r="AE37" s="143">
        <f>SUMIF(Inputs!$I$4:$R$4,Staff!AE$8,Inputs!$I$16:$R$16)*Staff!$F37</f>
        <v>0</v>
      </c>
      <c r="AF37" s="143">
        <f>SUMIF(Inputs!$I$4:$R$4,Staff!AF$8,Inputs!$I$16:$R$16)*Staff!$F37</f>
        <v>0</v>
      </c>
      <c r="AG37" s="143">
        <f>SUMIF(Inputs!$I$4:$R$4,Staff!AG$8,Inputs!$I$16:$R$16)*Staff!$F37</f>
        <v>0</v>
      </c>
      <c r="AH37" s="143">
        <f>SUMIF(Inputs!$I$4:$R$4,Staff!AH$8,Inputs!$I$16:$R$16)*Staff!$F37</f>
        <v>0</v>
      </c>
      <c r="AI37" s="143">
        <f>SUMIF(Inputs!$I$4:$R$4,Staff!AI$8,Inputs!$I$16:$R$16)*Staff!$F37</f>
        <v>0</v>
      </c>
      <c r="AJ37" s="143">
        <f>SUMIF(Inputs!$I$4:$R$4,Staff!AJ$8,Inputs!$I$16:$R$16)*Staff!$F37</f>
        <v>0</v>
      </c>
      <c r="AK37" s="143">
        <f>SUMIF(Inputs!$I$4:$R$4,Staff!AK$8,Inputs!$I$16:$R$16)*Staff!$F37</f>
        <v>0</v>
      </c>
      <c r="AL37" s="143">
        <f>SUMIF(Inputs!$I$4:$R$4,Staff!AL$8,Inputs!$I$16:$R$16)*Staff!$F37</f>
        <v>0</v>
      </c>
      <c r="AM37" s="143">
        <f>SUMIF(Inputs!$I$4:$R$4,Staff!AM$8,Inputs!$I$16:$R$16)*Staff!$F37</f>
        <v>0</v>
      </c>
      <c r="AN37" s="143">
        <f>SUMIF(Inputs!$I$4:$R$4,Staff!AN$8,Inputs!$I$16:$R$16)*Staff!$F37</f>
        <v>0</v>
      </c>
      <c r="AO37" s="143">
        <f>SUMIF(Inputs!$I$4:$R$4,Staff!AO$8,Inputs!$I$16:$R$16)*Staff!$F37</f>
        <v>0</v>
      </c>
      <c r="AP37" s="143">
        <f>SUMIF(Inputs!$I$4:$R$4,Staff!AP$8,Inputs!$I$16:$R$16)*Staff!$F37</f>
        <v>0</v>
      </c>
      <c r="AQ37" s="143">
        <f>SUMIF(Inputs!$I$4:$R$4,Staff!AQ$8,Inputs!$I$16:$R$16)*Staff!$F37</f>
        <v>0</v>
      </c>
      <c r="AR37" s="143">
        <f>SUMIF(Inputs!$I$4:$R$4,Staff!AR$8,Inputs!$I$16:$R$16)*Staff!$F37</f>
        <v>0</v>
      </c>
      <c r="AS37" s="143">
        <f>SUMIF(Inputs!$I$4:$R$4,Staff!AS$8,Inputs!$I$16:$R$16)*Staff!$F37</f>
        <v>0</v>
      </c>
      <c r="AT37" s="143">
        <f>SUMIF(Inputs!$I$4:$R$4,Staff!AT$8,Inputs!$I$16:$R$16)*Staff!$F37</f>
        <v>0</v>
      </c>
      <c r="AU37" s="143">
        <f>SUMIF(Inputs!$I$4:$R$4,Staff!AU$8,Inputs!$I$16:$R$16)*Staff!$F37</f>
        <v>0</v>
      </c>
      <c r="AV37" s="143">
        <f>SUMIF(Inputs!$I$4:$R$4,Staff!AV$8,Inputs!$I$16:$R$16)*Staff!$F37</f>
        <v>0</v>
      </c>
      <c r="AW37" s="143">
        <f>SUMIF(Inputs!$I$4:$R$4,Staff!AW$8,Inputs!$I$16:$R$16)*Staff!$F37</f>
        <v>0</v>
      </c>
      <c r="AX37" s="143">
        <f>SUMIF(Inputs!$I$4:$R$4,Staff!AX$8,Inputs!$I$16:$R$16)*Staff!$F37</f>
        <v>0</v>
      </c>
      <c r="AY37" s="143">
        <f>SUMIF(Inputs!$I$4:$R$4,Staff!AY$8,Inputs!$I$16:$R$16)*Staff!$F37</f>
        <v>0</v>
      </c>
      <c r="AZ37" s="143">
        <f>SUMIF(Inputs!$I$4:$R$4,Staff!AZ$8,Inputs!$I$16:$R$16)*Staff!$F37</f>
        <v>0</v>
      </c>
      <c r="BA37" s="143">
        <f>SUMIF(Inputs!$I$4:$R$4,Staff!BA$8,Inputs!$I$16:$R$16)*Staff!$F37</f>
        <v>0</v>
      </c>
      <c r="BB37" s="143">
        <f>SUMIF(Inputs!$I$4:$R$4,Staff!BB$8,Inputs!$I$16:$R$16)*Staff!$F37</f>
        <v>0</v>
      </c>
      <c r="BC37" s="143">
        <f>SUMIF(Inputs!$I$4:$R$4,Staff!BC$8,Inputs!$I$16:$R$16)*Staff!$F37</f>
        <v>0</v>
      </c>
      <c r="BD37" s="143">
        <f>SUMIF(Inputs!$I$4:$R$4,Staff!BD$8,Inputs!$I$16:$R$16)*Staff!$F37</f>
        <v>0</v>
      </c>
      <c r="BE37" s="143">
        <f>SUMIF(Inputs!$I$4:$R$4,Staff!BE$8,Inputs!$I$16:$R$16)*Staff!$F37</f>
        <v>0</v>
      </c>
      <c r="BF37" s="143">
        <f>SUMIF(Inputs!$I$4:$R$4,Staff!BF$8,Inputs!$I$16:$R$16)*Staff!$F37</f>
        <v>0</v>
      </c>
      <c r="BG37" s="143">
        <f>SUMIF(Inputs!$I$4:$R$4,Staff!BG$8,Inputs!$I$16:$R$16)*Staff!$F37</f>
        <v>0</v>
      </c>
      <c r="BH37" s="143">
        <f>SUMIF(Inputs!$I$4:$R$4,Staff!BH$8,Inputs!$I$16:$R$16)*Staff!$F37</f>
        <v>0</v>
      </c>
      <c r="BI37" s="143">
        <f>SUMIF(Inputs!$I$4:$R$4,Staff!BI$8,Inputs!$I$16:$R$16)*Staff!$F37</f>
        <v>0</v>
      </c>
      <c r="BJ37" s="143">
        <f>SUMIF(Inputs!$I$4:$R$4,Staff!BJ$8,Inputs!$I$16:$R$16)*Staff!$F37</f>
        <v>0</v>
      </c>
      <c r="BK37" s="143">
        <f>SUMIF(Inputs!$I$4:$R$4,Staff!BK$8,Inputs!$I$16:$R$16)*Staff!$F37</f>
        <v>0</v>
      </c>
      <c r="BL37" s="143">
        <f>SUMIF(Inputs!$I$4:$R$4,Staff!BL$8,Inputs!$I$16:$R$16)*Staff!$F37</f>
        <v>0</v>
      </c>
      <c r="BM37" s="143">
        <f>SUMIF(Inputs!$I$4:$R$4,Staff!BM$8,Inputs!$I$16:$R$16)*Staff!$F37</f>
        <v>0</v>
      </c>
      <c r="BN37" s="143">
        <f>SUMIF(Inputs!$I$4:$R$4,Staff!BN$8,Inputs!$I$16:$R$16)*Staff!$F37</f>
        <v>0</v>
      </c>
      <c r="BO37" s="143">
        <f>SUMIF(Inputs!$I$4:$R$4,Staff!BO$8,Inputs!$I$16:$R$16)*Staff!$F37</f>
        <v>0</v>
      </c>
      <c r="BP37" s="143">
        <f>SUMIF(Inputs!$I$4:$R$4,Staff!BP$8,Inputs!$I$16:$R$16)*Staff!$F37</f>
        <v>0</v>
      </c>
      <c r="BQ37" s="143">
        <f>SUMIF(Inputs!$I$4:$R$4,Staff!BQ$8,Inputs!$I$16:$R$16)*Staff!$F37</f>
        <v>0</v>
      </c>
      <c r="BR37" s="143">
        <f>SUMIF(Inputs!$I$4:$R$4,Staff!BR$8,Inputs!$I$16:$R$16)*Staff!$F37</f>
        <v>0</v>
      </c>
      <c r="BS37" s="143">
        <f>SUMIF(Inputs!$I$4:$R$4,Staff!BS$8,Inputs!$I$16:$R$16)*Staff!$F37</f>
        <v>0</v>
      </c>
      <c r="BT37" s="143">
        <f>SUMIF(Inputs!$I$4:$R$4,Staff!BT$8,Inputs!$I$16:$R$16)*Staff!$F37</f>
        <v>0</v>
      </c>
      <c r="BU37" s="143">
        <f>SUMIF(Inputs!$I$4:$R$4,Staff!BU$8,Inputs!$I$16:$R$16)*Staff!$F37</f>
        <v>0</v>
      </c>
      <c r="BV37" s="143">
        <f>SUMIF(Inputs!$I$4:$R$4,Staff!BV$8,Inputs!$I$16:$R$16)*Staff!$F37</f>
        <v>0</v>
      </c>
      <c r="BW37" s="143">
        <f>SUMIF(Inputs!$I$4:$R$4,Staff!BW$8,Inputs!$I$16:$R$16)*Staff!$F37</f>
        <v>0</v>
      </c>
      <c r="BX37" s="143">
        <f>SUMIF(Inputs!$I$4:$R$4,Staff!BX$8,Inputs!$I$16:$R$16)*Staff!$F37</f>
        <v>0</v>
      </c>
      <c r="BY37" s="143">
        <f>SUMIF(Inputs!$I$4:$R$4,Staff!BY$8,Inputs!$I$16:$R$16)*Staff!$F37</f>
        <v>0</v>
      </c>
      <c r="BZ37" s="143">
        <f>SUMIF(Inputs!$I$4:$R$4,Staff!BZ$8,Inputs!$I$16:$R$16)*Staff!$F37</f>
        <v>0</v>
      </c>
      <c r="CA37" s="143">
        <f>SUMIF(Inputs!$I$4:$R$4,Staff!CA$8,Inputs!$I$16:$R$16)*Staff!$F37</f>
        <v>0</v>
      </c>
      <c r="CB37" s="143">
        <f>SUMIF(Inputs!$I$4:$R$4,Staff!CB$8,Inputs!$I$16:$R$16)*Staff!$F37</f>
        <v>0</v>
      </c>
      <c r="CC37" s="143">
        <f>SUMIF(Inputs!$I$4:$R$4,Staff!CC$8,Inputs!$I$16:$R$16)*Staff!$F37</f>
        <v>0</v>
      </c>
      <c r="CD37" s="143">
        <f>SUMIF(Inputs!$I$4:$R$4,Staff!CD$8,Inputs!$I$16:$R$16)*Staff!$F37</f>
        <v>0</v>
      </c>
      <c r="CE37" s="143">
        <f>SUMIF(Inputs!$I$4:$R$4,Staff!CE$8,Inputs!$I$16:$R$16)*Staff!$F37</f>
        <v>0</v>
      </c>
      <c r="CF37" s="143">
        <f>SUMIF(Inputs!$I$4:$R$4,Staff!CF$8,Inputs!$I$16:$R$16)*Staff!$F37</f>
        <v>0</v>
      </c>
      <c r="CG37" s="143">
        <f>SUMIF(Inputs!$I$4:$R$4,Staff!CG$8,Inputs!$I$16:$R$16)*Staff!$F37</f>
        <v>0</v>
      </c>
      <c r="CH37" s="143">
        <f>SUMIF(Inputs!$I$4:$R$4,Staff!CH$8,Inputs!$I$16:$R$16)*Staff!$F37</f>
        <v>0</v>
      </c>
      <c r="CI37" s="143">
        <f>SUMIF(Inputs!$I$4:$R$4,Staff!CI$8,Inputs!$I$16:$R$16)*Staff!$F37</f>
        <v>0</v>
      </c>
      <c r="CJ37" s="143">
        <f>SUMIF(Inputs!$I$4:$R$4,Staff!CJ$8,Inputs!$I$16:$R$16)*Staff!$F37</f>
        <v>0</v>
      </c>
      <c r="CK37" s="143">
        <f>SUMIF(Inputs!$I$4:$R$4,Staff!CK$8,Inputs!$I$16:$R$16)*Staff!$F37</f>
        <v>0</v>
      </c>
      <c r="CL37" s="143">
        <f>SUMIF(Inputs!$I$4:$R$4,Staff!CL$8,Inputs!$I$16:$R$16)*Staff!$F37</f>
        <v>0</v>
      </c>
      <c r="CM37" s="143">
        <f>SUMIF(Inputs!$I$4:$R$4,Staff!CM$8,Inputs!$I$16:$R$16)*Staff!$F37</f>
        <v>0</v>
      </c>
      <c r="CN37" s="143">
        <f>SUMIF(Inputs!$I$4:$R$4,Staff!CN$8,Inputs!$I$16:$R$16)*Staff!$F37</f>
        <v>0</v>
      </c>
      <c r="CO37" s="143">
        <f>SUMIF(Inputs!$I$4:$R$4,Staff!CO$8,Inputs!$I$16:$R$16)*Staff!$F37</f>
        <v>0</v>
      </c>
      <c r="CP37" s="143">
        <f>SUMIF(Inputs!$I$4:$R$4,Staff!CP$8,Inputs!$I$16:$R$16)*Staff!$F37</f>
        <v>0</v>
      </c>
      <c r="CQ37" s="143">
        <f>SUMIF(Inputs!$I$4:$R$4,Staff!CQ$8,Inputs!$I$16:$R$16)*Staff!$F37</f>
        <v>0</v>
      </c>
      <c r="CR37" s="143">
        <f>SUMIF(Inputs!$I$4:$R$4,Staff!CR$8,Inputs!$I$16:$R$16)*Staff!$F37</f>
        <v>0</v>
      </c>
      <c r="CS37" s="143">
        <f>SUMIF(Inputs!$I$4:$R$4,Staff!CS$8,Inputs!$I$16:$R$16)*Staff!$F37</f>
        <v>0</v>
      </c>
      <c r="CT37" s="143">
        <f>SUMIF(Inputs!$I$4:$R$4,Staff!CT$8,Inputs!$I$16:$R$16)*Staff!$F37</f>
        <v>0</v>
      </c>
      <c r="CU37" s="143">
        <f>SUMIF(Inputs!$I$4:$R$4,Staff!CU$8,Inputs!$I$16:$R$16)*Staff!$F37</f>
        <v>0</v>
      </c>
      <c r="CV37" s="143">
        <f>SUMIF(Inputs!$I$4:$R$4,Staff!CV$8,Inputs!$I$16:$R$16)*Staff!$F37</f>
        <v>0</v>
      </c>
      <c r="CW37" s="143">
        <f>SUMIF(Inputs!$I$4:$R$4,Staff!CW$8,Inputs!$I$16:$R$16)*Staff!$F37</f>
        <v>0</v>
      </c>
      <c r="CX37" s="143">
        <f>SUMIF(Inputs!$I$4:$R$4,Staff!CX$8,Inputs!$I$16:$R$16)*Staff!$F37</f>
        <v>0</v>
      </c>
      <c r="CY37" s="143">
        <f>SUMIF(Inputs!$I$4:$R$4,Staff!CY$8,Inputs!$I$16:$R$16)*Staff!$F37</f>
        <v>0</v>
      </c>
      <c r="CZ37" s="143">
        <f>SUMIF(Inputs!$I$4:$R$4,Staff!CZ$8,Inputs!$I$16:$R$16)*Staff!$F37</f>
        <v>0</v>
      </c>
      <c r="DA37" s="143">
        <f>SUMIF(Inputs!$I$4:$R$4,Staff!DA$8,Inputs!$I$16:$R$16)*Staff!$F37</f>
        <v>0</v>
      </c>
      <c r="DB37" s="143">
        <f>SUMIF(Inputs!$I$4:$R$4,Staff!DB$8,Inputs!$I$16:$R$16)*Staff!$F37</f>
        <v>0</v>
      </c>
      <c r="DC37" s="143">
        <f>SUMIF(Inputs!$I$4:$R$4,Staff!DC$8,Inputs!$I$16:$R$16)*Staff!$F37</f>
        <v>0</v>
      </c>
      <c r="DD37" s="143">
        <f>SUMIF(Inputs!$I$4:$R$4,Staff!DD$8,Inputs!$I$16:$R$16)*Staff!$F37</f>
        <v>0</v>
      </c>
      <c r="DE37" s="143">
        <f>SUMIF(Inputs!$I$4:$R$4,Staff!DE$8,Inputs!$I$16:$R$16)*Staff!$F37</f>
        <v>0</v>
      </c>
      <c r="DF37" s="143">
        <f>SUMIF(Inputs!$I$4:$R$4,Staff!DF$8,Inputs!$I$16:$R$16)*Staff!$F37</f>
        <v>0</v>
      </c>
      <c r="DG37" s="143">
        <f>SUMIF(Inputs!$I$4:$R$4,Staff!DG$8,Inputs!$I$16:$R$16)*Staff!$F37</f>
        <v>0</v>
      </c>
      <c r="DH37" s="143">
        <f>SUMIF(Inputs!$I$4:$R$4,Staff!DH$8,Inputs!$I$16:$R$16)*Staff!$F37</f>
        <v>0</v>
      </c>
      <c r="DI37" s="143">
        <f>SUMIF(Inputs!$I$4:$R$4,Staff!DI$8,Inputs!$I$16:$R$16)*Staff!$F37</f>
        <v>0</v>
      </c>
      <c r="DJ37" s="143">
        <f>SUMIF(Inputs!$I$4:$R$4,Staff!DJ$8,Inputs!$I$16:$R$16)*Staff!$F37</f>
        <v>0</v>
      </c>
      <c r="DK37" s="143">
        <f>SUMIF(Inputs!$I$4:$R$4,Staff!DK$8,Inputs!$I$16:$R$16)*Staff!$F37</f>
        <v>0</v>
      </c>
      <c r="DL37" s="143">
        <f>SUMIF(Inputs!$I$4:$R$4,Staff!DL$8,Inputs!$I$16:$R$16)*Staff!$F37</f>
        <v>0</v>
      </c>
      <c r="DM37" s="143">
        <f>SUMIF(Inputs!$I$4:$R$4,Staff!DM$8,Inputs!$I$16:$R$16)*Staff!$F37</f>
        <v>0</v>
      </c>
      <c r="DN37" s="143">
        <f>SUMIF(Inputs!$I$4:$R$4,Staff!DN$8,Inputs!$I$16:$R$16)*Staff!$F37</f>
        <v>0</v>
      </c>
      <c r="DO37" s="143">
        <f>SUMIF(Inputs!$I$4:$R$4,Staff!DO$8,Inputs!$I$16:$R$16)*Staff!$F37</f>
        <v>0</v>
      </c>
      <c r="DP37" s="143">
        <f>SUMIF(Inputs!$I$4:$R$4,Staff!DP$8,Inputs!$I$16:$R$16)*Staff!$F37</f>
        <v>0</v>
      </c>
      <c r="DQ37" s="143">
        <f>SUMIF(Inputs!$I$4:$R$4,Staff!DQ$8,Inputs!$I$16:$R$16)*Staff!$F37</f>
        <v>0</v>
      </c>
      <c r="DR37" s="143">
        <f>SUMIF(Inputs!$I$4:$R$4,Staff!DR$8,Inputs!$I$16:$R$16)*Staff!$F37</f>
        <v>0</v>
      </c>
      <c r="DS37" s="143">
        <f>SUMIF(Inputs!$I$4:$R$4,Staff!DS$8,Inputs!$I$16:$R$16)*Staff!$F37</f>
        <v>0</v>
      </c>
      <c r="DT37" s="143">
        <f>SUMIF(Inputs!$I$4:$R$4,Staff!DT$8,Inputs!$I$16:$R$16)*Staff!$F37</f>
        <v>0</v>
      </c>
      <c r="DU37" s="143">
        <f>SUMIF(Inputs!$I$4:$R$4,Staff!DU$8,Inputs!$I$16:$R$16)*Staff!$F37</f>
        <v>0</v>
      </c>
      <c r="DV37" s="143">
        <f>SUMIF(Inputs!$I$4:$R$4,Staff!DV$8,Inputs!$I$16:$R$16)*Staff!$F37</f>
        <v>0</v>
      </c>
    </row>
    <row r="38" spans="1:126" ht="12.75" customHeight="1">
      <c r="A38" s="21"/>
      <c r="B38" s="98" t="str">
        <f t="shared" si="7"/>
        <v>ИТ-Разработчик</v>
      </c>
      <c r="C38" s="79" t="s">
        <v>77</v>
      </c>
      <c r="D38" s="21"/>
      <c r="E38" s="64"/>
      <c r="F38" s="143">
        <f>Inputs!G171</f>
        <v>0</v>
      </c>
      <c r="G38" s="143">
        <f>SUMIF(Inputs!$I$4:$R$4,Staff!G$8,Inputs!$I$16:$R$16)*Staff!$F38</f>
        <v>0</v>
      </c>
      <c r="H38" s="143">
        <f>SUMIF(Inputs!$I$4:$R$4,Staff!H$8,Inputs!$I$16:$R$16)*Staff!$F38</f>
        <v>0</v>
      </c>
      <c r="I38" s="143">
        <f>SUMIF(Inputs!$I$4:$R$4,Staff!I$8,Inputs!$I$16:$R$16)*Staff!$F38</f>
        <v>0</v>
      </c>
      <c r="J38" s="143">
        <f>SUMIF(Inputs!$I$4:$R$4,Staff!J$8,Inputs!$I$16:$R$16)*Staff!$F38</f>
        <v>0</v>
      </c>
      <c r="K38" s="143">
        <f>SUMIF(Inputs!$I$4:$R$4,Staff!K$8,Inputs!$I$16:$R$16)*Staff!$F38</f>
        <v>0</v>
      </c>
      <c r="L38" s="143">
        <f>SUMIF(Inputs!$I$4:$R$4,Staff!L$8,Inputs!$I$16:$R$16)*Staff!$F38</f>
        <v>0</v>
      </c>
      <c r="M38" s="143">
        <f>SUMIF(Inputs!$I$4:$R$4,Staff!M$8,Inputs!$I$16:$R$16)*Staff!$F38</f>
        <v>0</v>
      </c>
      <c r="N38" s="143">
        <f>SUMIF(Inputs!$I$4:$R$4,Staff!N$8,Inputs!$I$16:$R$16)*Staff!$F38</f>
        <v>0</v>
      </c>
      <c r="O38" s="143">
        <f>SUMIF(Inputs!$I$4:$R$4,Staff!O$8,Inputs!$I$16:$R$16)*Staff!$F38</f>
        <v>0</v>
      </c>
      <c r="P38" s="143">
        <f>SUMIF(Inputs!$I$4:$R$4,Staff!P$8,Inputs!$I$16:$R$16)*Staff!$F38</f>
        <v>0</v>
      </c>
      <c r="Q38" s="143">
        <f>SUMIF(Inputs!$I$4:$R$4,Staff!Q$8,Inputs!$I$16:$R$16)*Staff!$F38</f>
        <v>0</v>
      </c>
      <c r="R38" s="143">
        <f>SUMIF(Inputs!$I$4:$R$4,Staff!R$8,Inputs!$I$16:$R$16)*Staff!$F38</f>
        <v>0</v>
      </c>
      <c r="S38" s="143">
        <f>SUMIF(Inputs!$I$4:$R$4,Staff!S$8,Inputs!$I$16:$R$16)*Staff!$F38</f>
        <v>0</v>
      </c>
      <c r="T38" s="143">
        <f>SUMIF(Inputs!$I$4:$R$4,Staff!T$8,Inputs!$I$16:$R$16)*Staff!$F38</f>
        <v>0</v>
      </c>
      <c r="U38" s="143">
        <f>SUMIF(Inputs!$I$4:$R$4,Staff!U$8,Inputs!$I$16:$R$16)*Staff!$F38</f>
        <v>0</v>
      </c>
      <c r="V38" s="143">
        <f>SUMIF(Inputs!$I$4:$R$4,Staff!V$8,Inputs!$I$16:$R$16)*Staff!$F38</f>
        <v>0</v>
      </c>
      <c r="W38" s="143">
        <f>SUMIF(Inputs!$I$4:$R$4,Staff!W$8,Inputs!$I$16:$R$16)*Staff!$F38</f>
        <v>0</v>
      </c>
      <c r="X38" s="143">
        <f>SUMIF(Inputs!$I$4:$R$4,Staff!X$8,Inputs!$I$16:$R$16)*Staff!$F38</f>
        <v>0</v>
      </c>
      <c r="Y38" s="143">
        <f>SUMIF(Inputs!$I$4:$R$4,Staff!Y$8,Inputs!$I$16:$R$16)*Staff!$F38</f>
        <v>0</v>
      </c>
      <c r="Z38" s="143">
        <f>SUMIF(Inputs!$I$4:$R$4,Staff!Z$8,Inputs!$I$16:$R$16)*Staff!$F38</f>
        <v>0</v>
      </c>
      <c r="AA38" s="143">
        <f>SUMIF(Inputs!$I$4:$R$4,Staff!AA$8,Inputs!$I$16:$R$16)*Staff!$F38</f>
        <v>0</v>
      </c>
      <c r="AB38" s="143">
        <f>SUMIF(Inputs!$I$4:$R$4,Staff!AB$8,Inputs!$I$16:$R$16)*Staff!$F38</f>
        <v>0</v>
      </c>
      <c r="AC38" s="143">
        <f>SUMIF(Inputs!$I$4:$R$4,Staff!AC$8,Inputs!$I$16:$R$16)*Staff!$F38</f>
        <v>0</v>
      </c>
      <c r="AD38" s="143">
        <f>SUMIF(Inputs!$I$4:$R$4,Staff!AD$8,Inputs!$I$16:$R$16)*Staff!$F38</f>
        <v>0</v>
      </c>
      <c r="AE38" s="143">
        <f>SUMIF(Inputs!$I$4:$R$4,Staff!AE$8,Inputs!$I$16:$R$16)*Staff!$F38</f>
        <v>0</v>
      </c>
      <c r="AF38" s="143">
        <f>SUMIF(Inputs!$I$4:$R$4,Staff!AF$8,Inputs!$I$16:$R$16)*Staff!$F38</f>
        <v>0</v>
      </c>
      <c r="AG38" s="143">
        <f>SUMIF(Inputs!$I$4:$R$4,Staff!AG$8,Inputs!$I$16:$R$16)*Staff!$F38</f>
        <v>0</v>
      </c>
      <c r="AH38" s="143">
        <f>SUMIF(Inputs!$I$4:$R$4,Staff!AH$8,Inputs!$I$16:$R$16)*Staff!$F38</f>
        <v>0</v>
      </c>
      <c r="AI38" s="143">
        <f>SUMIF(Inputs!$I$4:$R$4,Staff!AI$8,Inputs!$I$16:$R$16)*Staff!$F38</f>
        <v>0</v>
      </c>
      <c r="AJ38" s="143">
        <f>SUMIF(Inputs!$I$4:$R$4,Staff!AJ$8,Inputs!$I$16:$R$16)*Staff!$F38</f>
        <v>0</v>
      </c>
      <c r="AK38" s="143">
        <f>SUMIF(Inputs!$I$4:$R$4,Staff!AK$8,Inputs!$I$16:$R$16)*Staff!$F38</f>
        <v>0</v>
      </c>
      <c r="AL38" s="143">
        <f>SUMIF(Inputs!$I$4:$R$4,Staff!AL$8,Inputs!$I$16:$R$16)*Staff!$F38</f>
        <v>0</v>
      </c>
      <c r="AM38" s="143">
        <f>SUMIF(Inputs!$I$4:$R$4,Staff!AM$8,Inputs!$I$16:$R$16)*Staff!$F38</f>
        <v>0</v>
      </c>
      <c r="AN38" s="143">
        <f>SUMIF(Inputs!$I$4:$R$4,Staff!AN$8,Inputs!$I$16:$R$16)*Staff!$F38</f>
        <v>0</v>
      </c>
      <c r="AO38" s="143">
        <f>SUMIF(Inputs!$I$4:$R$4,Staff!AO$8,Inputs!$I$16:$R$16)*Staff!$F38</f>
        <v>0</v>
      </c>
      <c r="AP38" s="143">
        <f>SUMIF(Inputs!$I$4:$R$4,Staff!AP$8,Inputs!$I$16:$R$16)*Staff!$F38</f>
        <v>0</v>
      </c>
      <c r="AQ38" s="143">
        <f>SUMIF(Inputs!$I$4:$R$4,Staff!AQ$8,Inputs!$I$16:$R$16)*Staff!$F38</f>
        <v>0</v>
      </c>
      <c r="AR38" s="143">
        <f>SUMIF(Inputs!$I$4:$R$4,Staff!AR$8,Inputs!$I$16:$R$16)*Staff!$F38</f>
        <v>0</v>
      </c>
      <c r="AS38" s="143">
        <f>SUMIF(Inputs!$I$4:$R$4,Staff!AS$8,Inputs!$I$16:$R$16)*Staff!$F38</f>
        <v>0</v>
      </c>
      <c r="AT38" s="143">
        <f>SUMIF(Inputs!$I$4:$R$4,Staff!AT$8,Inputs!$I$16:$R$16)*Staff!$F38</f>
        <v>0</v>
      </c>
      <c r="AU38" s="143">
        <f>SUMIF(Inputs!$I$4:$R$4,Staff!AU$8,Inputs!$I$16:$R$16)*Staff!$F38</f>
        <v>0</v>
      </c>
      <c r="AV38" s="143">
        <f>SUMIF(Inputs!$I$4:$R$4,Staff!AV$8,Inputs!$I$16:$R$16)*Staff!$F38</f>
        <v>0</v>
      </c>
      <c r="AW38" s="143">
        <f>SUMIF(Inputs!$I$4:$R$4,Staff!AW$8,Inputs!$I$16:$R$16)*Staff!$F38</f>
        <v>0</v>
      </c>
      <c r="AX38" s="143">
        <f>SUMIF(Inputs!$I$4:$R$4,Staff!AX$8,Inputs!$I$16:$R$16)*Staff!$F38</f>
        <v>0</v>
      </c>
      <c r="AY38" s="143">
        <f>SUMIF(Inputs!$I$4:$R$4,Staff!AY$8,Inputs!$I$16:$R$16)*Staff!$F38</f>
        <v>0</v>
      </c>
      <c r="AZ38" s="143">
        <f>SUMIF(Inputs!$I$4:$R$4,Staff!AZ$8,Inputs!$I$16:$R$16)*Staff!$F38</f>
        <v>0</v>
      </c>
      <c r="BA38" s="143">
        <f>SUMIF(Inputs!$I$4:$R$4,Staff!BA$8,Inputs!$I$16:$R$16)*Staff!$F38</f>
        <v>0</v>
      </c>
      <c r="BB38" s="143">
        <f>SUMIF(Inputs!$I$4:$R$4,Staff!BB$8,Inputs!$I$16:$R$16)*Staff!$F38</f>
        <v>0</v>
      </c>
      <c r="BC38" s="143">
        <f>SUMIF(Inputs!$I$4:$R$4,Staff!BC$8,Inputs!$I$16:$R$16)*Staff!$F38</f>
        <v>0</v>
      </c>
      <c r="BD38" s="143">
        <f>SUMIF(Inputs!$I$4:$R$4,Staff!BD$8,Inputs!$I$16:$R$16)*Staff!$F38</f>
        <v>0</v>
      </c>
      <c r="BE38" s="143">
        <f>SUMIF(Inputs!$I$4:$R$4,Staff!BE$8,Inputs!$I$16:$R$16)*Staff!$F38</f>
        <v>0</v>
      </c>
      <c r="BF38" s="143">
        <f>SUMIF(Inputs!$I$4:$R$4,Staff!BF$8,Inputs!$I$16:$R$16)*Staff!$F38</f>
        <v>0</v>
      </c>
      <c r="BG38" s="143">
        <f>SUMIF(Inputs!$I$4:$R$4,Staff!BG$8,Inputs!$I$16:$R$16)*Staff!$F38</f>
        <v>0</v>
      </c>
      <c r="BH38" s="143">
        <f>SUMIF(Inputs!$I$4:$R$4,Staff!BH$8,Inputs!$I$16:$R$16)*Staff!$F38</f>
        <v>0</v>
      </c>
      <c r="BI38" s="143">
        <f>SUMIF(Inputs!$I$4:$R$4,Staff!BI$8,Inputs!$I$16:$R$16)*Staff!$F38</f>
        <v>0</v>
      </c>
      <c r="BJ38" s="143">
        <f>SUMIF(Inputs!$I$4:$R$4,Staff!BJ$8,Inputs!$I$16:$R$16)*Staff!$F38</f>
        <v>0</v>
      </c>
      <c r="BK38" s="143">
        <f>SUMIF(Inputs!$I$4:$R$4,Staff!BK$8,Inputs!$I$16:$R$16)*Staff!$F38</f>
        <v>0</v>
      </c>
      <c r="BL38" s="143">
        <f>SUMIF(Inputs!$I$4:$R$4,Staff!BL$8,Inputs!$I$16:$R$16)*Staff!$F38</f>
        <v>0</v>
      </c>
      <c r="BM38" s="143">
        <f>SUMIF(Inputs!$I$4:$R$4,Staff!BM$8,Inputs!$I$16:$R$16)*Staff!$F38</f>
        <v>0</v>
      </c>
      <c r="BN38" s="143">
        <f>SUMIF(Inputs!$I$4:$R$4,Staff!BN$8,Inputs!$I$16:$R$16)*Staff!$F38</f>
        <v>0</v>
      </c>
      <c r="BO38" s="143">
        <f>SUMIF(Inputs!$I$4:$R$4,Staff!BO$8,Inputs!$I$16:$R$16)*Staff!$F38</f>
        <v>0</v>
      </c>
      <c r="BP38" s="143">
        <f>SUMIF(Inputs!$I$4:$R$4,Staff!BP$8,Inputs!$I$16:$R$16)*Staff!$F38</f>
        <v>0</v>
      </c>
      <c r="BQ38" s="143">
        <f>SUMIF(Inputs!$I$4:$R$4,Staff!BQ$8,Inputs!$I$16:$R$16)*Staff!$F38</f>
        <v>0</v>
      </c>
      <c r="BR38" s="143">
        <f>SUMIF(Inputs!$I$4:$R$4,Staff!BR$8,Inputs!$I$16:$R$16)*Staff!$F38</f>
        <v>0</v>
      </c>
      <c r="BS38" s="143">
        <f>SUMIF(Inputs!$I$4:$R$4,Staff!BS$8,Inputs!$I$16:$R$16)*Staff!$F38</f>
        <v>0</v>
      </c>
      <c r="BT38" s="143">
        <f>SUMIF(Inputs!$I$4:$R$4,Staff!BT$8,Inputs!$I$16:$R$16)*Staff!$F38</f>
        <v>0</v>
      </c>
      <c r="BU38" s="143">
        <f>SUMIF(Inputs!$I$4:$R$4,Staff!BU$8,Inputs!$I$16:$R$16)*Staff!$F38</f>
        <v>0</v>
      </c>
      <c r="BV38" s="143">
        <f>SUMIF(Inputs!$I$4:$R$4,Staff!BV$8,Inputs!$I$16:$R$16)*Staff!$F38</f>
        <v>0</v>
      </c>
      <c r="BW38" s="143">
        <f>SUMIF(Inputs!$I$4:$R$4,Staff!BW$8,Inputs!$I$16:$R$16)*Staff!$F38</f>
        <v>0</v>
      </c>
      <c r="BX38" s="143">
        <f>SUMIF(Inputs!$I$4:$R$4,Staff!BX$8,Inputs!$I$16:$R$16)*Staff!$F38</f>
        <v>0</v>
      </c>
      <c r="BY38" s="143">
        <f>SUMIF(Inputs!$I$4:$R$4,Staff!BY$8,Inputs!$I$16:$R$16)*Staff!$F38</f>
        <v>0</v>
      </c>
      <c r="BZ38" s="143">
        <f>SUMIF(Inputs!$I$4:$R$4,Staff!BZ$8,Inputs!$I$16:$R$16)*Staff!$F38</f>
        <v>0</v>
      </c>
      <c r="CA38" s="143">
        <f>SUMIF(Inputs!$I$4:$R$4,Staff!CA$8,Inputs!$I$16:$R$16)*Staff!$F38</f>
        <v>0</v>
      </c>
      <c r="CB38" s="143">
        <f>SUMIF(Inputs!$I$4:$R$4,Staff!CB$8,Inputs!$I$16:$R$16)*Staff!$F38</f>
        <v>0</v>
      </c>
      <c r="CC38" s="143">
        <f>SUMIF(Inputs!$I$4:$R$4,Staff!CC$8,Inputs!$I$16:$R$16)*Staff!$F38</f>
        <v>0</v>
      </c>
      <c r="CD38" s="143">
        <f>SUMIF(Inputs!$I$4:$R$4,Staff!CD$8,Inputs!$I$16:$R$16)*Staff!$F38</f>
        <v>0</v>
      </c>
      <c r="CE38" s="143">
        <f>SUMIF(Inputs!$I$4:$R$4,Staff!CE$8,Inputs!$I$16:$R$16)*Staff!$F38</f>
        <v>0</v>
      </c>
      <c r="CF38" s="143">
        <f>SUMIF(Inputs!$I$4:$R$4,Staff!CF$8,Inputs!$I$16:$R$16)*Staff!$F38</f>
        <v>0</v>
      </c>
      <c r="CG38" s="143">
        <f>SUMIF(Inputs!$I$4:$R$4,Staff!CG$8,Inputs!$I$16:$R$16)*Staff!$F38</f>
        <v>0</v>
      </c>
      <c r="CH38" s="143">
        <f>SUMIF(Inputs!$I$4:$R$4,Staff!CH$8,Inputs!$I$16:$R$16)*Staff!$F38</f>
        <v>0</v>
      </c>
      <c r="CI38" s="143">
        <f>SUMIF(Inputs!$I$4:$R$4,Staff!CI$8,Inputs!$I$16:$R$16)*Staff!$F38</f>
        <v>0</v>
      </c>
      <c r="CJ38" s="143">
        <f>SUMIF(Inputs!$I$4:$R$4,Staff!CJ$8,Inputs!$I$16:$R$16)*Staff!$F38</f>
        <v>0</v>
      </c>
      <c r="CK38" s="143">
        <f>SUMIF(Inputs!$I$4:$R$4,Staff!CK$8,Inputs!$I$16:$R$16)*Staff!$F38</f>
        <v>0</v>
      </c>
      <c r="CL38" s="143">
        <f>SUMIF(Inputs!$I$4:$R$4,Staff!CL$8,Inputs!$I$16:$R$16)*Staff!$F38</f>
        <v>0</v>
      </c>
      <c r="CM38" s="143">
        <f>SUMIF(Inputs!$I$4:$R$4,Staff!CM$8,Inputs!$I$16:$R$16)*Staff!$F38</f>
        <v>0</v>
      </c>
      <c r="CN38" s="143">
        <f>SUMIF(Inputs!$I$4:$R$4,Staff!CN$8,Inputs!$I$16:$R$16)*Staff!$F38</f>
        <v>0</v>
      </c>
      <c r="CO38" s="143">
        <f>SUMIF(Inputs!$I$4:$R$4,Staff!CO$8,Inputs!$I$16:$R$16)*Staff!$F38</f>
        <v>0</v>
      </c>
      <c r="CP38" s="143">
        <f>SUMIF(Inputs!$I$4:$R$4,Staff!CP$8,Inputs!$I$16:$R$16)*Staff!$F38</f>
        <v>0</v>
      </c>
      <c r="CQ38" s="143">
        <f>SUMIF(Inputs!$I$4:$R$4,Staff!CQ$8,Inputs!$I$16:$R$16)*Staff!$F38</f>
        <v>0</v>
      </c>
      <c r="CR38" s="143">
        <f>SUMIF(Inputs!$I$4:$R$4,Staff!CR$8,Inputs!$I$16:$R$16)*Staff!$F38</f>
        <v>0</v>
      </c>
      <c r="CS38" s="143">
        <f>SUMIF(Inputs!$I$4:$R$4,Staff!CS$8,Inputs!$I$16:$R$16)*Staff!$F38</f>
        <v>0</v>
      </c>
      <c r="CT38" s="143">
        <f>SUMIF(Inputs!$I$4:$R$4,Staff!CT$8,Inputs!$I$16:$R$16)*Staff!$F38</f>
        <v>0</v>
      </c>
      <c r="CU38" s="143">
        <f>SUMIF(Inputs!$I$4:$R$4,Staff!CU$8,Inputs!$I$16:$R$16)*Staff!$F38</f>
        <v>0</v>
      </c>
      <c r="CV38" s="143">
        <f>SUMIF(Inputs!$I$4:$R$4,Staff!CV$8,Inputs!$I$16:$R$16)*Staff!$F38</f>
        <v>0</v>
      </c>
      <c r="CW38" s="143">
        <f>SUMIF(Inputs!$I$4:$R$4,Staff!CW$8,Inputs!$I$16:$R$16)*Staff!$F38</f>
        <v>0</v>
      </c>
      <c r="CX38" s="143">
        <f>SUMIF(Inputs!$I$4:$R$4,Staff!CX$8,Inputs!$I$16:$R$16)*Staff!$F38</f>
        <v>0</v>
      </c>
      <c r="CY38" s="143">
        <f>SUMIF(Inputs!$I$4:$R$4,Staff!CY$8,Inputs!$I$16:$R$16)*Staff!$F38</f>
        <v>0</v>
      </c>
      <c r="CZ38" s="143">
        <f>SUMIF(Inputs!$I$4:$R$4,Staff!CZ$8,Inputs!$I$16:$R$16)*Staff!$F38</f>
        <v>0</v>
      </c>
      <c r="DA38" s="143">
        <f>SUMIF(Inputs!$I$4:$R$4,Staff!DA$8,Inputs!$I$16:$R$16)*Staff!$F38</f>
        <v>0</v>
      </c>
      <c r="DB38" s="143">
        <f>SUMIF(Inputs!$I$4:$R$4,Staff!DB$8,Inputs!$I$16:$R$16)*Staff!$F38</f>
        <v>0</v>
      </c>
      <c r="DC38" s="143">
        <f>SUMIF(Inputs!$I$4:$R$4,Staff!DC$8,Inputs!$I$16:$R$16)*Staff!$F38</f>
        <v>0</v>
      </c>
      <c r="DD38" s="143">
        <f>SUMIF(Inputs!$I$4:$R$4,Staff!DD$8,Inputs!$I$16:$R$16)*Staff!$F38</f>
        <v>0</v>
      </c>
      <c r="DE38" s="143">
        <f>SUMIF(Inputs!$I$4:$R$4,Staff!DE$8,Inputs!$I$16:$R$16)*Staff!$F38</f>
        <v>0</v>
      </c>
      <c r="DF38" s="143">
        <f>SUMIF(Inputs!$I$4:$R$4,Staff!DF$8,Inputs!$I$16:$R$16)*Staff!$F38</f>
        <v>0</v>
      </c>
      <c r="DG38" s="143">
        <f>SUMIF(Inputs!$I$4:$R$4,Staff!DG$8,Inputs!$I$16:$R$16)*Staff!$F38</f>
        <v>0</v>
      </c>
      <c r="DH38" s="143">
        <f>SUMIF(Inputs!$I$4:$R$4,Staff!DH$8,Inputs!$I$16:$R$16)*Staff!$F38</f>
        <v>0</v>
      </c>
      <c r="DI38" s="143">
        <f>SUMIF(Inputs!$I$4:$R$4,Staff!DI$8,Inputs!$I$16:$R$16)*Staff!$F38</f>
        <v>0</v>
      </c>
      <c r="DJ38" s="143">
        <f>SUMIF(Inputs!$I$4:$R$4,Staff!DJ$8,Inputs!$I$16:$R$16)*Staff!$F38</f>
        <v>0</v>
      </c>
      <c r="DK38" s="143">
        <f>SUMIF(Inputs!$I$4:$R$4,Staff!DK$8,Inputs!$I$16:$R$16)*Staff!$F38</f>
        <v>0</v>
      </c>
      <c r="DL38" s="143">
        <f>SUMIF(Inputs!$I$4:$R$4,Staff!DL$8,Inputs!$I$16:$R$16)*Staff!$F38</f>
        <v>0</v>
      </c>
      <c r="DM38" s="143">
        <f>SUMIF(Inputs!$I$4:$R$4,Staff!DM$8,Inputs!$I$16:$R$16)*Staff!$F38</f>
        <v>0</v>
      </c>
      <c r="DN38" s="143">
        <f>SUMIF(Inputs!$I$4:$R$4,Staff!DN$8,Inputs!$I$16:$R$16)*Staff!$F38</f>
        <v>0</v>
      </c>
      <c r="DO38" s="143">
        <f>SUMIF(Inputs!$I$4:$R$4,Staff!DO$8,Inputs!$I$16:$R$16)*Staff!$F38</f>
        <v>0</v>
      </c>
      <c r="DP38" s="143">
        <f>SUMIF(Inputs!$I$4:$R$4,Staff!DP$8,Inputs!$I$16:$R$16)*Staff!$F38</f>
        <v>0</v>
      </c>
      <c r="DQ38" s="143">
        <f>SUMIF(Inputs!$I$4:$R$4,Staff!DQ$8,Inputs!$I$16:$R$16)*Staff!$F38</f>
        <v>0</v>
      </c>
      <c r="DR38" s="143">
        <f>SUMIF(Inputs!$I$4:$R$4,Staff!DR$8,Inputs!$I$16:$R$16)*Staff!$F38</f>
        <v>0</v>
      </c>
      <c r="DS38" s="143">
        <f>SUMIF(Inputs!$I$4:$R$4,Staff!DS$8,Inputs!$I$16:$R$16)*Staff!$F38</f>
        <v>0</v>
      </c>
      <c r="DT38" s="143">
        <f>SUMIF(Inputs!$I$4:$R$4,Staff!DT$8,Inputs!$I$16:$R$16)*Staff!$F38</f>
        <v>0</v>
      </c>
      <c r="DU38" s="143">
        <f>SUMIF(Inputs!$I$4:$R$4,Staff!DU$8,Inputs!$I$16:$R$16)*Staff!$F38</f>
        <v>0</v>
      </c>
      <c r="DV38" s="143">
        <f>SUMIF(Inputs!$I$4:$R$4,Staff!DV$8,Inputs!$I$16:$R$16)*Staff!$F38</f>
        <v>0</v>
      </c>
    </row>
    <row r="39" spans="1:126" ht="12.75" customHeight="1">
      <c r="A39" s="21"/>
      <c r="B39" s="98" t="str">
        <f t="shared" si="7"/>
        <v>Инженер технолог</v>
      </c>
      <c r="C39" s="79" t="s">
        <v>77</v>
      </c>
      <c r="D39" s="21"/>
      <c r="E39" s="64"/>
      <c r="F39" s="143">
        <f>Inputs!G172</f>
        <v>0</v>
      </c>
      <c r="G39" s="143">
        <f>SUMIF(Inputs!$I$4:$R$4,Staff!G$8,Inputs!$I$16:$R$16)*Staff!$F39</f>
        <v>0</v>
      </c>
      <c r="H39" s="143">
        <f>SUMIF(Inputs!$I$4:$R$4,Staff!H$8,Inputs!$I$16:$R$16)*Staff!$F39</f>
        <v>0</v>
      </c>
      <c r="I39" s="143">
        <f>SUMIF(Inputs!$I$4:$R$4,Staff!I$8,Inputs!$I$16:$R$16)*Staff!$F39</f>
        <v>0</v>
      </c>
      <c r="J39" s="143">
        <f>SUMIF(Inputs!$I$4:$R$4,Staff!J$8,Inputs!$I$16:$R$16)*Staff!$F39</f>
        <v>0</v>
      </c>
      <c r="K39" s="143">
        <f>SUMIF(Inputs!$I$4:$R$4,Staff!K$8,Inputs!$I$16:$R$16)*Staff!$F39</f>
        <v>0</v>
      </c>
      <c r="L39" s="143">
        <f>SUMIF(Inputs!$I$4:$R$4,Staff!L$8,Inputs!$I$16:$R$16)*Staff!$F39</f>
        <v>0</v>
      </c>
      <c r="M39" s="143">
        <f>SUMIF(Inputs!$I$4:$R$4,Staff!M$8,Inputs!$I$16:$R$16)*Staff!$F39</f>
        <v>0</v>
      </c>
      <c r="N39" s="143">
        <f>SUMIF(Inputs!$I$4:$R$4,Staff!N$8,Inputs!$I$16:$R$16)*Staff!$F39</f>
        <v>0</v>
      </c>
      <c r="O39" s="143">
        <f>SUMIF(Inputs!$I$4:$R$4,Staff!O$8,Inputs!$I$16:$R$16)*Staff!$F39</f>
        <v>0</v>
      </c>
      <c r="P39" s="143">
        <f>SUMIF(Inputs!$I$4:$R$4,Staff!P$8,Inputs!$I$16:$R$16)*Staff!$F39</f>
        <v>0</v>
      </c>
      <c r="Q39" s="143">
        <f>SUMIF(Inputs!$I$4:$R$4,Staff!Q$8,Inputs!$I$16:$R$16)*Staff!$F39</f>
        <v>0</v>
      </c>
      <c r="R39" s="143">
        <f>SUMIF(Inputs!$I$4:$R$4,Staff!R$8,Inputs!$I$16:$R$16)*Staff!$F39</f>
        <v>0</v>
      </c>
      <c r="S39" s="143">
        <f>SUMIF(Inputs!$I$4:$R$4,Staff!S$8,Inputs!$I$16:$R$16)*Staff!$F39</f>
        <v>0</v>
      </c>
      <c r="T39" s="143">
        <f>SUMIF(Inputs!$I$4:$R$4,Staff!T$8,Inputs!$I$16:$R$16)*Staff!$F39</f>
        <v>0</v>
      </c>
      <c r="U39" s="143">
        <f>SUMIF(Inputs!$I$4:$R$4,Staff!U$8,Inputs!$I$16:$R$16)*Staff!$F39</f>
        <v>0</v>
      </c>
      <c r="V39" s="143">
        <f>SUMIF(Inputs!$I$4:$R$4,Staff!V$8,Inputs!$I$16:$R$16)*Staff!$F39</f>
        <v>0</v>
      </c>
      <c r="W39" s="143">
        <f>SUMIF(Inputs!$I$4:$R$4,Staff!W$8,Inputs!$I$16:$R$16)*Staff!$F39</f>
        <v>0</v>
      </c>
      <c r="X39" s="143">
        <f>SUMIF(Inputs!$I$4:$R$4,Staff!X$8,Inputs!$I$16:$R$16)*Staff!$F39</f>
        <v>0</v>
      </c>
      <c r="Y39" s="143">
        <f>SUMIF(Inputs!$I$4:$R$4,Staff!Y$8,Inputs!$I$16:$R$16)*Staff!$F39</f>
        <v>0</v>
      </c>
      <c r="Z39" s="143">
        <f>SUMIF(Inputs!$I$4:$R$4,Staff!Z$8,Inputs!$I$16:$R$16)*Staff!$F39</f>
        <v>0</v>
      </c>
      <c r="AA39" s="143">
        <f>SUMIF(Inputs!$I$4:$R$4,Staff!AA$8,Inputs!$I$16:$R$16)*Staff!$F39</f>
        <v>0</v>
      </c>
      <c r="AB39" s="143">
        <f>SUMIF(Inputs!$I$4:$R$4,Staff!AB$8,Inputs!$I$16:$R$16)*Staff!$F39</f>
        <v>0</v>
      </c>
      <c r="AC39" s="143">
        <f>SUMIF(Inputs!$I$4:$R$4,Staff!AC$8,Inputs!$I$16:$R$16)*Staff!$F39</f>
        <v>0</v>
      </c>
      <c r="AD39" s="143">
        <f>SUMIF(Inputs!$I$4:$R$4,Staff!AD$8,Inputs!$I$16:$R$16)*Staff!$F39</f>
        <v>0</v>
      </c>
      <c r="AE39" s="143">
        <f>SUMIF(Inputs!$I$4:$R$4,Staff!AE$8,Inputs!$I$16:$R$16)*Staff!$F39</f>
        <v>0</v>
      </c>
      <c r="AF39" s="143">
        <f>SUMIF(Inputs!$I$4:$R$4,Staff!AF$8,Inputs!$I$16:$R$16)*Staff!$F39</f>
        <v>0</v>
      </c>
      <c r="AG39" s="143">
        <f>SUMIF(Inputs!$I$4:$R$4,Staff!AG$8,Inputs!$I$16:$R$16)*Staff!$F39</f>
        <v>0</v>
      </c>
      <c r="AH39" s="143">
        <f>SUMIF(Inputs!$I$4:$R$4,Staff!AH$8,Inputs!$I$16:$R$16)*Staff!$F39</f>
        <v>0</v>
      </c>
      <c r="AI39" s="143">
        <f>SUMIF(Inputs!$I$4:$R$4,Staff!AI$8,Inputs!$I$16:$R$16)*Staff!$F39</f>
        <v>0</v>
      </c>
      <c r="AJ39" s="143">
        <f>SUMIF(Inputs!$I$4:$R$4,Staff!AJ$8,Inputs!$I$16:$R$16)*Staff!$F39</f>
        <v>0</v>
      </c>
      <c r="AK39" s="143">
        <f>SUMIF(Inputs!$I$4:$R$4,Staff!AK$8,Inputs!$I$16:$R$16)*Staff!$F39</f>
        <v>0</v>
      </c>
      <c r="AL39" s="143">
        <f>SUMIF(Inputs!$I$4:$R$4,Staff!AL$8,Inputs!$I$16:$R$16)*Staff!$F39</f>
        <v>0</v>
      </c>
      <c r="AM39" s="143">
        <f>SUMIF(Inputs!$I$4:$R$4,Staff!AM$8,Inputs!$I$16:$R$16)*Staff!$F39</f>
        <v>0</v>
      </c>
      <c r="AN39" s="143">
        <f>SUMIF(Inputs!$I$4:$R$4,Staff!AN$8,Inputs!$I$16:$R$16)*Staff!$F39</f>
        <v>0</v>
      </c>
      <c r="AO39" s="143">
        <f>SUMIF(Inputs!$I$4:$R$4,Staff!AO$8,Inputs!$I$16:$R$16)*Staff!$F39</f>
        <v>0</v>
      </c>
      <c r="AP39" s="143">
        <f>SUMIF(Inputs!$I$4:$R$4,Staff!AP$8,Inputs!$I$16:$R$16)*Staff!$F39</f>
        <v>0</v>
      </c>
      <c r="AQ39" s="143">
        <f>SUMIF(Inputs!$I$4:$R$4,Staff!AQ$8,Inputs!$I$16:$R$16)*Staff!$F39</f>
        <v>0</v>
      </c>
      <c r="AR39" s="143">
        <f>SUMIF(Inputs!$I$4:$R$4,Staff!AR$8,Inputs!$I$16:$R$16)*Staff!$F39</f>
        <v>0</v>
      </c>
      <c r="AS39" s="143">
        <f>SUMIF(Inputs!$I$4:$R$4,Staff!AS$8,Inputs!$I$16:$R$16)*Staff!$F39</f>
        <v>0</v>
      </c>
      <c r="AT39" s="143">
        <f>SUMIF(Inputs!$I$4:$R$4,Staff!AT$8,Inputs!$I$16:$R$16)*Staff!$F39</f>
        <v>0</v>
      </c>
      <c r="AU39" s="143">
        <f>SUMIF(Inputs!$I$4:$R$4,Staff!AU$8,Inputs!$I$16:$R$16)*Staff!$F39</f>
        <v>0</v>
      </c>
      <c r="AV39" s="143">
        <f>SUMIF(Inputs!$I$4:$R$4,Staff!AV$8,Inputs!$I$16:$R$16)*Staff!$F39</f>
        <v>0</v>
      </c>
      <c r="AW39" s="143">
        <f>SUMIF(Inputs!$I$4:$R$4,Staff!AW$8,Inputs!$I$16:$R$16)*Staff!$F39</f>
        <v>0</v>
      </c>
      <c r="AX39" s="143">
        <f>SUMIF(Inputs!$I$4:$R$4,Staff!AX$8,Inputs!$I$16:$R$16)*Staff!$F39</f>
        <v>0</v>
      </c>
      <c r="AY39" s="143">
        <f>SUMIF(Inputs!$I$4:$R$4,Staff!AY$8,Inputs!$I$16:$R$16)*Staff!$F39</f>
        <v>0</v>
      </c>
      <c r="AZ39" s="143">
        <f>SUMIF(Inputs!$I$4:$R$4,Staff!AZ$8,Inputs!$I$16:$R$16)*Staff!$F39</f>
        <v>0</v>
      </c>
      <c r="BA39" s="143">
        <f>SUMIF(Inputs!$I$4:$R$4,Staff!BA$8,Inputs!$I$16:$R$16)*Staff!$F39</f>
        <v>0</v>
      </c>
      <c r="BB39" s="143">
        <f>SUMIF(Inputs!$I$4:$R$4,Staff!BB$8,Inputs!$I$16:$R$16)*Staff!$F39</f>
        <v>0</v>
      </c>
      <c r="BC39" s="143">
        <f>SUMIF(Inputs!$I$4:$R$4,Staff!BC$8,Inputs!$I$16:$R$16)*Staff!$F39</f>
        <v>0</v>
      </c>
      <c r="BD39" s="143">
        <f>SUMIF(Inputs!$I$4:$R$4,Staff!BD$8,Inputs!$I$16:$R$16)*Staff!$F39</f>
        <v>0</v>
      </c>
      <c r="BE39" s="143">
        <f>SUMIF(Inputs!$I$4:$R$4,Staff!BE$8,Inputs!$I$16:$R$16)*Staff!$F39</f>
        <v>0</v>
      </c>
      <c r="BF39" s="143">
        <f>SUMIF(Inputs!$I$4:$R$4,Staff!BF$8,Inputs!$I$16:$R$16)*Staff!$F39</f>
        <v>0</v>
      </c>
      <c r="BG39" s="143">
        <f>SUMIF(Inputs!$I$4:$R$4,Staff!BG$8,Inputs!$I$16:$R$16)*Staff!$F39</f>
        <v>0</v>
      </c>
      <c r="BH39" s="143">
        <f>SUMIF(Inputs!$I$4:$R$4,Staff!BH$8,Inputs!$I$16:$R$16)*Staff!$F39</f>
        <v>0</v>
      </c>
      <c r="BI39" s="143">
        <f>SUMIF(Inputs!$I$4:$R$4,Staff!BI$8,Inputs!$I$16:$R$16)*Staff!$F39</f>
        <v>0</v>
      </c>
      <c r="BJ39" s="143">
        <f>SUMIF(Inputs!$I$4:$R$4,Staff!BJ$8,Inputs!$I$16:$R$16)*Staff!$F39</f>
        <v>0</v>
      </c>
      <c r="BK39" s="143">
        <f>SUMIF(Inputs!$I$4:$R$4,Staff!BK$8,Inputs!$I$16:$R$16)*Staff!$F39</f>
        <v>0</v>
      </c>
      <c r="BL39" s="143">
        <f>SUMIF(Inputs!$I$4:$R$4,Staff!BL$8,Inputs!$I$16:$R$16)*Staff!$F39</f>
        <v>0</v>
      </c>
      <c r="BM39" s="143">
        <f>SUMIF(Inputs!$I$4:$R$4,Staff!BM$8,Inputs!$I$16:$R$16)*Staff!$F39</f>
        <v>0</v>
      </c>
      <c r="BN39" s="143">
        <f>SUMIF(Inputs!$I$4:$R$4,Staff!BN$8,Inputs!$I$16:$R$16)*Staff!$F39</f>
        <v>0</v>
      </c>
      <c r="BO39" s="143">
        <f>SUMIF(Inputs!$I$4:$R$4,Staff!BO$8,Inputs!$I$16:$R$16)*Staff!$F39</f>
        <v>0</v>
      </c>
      <c r="BP39" s="143">
        <f>SUMIF(Inputs!$I$4:$R$4,Staff!BP$8,Inputs!$I$16:$R$16)*Staff!$F39</f>
        <v>0</v>
      </c>
      <c r="BQ39" s="143">
        <f>SUMIF(Inputs!$I$4:$R$4,Staff!BQ$8,Inputs!$I$16:$R$16)*Staff!$F39</f>
        <v>0</v>
      </c>
      <c r="BR39" s="143">
        <f>SUMIF(Inputs!$I$4:$R$4,Staff!BR$8,Inputs!$I$16:$R$16)*Staff!$F39</f>
        <v>0</v>
      </c>
      <c r="BS39" s="143">
        <f>SUMIF(Inputs!$I$4:$R$4,Staff!BS$8,Inputs!$I$16:$R$16)*Staff!$F39</f>
        <v>0</v>
      </c>
      <c r="BT39" s="143">
        <f>SUMIF(Inputs!$I$4:$R$4,Staff!BT$8,Inputs!$I$16:$R$16)*Staff!$F39</f>
        <v>0</v>
      </c>
      <c r="BU39" s="143">
        <f>SUMIF(Inputs!$I$4:$R$4,Staff!BU$8,Inputs!$I$16:$R$16)*Staff!$F39</f>
        <v>0</v>
      </c>
      <c r="BV39" s="143">
        <f>SUMIF(Inputs!$I$4:$R$4,Staff!BV$8,Inputs!$I$16:$R$16)*Staff!$F39</f>
        <v>0</v>
      </c>
      <c r="BW39" s="143">
        <f>SUMIF(Inputs!$I$4:$R$4,Staff!BW$8,Inputs!$I$16:$R$16)*Staff!$F39</f>
        <v>0</v>
      </c>
      <c r="BX39" s="143">
        <f>SUMIF(Inputs!$I$4:$R$4,Staff!BX$8,Inputs!$I$16:$R$16)*Staff!$F39</f>
        <v>0</v>
      </c>
      <c r="BY39" s="143">
        <f>SUMIF(Inputs!$I$4:$R$4,Staff!BY$8,Inputs!$I$16:$R$16)*Staff!$F39</f>
        <v>0</v>
      </c>
      <c r="BZ39" s="143">
        <f>SUMIF(Inputs!$I$4:$R$4,Staff!BZ$8,Inputs!$I$16:$R$16)*Staff!$F39</f>
        <v>0</v>
      </c>
      <c r="CA39" s="143">
        <f>SUMIF(Inputs!$I$4:$R$4,Staff!CA$8,Inputs!$I$16:$R$16)*Staff!$F39</f>
        <v>0</v>
      </c>
      <c r="CB39" s="143">
        <f>SUMIF(Inputs!$I$4:$R$4,Staff!CB$8,Inputs!$I$16:$R$16)*Staff!$F39</f>
        <v>0</v>
      </c>
      <c r="CC39" s="143">
        <f>SUMIF(Inputs!$I$4:$R$4,Staff!CC$8,Inputs!$I$16:$R$16)*Staff!$F39</f>
        <v>0</v>
      </c>
      <c r="CD39" s="143">
        <f>SUMIF(Inputs!$I$4:$R$4,Staff!CD$8,Inputs!$I$16:$R$16)*Staff!$F39</f>
        <v>0</v>
      </c>
      <c r="CE39" s="143">
        <f>SUMIF(Inputs!$I$4:$R$4,Staff!CE$8,Inputs!$I$16:$R$16)*Staff!$F39</f>
        <v>0</v>
      </c>
      <c r="CF39" s="143">
        <f>SUMIF(Inputs!$I$4:$R$4,Staff!CF$8,Inputs!$I$16:$R$16)*Staff!$F39</f>
        <v>0</v>
      </c>
      <c r="CG39" s="143">
        <f>SUMIF(Inputs!$I$4:$R$4,Staff!CG$8,Inputs!$I$16:$R$16)*Staff!$F39</f>
        <v>0</v>
      </c>
      <c r="CH39" s="143">
        <f>SUMIF(Inputs!$I$4:$R$4,Staff!CH$8,Inputs!$I$16:$R$16)*Staff!$F39</f>
        <v>0</v>
      </c>
      <c r="CI39" s="143">
        <f>SUMIF(Inputs!$I$4:$R$4,Staff!CI$8,Inputs!$I$16:$R$16)*Staff!$F39</f>
        <v>0</v>
      </c>
      <c r="CJ39" s="143">
        <f>SUMIF(Inputs!$I$4:$R$4,Staff!CJ$8,Inputs!$I$16:$R$16)*Staff!$F39</f>
        <v>0</v>
      </c>
      <c r="CK39" s="143">
        <f>SUMIF(Inputs!$I$4:$R$4,Staff!CK$8,Inputs!$I$16:$R$16)*Staff!$F39</f>
        <v>0</v>
      </c>
      <c r="CL39" s="143">
        <f>SUMIF(Inputs!$I$4:$R$4,Staff!CL$8,Inputs!$I$16:$R$16)*Staff!$F39</f>
        <v>0</v>
      </c>
      <c r="CM39" s="143">
        <f>SUMIF(Inputs!$I$4:$R$4,Staff!CM$8,Inputs!$I$16:$R$16)*Staff!$F39</f>
        <v>0</v>
      </c>
      <c r="CN39" s="143">
        <f>SUMIF(Inputs!$I$4:$R$4,Staff!CN$8,Inputs!$I$16:$R$16)*Staff!$F39</f>
        <v>0</v>
      </c>
      <c r="CO39" s="143">
        <f>SUMIF(Inputs!$I$4:$R$4,Staff!CO$8,Inputs!$I$16:$R$16)*Staff!$F39</f>
        <v>0</v>
      </c>
      <c r="CP39" s="143">
        <f>SUMIF(Inputs!$I$4:$R$4,Staff!CP$8,Inputs!$I$16:$R$16)*Staff!$F39</f>
        <v>0</v>
      </c>
      <c r="CQ39" s="143">
        <f>SUMIF(Inputs!$I$4:$R$4,Staff!CQ$8,Inputs!$I$16:$R$16)*Staff!$F39</f>
        <v>0</v>
      </c>
      <c r="CR39" s="143">
        <f>SUMIF(Inputs!$I$4:$R$4,Staff!CR$8,Inputs!$I$16:$R$16)*Staff!$F39</f>
        <v>0</v>
      </c>
      <c r="CS39" s="143">
        <f>SUMIF(Inputs!$I$4:$R$4,Staff!CS$8,Inputs!$I$16:$R$16)*Staff!$F39</f>
        <v>0</v>
      </c>
      <c r="CT39" s="143">
        <f>SUMIF(Inputs!$I$4:$R$4,Staff!CT$8,Inputs!$I$16:$R$16)*Staff!$F39</f>
        <v>0</v>
      </c>
      <c r="CU39" s="143">
        <f>SUMIF(Inputs!$I$4:$R$4,Staff!CU$8,Inputs!$I$16:$R$16)*Staff!$F39</f>
        <v>0</v>
      </c>
      <c r="CV39" s="143">
        <f>SUMIF(Inputs!$I$4:$R$4,Staff!CV$8,Inputs!$I$16:$R$16)*Staff!$F39</f>
        <v>0</v>
      </c>
      <c r="CW39" s="143">
        <f>SUMIF(Inputs!$I$4:$R$4,Staff!CW$8,Inputs!$I$16:$R$16)*Staff!$F39</f>
        <v>0</v>
      </c>
      <c r="CX39" s="143">
        <f>SUMIF(Inputs!$I$4:$R$4,Staff!CX$8,Inputs!$I$16:$R$16)*Staff!$F39</f>
        <v>0</v>
      </c>
      <c r="CY39" s="143">
        <f>SUMIF(Inputs!$I$4:$R$4,Staff!CY$8,Inputs!$I$16:$R$16)*Staff!$F39</f>
        <v>0</v>
      </c>
      <c r="CZ39" s="143">
        <f>SUMIF(Inputs!$I$4:$R$4,Staff!CZ$8,Inputs!$I$16:$R$16)*Staff!$F39</f>
        <v>0</v>
      </c>
      <c r="DA39" s="143">
        <f>SUMIF(Inputs!$I$4:$R$4,Staff!DA$8,Inputs!$I$16:$R$16)*Staff!$F39</f>
        <v>0</v>
      </c>
      <c r="DB39" s="143">
        <f>SUMIF(Inputs!$I$4:$R$4,Staff!DB$8,Inputs!$I$16:$R$16)*Staff!$F39</f>
        <v>0</v>
      </c>
      <c r="DC39" s="143">
        <f>SUMIF(Inputs!$I$4:$R$4,Staff!DC$8,Inputs!$I$16:$R$16)*Staff!$F39</f>
        <v>0</v>
      </c>
      <c r="DD39" s="143">
        <f>SUMIF(Inputs!$I$4:$R$4,Staff!DD$8,Inputs!$I$16:$R$16)*Staff!$F39</f>
        <v>0</v>
      </c>
      <c r="DE39" s="143">
        <f>SUMIF(Inputs!$I$4:$R$4,Staff!DE$8,Inputs!$I$16:$R$16)*Staff!$F39</f>
        <v>0</v>
      </c>
      <c r="DF39" s="143">
        <f>SUMIF(Inputs!$I$4:$R$4,Staff!DF$8,Inputs!$I$16:$R$16)*Staff!$F39</f>
        <v>0</v>
      </c>
      <c r="DG39" s="143">
        <f>SUMIF(Inputs!$I$4:$R$4,Staff!DG$8,Inputs!$I$16:$R$16)*Staff!$F39</f>
        <v>0</v>
      </c>
      <c r="DH39" s="143">
        <f>SUMIF(Inputs!$I$4:$R$4,Staff!DH$8,Inputs!$I$16:$R$16)*Staff!$F39</f>
        <v>0</v>
      </c>
      <c r="DI39" s="143">
        <f>SUMIF(Inputs!$I$4:$R$4,Staff!DI$8,Inputs!$I$16:$R$16)*Staff!$F39</f>
        <v>0</v>
      </c>
      <c r="DJ39" s="143">
        <f>SUMIF(Inputs!$I$4:$R$4,Staff!DJ$8,Inputs!$I$16:$R$16)*Staff!$F39</f>
        <v>0</v>
      </c>
      <c r="DK39" s="143">
        <f>SUMIF(Inputs!$I$4:$R$4,Staff!DK$8,Inputs!$I$16:$R$16)*Staff!$F39</f>
        <v>0</v>
      </c>
      <c r="DL39" s="143">
        <f>SUMIF(Inputs!$I$4:$R$4,Staff!DL$8,Inputs!$I$16:$R$16)*Staff!$F39</f>
        <v>0</v>
      </c>
      <c r="DM39" s="143">
        <f>SUMIF(Inputs!$I$4:$R$4,Staff!DM$8,Inputs!$I$16:$R$16)*Staff!$F39</f>
        <v>0</v>
      </c>
      <c r="DN39" s="143">
        <f>SUMIF(Inputs!$I$4:$R$4,Staff!DN$8,Inputs!$I$16:$R$16)*Staff!$F39</f>
        <v>0</v>
      </c>
      <c r="DO39" s="143">
        <f>SUMIF(Inputs!$I$4:$R$4,Staff!DO$8,Inputs!$I$16:$R$16)*Staff!$F39</f>
        <v>0</v>
      </c>
      <c r="DP39" s="143">
        <f>SUMIF(Inputs!$I$4:$R$4,Staff!DP$8,Inputs!$I$16:$R$16)*Staff!$F39</f>
        <v>0</v>
      </c>
      <c r="DQ39" s="143">
        <f>SUMIF(Inputs!$I$4:$R$4,Staff!DQ$8,Inputs!$I$16:$R$16)*Staff!$F39</f>
        <v>0</v>
      </c>
      <c r="DR39" s="143">
        <f>SUMIF(Inputs!$I$4:$R$4,Staff!DR$8,Inputs!$I$16:$R$16)*Staff!$F39</f>
        <v>0</v>
      </c>
      <c r="DS39" s="143">
        <f>SUMIF(Inputs!$I$4:$R$4,Staff!DS$8,Inputs!$I$16:$R$16)*Staff!$F39</f>
        <v>0</v>
      </c>
      <c r="DT39" s="143">
        <f>SUMIF(Inputs!$I$4:$R$4,Staff!DT$8,Inputs!$I$16:$R$16)*Staff!$F39</f>
        <v>0</v>
      </c>
      <c r="DU39" s="143">
        <f>SUMIF(Inputs!$I$4:$R$4,Staff!DU$8,Inputs!$I$16:$R$16)*Staff!$F39</f>
        <v>0</v>
      </c>
      <c r="DV39" s="143">
        <f>SUMIF(Inputs!$I$4:$R$4,Staff!DV$8,Inputs!$I$16:$R$16)*Staff!$F39</f>
        <v>0</v>
      </c>
    </row>
    <row r="40" spans="1:126" ht="12.75" customHeight="1">
      <c r="A40" s="21"/>
      <c r="B40" s="98" t="str">
        <f t="shared" si="7"/>
        <v>Менеджер по R&amp;D</v>
      </c>
      <c r="C40" s="79" t="s">
        <v>77</v>
      </c>
      <c r="D40" s="21"/>
      <c r="E40" s="64"/>
      <c r="F40" s="143">
        <f>Inputs!G173</f>
        <v>0</v>
      </c>
      <c r="G40" s="143">
        <f>SUMIF(Inputs!$I$4:$R$4,Staff!G$8,Inputs!$I$16:$R$16)*Staff!$F40</f>
        <v>0</v>
      </c>
      <c r="H40" s="143">
        <f>SUMIF(Inputs!$I$4:$R$4,Staff!H$8,Inputs!$I$16:$R$16)*Staff!$F40</f>
        <v>0</v>
      </c>
      <c r="I40" s="143">
        <f>SUMIF(Inputs!$I$4:$R$4,Staff!I$8,Inputs!$I$16:$R$16)*Staff!$F40</f>
        <v>0</v>
      </c>
      <c r="J40" s="143">
        <f>SUMIF(Inputs!$I$4:$R$4,Staff!J$8,Inputs!$I$16:$R$16)*Staff!$F40</f>
        <v>0</v>
      </c>
      <c r="K40" s="143">
        <f>SUMIF(Inputs!$I$4:$R$4,Staff!K$8,Inputs!$I$16:$R$16)*Staff!$F40</f>
        <v>0</v>
      </c>
      <c r="L40" s="143">
        <f>SUMIF(Inputs!$I$4:$R$4,Staff!L$8,Inputs!$I$16:$R$16)*Staff!$F40</f>
        <v>0</v>
      </c>
      <c r="M40" s="143">
        <f>SUMIF(Inputs!$I$4:$R$4,Staff!M$8,Inputs!$I$16:$R$16)*Staff!$F40</f>
        <v>0</v>
      </c>
      <c r="N40" s="143">
        <f>SUMIF(Inputs!$I$4:$R$4,Staff!N$8,Inputs!$I$16:$R$16)*Staff!$F40</f>
        <v>0</v>
      </c>
      <c r="O40" s="143">
        <f>SUMIF(Inputs!$I$4:$R$4,Staff!O$8,Inputs!$I$16:$R$16)*Staff!$F40</f>
        <v>0</v>
      </c>
      <c r="P40" s="143">
        <f>SUMIF(Inputs!$I$4:$R$4,Staff!P$8,Inputs!$I$16:$R$16)*Staff!$F40</f>
        <v>0</v>
      </c>
      <c r="Q40" s="143">
        <f>SUMIF(Inputs!$I$4:$R$4,Staff!Q$8,Inputs!$I$16:$R$16)*Staff!$F40</f>
        <v>0</v>
      </c>
      <c r="R40" s="143">
        <f>SUMIF(Inputs!$I$4:$R$4,Staff!R$8,Inputs!$I$16:$R$16)*Staff!$F40</f>
        <v>0</v>
      </c>
      <c r="S40" s="143">
        <f>SUMIF(Inputs!$I$4:$R$4,Staff!S$8,Inputs!$I$16:$R$16)*Staff!$F40</f>
        <v>0</v>
      </c>
      <c r="T40" s="143">
        <f>SUMIF(Inputs!$I$4:$R$4,Staff!T$8,Inputs!$I$16:$R$16)*Staff!$F40</f>
        <v>0</v>
      </c>
      <c r="U40" s="143">
        <f>SUMIF(Inputs!$I$4:$R$4,Staff!U$8,Inputs!$I$16:$R$16)*Staff!$F40</f>
        <v>0</v>
      </c>
      <c r="V40" s="143">
        <f>SUMIF(Inputs!$I$4:$R$4,Staff!V$8,Inputs!$I$16:$R$16)*Staff!$F40</f>
        <v>0</v>
      </c>
      <c r="W40" s="143">
        <f>SUMIF(Inputs!$I$4:$R$4,Staff!W$8,Inputs!$I$16:$R$16)*Staff!$F40</f>
        <v>0</v>
      </c>
      <c r="X40" s="143">
        <f>SUMIF(Inputs!$I$4:$R$4,Staff!X$8,Inputs!$I$16:$R$16)*Staff!$F40</f>
        <v>0</v>
      </c>
      <c r="Y40" s="143">
        <f>SUMIF(Inputs!$I$4:$R$4,Staff!Y$8,Inputs!$I$16:$R$16)*Staff!$F40</f>
        <v>0</v>
      </c>
      <c r="Z40" s="143">
        <f>SUMIF(Inputs!$I$4:$R$4,Staff!Z$8,Inputs!$I$16:$R$16)*Staff!$F40</f>
        <v>0</v>
      </c>
      <c r="AA40" s="143">
        <f>SUMIF(Inputs!$I$4:$R$4,Staff!AA$8,Inputs!$I$16:$R$16)*Staff!$F40</f>
        <v>0</v>
      </c>
      <c r="AB40" s="143">
        <f>SUMIF(Inputs!$I$4:$R$4,Staff!AB$8,Inputs!$I$16:$R$16)*Staff!$F40</f>
        <v>0</v>
      </c>
      <c r="AC40" s="143">
        <f>SUMIF(Inputs!$I$4:$R$4,Staff!AC$8,Inputs!$I$16:$R$16)*Staff!$F40</f>
        <v>0</v>
      </c>
      <c r="AD40" s="143">
        <f>SUMIF(Inputs!$I$4:$R$4,Staff!AD$8,Inputs!$I$16:$R$16)*Staff!$F40</f>
        <v>0</v>
      </c>
      <c r="AE40" s="143">
        <f>SUMIF(Inputs!$I$4:$R$4,Staff!AE$8,Inputs!$I$16:$R$16)*Staff!$F40</f>
        <v>0</v>
      </c>
      <c r="AF40" s="143">
        <f>SUMIF(Inputs!$I$4:$R$4,Staff!AF$8,Inputs!$I$16:$R$16)*Staff!$F40</f>
        <v>0</v>
      </c>
      <c r="AG40" s="143">
        <f>SUMIF(Inputs!$I$4:$R$4,Staff!AG$8,Inputs!$I$16:$R$16)*Staff!$F40</f>
        <v>0</v>
      </c>
      <c r="AH40" s="143">
        <f>SUMIF(Inputs!$I$4:$R$4,Staff!AH$8,Inputs!$I$16:$R$16)*Staff!$F40</f>
        <v>0</v>
      </c>
      <c r="AI40" s="143">
        <f>SUMIF(Inputs!$I$4:$R$4,Staff!AI$8,Inputs!$I$16:$R$16)*Staff!$F40</f>
        <v>0</v>
      </c>
      <c r="AJ40" s="143">
        <f>SUMIF(Inputs!$I$4:$R$4,Staff!AJ$8,Inputs!$I$16:$R$16)*Staff!$F40</f>
        <v>0</v>
      </c>
      <c r="AK40" s="143">
        <f>SUMIF(Inputs!$I$4:$R$4,Staff!AK$8,Inputs!$I$16:$R$16)*Staff!$F40</f>
        <v>0</v>
      </c>
      <c r="AL40" s="143">
        <f>SUMIF(Inputs!$I$4:$R$4,Staff!AL$8,Inputs!$I$16:$R$16)*Staff!$F40</f>
        <v>0</v>
      </c>
      <c r="AM40" s="143">
        <f>SUMIF(Inputs!$I$4:$R$4,Staff!AM$8,Inputs!$I$16:$R$16)*Staff!$F40</f>
        <v>0</v>
      </c>
      <c r="AN40" s="143">
        <f>SUMIF(Inputs!$I$4:$R$4,Staff!AN$8,Inputs!$I$16:$R$16)*Staff!$F40</f>
        <v>0</v>
      </c>
      <c r="AO40" s="143">
        <f>SUMIF(Inputs!$I$4:$R$4,Staff!AO$8,Inputs!$I$16:$R$16)*Staff!$F40</f>
        <v>0</v>
      </c>
      <c r="AP40" s="143">
        <f>SUMIF(Inputs!$I$4:$R$4,Staff!AP$8,Inputs!$I$16:$R$16)*Staff!$F40</f>
        <v>0</v>
      </c>
      <c r="AQ40" s="143">
        <f>SUMIF(Inputs!$I$4:$R$4,Staff!AQ$8,Inputs!$I$16:$R$16)*Staff!$F40</f>
        <v>0</v>
      </c>
      <c r="AR40" s="143">
        <f>SUMIF(Inputs!$I$4:$R$4,Staff!AR$8,Inputs!$I$16:$R$16)*Staff!$F40</f>
        <v>0</v>
      </c>
      <c r="AS40" s="143">
        <f>SUMIF(Inputs!$I$4:$R$4,Staff!AS$8,Inputs!$I$16:$R$16)*Staff!$F40</f>
        <v>0</v>
      </c>
      <c r="AT40" s="143">
        <f>SUMIF(Inputs!$I$4:$R$4,Staff!AT$8,Inputs!$I$16:$R$16)*Staff!$F40</f>
        <v>0</v>
      </c>
      <c r="AU40" s="143">
        <f>SUMIF(Inputs!$I$4:$R$4,Staff!AU$8,Inputs!$I$16:$R$16)*Staff!$F40</f>
        <v>0</v>
      </c>
      <c r="AV40" s="143">
        <f>SUMIF(Inputs!$I$4:$R$4,Staff!AV$8,Inputs!$I$16:$R$16)*Staff!$F40</f>
        <v>0</v>
      </c>
      <c r="AW40" s="143">
        <f>SUMIF(Inputs!$I$4:$R$4,Staff!AW$8,Inputs!$I$16:$R$16)*Staff!$F40</f>
        <v>0</v>
      </c>
      <c r="AX40" s="143">
        <f>SUMIF(Inputs!$I$4:$R$4,Staff!AX$8,Inputs!$I$16:$R$16)*Staff!$F40</f>
        <v>0</v>
      </c>
      <c r="AY40" s="143">
        <f>SUMIF(Inputs!$I$4:$R$4,Staff!AY$8,Inputs!$I$16:$R$16)*Staff!$F40</f>
        <v>0</v>
      </c>
      <c r="AZ40" s="143">
        <f>SUMIF(Inputs!$I$4:$R$4,Staff!AZ$8,Inputs!$I$16:$R$16)*Staff!$F40</f>
        <v>0</v>
      </c>
      <c r="BA40" s="143">
        <f>SUMIF(Inputs!$I$4:$R$4,Staff!BA$8,Inputs!$I$16:$R$16)*Staff!$F40</f>
        <v>0</v>
      </c>
      <c r="BB40" s="143">
        <f>SUMIF(Inputs!$I$4:$R$4,Staff!BB$8,Inputs!$I$16:$R$16)*Staff!$F40</f>
        <v>0</v>
      </c>
      <c r="BC40" s="143">
        <f>SUMIF(Inputs!$I$4:$R$4,Staff!BC$8,Inputs!$I$16:$R$16)*Staff!$F40</f>
        <v>0</v>
      </c>
      <c r="BD40" s="143">
        <f>SUMIF(Inputs!$I$4:$R$4,Staff!BD$8,Inputs!$I$16:$R$16)*Staff!$F40</f>
        <v>0</v>
      </c>
      <c r="BE40" s="143">
        <f>SUMIF(Inputs!$I$4:$R$4,Staff!BE$8,Inputs!$I$16:$R$16)*Staff!$F40</f>
        <v>0</v>
      </c>
      <c r="BF40" s="143">
        <f>SUMIF(Inputs!$I$4:$R$4,Staff!BF$8,Inputs!$I$16:$R$16)*Staff!$F40</f>
        <v>0</v>
      </c>
      <c r="BG40" s="143">
        <f>SUMIF(Inputs!$I$4:$R$4,Staff!BG$8,Inputs!$I$16:$R$16)*Staff!$F40</f>
        <v>0</v>
      </c>
      <c r="BH40" s="143">
        <f>SUMIF(Inputs!$I$4:$R$4,Staff!BH$8,Inputs!$I$16:$R$16)*Staff!$F40</f>
        <v>0</v>
      </c>
      <c r="BI40" s="143">
        <f>SUMIF(Inputs!$I$4:$R$4,Staff!BI$8,Inputs!$I$16:$R$16)*Staff!$F40</f>
        <v>0</v>
      </c>
      <c r="BJ40" s="143">
        <f>SUMIF(Inputs!$I$4:$R$4,Staff!BJ$8,Inputs!$I$16:$R$16)*Staff!$F40</f>
        <v>0</v>
      </c>
      <c r="BK40" s="143">
        <f>SUMIF(Inputs!$I$4:$R$4,Staff!BK$8,Inputs!$I$16:$R$16)*Staff!$F40</f>
        <v>0</v>
      </c>
      <c r="BL40" s="143">
        <f>SUMIF(Inputs!$I$4:$R$4,Staff!BL$8,Inputs!$I$16:$R$16)*Staff!$F40</f>
        <v>0</v>
      </c>
      <c r="BM40" s="143">
        <f>SUMIF(Inputs!$I$4:$R$4,Staff!BM$8,Inputs!$I$16:$R$16)*Staff!$F40</f>
        <v>0</v>
      </c>
      <c r="BN40" s="143">
        <f>SUMIF(Inputs!$I$4:$R$4,Staff!BN$8,Inputs!$I$16:$R$16)*Staff!$F40</f>
        <v>0</v>
      </c>
      <c r="BO40" s="143">
        <f>SUMIF(Inputs!$I$4:$R$4,Staff!BO$8,Inputs!$I$16:$R$16)*Staff!$F40</f>
        <v>0</v>
      </c>
      <c r="BP40" s="143">
        <f>SUMIF(Inputs!$I$4:$R$4,Staff!BP$8,Inputs!$I$16:$R$16)*Staff!$F40</f>
        <v>0</v>
      </c>
      <c r="BQ40" s="143">
        <f>SUMIF(Inputs!$I$4:$R$4,Staff!BQ$8,Inputs!$I$16:$R$16)*Staff!$F40</f>
        <v>0</v>
      </c>
      <c r="BR40" s="143">
        <f>SUMIF(Inputs!$I$4:$R$4,Staff!BR$8,Inputs!$I$16:$R$16)*Staff!$F40</f>
        <v>0</v>
      </c>
      <c r="BS40" s="143">
        <f>SUMIF(Inputs!$I$4:$R$4,Staff!BS$8,Inputs!$I$16:$R$16)*Staff!$F40</f>
        <v>0</v>
      </c>
      <c r="BT40" s="143">
        <f>SUMIF(Inputs!$I$4:$R$4,Staff!BT$8,Inputs!$I$16:$R$16)*Staff!$F40</f>
        <v>0</v>
      </c>
      <c r="BU40" s="143">
        <f>SUMIF(Inputs!$I$4:$R$4,Staff!BU$8,Inputs!$I$16:$R$16)*Staff!$F40</f>
        <v>0</v>
      </c>
      <c r="BV40" s="143">
        <f>SUMIF(Inputs!$I$4:$R$4,Staff!BV$8,Inputs!$I$16:$R$16)*Staff!$F40</f>
        <v>0</v>
      </c>
      <c r="BW40" s="143">
        <f>SUMIF(Inputs!$I$4:$R$4,Staff!BW$8,Inputs!$I$16:$R$16)*Staff!$F40</f>
        <v>0</v>
      </c>
      <c r="BX40" s="143">
        <f>SUMIF(Inputs!$I$4:$R$4,Staff!BX$8,Inputs!$I$16:$R$16)*Staff!$F40</f>
        <v>0</v>
      </c>
      <c r="BY40" s="143">
        <f>SUMIF(Inputs!$I$4:$R$4,Staff!BY$8,Inputs!$I$16:$R$16)*Staff!$F40</f>
        <v>0</v>
      </c>
      <c r="BZ40" s="143">
        <f>SUMIF(Inputs!$I$4:$R$4,Staff!BZ$8,Inputs!$I$16:$R$16)*Staff!$F40</f>
        <v>0</v>
      </c>
      <c r="CA40" s="143">
        <f>SUMIF(Inputs!$I$4:$R$4,Staff!CA$8,Inputs!$I$16:$R$16)*Staff!$F40</f>
        <v>0</v>
      </c>
      <c r="CB40" s="143">
        <f>SUMIF(Inputs!$I$4:$R$4,Staff!CB$8,Inputs!$I$16:$R$16)*Staff!$F40</f>
        <v>0</v>
      </c>
      <c r="CC40" s="143">
        <f>SUMIF(Inputs!$I$4:$R$4,Staff!CC$8,Inputs!$I$16:$R$16)*Staff!$F40</f>
        <v>0</v>
      </c>
      <c r="CD40" s="143">
        <f>SUMIF(Inputs!$I$4:$R$4,Staff!CD$8,Inputs!$I$16:$R$16)*Staff!$F40</f>
        <v>0</v>
      </c>
      <c r="CE40" s="143">
        <f>SUMIF(Inputs!$I$4:$R$4,Staff!CE$8,Inputs!$I$16:$R$16)*Staff!$F40</f>
        <v>0</v>
      </c>
      <c r="CF40" s="143">
        <f>SUMIF(Inputs!$I$4:$R$4,Staff!CF$8,Inputs!$I$16:$R$16)*Staff!$F40</f>
        <v>0</v>
      </c>
      <c r="CG40" s="143">
        <f>SUMIF(Inputs!$I$4:$R$4,Staff!CG$8,Inputs!$I$16:$R$16)*Staff!$F40</f>
        <v>0</v>
      </c>
      <c r="CH40" s="143">
        <f>SUMIF(Inputs!$I$4:$R$4,Staff!CH$8,Inputs!$I$16:$R$16)*Staff!$F40</f>
        <v>0</v>
      </c>
      <c r="CI40" s="143">
        <f>SUMIF(Inputs!$I$4:$R$4,Staff!CI$8,Inputs!$I$16:$R$16)*Staff!$F40</f>
        <v>0</v>
      </c>
      <c r="CJ40" s="143">
        <f>SUMIF(Inputs!$I$4:$R$4,Staff!CJ$8,Inputs!$I$16:$R$16)*Staff!$F40</f>
        <v>0</v>
      </c>
      <c r="CK40" s="143">
        <f>SUMIF(Inputs!$I$4:$R$4,Staff!CK$8,Inputs!$I$16:$R$16)*Staff!$F40</f>
        <v>0</v>
      </c>
      <c r="CL40" s="143">
        <f>SUMIF(Inputs!$I$4:$R$4,Staff!CL$8,Inputs!$I$16:$R$16)*Staff!$F40</f>
        <v>0</v>
      </c>
      <c r="CM40" s="143">
        <f>SUMIF(Inputs!$I$4:$R$4,Staff!CM$8,Inputs!$I$16:$R$16)*Staff!$F40</f>
        <v>0</v>
      </c>
      <c r="CN40" s="143">
        <f>SUMIF(Inputs!$I$4:$R$4,Staff!CN$8,Inputs!$I$16:$R$16)*Staff!$F40</f>
        <v>0</v>
      </c>
      <c r="CO40" s="143">
        <f>SUMIF(Inputs!$I$4:$R$4,Staff!CO$8,Inputs!$I$16:$R$16)*Staff!$F40</f>
        <v>0</v>
      </c>
      <c r="CP40" s="143">
        <f>SUMIF(Inputs!$I$4:$R$4,Staff!CP$8,Inputs!$I$16:$R$16)*Staff!$F40</f>
        <v>0</v>
      </c>
      <c r="CQ40" s="143">
        <f>SUMIF(Inputs!$I$4:$R$4,Staff!CQ$8,Inputs!$I$16:$R$16)*Staff!$F40</f>
        <v>0</v>
      </c>
      <c r="CR40" s="143">
        <f>SUMIF(Inputs!$I$4:$R$4,Staff!CR$8,Inputs!$I$16:$R$16)*Staff!$F40</f>
        <v>0</v>
      </c>
      <c r="CS40" s="143">
        <f>SUMIF(Inputs!$I$4:$R$4,Staff!CS$8,Inputs!$I$16:$R$16)*Staff!$F40</f>
        <v>0</v>
      </c>
      <c r="CT40" s="143">
        <f>SUMIF(Inputs!$I$4:$R$4,Staff!CT$8,Inputs!$I$16:$R$16)*Staff!$F40</f>
        <v>0</v>
      </c>
      <c r="CU40" s="143">
        <f>SUMIF(Inputs!$I$4:$R$4,Staff!CU$8,Inputs!$I$16:$R$16)*Staff!$F40</f>
        <v>0</v>
      </c>
      <c r="CV40" s="143">
        <f>SUMIF(Inputs!$I$4:$R$4,Staff!CV$8,Inputs!$I$16:$R$16)*Staff!$F40</f>
        <v>0</v>
      </c>
      <c r="CW40" s="143">
        <f>SUMIF(Inputs!$I$4:$R$4,Staff!CW$8,Inputs!$I$16:$R$16)*Staff!$F40</f>
        <v>0</v>
      </c>
      <c r="CX40" s="143">
        <f>SUMIF(Inputs!$I$4:$R$4,Staff!CX$8,Inputs!$I$16:$R$16)*Staff!$F40</f>
        <v>0</v>
      </c>
      <c r="CY40" s="143">
        <f>SUMIF(Inputs!$I$4:$R$4,Staff!CY$8,Inputs!$I$16:$R$16)*Staff!$F40</f>
        <v>0</v>
      </c>
      <c r="CZ40" s="143">
        <f>SUMIF(Inputs!$I$4:$R$4,Staff!CZ$8,Inputs!$I$16:$R$16)*Staff!$F40</f>
        <v>0</v>
      </c>
      <c r="DA40" s="143">
        <f>SUMIF(Inputs!$I$4:$R$4,Staff!DA$8,Inputs!$I$16:$R$16)*Staff!$F40</f>
        <v>0</v>
      </c>
      <c r="DB40" s="143">
        <f>SUMIF(Inputs!$I$4:$R$4,Staff!DB$8,Inputs!$I$16:$R$16)*Staff!$F40</f>
        <v>0</v>
      </c>
      <c r="DC40" s="143">
        <f>SUMIF(Inputs!$I$4:$R$4,Staff!DC$8,Inputs!$I$16:$R$16)*Staff!$F40</f>
        <v>0</v>
      </c>
      <c r="DD40" s="143">
        <f>SUMIF(Inputs!$I$4:$R$4,Staff!DD$8,Inputs!$I$16:$R$16)*Staff!$F40</f>
        <v>0</v>
      </c>
      <c r="DE40" s="143">
        <f>SUMIF(Inputs!$I$4:$R$4,Staff!DE$8,Inputs!$I$16:$R$16)*Staff!$F40</f>
        <v>0</v>
      </c>
      <c r="DF40" s="143">
        <f>SUMIF(Inputs!$I$4:$R$4,Staff!DF$8,Inputs!$I$16:$R$16)*Staff!$F40</f>
        <v>0</v>
      </c>
      <c r="DG40" s="143">
        <f>SUMIF(Inputs!$I$4:$R$4,Staff!DG$8,Inputs!$I$16:$R$16)*Staff!$F40</f>
        <v>0</v>
      </c>
      <c r="DH40" s="143">
        <f>SUMIF(Inputs!$I$4:$R$4,Staff!DH$8,Inputs!$I$16:$R$16)*Staff!$F40</f>
        <v>0</v>
      </c>
      <c r="DI40" s="143">
        <f>SUMIF(Inputs!$I$4:$R$4,Staff!DI$8,Inputs!$I$16:$R$16)*Staff!$F40</f>
        <v>0</v>
      </c>
      <c r="DJ40" s="143">
        <f>SUMIF(Inputs!$I$4:$R$4,Staff!DJ$8,Inputs!$I$16:$R$16)*Staff!$F40</f>
        <v>0</v>
      </c>
      <c r="DK40" s="143">
        <f>SUMIF(Inputs!$I$4:$R$4,Staff!DK$8,Inputs!$I$16:$R$16)*Staff!$F40</f>
        <v>0</v>
      </c>
      <c r="DL40" s="143">
        <f>SUMIF(Inputs!$I$4:$R$4,Staff!DL$8,Inputs!$I$16:$R$16)*Staff!$F40</f>
        <v>0</v>
      </c>
      <c r="DM40" s="143">
        <f>SUMIF(Inputs!$I$4:$R$4,Staff!DM$8,Inputs!$I$16:$R$16)*Staff!$F40</f>
        <v>0</v>
      </c>
      <c r="DN40" s="143">
        <f>SUMIF(Inputs!$I$4:$R$4,Staff!DN$8,Inputs!$I$16:$R$16)*Staff!$F40</f>
        <v>0</v>
      </c>
      <c r="DO40" s="143">
        <f>SUMIF(Inputs!$I$4:$R$4,Staff!DO$8,Inputs!$I$16:$R$16)*Staff!$F40</f>
        <v>0</v>
      </c>
      <c r="DP40" s="143">
        <f>SUMIF(Inputs!$I$4:$R$4,Staff!DP$8,Inputs!$I$16:$R$16)*Staff!$F40</f>
        <v>0</v>
      </c>
      <c r="DQ40" s="143">
        <f>SUMIF(Inputs!$I$4:$R$4,Staff!DQ$8,Inputs!$I$16:$R$16)*Staff!$F40</f>
        <v>0</v>
      </c>
      <c r="DR40" s="143">
        <f>SUMIF(Inputs!$I$4:$R$4,Staff!DR$8,Inputs!$I$16:$R$16)*Staff!$F40</f>
        <v>0</v>
      </c>
      <c r="DS40" s="143">
        <f>SUMIF(Inputs!$I$4:$R$4,Staff!DS$8,Inputs!$I$16:$R$16)*Staff!$F40</f>
        <v>0</v>
      </c>
      <c r="DT40" s="143">
        <f>SUMIF(Inputs!$I$4:$R$4,Staff!DT$8,Inputs!$I$16:$R$16)*Staff!$F40</f>
        <v>0</v>
      </c>
      <c r="DU40" s="143">
        <f>SUMIF(Inputs!$I$4:$R$4,Staff!DU$8,Inputs!$I$16:$R$16)*Staff!$F40</f>
        <v>0</v>
      </c>
      <c r="DV40" s="143">
        <f>SUMIF(Inputs!$I$4:$R$4,Staff!DV$8,Inputs!$I$16:$R$16)*Staff!$F40</f>
        <v>0</v>
      </c>
    </row>
    <row r="41" spans="1:126" ht="12.75" customHeight="1">
      <c r="A41" s="21"/>
      <c r="B41" s="98" t="str">
        <f t="shared" si="7"/>
        <v>Инженер-программист</v>
      </c>
      <c r="C41" s="79" t="s">
        <v>77</v>
      </c>
      <c r="D41" s="21"/>
      <c r="E41" s="64"/>
      <c r="F41" s="143">
        <f>Inputs!G174</f>
        <v>0</v>
      </c>
      <c r="G41" s="143">
        <f>SUMIF(Inputs!$I$4:$R$4,Staff!G$8,Inputs!$I$16:$R$16)*Staff!$F41</f>
        <v>0</v>
      </c>
      <c r="H41" s="143">
        <f>SUMIF(Inputs!$I$4:$R$4,Staff!H$8,Inputs!$I$16:$R$16)*Staff!$F41</f>
        <v>0</v>
      </c>
      <c r="I41" s="143">
        <f>SUMIF(Inputs!$I$4:$R$4,Staff!I$8,Inputs!$I$16:$R$16)*Staff!$F41</f>
        <v>0</v>
      </c>
      <c r="J41" s="143">
        <f>SUMIF(Inputs!$I$4:$R$4,Staff!J$8,Inputs!$I$16:$R$16)*Staff!$F41</f>
        <v>0</v>
      </c>
      <c r="K41" s="143">
        <f>SUMIF(Inputs!$I$4:$R$4,Staff!K$8,Inputs!$I$16:$R$16)*Staff!$F41</f>
        <v>0</v>
      </c>
      <c r="L41" s="143">
        <f>SUMIF(Inputs!$I$4:$R$4,Staff!L$8,Inputs!$I$16:$R$16)*Staff!$F41</f>
        <v>0</v>
      </c>
      <c r="M41" s="143">
        <f>SUMIF(Inputs!$I$4:$R$4,Staff!M$8,Inputs!$I$16:$R$16)*Staff!$F41</f>
        <v>0</v>
      </c>
      <c r="N41" s="143">
        <f>SUMIF(Inputs!$I$4:$R$4,Staff!N$8,Inputs!$I$16:$R$16)*Staff!$F41</f>
        <v>0</v>
      </c>
      <c r="O41" s="143">
        <f>SUMIF(Inputs!$I$4:$R$4,Staff!O$8,Inputs!$I$16:$R$16)*Staff!$F41</f>
        <v>0</v>
      </c>
      <c r="P41" s="143">
        <f>SUMIF(Inputs!$I$4:$R$4,Staff!P$8,Inputs!$I$16:$R$16)*Staff!$F41</f>
        <v>0</v>
      </c>
      <c r="Q41" s="143">
        <f>SUMIF(Inputs!$I$4:$R$4,Staff!Q$8,Inputs!$I$16:$R$16)*Staff!$F41</f>
        <v>0</v>
      </c>
      <c r="R41" s="143">
        <f>SUMIF(Inputs!$I$4:$R$4,Staff!R$8,Inputs!$I$16:$R$16)*Staff!$F41</f>
        <v>0</v>
      </c>
      <c r="S41" s="143">
        <f>SUMIF(Inputs!$I$4:$R$4,Staff!S$8,Inputs!$I$16:$R$16)*Staff!$F41</f>
        <v>0</v>
      </c>
      <c r="T41" s="143">
        <f>SUMIF(Inputs!$I$4:$R$4,Staff!T$8,Inputs!$I$16:$R$16)*Staff!$F41</f>
        <v>0</v>
      </c>
      <c r="U41" s="143">
        <f>SUMIF(Inputs!$I$4:$R$4,Staff!U$8,Inputs!$I$16:$R$16)*Staff!$F41</f>
        <v>0</v>
      </c>
      <c r="V41" s="143">
        <f>SUMIF(Inputs!$I$4:$R$4,Staff!V$8,Inputs!$I$16:$R$16)*Staff!$F41</f>
        <v>0</v>
      </c>
      <c r="W41" s="143">
        <f>SUMIF(Inputs!$I$4:$R$4,Staff!W$8,Inputs!$I$16:$R$16)*Staff!$F41</f>
        <v>0</v>
      </c>
      <c r="X41" s="143">
        <f>SUMIF(Inputs!$I$4:$R$4,Staff!X$8,Inputs!$I$16:$R$16)*Staff!$F41</f>
        <v>0</v>
      </c>
      <c r="Y41" s="143">
        <f>SUMIF(Inputs!$I$4:$R$4,Staff!Y$8,Inputs!$I$16:$R$16)*Staff!$F41</f>
        <v>0</v>
      </c>
      <c r="Z41" s="143">
        <f>SUMIF(Inputs!$I$4:$R$4,Staff!Z$8,Inputs!$I$16:$R$16)*Staff!$F41</f>
        <v>0</v>
      </c>
      <c r="AA41" s="143">
        <f>SUMIF(Inputs!$I$4:$R$4,Staff!AA$8,Inputs!$I$16:$R$16)*Staff!$F41</f>
        <v>0</v>
      </c>
      <c r="AB41" s="143">
        <f>SUMIF(Inputs!$I$4:$R$4,Staff!AB$8,Inputs!$I$16:$R$16)*Staff!$F41</f>
        <v>0</v>
      </c>
      <c r="AC41" s="143">
        <f>SUMIF(Inputs!$I$4:$R$4,Staff!AC$8,Inputs!$I$16:$R$16)*Staff!$F41</f>
        <v>0</v>
      </c>
      <c r="AD41" s="143">
        <f>SUMIF(Inputs!$I$4:$R$4,Staff!AD$8,Inputs!$I$16:$R$16)*Staff!$F41</f>
        <v>0</v>
      </c>
      <c r="AE41" s="143">
        <f>SUMIF(Inputs!$I$4:$R$4,Staff!AE$8,Inputs!$I$16:$R$16)*Staff!$F41</f>
        <v>0</v>
      </c>
      <c r="AF41" s="143">
        <f>SUMIF(Inputs!$I$4:$R$4,Staff!AF$8,Inputs!$I$16:$R$16)*Staff!$F41</f>
        <v>0</v>
      </c>
      <c r="AG41" s="143">
        <f>SUMIF(Inputs!$I$4:$R$4,Staff!AG$8,Inputs!$I$16:$R$16)*Staff!$F41</f>
        <v>0</v>
      </c>
      <c r="AH41" s="143">
        <f>SUMIF(Inputs!$I$4:$R$4,Staff!AH$8,Inputs!$I$16:$R$16)*Staff!$F41</f>
        <v>0</v>
      </c>
      <c r="AI41" s="143">
        <f>SUMIF(Inputs!$I$4:$R$4,Staff!AI$8,Inputs!$I$16:$R$16)*Staff!$F41</f>
        <v>0</v>
      </c>
      <c r="AJ41" s="143">
        <f>SUMIF(Inputs!$I$4:$R$4,Staff!AJ$8,Inputs!$I$16:$R$16)*Staff!$F41</f>
        <v>0</v>
      </c>
      <c r="AK41" s="143">
        <f>SUMIF(Inputs!$I$4:$R$4,Staff!AK$8,Inputs!$I$16:$R$16)*Staff!$F41</f>
        <v>0</v>
      </c>
      <c r="AL41" s="143">
        <f>SUMIF(Inputs!$I$4:$R$4,Staff!AL$8,Inputs!$I$16:$R$16)*Staff!$F41</f>
        <v>0</v>
      </c>
      <c r="AM41" s="143">
        <f>SUMIF(Inputs!$I$4:$R$4,Staff!AM$8,Inputs!$I$16:$R$16)*Staff!$F41</f>
        <v>0</v>
      </c>
      <c r="AN41" s="143">
        <f>SUMIF(Inputs!$I$4:$R$4,Staff!AN$8,Inputs!$I$16:$R$16)*Staff!$F41</f>
        <v>0</v>
      </c>
      <c r="AO41" s="143">
        <f>SUMIF(Inputs!$I$4:$R$4,Staff!AO$8,Inputs!$I$16:$R$16)*Staff!$F41</f>
        <v>0</v>
      </c>
      <c r="AP41" s="143">
        <f>SUMIF(Inputs!$I$4:$R$4,Staff!AP$8,Inputs!$I$16:$R$16)*Staff!$F41</f>
        <v>0</v>
      </c>
      <c r="AQ41" s="143">
        <f>SUMIF(Inputs!$I$4:$R$4,Staff!AQ$8,Inputs!$I$16:$R$16)*Staff!$F41</f>
        <v>0</v>
      </c>
      <c r="AR41" s="143">
        <f>SUMIF(Inputs!$I$4:$R$4,Staff!AR$8,Inputs!$I$16:$R$16)*Staff!$F41</f>
        <v>0</v>
      </c>
      <c r="AS41" s="143">
        <f>SUMIF(Inputs!$I$4:$R$4,Staff!AS$8,Inputs!$I$16:$R$16)*Staff!$F41</f>
        <v>0</v>
      </c>
      <c r="AT41" s="143">
        <f>SUMIF(Inputs!$I$4:$R$4,Staff!AT$8,Inputs!$I$16:$R$16)*Staff!$F41</f>
        <v>0</v>
      </c>
      <c r="AU41" s="143">
        <f>SUMIF(Inputs!$I$4:$R$4,Staff!AU$8,Inputs!$I$16:$R$16)*Staff!$F41</f>
        <v>0</v>
      </c>
      <c r="AV41" s="143">
        <f>SUMIF(Inputs!$I$4:$R$4,Staff!AV$8,Inputs!$I$16:$R$16)*Staff!$F41</f>
        <v>0</v>
      </c>
      <c r="AW41" s="143">
        <f>SUMIF(Inputs!$I$4:$R$4,Staff!AW$8,Inputs!$I$16:$R$16)*Staff!$F41</f>
        <v>0</v>
      </c>
      <c r="AX41" s="143">
        <f>SUMIF(Inputs!$I$4:$R$4,Staff!AX$8,Inputs!$I$16:$R$16)*Staff!$F41</f>
        <v>0</v>
      </c>
      <c r="AY41" s="143">
        <f>SUMIF(Inputs!$I$4:$R$4,Staff!AY$8,Inputs!$I$16:$R$16)*Staff!$F41</f>
        <v>0</v>
      </c>
      <c r="AZ41" s="143">
        <f>SUMIF(Inputs!$I$4:$R$4,Staff!AZ$8,Inputs!$I$16:$R$16)*Staff!$F41</f>
        <v>0</v>
      </c>
      <c r="BA41" s="143">
        <f>SUMIF(Inputs!$I$4:$R$4,Staff!BA$8,Inputs!$I$16:$R$16)*Staff!$F41</f>
        <v>0</v>
      </c>
      <c r="BB41" s="143">
        <f>SUMIF(Inputs!$I$4:$R$4,Staff!BB$8,Inputs!$I$16:$R$16)*Staff!$F41</f>
        <v>0</v>
      </c>
      <c r="BC41" s="143">
        <f>SUMIF(Inputs!$I$4:$R$4,Staff!BC$8,Inputs!$I$16:$R$16)*Staff!$F41</f>
        <v>0</v>
      </c>
      <c r="BD41" s="143">
        <f>SUMIF(Inputs!$I$4:$R$4,Staff!BD$8,Inputs!$I$16:$R$16)*Staff!$F41</f>
        <v>0</v>
      </c>
      <c r="BE41" s="143">
        <f>SUMIF(Inputs!$I$4:$R$4,Staff!BE$8,Inputs!$I$16:$R$16)*Staff!$F41</f>
        <v>0</v>
      </c>
      <c r="BF41" s="143">
        <f>SUMIF(Inputs!$I$4:$R$4,Staff!BF$8,Inputs!$I$16:$R$16)*Staff!$F41</f>
        <v>0</v>
      </c>
      <c r="BG41" s="143">
        <f>SUMIF(Inputs!$I$4:$R$4,Staff!BG$8,Inputs!$I$16:$R$16)*Staff!$F41</f>
        <v>0</v>
      </c>
      <c r="BH41" s="143">
        <f>SUMIF(Inputs!$I$4:$R$4,Staff!BH$8,Inputs!$I$16:$R$16)*Staff!$F41</f>
        <v>0</v>
      </c>
      <c r="BI41" s="143">
        <f>SUMIF(Inputs!$I$4:$R$4,Staff!BI$8,Inputs!$I$16:$R$16)*Staff!$F41</f>
        <v>0</v>
      </c>
      <c r="BJ41" s="143">
        <f>SUMIF(Inputs!$I$4:$R$4,Staff!BJ$8,Inputs!$I$16:$R$16)*Staff!$F41</f>
        <v>0</v>
      </c>
      <c r="BK41" s="143">
        <f>SUMIF(Inputs!$I$4:$R$4,Staff!BK$8,Inputs!$I$16:$R$16)*Staff!$F41</f>
        <v>0</v>
      </c>
      <c r="BL41" s="143">
        <f>SUMIF(Inputs!$I$4:$R$4,Staff!BL$8,Inputs!$I$16:$R$16)*Staff!$F41</f>
        <v>0</v>
      </c>
      <c r="BM41" s="143">
        <f>SUMIF(Inputs!$I$4:$R$4,Staff!BM$8,Inputs!$I$16:$R$16)*Staff!$F41</f>
        <v>0</v>
      </c>
      <c r="BN41" s="143">
        <f>SUMIF(Inputs!$I$4:$R$4,Staff!BN$8,Inputs!$I$16:$R$16)*Staff!$F41</f>
        <v>0</v>
      </c>
      <c r="BO41" s="143">
        <f>SUMIF(Inputs!$I$4:$R$4,Staff!BO$8,Inputs!$I$16:$R$16)*Staff!$F41</f>
        <v>0</v>
      </c>
      <c r="BP41" s="143">
        <f>SUMIF(Inputs!$I$4:$R$4,Staff!BP$8,Inputs!$I$16:$R$16)*Staff!$F41</f>
        <v>0</v>
      </c>
      <c r="BQ41" s="143">
        <f>SUMIF(Inputs!$I$4:$R$4,Staff!BQ$8,Inputs!$I$16:$R$16)*Staff!$F41</f>
        <v>0</v>
      </c>
      <c r="BR41" s="143">
        <f>SUMIF(Inputs!$I$4:$R$4,Staff!BR$8,Inputs!$I$16:$R$16)*Staff!$F41</f>
        <v>0</v>
      </c>
      <c r="BS41" s="143">
        <f>SUMIF(Inputs!$I$4:$R$4,Staff!BS$8,Inputs!$I$16:$R$16)*Staff!$F41</f>
        <v>0</v>
      </c>
      <c r="BT41" s="143">
        <f>SUMIF(Inputs!$I$4:$R$4,Staff!BT$8,Inputs!$I$16:$R$16)*Staff!$F41</f>
        <v>0</v>
      </c>
      <c r="BU41" s="143">
        <f>SUMIF(Inputs!$I$4:$R$4,Staff!BU$8,Inputs!$I$16:$R$16)*Staff!$F41</f>
        <v>0</v>
      </c>
      <c r="BV41" s="143">
        <f>SUMIF(Inputs!$I$4:$R$4,Staff!BV$8,Inputs!$I$16:$R$16)*Staff!$F41</f>
        <v>0</v>
      </c>
      <c r="BW41" s="143">
        <f>SUMIF(Inputs!$I$4:$R$4,Staff!BW$8,Inputs!$I$16:$R$16)*Staff!$F41</f>
        <v>0</v>
      </c>
      <c r="BX41" s="143">
        <f>SUMIF(Inputs!$I$4:$R$4,Staff!BX$8,Inputs!$I$16:$R$16)*Staff!$F41</f>
        <v>0</v>
      </c>
      <c r="BY41" s="143">
        <f>SUMIF(Inputs!$I$4:$R$4,Staff!BY$8,Inputs!$I$16:$R$16)*Staff!$F41</f>
        <v>0</v>
      </c>
      <c r="BZ41" s="143">
        <f>SUMIF(Inputs!$I$4:$R$4,Staff!BZ$8,Inputs!$I$16:$R$16)*Staff!$F41</f>
        <v>0</v>
      </c>
      <c r="CA41" s="143">
        <f>SUMIF(Inputs!$I$4:$R$4,Staff!CA$8,Inputs!$I$16:$R$16)*Staff!$F41</f>
        <v>0</v>
      </c>
      <c r="CB41" s="143">
        <f>SUMIF(Inputs!$I$4:$R$4,Staff!CB$8,Inputs!$I$16:$R$16)*Staff!$F41</f>
        <v>0</v>
      </c>
      <c r="CC41" s="143">
        <f>SUMIF(Inputs!$I$4:$R$4,Staff!CC$8,Inputs!$I$16:$R$16)*Staff!$F41</f>
        <v>0</v>
      </c>
      <c r="CD41" s="143">
        <f>SUMIF(Inputs!$I$4:$R$4,Staff!CD$8,Inputs!$I$16:$R$16)*Staff!$F41</f>
        <v>0</v>
      </c>
      <c r="CE41" s="143">
        <f>SUMIF(Inputs!$I$4:$R$4,Staff!CE$8,Inputs!$I$16:$R$16)*Staff!$F41</f>
        <v>0</v>
      </c>
      <c r="CF41" s="143">
        <f>SUMIF(Inputs!$I$4:$R$4,Staff!CF$8,Inputs!$I$16:$R$16)*Staff!$F41</f>
        <v>0</v>
      </c>
      <c r="CG41" s="143">
        <f>SUMIF(Inputs!$I$4:$R$4,Staff!CG$8,Inputs!$I$16:$R$16)*Staff!$F41</f>
        <v>0</v>
      </c>
      <c r="CH41" s="143">
        <f>SUMIF(Inputs!$I$4:$R$4,Staff!CH$8,Inputs!$I$16:$R$16)*Staff!$F41</f>
        <v>0</v>
      </c>
      <c r="CI41" s="143">
        <f>SUMIF(Inputs!$I$4:$R$4,Staff!CI$8,Inputs!$I$16:$R$16)*Staff!$F41</f>
        <v>0</v>
      </c>
      <c r="CJ41" s="143">
        <f>SUMIF(Inputs!$I$4:$R$4,Staff!CJ$8,Inputs!$I$16:$R$16)*Staff!$F41</f>
        <v>0</v>
      </c>
      <c r="CK41" s="143">
        <f>SUMIF(Inputs!$I$4:$R$4,Staff!CK$8,Inputs!$I$16:$R$16)*Staff!$F41</f>
        <v>0</v>
      </c>
      <c r="CL41" s="143">
        <f>SUMIF(Inputs!$I$4:$R$4,Staff!CL$8,Inputs!$I$16:$R$16)*Staff!$F41</f>
        <v>0</v>
      </c>
      <c r="CM41" s="143">
        <f>SUMIF(Inputs!$I$4:$R$4,Staff!CM$8,Inputs!$I$16:$R$16)*Staff!$F41</f>
        <v>0</v>
      </c>
      <c r="CN41" s="143">
        <f>SUMIF(Inputs!$I$4:$R$4,Staff!CN$8,Inputs!$I$16:$R$16)*Staff!$F41</f>
        <v>0</v>
      </c>
      <c r="CO41" s="143">
        <f>SUMIF(Inputs!$I$4:$R$4,Staff!CO$8,Inputs!$I$16:$R$16)*Staff!$F41</f>
        <v>0</v>
      </c>
      <c r="CP41" s="143">
        <f>SUMIF(Inputs!$I$4:$R$4,Staff!CP$8,Inputs!$I$16:$R$16)*Staff!$F41</f>
        <v>0</v>
      </c>
      <c r="CQ41" s="143">
        <f>SUMIF(Inputs!$I$4:$R$4,Staff!CQ$8,Inputs!$I$16:$R$16)*Staff!$F41</f>
        <v>0</v>
      </c>
      <c r="CR41" s="143">
        <f>SUMIF(Inputs!$I$4:$R$4,Staff!CR$8,Inputs!$I$16:$R$16)*Staff!$F41</f>
        <v>0</v>
      </c>
      <c r="CS41" s="143">
        <f>SUMIF(Inputs!$I$4:$R$4,Staff!CS$8,Inputs!$I$16:$R$16)*Staff!$F41</f>
        <v>0</v>
      </c>
      <c r="CT41" s="143">
        <f>SUMIF(Inputs!$I$4:$R$4,Staff!CT$8,Inputs!$I$16:$R$16)*Staff!$F41</f>
        <v>0</v>
      </c>
      <c r="CU41" s="143">
        <f>SUMIF(Inputs!$I$4:$R$4,Staff!CU$8,Inputs!$I$16:$R$16)*Staff!$F41</f>
        <v>0</v>
      </c>
      <c r="CV41" s="143">
        <f>SUMIF(Inputs!$I$4:$R$4,Staff!CV$8,Inputs!$I$16:$R$16)*Staff!$F41</f>
        <v>0</v>
      </c>
      <c r="CW41" s="143">
        <f>SUMIF(Inputs!$I$4:$R$4,Staff!CW$8,Inputs!$I$16:$R$16)*Staff!$F41</f>
        <v>0</v>
      </c>
      <c r="CX41" s="143">
        <f>SUMIF(Inputs!$I$4:$R$4,Staff!CX$8,Inputs!$I$16:$R$16)*Staff!$F41</f>
        <v>0</v>
      </c>
      <c r="CY41" s="143">
        <f>SUMIF(Inputs!$I$4:$R$4,Staff!CY$8,Inputs!$I$16:$R$16)*Staff!$F41</f>
        <v>0</v>
      </c>
      <c r="CZ41" s="143">
        <f>SUMIF(Inputs!$I$4:$R$4,Staff!CZ$8,Inputs!$I$16:$R$16)*Staff!$F41</f>
        <v>0</v>
      </c>
      <c r="DA41" s="143">
        <f>SUMIF(Inputs!$I$4:$R$4,Staff!DA$8,Inputs!$I$16:$R$16)*Staff!$F41</f>
        <v>0</v>
      </c>
      <c r="DB41" s="143">
        <f>SUMIF(Inputs!$I$4:$R$4,Staff!DB$8,Inputs!$I$16:$R$16)*Staff!$F41</f>
        <v>0</v>
      </c>
      <c r="DC41" s="143">
        <f>SUMIF(Inputs!$I$4:$R$4,Staff!DC$8,Inputs!$I$16:$R$16)*Staff!$F41</f>
        <v>0</v>
      </c>
      <c r="DD41" s="143">
        <f>SUMIF(Inputs!$I$4:$R$4,Staff!DD$8,Inputs!$I$16:$R$16)*Staff!$F41</f>
        <v>0</v>
      </c>
      <c r="DE41" s="143">
        <f>SUMIF(Inputs!$I$4:$R$4,Staff!DE$8,Inputs!$I$16:$R$16)*Staff!$F41</f>
        <v>0</v>
      </c>
      <c r="DF41" s="143">
        <f>SUMIF(Inputs!$I$4:$R$4,Staff!DF$8,Inputs!$I$16:$R$16)*Staff!$F41</f>
        <v>0</v>
      </c>
      <c r="DG41" s="143">
        <f>SUMIF(Inputs!$I$4:$R$4,Staff!DG$8,Inputs!$I$16:$R$16)*Staff!$F41</f>
        <v>0</v>
      </c>
      <c r="DH41" s="143">
        <f>SUMIF(Inputs!$I$4:$R$4,Staff!DH$8,Inputs!$I$16:$R$16)*Staff!$F41</f>
        <v>0</v>
      </c>
      <c r="DI41" s="143">
        <f>SUMIF(Inputs!$I$4:$R$4,Staff!DI$8,Inputs!$I$16:$R$16)*Staff!$F41</f>
        <v>0</v>
      </c>
      <c r="DJ41" s="143">
        <f>SUMIF(Inputs!$I$4:$R$4,Staff!DJ$8,Inputs!$I$16:$R$16)*Staff!$F41</f>
        <v>0</v>
      </c>
      <c r="DK41" s="143">
        <f>SUMIF(Inputs!$I$4:$R$4,Staff!DK$8,Inputs!$I$16:$R$16)*Staff!$F41</f>
        <v>0</v>
      </c>
      <c r="DL41" s="143">
        <f>SUMIF(Inputs!$I$4:$R$4,Staff!DL$8,Inputs!$I$16:$R$16)*Staff!$F41</f>
        <v>0</v>
      </c>
      <c r="DM41" s="143">
        <f>SUMIF(Inputs!$I$4:$R$4,Staff!DM$8,Inputs!$I$16:$R$16)*Staff!$F41</f>
        <v>0</v>
      </c>
      <c r="DN41" s="143">
        <f>SUMIF(Inputs!$I$4:$R$4,Staff!DN$8,Inputs!$I$16:$R$16)*Staff!$F41</f>
        <v>0</v>
      </c>
      <c r="DO41" s="143">
        <f>SUMIF(Inputs!$I$4:$R$4,Staff!DO$8,Inputs!$I$16:$R$16)*Staff!$F41</f>
        <v>0</v>
      </c>
      <c r="DP41" s="143">
        <f>SUMIF(Inputs!$I$4:$R$4,Staff!DP$8,Inputs!$I$16:$R$16)*Staff!$F41</f>
        <v>0</v>
      </c>
      <c r="DQ41" s="143">
        <f>SUMIF(Inputs!$I$4:$R$4,Staff!DQ$8,Inputs!$I$16:$R$16)*Staff!$F41</f>
        <v>0</v>
      </c>
      <c r="DR41" s="143">
        <f>SUMIF(Inputs!$I$4:$R$4,Staff!DR$8,Inputs!$I$16:$R$16)*Staff!$F41</f>
        <v>0</v>
      </c>
      <c r="DS41" s="143">
        <f>SUMIF(Inputs!$I$4:$R$4,Staff!DS$8,Inputs!$I$16:$R$16)*Staff!$F41</f>
        <v>0</v>
      </c>
      <c r="DT41" s="143">
        <f>SUMIF(Inputs!$I$4:$R$4,Staff!DT$8,Inputs!$I$16:$R$16)*Staff!$F41</f>
        <v>0</v>
      </c>
      <c r="DU41" s="143">
        <f>SUMIF(Inputs!$I$4:$R$4,Staff!DU$8,Inputs!$I$16:$R$16)*Staff!$F41</f>
        <v>0</v>
      </c>
      <c r="DV41" s="143">
        <f>SUMIF(Inputs!$I$4:$R$4,Staff!DV$8,Inputs!$I$16:$R$16)*Staff!$F41</f>
        <v>0</v>
      </c>
    </row>
    <row r="42" spans="1:126" ht="12.75" customHeight="1">
      <c r="A42" s="21"/>
      <c r="B42" s="96" t="str">
        <f t="shared" si="7"/>
        <v>Коммерческий персонал</v>
      </c>
      <c r="C42" s="79"/>
      <c r="D42" s="21"/>
      <c r="E42" s="64"/>
      <c r="F42" s="143"/>
      <c r="G42" s="143"/>
      <c r="H42" s="143"/>
      <c r="I42" s="143"/>
      <c r="J42" s="143"/>
      <c r="K42" s="143"/>
      <c r="L42" s="143"/>
      <c r="M42" s="143"/>
      <c r="N42" s="143"/>
      <c r="O42" s="143"/>
      <c r="P42" s="143"/>
      <c r="Q42" s="143"/>
      <c r="R42" s="143"/>
      <c r="S42" s="143"/>
      <c r="T42" s="143"/>
      <c r="U42" s="143"/>
      <c r="V42" s="143"/>
      <c r="W42" s="143"/>
      <c r="X42" s="143"/>
      <c r="Y42" s="143"/>
      <c r="Z42" s="143"/>
      <c r="AA42" s="143"/>
      <c r="AB42" s="143"/>
      <c r="AC42" s="143"/>
      <c r="AD42" s="143"/>
      <c r="AE42" s="143"/>
      <c r="AF42" s="143"/>
      <c r="AG42" s="143"/>
      <c r="AH42" s="143"/>
      <c r="AI42" s="143"/>
      <c r="AJ42" s="143"/>
      <c r="AK42" s="143"/>
      <c r="AL42" s="143"/>
      <c r="AM42" s="143"/>
      <c r="AN42" s="143"/>
      <c r="AO42" s="143"/>
      <c r="AP42" s="143"/>
      <c r="AQ42" s="143"/>
      <c r="AR42" s="143"/>
      <c r="AS42" s="143"/>
      <c r="AT42" s="143"/>
      <c r="AU42" s="143"/>
      <c r="AV42" s="143"/>
      <c r="AW42" s="143"/>
      <c r="AX42" s="143"/>
      <c r="AY42" s="143"/>
      <c r="AZ42" s="143"/>
      <c r="BA42" s="143"/>
      <c r="BB42" s="143"/>
      <c r="BC42" s="143"/>
      <c r="BD42" s="143"/>
      <c r="BE42" s="143"/>
      <c r="BF42" s="143"/>
      <c r="BG42" s="143"/>
      <c r="BH42" s="143"/>
      <c r="BI42" s="143"/>
      <c r="BJ42" s="143"/>
      <c r="BK42" s="143"/>
      <c r="BL42" s="143"/>
      <c r="BM42" s="143"/>
      <c r="BN42" s="143"/>
      <c r="BO42" s="143"/>
      <c r="BP42" s="143"/>
      <c r="BQ42" s="143"/>
      <c r="BR42" s="143"/>
      <c r="BS42" s="143"/>
      <c r="BT42" s="143"/>
      <c r="BU42" s="143"/>
      <c r="BV42" s="143"/>
      <c r="BW42" s="143"/>
      <c r="BX42" s="143"/>
      <c r="BY42" s="143"/>
      <c r="BZ42" s="143"/>
      <c r="CA42" s="143"/>
      <c r="CB42" s="143"/>
      <c r="CC42" s="143"/>
      <c r="CD42" s="143"/>
      <c r="CE42" s="143"/>
      <c r="CF42" s="143"/>
      <c r="CG42" s="143"/>
      <c r="CH42" s="143"/>
      <c r="CI42" s="143"/>
      <c r="CJ42" s="143"/>
      <c r="CK42" s="143"/>
      <c r="CL42" s="143"/>
      <c r="CM42" s="143"/>
      <c r="CN42" s="143"/>
      <c r="CO42" s="143"/>
      <c r="CP42" s="143"/>
      <c r="CQ42" s="143"/>
      <c r="CR42" s="143"/>
      <c r="CS42" s="143"/>
      <c r="CT42" s="143"/>
      <c r="CU42" s="143"/>
      <c r="CV42" s="143"/>
      <c r="CW42" s="143"/>
      <c r="CX42" s="143"/>
      <c r="CY42" s="143"/>
      <c r="CZ42" s="143"/>
      <c r="DA42" s="143"/>
      <c r="DB42" s="143"/>
      <c r="DC42" s="143"/>
      <c r="DD42" s="143"/>
      <c r="DE42" s="143"/>
      <c r="DF42" s="143"/>
      <c r="DG42" s="143"/>
      <c r="DH42" s="143"/>
      <c r="DI42" s="143"/>
      <c r="DJ42" s="143"/>
      <c r="DK42" s="143"/>
      <c r="DL42" s="143"/>
      <c r="DM42" s="143"/>
      <c r="DN42" s="143"/>
      <c r="DO42" s="143"/>
      <c r="DP42" s="143"/>
      <c r="DQ42" s="143"/>
      <c r="DR42" s="143"/>
      <c r="DS42" s="143"/>
      <c r="DT42" s="143"/>
      <c r="DU42" s="143"/>
      <c r="DV42" s="143"/>
    </row>
    <row r="43" spans="1:126" ht="12.75" customHeight="1">
      <c r="A43" s="21"/>
      <c r="B43" s="98" t="str">
        <f t="shared" si="7"/>
        <v>Директор по маркетингу и сбыту</v>
      </c>
      <c r="C43" s="79" t="s">
        <v>77</v>
      </c>
      <c r="D43" s="21"/>
      <c r="E43" s="64"/>
      <c r="F43" s="143">
        <f>Inputs!G176</f>
        <v>0</v>
      </c>
      <c r="G43" s="143">
        <f>SUMIF(Inputs!$I$4:$R$4,Staff!G$8,Inputs!$I$16:$R$16)*Staff!$F43</f>
        <v>0</v>
      </c>
      <c r="H43" s="143">
        <f>SUMIF(Inputs!$I$4:$R$4,Staff!H$8,Inputs!$I$16:$R$16)*Staff!$F43</f>
        <v>0</v>
      </c>
      <c r="I43" s="143">
        <f>SUMIF(Inputs!$I$4:$R$4,Staff!I$8,Inputs!$I$16:$R$16)*Staff!$F43</f>
        <v>0</v>
      </c>
      <c r="J43" s="143">
        <f>SUMIF(Inputs!$I$4:$R$4,Staff!J$8,Inputs!$I$16:$R$16)*Staff!$F43</f>
        <v>0</v>
      </c>
      <c r="K43" s="143">
        <f>SUMIF(Inputs!$I$4:$R$4,Staff!K$8,Inputs!$I$16:$R$16)*Staff!$F43</f>
        <v>0</v>
      </c>
      <c r="L43" s="143">
        <f>SUMIF(Inputs!$I$4:$R$4,Staff!L$8,Inputs!$I$16:$R$16)*Staff!$F43</f>
        <v>0</v>
      </c>
      <c r="M43" s="143">
        <f>SUMIF(Inputs!$I$4:$R$4,Staff!M$8,Inputs!$I$16:$R$16)*Staff!$F43</f>
        <v>0</v>
      </c>
      <c r="N43" s="143">
        <f>SUMIF(Inputs!$I$4:$R$4,Staff!N$8,Inputs!$I$16:$R$16)*Staff!$F43</f>
        <v>0</v>
      </c>
      <c r="O43" s="143">
        <f>SUMIF(Inputs!$I$4:$R$4,Staff!O$8,Inputs!$I$16:$R$16)*Staff!$F43</f>
        <v>0</v>
      </c>
      <c r="P43" s="143">
        <f>SUMIF(Inputs!$I$4:$R$4,Staff!P$8,Inputs!$I$16:$R$16)*Staff!$F43</f>
        <v>0</v>
      </c>
      <c r="Q43" s="143">
        <f>SUMIF(Inputs!$I$4:$R$4,Staff!Q$8,Inputs!$I$16:$R$16)*Staff!$F43</f>
        <v>0</v>
      </c>
      <c r="R43" s="143">
        <f>SUMIF(Inputs!$I$4:$R$4,Staff!R$8,Inputs!$I$16:$R$16)*Staff!$F43</f>
        <v>0</v>
      </c>
      <c r="S43" s="143">
        <f>SUMIF(Inputs!$I$4:$R$4,Staff!S$8,Inputs!$I$16:$R$16)*Staff!$F43</f>
        <v>0</v>
      </c>
      <c r="T43" s="143">
        <f>SUMIF(Inputs!$I$4:$R$4,Staff!T$8,Inputs!$I$16:$R$16)*Staff!$F43</f>
        <v>0</v>
      </c>
      <c r="U43" s="143">
        <f>SUMIF(Inputs!$I$4:$R$4,Staff!U$8,Inputs!$I$16:$R$16)*Staff!$F43</f>
        <v>0</v>
      </c>
      <c r="V43" s="143">
        <f>SUMIF(Inputs!$I$4:$R$4,Staff!V$8,Inputs!$I$16:$R$16)*Staff!$F43</f>
        <v>0</v>
      </c>
      <c r="W43" s="143">
        <f>SUMIF(Inputs!$I$4:$R$4,Staff!W$8,Inputs!$I$16:$R$16)*Staff!$F43</f>
        <v>0</v>
      </c>
      <c r="X43" s="143">
        <f>SUMIF(Inputs!$I$4:$R$4,Staff!X$8,Inputs!$I$16:$R$16)*Staff!$F43</f>
        <v>0</v>
      </c>
      <c r="Y43" s="143">
        <f>SUMIF(Inputs!$I$4:$R$4,Staff!Y$8,Inputs!$I$16:$R$16)*Staff!$F43</f>
        <v>0</v>
      </c>
      <c r="Z43" s="143">
        <f>SUMIF(Inputs!$I$4:$R$4,Staff!Z$8,Inputs!$I$16:$R$16)*Staff!$F43</f>
        <v>0</v>
      </c>
      <c r="AA43" s="143">
        <f>SUMIF(Inputs!$I$4:$R$4,Staff!AA$8,Inputs!$I$16:$R$16)*Staff!$F43</f>
        <v>0</v>
      </c>
      <c r="AB43" s="143">
        <f>SUMIF(Inputs!$I$4:$R$4,Staff!AB$8,Inputs!$I$16:$R$16)*Staff!$F43</f>
        <v>0</v>
      </c>
      <c r="AC43" s="143">
        <f>SUMIF(Inputs!$I$4:$R$4,Staff!AC$8,Inputs!$I$16:$R$16)*Staff!$F43</f>
        <v>0</v>
      </c>
      <c r="AD43" s="143">
        <f>SUMIF(Inputs!$I$4:$R$4,Staff!AD$8,Inputs!$I$16:$R$16)*Staff!$F43</f>
        <v>0</v>
      </c>
      <c r="AE43" s="143">
        <f>SUMIF(Inputs!$I$4:$R$4,Staff!AE$8,Inputs!$I$16:$R$16)*Staff!$F43</f>
        <v>0</v>
      </c>
      <c r="AF43" s="143">
        <f>SUMIF(Inputs!$I$4:$R$4,Staff!AF$8,Inputs!$I$16:$R$16)*Staff!$F43</f>
        <v>0</v>
      </c>
      <c r="AG43" s="143">
        <f>SUMIF(Inputs!$I$4:$R$4,Staff!AG$8,Inputs!$I$16:$R$16)*Staff!$F43</f>
        <v>0</v>
      </c>
      <c r="AH43" s="143">
        <f>SUMIF(Inputs!$I$4:$R$4,Staff!AH$8,Inputs!$I$16:$R$16)*Staff!$F43</f>
        <v>0</v>
      </c>
      <c r="AI43" s="143">
        <f>SUMIF(Inputs!$I$4:$R$4,Staff!AI$8,Inputs!$I$16:$R$16)*Staff!$F43</f>
        <v>0</v>
      </c>
      <c r="AJ43" s="143">
        <f>SUMIF(Inputs!$I$4:$R$4,Staff!AJ$8,Inputs!$I$16:$R$16)*Staff!$F43</f>
        <v>0</v>
      </c>
      <c r="AK43" s="143">
        <f>SUMIF(Inputs!$I$4:$R$4,Staff!AK$8,Inputs!$I$16:$R$16)*Staff!$F43</f>
        <v>0</v>
      </c>
      <c r="AL43" s="143">
        <f>SUMIF(Inputs!$I$4:$R$4,Staff!AL$8,Inputs!$I$16:$R$16)*Staff!$F43</f>
        <v>0</v>
      </c>
      <c r="AM43" s="143">
        <f>SUMIF(Inputs!$I$4:$R$4,Staff!AM$8,Inputs!$I$16:$R$16)*Staff!$F43</f>
        <v>0</v>
      </c>
      <c r="AN43" s="143">
        <f>SUMIF(Inputs!$I$4:$R$4,Staff!AN$8,Inputs!$I$16:$R$16)*Staff!$F43</f>
        <v>0</v>
      </c>
      <c r="AO43" s="143">
        <f>SUMIF(Inputs!$I$4:$R$4,Staff!AO$8,Inputs!$I$16:$R$16)*Staff!$F43</f>
        <v>0</v>
      </c>
      <c r="AP43" s="143">
        <f>SUMIF(Inputs!$I$4:$R$4,Staff!AP$8,Inputs!$I$16:$R$16)*Staff!$F43</f>
        <v>0</v>
      </c>
      <c r="AQ43" s="143">
        <f>SUMIF(Inputs!$I$4:$R$4,Staff!AQ$8,Inputs!$I$16:$R$16)*Staff!$F43</f>
        <v>0</v>
      </c>
      <c r="AR43" s="143">
        <f>SUMIF(Inputs!$I$4:$R$4,Staff!AR$8,Inputs!$I$16:$R$16)*Staff!$F43</f>
        <v>0</v>
      </c>
      <c r="AS43" s="143">
        <f>SUMIF(Inputs!$I$4:$R$4,Staff!AS$8,Inputs!$I$16:$R$16)*Staff!$F43</f>
        <v>0</v>
      </c>
      <c r="AT43" s="143">
        <f>SUMIF(Inputs!$I$4:$R$4,Staff!AT$8,Inputs!$I$16:$R$16)*Staff!$F43</f>
        <v>0</v>
      </c>
      <c r="AU43" s="143">
        <f>SUMIF(Inputs!$I$4:$R$4,Staff!AU$8,Inputs!$I$16:$R$16)*Staff!$F43</f>
        <v>0</v>
      </c>
      <c r="AV43" s="143">
        <f>SUMIF(Inputs!$I$4:$R$4,Staff!AV$8,Inputs!$I$16:$R$16)*Staff!$F43</f>
        <v>0</v>
      </c>
      <c r="AW43" s="143">
        <f>SUMIF(Inputs!$I$4:$R$4,Staff!AW$8,Inputs!$I$16:$R$16)*Staff!$F43</f>
        <v>0</v>
      </c>
      <c r="AX43" s="143">
        <f>SUMIF(Inputs!$I$4:$R$4,Staff!AX$8,Inputs!$I$16:$R$16)*Staff!$F43</f>
        <v>0</v>
      </c>
      <c r="AY43" s="143">
        <f>SUMIF(Inputs!$I$4:$R$4,Staff!AY$8,Inputs!$I$16:$R$16)*Staff!$F43</f>
        <v>0</v>
      </c>
      <c r="AZ43" s="143">
        <f>SUMIF(Inputs!$I$4:$R$4,Staff!AZ$8,Inputs!$I$16:$R$16)*Staff!$F43</f>
        <v>0</v>
      </c>
      <c r="BA43" s="143">
        <f>SUMIF(Inputs!$I$4:$R$4,Staff!BA$8,Inputs!$I$16:$R$16)*Staff!$F43</f>
        <v>0</v>
      </c>
      <c r="BB43" s="143">
        <f>SUMIF(Inputs!$I$4:$R$4,Staff!BB$8,Inputs!$I$16:$R$16)*Staff!$F43</f>
        <v>0</v>
      </c>
      <c r="BC43" s="143">
        <f>SUMIF(Inputs!$I$4:$R$4,Staff!BC$8,Inputs!$I$16:$R$16)*Staff!$F43</f>
        <v>0</v>
      </c>
      <c r="BD43" s="143">
        <f>SUMIF(Inputs!$I$4:$R$4,Staff!BD$8,Inputs!$I$16:$R$16)*Staff!$F43</f>
        <v>0</v>
      </c>
      <c r="BE43" s="143">
        <f>SUMIF(Inputs!$I$4:$R$4,Staff!BE$8,Inputs!$I$16:$R$16)*Staff!$F43</f>
        <v>0</v>
      </c>
      <c r="BF43" s="143">
        <f>SUMIF(Inputs!$I$4:$R$4,Staff!BF$8,Inputs!$I$16:$R$16)*Staff!$F43</f>
        <v>0</v>
      </c>
      <c r="BG43" s="143">
        <f>SUMIF(Inputs!$I$4:$R$4,Staff!BG$8,Inputs!$I$16:$R$16)*Staff!$F43</f>
        <v>0</v>
      </c>
      <c r="BH43" s="143">
        <f>SUMIF(Inputs!$I$4:$R$4,Staff!BH$8,Inputs!$I$16:$R$16)*Staff!$F43</f>
        <v>0</v>
      </c>
      <c r="BI43" s="143">
        <f>SUMIF(Inputs!$I$4:$R$4,Staff!BI$8,Inputs!$I$16:$R$16)*Staff!$F43</f>
        <v>0</v>
      </c>
      <c r="BJ43" s="143">
        <f>SUMIF(Inputs!$I$4:$R$4,Staff!BJ$8,Inputs!$I$16:$R$16)*Staff!$F43</f>
        <v>0</v>
      </c>
      <c r="BK43" s="143">
        <f>SUMIF(Inputs!$I$4:$R$4,Staff!BK$8,Inputs!$I$16:$R$16)*Staff!$F43</f>
        <v>0</v>
      </c>
      <c r="BL43" s="143">
        <f>SUMIF(Inputs!$I$4:$R$4,Staff!BL$8,Inputs!$I$16:$R$16)*Staff!$F43</f>
        <v>0</v>
      </c>
      <c r="BM43" s="143">
        <f>SUMIF(Inputs!$I$4:$R$4,Staff!BM$8,Inputs!$I$16:$R$16)*Staff!$F43</f>
        <v>0</v>
      </c>
      <c r="BN43" s="143">
        <f>SUMIF(Inputs!$I$4:$R$4,Staff!BN$8,Inputs!$I$16:$R$16)*Staff!$F43</f>
        <v>0</v>
      </c>
      <c r="BO43" s="143">
        <f>SUMIF(Inputs!$I$4:$R$4,Staff!BO$8,Inputs!$I$16:$R$16)*Staff!$F43</f>
        <v>0</v>
      </c>
      <c r="BP43" s="143">
        <f>SUMIF(Inputs!$I$4:$R$4,Staff!BP$8,Inputs!$I$16:$R$16)*Staff!$F43</f>
        <v>0</v>
      </c>
      <c r="BQ43" s="143">
        <f>SUMIF(Inputs!$I$4:$R$4,Staff!BQ$8,Inputs!$I$16:$R$16)*Staff!$F43</f>
        <v>0</v>
      </c>
      <c r="BR43" s="143">
        <f>SUMIF(Inputs!$I$4:$R$4,Staff!BR$8,Inputs!$I$16:$R$16)*Staff!$F43</f>
        <v>0</v>
      </c>
      <c r="BS43" s="143">
        <f>SUMIF(Inputs!$I$4:$R$4,Staff!BS$8,Inputs!$I$16:$R$16)*Staff!$F43</f>
        <v>0</v>
      </c>
      <c r="BT43" s="143">
        <f>SUMIF(Inputs!$I$4:$R$4,Staff!BT$8,Inputs!$I$16:$R$16)*Staff!$F43</f>
        <v>0</v>
      </c>
      <c r="BU43" s="143">
        <f>SUMIF(Inputs!$I$4:$R$4,Staff!BU$8,Inputs!$I$16:$R$16)*Staff!$F43</f>
        <v>0</v>
      </c>
      <c r="BV43" s="143">
        <f>SUMIF(Inputs!$I$4:$R$4,Staff!BV$8,Inputs!$I$16:$R$16)*Staff!$F43</f>
        <v>0</v>
      </c>
      <c r="BW43" s="143">
        <f>SUMIF(Inputs!$I$4:$R$4,Staff!BW$8,Inputs!$I$16:$R$16)*Staff!$F43</f>
        <v>0</v>
      </c>
      <c r="BX43" s="143">
        <f>SUMIF(Inputs!$I$4:$R$4,Staff!BX$8,Inputs!$I$16:$R$16)*Staff!$F43</f>
        <v>0</v>
      </c>
      <c r="BY43" s="143">
        <f>SUMIF(Inputs!$I$4:$R$4,Staff!BY$8,Inputs!$I$16:$R$16)*Staff!$F43</f>
        <v>0</v>
      </c>
      <c r="BZ43" s="143">
        <f>SUMIF(Inputs!$I$4:$R$4,Staff!BZ$8,Inputs!$I$16:$R$16)*Staff!$F43</f>
        <v>0</v>
      </c>
      <c r="CA43" s="143">
        <f>SUMIF(Inputs!$I$4:$R$4,Staff!CA$8,Inputs!$I$16:$R$16)*Staff!$F43</f>
        <v>0</v>
      </c>
      <c r="CB43" s="143">
        <f>SUMIF(Inputs!$I$4:$R$4,Staff!CB$8,Inputs!$I$16:$R$16)*Staff!$F43</f>
        <v>0</v>
      </c>
      <c r="CC43" s="143">
        <f>SUMIF(Inputs!$I$4:$R$4,Staff!CC$8,Inputs!$I$16:$R$16)*Staff!$F43</f>
        <v>0</v>
      </c>
      <c r="CD43" s="143">
        <f>SUMIF(Inputs!$I$4:$R$4,Staff!CD$8,Inputs!$I$16:$R$16)*Staff!$F43</f>
        <v>0</v>
      </c>
      <c r="CE43" s="143">
        <f>SUMIF(Inputs!$I$4:$R$4,Staff!CE$8,Inputs!$I$16:$R$16)*Staff!$F43</f>
        <v>0</v>
      </c>
      <c r="CF43" s="143">
        <f>SUMIF(Inputs!$I$4:$R$4,Staff!CF$8,Inputs!$I$16:$R$16)*Staff!$F43</f>
        <v>0</v>
      </c>
      <c r="CG43" s="143">
        <f>SUMIF(Inputs!$I$4:$R$4,Staff!CG$8,Inputs!$I$16:$R$16)*Staff!$F43</f>
        <v>0</v>
      </c>
      <c r="CH43" s="143">
        <f>SUMIF(Inputs!$I$4:$R$4,Staff!CH$8,Inputs!$I$16:$R$16)*Staff!$F43</f>
        <v>0</v>
      </c>
      <c r="CI43" s="143">
        <f>SUMIF(Inputs!$I$4:$R$4,Staff!CI$8,Inputs!$I$16:$R$16)*Staff!$F43</f>
        <v>0</v>
      </c>
      <c r="CJ43" s="143">
        <f>SUMIF(Inputs!$I$4:$R$4,Staff!CJ$8,Inputs!$I$16:$R$16)*Staff!$F43</f>
        <v>0</v>
      </c>
      <c r="CK43" s="143">
        <f>SUMIF(Inputs!$I$4:$R$4,Staff!CK$8,Inputs!$I$16:$R$16)*Staff!$F43</f>
        <v>0</v>
      </c>
      <c r="CL43" s="143">
        <f>SUMIF(Inputs!$I$4:$R$4,Staff!CL$8,Inputs!$I$16:$R$16)*Staff!$F43</f>
        <v>0</v>
      </c>
      <c r="CM43" s="143">
        <f>SUMIF(Inputs!$I$4:$R$4,Staff!CM$8,Inputs!$I$16:$R$16)*Staff!$F43</f>
        <v>0</v>
      </c>
      <c r="CN43" s="143">
        <f>SUMIF(Inputs!$I$4:$R$4,Staff!CN$8,Inputs!$I$16:$R$16)*Staff!$F43</f>
        <v>0</v>
      </c>
      <c r="CO43" s="143">
        <f>SUMIF(Inputs!$I$4:$R$4,Staff!CO$8,Inputs!$I$16:$R$16)*Staff!$F43</f>
        <v>0</v>
      </c>
      <c r="CP43" s="143">
        <f>SUMIF(Inputs!$I$4:$R$4,Staff!CP$8,Inputs!$I$16:$R$16)*Staff!$F43</f>
        <v>0</v>
      </c>
      <c r="CQ43" s="143">
        <f>SUMIF(Inputs!$I$4:$R$4,Staff!CQ$8,Inputs!$I$16:$R$16)*Staff!$F43</f>
        <v>0</v>
      </c>
      <c r="CR43" s="143">
        <f>SUMIF(Inputs!$I$4:$R$4,Staff!CR$8,Inputs!$I$16:$R$16)*Staff!$F43</f>
        <v>0</v>
      </c>
      <c r="CS43" s="143">
        <f>SUMIF(Inputs!$I$4:$R$4,Staff!CS$8,Inputs!$I$16:$R$16)*Staff!$F43</f>
        <v>0</v>
      </c>
      <c r="CT43" s="143">
        <f>SUMIF(Inputs!$I$4:$R$4,Staff!CT$8,Inputs!$I$16:$R$16)*Staff!$F43</f>
        <v>0</v>
      </c>
      <c r="CU43" s="143">
        <f>SUMIF(Inputs!$I$4:$R$4,Staff!CU$8,Inputs!$I$16:$R$16)*Staff!$F43</f>
        <v>0</v>
      </c>
      <c r="CV43" s="143">
        <f>SUMIF(Inputs!$I$4:$R$4,Staff!CV$8,Inputs!$I$16:$R$16)*Staff!$F43</f>
        <v>0</v>
      </c>
      <c r="CW43" s="143">
        <f>SUMIF(Inputs!$I$4:$R$4,Staff!CW$8,Inputs!$I$16:$R$16)*Staff!$F43</f>
        <v>0</v>
      </c>
      <c r="CX43" s="143">
        <f>SUMIF(Inputs!$I$4:$R$4,Staff!CX$8,Inputs!$I$16:$R$16)*Staff!$F43</f>
        <v>0</v>
      </c>
      <c r="CY43" s="143">
        <f>SUMIF(Inputs!$I$4:$R$4,Staff!CY$8,Inputs!$I$16:$R$16)*Staff!$F43</f>
        <v>0</v>
      </c>
      <c r="CZ43" s="143">
        <f>SUMIF(Inputs!$I$4:$R$4,Staff!CZ$8,Inputs!$I$16:$R$16)*Staff!$F43</f>
        <v>0</v>
      </c>
      <c r="DA43" s="143">
        <f>SUMIF(Inputs!$I$4:$R$4,Staff!DA$8,Inputs!$I$16:$R$16)*Staff!$F43</f>
        <v>0</v>
      </c>
      <c r="DB43" s="143">
        <f>SUMIF(Inputs!$I$4:$R$4,Staff!DB$8,Inputs!$I$16:$R$16)*Staff!$F43</f>
        <v>0</v>
      </c>
      <c r="DC43" s="143">
        <f>SUMIF(Inputs!$I$4:$R$4,Staff!DC$8,Inputs!$I$16:$R$16)*Staff!$F43</f>
        <v>0</v>
      </c>
      <c r="DD43" s="143">
        <f>SUMIF(Inputs!$I$4:$R$4,Staff!DD$8,Inputs!$I$16:$R$16)*Staff!$F43</f>
        <v>0</v>
      </c>
      <c r="DE43" s="143">
        <f>SUMIF(Inputs!$I$4:$R$4,Staff!DE$8,Inputs!$I$16:$R$16)*Staff!$F43</f>
        <v>0</v>
      </c>
      <c r="DF43" s="143">
        <f>SUMIF(Inputs!$I$4:$R$4,Staff!DF$8,Inputs!$I$16:$R$16)*Staff!$F43</f>
        <v>0</v>
      </c>
      <c r="DG43" s="143">
        <f>SUMIF(Inputs!$I$4:$R$4,Staff!DG$8,Inputs!$I$16:$R$16)*Staff!$F43</f>
        <v>0</v>
      </c>
      <c r="DH43" s="143">
        <f>SUMIF(Inputs!$I$4:$R$4,Staff!DH$8,Inputs!$I$16:$R$16)*Staff!$F43</f>
        <v>0</v>
      </c>
      <c r="DI43" s="143">
        <f>SUMIF(Inputs!$I$4:$R$4,Staff!DI$8,Inputs!$I$16:$R$16)*Staff!$F43</f>
        <v>0</v>
      </c>
      <c r="DJ43" s="143">
        <f>SUMIF(Inputs!$I$4:$R$4,Staff!DJ$8,Inputs!$I$16:$R$16)*Staff!$F43</f>
        <v>0</v>
      </c>
      <c r="DK43" s="143">
        <f>SUMIF(Inputs!$I$4:$R$4,Staff!DK$8,Inputs!$I$16:$R$16)*Staff!$F43</f>
        <v>0</v>
      </c>
      <c r="DL43" s="143">
        <f>SUMIF(Inputs!$I$4:$R$4,Staff!DL$8,Inputs!$I$16:$R$16)*Staff!$F43</f>
        <v>0</v>
      </c>
      <c r="DM43" s="143">
        <f>SUMIF(Inputs!$I$4:$R$4,Staff!DM$8,Inputs!$I$16:$R$16)*Staff!$F43</f>
        <v>0</v>
      </c>
      <c r="DN43" s="143">
        <f>SUMIF(Inputs!$I$4:$R$4,Staff!DN$8,Inputs!$I$16:$R$16)*Staff!$F43</f>
        <v>0</v>
      </c>
      <c r="DO43" s="143">
        <f>SUMIF(Inputs!$I$4:$R$4,Staff!DO$8,Inputs!$I$16:$R$16)*Staff!$F43</f>
        <v>0</v>
      </c>
      <c r="DP43" s="143">
        <f>SUMIF(Inputs!$I$4:$R$4,Staff!DP$8,Inputs!$I$16:$R$16)*Staff!$F43</f>
        <v>0</v>
      </c>
      <c r="DQ43" s="143">
        <f>SUMIF(Inputs!$I$4:$R$4,Staff!DQ$8,Inputs!$I$16:$R$16)*Staff!$F43</f>
        <v>0</v>
      </c>
      <c r="DR43" s="143">
        <f>SUMIF(Inputs!$I$4:$R$4,Staff!DR$8,Inputs!$I$16:$R$16)*Staff!$F43</f>
        <v>0</v>
      </c>
      <c r="DS43" s="143">
        <f>SUMIF(Inputs!$I$4:$R$4,Staff!DS$8,Inputs!$I$16:$R$16)*Staff!$F43</f>
        <v>0</v>
      </c>
      <c r="DT43" s="143">
        <f>SUMIF(Inputs!$I$4:$R$4,Staff!DT$8,Inputs!$I$16:$R$16)*Staff!$F43</f>
        <v>0</v>
      </c>
      <c r="DU43" s="143">
        <f>SUMIF(Inputs!$I$4:$R$4,Staff!DU$8,Inputs!$I$16:$R$16)*Staff!$F43</f>
        <v>0</v>
      </c>
      <c r="DV43" s="143">
        <f>SUMIF(Inputs!$I$4:$R$4,Staff!DV$8,Inputs!$I$16:$R$16)*Staff!$F43</f>
        <v>0</v>
      </c>
    </row>
    <row r="44" spans="1:126" ht="12.75" customHeight="1">
      <c r="A44" s="21"/>
      <c r="B44" s="98" t="str">
        <f t="shared" si="7"/>
        <v>Начальник отдела маркетинга и сбыта</v>
      </c>
      <c r="C44" s="79" t="s">
        <v>77</v>
      </c>
      <c r="D44" s="21"/>
      <c r="E44" s="64"/>
      <c r="F44" s="143">
        <f>Inputs!G177</f>
        <v>0</v>
      </c>
      <c r="G44" s="143">
        <f>SUMIF(Inputs!$I$4:$R$4,Staff!G$8,Inputs!$I$16:$R$16)*Staff!$F44</f>
        <v>0</v>
      </c>
      <c r="H44" s="143">
        <f>SUMIF(Inputs!$I$4:$R$4,Staff!H$8,Inputs!$I$16:$R$16)*Staff!$F44</f>
        <v>0</v>
      </c>
      <c r="I44" s="143">
        <f>SUMIF(Inputs!$I$4:$R$4,Staff!I$8,Inputs!$I$16:$R$16)*Staff!$F44</f>
        <v>0</v>
      </c>
      <c r="J44" s="143">
        <f>SUMIF(Inputs!$I$4:$R$4,Staff!J$8,Inputs!$I$16:$R$16)*Staff!$F44</f>
        <v>0</v>
      </c>
      <c r="K44" s="143">
        <f>SUMIF(Inputs!$I$4:$R$4,Staff!K$8,Inputs!$I$16:$R$16)*Staff!$F44</f>
        <v>0</v>
      </c>
      <c r="L44" s="143">
        <f>SUMIF(Inputs!$I$4:$R$4,Staff!L$8,Inputs!$I$16:$R$16)*Staff!$F44</f>
        <v>0</v>
      </c>
      <c r="M44" s="143">
        <f>SUMIF(Inputs!$I$4:$R$4,Staff!M$8,Inputs!$I$16:$R$16)*Staff!$F44</f>
        <v>0</v>
      </c>
      <c r="N44" s="143">
        <f>SUMIF(Inputs!$I$4:$R$4,Staff!N$8,Inputs!$I$16:$R$16)*Staff!$F44</f>
        <v>0</v>
      </c>
      <c r="O44" s="143">
        <f>SUMIF(Inputs!$I$4:$R$4,Staff!O$8,Inputs!$I$16:$R$16)*Staff!$F44</f>
        <v>0</v>
      </c>
      <c r="P44" s="143">
        <f>SUMIF(Inputs!$I$4:$R$4,Staff!P$8,Inputs!$I$16:$R$16)*Staff!$F44</f>
        <v>0</v>
      </c>
      <c r="Q44" s="143">
        <f>SUMIF(Inputs!$I$4:$R$4,Staff!Q$8,Inputs!$I$16:$R$16)*Staff!$F44</f>
        <v>0</v>
      </c>
      <c r="R44" s="143">
        <f>SUMIF(Inputs!$I$4:$R$4,Staff!R$8,Inputs!$I$16:$R$16)*Staff!$F44</f>
        <v>0</v>
      </c>
      <c r="S44" s="143">
        <f>SUMIF(Inputs!$I$4:$R$4,Staff!S$8,Inputs!$I$16:$R$16)*Staff!$F44</f>
        <v>0</v>
      </c>
      <c r="T44" s="143">
        <f>SUMIF(Inputs!$I$4:$R$4,Staff!T$8,Inputs!$I$16:$R$16)*Staff!$F44</f>
        <v>0</v>
      </c>
      <c r="U44" s="143">
        <f>SUMIF(Inputs!$I$4:$R$4,Staff!U$8,Inputs!$I$16:$R$16)*Staff!$F44</f>
        <v>0</v>
      </c>
      <c r="V44" s="143">
        <f>SUMIF(Inputs!$I$4:$R$4,Staff!V$8,Inputs!$I$16:$R$16)*Staff!$F44</f>
        <v>0</v>
      </c>
      <c r="W44" s="143">
        <f>SUMIF(Inputs!$I$4:$R$4,Staff!W$8,Inputs!$I$16:$R$16)*Staff!$F44</f>
        <v>0</v>
      </c>
      <c r="X44" s="143">
        <f>SUMIF(Inputs!$I$4:$R$4,Staff!X$8,Inputs!$I$16:$R$16)*Staff!$F44</f>
        <v>0</v>
      </c>
      <c r="Y44" s="143">
        <f>SUMIF(Inputs!$I$4:$R$4,Staff!Y$8,Inputs!$I$16:$R$16)*Staff!$F44</f>
        <v>0</v>
      </c>
      <c r="Z44" s="143">
        <f>SUMIF(Inputs!$I$4:$R$4,Staff!Z$8,Inputs!$I$16:$R$16)*Staff!$F44</f>
        <v>0</v>
      </c>
      <c r="AA44" s="143">
        <f>SUMIF(Inputs!$I$4:$R$4,Staff!AA$8,Inputs!$I$16:$R$16)*Staff!$F44</f>
        <v>0</v>
      </c>
      <c r="AB44" s="143">
        <f>SUMIF(Inputs!$I$4:$R$4,Staff!AB$8,Inputs!$I$16:$R$16)*Staff!$F44</f>
        <v>0</v>
      </c>
      <c r="AC44" s="143">
        <f>SUMIF(Inputs!$I$4:$R$4,Staff!AC$8,Inputs!$I$16:$R$16)*Staff!$F44</f>
        <v>0</v>
      </c>
      <c r="AD44" s="143">
        <f>SUMIF(Inputs!$I$4:$R$4,Staff!AD$8,Inputs!$I$16:$R$16)*Staff!$F44</f>
        <v>0</v>
      </c>
      <c r="AE44" s="143">
        <f>SUMIF(Inputs!$I$4:$R$4,Staff!AE$8,Inputs!$I$16:$R$16)*Staff!$F44</f>
        <v>0</v>
      </c>
      <c r="AF44" s="143">
        <f>SUMIF(Inputs!$I$4:$R$4,Staff!AF$8,Inputs!$I$16:$R$16)*Staff!$F44</f>
        <v>0</v>
      </c>
      <c r="AG44" s="143">
        <f>SUMIF(Inputs!$I$4:$R$4,Staff!AG$8,Inputs!$I$16:$R$16)*Staff!$F44</f>
        <v>0</v>
      </c>
      <c r="AH44" s="143">
        <f>SUMIF(Inputs!$I$4:$R$4,Staff!AH$8,Inputs!$I$16:$R$16)*Staff!$F44</f>
        <v>0</v>
      </c>
      <c r="AI44" s="143">
        <f>SUMIF(Inputs!$I$4:$R$4,Staff!AI$8,Inputs!$I$16:$R$16)*Staff!$F44</f>
        <v>0</v>
      </c>
      <c r="AJ44" s="143">
        <f>SUMIF(Inputs!$I$4:$R$4,Staff!AJ$8,Inputs!$I$16:$R$16)*Staff!$F44</f>
        <v>0</v>
      </c>
      <c r="AK44" s="143">
        <f>SUMIF(Inputs!$I$4:$R$4,Staff!AK$8,Inputs!$I$16:$R$16)*Staff!$F44</f>
        <v>0</v>
      </c>
      <c r="AL44" s="143">
        <f>SUMIF(Inputs!$I$4:$R$4,Staff!AL$8,Inputs!$I$16:$R$16)*Staff!$F44</f>
        <v>0</v>
      </c>
      <c r="AM44" s="143">
        <f>SUMIF(Inputs!$I$4:$R$4,Staff!AM$8,Inputs!$I$16:$R$16)*Staff!$F44</f>
        <v>0</v>
      </c>
      <c r="AN44" s="143">
        <f>SUMIF(Inputs!$I$4:$R$4,Staff!AN$8,Inputs!$I$16:$R$16)*Staff!$F44</f>
        <v>0</v>
      </c>
      <c r="AO44" s="143">
        <f>SUMIF(Inputs!$I$4:$R$4,Staff!AO$8,Inputs!$I$16:$R$16)*Staff!$F44</f>
        <v>0</v>
      </c>
      <c r="AP44" s="143">
        <f>SUMIF(Inputs!$I$4:$R$4,Staff!AP$8,Inputs!$I$16:$R$16)*Staff!$F44</f>
        <v>0</v>
      </c>
      <c r="AQ44" s="143">
        <f>SUMIF(Inputs!$I$4:$R$4,Staff!AQ$8,Inputs!$I$16:$R$16)*Staff!$F44</f>
        <v>0</v>
      </c>
      <c r="AR44" s="143">
        <f>SUMIF(Inputs!$I$4:$R$4,Staff!AR$8,Inputs!$I$16:$R$16)*Staff!$F44</f>
        <v>0</v>
      </c>
      <c r="AS44" s="143">
        <f>SUMIF(Inputs!$I$4:$R$4,Staff!AS$8,Inputs!$I$16:$R$16)*Staff!$F44</f>
        <v>0</v>
      </c>
      <c r="AT44" s="143">
        <f>SUMIF(Inputs!$I$4:$R$4,Staff!AT$8,Inputs!$I$16:$R$16)*Staff!$F44</f>
        <v>0</v>
      </c>
      <c r="AU44" s="143">
        <f>SUMIF(Inputs!$I$4:$R$4,Staff!AU$8,Inputs!$I$16:$R$16)*Staff!$F44</f>
        <v>0</v>
      </c>
      <c r="AV44" s="143">
        <f>SUMIF(Inputs!$I$4:$R$4,Staff!AV$8,Inputs!$I$16:$R$16)*Staff!$F44</f>
        <v>0</v>
      </c>
      <c r="AW44" s="143">
        <f>SUMIF(Inputs!$I$4:$R$4,Staff!AW$8,Inputs!$I$16:$R$16)*Staff!$F44</f>
        <v>0</v>
      </c>
      <c r="AX44" s="143">
        <f>SUMIF(Inputs!$I$4:$R$4,Staff!AX$8,Inputs!$I$16:$R$16)*Staff!$F44</f>
        <v>0</v>
      </c>
      <c r="AY44" s="143">
        <f>SUMIF(Inputs!$I$4:$R$4,Staff!AY$8,Inputs!$I$16:$R$16)*Staff!$F44</f>
        <v>0</v>
      </c>
      <c r="AZ44" s="143">
        <f>SUMIF(Inputs!$I$4:$R$4,Staff!AZ$8,Inputs!$I$16:$R$16)*Staff!$F44</f>
        <v>0</v>
      </c>
      <c r="BA44" s="143">
        <f>SUMIF(Inputs!$I$4:$R$4,Staff!BA$8,Inputs!$I$16:$R$16)*Staff!$F44</f>
        <v>0</v>
      </c>
      <c r="BB44" s="143">
        <f>SUMIF(Inputs!$I$4:$R$4,Staff!BB$8,Inputs!$I$16:$R$16)*Staff!$F44</f>
        <v>0</v>
      </c>
      <c r="BC44" s="143">
        <f>SUMIF(Inputs!$I$4:$R$4,Staff!BC$8,Inputs!$I$16:$R$16)*Staff!$F44</f>
        <v>0</v>
      </c>
      <c r="BD44" s="143">
        <f>SUMIF(Inputs!$I$4:$R$4,Staff!BD$8,Inputs!$I$16:$R$16)*Staff!$F44</f>
        <v>0</v>
      </c>
      <c r="BE44" s="143">
        <f>SUMIF(Inputs!$I$4:$R$4,Staff!BE$8,Inputs!$I$16:$R$16)*Staff!$F44</f>
        <v>0</v>
      </c>
      <c r="BF44" s="143">
        <f>SUMIF(Inputs!$I$4:$R$4,Staff!BF$8,Inputs!$I$16:$R$16)*Staff!$F44</f>
        <v>0</v>
      </c>
      <c r="BG44" s="143">
        <f>SUMIF(Inputs!$I$4:$R$4,Staff!BG$8,Inputs!$I$16:$R$16)*Staff!$F44</f>
        <v>0</v>
      </c>
      <c r="BH44" s="143">
        <f>SUMIF(Inputs!$I$4:$R$4,Staff!BH$8,Inputs!$I$16:$R$16)*Staff!$F44</f>
        <v>0</v>
      </c>
      <c r="BI44" s="143">
        <f>SUMIF(Inputs!$I$4:$R$4,Staff!BI$8,Inputs!$I$16:$R$16)*Staff!$F44</f>
        <v>0</v>
      </c>
      <c r="BJ44" s="143">
        <f>SUMIF(Inputs!$I$4:$R$4,Staff!BJ$8,Inputs!$I$16:$R$16)*Staff!$F44</f>
        <v>0</v>
      </c>
      <c r="BK44" s="143">
        <f>SUMIF(Inputs!$I$4:$R$4,Staff!BK$8,Inputs!$I$16:$R$16)*Staff!$F44</f>
        <v>0</v>
      </c>
      <c r="BL44" s="143">
        <f>SUMIF(Inputs!$I$4:$R$4,Staff!BL$8,Inputs!$I$16:$R$16)*Staff!$F44</f>
        <v>0</v>
      </c>
      <c r="BM44" s="143">
        <f>SUMIF(Inputs!$I$4:$R$4,Staff!BM$8,Inputs!$I$16:$R$16)*Staff!$F44</f>
        <v>0</v>
      </c>
      <c r="BN44" s="143">
        <f>SUMIF(Inputs!$I$4:$R$4,Staff!BN$8,Inputs!$I$16:$R$16)*Staff!$F44</f>
        <v>0</v>
      </c>
      <c r="BO44" s="143">
        <f>SUMIF(Inputs!$I$4:$R$4,Staff!BO$8,Inputs!$I$16:$R$16)*Staff!$F44</f>
        <v>0</v>
      </c>
      <c r="BP44" s="143">
        <f>SUMIF(Inputs!$I$4:$R$4,Staff!BP$8,Inputs!$I$16:$R$16)*Staff!$F44</f>
        <v>0</v>
      </c>
      <c r="BQ44" s="143">
        <f>SUMIF(Inputs!$I$4:$R$4,Staff!BQ$8,Inputs!$I$16:$R$16)*Staff!$F44</f>
        <v>0</v>
      </c>
      <c r="BR44" s="143">
        <f>SUMIF(Inputs!$I$4:$R$4,Staff!BR$8,Inputs!$I$16:$R$16)*Staff!$F44</f>
        <v>0</v>
      </c>
      <c r="BS44" s="143">
        <f>SUMIF(Inputs!$I$4:$R$4,Staff!BS$8,Inputs!$I$16:$R$16)*Staff!$F44</f>
        <v>0</v>
      </c>
      <c r="BT44" s="143">
        <f>SUMIF(Inputs!$I$4:$R$4,Staff!BT$8,Inputs!$I$16:$R$16)*Staff!$F44</f>
        <v>0</v>
      </c>
      <c r="BU44" s="143">
        <f>SUMIF(Inputs!$I$4:$R$4,Staff!BU$8,Inputs!$I$16:$R$16)*Staff!$F44</f>
        <v>0</v>
      </c>
      <c r="BV44" s="143">
        <f>SUMIF(Inputs!$I$4:$R$4,Staff!BV$8,Inputs!$I$16:$R$16)*Staff!$F44</f>
        <v>0</v>
      </c>
      <c r="BW44" s="143">
        <f>SUMIF(Inputs!$I$4:$R$4,Staff!BW$8,Inputs!$I$16:$R$16)*Staff!$F44</f>
        <v>0</v>
      </c>
      <c r="BX44" s="143">
        <f>SUMIF(Inputs!$I$4:$R$4,Staff!BX$8,Inputs!$I$16:$R$16)*Staff!$F44</f>
        <v>0</v>
      </c>
      <c r="BY44" s="143">
        <f>SUMIF(Inputs!$I$4:$R$4,Staff!BY$8,Inputs!$I$16:$R$16)*Staff!$F44</f>
        <v>0</v>
      </c>
      <c r="BZ44" s="143">
        <f>SUMIF(Inputs!$I$4:$R$4,Staff!BZ$8,Inputs!$I$16:$R$16)*Staff!$F44</f>
        <v>0</v>
      </c>
      <c r="CA44" s="143">
        <f>SUMIF(Inputs!$I$4:$R$4,Staff!CA$8,Inputs!$I$16:$R$16)*Staff!$F44</f>
        <v>0</v>
      </c>
      <c r="CB44" s="143">
        <f>SUMIF(Inputs!$I$4:$R$4,Staff!CB$8,Inputs!$I$16:$R$16)*Staff!$F44</f>
        <v>0</v>
      </c>
      <c r="CC44" s="143">
        <f>SUMIF(Inputs!$I$4:$R$4,Staff!CC$8,Inputs!$I$16:$R$16)*Staff!$F44</f>
        <v>0</v>
      </c>
      <c r="CD44" s="143">
        <f>SUMIF(Inputs!$I$4:$R$4,Staff!CD$8,Inputs!$I$16:$R$16)*Staff!$F44</f>
        <v>0</v>
      </c>
      <c r="CE44" s="143">
        <f>SUMIF(Inputs!$I$4:$R$4,Staff!CE$8,Inputs!$I$16:$R$16)*Staff!$F44</f>
        <v>0</v>
      </c>
      <c r="CF44" s="143">
        <f>SUMIF(Inputs!$I$4:$R$4,Staff!CF$8,Inputs!$I$16:$R$16)*Staff!$F44</f>
        <v>0</v>
      </c>
      <c r="CG44" s="143">
        <f>SUMIF(Inputs!$I$4:$R$4,Staff!CG$8,Inputs!$I$16:$R$16)*Staff!$F44</f>
        <v>0</v>
      </c>
      <c r="CH44" s="143">
        <f>SUMIF(Inputs!$I$4:$R$4,Staff!CH$8,Inputs!$I$16:$R$16)*Staff!$F44</f>
        <v>0</v>
      </c>
      <c r="CI44" s="143">
        <f>SUMIF(Inputs!$I$4:$R$4,Staff!CI$8,Inputs!$I$16:$R$16)*Staff!$F44</f>
        <v>0</v>
      </c>
      <c r="CJ44" s="143">
        <f>SUMIF(Inputs!$I$4:$R$4,Staff!CJ$8,Inputs!$I$16:$R$16)*Staff!$F44</f>
        <v>0</v>
      </c>
      <c r="CK44" s="143">
        <f>SUMIF(Inputs!$I$4:$R$4,Staff!CK$8,Inputs!$I$16:$R$16)*Staff!$F44</f>
        <v>0</v>
      </c>
      <c r="CL44" s="143">
        <f>SUMIF(Inputs!$I$4:$R$4,Staff!CL$8,Inputs!$I$16:$R$16)*Staff!$F44</f>
        <v>0</v>
      </c>
      <c r="CM44" s="143">
        <f>SUMIF(Inputs!$I$4:$R$4,Staff!CM$8,Inputs!$I$16:$R$16)*Staff!$F44</f>
        <v>0</v>
      </c>
      <c r="CN44" s="143">
        <f>SUMIF(Inputs!$I$4:$R$4,Staff!CN$8,Inputs!$I$16:$R$16)*Staff!$F44</f>
        <v>0</v>
      </c>
      <c r="CO44" s="143">
        <f>SUMIF(Inputs!$I$4:$R$4,Staff!CO$8,Inputs!$I$16:$R$16)*Staff!$F44</f>
        <v>0</v>
      </c>
      <c r="CP44" s="143">
        <f>SUMIF(Inputs!$I$4:$R$4,Staff!CP$8,Inputs!$I$16:$R$16)*Staff!$F44</f>
        <v>0</v>
      </c>
      <c r="CQ44" s="143">
        <f>SUMIF(Inputs!$I$4:$R$4,Staff!CQ$8,Inputs!$I$16:$R$16)*Staff!$F44</f>
        <v>0</v>
      </c>
      <c r="CR44" s="143">
        <f>SUMIF(Inputs!$I$4:$R$4,Staff!CR$8,Inputs!$I$16:$R$16)*Staff!$F44</f>
        <v>0</v>
      </c>
      <c r="CS44" s="143">
        <f>SUMIF(Inputs!$I$4:$R$4,Staff!CS$8,Inputs!$I$16:$R$16)*Staff!$F44</f>
        <v>0</v>
      </c>
      <c r="CT44" s="143">
        <f>SUMIF(Inputs!$I$4:$R$4,Staff!CT$8,Inputs!$I$16:$R$16)*Staff!$F44</f>
        <v>0</v>
      </c>
      <c r="CU44" s="143">
        <f>SUMIF(Inputs!$I$4:$R$4,Staff!CU$8,Inputs!$I$16:$R$16)*Staff!$F44</f>
        <v>0</v>
      </c>
      <c r="CV44" s="143">
        <f>SUMIF(Inputs!$I$4:$R$4,Staff!CV$8,Inputs!$I$16:$R$16)*Staff!$F44</f>
        <v>0</v>
      </c>
      <c r="CW44" s="143">
        <f>SUMIF(Inputs!$I$4:$R$4,Staff!CW$8,Inputs!$I$16:$R$16)*Staff!$F44</f>
        <v>0</v>
      </c>
      <c r="CX44" s="143">
        <f>SUMIF(Inputs!$I$4:$R$4,Staff!CX$8,Inputs!$I$16:$R$16)*Staff!$F44</f>
        <v>0</v>
      </c>
      <c r="CY44" s="143">
        <f>SUMIF(Inputs!$I$4:$R$4,Staff!CY$8,Inputs!$I$16:$R$16)*Staff!$F44</f>
        <v>0</v>
      </c>
      <c r="CZ44" s="143">
        <f>SUMIF(Inputs!$I$4:$R$4,Staff!CZ$8,Inputs!$I$16:$R$16)*Staff!$F44</f>
        <v>0</v>
      </c>
      <c r="DA44" s="143">
        <f>SUMIF(Inputs!$I$4:$R$4,Staff!DA$8,Inputs!$I$16:$R$16)*Staff!$F44</f>
        <v>0</v>
      </c>
      <c r="DB44" s="143">
        <f>SUMIF(Inputs!$I$4:$R$4,Staff!DB$8,Inputs!$I$16:$R$16)*Staff!$F44</f>
        <v>0</v>
      </c>
      <c r="DC44" s="143">
        <f>SUMIF(Inputs!$I$4:$R$4,Staff!DC$8,Inputs!$I$16:$R$16)*Staff!$F44</f>
        <v>0</v>
      </c>
      <c r="DD44" s="143">
        <f>SUMIF(Inputs!$I$4:$R$4,Staff!DD$8,Inputs!$I$16:$R$16)*Staff!$F44</f>
        <v>0</v>
      </c>
      <c r="DE44" s="143">
        <f>SUMIF(Inputs!$I$4:$R$4,Staff!DE$8,Inputs!$I$16:$R$16)*Staff!$F44</f>
        <v>0</v>
      </c>
      <c r="DF44" s="143">
        <f>SUMIF(Inputs!$I$4:$R$4,Staff!DF$8,Inputs!$I$16:$R$16)*Staff!$F44</f>
        <v>0</v>
      </c>
      <c r="DG44" s="143">
        <f>SUMIF(Inputs!$I$4:$R$4,Staff!DG$8,Inputs!$I$16:$R$16)*Staff!$F44</f>
        <v>0</v>
      </c>
      <c r="DH44" s="143">
        <f>SUMIF(Inputs!$I$4:$R$4,Staff!DH$8,Inputs!$I$16:$R$16)*Staff!$F44</f>
        <v>0</v>
      </c>
      <c r="DI44" s="143">
        <f>SUMIF(Inputs!$I$4:$R$4,Staff!DI$8,Inputs!$I$16:$R$16)*Staff!$F44</f>
        <v>0</v>
      </c>
      <c r="DJ44" s="143">
        <f>SUMIF(Inputs!$I$4:$R$4,Staff!DJ$8,Inputs!$I$16:$R$16)*Staff!$F44</f>
        <v>0</v>
      </c>
      <c r="DK44" s="143">
        <f>SUMIF(Inputs!$I$4:$R$4,Staff!DK$8,Inputs!$I$16:$R$16)*Staff!$F44</f>
        <v>0</v>
      </c>
      <c r="DL44" s="143">
        <f>SUMIF(Inputs!$I$4:$R$4,Staff!DL$8,Inputs!$I$16:$R$16)*Staff!$F44</f>
        <v>0</v>
      </c>
      <c r="DM44" s="143">
        <f>SUMIF(Inputs!$I$4:$R$4,Staff!DM$8,Inputs!$I$16:$R$16)*Staff!$F44</f>
        <v>0</v>
      </c>
      <c r="DN44" s="143">
        <f>SUMIF(Inputs!$I$4:$R$4,Staff!DN$8,Inputs!$I$16:$R$16)*Staff!$F44</f>
        <v>0</v>
      </c>
      <c r="DO44" s="143">
        <f>SUMIF(Inputs!$I$4:$R$4,Staff!DO$8,Inputs!$I$16:$R$16)*Staff!$F44</f>
        <v>0</v>
      </c>
      <c r="DP44" s="143">
        <f>SUMIF(Inputs!$I$4:$R$4,Staff!DP$8,Inputs!$I$16:$R$16)*Staff!$F44</f>
        <v>0</v>
      </c>
      <c r="DQ44" s="143">
        <f>SUMIF(Inputs!$I$4:$R$4,Staff!DQ$8,Inputs!$I$16:$R$16)*Staff!$F44</f>
        <v>0</v>
      </c>
      <c r="DR44" s="143">
        <f>SUMIF(Inputs!$I$4:$R$4,Staff!DR$8,Inputs!$I$16:$R$16)*Staff!$F44</f>
        <v>0</v>
      </c>
      <c r="DS44" s="143">
        <f>SUMIF(Inputs!$I$4:$R$4,Staff!DS$8,Inputs!$I$16:$R$16)*Staff!$F44</f>
        <v>0</v>
      </c>
      <c r="DT44" s="143">
        <f>SUMIF(Inputs!$I$4:$R$4,Staff!DT$8,Inputs!$I$16:$R$16)*Staff!$F44</f>
        <v>0</v>
      </c>
      <c r="DU44" s="143">
        <f>SUMIF(Inputs!$I$4:$R$4,Staff!DU$8,Inputs!$I$16:$R$16)*Staff!$F44</f>
        <v>0</v>
      </c>
      <c r="DV44" s="143">
        <f>SUMIF(Inputs!$I$4:$R$4,Staff!DV$8,Inputs!$I$16:$R$16)*Staff!$F44</f>
        <v>0</v>
      </c>
    </row>
    <row r="45" spans="1:126" ht="12.75" customHeight="1">
      <c r="A45" s="21"/>
      <c r="B45" s="98" t="str">
        <f t="shared" si="7"/>
        <v>Специалист по договорной работе</v>
      </c>
      <c r="C45" s="79" t="s">
        <v>77</v>
      </c>
      <c r="D45" s="21"/>
      <c r="E45" s="64"/>
      <c r="F45" s="143">
        <f>Inputs!G178</f>
        <v>0</v>
      </c>
      <c r="G45" s="143">
        <f>SUMIF(Inputs!$I$4:$R$4,Staff!G$8,Inputs!$I$16:$R$16)*Staff!$F45</f>
        <v>0</v>
      </c>
      <c r="H45" s="143">
        <f>SUMIF(Inputs!$I$4:$R$4,Staff!H$8,Inputs!$I$16:$R$16)*Staff!$F45</f>
        <v>0</v>
      </c>
      <c r="I45" s="143">
        <f>SUMIF(Inputs!$I$4:$R$4,Staff!I$8,Inputs!$I$16:$R$16)*Staff!$F45</f>
        <v>0</v>
      </c>
      <c r="J45" s="143">
        <f>SUMIF(Inputs!$I$4:$R$4,Staff!J$8,Inputs!$I$16:$R$16)*Staff!$F45</f>
        <v>0</v>
      </c>
      <c r="K45" s="143">
        <f>SUMIF(Inputs!$I$4:$R$4,Staff!K$8,Inputs!$I$16:$R$16)*Staff!$F45</f>
        <v>0</v>
      </c>
      <c r="L45" s="143">
        <f>SUMIF(Inputs!$I$4:$R$4,Staff!L$8,Inputs!$I$16:$R$16)*Staff!$F45</f>
        <v>0</v>
      </c>
      <c r="M45" s="143">
        <f>SUMIF(Inputs!$I$4:$R$4,Staff!M$8,Inputs!$I$16:$R$16)*Staff!$F45</f>
        <v>0</v>
      </c>
      <c r="N45" s="143">
        <f>SUMIF(Inputs!$I$4:$R$4,Staff!N$8,Inputs!$I$16:$R$16)*Staff!$F45</f>
        <v>0</v>
      </c>
      <c r="O45" s="143">
        <f>SUMIF(Inputs!$I$4:$R$4,Staff!O$8,Inputs!$I$16:$R$16)*Staff!$F45</f>
        <v>0</v>
      </c>
      <c r="P45" s="143">
        <f>SUMIF(Inputs!$I$4:$R$4,Staff!P$8,Inputs!$I$16:$R$16)*Staff!$F45</f>
        <v>0</v>
      </c>
      <c r="Q45" s="143">
        <f>SUMIF(Inputs!$I$4:$R$4,Staff!Q$8,Inputs!$I$16:$R$16)*Staff!$F45</f>
        <v>0</v>
      </c>
      <c r="R45" s="143">
        <f>SUMIF(Inputs!$I$4:$R$4,Staff!R$8,Inputs!$I$16:$R$16)*Staff!$F45</f>
        <v>0</v>
      </c>
      <c r="S45" s="143">
        <f>SUMIF(Inputs!$I$4:$R$4,Staff!S$8,Inputs!$I$16:$R$16)*Staff!$F45</f>
        <v>0</v>
      </c>
      <c r="T45" s="143">
        <f>SUMIF(Inputs!$I$4:$R$4,Staff!T$8,Inputs!$I$16:$R$16)*Staff!$F45</f>
        <v>0</v>
      </c>
      <c r="U45" s="143">
        <f>SUMIF(Inputs!$I$4:$R$4,Staff!U$8,Inputs!$I$16:$R$16)*Staff!$F45</f>
        <v>0</v>
      </c>
      <c r="V45" s="143">
        <f>SUMIF(Inputs!$I$4:$R$4,Staff!V$8,Inputs!$I$16:$R$16)*Staff!$F45</f>
        <v>0</v>
      </c>
      <c r="W45" s="143">
        <f>SUMIF(Inputs!$I$4:$R$4,Staff!W$8,Inputs!$I$16:$R$16)*Staff!$F45</f>
        <v>0</v>
      </c>
      <c r="X45" s="143">
        <f>SUMIF(Inputs!$I$4:$R$4,Staff!X$8,Inputs!$I$16:$R$16)*Staff!$F45</f>
        <v>0</v>
      </c>
      <c r="Y45" s="143">
        <f>SUMIF(Inputs!$I$4:$R$4,Staff!Y$8,Inputs!$I$16:$R$16)*Staff!$F45</f>
        <v>0</v>
      </c>
      <c r="Z45" s="143">
        <f>SUMIF(Inputs!$I$4:$R$4,Staff!Z$8,Inputs!$I$16:$R$16)*Staff!$F45</f>
        <v>0</v>
      </c>
      <c r="AA45" s="143">
        <f>SUMIF(Inputs!$I$4:$R$4,Staff!AA$8,Inputs!$I$16:$R$16)*Staff!$F45</f>
        <v>0</v>
      </c>
      <c r="AB45" s="143">
        <f>SUMIF(Inputs!$I$4:$R$4,Staff!AB$8,Inputs!$I$16:$R$16)*Staff!$F45</f>
        <v>0</v>
      </c>
      <c r="AC45" s="143">
        <f>SUMIF(Inputs!$I$4:$R$4,Staff!AC$8,Inputs!$I$16:$R$16)*Staff!$F45</f>
        <v>0</v>
      </c>
      <c r="AD45" s="143">
        <f>SUMIF(Inputs!$I$4:$R$4,Staff!AD$8,Inputs!$I$16:$R$16)*Staff!$F45</f>
        <v>0</v>
      </c>
      <c r="AE45" s="143">
        <f>SUMIF(Inputs!$I$4:$R$4,Staff!AE$8,Inputs!$I$16:$R$16)*Staff!$F45</f>
        <v>0</v>
      </c>
      <c r="AF45" s="143">
        <f>SUMIF(Inputs!$I$4:$R$4,Staff!AF$8,Inputs!$I$16:$R$16)*Staff!$F45</f>
        <v>0</v>
      </c>
      <c r="AG45" s="143">
        <f>SUMIF(Inputs!$I$4:$R$4,Staff!AG$8,Inputs!$I$16:$R$16)*Staff!$F45</f>
        <v>0</v>
      </c>
      <c r="AH45" s="143">
        <f>SUMIF(Inputs!$I$4:$R$4,Staff!AH$8,Inputs!$I$16:$R$16)*Staff!$F45</f>
        <v>0</v>
      </c>
      <c r="AI45" s="143">
        <f>SUMIF(Inputs!$I$4:$R$4,Staff!AI$8,Inputs!$I$16:$R$16)*Staff!$F45</f>
        <v>0</v>
      </c>
      <c r="AJ45" s="143">
        <f>SUMIF(Inputs!$I$4:$R$4,Staff!AJ$8,Inputs!$I$16:$R$16)*Staff!$F45</f>
        <v>0</v>
      </c>
      <c r="AK45" s="143">
        <f>SUMIF(Inputs!$I$4:$R$4,Staff!AK$8,Inputs!$I$16:$R$16)*Staff!$F45</f>
        <v>0</v>
      </c>
      <c r="AL45" s="143">
        <f>SUMIF(Inputs!$I$4:$R$4,Staff!AL$8,Inputs!$I$16:$R$16)*Staff!$F45</f>
        <v>0</v>
      </c>
      <c r="AM45" s="143">
        <f>SUMIF(Inputs!$I$4:$R$4,Staff!AM$8,Inputs!$I$16:$R$16)*Staff!$F45</f>
        <v>0</v>
      </c>
      <c r="AN45" s="143">
        <f>SUMIF(Inputs!$I$4:$R$4,Staff!AN$8,Inputs!$I$16:$R$16)*Staff!$F45</f>
        <v>0</v>
      </c>
      <c r="AO45" s="143">
        <f>SUMIF(Inputs!$I$4:$R$4,Staff!AO$8,Inputs!$I$16:$R$16)*Staff!$F45</f>
        <v>0</v>
      </c>
      <c r="AP45" s="143">
        <f>SUMIF(Inputs!$I$4:$R$4,Staff!AP$8,Inputs!$I$16:$R$16)*Staff!$F45</f>
        <v>0</v>
      </c>
      <c r="AQ45" s="143">
        <f>SUMIF(Inputs!$I$4:$R$4,Staff!AQ$8,Inputs!$I$16:$R$16)*Staff!$F45</f>
        <v>0</v>
      </c>
      <c r="AR45" s="143">
        <f>SUMIF(Inputs!$I$4:$R$4,Staff!AR$8,Inputs!$I$16:$R$16)*Staff!$F45</f>
        <v>0</v>
      </c>
      <c r="AS45" s="143">
        <f>SUMIF(Inputs!$I$4:$R$4,Staff!AS$8,Inputs!$I$16:$R$16)*Staff!$F45</f>
        <v>0</v>
      </c>
      <c r="AT45" s="143">
        <f>SUMIF(Inputs!$I$4:$R$4,Staff!AT$8,Inputs!$I$16:$R$16)*Staff!$F45</f>
        <v>0</v>
      </c>
      <c r="AU45" s="143">
        <f>SUMIF(Inputs!$I$4:$R$4,Staff!AU$8,Inputs!$I$16:$R$16)*Staff!$F45</f>
        <v>0</v>
      </c>
      <c r="AV45" s="143">
        <f>SUMIF(Inputs!$I$4:$R$4,Staff!AV$8,Inputs!$I$16:$R$16)*Staff!$F45</f>
        <v>0</v>
      </c>
      <c r="AW45" s="143">
        <f>SUMIF(Inputs!$I$4:$R$4,Staff!AW$8,Inputs!$I$16:$R$16)*Staff!$F45</f>
        <v>0</v>
      </c>
      <c r="AX45" s="143">
        <f>SUMIF(Inputs!$I$4:$R$4,Staff!AX$8,Inputs!$I$16:$R$16)*Staff!$F45</f>
        <v>0</v>
      </c>
      <c r="AY45" s="143">
        <f>SUMIF(Inputs!$I$4:$R$4,Staff!AY$8,Inputs!$I$16:$R$16)*Staff!$F45</f>
        <v>0</v>
      </c>
      <c r="AZ45" s="143">
        <f>SUMIF(Inputs!$I$4:$R$4,Staff!AZ$8,Inputs!$I$16:$R$16)*Staff!$F45</f>
        <v>0</v>
      </c>
      <c r="BA45" s="143">
        <f>SUMIF(Inputs!$I$4:$R$4,Staff!BA$8,Inputs!$I$16:$R$16)*Staff!$F45</f>
        <v>0</v>
      </c>
      <c r="BB45" s="143">
        <f>SUMIF(Inputs!$I$4:$R$4,Staff!BB$8,Inputs!$I$16:$R$16)*Staff!$F45</f>
        <v>0</v>
      </c>
      <c r="BC45" s="143">
        <f>SUMIF(Inputs!$I$4:$R$4,Staff!BC$8,Inputs!$I$16:$R$16)*Staff!$F45</f>
        <v>0</v>
      </c>
      <c r="BD45" s="143">
        <f>SUMIF(Inputs!$I$4:$R$4,Staff!BD$8,Inputs!$I$16:$R$16)*Staff!$F45</f>
        <v>0</v>
      </c>
      <c r="BE45" s="143">
        <f>SUMIF(Inputs!$I$4:$R$4,Staff!BE$8,Inputs!$I$16:$R$16)*Staff!$F45</f>
        <v>0</v>
      </c>
      <c r="BF45" s="143">
        <f>SUMIF(Inputs!$I$4:$R$4,Staff!BF$8,Inputs!$I$16:$R$16)*Staff!$F45</f>
        <v>0</v>
      </c>
      <c r="BG45" s="143">
        <f>SUMIF(Inputs!$I$4:$R$4,Staff!BG$8,Inputs!$I$16:$R$16)*Staff!$F45</f>
        <v>0</v>
      </c>
      <c r="BH45" s="143">
        <f>SUMIF(Inputs!$I$4:$R$4,Staff!BH$8,Inputs!$I$16:$R$16)*Staff!$F45</f>
        <v>0</v>
      </c>
      <c r="BI45" s="143">
        <f>SUMIF(Inputs!$I$4:$R$4,Staff!BI$8,Inputs!$I$16:$R$16)*Staff!$F45</f>
        <v>0</v>
      </c>
      <c r="BJ45" s="143">
        <f>SUMIF(Inputs!$I$4:$R$4,Staff!BJ$8,Inputs!$I$16:$R$16)*Staff!$F45</f>
        <v>0</v>
      </c>
      <c r="BK45" s="143">
        <f>SUMIF(Inputs!$I$4:$R$4,Staff!BK$8,Inputs!$I$16:$R$16)*Staff!$F45</f>
        <v>0</v>
      </c>
      <c r="BL45" s="143">
        <f>SUMIF(Inputs!$I$4:$R$4,Staff!BL$8,Inputs!$I$16:$R$16)*Staff!$F45</f>
        <v>0</v>
      </c>
      <c r="BM45" s="143">
        <f>SUMIF(Inputs!$I$4:$R$4,Staff!BM$8,Inputs!$I$16:$R$16)*Staff!$F45</f>
        <v>0</v>
      </c>
      <c r="BN45" s="143">
        <f>SUMIF(Inputs!$I$4:$R$4,Staff!BN$8,Inputs!$I$16:$R$16)*Staff!$F45</f>
        <v>0</v>
      </c>
      <c r="BO45" s="143">
        <f>SUMIF(Inputs!$I$4:$R$4,Staff!BO$8,Inputs!$I$16:$R$16)*Staff!$F45</f>
        <v>0</v>
      </c>
      <c r="BP45" s="143">
        <f>SUMIF(Inputs!$I$4:$R$4,Staff!BP$8,Inputs!$I$16:$R$16)*Staff!$F45</f>
        <v>0</v>
      </c>
      <c r="BQ45" s="143">
        <f>SUMIF(Inputs!$I$4:$R$4,Staff!BQ$8,Inputs!$I$16:$R$16)*Staff!$F45</f>
        <v>0</v>
      </c>
      <c r="BR45" s="143">
        <f>SUMIF(Inputs!$I$4:$R$4,Staff!BR$8,Inputs!$I$16:$R$16)*Staff!$F45</f>
        <v>0</v>
      </c>
      <c r="BS45" s="143">
        <f>SUMIF(Inputs!$I$4:$R$4,Staff!BS$8,Inputs!$I$16:$R$16)*Staff!$F45</f>
        <v>0</v>
      </c>
      <c r="BT45" s="143">
        <f>SUMIF(Inputs!$I$4:$R$4,Staff!BT$8,Inputs!$I$16:$R$16)*Staff!$F45</f>
        <v>0</v>
      </c>
      <c r="BU45" s="143">
        <f>SUMIF(Inputs!$I$4:$R$4,Staff!BU$8,Inputs!$I$16:$R$16)*Staff!$F45</f>
        <v>0</v>
      </c>
      <c r="BV45" s="143">
        <f>SUMIF(Inputs!$I$4:$R$4,Staff!BV$8,Inputs!$I$16:$R$16)*Staff!$F45</f>
        <v>0</v>
      </c>
      <c r="BW45" s="143">
        <f>SUMIF(Inputs!$I$4:$R$4,Staff!BW$8,Inputs!$I$16:$R$16)*Staff!$F45</f>
        <v>0</v>
      </c>
      <c r="BX45" s="143">
        <f>SUMIF(Inputs!$I$4:$R$4,Staff!BX$8,Inputs!$I$16:$R$16)*Staff!$F45</f>
        <v>0</v>
      </c>
      <c r="BY45" s="143">
        <f>SUMIF(Inputs!$I$4:$R$4,Staff!BY$8,Inputs!$I$16:$R$16)*Staff!$F45</f>
        <v>0</v>
      </c>
      <c r="BZ45" s="143">
        <f>SUMIF(Inputs!$I$4:$R$4,Staff!BZ$8,Inputs!$I$16:$R$16)*Staff!$F45</f>
        <v>0</v>
      </c>
      <c r="CA45" s="143">
        <f>SUMIF(Inputs!$I$4:$R$4,Staff!CA$8,Inputs!$I$16:$R$16)*Staff!$F45</f>
        <v>0</v>
      </c>
      <c r="CB45" s="143">
        <f>SUMIF(Inputs!$I$4:$R$4,Staff!CB$8,Inputs!$I$16:$R$16)*Staff!$F45</f>
        <v>0</v>
      </c>
      <c r="CC45" s="143">
        <f>SUMIF(Inputs!$I$4:$R$4,Staff!CC$8,Inputs!$I$16:$R$16)*Staff!$F45</f>
        <v>0</v>
      </c>
      <c r="CD45" s="143">
        <f>SUMIF(Inputs!$I$4:$R$4,Staff!CD$8,Inputs!$I$16:$R$16)*Staff!$F45</f>
        <v>0</v>
      </c>
      <c r="CE45" s="143">
        <f>SUMIF(Inputs!$I$4:$R$4,Staff!CE$8,Inputs!$I$16:$R$16)*Staff!$F45</f>
        <v>0</v>
      </c>
      <c r="CF45" s="143">
        <f>SUMIF(Inputs!$I$4:$R$4,Staff!CF$8,Inputs!$I$16:$R$16)*Staff!$F45</f>
        <v>0</v>
      </c>
      <c r="CG45" s="143">
        <f>SUMIF(Inputs!$I$4:$R$4,Staff!CG$8,Inputs!$I$16:$R$16)*Staff!$F45</f>
        <v>0</v>
      </c>
      <c r="CH45" s="143">
        <f>SUMIF(Inputs!$I$4:$R$4,Staff!CH$8,Inputs!$I$16:$R$16)*Staff!$F45</f>
        <v>0</v>
      </c>
      <c r="CI45" s="143">
        <f>SUMIF(Inputs!$I$4:$R$4,Staff!CI$8,Inputs!$I$16:$R$16)*Staff!$F45</f>
        <v>0</v>
      </c>
      <c r="CJ45" s="143">
        <f>SUMIF(Inputs!$I$4:$R$4,Staff!CJ$8,Inputs!$I$16:$R$16)*Staff!$F45</f>
        <v>0</v>
      </c>
      <c r="CK45" s="143">
        <f>SUMIF(Inputs!$I$4:$R$4,Staff!CK$8,Inputs!$I$16:$R$16)*Staff!$F45</f>
        <v>0</v>
      </c>
      <c r="CL45" s="143">
        <f>SUMIF(Inputs!$I$4:$R$4,Staff!CL$8,Inputs!$I$16:$R$16)*Staff!$F45</f>
        <v>0</v>
      </c>
      <c r="CM45" s="143">
        <f>SUMIF(Inputs!$I$4:$R$4,Staff!CM$8,Inputs!$I$16:$R$16)*Staff!$F45</f>
        <v>0</v>
      </c>
      <c r="CN45" s="143">
        <f>SUMIF(Inputs!$I$4:$R$4,Staff!CN$8,Inputs!$I$16:$R$16)*Staff!$F45</f>
        <v>0</v>
      </c>
      <c r="CO45" s="143">
        <f>SUMIF(Inputs!$I$4:$R$4,Staff!CO$8,Inputs!$I$16:$R$16)*Staff!$F45</f>
        <v>0</v>
      </c>
      <c r="CP45" s="143">
        <f>SUMIF(Inputs!$I$4:$R$4,Staff!CP$8,Inputs!$I$16:$R$16)*Staff!$F45</f>
        <v>0</v>
      </c>
      <c r="CQ45" s="143">
        <f>SUMIF(Inputs!$I$4:$R$4,Staff!CQ$8,Inputs!$I$16:$R$16)*Staff!$F45</f>
        <v>0</v>
      </c>
      <c r="CR45" s="143">
        <f>SUMIF(Inputs!$I$4:$R$4,Staff!CR$8,Inputs!$I$16:$R$16)*Staff!$F45</f>
        <v>0</v>
      </c>
      <c r="CS45" s="143">
        <f>SUMIF(Inputs!$I$4:$R$4,Staff!CS$8,Inputs!$I$16:$R$16)*Staff!$F45</f>
        <v>0</v>
      </c>
      <c r="CT45" s="143">
        <f>SUMIF(Inputs!$I$4:$R$4,Staff!CT$8,Inputs!$I$16:$R$16)*Staff!$F45</f>
        <v>0</v>
      </c>
      <c r="CU45" s="143">
        <f>SUMIF(Inputs!$I$4:$R$4,Staff!CU$8,Inputs!$I$16:$R$16)*Staff!$F45</f>
        <v>0</v>
      </c>
      <c r="CV45" s="143">
        <f>SUMIF(Inputs!$I$4:$R$4,Staff!CV$8,Inputs!$I$16:$R$16)*Staff!$F45</f>
        <v>0</v>
      </c>
      <c r="CW45" s="143">
        <f>SUMIF(Inputs!$I$4:$R$4,Staff!CW$8,Inputs!$I$16:$R$16)*Staff!$F45</f>
        <v>0</v>
      </c>
      <c r="CX45" s="143">
        <f>SUMIF(Inputs!$I$4:$R$4,Staff!CX$8,Inputs!$I$16:$R$16)*Staff!$F45</f>
        <v>0</v>
      </c>
      <c r="CY45" s="143">
        <f>SUMIF(Inputs!$I$4:$R$4,Staff!CY$8,Inputs!$I$16:$R$16)*Staff!$F45</f>
        <v>0</v>
      </c>
      <c r="CZ45" s="143">
        <f>SUMIF(Inputs!$I$4:$R$4,Staff!CZ$8,Inputs!$I$16:$R$16)*Staff!$F45</f>
        <v>0</v>
      </c>
      <c r="DA45" s="143">
        <f>SUMIF(Inputs!$I$4:$R$4,Staff!DA$8,Inputs!$I$16:$R$16)*Staff!$F45</f>
        <v>0</v>
      </c>
      <c r="DB45" s="143">
        <f>SUMIF(Inputs!$I$4:$R$4,Staff!DB$8,Inputs!$I$16:$R$16)*Staff!$F45</f>
        <v>0</v>
      </c>
      <c r="DC45" s="143">
        <f>SUMIF(Inputs!$I$4:$R$4,Staff!DC$8,Inputs!$I$16:$R$16)*Staff!$F45</f>
        <v>0</v>
      </c>
      <c r="DD45" s="143">
        <f>SUMIF(Inputs!$I$4:$R$4,Staff!DD$8,Inputs!$I$16:$R$16)*Staff!$F45</f>
        <v>0</v>
      </c>
      <c r="DE45" s="143">
        <f>SUMIF(Inputs!$I$4:$R$4,Staff!DE$8,Inputs!$I$16:$R$16)*Staff!$F45</f>
        <v>0</v>
      </c>
      <c r="DF45" s="143">
        <f>SUMIF(Inputs!$I$4:$R$4,Staff!DF$8,Inputs!$I$16:$R$16)*Staff!$F45</f>
        <v>0</v>
      </c>
      <c r="DG45" s="143">
        <f>SUMIF(Inputs!$I$4:$R$4,Staff!DG$8,Inputs!$I$16:$R$16)*Staff!$F45</f>
        <v>0</v>
      </c>
      <c r="DH45" s="143">
        <f>SUMIF(Inputs!$I$4:$R$4,Staff!DH$8,Inputs!$I$16:$R$16)*Staff!$F45</f>
        <v>0</v>
      </c>
      <c r="DI45" s="143">
        <f>SUMIF(Inputs!$I$4:$R$4,Staff!DI$8,Inputs!$I$16:$R$16)*Staff!$F45</f>
        <v>0</v>
      </c>
      <c r="DJ45" s="143">
        <f>SUMIF(Inputs!$I$4:$R$4,Staff!DJ$8,Inputs!$I$16:$R$16)*Staff!$F45</f>
        <v>0</v>
      </c>
      <c r="DK45" s="143">
        <f>SUMIF(Inputs!$I$4:$R$4,Staff!DK$8,Inputs!$I$16:$R$16)*Staff!$F45</f>
        <v>0</v>
      </c>
      <c r="DL45" s="143">
        <f>SUMIF(Inputs!$I$4:$R$4,Staff!DL$8,Inputs!$I$16:$R$16)*Staff!$F45</f>
        <v>0</v>
      </c>
      <c r="DM45" s="143">
        <f>SUMIF(Inputs!$I$4:$R$4,Staff!DM$8,Inputs!$I$16:$R$16)*Staff!$F45</f>
        <v>0</v>
      </c>
      <c r="DN45" s="143">
        <f>SUMIF(Inputs!$I$4:$R$4,Staff!DN$8,Inputs!$I$16:$R$16)*Staff!$F45</f>
        <v>0</v>
      </c>
      <c r="DO45" s="143">
        <f>SUMIF(Inputs!$I$4:$R$4,Staff!DO$8,Inputs!$I$16:$R$16)*Staff!$F45</f>
        <v>0</v>
      </c>
      <c r="DP45" s="143">
        <f>SUMIF(Inputs!$I$4:$R$4,Staff!DP$8,Inputs!$I$16:$R$16)*Staff!$F45</f>
        <v>0</v>
      </c>
      <c r="DQ45" s="143">
        <f>SUMIF(Inputs!$I$4:$R$4,Staff!DQ$8,Inputs!$I$16:$R$16)*Staff!$F45</f>
        <v>0</v>
      </c>
      <c r="DR45" s="143">
        <f>SUMIF(Inputs!$I$4:$R$4,Staff!DR$8,Inputs!$I$16:$R$16)*Staff!$F45</f>
        <v>0</v>
      </c>
      <c r="DS45" s="143">
        <f>SUMIF(Inputs!$I$4:$R$4,Staff!DS$8,Inputs!$I$16:$R$16)*Staff!$F45</f>
        <v>0</v>
      </c>
      <c r="DT45" s="143">
        <f>SUMIF(Inputs!$I$4:$R$4,Staff!DT$8,Inputs!$I$16:$R$16)*Staff!$F45</f>
        <v>0</v>
      </c>
      <c r="DU45" s="143">
        <f>SUMIF(Inputs!$I$4:$R$4,Staff!DU$8,Inputs!$I$16:$R$16)*Staff!$F45</f>
        <v>0</v>
      </c>
      <c r="DV45" s="143">
        <f>SUMIF(Inputs!$I$4:$R$4,Staff!DV$8,Inputs!$I$16:$R$16)*Staff!$F45</f>
        <v>0</v>
      </c>
    </row>
    <row r="46" spans="1:126" ht="12.75" customHeight="1">
      <c r="A46" s="21"/>
      <c r="B46" s="98" t="str">
        <f t="shared" si="7"/>
        <v>Менеджер по маркетингу и сбыту</v>
      </c>
      <c r="C46" s="79" t="s">
        <v>77</v>
      </c>
      <c r="D46" s="21"/>
      <c r="E46" s="64"/>
      <c r="F46" s="143">
        <f>Inputs!G179</f>
        <v>0</v>
      </c>
      <c r="G46" s="143">
        <f>SUMIF(Inputs!$I$4:$R$4,Staff!G$8,Inputs!$I$16:$R$16)*Staff!$F46</f>
        <v>0</v>
      </c>
      <c r="H46" s="143">
        <f>SUMIF(Inputs!$I$4:$R$4,Staff!H$8,Inputs!$I$16:$R$16)*Staff!$F46</f>
        <v>0</v>
      </c>
      <c r="I46" s="143">
        <f>SUMIF(Inputs!$I$4:$R$4,Staff!I$8,Inputs!$I$16:$R$16)*Staff!$F46</f>
        <v>0</v>
      </c>
      <c r="J46" s="143">
        <f>SUMIF(Inputs!$I$4:$R$4,Staff!J$8,Inputs!$I$16:$R$16)*Staff!$F46</f>
        <v>0</v>
      </c>
      <c r="K46" s="143">
        <f>SUMIF(Inputs!$I$4:$R$4,Staff!K$8,Inputs!$I$16:$R$16)*Staff!$F46</f>
        <v>0</v>
      </c>
      <c r="L46" s="143">
        <f>SUMIF(Inputs!$I$4:$R$4,Staff!L$8,Inputs!$I$16:$R$16)*Staff!$F46</f>
        <v>0</v>
      </c>
      <c r="M46" s="143">
        <f>SUMIF(Inputs!$I$4:$R$4,Staff!M$8,Inputs!$I$16:$R$16)*Staff!$F46</f>
        <v>0</v>
      </c>
      <c r="N46" s="143">
        <f>SUMIF(Inputs!$I$4:$R$4,Staff!N$8,Inputs!$I$16:$R$16)*Staff!$F46</f>
        <v>0</v>
      </c>
      <c r="O46" s="143">
        <f>SUMIF(Inputs!$I$4:$R$4,Staff!O$8,Inputs!$I$16:$R$16)*Staff!$F46</f>
        <v>0</v>
      </c>
      <c r="P46" s="143">
        <f>SUMIF(Inputs!$I$4:$R$4,Staff!P$8,Inputs!$I$16:$R$16)*Staff!$F46</f>
        <v>0</v>
      </c>
      <c r="Q46" s="143">
        <f>SUMIF(Inputs!$I$4:$R$4,Staff!Q$8,Inputs!$I$16:$R$16)*Staff!$F46</f>
        <v>0</v>
      </c>
      <c r="R46" s="143">
        <f>SUMIF(Inputs!$I$4:$R$4,Staff!R$8,Inputs!$I$16:$R$16)*Staff!$F46</f>
        <v>0</v>
      </c>
      <c r="S46" s="143">
        <f>SUMIF(Inputs!$I$4:$R$4,Staff!S$8,Inputs!$I$16:$R$16)*Staff!$F46</f>
        <v>0</v>
      </c>
      <c r="T46" s="143">
        <f>SUMIF(Inputs!$I$4:$R$4,Staff!T$8,Inputs!$I$16:$R$16)*Staff!$F46</f>
        <v>0</v>
      </c>
      <c r="U46" s="143">
        <f>SUMIF(Inputs!$I$4:$R$4,Staff!U$8,Inputs!$I$16:$R$16)*Staff!$F46</f>
        <v>0</v>
      </c>
      <c r="V46" s="143">
        <f>SUMIF(Inputs!$I$4:$R$4,Staff!V$8,Inputs!$I$16:$R$16)*Staff!$F46</f>
        <v>0</v>
      </c>
      <c r="W46" s="143">
        <f>SUMIF(Inputs!$I$4:$R$4,Staff!W$8,Inputs!$I$16:$R$16)*Staff!$F46</f>
        <v>0</v>
      </c>
      <c r="X46" s="143">
        <f>SUMIF(Inputs!$I$4:$R$4,Staff!X$8,Inputs!$I$16:$R$16)*Staff!$F46</f>
        <v>0</v>
      </c>
      <c r="Y46" s="143">
        <f>SUMIF(Inputs!$I$4:$R$4,Staff!Y$8,Inputs!$I$16:$R$16)*Staff!$F46</f>
        <v>0</v>
      </c>
      <c r="Z46" s="143">
        <f>SUMIF(Inputs!$I$4:$R$4,Staff!Z$8,Inputs!$I$16:$R$16)*Staff!$F46</f>
        <v>0</v>
      </c>
      <c r="AA46" s="143">
        <f>SUMIF(Inputs!$I$4:$R$4,Staff!AA$8,Inputs!$I$16:$R$16)*Staff!$F46</f>
        <v>0</v>
      </c>
      <c r="AB46" s="143">
        <f>SUMIF(Inputs!$I$4:$R$4,Staff!AB$8,Inputs!$I$16:$R$16)*Staff!$F46</f>
        <v>0</v>
      </c>
      <c r="AC46" s="143">
        <f>SUMIF(Inputs!$I$4:$R$4,Staff!AC$8,Inputs!$I$16:$R$16)*Staff!$F46</f>
        <v>0</v>
      </c>
      <c r="AD46" s="143">
        <f>SUMIF(Inputs!$I$4:$R$4,Staff!AD$8,Inputs!$I$16:$R$16)*Staff!$F46</f>
        <v>0</v>
      </c>
      <c r="AE46" s="143">
        <f>SUMIF(Inputs!$I$4:$R$4,Staff!AE$8,Inputs!$I$16:$R$16)*Staff!$F46</f>
        <v>0</v>
      </c>
      <c r="AF46" s="143">
        <f>SUMIF(Inputs!$I$4:$R$4,Staff!AF$8,Inputs!$I$16:$R$16)*Staff!$F46</f>
        <v>0</v>
      </c>
      <c r="AG46" s="143">
        <f>SUMIF(Inputs!$I$4:$R$4,Staff!AG$8,Inputs!$I$16:$R$16)*Staff!$F46</f>
        <v>0</v>
      </c>
      <c r="AH46" s="143">
        <f>SUMIF(Inputs!$I$4:$R$4,Staff!AH$8,Inputs!$I$16:$R$16)*Staff!$F46</f>
        <v>0</v>
      </c>
      <c r="AI46" s="143">
        <f>SUMIF(Inputs!$I$4:$R$4,Staff!AI$8,Inputs!$I$16:$R$16)*Staff!$F46</f>
        <v>0</v>
      </c>
      <c r="AJ46" s="143">
        <f>SUMIF(Inputs!$I$4:$R$4,Staff!AJ$8,Inputs!$I$16:$R$16)*Staff!$F46</f>
        <v>0</v>
      </c>
      <c r="AK46" s="143">
        <f>SUMIF(Inputs!$I$4:$R$4,Staff!AK$8,Inputs!$I$16:$R$16)*Staff!$F46</f>
        <v>0</v>
      </c>
      <c r="AL46" s="143">
        <f>SUMIF(Inputs!$I$4:$R$4,Staff!AL$8,Inputs!$I$16:$R$16)*Staff!$F46</f>
        <v>0</v>
      </c>
      <c r="AM46" s="143">
        <f>SUMIF(Inputs!$I$4:$R$4,Staff!AM$8,Inputs!$I$16:$R$16)*Staff!$F46</f>
        <v>0</v>
      </c>
      <c r="AN46" s="143">
        <f>SUMIF(Inputs!$I$4:$R$4,Staff!AN$8,Inputs!$I$16:$R$16)*Staff!$F46</f>
        <v>0</v>
      </c>
      <c r="AO46" s="143">
        <f>SUMIF(Inputs!$I$4:$R$4,Staff!AO$8,Inputs!$I$16:$R$16)*Staff!$F46</f>
        <v>0</v>
      </c>
      <c r="AP46" s="143">
        <f>SUMIF(Inputs!$I$4:$R$4,Staff!AP$8,Inputs!$I$16:$R$16)*Staff!$F46</f>
        <v>0</v>
      </c>
      <c r="AQ46" s="143">
        <f>SUMIF(Inputs!$I$4:$R$4,Staff!AQ$8,Inputs!$I$16:$R$16)*Staff!$F46</f>
        <v>0</v>
      </c>
      <c r="AR46" s="143">
        <f>SUMIF(Inputs!$I$4:$R$4,Staff!AR$8,Inputs!$I$16:$R$16)*Staff!$F46</f>
        <v>0</v>
      </c>
      <c r="AS46" s="143">
        <f>SUMIF(Inputs!$I$4:$R$4,Staff!AS$8,Inputs!$I$16:$R$16)*Staff!$F46</f>
        <v>0</v>
      </c>
      <c r="AT46" s="143">
        <f>SUMIF(Inputs!$I$4:$R$4,Staff!AT$8,Inputs!$I$16:$R$16)*Staff!$F46</f>
        <v>0</v>
      </c>
      <c r="AU46" s="143">
        <f>SUMIF(Inputs!$I$4:$R$4,Staff!AU$8,Inputs!$I$16:$R$16)*Staff!$F46</f>
        <v>0</v>
      </c>
      <c r="AV46" s="143">
        <f>SUMIF(Inputs!$I$4:$R$4,Staff!AV$8,Inputs!$I$16:$R$16)*Staff!$F46</f>
        <v>0</v>
      </c>
      <c r="AW46" s="143">
        <f>SUMIF(Inputs!$I$4:$R$4,Staff!AW$8,Inputs!$I$16:$R$16)*Staff!$F46</f>
        <v>0</v>
      </c>
      <c r="AX46" s="143">
        <f>SUMIF(Inputs!$I$4:$R$4,Staff!AX$8,Inputs!$I$16:$R$16)*Staff!$F46</f>
        <v>0</v>
      </c>
      <c r="AY46" s="143">
        <f>SUMIF(Inputs!$I$4:$R$4,Staff!AY$8,Inputs!$I$16:$R$16)*Staff!$F46</f>
        <v>0</v>
      </c>
      <c r="AZ46" s="143">
        <f>SUMIF(Inputs!$I$4:$R$4,Staff!AZ$8,Inputs!$I$16:$R$16)*Staff!$F46</f>
        <v>0</v>
      </c>
      <c r="BA46" s="143">
        <f>SUMIF(Inputs!$I$4:$R$4,Staff!BA$8,Inputs!$I$16:$R$16)*Staff!$F46</f>
        <v>0</v>
      </c>
      <c r="BB46" s="143">
        <f>SUMIF(Inputs!$I$4:$R$4,Staff!BB$8,Inputs!$I$16:$R$16)*Staff!$F46</f>
        <v>0</v>
      </c>
      <c r="BC46" s="143">
        <f>SUMIF(Inputs!$I$4:$R$4,Staff!BC$8,Inputs!$I$16:$R$16)*Staff!$F46</f>
        <v>0</v>
      </c>
      <c r="BD46" s="143">
        <f>SUMIF(Inputs!$I$4:$R$4,Staff!BD$8,Inputs!$I$16:$R$16)*Staff!$F46</f>
        <v>0</v>
      </c>
      <c r="BE46" s="143">
        <f>SUMIF(Inputs!$I$4:$R$4,Staff!BE$8,Inputs!$I$16:$R$16)*Staff!$F46</f>
        <v>0</v>
      </c>
      <c r="BF46" s="143">
        <f>SUMIF(Inputs!$I$4:$R$4,Staff!BF$8,Inputs!$I$16:$R$16)*Staff!$F46</f>
        <v>0</v>
      </c>
      <c r="BG46" s="143">
        <f>SUMIF(Inputs!$I$4:$R$4,Staff!BG$8,Inputs!$I$16:$R$16)*Staff!$F46</f>
        <v>0</v>
      </c>
      <c r="BH46" s="143">
        <f>SUMIF(Inputs!$I$4:$R$4,Staff!BH$8,Inputs!$I$16:$R$16)*Staff!$F46</f>
        <v>0</v>
      </c>
      <c r="BI46" s="143">
        <f>SUMIF(Inputs!$I$4:$R$4,Staff!BI$8,Inputs!$I$16:$R$16)*Staff!$F46</f>
        <v>0</v>
      </c>
      <c r="BJ46" s="143">
        <f>SUMIF(Inputs!$I$4:$R$4,Staff!BJ$8,Inputs!$I$16:$R$16)*Staff!$F46</f>
        <v>0</v>
      </c>
      <c r="BK46" s="143">
        <f>SUMIF(Inputs!$I$4:$R$4,Staff!BK$8,Inputs!$I$16:$R$16)*Staff!$F46</f>
        <v>0</v>
      </c>
      <c r="BL46" s="143">
        <f>SUMIF(Inputs!$I$4:$R$4,Staff!BL$8,Inputs!$I$16:$R$16)*Staff!$F46</f>
        <v>0</v>
      </c>
      <c r="BM46" s="143">
        <f>SUMIF(Inputs!$I$4:$R$4,Staff!BM$8,Inputs!$I$16:$R$16)*Staff!$F46</f>
        <v>0</v>
      </c>
      <c r="BN46" s="143">
        <f>SUMIF(Inputs!$I$4:$R$4,Staff!BN$8,Inputs!$I$16:$R$16)*Staff!$F46</f>
        <v>0</v>
      </c>
      <c r="BO46" s="143">
        <f>SUMIF(Inputs!$I$4:$R$4,Staff!BO$8,Inputs!$I$16:$R$16)*Staff!$F46</f>
        <v>0</v>
      </c>
      <c r="BP46" s="143">
        <f>SUMIF(Inputs!$I$4:$R$4,Staff!BP$8,Inputs!$I$16:$R$16)*Staff!$F46</f>
        <v>0</v>
      </c>
      <c r="BQ46" s="143">
        <f>SUMIF(Inputs!$I$4:$R$4,Staff!BQ$8,Inputs!$I$16:$R$16)*Staff!$F46</f>
        <v>0</v>
      </c>
      <c r="BR46" s="143">
        <f>SUMIF(Inputs!$I$4:$R$4,Staff!BR$8,Inputs!$I$16:$R$16)*Staff!$F46</f>
        <v>0</v>
      </c>
      <c r="BS46" s="143">
        <f>SUMIF(Inputs!$I$4:$R$4,Staff!BS$8,Inputs!$I$16:$R$16)*Staff!$F46</f>
        <v>0</v>
      </c>
      <c r="BT46" s="143">
        <f>SUMIF(Inputs!$I$4:$R$4,Staff!BT$8,Inputs!$I$16:$R$16)*Staff!$F46</f>
        <v>0</v>
      </c>
      <c r="BU46" s="143">
        <f>SUMIF(Inputs!$I$4:$R$4,Staff!BU$8,Inputs!$I$16:$R$16)*Staff!$F46</f>
        <v>0</v>
      </c>
      <c r="BV46" s="143">
        <f>SUMIF(Inputs!$I$4:$R$4,Staff!BV$8,Inputs!$I$16:$R$16)*Staff!$F46</f>
        <v>0</v>
      </c>
      <c r="BW46" s="143">
        <f>SUMIF(Inputs!$I$4:$R$4,Staff!BW$8,Inputs!$I$16:$R$16)*Staff!$F46</f>
        <v>0</v>
      </c>
      <c r="BX46" s="143">
        <f>SUMIF(Inputs!$I$4:$R$4,Staff!BX$8,Inputs!$I$16:$R$16)*Staff!$F46</f>
        <v>0</v>
      </c>
      <c r="BY46" s="143">
        <f>SUMIF(Inputs!$I$4:$R$4,Staff!BY$8,Inputs!$I$16:$R$16)*Staff!$F46</f>
        <v>0</v>
      </c>
      <c r="BZ46" s="143">
        <f>SUMIF(Inputs!$I$4:$R$4,Staff!BZ$8,Inputs!$I$16:$R$16)*Staff!$F46</f>
        <v>0</v>
      </c>
      <c r="CA46" s="143">
        <f>SUMIF(Inputs!$I$4:$R$4,Staff!CA$8,Inputs!$I$16:$R$16)*Staff!$F46</f>
        <v>0</v>
      </c>
      <c r="CB46" s="143">
        <f>SUMIF(Inputs!$I$4:$R$4,Staff!CB$8,Inputs!$I$16:$R$16)*Staff!$F46</f>
        <v>0</v>
      </c>
      <c r="CC46" s="143">
        <f>SUMIF(Inputs!$I$4:$R$4,Staff!CC$8,Inputs!$I$16:$R$16)*Staff!$F46</f>
        <v>0</v>
      </c>
      <c r="CD46" s="143">
        <f>SUMIF(Inputs!$I$4:$R$4,Staff!CD$8,Inputs!$I$16:$R$16)*Staff!$F46</f>
        <v>0</v>
      </c>
      <c r="CE46" s="143">
        <f>SUMIF(Inputs!$I$4:$R$4,Staff!CE$8,Inputs!$I$16:$R$16)*Staff!$F46</f>
        <v>0</v>
      </c>
      <c r="CF46" s="143">
        <f>SUMIF(Inputs!$I$4:$R$4,Staff!CF$8,Inputs!$I$16:$R$16)*Staff!$F46</f>
        <v>0</v>
      </c>
      <c r="CG46" s="143">
        <f>SUMIF(Inputs!$I$4:$R$4,Staff!CG$8,Inputs!$I$16:$R$16)*Staff!$F46</f>
        <v>0</v>
      </c>
      <c r="CH46" s="143">
        <f>SUMIF(Inputs!$I$4:$R$4,Staff!CH$8,Inputs!$I$16:$R$16)*Staff!$F46</f>
        <v>0</v>
      </c>
      <c r="CI46" s="143">
        <f>SUMIF(Inputs!$I$4:$R$4,Staff!CI$8,Inputs!$I$16:$R$16)*Staff!$F46</f>
        <v>0</v>
      </c>
      <c r="CJ46" s="143">
        <f>SUMIF(Inputs!$I$4:$R$4,Staff!CJ$8,Inputs!$I$16:$R$16)*Staff!$F46</f>
        <v>0</v>
      </c>
      <c r="CK46" s="143">
        <f>SUMIF(Inputs!$I$4:$R$4,Staff!CK$8,Inputs!$I$16:$R$16)*Staff!$F46</f>
        <v>0</v>
      </c>
      <c r="CL46" s="143">
        <f>SUMIF(Inputs!$I$4:$R$4,Staff!CL$8,Inputs!$I$16:$R$16)*Staff!$F46</f>
        <v>0</v>
      </c>
      <c r="CM46" s="143">
        <f>SUMIF(Inputs!$I$4:$R$4,Staff!CM$8,Inputs!$I$16:$R$16)*Staff!$F46</f>
        <v>0</v>
      </c>
      <c r="CN46" s="143">
        <f>SUMIF(Inputs!$I$4:$R$4,Staff!CN$8,Inputs!$I$16:$R$16)*Staff!$F46</f>
        <v>0</v>
      </c>
      <c r="CO46" s="143">
        <f>SUMIF(Inputs!$I$4:$R$4,Staff!CO$8,Inputs!$I$16:$R$16)*Staff!$F46</f>
        <v>0</v>
      </c>
      <c r="CP46" s="143">
        <f>SUMIF(Inputs!$I$4:$R$4,Staff!CP$8,Inputs!$I$16:$R$16)*Staff!$F46</f>
        <v>0</v>
      </c>
      <c r="CQ46" s="143">
        <f>SUMIF(Inputs!$I$4:$R$4,Staff!CQ$8,Inputs!$I$16:$R$16)*Staff!$F46</f>
        <v>0</v>
      </c>
      <c r="CR46" s="143">
        <f>SUMIF(Inputs!$I$4:$R$4,Staff!CR$8,Inputs!$I$16:$R$16)*Staff!$F46</f>
        <v>0</v>
      </c>
      <c r="CS46" s="143">
        <f>SUMIF(Inputs!$I$4:$R$4,Staff!CS$8,Inputs!$I$16:$R$16)*Staff!$F46</f>
        <v>0</v>
      </c>
      <c r="CT46" s="143">
        <f>SUMIF(Inputs!$I$4:$R$4,Staff!CT$8,Inputs!$I$16:$R$16)*Staff!$F46</f>
        <v>0</v>
      </c>
      <c r="CU46" s="143">
        <f>SUMIF(Inputs!$I$4:$R$4,Staff!CU$8,Inputs!$I$16:$R$16)*Staff!$F46</f>
        <v>0</v>
      </c>
      <c r="CV46" s="143">
        <f>SUMIF(Inputs!$I$4:$R$4,Staff!CV$8,Inputs!$I$16:$R$16)*Staff!$F46</f>
        <v>0</v>
      </c>
      <c r="CW46" s="143">
        <f>SUMIF(Inputs!$I$4:$R$4,Staff!CW$8,Inputs!$I$16:$R$16)*Staff!$F46</f>
        <v>0</v>
      </c>
      <c r="CX46" s="143">
        <f>SUMIF(Inputs!$I$4:$R$4,Staff!CX$8,Inputs!$I$16:$R$16)*Staff!$F46</f>
        <v>0</v>
      </c>
      <c r="CY46" s="143">
        <f>SUMIF(Inputs!$I$4:$R$4,Staff!CY$8,Inputs!$I$16:$R$16)*Staff!$F46</f>
        <v>0</v>
      </c>
      <c r="CZ46" s="143">
        <f>SUMIF(Inputs!$I$4:$R$4,Staff!CZ$8,Inputs!$I$16:$R$16)*Staff!$F46</f>
        <v>0</v>
      </c>
      <c r="DA46" s="143">
        <f>SUMIF(Inputs!$I$4:$R$4,Staff!DA$8,Inputs!$I$16:$R$16)*Staff!$F46</f>
        <v>0</v>
      </c>
      <c r="DB46" s="143">
        <f>SUMIF(Inputs!$I$4:$R$4,Staff!DB$8,Inputs!$I$16:$R$16)*Staff!$F46</f>
        <v>0</v>
      </c>
      <c r="DC46" s="143">
        <f>SUMIF(Inputs!$I$4:$R$4,Staff!DC$8,Inputs!$I$16:$R$16)*Staff!$F46</f>
        <v>0</v>
      </c>
      <c r="DD46" s="143">
        <f>SUMIF(Inputs!$I$4:$R$4,Staff!DD$8,Inputs!$I$16:$R$16)*Staff!$F46</f>
        <v>0</v>
      </c>
      <c r="DE46" s="143">
        <f>SUMIF(Inputs!$I$4:$R$4,Staff!DE$8,Inputs!$I$16:$R$16)*Staff!$F46</f>
        <v>0</v>
      </c>
      <c r="DF46" s="143">
        <f>SUMIF(Inputs!$I$4:$R$4,Staff!DF$8,Inputs!$I$16:$R$16)*Staff!$F46</f>
        <v>0</v>
      </c>
      <c r="DG46" s="143">
        <f>SUMIF(Inputs!$I$4:$R$4,Staff!DG$8,Inputs!$I$16:$R$16)*Staff!$F46</f>
        <v>0</v>
      </c>
      <c r="DH46" s="143">
        <f>SUMIF(Inputs!$I$4:$R$4,Staff!DH$8,Inputs!$I$16:$R$16)*Staff!$F46</f>
        <v>0</v>
      </c>
      <c r="DI46" s="143">
        <f>SUMIF(Inputs!$I$4:$R$4,Staff!DI$8,Inputs!$I$16:$R$16)*Staff!$F46</f>
        <v>0</v>
      </c>
      <c r="DJ46" s="143">
        <f>SUMIF(Inputs!$I$4:$R$4,Staff!DJ$8,Inputs!$I$16:$R$16)*Staff!$F46</f>
        <v>0</v>
      </c>
      <c r="DK46" s="143">
        <f>SUMIF(Inputs!$I$4:$R$4,Staff!DK$8,Inputs!$I$16:$R$16)*Staff!$F46</f>
        <v>0</v>
      </c>
      <c r="DL46" s="143">
        <f>SUMIF(Inputs!$I$4:$R$4,Staff!DL$8,Inputs!$I$16:$R$16)*Staff!$F46</f>
        <v>0</v>
      </c>
      <c r="DM46" s="143">
        <f>SUMIF(Inputs!$I$4:$R$4,Staff!DM$8,Inputs!$I$16:$R$16)*Staff!$F46</f>
        <v>0</v>
      </c>
      <c r="DN46" s="143">
        <f>SUMIF(Inputs!$I$4:$R$4,Staff!DN$8,Inputs!$I$16:$R$16)*Staff!$F46</f>
        <v>0</v>
      </c>
      <c r="DO46" s="143">
        <f>SUMIF(Inputs!$I$4:$R$4,Staff!DO$8,Inputs!$I$16:$R$16)*Staff!$F46</f>
        <v>0</v>
      </c>
      <c r="DP46" s="143">
        <f>SUMIF(Inputs!$I$4:$R$4,Staff!DP$8,Inputs!$I$16:$R$16)*Staff!$F46</f>
        <v>0</v>
      </c>
      <c r="DQ46" s="143">
        <f>SUMIF(Inputs!$I$4:$R$4,Staff!DQ$8,Inputs!$I$16:$R$16)*Staff!$F46</f>
        <v>0</v>
      </c>
      <c r="DR46" s="143">
        <f>SUMIF(Inputs!$I$4:$R$4,Staff!DR$8,Inputs!$I$16:$R$16)*Staff!$F46</f>
        <v>0</v>
      </c>
      <c r="DS46" s="143">
        <f>SUMIF(Inputs!$I$4:$R$4,Staff!DS$8,Inputs!$I$16:$R$16)*Staff!$F46</f>
        <v>0</v>
      </c>
      <c r="DT46" s="143">
        <f>SUMIF(Inputs!$I$4:$R$4,Staff!DT$8,Inputs!$I$16:$R$16)*Staff!$F46</f>
        <v>0</v>
      </c>
      <c r="DU46" s="143">
        <f>SUMIF(Inputs!$I$4:$R$4,Staff!DU$8,Inputs!$I$16:$R$16)*Staff!$F46</f>
        <v>0</v>
      </c>
      <c r="DV46" s="143">
        <f>SUMIF(Inputs!$I$4:$R$4,Staff!DV$8,Inputs!$I$16:$R$16)*Staff!$F46</f>
        <v>0</v>
      </c>
    </row>
    <row r="47" spans="1:126" ht="12.75" customHeight="1">
      <c r="A47" s="21"/>
      <c r="B47" s="21"/>
      <c r="C47" s="79"/>
      <c r="D47" s="21"/>
      <c r="E47" s="64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  <c r="DC47" s="21"/>
      <c r="DD47" s="21"/>
      <c r="DE47" s="21"/>
      <c r="DF47" s="21"/>
      <c r="DG47" s="21"/>
      <c r="DH47" s="21"/>
      <c r="DI47" s="21"/>
      <c r="DJ47" s="21"/>
      <c r="DK47" s="21"/>
      <c r="DL47" s="21"/>
      <c r="DM47" s="21"/>
      <c r="DN47" s="21"/>
      <c r="DO47" s="21"/>
      <c r="DP47" s="21"/>
      <c r="DQ47" s="21"/>
      <c r="DR47" s="21"/>
      <c r="DS47" s="21"/>
      <c r="DT47" s="21"/>
      <c r="DU47" s="21"/>
      <c r="DV47" s="21"/>
    </row>
    <row r="48" spans="1:126" ht="12" customHeight="1">
      <c r="A48" s="21"/>
      <c r="B48" s="43" t="s">
        <v>446</v>
      </c>
      <c r="C48" s="175"/>
      <c r="D48" s="175"/>
      <c r="E48" s="6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A48" s="44"/>
      <c r="AB48" s="44"/>
      <c r="AC48" s="44"/>
      <c r="AD48" s="44"/>
      <c r="AE48" s="44"/>
      <c r="AF48" s="44"/>
      <c r="AG48" s="44"/>
      <c r="AH48" s="44"/>
      <c r="AI48" s="44"/>
      <c r="AJ48" s="44"/>
      <c r="AK48" s="44"/>
      <c r="AL48" s="44"/>
      <c r="AM48" s="44"/>
      <c r="AN48" s="44"/>
      <c r="AO48" s="44"/>
      <c r="AP48" s="44"/>
      <c r="AQ48" s="44"/>
      <c r="AR48" s="44"/>
      <c r="AS48" s="44"/>
      <c r="AT48" s="44"/>
      <c r="AU48" s="44"/>
      <c r="AV48" s="44"/>
      <c r="AW48" s="44"/>
      <c r="AX48" s="44"/>
      <c r="AY48" s="44"/>
      <c r="AZ48" s="44"/>
      <c r="BA48" s="44"/>
      <c r="BB48" s="44"/>
      <c r="BC48" s="44"/>
      <c r="BD48" s="44"/>
      <c r="BE48" s="44"/>
      <c r="BF48" s="44"/>
      <c r="BG48" s="44"/>
      <c r="BH48" s="44"/>
      <c r="BI48" s="44"/>
      <c r="BJ48" s="44"/>
      <c r="BK48" s="44"/>
      <c r="BL48" s="44"/>
      <c r="BM48" s="44"/>
      <c r="BN48" s="44"/>
      <c r="BO48" s="44"/>
      <c r="BP48" s="44"/>
      <c r="BQ48" s="44"/>
      <c r="BR48" s="44"/>
      <c r="BS48" s="44"/>
      <c r="BT48" s="44"/>
      <c r="BU48" s="44"/>
      <c r="BV48" s="44"/>
      <c r="BW48" s="44"/>
      <c r="BX48" s="44"/>
      <c r="BY48" s="44"/>
      <c r="BZ48" s="44"/>
      <c r="CA48" s="44"/>
      <c r="CB48" s="44"/>
      <c r="CC48" s="44"/>
      <c r="CD48" s="44"/>
      <c r="CE48" s="44"/>
      <c r="CF48" s="44"/>
      <c r="CG48" s="44"/>
      <c r="CH48" s="44"/>
      <c r="CI48" s="44"/>
      <c r="CJ48" s="44"/>
      <c r="CK48" s="44"/>
      <c r="CL48" s="44"/>
      <c r="CM48" s="44"/>
      <c r="CN48" s="44"/>
      <c r="CO48" s="44"/>
      <c r="CP48" s="44"/>
      <c r="CQ48" s="44"/>
      <c r="CR48" s="44"/>
      <c r="CS48" s="44"/>
      <c r="CT48" s="44"/>
      <c r="CU48" s="44"/>
      <c r="CV48" s="44"/>
      <c r="CW48" s="44"/>
      <c r="CX48" s="44"/>
      <c r="CY48" s="44"/>
      <c r="CZ48" s="44"/>
      <c r="DA48" s="44"/>
      <c r="DB48" s="44"/>
      <c r="DC48" s="44"/>
      <c r="DD48" s="44"/>
      <c r="DE48" s="44"/>
      <c r="DF48" s="44"/>
      <c r="DG48" s="44"/>
      <c r="DH48" s="44"/>
      <c r="DI48" s="44"/>
      <c r="DJ48" s="44"/>
      <c r="DK48" s="44"/>
      <c r="DL48" s="44"/>
      <c r="DM48" s="44"/>
      <c r="DN48" s="44"/>
      <c r="DO48" s="44"/>
      <c r="DP48" s="44"/>
      <c r="DQ48" s="44"/>
      <c r="DR48" s="44"/>
      <c r="DS48" s="44"/>
      <c r="DT48" s="44"/>
      <c r="DU48" s="44"/>
      <c r="DV48" s="44"/>
    </row>
    <row r="49" spans="1:126" ht="12.75" customHeight="1">
      <c r="A49" s="21"/>
      <c r="B49" s="62"/>
      <c r="C49" s="79"/>
      <c r="D49" s="195"/>
      <c r="E49" s="64"/>
      <c r="F49" s="227"/>
      <c r="G49" s="227"/>
      <c r="H49" s="227"/>
      <c r="I49" s="227"/>
      <c r="J49" s="227"/>
      <c r="K49" s="227"/>
      <c r="L49" s="227"/>
      <c r="M49" s="227"/>
      <c r="N49" s="227"/>
      <c r="O49" s="227"/>
      <c r="P49" s="227"/>
      <c r="Q49" s="227"/>
      <c r="R49" s="227"/>
      <c r="S49" s="227"/>
      <c r="T49" s="227"/>
      <c r="U49" s="227"/>
      <c r="V49" s="227"/>
      <c r="W49" s="227"/>
      <c r="X49" s="227"/>
      <c r="Y49" s="227"/>
      <c r="Z49" s="227"/>
      <c r="AA49" s="227"/>
      <c r="AB49" s="227"/>
      <c r="AC49" s="227"/>
      <c r="AD49" s="227"/>
      <c r="AE49" s="227"/>
      <c r="AF49" s="227"/>
      <c r="AG49" s="227"/>
      <c r="AH49" s="227"/>
      <c r="AI49" s="227"/>
      <c r="AJ49" s="227"/>
      <c r="AK49" s="227"/>
      <c r="AL49" s="227"/>
      <c r="AM49" s="227"/>
      <c r="AN49" s="227"/>
      <c r="AO49" s="227"/>
      <c r="AP49" s="227"/>
      <c r="AQ49" s="227"/>
      <c r="AR49" s="227"/>
      <c r="AS49" s="227"/>
      <c r="AT49" s="227"/>
      <c r="AU49" s="227"/>
      <c r="AV49" s="227"/>
      <c r="AW49" s="227"/>
      <c r="AX49" s="227"/>
      <c r="AY49" s="227"/>
      <c r="AZ49" s="227"/>
      <c r="BA49" s="227"/>
      <c r="BB49" s="227"/>
      <c r="BC49" s="227"/>
      <c r="BD49" s="227"/>
      <c r="BE49" s="227"/>
      <c r="BF49" s="227"/>
      <c r="BG49" s="227"/>
      <c r="BH49" s="227"/>
      <c r="BI49" s="227"/>
      <c r="BJ49" s="227"/>
      <c r="BK49" s="227"/>
      <c r="BL49" s="227"/>
      <c r="BM49" s="227"/>
      <c r="BN49" s="227"/>
      <c r="BO49" s="227"/>
      <c r="BP49" s="227"/>
      <c r="BQ49" s="227"/>
      <c r="BR49" s="227"/>
      <c r="BS49" s="227"/>
      <c r="BT49" s="227"/>
      <c r="BU49" s="227"/>
      <c r="BV49" s="227"/>
      <c r="BW49" s="227"/>
      <c r="BX49" s="227"/>
      <c r="BY49" s="227"/>
      <c r="BZ49" s="227"/>
      <c r="CA49" s="227"/>
      <c r="CB49" s="227"/>
      <c r="CC49" s="227"/>
      <c r="CD49" s="227"/>
      <c r="CE49" s="227"/>
      <c r="CF49" s="227"/>
      <c r="CG49" s="227"/>
      <c r="CH49" s="227"/>
      <c r="CI49" s="227"/>
      <c r="CJ49" s="227"/>
      <c r="CK49" s="227"/>
      <c r="CL49" s="227"/>
      <c r="CM49" s="227"/>
      <c r="CN49" s="227"/>
      <c r="CO49" s="227"/>
      <c r="CP49" s="227"/>
      <c r="CQ49" s="227"/>
      <c r="CR49" s="227"/>
      <c r="CS49" s="227"/>
      <c r="CT49" s="227"/>
      <c r="CU49" s="227"/>
      <c r="CV49" s="227"/>
      <c r="CW49" s="227"/>
      <c r="CX49" s="227"/>
      <c r="CY49" s="227"/>
      <c r="CZ49" s="227"/>
      <c r="DA49" s="227"/>
      <c r="DB49" s="227"/>
      <c r="DC49" s="227"/>
      <c r="DD49" s="227"/>
      <c r="DE49" s="227"/>
      <c r="DF49" s="227"/>
      <c r="DG49" s="227"/>
      <c r="DH49" s="227"/>
      <c r="DI49" s="227"/>
      <c r="DJ49" s="227"/>
      <c r="DK49" s="227"/>
      <c r="DL49" s="227"/>
      <c r="DM49" s="227"/>
      <c r="DN49" s="227"/>
      <c r="DO49" s="227"/>
      <c r="DP49" s="227"/>
      <c r="DQ49" s="227"/>
      <c r="DR49" s="227"/>
      <c r="DS49" s="227"/>
      <c r="DT49" s="227"/>
      <c r="DU49" s="227"/>
      <c r="DV49" s="227"/>
    </row>
    <row r="50" spans="1:126" ht="12.75" customHeight="1">
      <c r="A50" s="62"/>
      <c r="B50" s="96" t="str">
        <f t="shared" ref="B50:B64" si="8">B32</f>
        <v>Административный персонал</v>
      </c>
      <c r="C50" s="95" t="s">
        <v>77</v>
      </c>
      <c r="D50" s="195">
        <f t="shared" ref="D50:D64" si="9">SUM(G50:DV50)</f>
        <v>0</v>
      </c>
      <c r="E50" s="69"/>
      <c r="F50" s="151">
        <f t="shared" ref="F50:DV50" si="10">SUM(F51:F52)</f>
        <v>0</v>
      </c>
      <c r="G50" s="151">
        <f t="shared" si="10"/>
        <v>0</v>
      </c>
      <c r="H50" s="151">
        <f t="shared" si="10"/>
        <v>0</v>
      </c>
      <c r="I50" s="151">
        <f t="shared" si="10"/>
        <v>0</v>
      </c>
      <c r="J50" s="151">
        <f t="shared" si="10"/>
        <v>0</v>
      </c>
      <c r="K50" s="151">
        <f t="shared" si="10"/>
        <v>0</v>
      </c>
      <c r="L50" s="151">
        <f t="shared" si="10"/>
        <v>0</v>
      </c>
      <c r="M50" s="151">
        <f t="shared" si="10"/>
        <v>0</v>
      </c>
      <c r="N50" s="151">
        <f t="shared" si="10"/>
        <v>0</v>
      </c>
      <c r="O50" s="151">
        <f t="shared" si="10"/>
        <v>0</v>
      </c>
      <c r="P50" s="151">
        <f t="shared" si="10"/>
        <v>0</v>
      </c>
      <c r="Q50" s="151">
        <f t="shared" si="10"/>
        <v>0</v>
      </c>
      <c r="R50" s="151">
        <f t="shared" si="10"/>
        <v>0</v>
      </c>
      <c r="S50" s="151">
        <f t="shared" si="10"/>
        <v>0</v>
      </c>
      <c r="T50" s="151">
        <f t="shared" si="10"/>
        <v>0</v>
      </c>
      <c r="U50" s="151">
        <f t="shared" si="10"/>
        <v>0</v>
      </c>
      <c r="V50" s="151">
        <f t="shared" si="10"/>
        <v>0</v>
      </c>
      <c r="W50" s="151">
        <f t="shared" si="10"/>
        <v>0</v>
      </c>
      <c r="X50" s="151">
        <f t="shared" si="10"/>
        <v>0</v>
      </c>
      <c r="Y50" s="151">
        <f t="shared" si="10"/>
        <v>0</v>
      </c>
      <c r="Z50" s="151">
        <f t="shared" si="10"/>
        <v>0</v>
      </c>
      <c r="AA50" s="151">
        <f t="shared" si="10"/>
        <v>0</v>
      </c>
      <c r="AB50" s="151">
        <f t="shared" si="10"/>
        <v>0</v>
      </c>
      <c r="AC50" s="151">
        <f t="shared" si="10"/>
        <v>0</v>
      </c>
      <c r="AD50" s="151">
        <f t="shared" si="10"/>
        <v>0</v>
      </c>
      <c r="AE50" s="151">
        <f t="shared" si="10"/>
        <v>0</v>
      </c>
      <c r="AF50" s="151">
        <f t="shared" si="10"/>
        <v>0</v>
      </c>
      <c r="AG50" s="151">
        <f t="shared" si="10"/>
        <v>0</v>
      </c>
      <c r="AH50" s="151">
        <f t="shared" si="10"/>
        <v>0</v>
      </c>
      <c r="AI50" s="151">
        <f t="shared" si="10"/>
        <v>0</v>
      </c>
      <c r="AJ50" s="151">
        <f t="shared" si="10"/>
        <v>0</v>
      </c>
      <c r="AK50" s="151">
        <f t="shared" si="10"/>
        <v>0</v>
      </c>
      <c r="AL50" s="151">
        <f t="shared" si="10"/>
        <v>0</v>
      </c>
      <c r="AM50" s="151">
        <f t="shared" si="10"/>
        <v>0</v>
      </c>
      <c r="AN50" s="151">
        <f t="shared" si="10"/>
        <v>0</v>
      </c>
      <c r="AO50" s="151">
        <f t="shared" si="10"/>
        <v>0</v>
      </c>
      <c r="AP50" s="151">
        <f t="shared" si="10"/>
        <v>0</v>
      </c>
      <c r="AQ50" s="151">
        <f t="shared" si="10"/>
        <v>0</v>
      </c>
      <c r="AR50" s="151">
        <f t="shared" si="10"/>
        <v>0</v>
      </c>
      <c r="AS50" s="151">
        <f t="shared" si="10"/>
        <v>0</v>
      </c>
      <c r="AT50" s="151">
        <f t="shared" si="10"/>
        <v>0</v>
      </c>
      <c r="AU50" s="151">
        <f t="shared" si="10"/>
        <v>0</v>
      </c>
      <c r="AV50" s="151">
        <f t="shared" si="10"/>
        <v>0</v>
      </c>
      <c r="AW50" s="151">
        <f t="shared" si="10"/>
        <v>0</v>
      </c>
      <c r="AX50" s="151">
        <f t="shared" si="10"/>
        <v>0</v>
      </c>
      <c r="AY50" s="151">
        <f t="shared" si="10"/>
        <v>0</v>
      </c>
      <c r="AZ50" s="151">
        <f t="shared" si="10"/>
        <v>0</v>
      </c>
      <c r="BA50" s="151">
        <f t="shared" si="10"/>
        <v>0</v>
      </c>
      <c r="BB50" s="151">
        <f t="shared" si="10"/>
        <v>0</v>
      </c>
      <c r="BC50" s="151">
        <f t="shared" si="10"/>
        <v>0</v>
      </c>
      <c r="BD50" s="151">
        <f t="shared" si="10"/>
        <v>0</v>
      </c>
      <c r="BE50" s="151">
        <f t="shared" si="10"/>
        <v>0</v>
      </c>
      <c r="BF50" s="151">
        <f t="shared" si="10"/>
        <v>0</v>
      </c>
      <c r="BG50" s="151">
        <f t="shared" si="10"/>
        <v>0</v>
      </c>
      <c r="BH50" s="151">
        <f t="shared" si="10"/>
        <v>0</v>
      </c>
      <c r="BI50" s="151">
        <f t="shared" si="10"/>
        <v>0</v>
      </c>
      <c r="BJ50" s="151">
        <f t="shared" si="10"/>
        <v>0</v>
      </c>
      <c r="BK50" s="151">
        <f t="shared" si="10"/>
        <v>0</v>
      </c>
      <c r="BL50" s="151">
        <f t="shared" si="10"/>
        <v>0</v>
      </c>
      <c r="BM50" s="151">
        <f t="shared" si="10"/>
        <v>0</v>
      </c>
      <c r="BN50" s="151">
        <f t="shared" si="10"/>
        <v>0</v>
      </c>
      <c r="BO50" s="151">
        <f t="shared" si="10"/>
        <v>0</v>
      </c>
      <c r="BP50" s="151">
        <f t="shared" si="10"/>
        <v>0</v>
      </c>
      <c r="BQ50" s="151">
        <f t="shared" si="10"/>
        <v>0</v>
      </c>
      <c r="BR50" s="151">
        <f t="shared" si="10"/>
        <v>0</v>
      </c>
      <c r="BS50" s="151">
        <f t="shared" si="10"/>
        <v>0</v>
      </c>
      <c r="BT50" s="151">
        <f t="shared" si="10"/>
        <v>0</v>
      </c>
      <c r="BU50" s="151">
        <f t="shared" si="10"/>
        <v>0</v>
      </c>
      <c r="BV50" s="151">
        <f t="shared" si="10"/>
        <v>0</v>
      </c>
      <c r="BW50" s="151">
        <f t="shared" si="10"/>
        <v>0</v>
      </c>
      <c r="BX50" s="151">
        <f t="shared" si="10"/>
        <v>0</v>
      </c>
      <c r="BY50" s="151">
        <f t="shared" si="10"/>
        <v>0</v>
      </c>
      <c r="BZ50" s="151">
        <f t="shared" si="10"/>
        <v>0</v>
      </c>
      <c r="CA50" s="151">
        <f t="shared" si="10"/>
        <v>0</v>
      </c>
      <c r="CB50" s="151">
        <f t="shared" si="10"/>
        <v>0</v>
      </c>
      <c r="CC50" s="151">
        <f t="shared" si="10"/>
        <v>0</v>
      </c>
      <c r="CD50" s="151">
        <f t="shared" si="10"/>
        <v>0</v>
      </c>
      <c r="CE50" s="151">
        <f t="shared" si="10"/>
        <v>0</v>
      </c>
      <c r="CF50" s="151">
        <f t="shared" si="10"/>
        <v>0</v>
      </c>
      <c r="CG50" s="151">
        <f t="shared" si="10"/>
        <v>0</v>
      </c>
      <c r="CH50" s="151">
        <f t="shared" si="10"/>
        <v>0</v>
      </c>
      <c r="CI50" s="151">
        <f t="shared" si="10"/>
        <v>0</v>
      </c>
      <c r="CJ50" s="151">
        <f t="shared" si="10"/>
        <v>0</v>
      </c>
      <c r="CK50" s="151">
        <f t="shared" si="10"/>
        <v>0</v>
      </c>
      <c r="CL50" s="151">
        <f t="shared" si="10"/>
        <v>0</v>
      </c>
      <c r="CM50" s="151">
        <f t="shared" si="10"/>
        <v>0</v>
      </c>
      <c r="CN50" s="151">
        <f t="shared" si="10"/>
        <v>0</v>
      </c>
      <c r="CO50" s="151">
        <f t="shared" si="10"/>
        <v>0</v>
      </c>
      <c r="CP50" s="151">
        <f t="shared" si="10"/>
        <v>0</v>
      </c>
      <c r="CQ50" s="151">
        <f t="shared" si="10"/>
        <v>0</v>
      </c>
      <c r="CR50" s="151">
        <f t="shared" si="10"/>
        <v>0</v>
      </c>
      <c r="CS50" s="151">
        <f t="shared" si="10"/>
        <v>0</v>
      </c>
      <c r="CT50" s="151">
        <f t="shared" si="10"/>
        <v>0</v>
      </c>
      <c r="CU50" s="151">
        <f t="shared" si="10"/>
        <v>0</v>
      </c>
      <c r="CV50" s="151">
        <f t="shared" si="10"/>
        <v>0</v>
      </c>
      <c r="CW50" s="151">
        <f t="shared" si="10"/>
        <v>0</v>
      </c>
      <c r="CX50" s="151">
        <f t="shared" si="10"/>
        <v>0</v>
      </c>
      <c r="CY50" s="151">
        <f t="shared" si="10"/>
        <v>0</v>
      </c>
      <c r="CZ50" s="151">
        <f t="shared" si="10"/>
        <v>0</v>
      </c>
      <c r="DA50" s="151">
        <f t="shared" si="10"/>
        <v>0</v>
      </c>
      <c r="DB50" s="151">
        <f t="shared" si="10"/>
        <v>0</v>
      </c>
      <c r="DC50" s="151">
        <f t="shared" si="10"/>
        <v>0</v>
      </c>
      <c r="DD50" s="151">
        <f t="shared" si="10"/>
        <v>0</v>
      </c>
      <c r="DE50" s="151">
        <f t="shared" si="10"/>
        <v>0</v>
      </c>
      <c r="DF50" s="151">
        <f t="shared" si="10"/>
        <v>0</v>
      </c>
      <c r="DG50" s="151">
        <f t="shared" si="10"/>
        <v>0</v>
      </c>
      <c r="DH50" s="151">
        <f t="shared" si="10"/>
        <v>0</v>
      </c>
      <c r="DI50" s="151">
        <f t="shared" si="10"/>
        <v>0</v>
      </c>
      <c r="DJ50" s="151">
        <f t="shared" si="10"/>
        <v>0</v>
      </c>
      <c r="DK50" s="151">
        <f t="shared" si="10"/>
        <v>0</v>
      </c>
      <c r="DL50" s="151">
        <f t="shared" si="10"/>
        <v>0</v>
      </c>
      <c r="DM50" s="151">
        <f t="shared" si="10"/>
        <v>0</v>
      </c>
      <c r="DN50" s="151">
        <f t="shared" si="10"/>
        <v>0</v>
      </c>
      <c r="DO50" s="151">
        <f t="shared" si="10"/>
        <v>0</v>
      </c>
      <c r="DP50" s="151">
        <f t="shared" si="10"/>
        <v>0</v>
      </c>
      <c r="DQ50" s="151">
        <f t="shared" si="10"/>
        <v>0</v>
      </c>
      <c r="DR50" s="151">
        <f t="shared" si="10"/>
        <v>0</v>
      </c>
      <c r="DS50" s="151">
        <f t="shared" si="10"/>
        <v>0</v>
      </c>
      <c r="DT50" s="151">
        <f t="shared" si="10"/>
        <v>0</v>
      </c>
      <c r="DU50" s="151">
        <f t="shared" si="10"/>
        <v>0</v>
      </c>
      <c r="DV50" s="151">
        <f t="shared" si="10"/>
        <v>0</v>
      </c>
    </row>
    <row r="51" spans="1:126" ht="12.75" customHeight="1">
      <c r="A51" s="21"/>
      <c r="B51" s="98" t="str">
        <f t="shared" si="8"/>
        <v>Директор</v>
      </c>
      <c r="C51" s="79" t="s">
        <v>77</v>
      </c>
      <c r="D51" s="143">
        <f t="shared" si="9"/>
        <v>0</v>
      </c>
      <c r="E51" s="64"/>
      <c r="F51" s="143">
        <f t="shared" ref="F51:DV51" si="11">SUM($F13:F13)*F33</f>
        <v>0</v>
      </c>
      <c r="G51" s="143">
        <f t="shared" si="11"/>
        <v>0</v>
      </c>
      <c r="H51" s="143">
        <f t="shared" si="11"/>
        <v>0</v>
      </c>
      <c r="I51" s="143">
        <f t="shared" si="11"/>
        <v>0</v>
      </c>
      <c r="J51" s="143">
        <f t="shared" si="11"/>
        <v>0</v>
      </c>
      <c r="K51" s="143">
        <f t="shared" si="11"/>
        <v>0</v>
      </c>
      <c r="L51" s="143">
        <f t="shared" si="11"/>
        <v>0</v>
      </c>
      <c r="M51" s="143">
        <f t="shared" si="11"/>
        <v>0</v>
      </c>
      <c r="N51" s="143">
        <f t="shared" si="11"/>
        <v>0</v>
      </c>
      <c r="O51" s="143">
        <f t="shared" si="11"/>
        <v>0</v>
      </c>
      <c r="P51" s="143">
        <f t="shared" si="11"/>
        <v>0</v>
      </c>
      <c r="Q51" s="143">
        <f t="shared" si="11"/>
        <v>0</v>
      </c>
      <c r="R51" s="143">
        <f t="shared" si="11"/>
        <v>0</v>
      </c>
      <c r="S51" s="143">
        <f t="shared" si="11"/>
        <v>0</v>
      </c>
      <c r="T51" s="143">
        <f t="shared" si="11"/>
        <v>0</v>
      </c>
      <c r="U51" s="143">
        <f t="shared" si="11"/>
        <v>0</v>
      </c>
      <c r="V51" s="143">
        <f t="shared" si="11"/>
        <v>0</v>
      </c>
      <c r="W51" s="143">
        <f t="shared" si="11"/>
        <v>0</v>
      </c>
      <c r="X51" s="143">
        <f t="shared" si="11"/>
        <v>0</v>
      </c>
      <c r="Y51" s="143">
        <f t="shared" si="11"/>
        <v>0</v>
      </c>
      <c r="Z51" s="143">
        <f t="shared" si="11"/>
        <v>0</v>
      </c>
      <c r="AA51" s="143">
        <f t="shared" si="11"/>
        <v>0</v>
      </c>
      <c r="AB51" s="143">
        <f t="shared" si="11"/>
        <v>0</v>
      </c>
      <c r="AC51" s="143">
        <f t="shared" si="11"/>
        <v>0</v>
      </c>
      <c r="AD51" s="143">
        <f t="shared" si="11"/>
        <v>0</v>
      </c>
      <c r="AE51" s="143">
        <f t="shared" si="11"/>
        <v>0</v>
      </c>
      <c r="AF51" s="143">
        <f t="shared" si="11"/>
        <v>0</v>
      </c>
      <c r="AG51" s="143">
        <f t="shared" si="11"/>
        <v>0</v>
      </c>
      <c r="AH51" s="143">
        <f t="shared" si="11"/>
        <v>0</v>
      </c>
      <c r="AI51" s="143">
        <f t="shared" si="11"/>
        <v>0</v>
      </c>
      <c r="AJ51" s="143">
        <f t="shared" si="11"/>
        <v>0</v>
      </c>
      <c r="AK51" s="143">
        <f t="shared" si="11"/>
        <v>0</v>
      </c>
      <c r="AL51" s="143">
        <f t="shared" si="11"/>
        <v>0</v>
      </c>
      <c r="AM51" s="143">
        <f t="shared" si="11"/>
        <v>0</v>
      </c>
      <c r="AN51" s="143">
        <f t="shared" si="11"/>
        <v>0</v>
      </c>
      <c r="AO51" s="143">
        <f t="shared" si="11"/>
        <v>0</v>
      </c>
      <c r="AP51" s="143">
        <f t="shared" si="11"/>
        <v>0</v>
      </c>
      <c r="AQ51" s="143">
        <f t="shared" si="11"/>
        <v>0</v>
      </c>
      <c r="AR51" s="143">
        <f t="shared" si="11"/>
        <v>0</v>
      </c>
      <c r="AS51" s="143">
        <f t="shared" si="11"/>
        <v>0</v>
      </c>
      <c r="AT51" s="143">
        <f t="shared" si="11"/>
        <v>0</v>
      </c>
      <c r="AU51" s="143">
        <f t="shared" si="11"/>
        <v>0</v>
      </c>
      <c r="AV51" s="143">
        <f t="shared" si="11"/>
        <v>0</v>
      </c>
      <c r="AW51" s="143">
        <f t="shared" si="11"/>
        <v>0</v>
      </c>
      <c r="AX51" s="143">
        <f t="shared" si="11"/>
        <v>0</v>
      </c>
      <c r="AY51" s="143">
        <f t="shared" si="11"/>
        <v>0</v>
      </c>
      <c r="AZ51" s="143">
        <f t="shared" si="11"/>
        <v>0</v>
      </c>
      <c r="BA51" s="143">
        <f t="shared" si="11"/>
        <v>0</v>
      </c>
      <c r="BB51" s="143">
        <f t="shared" si="11"/>
        <v>0</v>
      </c>
      <c r="BC51" s="143">
        <f t="shared" si="11"/>
        <v>0</v>
      </c>
      <c r="BD51" s="143">
        <f t="shared" si="11"/>
        <v>0</v>
      </c>
      <c r="BE51" s="143">
        <f t="shared" si="11"/>
        <v>0</v>
      </c>
      <c r="BF51" s="143">
        <f t="shared" si="11"/>
        <v>0</v>
      </c>
      <c r="BG51" s="143">
        <f t="shared" si="11"/>
        <v>0</v>
      </c>
      <c r="BH51" s="143">
        <f t="shared" si="11"/>
        <v>0</v>
      </c>
      <c r="BI51" s="143">
        <f t="shared" si="11"/>
        <v>0</v>
      </c>
      <c r="BJ51" s="143">
        <f t="shared" si="11"/>
        <v>0</v>
      </c>
      <c r="BK51" s="143">
        <f t="shared" si="11"/>
        <v>0</v>
      </c>
      <c r="BL51" s="143">
        <f t="shared" si="11"/>
        <v>0</v>
      </c>
      <c r="BM51" s="143">
        <f t="shared" si="11"/>
        <v>0</v>
      </c>
      <c r="BN51" s="143">
        <f t="shared" si="11"/>
        <v>0</v>
      </c>
      <c r="BO51" s="143">
        <f t="shared" si="11"/>
        <v>0</v>
      </c>
      <c r="BP51" s="143">
        <f t="shared" si="11"/>
        <v>0</v>
      </c>
      <c r="BQ51" s="143">
        <f t="shared" si="11"/>
        <v>0</v>
      </c>
      <c r="BR51" s="143">
        <f t="shared" si="11"/>
        <v>0</v>
      </c>
      <c r="BS51" s="143">
        <f t="shared" si="11"/>
        <v>0</v>
      </c>
      <c r="BT51" s="143">
        <f t="shared" si="11"/>
        <v>0</v>
      </c>
      <c r="BU51" s="143">
        <f t="shared" si="11"/>
        <v>0</v>
      </c>
      <c r="BV51" s="143">
        <f t="shared" si="11"/>
        <v>0</v>
      </c>
      <c r="BW51" s="143">
        <f t="shared" si="11"/>
        <v>0</v>
      </c>
      <c r="BX51" s="143">
        <f t="shared" si="11"/>
        <v>0</v>
      </c>
      <c r="BY51" s="143">
        <f t="shared" si="11"/>
        <v>0</v>
      </c>
      <c r="BZ51" s="143">
        <f t="shared" si="11"/>
        <v>0</v>
      </c>
      <c r="CA51" s="143">
        <f t="shared" si="11"/>
        <v>0</v>
      </c>
      <c r="CB51" s="143">
        <f t="shared" si="11"/>
        <v>0</v>
      </c>
      <c r="CC51" s="143">
        <f t="shared" si="11"/>
        <v>0</v>
      </c>
      <c r="CD51" s="143">
        <f t="shared" si="11"/>
        <v>0</v>
      </c>
      <c r="CE51" s="143">
        <f t="shared" si="11"/>
        <v>0</v>
      </c>
      <c r="CF51" s="143">
        <f t="shared" si="11"/>
        <v>0</v>
      </c>
      <c r="CG51" s="143">
        <f t="shared" si="11"/>
        <v>0</v>
      </c>
      <c r="CH51" s="143">
        <f t="shared" si="11"/>
        <v>0</v>
      </c>
      <c r="CI51" s="143">
        <f t="shared" si="11"/>
        <v>0</v>
      </c>
      <c r="CJ51" s="143">
        <f t="shared" si="11"/>
        <v>0</v>
      </c>
      <c r="CK51" s="143">
        <f t="shared" si="11"/>
        <v>0</v>
      </c>
      <c r="CL51" s="143">
        <f t="shared" si="11"/>
        <v>0</v>
      </c>
      <c r="CM51" s="143">
        <f t="shared" si="11"/>
        <v>0</v>
      </c>
      <c r="CN51" s="143">
        <f t="shared" si="11"/>
        <v>0</v>
      </c>
      <c r="CO51" s="143">
        <f t="shared" si="11"/>
        <v>0</v>
      </c>
      <c r="CP51" s="143">
        <f t="shared" si="11"/>
        <v>0</v>
      </c>
      <c r="CQ51" s="143">
        <f t="shared" si="11"/>
        <v>0</v>
      </c>
      <c r="CR51" s="143">
        <f t="shared" si="11"/>
        <v>0</v>
      </c>
      <c r="CS51" s="143">
        <f t="shared" si="11"/>
        <v>0</v>
      </c>
      <c r="CT51" s="143">
        <f t="shared" si="11"/>
        <v>0</v>
      </c>
      <c r="CU51" s="143">
        <f t="shared" si="11"/>
        <v>0</v>
      </c>
      <c r="CV51" s="143">
        <f t="shared" si="11"/>
        <v>0</v>
      </c>
      <c r="CW51" s="143">
        <f t="shared" si="11"/>
        <v>0</v>
      </c>
      <c r="CX51" s="143">
        <f t="shared" si="11"/>
        <v>0</v>
      </c>
      <c r="CY51" s="143">
        <f t="shared" si="11"/>
        <v>0</v>
      </c>
      <c r="CZ51" s="143">
        <f t="shared" si="11"/>
        <v>0</v>
      </c>
      <c r="DA51" s="143">
        <f t="shared" si="11"/>
        <v>0</v>
      </c>
      <c r="DB51" s="143">
        <f t="shared" si="11"/>
        <v>0</v>
      </c>
      <c r="DC51" s="143">
        <f t="shared" si="11"/>
        <v>0</v>
      </c>
      <c r="DD51" s="143">
        <f t="shared" si="11"/>
        <v>0</v>
      </c>
      <c r="DE51" s="143">
        <f t="shared" si="11"/>
        <v>0</v>
      </c>
      <c r="DF51" s="143">
        <f t="shared" si="11"/>
        <v>0</v>
      </c>
      <c r="DG51" s="143">
        <f t="shared" si="11"/>
        <v>0</v>
      </c>
      <c r="DH51" s="143">
        <f t="shared" si="11"/>
        <v>0</v>
      </c>
      <c r="DI51" s="143">
        <f t="shared" si="11"/>
        <v>0</v>
      </c>
      <c r="DJ51" s="143">
        <f t="shared" si="11"/>
        <v>0</v>
      </c>
      <c r="DK51" s="143">
        <f t="shared" si="11"/>
        <v>0</v>
      </c>
      <c r="DL51" s="143">
        <f t="shared" si="11"/>
        <v>0</v>
      </c>
      <c r="DM51" s="143">
        <f t="shared" si="11"/>
        <v>0</v>
      </c>
      <c r="DN51" s="143">
        <f t="shared" si="11"/>
        <v>0</v>
      </c>
      <c r="DO51" s="143">
        <f t="shared" si="11"/>
        <v>0</v>
      </c>
      <c r="DP51" s="143">
        <f t="shared" si="11"/>
        <v>0</v>
      </c>
      <c r="DQ51" s="143">
        <f t="shared" si="11"/>
        <v>0</v>
      </c>
      <c r="DR51" s="143">
        <f t="shared" si="11"/>
        <v>0</v>
      </c>
      <c r="DS51" s="143">
        <f t="shared" si="11"/>
        <v>0</v>
      </c>
      <c r="DT51" s="143">
        <f t="shared" si="11"/>
        <v>0</v>
      </c>
      <c r="DU51" s="143">
        <f t="shared" si="11"/>
        <v>0</v>
      </c>
      <c r="DV51" s="143">
        <f t="shared" si="11"/>
        <v>0</v>
      </c>
    </row>
    <row r="52" spans="1:126" ht="12.75" customHeight="1">
      <c r="A52" s="21"/>
      <c r="B52" s="98" t="str">
        <f t="shared" si="8"/>
        <v>Главный бухгалтер</v>
      </c>
      <c r="C52" s="79" t="s">
        <v>77</v>
      </c>
      <c r="D52" s="143">
        <f t="shared" si="9"/>
        <v>0</v>
      </c>
      <c r="E52" s="64"/>
      <c r="F52" s="143">
        <f t="shared" ref="F52:DV52" si="12">SUM($F14:F14)*F34</f>
        <v>0</v>
      </c>
      <c r="G52" s="143">
        <f t="shared" si="12"/>
        <v>0</v>
      </c>
      <c r="H52" s="143">
        <f t="shared" si="12"/>
        <v>0</v>
      </c>
      <c r="I52" s="143">
        <f t="shared" si="12"/>
        <v>0</v>
      </c>
      <c r="J52" s="143">
        <f t="shared" si="12"/>
        <v>0</v>
      </c>
      <c r="K52" s="143">
        <f t="shared" si="12"/>
        <v>0</v>
      </c>
      <c r="L52" s="143">
        <f t="shared" si="12"/>
        <v>0</v>
      </c>
      <c r="M52" s="143">
        <f t="shared" si="12"/>
        <v>0</v>
      </c>
      <c r="N52" s="143">
        <f t="shared" si="12"/>
        <v>0</v>
      </c>
      <c r="O52" s="143">
        <f t="shared" si="12"/>
        <v>0</v>
      </c>
      <c r="P52" s="143">
        <f t="shared" si="12"/>
        <v>0</v>
      </c>
      <c r="Q52" s="143">
        <f t="shared" si="12"/>
        <v>0</v>
      </c>
      <c r="R52" s="143">
        <f t="shared" si="12"/>
        <v>0</v>
      </c>
      <c r="S52" s="143">
        <f t="shared" si="12"/>
        <v>0</v>
      </c>
      <c r="T52" s="143">
        <f t="shared" si="12"/>
        <v>0</v>
      </c>
      <c r="U52" s="143">
        <f t="shared" si="12"/>
        <v>0</v>
      </c>
      <c r="V52" s="143">
        <f t="shared" si="12"/>
        <v>0</v>
      </c>
      <c r="W52" s="143">
        <f t="shared" si="12"/>
        <v>0</v>
      </c>
      <c r="X52" s="143">
        <f t="shared" si="12"/>
        <v>0</v>
      </c>
      <c r="Y52" s="143">
        <f t="shared" si="12"/>
        <v>0</v>
      </c>
      <c r="Z52" s="143">
        <f t="shared" si="12"/>
        <v>0</v>
      </c>
      <c r="AA52" s="143">
        <f t="shared" si="12"/>
        <v>0</v>
      </c>
      <c r="AB52" s="143">
        <f t="shared" si="12"/>
        <v>0</v>
      </c>
      <c r="AC52" s="143">
        <f t="shared" si="12"/>
        <v>0</v>
      </c>
      <c r="AD52" s="143">
        <f t="shared" si="12"/>
        <v>0</v>
      </c>
      <c r="AE52" s="143">
        <f t="shared" si="12"/>
        <v>0</v>
      </c>
      <c r="AF52" s="143">
        <f t="shared" si="12"/>
        <v>0</v>
      </c>
      <c r="AG52" s="143">
        <f t="shared" si="12"/>
        <v>0</v>
      </c>
      <c r="AH52" s="143">
        <f t="shared" si="12"/>
        <v>0</v>
      </c>
      <c r="AI52" s="143">
        <f t="shared" si="12"/>
        <v>0</v>
      </c>
      <c r="AJ52" s="143">
        <f t="shared" si="12"/>
        <v>0</v>
      </c>
      <c r="AK52" s="143">
        <f t="shared" si="12"/>
        <v>0</v>
      </c>
      <c r="AL52" s="143">
        <f t="shared" si="12"/>
        <v>0</v>
      </c>
      <c r="AM52" s="143">
        <f t="shared" si="12"/>
        <v>0</v>
      </c>
      <c r="AN52" s="143">
        <f t="shared" si="12"/>
        <v>0</v>
      </c>
      <c r="AO52" s="143">
        <f t="shared" si="12"/>
        <v>0</v>
      </c>
      <c r="AP52" s="143">
        <f t="shared" si="12"/>
        <v>0</v>
      </c>
      <c r="AQ52" s="143">
        <f t="shared" si="12"/>
        <v>0</v>
      </c>
      <c r="AR52" s="143">
        <f t="shared" si="12"/>
        <v>0</v>
      </c>
      <c r="AS52" s="143">
        <f t="shared" si="12"/>
        <v>0</v>
      </c>
      <c r="AT52" s="143">
        <f t="shared" si="12"/>
        <v>0</v>
      </c>
      <c r="AU52" s="143">
        <f t="shared" si="12"/>
        <v>0</v>
      </c>
      <c r="AV52" s="143">
        <f t="shared" si="12"/>
        <v>0</v>
      </c>
      <c r="AW52" s="143">
        <f t="shared" si="12"/>
        <v>0</v>
      </c>
      <c r="AX52" s="143">
        <f t="shared" si="12"/>
        <v>0</v>
      </c>
      <c r="AY52" s="143">
        <f t="shared" si="12"/>
        <v>0</v>
      </c>
      <c r="AZ52" s="143">
        <f t="shared" si="12"/>
        <v>0</v>
      </c>
      <c r="BA52" s="143">
        <f t="shared" si="12"/>
        <v>0</v>
      </c>
      <c r="BB52" s="143">
        <f t="shared" si="12"/>
        <v>0</v>
      </c>
      <c r="BC52" s="143">
        <f t="shared" si="12"/>
        <v>0</v>
      </c>
      <c r="BD52" s="143">
        <f t="shared" si="12"/>
        <v>0</v>
      </c>
      <c r="BE52" s="143">
        <f t="shared" si="12"/>
        <v>0</v>
      </c>
      <c r="BF52" s="143">
        <f t="shared" si="12"/>
        <v>0</v>
      </c>
      <c r="BG52" s="143">
        <f t="shared" si="12"/>
        <v>0</v>
      </c>
      <c r="BH52" s="143">
        <f t="shared" si="12"/>
        <v>0</v>
      </c>
      <c r="BI52" s="143">
        <f t="shared" si="12"/>
        <v>0</v>
      </c>
      <c r="BJ52" s="143">
        <f t="shared" si="12"/>
        <v>0</v>
      </c>
      <c r="BK52" s="143">
        <f t="shared" si="12"/>
        <v>0</v>
      </c>
      <c r="BL52" s="143">
        <f t="shared" si="12"/>
        <v>0</v>
      </c>
      <c r="BM52" s="143">
        <f t="shared" si="12"/>
        <v>0</v>
      </c>
      <c r="BN52" s="143">
        <f t="shared" si="12"/>
        <v>0</v>
      </c>
      <c r="BO52" s="143">
        <f t="shared" si="12"/>
        <v>0</v>
      </c>
      <c r="BP52" s="143">
        <f t="shared" si="12"/>
        <v>0</v>
      </c>
      <c r="BQ52" s="143">
        <f t="shared" si="12"/>
        <v>0</v>
      </c>
      <c r="BR52" s="143">
        <f t="shared" si="12"/>
        <v>0</v>
      </c>
      <c r="BS52" s="143">
        <f t="shared" si="12"/>
        <v>0</v>
      </c>
      <c r="BT52" s="143">
        <f t="shared" si="12"/>
        <v>0</v>
      </c>
      <c r="BU52" s="143">
        <f t="shared" si="12"/>
        <v>0</v>
      </c>
      <c r="BV52" s="143">
        <f t="shared" si="12"/>
        <v>0</v>
      </c>
      <c r="BW52" s="143">
        <f t="shared" si="12"/>
        <v>0</v>
      </c>
      <c r="BX52" s="143">
        <f t="shared" si="12"/>
        <v>0</v>
      </c>
      <c r="BY52" s="143">
        <f t="shared" si="12"/>
        <v>0</v>
      </c>
      <c r="BZ52" s="143">
        <f t="shared" si="12"/>
        <v>0</v>
      </c>
      <c r="CA52" s="143">
        <f t="shared" si="12"/>
        <v>0</v>
      </c>
      <c r="CB52" s="143">
        <f t="shared" si="12"/>
        <v>0</v>
      </c>
      <c r="CC52" s="143">
        <f t="shared" si="12"/>
        <v>0</v>
      </c>
      <c r="CD52" s="143">
        <f t="shared" si="12"/>
        <v>0</v>
      </c>
      <c r="CE52" s="143">
        <f t="shared" si="12"/>
        <v>0</v>
      </c>
      <c r="CF52" s="143">
        <f t="shared" si="12"/>
        <v>0</v>
      </c>
      <c r="CG52" s="143">
        <f t="shared" si="12"/>
        <v>0</v>
      </c>
      <c r="CH52" s="143">
        <f t="shared" si="12"/>
        <v>0</v>
      </c>
      <c r="CI52" s="143">
        <f t="shared" si="12"/>
        <v>0</v>
      </c>
      <c r="CJ52" s="143">
        <f t="shared" si="12"/>
        <v>0</v>
      </c>
      <c r="CK52" s="143">
        <f t="shared" si="12"/>
        <v>0</v>
      </c>
      <c r="CL52" s="143">
        <f t="shared" si="12"/>
        <v>0</v>
      </c>
      <c r="CM52" s="143">
        <f t="shared" si="12"/>
        <v>0</v>
      </c>
      <c r="CN52" s="143">
        <f t="shared" si="12"/>
        <v>0</v>
      </c>
      <c r="CO52" s="143">
        <f t="shared" si="12"/>
        <v>0</v>
      </c>
      <c r="CP52" s="143">
        <f t="shared" si="12"/>
        <v>0</v>
      </c>
      <c r="CQ52" s="143">
        <f t="shared" si="12"/>
        <v>0</v>
      </c>
      <c r="CR52" s="143">
        <f t="shared" si="12"/>
        <v>0</v>
      </c>
      <c r="CS52" s="143">
        <f t="shared" si="12"/>
        <v>0</v>
      </c>
      <c r="CT52" s="143">
        <f t="shared" si="12"/>
        <v>0</v>
      </c>
      <c r="CU52" s="143">
        <f t="shared" si="12"/>
        <v>0</v>
      </c>
      <c r="CV52" s="143">
        <f t="shared" si="12"/>
        <v>0</v>
      </c>
      <c r="CW52" s="143">
        <f t="shared" si="12"/>
        <v>0</v>
      </c>
      <c r="CX52" s="143">
        <f t="shared" si="12"/>
        <v>0</v>
      </c>
      <c r="CY52" s="143">
        <f t="shared" si="12"/>
        <v>0</v>
      </c>
      <c r="CZ52" s="143">
        <f t="shared" si="12"/>
        <v>0</v>
      </c>
      <c r="DA52" s="143">
        <f t="shared" si="12"/>
        <v>0</v>
      </c>
      <c r="DB52" s="143">
        <f t="shared" si="12"/>
        <v>0</v>
      </c>
      <c r="DC52" s="143">
        <f t="shared" si="12"/>
        <v>0</v>
      </c>
      <c r="DD52" s="143">
        <f t="shared" si="12"/>
        <v>0</v>
      </c>
      <c r="DE52" s="143">
        <f t="shared" si="12"/>
        <v>0</v>
      </c>
      <c r="DF52" s="143">
        <f t="shared" si="12"/>
        <v>0</v>
      </c>
      <c r="DG52" s="143">
        <f t="shared" si="12"/>
        <v>0</v>
      </c>
      <c r="DH52" s="143">
        <f t="shared" si="12"/>
        <v>0</v>
      </c>
      <c r="DI52" s="143">
        <f t="shared" si="12"/>
        <v>0</v>
      </c>
      <c r="DJ52" s="143">
        <f t="shared" si="12"/>
        <v>0</v>
      </c>
      <c r="DK52" s="143">
        <f t="shared" si="12"/>
        <v>0</v>
      </c>
      <c r="DL52" s="143">
        <f t="shared" si="12"/>
        <v>0</v>
      </c>
      <c r="DM52" s="143">
        <f t="shared" si="12"/>
        <v>0</v>
      </c>
      <c r="DN52" s="143">
        <f t="shared" si="12"/>
        <v>0</v>
      </c>
      <c r="DO52" s="143">
        <f t="shared" si="12"/>
        <v>0</v>
      </c>
      <c r="DP52" s="143">
        <f t="shared" si="12"/>
        <v>0</v>
      </c>
      <c r="DQ52" s="143">
        <f t="shared" si="12"/>
        <v>0</v>
      </c>
      <c r="DR52" s="143">
        <f t="shared" si="12"/>
        <v>0</v>
      </c>
      <c r="DS52" s="143">
        <f t="shared" si="12"/>
        <v>0</v>
      </c>
      <c r="DT52" s="143">
        <f t="shared" si="12"/>
        <v>0</v>
      </c>
      <c r="DU52" s="143">
        <f t="shared" si="12"/>
        <v>0</v>
      </c>
      <c r="DV52" s="143">
        <f t="shared" si="12"/>
        <v>0</v>
      </c>
    </row>
    <row r="53" spans="1:126" ht="12.75" customHeight="1">
      <c r="A53" s="62"/>
      <c r="B53" s="96" t="str">
        <f t="shared" si="8"/>
        <v>Производственный персонал</v>
      </c>
      <c r="C53" s="95" t="s">
        <v>77</v>
      </c>
      <c r="D53" s="195">
        <f t="shared" si="9"/>
        <v>0</v>
      </c>
      <c r="E53" s="69"/>
      <c r="F53" s="151">
        <f t="shared" ref="F53:DV53" si="13">SUM(F54:F59)</f>
        <v>0</v>
      </c>
      <c r="G53" s="151">
        <f t="shared" si="13"/>
        <v>0</v>
      </c>
      <c r="H53" s="151">
        <f t="shared" si="13"/>
        <v>0</v>
      </c>
      <c r="I53" s="151">
        <f t="shared" si="13"/>
        <v>0</v>
      </c>
      <c r="J53" s="151">
        <f t="shared" si="13"/>
        <v>0</v>
      </c>
      <c r="K53" s="151">
        <f t="shared" si="13"/>
        <v>0</v>
      </c>
      <c r="L53" s="151">
        <f t="shared" si="13"/>
        <v>0</v>
      </c>
      <c r="M53" s="151">
        <f t="shared" si="13"/>
        <v>0</v>
      </c>
      <c r="N53" s="151">
        <f t="shared" si="13"/>
        <v>0</v>
      </c>
      <c r="O53" s="151">
        <f t="shared" si="13"/>
        <v>0</v>
      </c>
      <c r="P53" s="151">
        <f t="shared" si="13"/>
        <v>0</v>
      </c>
      <c r="Q53" s="151">
        <f t="shared" si="13"/>
        <v>0</v>
      </c>
      <c r="R53" s="151">
        <f t="shared" si="13"/>
        <v>0</v>
      </c>
      <c r="S53" s="151">
        <f t="shared" si="13"/>
        <v>0</v>
      </c>
      <c r="T53" s="151">
        <f t="shared" si="13"/>
        <v>0</v>
      </c>
      <c r="U53" s="151">
        <f t="shared" si="13"/>
        <v>0</v>
      </c>
      <c r="V53" s="151">
        <f t="shared" si="13"/>
        <v>0</v>
      </c>
      <c r="W53" s="151">
        <f t="shared" si="13"/>
        <v>0</v>
      </c>
      <c r="X53" s="151">
        <f t="shared" si="13"/>
        <v>0</v>
      </c>
      <c r="Y53" s="151">
        <f t="shared" si="13"/>
        <v>0</v>
      </c>
      <c r="Z53" s="151">
        <f t="shared" si="13"/>
        <v>0</v>
      </c>
      <c r="AA53" s="151">
        <f t="shared" si="13"/>
        <v>0</v>
      </c>
      <c r="AB53" s="151">
        <f t="shared" si="13"/>
        <v>0</v>
      </c>
      <c r="AC53" s="151">
        <f t="shared" si="13"/>
        <v>0</v>
      </c>
      <c r="AD53" s="151">
        <f t="shared" si="13"/>
        <v>0</v>
      </c>
      <c r="AE53" s="151">
        <f t="shared" si="13"/>
        <v>0</v>
      </c>
      <c r="AF53" s="151">
        <f t="shared" si="13"/>
        <v>0</v>
      </c>
      <c r="AG53" s="151">
        <f t="shared" si="13"/>
        <v>0</v>
      </c>
      <c r="AH53" s="151">
        <f t="shared" si="13"/>
        <v>0</v>
      </c>
      <c r="AI53" s="151">
        <f t="shared" si="13"/>
        <v>0</v>
      </c>
      <c r="AJ53" s="151">
        <f t="shared" si="13"/>
        <v>0</v>
      </c>
      <c r="AK53" s="151">
        <f t="shared" si="13"/>
        <v>0</v>
      </c>
      <c r="AL53" s="151">
        <f t="shared" si="13"/>
        <v>0</v>
      </c>
      <c r="AM53" s="151">
        <f t="shared" si="13"/>
        <v>0</v>
      </c>
      <c r="AN53" s="151">
        <f t="shared" si="13"/>
        <v>0</v>
      </c>
      <c r="AO53" s="151">
        <f t="shared" si="13"/>
        <v>0</v>
      </c>
      <c r="AP53" s="151">
        <f t="shared" si="13"/>
        <v>0</v>
      </c>
      <c r="AQ53" s="151">
        <f t="shared" si="13"/>
        <v>0</v>
      </c>
      <c r="AR53" s="151">
        <f t="shared" si="13"/>
        <v>0</v>
      </c>
      <c r="AS53" s="151">
        <f t="shared" si="13"/>
        <v>0</v>
      </c>
      <c r="AT53" s="151">
        <f t="shared" si="13"/>
        <v>0</v>
      </c>
      <c r="AU53" s="151">
        <f t="shared" si="13"/>
        <v>0</v>
      </c>
      <c r="AV53" s="151">
        <f t="shared" si="13"/>
        <v>0</v>
      </c>
      <c r="AW53" s="151">
        <f t="shared" si="13"/>
        <v>0</v>
      </c>
      <c r="AX53" s="151">
        <f t="shared" si="13"/>
        <v>0</v>
      </c>
      <c r="AY53" s="151">
        <f t="shared" si="13"/>
        <v>0</v>
      </c>
      <c r="AZ53" s="151">
        <f t="shared" si="13"/>
        <v>0</v>
      </c>
      <c r="BA53" s="151">
        <f t="shared" si="13"/>
        <v>0</v>
      </c>
      <c r="BB53" s="151">
        <f t="shared" si="13"/>
        <v>0</v>
      </c>
      <c r="BC53" s="151">
        <f t="shared" si="13"/>
        <v>0</v>
      </c>
      <c r="BD53" s="151">
        <f t="shared" si="13"/>
        <v>0</v>
      </c>
      <c r="BE53" s="151">
        <f t="shared" si="13"/>
        <v>0</v>
      </c>
      <c r="BF53" s="151">
        <f t="shared" si="13"/>
        <v>0</v>
      </c>
      <c r="BG53" s="151">
        <f t="shared" si="13"/>
        <v>0</v>
      </c>
      <c r="BH53" s="151">
        <f t="shared" si="13"/>
        <v>0</v>
      </c>
      <c r="BI53" s="151">
        <f t="shared" si="13"/>
        <v>0</v>
      </c>
      <c r="BJ53" s="151">
        <f t="shared" si="13"/>
        <v>0</v>
      </c>
      <c r="BK53" s="151">
        <f t="shared" si="13"/>
        <v>0</v>
      </c>
      <c r="BL53" s="151">
        <f t="shared" si="13"/>
        <v>0</v>
      </c>
      <c r="BM53" s="151">
        <f t="shared" si="13"/>
        <v>0</v>
      </c>
      <c r="BN53" s="151">
        <f t="shared" si="13"/>
        <v>0</v>
      </c>
      <c r="BO53" s="151">
        <f t="shared" si="13"/>
        <v>0</v>
      </c>
      <c r="BP53" s="151">
        <f t="shared" si="13"/>
        <v>0</v>
      </c>
      <c r="BQ53" s="151">
        <f t="shared" si="13"/>
        <v>0</v>
      </c>
      <c r="BR53" s="151">
        <f t="shared" si="13"/>
        <v>0</v>
      </c>
      <c r="BS53" s="151">
        <f t="shared" si="13"/>
        <v>0</v>
      </c>
      <c r="BT53" s="151">
        <f t="shared" si="13"/>
        <v>0</v>
      </c>
      <c r="BU53" s="151">
        <f t="shared" si="13"/>
        <v>0</v>
      </c>
      <c r="BV53" s="151">
        <f t="shared" si="13"/>
        <v>0</v>
      </c>
      <c r="BW53" s="151">
        <f t="shared" si="13"/>
        <v>0</v>
      </c>
      <c r="BX53" s="151">
        <f t="shared" si="13"/>
        <v>0</v>
      </c>
      <c r="BY53" s="151">
        <f t="shared" si="13"/>
        <v>0</v>
      </c>
      <c r="BZ53" s="151">
        <f t="shared" si="13"/>
        <v>0</v>
      </c>
      <c r="CA53" s="151">
        <f t="shared" si="13"/>
        <v>0</v>
      </c>
      <c r="CB53" s="151">
        <f t="shared" si="13"/>
        <v>0</v>
      </c>
      <c r="CC53" s="151">
        <f t="shared" si="13"/>
        <v>0</v>
      </c>
      <c r="CD53" s="151">
        <f t="shared" si="13"/>
        <v>0</v>
      </c>
      <c r="CE53" s="151">
        <f t="shared" si="13"/>
        <v>0</v>
      </c>
      <c r="CF53" s="151">
        <f t="shared" si="13"/>
        <v>0</v>
      </c>
      <c r="CG53" s="151">
        <f t="shared" si="13"/>
        <v>0</v>
      </c>
      <c r="CH53" s="151">
        <f t="shared" si="13"/>
        <v>0</v>
      </c>
      <c r="CI53" s="151">
        <f t="shared" si="13"/>
        <v>0</v>
      </c>
      <c r="CJ53" s="151">
        <f t="shared" si="13"/>
        <v>0</v>
      </c>
      <c r="CK53" s="151">
        <f t="shared" si="13"/>
        <v>0</v>
      </c>
      <c r="CL53" s="151">
        <f t="shared" si="13"/>
        <v>0</v>
      </c>
      <c r="CM53" s="151">
        <f t="shared" si="13"/>
        <v>0</v>
      </c>
      <c r="CN53" s="151">
        <f t="shared" si="13"/>
        <v>0</v>
      </c>
      <c r="CO53" s="151">
        <f t="shared" si="13"/>
        <v>0</v>
      </c>
      <c r="CP53" s="151">
        <f t="shared" si="13"/>
        <v>0</v>
      </c>
      <c r="CQ53" s="151">
        <f t="shared" si="13"/>
        <v>0</v>
      </c>
      <c r="CR53" s="151">
        <f t="shared" si="13"/>
        <v>0</v>
      </c>
      <c r="CS53" s="151">
        <f t="shared" si="13"/>
        <v>0</v>
      </c>
      <c r="CT53" s="151">
        <f t="shared" si="13"/>
        <v>0</v>
      </c>
      <c r="CU53" s="151">
        <f t="shared" si="13"/>
        <v>0</v>
      </c>
      <c r="CV53" s="151">
        <f t="shared" si="13"/>
        <v>0</v>
      </c>
      <c r="CW53" s="151">
        <f t="shared" si="13"/>
        <v>0</v>
      </c>
      <c r="CX53" s="151">
        <f t="shared" si="13"/>
        <v>0</v>
      </c>
      <c r="CY53" s="151">
        <f t="shared" si="13"/>
        <v>0</v>
      </c>
      <c r="CZ53" s="151">
        <f t="shared" si="13"/>
        <v>0</v>
      </c>
      <c r="DA53" s="151">
        <f t="shared" si="13"/>
        <v>0</v>
      </c>
      <c r="DB53" s="151">
        <f t="shared" si="13"/>
        <v>0</v>
      </c>
      <c r="DC53" s="151">
        <f t="shared" si="13"/>
        <v>0</v>
      </c>
      <c r="DD53" s="151">
        <f t="shared" si="13"/>
        <v>0</v>
      </c>
      <c r="DE53" s="151">
        <f t="shared" si="13"/>
        <v>0</v>
      </c>
      <c r="DF53" s="151">
        <f t="shared" si="13"/>
        <v>0</v>
      </c>
      <c r="DG53" s="151">
        <f t="shared" si="13"/>
        <v>0</v>
      </c>
      <c r="DH53" s="151">
        <f t="shared" si="13"/>
        <v>0</v>
      </c>
      <c r="DI53" s="151">
        <f t="shared" si="13"/>
        <v>0</v>
      </c>
      <c r="DJ53" s="151">
        <f t="shared" si="13"/>
        <v>0</v>
      </c>
      <c r="DK53" s="151">
        <f t="shared" si="13"/>
        <v>0</v>
      </c>
      <c r="DL53" s="151">
        <f t="shared" si="13"/>
        <v>0</v>
      </c>
      <c r="DM53" s="151">
        <f t="shared" si="13"/>
        <v>0</v>
      </c>
      <c r="DN53" s="151">
        <f t="shared" si="13"/>
        <v>0</v>
      </c>
      <c r="DO53" s="151">
        <f t="shared" si="13"/>
        <v>0</v>
      </c>
      <c r="DP53" s="151">
        <f t="shared" si="13"/>
        <v>0</v>
      </c>
      <c r="DQ53" s="151">
        <f t="shared" si="13"/>
        <v>0</v>
      </c>
      <c r="DR53" s="151">
        <f t="shared" si="13"/>
        <v>0</v>
      </c>
      <c r="DS53" s="151">
        <f t="shared" si="13"/>
        <v>0</v>
      </c>
      <c r="DT53" s="151">
        <f t="shared" si="13"/>
        <v>0</v>
      </c>
      <c r="DU53" s="151">
        <f t="shared" si="13"/>
        <v>0</v>
      </c>
      <c r="DV53" s="151">
        <f t="shared" si="13"/>
        <v>0</v>
      </c>
    </row>
    <row r="54" spans="1:126" ht="12.75" customHeight="1">
      <c r="A54" s="21"/>
      <c r="B54" s="98" t="str">
        <f t="shared" si="8"/>
        <v>Технический директор</v>
      </c>
      <c r="C54" s="79" t="s">
        <v>77</v>
      </c>
      <c r="D54" s="143">
        <f t="shared" si="9"/>
        <v>0</v>
      </c>
      <c r="E54" s="64"/>
      <c r="F54" s="143">
        <f t="shared" ref="F54:DV54" si="14">SUM($F16:F16)*F36</f>
        <v>0</v>
      </c>
      <c r="G54" s="143">
        <f t="shared" si="14"/>
        <v>0</v>
      </c>
      <c r="H54" s="143">
        <f t="shared" si="14"/>
        <v>0</v>
      </c>
      <c r="I54" s="143">
        <f t="shared" si="14"/>
        <v>0</v>
      </c>
      <c r="J54" s="143">
        <f t="shared" si="14"/>
        <v>0</v>
      </c>
      <c r="K54" s="143">
        <f t="shared" si="14"/>
        <v>0</v>
      </c>
      <c r="L54" s="143">
        <f t="shared" si="14"/>
        <v>0</v>
      </c>
      <c r="M54" s="143">
        <f t="shared" si="14"/>
        <v>0</v>
      </c>
      <c r="N54" s="143">
        <f t="shared" si="14"/>
        <v>0</v>
      </c>
      <c r="O54" s="143">
        <f t="shared" si="14"/>
        <v>0</v>
      </c>
      <c r="P54" s="143">
        <f t="shared" si="14"/>
        <v>0</v>
      </c>
      <c r="Q54" s="143">
        <f t="shared" si="14"/>
        <v>0</v>
      </c>
      <c r="R54" s="143">
        <f t="shared" si="14"/>
        <v>0</v>
      </c>
      <c r="S54" s="143">
        <f t="shared" si="14"/>
        <v>0</v>
      </c>
      <c r="T54" s="143">
        <f t="shared" si="14"/>
        <v>0</v>
      </c>
      <c r="U54" s="143">
        <f t="shared" si="14"/>
        <v>0</v>
      </c>
      <c r="V54" s="143">
        <f t="shared" si="14"/>
        <v>0</v>
      </c>
      <c r="W54" s="143">
        <f t="shared" si="14"/>
        <v>0</v>
      </c>
      <c r="X54" s="143">
        <f t="shared" si="14"/>
        <v>0</v>
      </c>
      <c r="Y54" s="143">
        <f t="shared" si="14"/>
        <v>0</v>
      </c>
      <c r="Z54" s="143">
        <f t="shared" si="14"/>
        <v>0</v>
      </c>
      <c r="AA54" s="143">
        <f t="shared" si="14"/>
        <v>0</v>
      </c>
      <c r="AB54" s="143">
        <f t="shared" si="14"/>
        <v>0</v>
      </c>
      <c r="AC54" s="143">
        <f t="shared" si="14"/>
        <v>0</v>
      </c>
      <c r="AD54" s="143">
        <f t="shared" si="14"/>
        <v>0</v>
      </c>
      <c r="AE54" s="143">
        <f t="shared" si="14"/>
        <v>0</v>
      </c>
      <c r="AF54" s="143">
        <f t="shared" si="14"/>
        <v>0</v>
      </c>
      <c r="AG54" s="143">
        <f t="shared" si="14"/>
        <v>0</v>
      </c>
      <c r="AH54" s="143">
        <f t="shared" si="14"/>
        <v>0</v>
      </c>
      <c r="AI54" s="143">
        <f t="shared" si="14"/>
        <v>0</v>
      </c>
      <c r="AJ54" s="143">
        <f t="shared" si="14"/>
        <v>0</v>
      </c>
      <c r="AK54" s="143">
        <f t="shared" si="14"/>
        <v>0</v>
      </c>
      <c r="AL54" s="143">
        <f t="shared" si="14"/>
        <v>0</v>
      </c>
      <c r="AM54" s="143">
        <f t="shared" si="14"/>
        <v>0</v>
      </c>
      <c r="AN54" s="143">
        <f t="shared" si="14"/>
        <v>0</v>
      </c>
      <c r="AO54" s="143">
        <f t="shared" si="14"/>
        <v>0</v>
      </c>
      <c r="AP54" s="143">
        <f t="shared" si="14"/>
        <v>0</v>
      </c>
      <c r="AQ54" s="143">
        <f t="shared" si="14"/>
        <v>0</v>
      </c>
      <c r="AR54" s="143">
        <f t="shared" si="14"/>
        <v>0</v>
      </c>
      <c r="AS54" s="143">
        <f t="shared" si="14"/>
        <v>0</v>
      </c>
      <c r="AT54" s="143">
        <f t="shared" si="14"/>
        <v>0</v>
      </c>
      <c r="AU54" s="143">
        <f t="shared" si="14"/>
        <v>0</v>
      </c>
      <c r="AV54" s="143">
        <f t="shared" si="14"/>
        <v>0</v>
      </c>
      <c r="AW54" s="143">
        <f t="shared" si="14"/>
        <v>0</v>
      </c>
      <c r="AX54" s="143">
        <f t="shared" si="14"/>
        <v>0</v>
      </c>
      <c r="AY54" s="143">
        <f t="shared" si="14"/>
        <v>0</v>
      </c>
      <c r="AZ54" s="143">
        <f t="shared" si="14"/>
        <v>0</v>
      </c>
      <c r="BA54" s="143">
        <f t="shared" si="14"/>
        <v>0</v>
      </c>
      <c r="BB54" s="143">
        <f t="shared" si="14"/>
        <v>0</v>
      </c>
      <c r="BC54" s="143">
        <f t="shared" si="14"/>
        <v>0</v>
      </c>
      <c r="BD54" s="143">
        <f t="shared" si="14"/>
        <v>0</v>
      </c>
      <c r="BE54" s="143">
        <f t="shared" si="14"/>
        <v>0</v>
      </c>
      <c r="BF54" s="143">
        <f t="shared" si="14"/>
        <v>0</v>
      </c>
      <c r="BG54" s="143">
        <f t="shared" si="14"/>
        <v>0</v>
      </c>
      <c r="BH54" s="143">
        <f t="shared" si="14"/>
        <v>0</v>
      </c>
      <c r="BI54" s="143">
        <f t="shared" si="14"/>
        <v>0</v>
      </c>
      <c r="BJ54" s="143">
        <f t="shared" si="14"/>
        <v>0</v>
      </c>
      <c r="BK54" s="143">
        <f t="shared" si="14"/>
        <v>0</v>
      </c>
      <c r="BL54" s="143">
        <f t="shared" si="14"/>
        <v>0</v>
      </c>
      <c r="BM54" s="143">
        <f t="shared" si="14"/>
        <v>0</v>
      </c>
      <c r="BN54" s="143">
        <f t="shared" si="14"/>
        <v>0</v>
      </c>
      <c r="BO54" s="143">
        <f t="shared" si="14"/>
        <v>0</v>
      </c>
      <c r="BP54" s="143">
        <f t="shared" si="14"/>
        <v>0</v>
      </c>
      <c r="BQ54" s="143">
        <f t="shared" si="14"/>
        <v>0</v>
      </c>
      <c r="BR54" s="143">
        <f t="shared" si="14"/>
        <v>0</v>
      </c>
      <c r="BS54" s="143">
        <f t="shared" si="14"/>
        <v>0</v>
      </c>
      <c r="BT54" s="143">
        <f t="shared" si="14"/>
        <v>0</v>
      </c>
      <c r="BU54" s="143">
        <f t="shared" si="14"/>
        <v>0</v>
      </c>
      <c r="BV54" s="143">
        <f t="shared" si="14"/>
        <v>0</v>
      </c>
      <c r="BW54" s="143">
        <f t="shared" si="14"/>
        <v>0</v>
      </c>
      <c r="BX54" s="143">
        <f t="shared" si="14"/>
        <v>0</v>
      </c>
      <c r="BY54" s="143">
        <f t="shared" si="14"/>
        <v>0</v>
      </c>
      <c r="BZ54" s="143">
        <f t="shared" si="14"/>
        <v>0</v>
      </c>
      <c r="CA54" s="143">
        <f t="shared" si="14"/>
        <v>0</v>
      </c>
      <c r="CB54" s="143">
        <f t="shared" si="14"/>
        <v>0</v>
      </c>
      <c r="CC54" s="143">
        <f t="shared" si="14"/>
        <v>0</v>
      </c>
      <c r="CD54" s="143">
        <f t="shared" si="14"/>
        <v>0</v>
      </c>
      <c r="CE54" s="143">
        <f t="shared" si="14"/>
        <v>0</v>
      </c>
      <c r="CF54" s="143">
        <f t="shared" si="14"/>
        <v>0</v>
      </c>
      <c r="CG54" s="143">
        <f t="shared" si="14"/>
        <v>0</v>
      </c>
      <c r="CH54" s="143">
        <f t="shared" si="14"/>
        <v>0</v>
      </c>
      <c r="CI54" s="143">
        <f t="shared" si="14"/>
        <v>0</v>
      </c>
      <c r="CJ54" s="143">
        <f t="shared" si="14"/>
        <v>0</v>
      </c>
      <c r="CK54" s="143">
        <f t="shared" si="14"/>
        <v>0</v>
      </c>
      <c r="CL54" s="143">
        <f t="shared" si="14"/>
        <v>0</v>
      </c>
      <c r="CM54" s="143">
        <f t="shared" si="14"/>
        <v>0</v>
      </c>
      <c r="CN54" s="143">
        <f t="shared" si="14"/>
        <v>0</v>
      </c>
      <c r="CO54" s="143">
        <f t="shared" si="14"/>
        <v>0</v>
      </c>
      <c r="CP54" s="143">
        <f t="shared" si="14"/>
        <v>0</v>
      </c>
      <c r="CQ54" s="143">
        <f t="shared" si="14"/>
        <v>0</v>
      </c>
      <c r="CR54" s="143">
        <f t="shared" si="14"/>
        <v>0</v>
      </c>
      <c r="CS54" s="143">
        <f t="shared" si="14"/>
        <v>0</v>
      </c>
      <c r="CT54" s="143">
        <f t="shared" si="14"/>
        <v>0</v>
      </c>
      <c r="CU54" s="143">
        <f t="shared" si="14"/>
        <v>0</v>
      </c>
      <c r="CV54" s="143">
        <f t="shared" si="14"/>
        <v>0</v>
      </c>
      <c r="CW54" s="143">
        <f t="shared" si="14"/>
        <v>0</v>
      </c>
      <c r="CX54" s="143">
        <f t="shared" si="14"/>
        <v>0</v>
      </c>
      <c r="CY54" s="143">
        <f t="shared" si="14"/>
        <v>0</v>
      </c>
      <c r="CZ54" s="143">
        <f t="shared" si="14"/>
        <v>0</v>
      </c>
      <c r="DA54" s="143">
        <f t="shared" si="14"/>
        <v>0</v>
      </c>
      <c r="DB54" s="143">
        <f t="shared" si="14"/>
        <v>0</v>
      </c>
      <c r="DC54" s="143">
        <f t="shared" si="14"/>
        <v>0</v>
      </c>
      <c r="DD54" s="143">
        <f t="shared" si="14"/>
        <v>0</v>
      </c>
      <c r="DE54" s="143">
        <f t="shared" si="14"/>
        <v>0</v>
      </c>
      <c r="DF54" s="143">
        <f t="shared" si="14"/>
        <v>0</v>
      </c>
      <c r="DG54" s="143">
        <f t="shared" si="14"/>
        <v>0</v>
      </c>
      <c r="DH54" s="143">
        <f t="shared" si="14"/>
        <v>0</v>
      </c>
      <c r="DI54" s="143">
        <f t="shared" si="14"/>
        <v>0</v>
      </c>
      <c r="DJ54" s="143">
        <f t="shared" si="14"/>
        <v>0</v>
      </c>
      <c r="DK54" s="143">
        <f t="shared" si="14"/>
        <v>0</v>
      </c>
      <c r="DL54" s="143">
        <f t="shared" si="14"/>
        <v>0</v>
      </c>
      <c r="DM54" s="143">
        <f t="shared" si="14"/>
        <v>0</v>
      </c>
      <c r="DN54" s="143">
        <f t="shared" si="14"/>
        <v>0</v>
      </c>
      <c r="DO54" s="143">
        <f t="shared" si="14"/>
        <v>0</v>
      </c>
      <c r="DP54" s="143">
        <f t="shared" si="14"/>
        <v>0</v>
      </c>
      <c r="DQ54" s="143">
        <f t="shared" si="14"/>
        <v>0</v>
      </c>
      <c r="DR54" s="143">
        <f t="shared" si="14"/>
        <v>0</v>
      </c>
      <c r="DS54" s="143">
        <f t="shared" si="14"/>
        <v>0</v>
      </c>
      <c r="DT54" s="143">
        <f t="shared" si="14"/>
        <v>0</v>
      </c>
      <c r="DU54" s="143">
        <f t="shared" si="14"/>
        <v>0</v>
      </c>
      <c r="DV54" s="143">
        <f t="shared" si="14"/>
        <v>0</v>
      </c>
    </row>
    <row r="55" spans="1:126" ht="12.75" customHeight="1">
      <c r="A55" s="21"/>
      <c r="B55" s="98" t="str">
        <f t="shared" si="8"/>
        <v>Дизайнер</v>
      </c>
      <c r="C55" s="79" t="s">
        <v>77</v>
      </c>
      <c r="D55" s="143">
        <f t="shared" si="9"/>
        <v>0</v>
      </c>
      <c r="E55" s="64"/>
      <c r="F55" s="143">
        <f t="shared" ref="F55:DV55" si="15">SUM($F17:F17)*F37</f>
        <v>0</v>
      </c>
      <c r="G55" s="143">
        <f t="shared" si="15"/>
        <v>0</v>
      </c>
      <c r="H55" s="143">
        <f t="shared" si="15"/>
        <v>0</v>
      </c>
      <c r="I55" s="143">
        <f t="shared" si="15"/>
        <v>0</v>
      </c>
      <c r="J55" s="143">
        <f t="shared" si="15"/>
        <v>0</v>
      </c>
      <c r="K55" s="143">
        <f t="shared" si="15"/>
        <v>0</v>
      </c>
      <c r="L55" s="143">
        <f t="shared" si="15"/>
        <v>0</v>
      </c>
      <c r="M55" s="143">
        <f t="shared" si="15"/>
        <v>0</v>
      </c>
      <c r="N55" s="143">
        <f t="shared" si="15"/>
        <v>0</v>
      </c>
      <c r="O55" s="143">
        <f t="shared" si="15"/>
        <v>0</v>
      </c>
      <c r="P55" s="143">
        <f t="shared" si="15"/>
        <v>0</v>
      </c>
      <c r="Q55" s="143">
        <f t="shared" si="15"/>
        <v>0</v>
      </c>
      <c r="R55" s="143">
        <f t="shared" si="15"/>
        <v>0</v>
      </c>
      <c r="S55" s="143">
        <f t="shared" si="15"/>
        <v>0</v>
      </c>
      <c r="T55" s="143">
        <f t="shared" si="15"/>
        <v>0</v>
      </c>
      <c r="U55" s="143">
        <f t="shared" si="15"/>
        <v>0</v>
      </c>
      <c r="V55" s="143">
        <f t="shared" si="15"/>
        <v>0</v>
      </c>
      <c r="W55" s="143">
        <f t="shared" si="15"/>
        <v>0</v>
      </c>
      <c r="X55" s="143">
        <f t="shared" si="15"/>
        <v>0</v>
      </c>
      <c r="Y55" s="143">
        <f t="shared" si="15"/>
        <v>0</v>
      </c>
      <c r="Z55" s="143">
        <f t="shared" si="15"/>
        <v>0</v>
      </c>
      <c r="AA55" s="143">
        <f t="shared" si="15"/>
        <v>0</v>
      </c>
      <c r="AB55" s="143">
        <f t="shared" si="15"/>
        <v>0</v>
      </c>
      <c r="AC55" s="143">
        <f t="shared" si="15"/>
        <v>0</v>
      </c>
      <c r="AD55" s="143">
        <f t="shared" si="15"/>
        <v>0</v>
      </c>
      <c r="AE55" s="143">
        <f t="shared" si="15"/>
        <v>0</v>
      </c>
      <c r="AF55" s="143">
        <f t="shared" si="15"/>
        <v>0</v>
      </c>
      <c r="AG55" s="143">
        <f t="shared" si="15"/>
        <v>0</v>
      </c>
      <c r="AH55" s="143">
        <f t="shared" si="15"/>
        <v>0</v>
      </c>
      <c r="AI55" s="143">
        <f t="shared" si="15"/>
        <v>0</v>
      </c>
      <c r="AJ55" s="143">
        <f t="shared" si="15"/>
        <v>0</v>
      </c>
      <c r="AK55" s="143">
        <f t="shared" si="15"/>
        <v>0</v>
      </c>
      <c r="AL55" s="143">
        <f t="shared" si="15"/>
        <v>0</v>
      </c>
      <c r="AM55" s="143">
        <f t="shared" si="15"/>
        <v>0</v>
      </c>
      <c r="AN55" s="143">
        <f t="shared" si="15"/>
        <v>0</v>
      </c>
      <c r="AO55" s="143">
        <f t="shared" si="15"/>
        <v>0</v>
      </c>
      <c r="AP55" s="143">
        <f t="shared" si="15"/>
        <v>0</v>
      </c>
      <c r="AQ55" s="143">
        <f t="shared" si="15"/>
        <v>0</v>
      </c>
      <c r="AR55" s="143">
        <f t="shared" si="15"/>
        <v>0</v>
      </c>
      <c r="AS55" s="143">
        <f t="shared" si="15"/>
        <v>0</v>
      </c>
      <c r="AT55" s="143">
        <f t="shared" si="15"/>
        <v>0</v>
      </c>
      <c r="AU55" s="143">
        <f t="shared" si="15"/>
        <v>0</v>
      </c>
      <c r="AV55" s="143">
        <f t="shared" si="15"/>
        <v>0</v>
      </c>
      <c r="AW55" s="143">
        <f t="shared" si="15"/>
        <v>0</v>
      </c>
      <c r="AX55" s="143">
        <f t="shared" si="15"/>
        <v>0</v>
      </c>
      <c r="AY55" s="143">
        <f t="shared" si="15"/>
        <v>0</v>
      </c>
      <c r="AZ55" s="143">
        <f t="shared" si="15"/>
        <v>0</v>
      </c>
      <c r="BA55" s="143">
        <f t="shared" si="15"/>
        <v>0</v>
      </c>
      <c r="BB55" s="143">
        <f t="shared" si="15"/>
        <v>0</v>
      </c>
      <c r="BC55" s="143">
        <f t="shared" si="15"/>
        <v>0</v>
      </c>
      <c r="BD55" s="143">
        <f t="shared" si="15"/>
        <v>0</v>
      </c>
      <c r="BE55" s="143">
        <f t="shared" si="15"/>
        <v>0</v>
      </c>
      <c r="BF55" s="143">
        <f t="shared" si="15"/>
        <v>0</v>
      </c>
      <c r="BG55" s="143">
        <f t="shared" si="15"/>
        <v>0</v>
      </c>
      <c r="BH55" s="143">
        <f t="shared" si="15"/>
        <v>0</v>
      </c>
      <c r="BI55" s="143">
        <f t="shared" si="15"/>
        <v>0</v>
      </c>
      <c r="BJ55" s="143">
        <f t="shared" si="15"/>
        <v>0</v>
      </c>
      <c r="BK55" s="143">
        <f t="shared" si="15"/>
        <v>0</v>
      </c>
      <c r="BL55" s="143">
        <f t="shared" si="15"/>
        <v>0</v>
      </c>
      <c r="BM55" s="143">
        <f t="shared" si="15"/>
        <v>0</v>
      </c>
      <c r="BN55" s="143">
        <f t="shared" si="15"/>
        <v>0</v>
      </c>
      <c r="BO55" s="143">
        <f t="shared" si="15"/>
        <v>0</v>
      </c>
      <c r="BP55" s="143">
        <f t="shared" si="15"/>
        <v>0</v>
      </c>
      <c r="BQ55" s="143">
        <f t="shared" si="15"/>
        <v>0</v>
      </c>
      <c r="BR55" s="143">
        <f t="shared" si="15"/>
        <v>0</v>
      </c>
      <c r="BS55" s="143">
        <f t="shared" si="15"/>
        <v>0</v>
      </c>
      <c r="BT55" s="143">
        <f t="shared" si="15"/>
        <v>0</v>
      </c>
      <c r="BU55" s="143">
        <f t="shared" si="15"/>
        <v>0</v>
      </c>
      <c r="BV55" s="143">
        <f t="shared" si="15"/>
        <v>0</v>
      </c>
      <c r="BW55" s="143">
        <f t="shared" si="15"/>
        <v>0</v>
      </c>
      <c r="BX55" s="143">
        <f t="shared" si="15"/>
        <v>0</v>
      </c>
      <c r="BY55" s="143">
        <f t="shared" si="15"/>
        <v>0</v>
      </c>
      <c r="BZ55" s="143">
        <f t="shared" si="15"/>
        <v>0</v>
      </c>
      <c r="CA55" s="143">
        <f t="shared" si="15"/>
        <v>0</v>
      </c>
      <c r="CB55" s="143">
        <f t="shared" si="15"/>
        <v>0</v>
      </c>
      <c r="CC55" s="143">
        <f t="shared" si="15"/>
        <v>0</v>
      </c>
      <c r="CD55" s="143">
        <f t="shared" si="15"/>
        <v>0</v>
      </c>
      <c r="CE55" s="143">
        <f t="shared" si="15"/>
        <v>0</v>
      </c>
      <c r="CF55" s="143">
        <f t="shared" si="15"/>
        <v>0</v>
      </c>
      <c r="CG55" s="143">
        <f t="shared" si="15"/>
        <v>0</v>
      </c>
      <c r="CH55" s="143">
        <f t="shared" si="15"/>
        <v>0</v>
      </c>
      <c r="CI55" s="143">
        <f t="shared" si="15"/>
        <v>0</v>
      </c>
      <c r="CJ55" s="143">
        <f t="shared" si="15"/>
        <v>0</v>
      </c>
      <c r="CK55" s="143">
        <f t="shared" si="15"/>
        <v>0</v>
      </c>
      <c r="CL55" s="143">
        <f t="shared" si="15"/>
        <v>0</v>
      </c>
      <c r="CM55" s="143">
        <f t="shared" si="15"/>
        <v>0</v>
      </c>
      <c r="CN55" s="143">
        <f t="shared" si="15"/>
        <v>0</v>
      </c>
      <c r="CO55" s="143">
        <f t="shared" si="15"/>
        <v>0</v>
      </c>
      <c r="CP55" s="143">
        <f t="shared" si="15"/>
        <v>0</v>
      </c>
      <c r="CQ55" s="143">
        <f t="shared" si="15"/>
        <v>0</v>
      </c>
      <c r="CR55" s="143">
        <f t="shared" si="15"/>
        <v>0</v>
      </c>
      <c r="CS55" s="143">
        <f t="shared" si="15"/>
        <v>0</v>
      </c>
      <c r="CT55" s="143">
        <f t="shared" si="15"/>
        <v>0</v>
      </c>
      <c r="CU55" s="143">
        <f t="shared" si="15"/>
        <v>0</v>
      </c>
      <c r="CV55" s="143">
        <f t="shared" si="15"/>
        <v>0</v>
      </c>
      <c r="CW55" s="143">
        <f t="shared" si="15"/>
        <v>0</v>
      </c>
      <c r="CX55" s="143">
        <f t="shared" si="15"/>
        <v>0</v>
      </c>
      <c r="CY55" s="143">
        <f t="shared" si="15"/>
        <v>0</v>
      </c>
      <c r="CZ55" s="143">
        <f t="shared" si="15"/>
        <v>0</v>
      </c>
      <c r="DA55" s="143">
        <f t="shared" si="15"/>
        <v>0</v>
      </c>
      <c r="DB55" s="143">
        <f t="shared" si="15"/>
        <v>0</v>
      </c>
      <c r="DC55" s="143">
        <f t="shared" si="15"/>
        <v>0</v>
      </c>
      <c r="DD55" s="143">
        <f t="shared" si="15"/>
        <v>0</v>
      </c>
      <c r="DE55" s="143">
        <f t="shared" si="15"/>
        <v>0</v>
      </c>
      <c r="DF55" s="143">
        <f t="shared" si="15"/>
        <v>0</v>
      </c>
      <c r="DG55" s="143">
        <f t="shared" si="15"/>
        <v>0</v>
      </c>
      <c r="DH55" s="143">
        <f t="shared" si="15"/>
        <v>0</v>
      </c>
      <c r="DI55" s="143">
        <f t="shared" si="15"/>
        <v>0</v>
      </c>
      <c r="DJ55" s="143">
        <f t="shared" si="15"/>
        <v>0</v>
      </c>
      <c r="DK55" s="143">
        <f t="shared" si="15"/>
        <v>0</v>
      </c>
      <c r="DL55" s="143">
        <f t="shared" si="15"/>
        <v>0</v>
      </c>
      <c r="DM55" s="143">
        <f t="shared" si="15"/>
        <v>0</v>
      </c>
      <c r="DN55" s="143">
        <f t="shared" si="15"/>
        <v>0</v>
      </c>
      <c r="DO55" s="143">
        <f t="shared" si="15"/>
        <v>0</v>
      </c>
      <c r="DP55" s="143">
        <f t="shared" si="15"/>
        <v>0</v>
      </c>
      <c r="DQ55" s="143">
        <f t="shared" si="15"/>
        <v>0</v>
      </c>
      <c r="DR55" s="143">
        <f t="shared" si="15"/>
        <v>0</v>
      </c>
      <c r="DS55" s="143">
        <f t="shared" si="15"/>
        <v>0</v>
      </c>
      <c r="DT55" s="143">
        <f t="shared" si="15"/>
        <v>0</v>
      </c>
      <c r="DU55" s="143">
        <f t="shared" si="15"/>
        <v>0</v>
      </c>
      <c r="DV55" s="143">
        <f t="shared" si="15"/>
        <v>0</v>
      </c>
    </row>
    <row r="56" spans="1:126" ht="12.75" customHeight="1">
      <c r="A56" s="21"/>
      <c r="B56" s="98" t="str">
        <f t="shared" si="8"/>
        <v>ИТ-Разработчик</v>
      </c>
      <c r="C56" s="79" t="s">
        <v>77</v>
      </c>
      <c r="D56" s="143">
        <f t="shared" si="9"/>
        <v>0</v>
      </c>
      <c r="E56" s="64"/>
      <c r="F56" s="143">
        <f t="shared" ref="F56:DV56" si="16">SUM($F18:F18)*F38</f>
        <v>0</v>
      </c>
      <c r="G56" s="143">
        <f t="shared" si="16"/>
        <v>0</v>
      </c>
      <c r="H56" s="143">
        <f t="shared" si="16"/>
        <v>0</v>
      </c>
      <c r="I56" s="143">
        <f t="shared" si="16"/>
        <v>0</v>
      </c>
      <c r="J56" s="143">
        <f t="shared" si="16"/>
        <v>0</v>
      </c>
      <c r="K56" s="143">
        <f t="shared" si="16"/>
        <v>0</v>
      </c>
      <c r="L56" s="143">
        <f t="shared" si="16"/>
        <v>0</v>
      </c>
      <c r="M56" s="143">
        <f t="shared" si="16"/>
        <v>0</v>
      </c>
      <c r="N56" s="143">
        <f t="shared" si="16"/>
        <v>0</v>
      </c>
      <c r="O56" s="143">
        <f t="shared" si="16"/>
        <v>0</v>
      </c>
      <c r="P56" s="143">
        <f t="shared" si="16"/>
        <v>0</v>
      </c>
      <c r="Q56" s="143">
        <f t="shared" si="16"/>
        <v>0</v>
      </c>
      <c r="R56" s="143">
        <f t="shared" si="16"/>
        <v>0</v>
      </c>
      <c r="S56" s="143">
        <f t="shared" si="16"/>
        <v>0</v>
      </c>
      <c r="T56" s="143">
        <f t="shared" si="16"/>
        <v>0</v>
      </c>
      <c r="U56" s="143">
        <f t="shared" si="16"/>
        <v>0</v>
      </c>
      <c r="V56" s="143">
        <f t="shared" si="16"/>
        <v>0</v>
      </c>
      <c r="W56" s="143">
        <f t="shared" si="16"/>
        <v>0</v>
      </c>
      <c r="X56" s="143">
        <f t="shared" si="16"/>
        <v>0</v>
      </c>
      <c r="Y56" s="143">
        <f t="shared" si="16"/>
        <v>0</v>
      </c>
      <c r="Z56" s="143">
        <f t="shared" si="16"/>
        <v>0</v>
      </c>
      <c r="AA56" s="143">
        <f t="shared" si="16"/>
        <v>0</v>
      </c>
      <c r="AB56" s="143">
        <f t="shared" si="16"/>
        <v>0</v>
      </c>
      <c r="AC56" s="143">
        <f t="shared" si="16"/>
        <v>0</v>
      </c>
      <c r="AD56" s="143">
        <f t="shared" si="16"/>
        <v>0</v>
      </c>
      <c r="AE56" s="143">
        <f t="shared" si="16"/>
        <v>0</v>
      </c>
      <c r="AF56" s="143">
        <f t="shared" si="16"/>
        <v>0</v>
      </c>
      <c r="AG56" s="143">
        <f t="shared" si="16"/>
        <v>0</v>
      </c>
      <c r="AH56" s="143">
        <f t="shared" si="16"/>
        <v>0</v>
      </c>
      <c r="AI56" s="143">
        <f t="shared" si="16"/>
        <v>0</v>
      </c>
      <c r="AJ56" s="143">
        <f t="shared" si="16"/>
        <v>0</v>
      </c>
      <c r="AK56" s="143">
        <f t="shared" si="16"/>
        <v>0</v>
      </c>
      <c r="AL56" s="143">
        <f t="shared" si="16"/>
        <v>0</v>
      </c>
      <c r="AM56" s="143">
        <f t="shared" si="16"/>
        <v>0</v>
      </c>
      <c r="AN56" s="143">
        <f t="shared" si="16"/>
        <v>0</v>
      </c>
      <c r="AO56" s="143">
        <f t="shared" si="16"/>
        <v>0</v>
      </c>
      <c r="AP56" s="143">
        <f t="shared" si="16"/>
        <v>0</v>
      </c>
      <c r="AQ56" s="143">
        <f t="shared" si="16"/>
        <v>0</v>
      </c>
      <c r="AR56" s="143">
        <f t="shared" si="16"/>
        <v>0</v>
      </c>
      <c r="AS56" s="143">
        <f t="shared" si="16"/>
        <v>0</v>
      </c>
      <c r="AT56" s="143">
        <f t="shared" si="16"/>
        <v>0</v>
      </c>
      <c r="AU56" s="143">
        <f t="shared" si="16"/>
        <v>0</v>
      </c>
      <c r="AV56" s="143">
        <f t="shared" si="16"/>
        <v>0</v>
      </c>
      <c r="AW56" s="143">
        <f t="shared" si="16"/>
        <v>0</v>
      </c>
      <c r="AX56" s="143">
        <f t="shared" si="16"/>
        <v>0</v>
      </c>
      <c r="AY56" s="143">
        <f t="shared" si="16"/>
        <v>0</v>
      </c>
      <c r="AZ56" s="143">
        <f t="shared" si="16"/>
        <v>0</v>
      </c>
      <c r="BA56" s="143">
        <f t="shared" si="16"/>
        <v>0</v>
      </c>
      <c r="BB56" s="143">
        <f t="shared" si="16"/>
        <v>0</v>
      </c>
      <c r="BC56" s="143">
        <f t="shared" si="16"/>
        <v>0</v>
      </c>
      <c r="BD56" s="143">
        <f t="shared" si="16"/>
        <v>0</v>
      </c>
      <c r="BE56" s="143">
        <f t="shared" si="16"/>
        <v>0</v>
      </c>
      <c r="BF56" s="143">
        <f t="shared" si="16"/>
        <v>0</v>
      </c>
      <c r="BG56" s="143">
        <f t="shared" si="16"/>
        <v>0</v>
      </c>
      <c r="BH56" s="143">
        <f t="shared" si="16"/>
        <v>0</v>
      </c>
      <c r="BI56" s="143">
        <f t="shared" si="16"/>
        <v>0</v>
      </c>
      <c r="BJ56" s="143">
        <f t="shared" si="16"/>
        <v>0</v>
      </c>
      <c r="BK56" s="143">
        <f t="shared" si="16"/>
        <v>0</v>
      </c>
      <c r="BL56" s="143">
        <f t="shared" si="16"/>
        <v>0</v>
      </c>
      <c r="BM56" s="143">
        <f t="shared" si="16"/>
        <v>0</v>
      </c>
      <c r="BN56" s="143">
        <f t="shared" si="16"/>
        <v>0</v>
      </c>
      <c r="BO56" s="143">
        <f t="shared" si="16"/>
        <v>0</v>
      </c>
      <c r="BP56" s="143">
        <f t="shared" si="16"/>
        <v>0</v>
      </c>
      <c r="BQ56" s="143">
        <f t="shared" si="16"/>
        <v>0</v>
      </c>
      <c r="BR56" s="143">
        <f t="shared" si="16"/>
        <v>0</v>
      </c>
      <c r="BS56" s="143">
        <f t="shared" si="16"/>
        <v>0</v>
      </c>
      <c r="BT56" s="143">
        <f t="shared" si="16"/>
        <v>0</v>
      </c>
      <c r="BU56" s="143">
        <f t="shared" si="16"/>
        <v>0</v>
      </c>
      <c r="BV56" s="143">
        <f t="shared" si="16"/>
        <v>0</v>
      </c>
      <c r="BW56" s="143">
        <f t="shared" si="16"/>
        <v>0</v>
      </c>
      <c r="BX56" s="143">
        <f t="shared" si="16"/>
        <v>0</v>
      </c>
      <c r="BY56" s="143">
        <f t="shared" si="16"/>
        <v>0</v>
      </c>
      <c r="BZ56" s="143">
        <f t="shared" si="16"/>
        <v>0</v>
      </c>
      <c r="CA56" s="143">
        <f t="shared" si="16"/>
        <v>0</v>
      </c>
      <c r="CB56" s="143">
        <f t="shared" si="16"/>
        <v>0</v>
      </c>
      <c r="CC56" s="143">
        <f t="shared" si="16"/>
        <v>0</v>
      </c>
      <c r="CD56" s="143">
        <f t="shared" si="16"/>
        <v>0</v>
      </c>
      <c r="CE56" s="143">
        <f t="shared" si="16"/>
        <v>0</v>
      </c>
      <c r="CF56" s="143">
        <f t="shared" si="16"/>
        <v>0</v>
      </c>
      <c r="CG56" s="143">
        <f t="shared" si="16"/>
        <v>0</v>
      </c>
      <c r="CH56" s="143">
        <f t="shared" si="16"/>
        <v>0</v>
      </c>
      <c r="CI56" s="143">
        <f t="shared" si="16"/>
        <v>0</v>
      </c>
      <c r="CJ56" s="143">
        <f t="shared" si="16"/>
        <v>0</v>
      </c>
      <c r="CK56" s="143">
        <f t="shared" si="16"/>
        <v>0</v>
      </c>
      <c r="CL56" s="143">
        <f t="shared" si="16"/>
        <v>0</v>
      </c>
      <c r="CM56" s="143">
        <f t="shared" si="16"/>
        <v>0</v>
      </c>
      <c r="CN56" s="143">
        <f t="shared" si="16"/>
        <v>0</v>
      </c>
      <c r="CO56" s="143">
        <f t="shared" si="16"/>
        <v>0</v>
      </c>
      <c r="CP56" s="143">
        <f t="shared" si="16"/>
        <v>0</v>
      </c>
      <c r="CQ56" s="143">
        <f t="shared" si="16"/>
        <v>0</v>
      </c>
      <c r="CR56" s="143">
        <f t="shared" si="16"/>
        <v>0</v>
      </c>
      <c r="CS56" s="143">
        <f t="shared" si="16"/>
        <v>0</v>
      </c>
      <c r="CT56" s="143">
        <f t="shared" si="16"/>
        <v>0</v>
      </c>
      <c r="CU56" s="143">
        <f t="shared" si="16"/>
        <v>0</v>
      </c>
      <c r="CV56" s="143">
        <f t="shared" si="16"/>
        <v>0</v>
      </c>
      <c r="CW56" s="143">
        <f t="shared" si="16"/>
        <v>0</v>
      </c>
      <c r="CX56" s="143">
        <f t="shared" si="16"/>
        <v>0</v>
      </c>
      <c r="CY56" s="143">
        <f t="shared" si="16"/>
        <v>0</v>
      </c>
      <c r="CZ56" s="143">
        <f t="shared" si="16"/>
        <v>0</v>
      </c>
      <c r="DA56" s="143">
        <f t="shared" si="16"/>
        <v>0</v>
      </c>
      <c r="DB56" s="143">
        <f t="shared" si="16"/>
        <v>0</v>
      </c>
      <c r="DC56" s="143">
        <f t="shared" si="16"/>
        <v>0</v>
      </c>
      <c r="DD56" s="143">
        <f t="shared" si="16"/>
        <v>0</v>
      </c>
      <c r="DE56" s="143">
        <f t="shared" si="16"/>
        <v>0</v>
      </c>
      <c r="DF56" s="143">
        <f t="shared" si="16"/>
        <v>0</v>
      </c>
      <c r="DG56" s="143">
        <f t="shared" si="16"/>
        <v>0</v>
      </c>
      <c r="DH56" s="143">
        <f t="shared" si="16"/>
        <v>0</v>
      </c>
      <c r="DI56" s="143">
        <f t="shared" si="16"/>
        <v>0</v>
      </c>
      <c r="DJ56" s="143">
        <f t="shared" si="16"/>
        <v>0</v>
      </c>
      <c r="DK56" s="143">
        <f t="shared" si="16"/>
        <v>0</v>
      </c>
      <c r="DL56" s="143">
        <f t="shared" si="16"/>
        <v>0</v>
      </c>
      <c r="DM56" s="143">
        <f t="shared" si="16"/>
        <v>0</v>
      </c>
      <c r="DN56" s="143">
        <f t="shared" si="16"/>
        <v>0</v>
      </c>
      <c r="DO56" s="143">
        <f t="shared" si="16"/>
        <v>0</v>
      </c>
      <c r="DP56" s="143">
        <f t="shared" si="16"/>
        <v>0</v>
      </c>
      <c r="DQ56" s="143">
        <f t="shared" si="16"/>
        <v>0</v>
      </c>
      <c r="DR56" s="143">
        <f t="shared" si="16"/>
        <v>0</v>
      </c>
      <c r="DS56" s="143">
        <f t="shared" si="16"/>
        <v>0</v>
      </c>
      <c r="DT56" s="143">
        <f t="shared" si="16"/>
        <v>0</v>
      </c>
      <c r="DU56" s="143">
        <f t="shared" si="16"/>
        <v>0</v>
      </c>
      <c r="DV56" s="143">
        <f t="shared" si="16"/>
        <v>0</v>
      </c>
    </row>
    <row r="57" spans="1:126" ht="12.75" customHeight="1">
      <c r="A57" s="21"/>
      <c r="B57" s="98" t="str">
        <f t="shared" si="8"/>
        <v>Инженер технолог</v>
      </c>
      <c r="C57" s="79" t="s">
        <v>77</v>
      </c>
      <c r="D57" s="143">
        <f t="shared" si="9"/>
        <v>0</v>
      </c>
      <c r="E57" s="64"/>
      <c r="F57" s="143">
        <f t="shared" ref="F57:DV57" si="17">SUM($F19:F19)*F39</f>
        <v>0</v>
      </c>
      <c r="G57" s="143">
        <f t="shared" si="17"/>
        <v>0</v>
      </c>
      <c r="H57" s="143">
        <f t="shared" si="17"/>
        <v>0</v>
      </c>
      <c r="I57" s="143">
        <f t="shared" si="17"/>
        <v>0</v>
      </c>
      <c r="J57" s="143">
        <f t="shared" si="17"/>
        <v>0</v>
      </c>
      <c r="K57" s="143">
        <f t="shared" si="17"/>
        <v>0</v>
      </c>
      <c r="L57" s="143">
        <f t="shared" si="17"/>
        <v>0</v>
      </c>
      <c r="M57" s="143">
        <f t="shared" si="17"/>
        <v>0</v>
      </c>
      <c r="N57" s="143">
        <f t="shared" si="17"/>
        <v>0</v>
      </c>
      <c r="O57" s="143">
        <f t="shared" si="17"/>
        <v>0</v>
      </c>
      <c r="P57" s="143">
        <f t="shared" si="17"/>
        <v>0</v>
      </c>
      <c r="Q57" s="143">
        <f t="shared" si="17"/>
        <v>0</v>
      </c>
      <c r="R57" s="143">
        <f t="shared" si="17"/>
        <v>0</v>
      </c>
      <c r="S57" s="143">
        <f t="shared" si="17"/>
        <v>0</v>
      </c>
      <c r="T57" s="143">
        <f t="shared" si="17"/>
        <v>0</v>
      </c>
      <c r="U57" s="143">
        <f t="shared" si="17"/>
        <v>0</v>
      </c>
      <c r="V57" s="143">
        <f t="shared" si="17"/>
        <v>0</v>
      </c>
      <c r="W57" s="143">
        <f t="shared" si="17"/>
        <v>0</v>
      </c>
      <c r="X57" s="143">
        <f t="shared" si="17"/>
        <v>0</v>
      </c>
      <c r="Y57" s="143">
        <f t="shared" si="17"/>
        <v>0</v>
      </c>
      <c r="Z57" s="143">
        <f t="shared" si="17"/>
        <v>0</v>
      </c>
      <c r="AA57" s="143">
        <f t="shared" si="17"/>
        <v>0</v>
      </c>
      <c r="AB57" s="143">
        <f t="shared" si="17"/>
        <v>0</v>
      </c>
      <c r="AC57" s="143">
        <f t="shared" si="17"/>
        <v>0</v>
      </c>
      <c r="AD57" s="143">
        <f t="shared" si="17"/>
        <v>0</v>
      </c>
      <c r="AE57" s="143">
        <f t="shared" si="17"/>
        <v>0</v>
      </c>
      <c r="AF57" s="143">
        <f t="shared" si="17"/>
        <v>0</v>
      </c>
      <c r="AG57" s="143">
        <f t="shared" si="17"/>
        <v>0</v>
      </c>
      <c r="AH57" s="143">
        <f t="shared" si="17"/>
        <v>0</v>
      </c>
      <c r="AI57" s="143">
        <f t="shared" si="17"/>
        <v>0</v>
      </c>
      <c r="AJ57" s="143">
        <f t="shared" si="17"/>
        <v>0</v>
      </c>
      <c r="AK57" s="143">
        <f t="shared" si="17"/>
        <v>0</v>
      </c>
      <c r="AL57" s="143">
        <f t="shared" si="17"/>
        <v>0</v>
      </c>
      <c r="AM57" s="143">
        <f t="shared" si="17"/>
        <v>0</v>
      </c>
      <c r="AN57" s="143">
        <f t="shared" si="17"/>
        <v>0</v>
      </c>
      <c r="AO57" s="143">
        <f t="shared" si="17"/>
        <v>0</v>
      </c>
      <c r="AP57" s="143">
        <f t="shared" si="17"/>
        <v>0</v>
      </c>
      <c r="AQ57" s="143">
        <f t="shared" si="17"/>
        <v>0</v>
      </c>
      <c r="AR57" s="143">
        <f t="shared" si="17"/>
        <v>0</v>
      </c>
      <c r="AS57" s="143">
        <f t="shared" si="17"/>
        <v>0</v>
      </c>
      <c r="AT57" s="143">
        <f t="shared" si="17"/>
        <v>0</v>
      </c>
      <c r="AU57" s="143">
        <f t="shared" si="17"/>
        <v>0</v>
      </c>
      <c r="AV57" s="143">
        <f t="shared" si="17"/>
        <v>0</v>
      </c>
      <c r="AW57" s="143">
        <f t="shared" si="17"/>
        <v>0</v>
      </c>
      <c r="AX57" s="143">
        <f t="shared" si="17"/>
        <v>0</v>
      </c>
      <c r="AY57" s="143">
        <f t="shared" si="17"/>
        <v>0</v>
      </c>
      <c r="AZ57" s="143">
        <f t="shared" si="17"/>
        <v>0</v>
      </c>
      <c r="BA57" s="143">
        <f t="shared" si="17"/>
        <v>0</v>
      </c>
      <c r="BB57" s="143">
        <f t="shared" si="17"/>
        <v>0</v>
      </c>
      <c r="BC57" s="143">
        <f t="shared" si="17"/>
        <v>0</v>
      </c>
      <c r="BD57" s="143">
        <f t="shared" si="17"/>
        <v>0</v>
      </c>
      <c r="BE57" s="143">
        <f t="shared" si="17"/>
        <v>0</v>
      </c>
      <c r="BF57" s="143">
        <f t="shared" si="17"/>
        <v>0</v>
      </c>
      <c r="BG57" s="143">
        <f t="shared" si="17"/>
        <v>0</v>
      </c>
      <c r="BH57" s="143">
        <f t="shared" si="17"/>
        <v>0</v>
      </c>
      <c r="BI57" s="143">
        <f t="shared" si="17"/>
        <v>0</v>
      </c>
      <c r="BJ57" s="143">
        <f t="shared" si="17"/>
        <v>0</v>
      </c>
      <c r="BK57" s="143">
        <f t="shared" si="17"/>
        <v>0</v>
      </c>
      <c r="BL57" s="143">
        <f t="shared" si="17"/>
        <v>0</v>
      </c>
      <c r="BM57" s="143">
        <f t="shared" si="17"/>
        <v>0</v>
      </c>
      <c r="BN57" s="143">
        <f t="shared" si="17"/>
        <v>0</v>
      </c>
      <c r="BO57" s="143">
        <f t="shared" si="17"/>
        <v>0</v>
      </c>
      <c r="BP57" s="143">
        <f t="shared" si="17"/>
        <v>0</v>
      </c>
      <c r="BQ57" s="143">
        <f t="shared" si="17"/>
        <v>0</v>
      </c>
      <c r="BR57" s="143">
        <f t="shared" si="17"/>
        <v>0</v>
      </c>
      <c r="BS57" s="143">
        <f t="shared" si="17"/>
        <v>0</v>
      </c>
      <c r="BT57" s="143">
        <f t="shared" si="17"/>
        <v>0</v>
      </c>
      <c r="BU57" s="143">
        <f t="shared" si="17"/>
        <v>0</v>
      </c>
      <c r="BV57" s="143">
        <f t="shared" si="17"/>
        <v>0</v>
      </c>
      <c r="BW57" s="143">
        <f t="shared" si="17"/>
        <v>0</v>
      </c>
      <c r="BX57" s="143">
        <f t="shared" si="17"/>
        <v>0</v>
      </c>
      <c r="BY57" s="143">
        <f t="shared" si="17"/>
        <v>0</v>
      </c>
      <c r="BZ57" s="143">
        <f t="shared" si="17"/>
        <v>0</v>
      </c>
      <c r="CA57" s="143">
        <f t="shared" si="17"/>
        <v>0</v>
      </c>
      <c r="CB57" s="143">
        <f t="shared" si="17"/>
        <v>0</v>
      </c>
      <c r="CC57" s="143">
        <f t="shared" si="17"/>
        <v>0</v>
      </c>
      <c r="CD57" s="143">
        <f t="shared" si="17"/>
        <v>0</v>
      </c>
      <c r="CE57" s="143">
        <f t="shared" si="17"/>
        <v>0</v>
      </c>
      <c r="CF57" s="143">
        <f t="shared" si="17"/>
        <v>0</v>
      </c>
      <c r="CG57" s="143">
        <f t="shared" si="17"/>
        <v>0</v>
      </c>
      <c r="CH57" s="143">
        <f t="shared" si="17"/>
        <v>0</v>
      </c>
      <c r="CI57" s="143">
        <f t="shared" si="17"/>
        <v>0</v>
      </c>
      <c r="CJ57" s="143">
        <f t="shared" si="17"/>
        <v>0</v>
      </c>
      <c r="CK57" s="143">
        <f t="shared" si="17"/>
        <v>0</v>
      </c>
      <c r="CL57" s="143">
        <f t="shared" si="17"/>
        <v>0</v>
      </c>
      <c r="CM57" s="143">
        <f t="shared" si="17"/>
        <v>0</v>
      </c>
      <c r="CN57" s="143">
        <f t="shared" si="17"/>
        <v>0</v>
      </c>
      <c r="CO57" s="143">
        <f t="shared" si="17"/>
        <v>0</v>
      </c>
      <c r="CP57" s="143">
        <f t="shared" si="17"/>
        <v>0</v>
      </c>
      <c r="CQ57" s="143">
        <f t="shared" si="17"/>
        <v>0</v>
      </c>
      <c r="CR57" s="143">
        <f t="shared" si="17"/>
        <v>0</v>
      </c>
      <c r="CS57" s="143">
        <f t="shared" si="17"/>
        <v>0</v>
      </c>
      <c r="CT57" s="143">
        <f t="shared" si="17"/>
        <v>0</v>
      </c>
      <c r="CU57" s="143">
        <f t="shared" si="17"/>
        <v>0</v>
      </c>
      <c r="CV57" s="143">
        <f t="shared" si="17"/>
        <v>0</v>
      </c>
      <c r="CW57" s="143">
        <f t="shared" si="17"/>
        <v>0</v>
      </c>
      <c r="CX57" s="143">
        <f t="shared" si="17"/>
        <v>0</v>
      </c>
      <c r="CY57" s="143">
        <f t="shared" si="17"/>
        <v>0</v>
      </c>
      <c r="CZ57" s="143">
        <f t="shared" si="17"/>
        <v>0</v>
      </c>
      <c r="DA57" s="143">
        <f t="shared" si="17"/>
        <v>0</v>
      </c>
      <c r="DB57" s="143">
        <f t="shared" si="17"/>
        <v>0</v>
      </c>
      <c r="DC57" s="143">
        <f t="shared" si="17"/>
        <v>0</v>
      </c>
      <c r="DD57" s="143">
        <f t="shared" si="17"/>
        <v>0</v>
      </c>
      <c r="DE57" s="143">
        <f t="shared" si="17"/>
        <v>0</v>
      </c>
      <c r="DF57" s="143">
        <f t="shared" si="17"/>
        <v>0</v>
      </c>
      <c r="DG57" s="143">
        <f t="shared" si="17"/>
        <v>0</v>
      </c>
      <c r="DH57" s="143">
        <f t="shared" si="17"/>
        <v>0</v>
      </c>
      <c r="DI57" s="143">
        <f t="shared" si="17"/>
        <v>0</v>
      </c>
      <c r="DJ57" s="143">
        <f t="shared" si="17"/>
        <v>0</v>
      </c>
      <c r="DK57" s="143">
        <f t="shared" si="17"/>
        <v>0</v>
      </c>
      <c r="DL57" s="143">
        <f t="shared" si="17"/>
        <v>0</v>
      </c>
      <c r="DM57" s="143">
        <f t="shared" si="17"/>
        <v>0</v>
      </c>
      <c r="DN57" s="143">
        <f t="shared" si="17"/>
        <v>0</v>
      </c>
      <c r="DO57" s="143">
        <f t="shared" si="17"/>
        <v>0</v>
      </c>
      <c r="DP57" s="143">
        <f t="shared" si="17"/>
        <v>0</v>
      </c>
      <c r="DQ57" s="143">
        <f t="shared" si="17"/>
        <v>0</v>
      </c>
      <c r="DR57" s="143">
        <f t="shared" si="17"/>
        <v>0</v>
      </c>
      <c r="DS57" s="143">
        <f t="shared" si="17"/>
        <v>0</v>
      </c>
      <c r="DT57" s="143">
        <f t="shared" si="17"/>
        <v>0</v>
      </c>
      <c r="DU57" s="143">
        <f t="shared" si="17"/>
        <v>0</v>
      </c>
      <c r="DV57" s="143">
        <f t="shared" si="17"/>
        <v>0</v>
      </c>
    </row>
    <row r="58" spans="1:126" ht="12.75" customHeight="1">
      <c r="A58" s="21"/>
      <c r="B58" s="98" t="str">
        <f t="shared" si="8"/>
        <v>Менеджер по R&amp;D</v>
      </c>
      <c r="C58" s="79" t="s">
        <v>77</v>
      </c>
      <c r="D58" s="143">
        <f t="shared" si="9"/>
        <v>0</v>
      </c>
      <c r="E58" s="64"/>
      <c r="F58" s="143">
        <f t="shared" ref="F58:DV58" si="18">SUM($F20:F20)*F40</f>
        <v>0</v>
      </c>
      <c r="G58" s="143">
        <f t="shared" si="18"/>
        <v>0</v>
      </c>
      <c r="H58" s="143">
        <f t="shared" si="18"/>
        <v>0</v>
      </c>
      <c r="I58" s="143">
        <f t="shared" si="18"/>
        <v>0</v>
      </c>
      <c r="J58" s="143">
        <f t="shared" si="18"/>
        <v>0</v>
      </c>
      <c r="K58" s="143">
        <f t="shared" si="18"/>
        <v>0</v>
      </c>
      <c r="L58" s="143">
        <f t="shared" si="18"/>
        <v>0</v>
      </c>
      <c r="M58" s="143">
        <f t="shared" si="18"/>
        <v>0</v>
      </c>
      <c r="N58" s="143">
        <f t="shared" si="18"/>
        <v>0</v>
      </c>
      <c r="O58" s="143">
        <f t="shared" si="18"/>
        <v>0</v>
      </c>
      <c r="P58" s="143">
        <f t="shared" si="18"/>
        <v>0</v>
      </c>
      <c r="Q58" s="143">
        <f t="shared" si="18"/>
        <v>0</v>
      </c>
      <c r="R58" s="143">
        <f t="shared" si="18"/>
        <v>0</v>
      </c>
      <c r="S58" s="143">
        <f t="shared" si="18"/>
        <v>0</v>
      </c>
      <c r="T58" s="143">
        <f t="shared" si="18"/>
        <v>0</v>
      </c>
      <c r="U58" s="143">
        <f t="shared" si="18"/>
        <v>0</v>
      </c>
      <c r="V58" s="143">
        <f t="shared" si="18"/>
        <v>0</v>
      </c>
      <c r="W58" s="143">
        <f t="shared" si="18"/>
        <v>0</v>
      </c>
      <c r="X58" s="143">
        <f t="shared" si="18"/>
        <v>0</v>
      </c>
      <c r="Y58" s="143">
        <f t="shared" si="18"/>
        <v>0</v>
      </c>
      <c r="Z58" s="143">
        <f t="shared" si="18"/>
        <v>0</v>
      </c>
      <c r="AA58" s="143">
        <f t="shared" si="18"/>
        <v>0</v>
      </c>
      <c r="AB58" s="143">
        <f t="shared" si="18"/>
        <v>0</v>
      </c>
      <c r="AC58" s="143">
        <f t="shared" si="18"/>
        <v>0</v>
      </c>
      <c r="AD58" s="143">
        <f t="shared" si="18"/>
        <v>0</v>
      </c>
      <c r="AE58" s="143">
        <f t="shared" si="18"/>
        <v>0</v>
      </c>
      <c r="AF58" s="143">
        <f t="shared" si="18"/>
        <v>0</v>
      </c>
      <c r="AG58" s="143">
        <f t="shared" si="18"/>
        <v>0</v>
      </c>
      <c r="AH58" s="143">
        <f t="shared" si="18"/>
        <v>0</v>
      </c>
      <c r="AI58" s="143">
        <f t="shared" si="18"/>
        <v>0</v>
      </c>
      <c r="AJ58" s="143">
        <f t="shared" si="18"/>
        <v>0</v>
      </c>
      <c r="AK58" s="143">
        <f t="shared" si="18"/>
        <v>0</v>
      </c>
      <c r="AL58" s="143">
        <f t="shared" si="18"/>
        <v>0</v>
      </c>
      <c r="AM58" s="143">
        <f t="shared" si="18"/>
        <v>0</v>
      </c>
      <c r="AN58" s="143">
        <f t="shared" si="18"/>
        <v>0</v>
      </c>
      <c r="AO58" s="143">
        <f t="shared" si="18"/>
        <v>0</v>
      </c>
      <c r="AP58" s="143">
        <f t="shared" si="18"/>
        <v>0</v>
      </c>
      <c r="AQ58" s="143">
        <f t="shared" si="18"/>
        <v>0</v>
      </c>
      <c r="AR58" s="143">
        <f t="shared" si="18"/>
        <v>0</v>
      </c>
      <c r="AS58" s="143">
        <f t="shared" si="18"/>
        <v>0</v>
      </c>
      <c r="AT58" s="143">
        <f t="shared" si="18"/>
        <v>0</v>
      </c>
      <c r="AU58" s="143">
        <f t="shared" si="18"/>
        <v>0</v>
      </c>
      <c r="AV58" s="143">
        <f t="shared" si="18"/>
        <v>0</v>
      </c>
      <c r="AW58" s="143">
        <f t="shared" si="18"/>
        <v>0</v>
      </c>
      <c r="AX58" s="143">
        <f t="shared" si="18"/>
        <v>0</v>
      </c>
      <c r="AY58" s="143">
        <f t="shared" si="18"/>
        <v>0</v>
      </c>
      <c r="AZ58" s="143">
        <f t="shared" si="18"/>
        <v>0</v>
      </c>
      <c r="BA58" s="143">
        <f t="shared" si="18"/>
        <v>0</v>
      </c>
      <c r="BB58" s="143">
        <f t="shared" si="18"/>
        <v>0</v>
      </c>
      <c r="BC58" s="143">
        <f t="shared" si="18"/>
        <v>0</v>
      </c>
      <c r="BD58" s="143">
        <f t="shared" si="18"/>
        <v>0</v>
      </c>
      <c r="BE58" s="143">
        <f t="shared" si="18"/>
        <v>0</v>
      </c>
      <c r="BF58" s="143">
        <f t="shared" si="18"/>
        <v>0</v>
      </c>
      <c r="BG58" s="143">
        <f t="shared" si="18"/>
        <v>0</v>
      </c>
      <c r="BH58" s="143">
        <f t="shared" si="18"/>
        <v>0</v>
      </c>
      <c r="BI58" s="143">
        <f t="shared" si="18"/>
        <v>0</v>
      </c>
      <c r="BJ58" s="143">
        <f t="shared" si="18"/>
        <v>0</v>
      </c>
      <c r="BK58" s="143">
        <f t="shared" si="18"/>
        <v>0</v>
      </c>
      <c r="BL58" s="143">
        <f t="shared" si="18"/>
        <v>0</v>
      </c>
      <c r="BM58" s="143">
        <f t="shared" si="18"/>
        <v>0</v>
      </c>
      <c r="BN58" s="143">
        <f t="shared" si="18"/>
        <v>0</v>
      </c>
      <c r="BO58" s="143">
        <f t="shared" si="18"/>
        <v>0</v>
      </c>
      <c r="BP58" s="143">
        <f t="shared" si="18"/>
        <v>0</v>
      </c>
      <c r="BQ58" s="143">
        <f t="shared" si="18"/>
        <v>0</v>
      </c>
      <c r="BR58" s="143">
        <f t="shared" si="18"/>
        <v>0</v>
      </c>
      <c r="BS58" s="143">
        <f t="shared" si="18"/>
        <v>0</v>
      </c>
      <c r="BT58" s="143">
        <f t="shared" si="18"/>
        <v>0</v>
      </c>
      <c r="BU58" s="143">
        <f t="shared" si="18"/>
        <v>0</v>
      </c>
      <c r="BV58" s="143">
        <f t="shared" si="18"/>
        <v>0</v>
      </c>
      <c r="BW58" s="143">
        <f t="shared" si="18"/>
        <v>0</v>
      </c>
      <c r="BX58" s="143">
        <f t="shared" si="18"/>
        <v>0</v>
      </c>
      <c r="BY58" s="143">
        <f t="shared" si="18"/>
        <v>0</v>
      </c>
      <c r="BZ58" s="143">
        <f t="shared" si="18"/>
        <v>0</v>
      </c>
      <c r="CA58" s="143">
        <f t="shared" si="18"/>
        <v>0</v>
      </c>
      <c r="CB58" s="143">
        <f t="shared" si="18"/>
        <v>0</v>
      </c>
      <c r="CC58" s="143">
        <f t="shared" si="18"/>
        <v>0</v>
      </c>
      <c r="CD58" s="143">
        <f t="shared" si="18"/>
        <v>0</v>
      </c>
      <c r="CE58" s="143">
        <f t="shared" si="18"/>
        <v>0</v>
      </c>
      <c r="CF58" s="143">
        <f t="shared" si="18"/>
        <v>0</v>
      </c>
      <c r="CG58" s="143">
        <f t="shared" si="18"/>
        <v>0</v>
      </c>
      <c r="CH58" s="143">
        <f t="shared" si="18"/>
        <v>0</v>
      </c>
      <c r="CI58" s="143">
        <f t="shared" si="18"/>
        <v>0</v>
      </c>
      <c r="CJ58" s="143">
        <f t="shared" si="18"/>
        <v>0</v>
      </c>
      <c r="CK58" s="143">
        <f t="shared" si="18"/>
        <v>0</v>
      </c>
      <c r="CL58" s="143">
        <f t="shared" si="18"/>
        <v>0</v>
      </c>
      <c r="CM58" s="143">
        <f t="shared" si="18"/>
        <v>0</v>
      </c>
      <c r="CN58" s="143">
        <f t="shared" si="18"/>
        <v>0</v>
      </c>
      <c r="CO58" s="143">
        <f t="shared" si="18"/>
        <v>0</v>
      </c>
      <c r="CP58" s="143">
        <f t="shared" si="18"/>
        <v>0</v>
      </c>
      <c r="CQ58" s="143">
        <f t="shared" si="18"/>
        <v>0</v>
      </c>
      <c r="CR58" s="143">
        <f t="shared" si="18"/>
        <v>0</v>
      </c>
      <c r="CS58" s="143">
        <f t="shared" si="18"/>
        <v>0</v>
      </c>
      <c r="CT58" s="143">
        <f t="shared" si="18"/>
        <v>0</v>
      </c>
      <c r="CU58" s="143">
        <f t="shared" si="18"/>
        <v>0</v>
      </c>
      <c r="CV58" s="143">
        <f t="shared" si="18"/>
        <v>0</v>
      </c>
      <c r="CW58" s="143">
        <f t="shared" si="18"/>
        <v>0</v>
      </c>
      <c r="CX58" s="143">
        <f t="shared" si="18"/>
        <v>0</v>
      </c>
      <c r="CY58" s="143">
        <f t="shared" si="18"/>
        <v>0</v>
      </c>
      <c r="CZ58" s="143">
        <f t="shared" si="18"/>
        <v>0</v>
      </c>
      <c r="DA58" s="143">
        <f t="shared" si="18"/>
        <v>0</v>
      </c>
      <c r="DB58" s="143">
        <f t="shared" si="18"/>
        <v>0</v>
      </c>
      <c r="DC58" s="143">
        <f t="shared" si="18"/>
        <v>0</v>
      </c>
      <c r="DD58" s="143">
        <f t="shared" si="18"/>
        <v>0</v>
      </c>
      <c r="DE58" s="143">
        <f t="shared" si="18"/>
        <v>0</v>
      </c>
      <c r="DF58" s="143">
        <f t="shared" si="18"/>
        <v>0</v>
      </c>
      <c r="DG58" s="143">
        <f t="shared" si="18"/>
        <v>0</v>
      </c>
      <c r="DH58" s="143">
        <f t="shared" si="18"/>
        <v>0</v>
      </c>
      <c r="DI58" s="143">
        <f t="shared" si="18"/>
        <v>0</v>
      </c>
      <c r="DJ58" s="143">
        <f t="shared" si="18"/>
        <v>0</v>
      </c>
      <c r="DK58" s="143">
        <f t="shared" si="18"/>
        <v>0</v>
      </c>
      <c r="DL58" s="143">
        <f t="shared" si="18"/>
        <v>0</v>
      </c>
      <c r="DM58" s="143">
        <f t="shared" si="18"/>
        <v>0</v>
      </c>
      <c r="DN58" s="143">
        <f t="shared" si="18"/>
        <v>0</v>
      </c>
      <c r="DO58" s="143">
        <f t="shared" si="18"/>
        <v>0</v>
      </c>
      <c r="DP58" s="143">
        <f t="shared" si="18"/>
        <v>0</v>
      </c>
      <c r="DQ58" s="143">
        <f t="shared" si="18"/>
        <v>0</v>
      </c>
      <c r="DR58" s="143">
        <f t="shared" si="18"/>
        <v>0</v>
      </c>
      <c r="DS58" s="143">
        <f t="shared" si="18"/>
        <v>0</v>
      </c>
      <c r="DT58" s="143">
        <f t="shared" si="18"/>
        <v>0</v>
      </c>
      <c r="DU58" s="143">
        <f t="shared" si="18"/>
        <v>0</v>
      </c>
      <c r="DV58" s="143">
        <f t="shared" si="18"/>
        <v>0</v>
      </c>
    </row>
    <row r="59" spans="1:126" ht="12.75" customHeight="1">
      <c r="A59" s="21"/>
      <c r="B59" s="98" t="str">
        <f t="shared" si="8"/>
        <v>Инженер-программист</v>
      </c>
      <c r="C59" s="79" t="s">
        <v>77</v>
      </c>
      <c r="D59" s="143">
        <f t="shared" si="9"/>
        <v>0</v>
      </c>
      <c r="E59" s="64"/>
      <c r="F59" s="143">
        <f t="shared" ref="F59:DV59" si="19">SUM($F21:F21)*F41</f>
        <v>0</v>
      </c>
      <c r="G59" s="143">
        <f t="shared" si="19"/>
        <v>0</v>
      </c>
      <c r="H59" s="143">
        <f t="shared" si="19"/>
        <v>0</v>
      </c>
      <c r="I59" s="143">
        <f t="shared" si="19"/>
        <v>0</v>
      </c>
      <c r="J59" s="143">
        <f t="shared" si="19"/>
        <v>0</v>
      </c>
      <c r="K59" s="143">
        <f t="shared" si="19"/>
        <v>0</v>
      </c>
      <c r="L59" s="143">
        <f t="shared" si="19"/>
        <v>0</v>
      </c>
      <c r="M59" s="143">
        <f t="shared" si="19"/>
        <v>0</v>
      </c>
      <c r="N59" s="143">
        <f t="shared" si="19"/>
        <v>0</v>
      </c>
      <c r="O59" s="143">
        <f t="shared" si="19"/>
        <v>0</v>
      </c>
      <c r="P59" s="143">
        <f t="shared" si="19"/>
        <v>0</v>
      </c>
      <c r="Q59" s="143">
        <f t="shared" si="19"/>
        <v>0</v>
      </c>
      <c r="R59" s="143">
        <f t="shared" si="19"/>
        <v>0</v>
      </c>
      <c r="S59" s="143">
        <f t="shared" si="19"/>
        <v>0</v>
      </c>
      <c r="T59" s="143">
        <f t="shared" si="19"/>
        <v>0</v>
      </c>
      <c r="U59" s="143">
        <f t="shared" si="19"/>
        <v>0</v>
      </c>
      <c r="V59" s="143">
        <f t="shared" si="19"/>
        <v>0</v>
      </c>
      <c r="W59" s="143">
        <f t="shared" si="19"/>
        <v>0</v>
      </c>
      <c r="X59" s="143">
        <f t="shared" si="19"/>
        <v>0</v>
      </c>
      <c r="Y59" s="143">
        <f t="shared" si="19"/>
        <v>0</v>
      </c>
      <c r="Z59" s="143">
        <f t="shared" si="19"/>
        <v>0</v>
      </c>
      <c r="AA59" s="143">
        <f t="shared" si="19"/>
        <v>0</v>
      </c>
      <c r="AB59" s="143">
        <f t="shared" si="19"/>
        <v>0</v>
      </c>
      <c r="AC59" s="143">
        <f t="shared" si="19"/>
        <v>0</v>
      </c>
      <c r="AD59" s="143">
        <f t="shared" si="19"/>
        <v>0</v>
      </c>
      <c r="AE59" s="143">
        <f t="shared" si="19"/>
        <v>0</v>
      </c>
      <c r="AF59" s="143">
        <f t="shared" si="19"/>
        <v>0</v>
      </c>
      <c r="AG59" s="143">
        <f t="shared" si="19"/>
        <v>0</v>
      </c>
      <c r="AH59" s="143">
        <f t="shared" si="19"/>
        <v>0</v>
      </c>
      <c r="AI59" s="143">
        <f t="shared" si="19"/>
        <v>0</v>
      </c>
      <c r="AJ59" s="143">
        <f t="shared" si="19"/>
        <v>0</v>
      </c>
      <c r="AK59" s="143">
        <f t="shared" si="19"/>
        <v>0</v>
      </c>
      <c r="AL59" s="143">
        <f t="shared" si="19"/>
        <v>0</v>
      </c>
      <c r="AM59" s="143">
        <f t="shared" si="19"/>
        <v>0</v>
      </c>
      <c r="AN59" s="143">
        <f t="shared" si="19"/>
        <v>0</v>
      </c>
      <c r="AO59" s="143">
        <f t="shared" si="19"/>
        <v>0</v>
      </c>
      <c r="AP59" s="143">
        <f t="shared" si="19"/>
        <v>0</v>
      </c>
      <c r="AQ59" s="143">
        <f t="shared" si="19"/>
        <v>0</v>
      </c>
      <c r="AR59" s="143">
        <f t="shared" si="19"/>
        <v>0</v>
      </c>
      <c r="AS59" s="143">
        <f t="shared" si="19"/>
        <v>0</v>
      </c>
      <c r="AT59" s="143">
        <f t="shared" si="19"/>
        <v>0</v>
      </c>
      <c r="AU59" s="143">
        <f t="shared" si="19"/>
        <v>0</v>
      </c>
      <c r="AV59" s="143">
        <f t="shared" si="19"/>
        <v>0</v>
      </c>
      <c r="AW59" s="143">
        <f t="shared" si="19"/>
        <v>0</v>
      </c>
      <c r="AX59" s="143">
        <f t="shared" si="19"/>
        <v>0</v>
      </c>
      <c r="AY59" s="143">
        <f t="shared" si="19"/>
        <v>0</v>
      </c>
      <c r="AZ59" s="143">
        <f t="shared" si="19"/>
        <v>0</v>
      </c>
      <c r="BA59" s="143">
        <f t="shared" si="19"/>
        <v>0</v>
      </c>
      <c r="BB59" s="143">
        <f t="shared" si="19"/>
        <v>0</v>
      </c>
      <c r="BC59" s="143">
        <f t="shared" si="19"/>
        <v>0</v>
      </c>
      <c r="BD59" s="143">
        <f t="shared" si="19"/>
        <v>0</v>
      </c>
      <c r="BE59" s="143">
        <f t="shared" si="19"/>
        <v>0</v>
      </c>
      <c r="BF59" s="143">
        <f t="shared" si="19"/>
        <v>0</v>
      </c>
      <c r="BG59" s="143">
        <f t="shared" si="19"/>
        <v>0</v>
      </c>
      <c r="BH59" s="143">
        <f t="shared" si="19"/>
        <v>0</v>
      </c>
      <c r="BI59" s="143">
        <f t="shared" si="19"/>
        <v>0</v>
      </c>
      <c r="BJ59" s="143">
        <f t="shared" si="19"/>
        <v>0</v>
      </c>
      <c r="BK59" s="143">
        <f t="shared" si="19"/>
        <v>0</v>
      </c>
      <c r="BL59" s="143">
        <f t="shared" si="19"/>
        <v>0</v>
      </c>
      <c r="BM59" s="143">
        <f t="shared" si="19"/>
        <v>0</v>
      </c>
      <c r="BN59" s="143">
        <f t="shared" si="19"/>
        <v>0</v>
      </c>
      <c r="BO59" s="143">
        <f t="shared" si="19"/>
        <v>0</v>
      </c>
      <c r="BP59" s="143">
        <f t="shared" si="19"/>
        <v>0</v>
      </c>
      <c r="BQ59" s="143">
        <f t="shared" si="19"/>
        <v>0</v>
      </c>
      <c r="BR59" s="143">
        <f t="shared" si="19"/>
        <v>0</v>
      </c>
      <c r="BS59" s="143">
        <f t="shared" si="19"/>
        <v>0</v>
      </c>
      <c r="BT59" s="143">
        <f t="shared" si="19"/>
        <v>0</v>
      </c>
      <c r="BU59" s="143">
        <f t="shared" si="19"/>
        <v>0</v>
      </c>
      <c r="BV59" s="143">
        <f t="shared" si="19"/>
        <v>0</v>
      </c>
      <c r="BW59" s="143">
        <f t="shared" si="19"/>
        <v>0</v>
      </c>
      <c r="BX59" s="143">
        <f t="shared" si="19"/>
        <v>0</v>
      </c>
      <c r="BY59" s="143">
        <f t="shared" si="19"/>
        <v>0</v>
      </c>
      <c r="BZ59" s="143">
        <f t="shared" si="19"/>
        <v>0</v>
      </c>
      <c r="CA59" s="143">
        <f t="shared" si="19"/>
        <v>0</v>
      </c>
      <c r="CB59" s="143">
        <f t="shared" si="19"/>
        <v>0</v>
      </c>
      <c r="CC59" s="143">
        <f t="shared" si="19"/>
        <v>0</v>
      </c>
      <c r="CD59" s="143">
        <f t="shared" si="19"/>
        <v>0</v>
      </c>
      <c r="CE59" s="143">
        <f t="shared" si="19"/>
        <v>0</v>
      </c>
      <c r="CF59" s="143">
        <f t="shared" si="19"/>
        <v>0</v>
      </c>
      <c r="CG59" s="143">
        <f t="shared" si="19"/>
        <v>0</v>
      </c>
      <c r="CH59" s="143">
        <f t="shared" si="19"/>
        <v>0</v>
      </c>
      <c r="CI59" s="143">
        <f t="shared" si="19"/>
        <v>0</v>
      </c>
      <c r="CJ59" s="143">
        <f t="shared" si="19"/>
        <v>0</v>
      </c>
      <c r="CK59" s="143">
        <f t="shared" si="19"/>
        <v>0</v>
      </c>
      <c r="CL59" s="143">
        <f t="shared" si="19"/>
        <v>0</v>
      </c>
      <c r="CM59" s="143">
        <f t="shared" si="19"/>
        <v>0</v>
      </c>
      <c r="CN59" s="143">
        <f t="shared" si="19"/>
        <v>0</v>
      </c>
      <c r="CO59" s="143">
        <f t="shared" si="19"/>
        <v>0</v>
      </c>
      <c r="CP59" s="143">
        <f t="shared" si="19"/>
        <v>0</v>
      </c>
      <c r="CQ59" s="143">
        <f t="shared" si="19"/>
        <v>0</v>
      </c>
      <c r="CR59" s="143">
        <f t="shared" si="19"/>
        <v>0</v>
      </c>
      <c r="CS59" s="143">
        <f t="shared" si="19"/>
        <v>0</v>
      </c>
      <c r="CT59" s="143">
        <f t="shared" si="19"/>
        <v>0</v>
      </c>
      <c r="CU59" s="143">
        <f t="shared" si="19"/>
        <v>0</v>
      </c>
      <c r="CV59" s="143">
        <f t="shared" si="19"/>
        <v>0</v>
      </c>
      <c r="CW59" s="143">
        <f t="shared" si="19"/>
        <v>0</v>
      </c>
      <c r="CX59" s="143">
        <f t="shared" si="19"/>
        <v>0</v>
      </c>
      <c r="CY59" s="143">
        <f t="shared" si="19"/>
        <v>0</v>
      </c>
      <c r="CZ59" s="143">
        <f t="shared" si="19"/>
        <v>0</v>
      </c>
      <c r="DA59" s="143">
        <f t="shared" si="19"/>
        <v>0</v>
      </c>
      <c r="DB59" s="143">
        <f t="shared" si="19"/>
        <v>0</v>
      </c>
      <c r="DC59" s="143">
        <f t="shared" si="19"/>
        <v>0</v>
      </c>
      <c r="DD59" s="143">
        <f t="shared" si="19"/>
        <v>0</v>
      </c>
      <c r="DE59" s="143">
        <f t="shared" si="19"/>
        <v>0</v>
      </c>
      <c r="DF59" s="143">
        <f t="shared" si="19"/>
        <v>0</v>
      </c>
      <c r="DG59" s="143">
        <f t="shared" si="19"/>
        <v>0</v>
      </c>
      <c r="DH59" s="143">
        <f t="shared" si="19"/>
        <v>0</v>
      </c>
      <c r="DI59" s="143">
        <f t="shared" si="19"/>
        <v>0</v>
      </c>
      <c r="DJ59" s="143">
        <f t="shared" si="19"/>
        <v>0</v>
      </c>
      <c r="DK59" s="143">
        <f t="shared" si="19"/>
        <v>0</v>
      </c>
      <c r="DL59" s="143">
        <f t="shared" si="19"/>
        <v>0</v>
      </c>
      <c r="DM59" s="143">
        <f t="shared" si="19"/>
        <v>0</v>
      </c>
      <c r="DN59" s="143">
        <f t="shared" si="19"/>
        <v>0</v>
      </c>
      <c r="DO59" s="143">
        <f t="shared" si="19"/>
        <v>0</v>
      </c>
      <c r="DP59" s="143">
        <f t="shared" si="19"/>
        <v>0</v>
      </c>
      <c r="DQ59" s="143">
        <f t="shared" si="19"/>
        <v>0</v>
      </c>
      <c r="DR59" s="143">
        <f t="shared" si="19"/>
        <v>0</v>
      </c>
      <c r="DS59" s="143">
        <f t="shared" si="19"/>
        <v>0</v>
      </c>
      <c r="DT59" s="143">
        <f t="shared" si="19"/>
        <v>0</v>
      </c>
      <c r="DU59" s="143">
        <f t="shared" si="19"/>
        <v>0</v>
      </c>
      <c r="DV59" s="143">
        <f t="shared" si="19"/>
        <v>0</v>
      </c>
    </row>
    <row r="60" spans="1:126" ht="12.75" customHeight="1">
      <c r="A60" s="62"/>
      <c r="B60" s="96" t="str">
        <f t="shared" si="8"/>
        <v>Коммерческий персонал</v>
      </c>
      <c r="C60" s="95" t="s">
        <v>77</v>
      </c>
      <c r="D60" s="195">
        <f t="shared" si="9"/>
        <v>0</v>
      </c>
      <c r="E60" s="69"/>
      <c r="F60" s="151">
        <f t="shared" ref="F60:DV60" si="20">SUM(F61:F64)</f>
        <v>0</v>
      </c>
      <c r="G60" s="151">
        <f t="shared" si="20"/>
        <v>0</v>
      </c>
      <c r="H60" s="151">
        <f t="shared" si="20"/>
        <v>0</v>
      </c>
      <c r="I60" s="151">
        <f t="shared" si="20"/>
        <v>0</v>
      </c>
      <c r="J60" s="151">
        <f t="shared" si="20"/>
        <v>0</v>
      </c>
      <c r="K60" s="151">
        <f t="shared" si="20"/>
        <v>0</v>
      </c>
      <c r="L60" s="151">
        <f t="shared" si="20"/>
        <v>0</v>
      </c>
      <c r="M60" s="151">
        <f t="shared" si="20"/>
        <v>0</v>
      </c>
      <c r="N60" s="151">
        <f t="shared" si="20"/>
        <v>0</v>
      </c>
      <c r="O60" s="151">
        <f t="shared" si="20"/>
        <v>0</v>
      </c>
      <c r="P60" s="151">
        <f t="shared" si="20"/>
        <v>0</v>
      </c>
      <c r="Q60" s="151">
        <f t="shared" si="20"/>
        <v>0</v>
      </c>
      <c r="R60" s="151">
        <f t="shared" si="20"/>
        <v>0</v>
      </c>
      <c r="S60" s="151">
        <f t="shared" si="20"/>
        <v>0</v>
      </c>
      <c r="T60" s="151">
        <f t="shared" si="20"/>
        <v>0</v>
      </c>
      <c r="U60" s="151">
        <f t="shared" si="20"/>
        <v>0</v>
      </c>
      <c r="V60" s="151">
        <f t="shared" si="20"/>
        <v>0</v>
      </c>
      <c r="W60" s="151">
        <f t="shared" si="20"/>
        <v>0</v>
      </c>
      <c r="X60" s="151">
        <f t="shared" si="20"/>
        <v>0</v>
      </c>
      <c r="Y60" s="151">
        <f t="shared" si="20"/>
        <v>0</v>
      </c>
      <c r="Z60" s="151">
        <f t="shared" si="20"/>
        <v>0</v>
      </c>
      <c r="AA60" s="151">
        <f t="shared" si="20"/>
        <v>0</v>
      </c>
      <c r="AB60" s="151">
        <f t="shared" si="20"/>
        <v>0</v>
      </c>
      <c r="AC60" s="151">
        <f t="shared" si="20"/>
        <v>0</v>
      </c>
      <c r="AD60" s="151">
        <f t="shared" si="20"/>
        <v>0</v>
      </c>
      <c r="AE60" s="151">
        <f t="shared" si="20"/>
        <v>0</v>
      </c>
      <c r="AF60" s="151">
        <f t="shared" si="20"/>
        <v>0</v>
      </c>
      <c r="AG60" s="151">
        <f t="shared" si="20"/>
        <v>0</v>
      </c>
      <c r="AH60" s="151">
        <f t="shared" si="20"/>
        <v>0</v>
      </c>
      <c r="AI60" s="151">
        <f t="shared" si="20"/>
        <v>0</v>
      </c>
      <c r="AJ60" s="151">
        <f t="shared" si="20"/>
        <v>0</v>
      </c>
      <c r="AK60" s="151">
        <f t="shared" si="20"/>
        <v>0</v>
      </c>
      <c r="AL60" s="151">
        <f t="shared" si="20"/>
        <v>0</v>
      </c>
      <c r="AM60" s="151">
        <f t="shared" si="20"/>
        <v>0</v>
      </c>
      <c r="AN60" s="151">
        <f t="shared" si="20"/>
        <v>0</v>
      </c>
      <c r="AO60" s="151">
        <f t="shared" si="20"/>
        <v>0</v>
      </c>
      <c r="AP60" s="151">
        <f t="shared" si="20"/>
        <v>0</v>
      </c>
      <c r="AQ60" s="151">
        <f t="shared" si="20"/>
        <v>0</v>
      </c>
      <c r="AR60" s="151">
        <f t="shared" si="20"/>
        <v>0</v>
      </c>
      <c r="AS60" s="151">
        <f t="shared" si="20"/>
        <v>0</v>
      </c>
      <c r="AT60" s="151">
        <f t="shared" si="20"/>
        <v>0</v>
      </c>
      <c r="AU60" s="151">
        <f t="shared" si="20"/>
        <v>0</v>
      </c>
      <c r="AV60" s="151">
        <f t="shared" si="20"/>
        <v>0</v>
      </c>
      <c r="AW60" s="151">
        <f t="shared" si="20"/>
        <v>0</v>
      </c>
      <c r="AX60" s="151">
        <f t="shared" si="20"/>
        <v>0</v>
      </c>
      <c r="AY60" s="151">
        <f t="shared" si="20"/>
        <v>0</v>
      </c>
      <c r="AZ60" s="151">
        <f t="shared" si="20"/>
        <v>0</v>
      </c>
      <c r="BA60" s="151">
        <f t="shared" si="20"/>
        <v>0</v>
      </c>
      <c r="BB60" s="151">
        <f t="shared" si="20"/>
        <v>0</v>
      </c>
      <c r="BC60" s="151">
        <f t="shared" si="20"/>
        <v>0</v>
      </c>
      <c r="BD60" s="151">
        <f t="shared" si="20"/>
        <v>0</v>
      </c>
      <c r="BE60" s="151">
        <f t="shared" si="20"/>
        <v>0</v>
      </c>
      <c r="BF60" s="151">
        <f t="shared" si="20"/>
        <v>0</v>
      </c>
      <c r="BG60" s="151">
        <f t="shared" si="20"/>
        <v>0</v>
      </c>
      <c r="BH60" s="151">
        <f t="shared" si="20"/>
        <v>0</v>
      </c>
      <c r="BI60" s="151">
        <f t="shared" si="20"/>
        <v>0</v>
      </c>
      <c r="BJ60" s="151">
        <f t="shared" si="20"/>
        <v>0</v>
      </c>
      <c r="BK60" s="151">
        <f t="shared" si="20"/>
        <v>0</v>
      </c>
      <c r="BL60" s="151">
        <f t="shared" si="20"/>
        <v>0</v>
      </c>
      <c r="BM60" s="151">
        <f t="shared" si="20"/>
        <v>0</v>
      </c>
      <c r="BN60" s="151">
        <f t="shared" si="20"/>
        <v>0</v>
      </c>
      <c r="BO60" s="151">
        <f t="shared" si="20"/>
        <v>0</v>
      </c>
      <c r="BP60" s="151">
        <f t="shared" si="20"/>
        <v>0</v>
      </c>
      <c r="BQ60" s="151">
        <f t="shared" si="20"/>
        <v>0</v>
      </c>
      <c r="BR60" s="151">
        <f t="shared" si="20"/>
        <v>0</v>
      </c>
      <c r="BS60" s="151">
        <f t="shared" si="20"/>
        <v>0</v>
      </c>
      <c r="BT60" s="151">
        <f t="shared" si="20"/>
        <v>0</v>
      </c>
      <c r="BU60" s="151">
        <f t="shared" si="20"/>
        <v>0</v>
      </c>
      <c r="BV60" s="151">
        <f t="shared" si="20"/>
        <v>0</v>
      </c>
      <c r="BW60" s="151">
        <f t="shared" si="20"/>
        <v>0</v>
      </c>
      <c r="BX60" s="151">
        <f t="shared" si="20"/>
        <v>0</v>
      </c>
      <c r="BY60" s="151">
        <f t="shared" si="20"/>
        <v>0</v>
      </c>
      <c r="BZ60" s="151">
        <f t="shared" si="20"/>
        <v>0</v>
      </c>
      <c r="CA60" s="151">
        <f t="shared" si="20"/>
        <v>0</v>
      </c>
      <c r="CB60" s="151">
        <f t="shared" si="20"/>
        <v>0</v>
      </c>
      <c r="CC60" s="151">
        <f t="shared" si="20"/>
        <v>0</v>
      </c>
      <c r="CD60" s="151">
        <f t="shared" si="20"/>
        <v>0</v>
      </c>
      <c r="CE60" s="151">
        <f t="shared" si="20"/>
        <v>0</v>
      </c>
      <c r="CF60" s="151">
        <f t="shared" si="20"/>
        <v>0</v>
      </c>
      <c r="CG60" s="151">
        <f t="shared" si="20"/>
        <v>0</v>
      </c>
      <c r="CH60" s="151">
        <f t="shared" si="20"/>
        <v>0</v>
      </c>
      <c r="CI60" s="151">
        <f t="shared" si="20"/>
        <v>0</v>
      </c>
      <c r="CJ60" s="151">
        <f t="shared" si="20"/>
        <v>0</v>
      </c>
      <c r="CK60" s="151">
        <f t="shared" si="20"/>
        <v>0</v>
      </c>
      <c r="CL60" s="151">
        <f t="shared" si="20"/>
        <v>0</v>
      </c>
      <c r="CM60" s="151">
        <f t="shared" si="20"/>
        <v>0</v>
      </c>
      <c r="CN60" s="151">
        <f t="shared" si="20"/>
        <v>0</v>
      </c>
      <c r="CO60" s="151">
        <f t="shared" si="20"/>
        <v>0</v>
      </c>
      <c r="CP60" s="151">
        <f t="shared" si="20"/>
        <v>0</v>
      </c>
      <c r="CQ60" s="151">
        <f t="shared" si="20"/>
        <v>0</v>
      </c>
      <c r="CR60" s="151">
        <f t="shared" si="20"/>
        <v>0</v>
      </c>
      <c r="CS60" s="151">
        <f t="shared" si="20"/>
        <v>0</v>
      </c>
      <c r="CT60" s="151">
        <f t="shared" si="20"/>
        <v>0</v>
      </c>
      <c r="CU60" s="151">
        <f t="shared" si="20"/>
        <v>0</v>
      </c>
      <c r="CV60" s="151">
        <f t="shared" si="20"/>
        <v>0</v>
      </c>
      <c r="CW60" s="151">
        <f t="shared" si="20"/>
        <v>0</v>
      </c>
      <c r="CX60" s="151">
        <f t="shared" si="20"/>
        <v>0</v>
      </c>
      <c r="CY60" s="151">
        <f t="shared" si="20"/>
        <v>0</v>
      </c>
      <c r="CZ60" s="151">
        <f t="shared" si="20"/>
        <v>0</v>
      </c>
      <c r="DA60" s="151">
        <f t="shared" si="20"/>
        <v>0</v>
      </c>
      <c r="DB60" s="151">
        <f t="shared" si="20"/>
        <v>0</v>
      </c>
      <c r="DC60" s="151">
        <f t="shared" si="20"/>
        <v>0</v>
      </c>
      <c r="DD60" s="151">
        <f t="shared" si="20"/>
        <v>0</v>
      </c>
      <c r="DE60" s="151">
        <f t="shared" si="20"/>
        <v>0</v>
      </c>
      <c r="DF60" s="151">
        <f t="shared" si="20"/>
        <v>0</v>
      </c>
      <c r="DG60" s="151">
        <f t="shared" si="20"/>
        <v>0</v>
      </c>
      <c r="DH60" s="151">
        <f t="shared" si="20"/>
        <v>0</v>
      </c>
      <c r="DI60" s="151">
        <f t="shared" si="20"/>
        <v>0</v>
      </c>
      <c r="DJ60" s="151">
        <f t="shared" si="20"/>
        <v>0</v>
      </c>
      <c r="DK60" s="151">
        <f t="shared" si="20"/>
        <v>0</v>
      </c>
      <c r="DL60" s="151">
        <f t="shared" si="20"/>
        <v>0</v>
      </c>
      <c r="DM60" s="151">
        <f t="shared" si="20"/>
        <v>0</v>
      </c>
      <c r="DN60" s="151">
        <f t="shared" si="20"/>
        <v>0</v>
      </c>
      <c r="DO60" s="151">
        <f t="shared" si="20"/>
        <v>0</v>
      </c>
      <c r="DP60" s="151">
        <f t="shared" si="20"/>
        <v>0</v>
      </c>
      <c r="DQ60" s="151">
        <f t="shared" si="20"/>
        <v>0</v>
      </c>
      <c r="DR60" s="151">
        <f t="shared" si="20"/>
        <v>0</v>
      </c>
      <c r="DS60" s="151">
        <f t="shared" si="20"/>
        <v>0</v>
      </c>
      <c r="DT60" s="151">
        <f t="shared" si="20"/>
        <v>0</v>
      </c>
      <c r="DU60" s="151">
        <f t="shared" si="20"/>
        <v>0</v>
      </c>
      <c r="DV60" s="151">
        <f t="shared" si="20"/>
        <v>0</v>
      </c>
    </row>
    <row r="61" spans="1:126" ht="12.75" customHeight="1">
      <c r="A61" s="21"/>
      <c r="B61" s="98" t="str">
        <f t="shared" si="8"/>
        <v>Директор по маркетингу и сбыту</v>
      </c>
      <c r="C61" s="79" t="s">
        <v>77</v>
      </c>
      <c r="D61" s="143">
        <f t="shared" si="9"/>
        <v>0</v>
      </c>
      <c r="E61" s="64"/>
      <c r="F61" s="143">
        <f t="shared" ref="F61:DV61" si="21">SUM($F23:F23)*F43</f>
        <v>0</v>
      </c>
      <c r="G61" s="143">
        <f t="shared" si="21"/>
        <v>0</v>
      </c>
      <c r="H61" s="143">
        <f t="shared" si="21"/>
        <v>0</v>
      </c>
      <c r="I61" s="143">
        <f t="shared" si="21"/>
        <v>0</v>
      </c>
      <c r="J61" s="143">
        <f t="shared" si="21"/>
        <v>0</v>
      </c>
      <c r="K61" s="143">
        <f t="shared" si="21"/>
        <v>0</v>
      </c>
      <c r="L61" s="143">
        <f t="shared" si="21"/>
        <v>0</v>
      </c>
      <c r="M61" s="143">
        <f t="shared" si="21"/>
        <v>0</v>
      </c>
      <c r="N61" s="143">
        <f t="shared" si="21"/>
        <v>0</v>
      </c>
      <c r="O61" s="143">
        <f t="shared" si="21"/>
        <v>0</v>
      </c>
      <c r="P61" s="143">
        <f t="shared" si="21"/>
        <v>0</v>
      </c>
      <c r="Q61" s="143">
        <f t="shared" si="21"/>
        <v>0</v>
      </c>
      <c r="R61" s="143">
        <f t="shared" si="21"/>
        <v>0</v>
      </c>
      <c r="S61" s="143">
        <f t="shared" si="21"/>
        <v>0</v>
      </c>
      <c r="T61" s="143">
        <f t="shared" si="21"/>
        <v>0</v>
      </c>
      <c r="U61" s="143">
        <f t="shared" si="21"/>
        <v>0</v>
      </c>
      <c r="V61" s="143">
        <f t="shared" si="21"/>
        <v>0</v>
      </c>
      <c r="W61" s="143">
        <f t="shared" si="21"/>
        <v>0</v>
      </c>
      <c r="X61" s="143">
        <f t="shared" si="21"/>
        <v>0</v>
      </c>
      <c r="Y61" s="143">
        <f t="shared" si="21"/>
        <v>0</v>
      </c>
      <c r="Z61" s="143">
        <f t="shared" si="21"/>
        <v>0</v>
      </c>
      <c r="AA61" s="143">
        <f t="shared" si="21"/>
        <v>0</v>
      </c>
      <c r="AB61" s="143">
        <f t="shared" si="21"/>
        <v>0</v>
      </c>
      <c r="AC61" s="143">
        <f t="shared" si="21"/>
        <v>0</v>
      </c>
      <c r="AD61" s="143">
        <f t="shared" si="21"/>
        <v>0</v>
      </c>
      <c r="AE61" s="143">
        <f t="shared" si="21"/>
        <v>0</v>
      </c>
      <c r="AF61" s="143">
        <f t="shared" si="21"/>
        <v>0</v>
      </c>
      <c r="AG61" s="143">
        <f t="shared" si="21"/>
        <v>0</v>
      </c>
      <c r="AH61" s="143">
        <f t="shared" si="21"/>
        <v>0</v>
      </c>
      <c r="AI61" s="143">
        <f t="shared" si="21"/>
        <v>0</v>
      </c>
      <c r="AJ61" s="143">
        <f t="shared" si="21"/>
        <v>0</v>
      </c>
      <c r="AK61" s="143">
        <f t="shared" si="21"/>
        <v>0</v>
      </c>
      <c r="AL61" s="143">
        <f t="shared" si="21"/>
        <v>0</v>
      </c>
      <c r="AM61" s="143">
        <f t="shared" si="21"/>
        <v>0</v>
      </c>
      <c r="AN61" s="143">
        <f t="shared" si="21"/>
        <v>0</v>
      </c>
      <c r="AO61" s="143">
        <f t="shared" si="21"/>
        <v>0</v>
      </c>
      <c r="AP61" s="143">
        <f t="shared" si="21"/>
        <v>0</v>
      </c>
      <c r="AQ61" s="143">
        <f t="shared" si="21"/>
        <v>0</v>
      </c>
      <c r="AR61" s="143">
        <f t="shared" si="21"/>
        <v>0</v>
      </c>
      <c r="AS61" s="143">
        <f t="shared" si="21"/>
        <v>0</v>
      </c>
      <c r="AT61" s="143">
        <f t="shared" si="21"/>
        <v>0</v>
      </c>
      <c r="AU61" s="143">
        <f t="shared" si="21"/>
        <v>0</v>
      </c>
      <c r="AV61" s="143">
        <f t="shared" si="21"/>
        <v>0</v>
      </c>
      <c r="AW61" s="143">
        <f t="shared" si="21"/>
        <v>0</v>
      </c>
      <c r="AX61" s="143">
        <f t="shared" si="21"/>
        <v>0</v>
      </c>
      <c r="AY61" s="143">
        <f t="shared" si="21"/>
        <v>0</v>
      </c>
      <c r="AZ61" s="143">
        <f t="shared" si="21"/>
        <v>0</v>
      </c>
      <c r="BA61" s="143">
        <f t="shared" si="21"/>
        <v>0</v>
      </c>
      <c r="BB61" s="143">
        <f t="shared" si="21"/>
        <v>0</v>
      </c>
      <c r="BC61" s="143">
        <f t="shared" si="21"/>
        <v>0</v>
      </c>
      <c r="BD61" s="143">
        <f t="shared" si="21"/>
        <v>0</v>
      </c>
      <c r="BE61" s="143">
        <f t="shared" si="21"/>
        <v>0</v>
      </c>
      <c r="BF61" s="143">
        <f t="shared" si="21"/>
        <v>0</v>
      </c>
      <c r="BG61" s="143">
        <f t="shared" si="21"/>
        <v>0</v>
      </c>
      <c r="BH61" s="143">
        <f t="shared" si="21"/>
        <v>0</v>
      </c>
      <c r="BI61" s="143">
        <f t="shared" si="21"/>
        <v>0</v>
      </c>
      <c r="BJ61" s="143">
        <f t="shared" si="21"/>
        <v>0</v>
      </c>
      <c r="BK61" s="143">
        <f t="shared" si="21"/>
        <v>0</v>
      </c>
      <c r="BL61" s="143">
        <f t="shared" si="21"/>
        <v>0</v>
      </c>
      <c r="BM61" s="143">
        <f t="shared" si="21"/>
        <v>0</v>
      </c>
      <c r="BN61" s="143">
        <f t="shared" si="21"/>
        <v>0</v>
      </c>
      <c r="BO61" s="143">
        <f t="shared" si="21"/>
        <v>0</v>
      </c>
      <c r="BP61" s="143">
        <f t="shared" si="21"/>
        <v>0</v>
      </c>
      <c r="BQ61" s="143">
        <f t="shared" si="21"/>
        <v>0</v>
      </c>
      <c r="BR61" s="143">
        <f t="shared" si="21"/>
        <v>0</v>
      </c>
      <c r="BS61" s="143">
        <f t="shared" si="21"/>
        <v>0</v>
      </c>
      <c r="BT61" s="143">
        <f t="shared" si="21"/>
        <v>0</v>
      </c>
      <c r="BU61" s="143">
        <f t="shared" si="21"/>
        <v>0</v>
      </c>
      <c r="BV61" s="143">
        <f t="shared" si="21"/>
        <v>0</v>
      </c>
      <c r="BW61" s="143">
        <f t="shared" si="21"/>
        <v>0</v>
      </c>
      <c r="BX61" s="143">
        <f t="shared" si="21"/>
        <v>0</v>
      </c>
      <c r="BY61" s="143">
        <f t="shared" si="21"/>
        <v>0</v>
      </c>
      <c r="BZ61" s="143">
        <f t="shared" si="21"/>
        <v>0</v>
      </c>
      <c r="CA61" s="143">
        <f t="shared" si="21"/>
        <v>0</v>
      </c>
      <c r="CB61" s="143">
        <f t="shared" si="21"/>
        <v>0</v>
      </c>
      <c r="CC61" s="143">
        <f t="shared" si="21"/>
        <v>0</v>
      </c>
      <c r="CD61" s="143">
        <f t="shared" si="21"/>
        <v>0</v>
      </c>
      <c r="CE61" s="143">
        <f t="shared" si="21"/>
        <v>0</v>
      </c>
      <c r="CF61" s="143">
        <f t="shared" si="21"/>
        <v>0</v>
      </c>
      <c r="CG61" s="143">
        <f t="shared" si="21"/>
        <v>0</v>
      </c>
      <c r="CH61" s="143">
        <f t="shared" si="21"/>
        <v>0</v>
      </c>
      <c r="CI61" s="143">
        <f t="shared" si="21"/>
        <v>0</v>
      </c>
      <c r="CJ61" s="143">
        <f t="shared" si="21"/>
        <v>0</v>
      </c>
      <c r="CK61" s="143">
        <f t="shared" si="21"/>
        <v>0</v>
      </c>
      <c r="CL61" s="143">
        <f t="shared" si="21"/>
        <v>0</v>
      </c>
      <c r="CM61" s="143">
        <f t="shared" si="21"/>
        <v>0</v>
      </c>
      <c r="CN61" s="143">
        <f t="shared" si="21"/>
        <v>0</v>
      </c>
      <c r="CO61" s="143">
        <f t="shared" si="21"/>
        <v>0</v>
      </c>
      <c r="CP61" s="143">
        <f t="shared" si="21"/>
        <v>0</v>
      </c>
      <c r="CQ61" s="143">
        <f t="shared" si="21"/>
        <v>0</v>
      </c>
      <c r="CR61" s="143">
        <f t="shared" si="21"/>
        <v>0</v>
      </c>
      <c r="CS61" s="143">
        <f t="shared" si="21"/>
        <v>0</v>
      </c>
      <c r="CT61" s="143">
        <f t="shared" si="21"/>
        <v>0</v>
      </c>
      <c r="CU61" s="143">
        <f t="shared" si="21"/>
        <v>0</v>
      </c>
      <c r="CV61" s="143">
        <f t="shared" si="21"/>
        <v>0</v>
      </c>
      <c r="CW61" s="143">
        <f t="shared" si="21"/>
        <v>0</v>
      </c>
      <c r="CX61" s="143">
        <f t="shared" si="21"/>
        <v>0</v>
      </c>
      <c r="CY61" s="143">
        <f t="shared" si="21"/>
        <v>0</v>
      </c>
      <c r="CZ61" s="143">
        <f t="shared" si="21"/>
        <v>0</v>
      </c>
      <c r="DA61" s="143">
        <f t="shared" si="21"/>
        <v>0</v>
      </c>
      <c r="DB61" s="143">
        <f t="shared" si="21"/>
        <v>0</v>
      </c>
      <c r="DC61" s="143">
        <f t="shared" si="21"/>
        <v>0</v>
      </c>
      <c r="DD61" s="143">
        <f t="shared" si="21"/>
        <v>0</v>
      </c>
      <c r="DE61" s="143">
        <f t="shared" si="21"/>
        <v>0</v>
      </c>
      <c r="DF61" s="143">
        <f t="shared" si="21"/>
        <v>0</v>
      </c>
      <c r="DG61" s="143">
        <f t="shared" si="21"/>
        <v>0</v>
      </c>
      <c r="DH61" s="143">
        <f t="shared" si="21"/>
        <v>0</v>
      </c>
      <c r="DI61" s="143">
        <f t="shared" si="21"/>
        <v>0</v>
      </c>
      <c r="DJ61" s="143">
        <f t="shared" si="21"/>
        <v>0</v>
      </c>
      <c r="DK61" s="143">
        <f t="shared" si="21"/>
        <v>0</v>
      </c>
      <c r="DL61" s="143">
        <f t="shared" si="21"/>
        <v>0</v>
      </c>
      <c r="DM61" s="143">
        <f t="shared" si="21"/>
        <v>0</v>
      </c>
      <c r="DN61" s="143">
        <f t="shared" si="21"/>
        <v>0</v>
      </c>
      <c r="DO61" s="143">
        <f t="shared" si="21"/>
        <v>0</v>
      </c>
      <c r="DP61" s="143">
        <f t="shared" si="21"/>
        <v>0</v>
      </c>
      <c r="DQ61" s="143">
        <f t="shared" si="21"/>
        <v>0</v>
      </c>
      <c r="DR61" s="143">
        <f t="shared" si="21"/>
        <v>0</v>
      </c>
      <c r="DS61" s="143">
        <f t="shared" si="21"/>
        <v>0</v>
      </c>
      <c r="DT61" s="143">
        <f t="shared" si="21"/>
        <v>0</v>
      </c>
      <c r="DU61" s="143">
        <f t="shared" si="21"/>
        <v>0</v>
      </c>
      <c r="DV61" s="143">
        <f t="shared" si="21"/>
        <v>0</v>
      </c>
    </row>
    <row r="62" spans="1:126" ht="12.75" customHeight="1">
      <c r="A62" s="21"/>
      <c r="B62" s="98" t="str">
        <f t="shared" si="8"/>
        <v>Начальник отдела маркетинга и сбыта</v>
      </c>
      <c r="C62" s="79" t="s">
        <v>77</v>
      </c>
      <c r="D62" s="143">
        <f t="shared" si="9"/>
        <v>0</v>
      </c>
      <c r="E62" s="64"/>
      <c r="F62" s="143">
        <f t="shared" ref="F62:DV62" si="22">SUM($F24:F24)*F44</f>
        <v>0</v>
      </c>
      <c r="G62" s="143">
        <f t="shared" si="22"/>
        <v>0</v>
      </c>
      <c r="H62" s="143">
        <f t="shared" si="22"/>
        <v>0</v>
      </c>
      <c r="I62" s="143">
        <f t="shared" si="22"/>
        <v>0</v>
      </c>
      <c r="J62" s="143">
        <f t="shared" si="22"/>
        <v>0</v>
      </c>
      <c r="K62" s="143">
        <f t="shared" si="22"/>
        <v>0</v>
      </c>
      <c r="L62" s="143">
        <f t="shared" si="22"/>
        <v>0</v>
      </c>
      <c r="M62" s="143">
        <f t="shared" si="22"/>
        <v>0</v>
      </c>
      <c r="N62" s="143">
        <f t="shared" si="22"/>
        <v>0</v>
      </c>
      <c r="O62" s="143">
        <f t="shared" si="22"/>
        <v>0</v>
      </c>
      <c r="P62" s="143">
        <f t="shared" si="22"/>
        <v>0</v>
      </c>
      <c r="Q62" s="143">
        <f t="shared" si="22"/>
        <v>0</v>
      </c>
      <c r="R62" s="143">
        <f t="shared" si="22"/>
        <v>0</v>
      </c>
      <c r="S62" s="143">
        <f t="shared" si="22"/>
        <v>0</v>
      </c>
      <c r="T62" s="143">
        <f t="shared" si="22"/>
        <v>0</v>
      </c>
      <c r="U62" s="143">
        <f t="shared" si="22"/>
        <v>0</v>
      </c>
      <c r="V62" s="143">
        <f t="shared" si="22"/>
        <v>0</v>
      </c>
      <c r="W62" s="143">
        <f t="shared" si="22"/>
        <v>0</v>
      </c>
      <c r="X62" s="143">
        <f t="shared" si="22"/>
        <v>0</v>
      </c>
      <c r="Y62" s="143">
        <f t="shared" si="22"/>
        <v>0</v>
      </c>
      <c r="Z62" s="143">
        <f t="shared" si="22"/>
        <v>0</v>
      </c>
      <c r="AA62" s="143">
        <f t="shared" si="22"/>
        <v>0</v>
      </c>
      <c r="AB62" s="143">
        <f t="shared" si="22"/>
        <v>0</v>
      </c>
      <c r="AC62" s="143">
        <f t="shared" si="22"/>
        <v>0</v>
      </c>
      <c r="AD62" s="143">
        <f t="shared" si="22"/>
        <v>0</v>
      </c>
      <c r="AE62" s="143">
        <f t="shared" si="22"/>
        <v>0</v>
      </c>
      <c r="AF62" s="143">
        <f t="shared" si="22"/>
        <v>0</v>
      </c>
      <c r="AG62" s="143">
        <f t="shared" si="22"/>
        <v>0</v>
      </c>
      <c r="AH62" s="143">
        <f t="shared" si="22"/>
        <v>0</v>
      </c>
      <c r="AI62" s="143">
        <f t="shared" si="22"/>
        <v>0</v>
      </c>
      <c r="AJ62" s="143">
        <f t="shared" si="22"/>
        <v>0</v>
      </c>
      <c r="AK62" s="143">
        <f t="shared" si="22"/>
        <v>0</v>
      </c>
      <c r="AL62" s="143">
        <f t="shared" si="22"/>
        <v>0</v>
      </c>
      <c r="AM62" s="143">
        <f t="shared" si="22"/>
        <v>0</v>
      </c>
      <c r="AN62" s="143">
        <f t="shared" si="22"/>
        <v>0</v>
      </c>
      <c r="AO62" s="143">
        <f t="shared" si="22"/>
        <v>0</v>
      </c>
      <c r="AP62" s="143">
        <f t="shared" si="22"/>
        <v>0</v>
      </c>
      <c r="AQ62" s="143">
        <f t="shared" si="22"/>
        <v>0</v>
      </c>
      <c r="AR62" s="143">
        <f t="shared" si="22"/>
        <v>0</v>
      </c>
      <c r="AS62" s="143">
        <f t="shared" si="22"/>
        <v>0</v>
      </c>
      <c r="AT62" s="143">
        <f t="shared" si="22"/>
        <v>0</v>
      </c>
      <c r="AU62" s="143">
        <f t="shared" si="22"/>
        <v>0</v>
      </c>
      <c r="AV62" s="143">
        <f t="shared" si="22"/>
        <v>0</v>
      </c>
      <c r="AW62" s="143">
        <f t="shared" si="22"/>
        <v>0</v>
      </c>
      <c r="AX62" s="143">
        <f t="shared" si="22"/>
        <v>0</v>
      </c>
      <c r="AY62" s="143">
        <f t="shared" si="22"/>
        <v>0</v>
      </c>
      <c r="AZ62" s="143">
        <f t="shared" si="22"/>
        <v>0</v>
      </c>
      <c r="BA62" s="143">
        <f t="shared" si="22"/>
        <v>0</v>
      </c>
      <c r="BB62" s="143">
        <f t="shared" si="22"/>
        <v>0</v>
      </c>
      <c r="BC62" s="143">
        <f t="shared" si="22"/>
        <v>0</v>
      </c>
      <c r="BD62" s="143">
        <f t="shared" si="22"/>
        <v>0</v>
      </c>
      <c r="BE62" s="143">
        <f t="shared" si="22"/>
        <v>0</v>
      </c>
      <c r="BF62" s="143">
        <f t="shared" si="22"/>
        <v>0</v>
      </c>
      <c r="BG62" s="143">
        <f t="shared" si="22"/>
        <v>0</v>
      </c>
      <c r="BH62" s="143">
        <f t="shared" si="22"/>
        <v>0</v>
      </c>
      <c r="BI62" s="143">
        <f t="shared" si="22"/>
        <v>0</v>
      </c>
      <c r="BJ62" s="143">
        <f t="shared" si="22"/>
        <v>0</v>
      </c>
      <c r="BK62" s="143">
        <f t="shared" si="22"/>
        <v>0</v>
      </c>
      <c r="BL62" s="143">
        <f t="shared" si="22"/>
        <v>0</v>
      </c>
      <c r="BM62" s="143">
        <f t="shared" si="22"/>
        <v>0</v>
      </c>
      <c r="BN62" s="143">
        <f t="shared" si="22"/>
        <v>0</v>
      </c>
      <c r="BO62" s="143">
        <f t="shared" si="22"/>
        <v>0</v>
      </c>
      <c r="BP62" s="143">
        <f t="shared" si="22"/>
        <v>0</v>
      </c>
      <c r="BQ62" s="143">
        <f t="shared" si="22"/>
        <v>0</v>
      </c>
      <c r="BR62" s="143">
        <f t="shared" si="22"/>
        <v>0</v>
      </c>
      <c r="BS62" s="143">
        <f t="shared" si="22"/>
        <v>0</v>
      </c>
      <c r="BT62" s="143">
        <f t="shared" si="22"/>
        <v>0</v>
      </c>
      <c r="BU62" s="143">
        <f t="shared" si="22"/>
        <v>0</v>
      </c>
      <c r="BV62" s="143">
        <f t="shared" si="22"/>
        <v>0</v>
      </c>
      <c r="BW62" s="143">
        <f t="shared" si="22"/>
        <v>0</v>
      </c>
      <c r="BX62" s="143">
        <f t="shared" si="22"/>
        <v>0</v>
      </c>
      <c r="BY62" s="143">
        <f t="shared" si="22"/>
        <v>0</v>
      </c>
      <c r="BZ62" s="143">
        <f t="shared" si="22"/>
        <v>0</v>
      </c>
      <c r="CA62" s="143">
        <f t="shared" si="22"/>
        <v>0</v>
      </c>
      <c r="CB62" s="143">
        <f t="shared" si="22"/>
        <v>0</v>
      </c>
      <c r="CC62" s="143">
        <f t="shared" si="22"/>
        <v>0</v>
      </c>
      <c r="CD62" s="143">
        <f t="shared" si="22"/>
        <v>0</v>
      </c>
      <c r="CE62" s="143">
        <f t="shared" si="22"/>
        <v>0</v>
      </c>
      <c r="CF62" s="143">
        <f t="shared" si="22"/>
        <v>0</v>
      </c>
      <c r="CG62" s="143">
        <f t="shared" si="22"/>
        <v>0</v>
      </c>
      <c r="CH62" s="143">
        <f t="shared" si="22"/>
        <v>0</v>
      </c>
      <c r="CI62" s="143">
        <f t="shared" si="22"/>
        <v>0</v>
      </c>
      <c r="CJ62" s="143">
        <f t="shared" si="22"/>
        <v>0</v>
      </c>
      <c r="CK62" s="143">
        <f t="shared" si="22"/>
        <v>0</v>
      </c>
      <c r="CL62" s="143">
        <f t="shared" si="22"/>
        <v>0</v>
      </c>
      <c r="CM62" s="143">
        <f t="shared" si="22"/>
        <v>0</v>
      </c>
      <c r="CN62" s="143">
        <f t="shared" si="22"/>
        <v>0</v>
      </c>
      <c r="CO62" s="143">
        <f t="shared" si="22"/>
        <v>0</v>
      </c>
      <c r="CP62" s="143">
        <f t="shared" si="22"/>
        <v>0</v>
      </c>
      <c r="CQ62" s="143">
        <f t="shared" si="22"/>
        <v>0</v>
      </c>
      <c r="CR62" s="143">
        <f t="shared" si="22"/>
        <v>0</v>
      </c>
      <c r="CS62" s="143">
        <f t="shared" si="22"/>
        <v>0</v>
      </c>
      <c r="CT62" s="143">
        <f t="shared" si="22"/>
        <v>0</v>
      </c>
      <c r="CU62" s="143">
        <f t="shared" si="22"/>
        <v>0</v>
      </c>
      <c r="CV62" s="143">
        <f t="shared" si="22"/>
        <v>0</v>
      </c>
      <c r="CW62" s="143">
        <f t="shared" si="22"/>
        <v>0</v>
      </c>
      <c r="CX62" s="143">
        <f t="shared" si="22"/>
        <v>0</v>
      </c>
      <c r="CY62" s="143">
        <f t="shared" si="22"/>
        <v>0</v>
      </c>
      <c r="CZ62" s="143">
        <f t="shared" si="22"/>
        <v>0</v>
      </c>
      <c r="DA62" s="143">
        <f t="shared" si="22"/>
        <v>0</v>
      </c>
      <c r="DB62" s="143">
        <f t="shared" si="22"/>
        <v>0</v>
      </c>
      <c r="DC62" s="143">
        <f t="shared" si="22"/>
        <v>0</v>
      </c>
      <c r="DD62" s="143">
        <f t="shared" si="22"/>
        <v>0</v>
      </c>
      <c r="DE62" s="143">
        <f t="shared" si="22"/>
        <v>0</v>
      </c>
      <c r="DF62" s="143">
        <f t="shared" si="22"/>
        <v>0</v>
      </c>
      <c r="DG62" s="143">
        <f t="shared" si="22"/>
        <v>0</v>
      </c>
      <c r="DH62" s="143">
        <f t="shared" si="22"/>
        <v>0</v>
      </c>
      <c r="DI62" s="143">
        <f t="shared" si="22"/>
        <v>0</v>
      </c>
      <c r="DJ62" s="143">
        <f t="shared" si="22"/>
        <v>0</v>
      </c>
      <c r="DK62" s="143">
        <f t="shared" si="22"/>
        <v>0</v>
      </c>
      <c r="DL62" s="143">
        <f t="shared" si="22"/>
        <v>0</v>
      </c>
      <c r="DM62" s="143">
        <f t="shared" si="22"/>
        <v>0</v>
      </c>
      <c r="DN62" s="143">
        <f t="shared" si="22"/>
        <v>0</v>
      </c>
      <c r="DO62" s="143">
        <f t="shared" si="22"/>
        <v>0</v>
      </c>
      <c r="DP62" s="143">
        <f t="shared" si="22"/>
        <v>0</v>
      </c>
      <c r="DQ62" s="143">
        <f t="shared" si="22"/>
        <v>0</v>
      </c>
      <c r="DR62" s="143">
        <f t="shared" si="22"/>
        <v>0</v>
      </c>
      <c r="DS62" s="143">
        <f t="shared" si="22"/>
        <v>0</v>
      </c>
      <c r="DT62" s="143">
        <f t="shared" si="22"/>
        <v>0</v>
      </c>
      <c r="DU62" s="143">
        <f t="shared" si="22"/>
        <v>0</v>
      </c>
      <c r="DV62" s="143">
        <f t="shared" si="22"/>
        <v>0</v>
      </c>
    </row>
    <row r="63" spans="1:126" ht="12.75" customHeight="1">
      <c r="A63" s="21"/>
      <c r="B63" s="98" t="str">
        <f t="shared" si="8"/>
        <v>Специалист по договорной работе</v>
      </c>
      <c r="C63" s="79" t="s">
        <v>77</v>
      </c>
      <c r="D63" s="143">
        <f t="shared" si="9"/>
        <v>0</v>
      </c>
      <c r="E63" s="64"/>
      <c r="F63" s="143">
        <f t="shared" ref="F63:DV63" si="23">SUM($F25:F25)*F45</f>
        <v>0</v>
      </c>
      <c r="G63" s="143">
        <f t="shared" si="23"/>
        <v>0</v>
      </c>
      <c r="H63" s="143">
        <f t="shared" si="23"/>
        <v>0</v>
      </c>
      <c r="I63" s="143">
        <f t="shared" si="23"/>
        <v>0</v>
      </c>
      <c r="J63" s="143">
        <f t="shared" si="23"/>
        <v>0</v>
      </c>
      <c r="K63" s="143">
        <f t="shared" si="23"/>
        <v>0</v>
      </c>
      <c r="L63" s="143">
        <f t="shared" si="23"/>
        <v>0</v>
      </c>
      <c r="M63" s="143">
        <f t="shared" si="23"/>
        <v>0</v>
      </c>
      <c r="N63" s="143">
        <f t="shared" si="23"/>
        <v>0</v>
      </c>
      <c r="O63" s="143">
        <f t="shared" si="23"/>
        <v>0</v>
      </c>
      <c r="P63" s="143">
        <f t="shared" si="23"/>
        <v>0</v>
      </c>
      <c r="Q63" s="143">
        <f t="shared" si="23"/>
        <v>0</v>
      </c>
      <c r="R63" s="143">
        <f t="shared" si="23"/>
        <v>0</v>
      </c>
      <c r="S63" s="143">
        <f t="shared" si="23"/>
        <v>0</v>
      </c>
      <c r="T63" s="143">
        <f t="shared" si="23"/>
        <v>0</v>
      </c>
      <c r="U63" s="143">
        <f t="shared" si="23"/>
        <v>0</v>
      </c>
      <c r="V63" s="143">
        <f t="shared" si="23"/>
        <v>0</v>
      </c>
      <c r="W63" s="143">
        <f t="shared" si="23"/>
        <v>0</v>
      </c>
      <c r="X63" s="143">
        <f t="shared" si="23"/>
        <v>0</v>
      </c>
      <c r="Y63" s="143">
        <f t="shared" si="23"/>
        <v>0</v>
      </c>
      <c r="Z63" s="143">
        <f t="shared" si="23"/>
        <v>0</v>
      </c>
      <c r="AA63" s="143">
        <f t="shared" si="23"/>
        <v>0</v>
      </c>
      <c r="AB63" s="143">
        <f t="shared" si="23"/>
        <v>0</v>
      </c>
      <c r="AC63" s="143">
        <f t="shared" si="23"/>
        <v>0</v>
      </c>
      <c r="AD63" s="143">
        <f t="shared" si="23"/>
        <v>0</v>
      </c>
      <c r="AE63" s="143">
        <f t="shared" si="23"/>
        <v>0</v>
      </c>
      <c r="AF63" s="143">
        <f t="shared" si="23"/>
        <v>0</v>
      </c>
      <c r="AG63" s="143">
        <f t="shared" si="23"/>
        <v>0</v>
      </c>
      <c r="AH63" s="143">
        <f t="shared" si="23"/>
        <v>0</v>
      </c>
      <c r="AI63" s="143">
        <f t="shared" si="23"/>
        <v>0</v>
      </c>
      <c r="AJ63" s="143">
        <f t="shared" si="23"/>
        <v>0</v>
      </c>
      <c r="AK63" s="143">
        <f t="shared" si="23"/>
        <v>0</v>
      </c>
      <c r="AL63" s="143">
        <f t="shared" si="23"/>
        <v>0</v>
      </c>
      <c r="AM63" s="143">
        <f t="shared" si="23"/>
        <v>0</v>
      </c>
      <c r="AN63" s="143">
        <f t="shared" si="23"/>
        <v>0</v>
      </c>
      <c r="AO63" s="143">
        <f t="shared" si="23"/>
        <v>0</v>
      </c>
      <c r="AP63" s="143">
        <f t="shared" si="23"/>
        <v>0</v>
      </c>
      <c r="AQ63" s="143">
        <f t="shared" si="23"/>
        <v>0</v>
      </c>
      <c r="AR63" s="143">
        <f t="shared" si="23"/>
        <v>0</v>
      </c>
      <c r="AS63" s="143">
        <f t="shared" si="23"/>
        <v>0</v>
      </c>
      <c r="AT63" s="143">
        <f t="shared" si="23"/>
        <v>0</v>
      </c>
      <c r="AU63" s="143">
        <f t="shared" si="23"/>
        <v>0</v>
      </c>
      <c r="AV63" s="143">
        <f t="shared" si="23"/>
        <v>0</v>
      </c>
      <c r="AW63" s="143">
        <f t="shared" si="23"/>
        <v>0</v>
      </c>
      <c r="AX63" s="143">
        <f t="shared" si="23"/>
        <v>0</v>
      </c>
      <c r="AY63" s="143">
        <f t="shared" si="23"/>
        <v>0</v>
      </c>
      <c r="AZ63" s="143">
        <f t="shared" si="23"/>
        <v>0</v>
      </c>
      <c r="BA63" s="143">
        <f t="shared" si="23"/>
        <v>0</v>
      </c>
      <c r="BB63" s="143">
        <f t="shared" si="23"/>
        <v>0</v>
      </c>
      <c r="BC63" s="143">
        <f t="shared" si="23"/>
        <v>0</v>
      </c>
      <c r="BD63" s="143">
        <f t="shared" si="23"/>
        <v>0</v>
      </c>
      <c r="BE63" s="143">
        <f t="shared" si="23"/>
        <v>0</v>
      </c>
      <c r="BF63" s="143">
        <f t="shared" si="23"/>
        <v>0</v>
      </c>
      <c r="BG63" s="143">
        <f t="shared" si="23"/>
        <v>0</v>
      </c>
      <c r="BH63" s="143">
        <f t="shared" si="23"/>
        <v>0</v>
      </c>
      <c r="BI63" s="143">
        <f t="shared" si="23"/>
        <v>0</v>
      </c>
      <c r="BJ63" s="143">
        <f t="shared" si="23"/>
        <v>0</v>
      </c>
      <c r="BK63" s="143">
        <f t="shared" si="23"/>
        <v>0</v>
      </c>
      <c r="BL63" s="143">
        <f t="shared" si="23"/>
        <v>0</v>
      </c>
      <c r="BM63" s="143">
        <f t="shared" si="23"/>
        <v>0</v>
      </c>
      <c r="BN63" s="143">
        <f t="shared" si="23"/>
        <v>0</v>
      </c>
      <c r="BO63" s="143">
        <f t="shared" si="23"/>
        <v>0</v>
      </c>
      <c r="BP63" s="143">
        <f t="shared" si="23"/>
        <v>0</v>
      </c>
      <c r="BQ63" s="143">
        <f t="shared" si="23"/>
        <v>0</v>
      </c>
      <c r="BR63" s="143">
        <f t="shared" si="23"/>
        <v>0</v>
      </c>
      <c r="BS63" s="143">
        <f t="shared" si="23"/>
        <v>0</v>
      </c>
      <c r="BT63" s="143">
        <f t="shared" si="23"/>
        <v>0</v>
      </c>
      <c r="BU63" s="143">
        <f t="shared" si="23"/>
        <v>0</v>
      </c>
      <c r="BV63" s="143">
        <f t="shared" si="23"/>
        <v>0</v>
      </c>
      <c r="BW63" s="143">
        <f t="shared" si="23"/>
        <v>0</v>
      </c>
      <c r="BX63" s="143">
        <f t="shared" si="23"/>
        <v>0</v>
      </c>
      <c r="BY63" s="143">
        <f t="shared" si="23"/>
        <v>0</v>
      </c>
      <c r="BZ63" s="143">
        <f t="shared" si="23"/>
        <v>0</v>
      </c>
      <c r="CA63" s="143">
        <f t="shared" si="23"/>
        <v>0</v>
      </c>
      <c r="CB63" s="143">
        <f t="shared" si="23"/>
        <v>0</v>
      </c>
      <c r="CC63" s="143">
        <f t="shared" si="23"/>
        <v>0</v>
      </c>
      <c r="CD63" s="143">
        <f t="shared" si="23"/>
        <v>0</v>
      </c>
      <c r="CE63" s="143">
        <f t="shared" si="23"/>
        <v>0</v>
      </c>
      <c r="CF63" s="143">
        <f t="shared" si="23"/>
        <v>0</v>
      </c>
      <c r="CG63" s="143">
        <f t="shared" si="23"/>
        <v>0</v>
      </c>
      <c r="CH63" s="143">
        <f t="shared" si="23"/>
        <v>0</v>
      </c>
      <c r="CI63" s="143">
        <f t="shared" si="23"/>
        <v>0</v>
      </c>
      <c r="CJ63" s="143">
        <f t="shared" si="23"/>
        <v>0</v>
      </c>
      <c r="CK63" s="143">
        <f t="shared" si="23"/>
        <v>0</v>
      </c>
      <c r="CL63" s="143">
        <f t="shared" si="23"/>
        <v>0</v>
      </c>
      <c r="CM63" s="143">
        <f t="shared" si="23"/>
        <v>0</v>
      </c>
      <c r="CN63" s="143">
        <f t="shared" si="23"/>
        <v>0</v>
      </c>
      <c r="CO63" s="143">
        <f t="shared" si="23"/>
        <v>0</v>
      </c>
      <c r="CP63" s="143">
        <f t="shared" si="23"/>
        <v>0</v>
      </c>
      <c r="CQ63" s="143">
        <f t="shared" si="23"/>
        <v>0</v>
      </c>
      <c r="CR63" s="143">
        <f t="shared" si="23"/>
        <v>0</v>
      </c>
      <c r="CS63" s="143">
        <f t="shared" si="23"/>
        <v>0</v>
      </c>
      <c r="CT63" s="143">
        <f t="shared" si="23"/>
        <v>0</v>
      </c>
      <c r="CU63" s="143">
        <f t="shared" si="23"/>
        <v>0</v>
      </c>
      <c r="CV63" s="143">
        <f t="shared" si="23"/>
        <v>0</v>
      </c>
      <c r="CW63" s="143">
        <f t="shared" si="23"/>
        <v>0</v>
      </c>
      <c r="CX63" s="143">
        <f t="shared" si="23"/>
        <v>0</v>
      </c>
      <c r="CY63" s="143">
        <f t="shared" si="23"/>
        <v>0</v>
      </c>
      <c r="CZ63" s="143">
        <f t="shared" si="23"/>
        <v>0</v>
      </c>
      <c r="DA63" s="143">
        <f t="shared" si="23"/>
        <v>0</v>
      </c>
      <c r="DB63" s="143">
        <f t="shared" si="23"/>
        <v>0</v>
      </c>
      <c r="DC63" s="143">
        <f t="shared" si="23"/>
        <v>0</v>
      </c>
      <c r="DD63" s="143">
        <f t="shared" si="23"/>
        <v>0</v>
      </c>
      <c r="DE63" s="143">
        <f t="shared" si="23"/>
        <v>0</v>
      </c>
      <c r="DF63" s="143">
        <f t="shared" si="23"/>
        <v>0</v>
      </c>
      <c r="DG63" s="143">
        <f t="shared" si="23"/>
        <v>0</v>
      </c>
      <c r="DH63" s="143">
        <f t="shared" si="23"/>
        <v>0</v>
      </c>
      <c r="DI63" s="143">
        <f t="shared" si="23"/>
        <v>0</v>
      </c>
      <c r="DJ63" s="143">
        <f t="shared" si="23"/>
        <v>0</v>
      </c>
      <c r="DK63" s="143">
        <f t="shared" si="23"/>
        <v>0</v>
      </c>
      <c r="DL63" s="143">
        <f t="shared" si="23"/>
        <v>0</v>
      </c>
      <c r="DM63" s="143">
        <f t="shared" si="23"/>
        <v>0</v>
      </c>
      <c r="DN63" s="143">
        <f t="shared" si="23"/>
        <v>0</v>
      </c>
      <c r="DO63" s="143">
        <f t="shared" si="23"/>
        <v>0</v>
      </c>
      <c r="DP63" s="143">
        <f t="shared" si="23"/>
        <v>0</v>
      </c>
      <c r="DQ63" s="143">
        <f t="shared" si="23"/>
        <v>0</v>
      </c>
      <c r="DR63" s="143">
        <f t="shared" si="23"/>
        <v>0</v>
      </c>
      <c r="DS63" s="143">
        <f t="shared" si="23"/>
        <v>0</v>
      </c>
      <c r="DT63" s="143">
        <f t="shared" si="23"/>
        <v>0</v>
      </c>
      <c r="DU63" s="143">
        <f t="shared" si="23"/>
        <v>0</v>
      </c>
      <c r="DV63" s="143">
        <f t="shared" si="23"/>
        <v>0</v>
      </c>
    </row>
    <row r="64" spans="1:126" ht="12.75" customHeight="1">
      <c r="A64" s="21"/>
      <c r="B64" s="98" t="str">
        <f t="shared" si="8"/>
        <v>Менеджер по маркетингу и сбыту</v>
      </c>
      <c r="C64" s="79" t="s">
        <v>77</v>
      </c>
      <c r="D64" s="143">
        <f t="shared" si="9"/>
        <v>0</v>
      </c>
      <c r="E64" s="64"/>
      <c r="F64" s="143">
        <f t="shared" ref="F64:DV64" si="24">SUM($F26:F26)*F46</f>
        <v>0</v>
      </c>
      <c r="G64" s="143">
        <f t="shared" si="24"/>
        <v>0</v>
      </c>
      <c r="H64" s="143">
        <f t="shared" si="24"/>
        <v>0</v>
      </c>
      <c r="I64" s="143">
        <f t="shared" si="24"/>
        <v>0</v>
      </c>
      <c r="J64" s="143">
        <f t="shared" si="24"/>
        <v>0</v>
      </c>
      <c r="K64" s="143">
        <f t="shared" si="24"/>
        <v>0</v>
      </c>
      <c r="L64" s="143">
        <f t="shared" si="24"/>
        <v>0</v>
      </c>
      <c r="M64" s="143">
        <f t="shared" si="24"/>
        <v>0</v>
      </c>
      <c r="N64" s="143">
        <f t="shared" si="24"/>
        <v>0</v>
      </c>
      <c r="O64" s="143">
        <f t="shared" si="24"/>
        <v>0</v>
      </c>
      <c r="P64" s="143">
        <f t="shared" si="24"/>
        <v>0</v>
      </c>
      <c r="Q64" s="143">
        <f t="shared" si="24"/>
        <v>0</v>
      </c>
      <c r="R64" s="143">
        <f t="shared" si="24"/>
        <v>0</v>
      </c>
      <c r="S64" s="143">
        <f t="shared" si="24"/>
        <v>0</v>
      </c>
      <c r="T64" s="143">
        <f t="shared" si="24"/>
        <v>0</v>
      </c>
      <c r="U64" s="143">
        <f t="shared" si="24"/>
        <v>0</v>
      </c>
      <c r="V64" s="143">
        <f t="shared" si="24"/>
        <v>0</v>
      </c>
      <c r="W64" s="143">
        <f t="shared" si="24"/>
        <v>0</v>
      </c>
      <c r="X64" s="143">
        <f t="shared" si="24"/>
        <v>0</v>
      </c>
      <c r="Y64" s="143">
        <f t="shared" si="24"/>
        <v>0</v>
      </c>
      <c r="Z64" s="143">
        <f t="shared" si="24"/>
        <v>0</v>
      </c>
      <c r="AA64" s="143">
        <f t="shared" si="24"/>
        <v>0</v>
      </c>
      <c r="AB64" s="143">
        <f t="shared" si="24"/>
        <v>0</v>
      </c>
      <c r="AC64" s="143">
        <f t="shared" si="24"/>
        <v>0</v>
      </c>
      <c r="AD64" s="143">
        <f t="shared" si="24"/>
        <v>0</v>
      </c>
      <c r="AE64" s="143">
        <f t="shared" si="24"/>
        <v>0</v>
      </c>
      <c r="AF64" s="143">
        <f t="shared" si="24"/>
        <v>0</v>
      </c>
      <c r="AG64" s="143">
        <f t="shared" si="24"/>
        <v>0</v>
      </c>
      <c r="AH64" s="143">
        <f t="shared" si="24"/>
        <v>0</v>
      </c>
      <c r="AI64" s="143">
        <f t="shared" si="24"/>
        <v>0</v>
      </c>
      <c r="AJ64" s="143">
        <f t="shared" si="24"/>
        <v>0</v>
      </c>
      <c r="AK64" s="143">
        <f t="shared" si="24"/>
        <v>0</v>
      </c>
      <c r="AL64" s="143">
        <f t="shared" si="24"/>
        <v>0</v>
      </c>
      <c r="AM64" s="143">
        <f t="shared" si="24"/>
        <v>0</v>
      </c>
      <c r="AN64" s="143">
        <f t="shared" si="24"/>
        <v>0</v>
      </c>
      <c r="AO64" s="143">
        <f t="shared" si="24"/>
        <v>0</v>
      </c>
      <c r="AP64" s="143">
        <f t="shared" si="24"/>
        <v>0</v>
      </c>
      <c r="AQ64" s="143">
        <f t="shared" si="24"/>
        <v>0</v>
      </c>
      <c r="AR64" s="143">
        <f t="shared" si="24"/>
        <v>0</v>
      </c>
      <c r="AS64" s="143">
        <f t="shared" si="24"/>
        <v>0</v>
      </c>
      <c r="AT64" s="143">
        <f t="shared" si="24"/>
        <v>0</v>
      </c>
      <c r="AU64" s="143">
        <f t="shared" si="24"/>
        <v>0</v>
      </c>
      <c r="AV64" s="143">
        <f t="shared" si="24"/>
        <v>0</v>
      </c>
      <c r="AW64" s="143">
        <f t="shared" si="24"/>
        <v>0</v>
      </c>
      <c r="AX64" s="143">
        <f t="shared" si="24"/>
        <v>0</v>
      </c>
      <c r="AY64" s="143">
        <f t="shared" si="24"/>
        <v>0</v>
      </c>
      <c r="AZ64" s="143">
        <f t="shared" si="24"/>
        <v>0</v>
      </c>
      <c r="BA64" s="143">
        <f t="shared" si="24"/>
        <v>0</v>
      </c>
      <c r="BB64" s="143">
        <f t="shared" si="24"/>
        <v>0</v>
      </c>
      <c r="BC64" s="143">
        <f t="shared" si="24"/>
        <v>0</v>
      </c>
      <c r="BD64" s="143">
        <f t="shared" si="24"/>
        <v>0</v>
      </c>
      <c r="BE64" s="143">
        <f t="shared" si="24"/>
        <v>0</v>
      </c>
      <c r="BF64" s="143">
        <f t="shared" si="24"/>
        <v>0</v>
      </c>
      <c r="BG64" s="143">
        <f t="shared" si="24"/>
        <v>0</v>
      </c>
      <c r="BH64" s="143">
        <f t="shared" si="24"/>
        <v>0</v>
      </c>
      <c r="BI64" s="143">
        <f t="shared" si="24"/>
        <v>0</v>
      </c>
      <c r="BJ64" s="143">
        <f t="shared" si="24"/>
        <v>0</v>
      </c>
      <c r="BK64" s="143">
        <f t="shared" si="24"/>
        <v>0</v>
      </c>
      <c r="BL64" s="143">
        <f t="shared" si="24"/>
        <v>0</v>
      </c>
      <c r="BM64" s="143">
        <f t="shared" si="24"/>
        <v>0</v>
      </c>
      <c r="BN64" s="143">
        <f t="shared" si="24"/>
        <v>0</v>
      </c>
      <c r="BO64" s="143">
        <f t="shared" si="24"/>
        <v>0</v>
      </c>
      <c r="BP64" s="143">
        <f t="shared" si="24"/>
        <v>0</v>
      </c>
      <c r="BQ64" s="143">
        <f t="shared" si="24"/>
        <v>0</v>
      </c>
      <c r="BR64" s="143">
        <f t="shared" si="24"/>
        <v>0</v>
      </c>
      <c r="BS64" s="143">
        <f t="shared" si="24"/>
        <v>0</v>
      </c>
      <c r="BT64" s="143">
        <f t="shared" si="24"/>
        <v>0</v>
      </c>
      <c r="BU64" s="143">
        <f t="shared" si="24"/>
        <v>0</v>
      </c>
      <c r="BV64" s="143">
        <f t="shared" si="24"/>
        <v>0</v>
      </c>
      <c r="BW64" s="143">
        <f t="shared" si="24"/>
        <v>0</v>
      </c>
      <c r="BX64" s="143">
        <f t="shared" si="24"/>
        <v>0</v>
      </c>
      <c r="BY64" s="143">
        <f t="shared" si="24"/>
        <v>0</v>
      </c>
      <c r="BZ64" s="143">
        <f t="shared" si="24"/>
        <v>0</v>
      </c>
      <c r="CA64" s="143">
        <f t="shared" si="24"/>
        <v>0</v>
      </c>
      <c r="CB64" s="143">
        <f t="shared" si="24"/>
        <v>0</v>
      </c>
      <c r="CC64" s="143">
        <f t="shared" si="24"/>
        <v>0</v>
      </c>
      <c r="CD64" s="143">
        <f t="shared" si="24"/>
        <v>0</v>
      </c>
      <c r="CE64" s="143">
        <f t="shared" si="24"/>
        <v>0</v>
      </c>
      <c r="CF64" s="143">
        <f t="shared" si="24"/>
        <v>0</v>
      </c>
      <c r="CG64" s="143">
        <f t="shared" si="24"/>
        <v>0</v>
      </c>
      <c r="CH64" s="143">
        <f t="shared" si="24"/>
        <v>0</v>
      </c>
      <c r="CI64" s="143">
        <f t="shared" si="24"/>
        <v>0</v>
      </c>
      <c r="CJ64" s="143">
        <f t="shared" si="24"/>
        <v>0</v>
      </c>
      <c r="CK64" s="143">
        <f t="shared" si="24"/>
        <v>0</v>
      </c>
      <c r="CL64" s="143">
        <f t="shared" si="24"/>
        <v>0</v>
      </c>
      <c r="CM64" s="143">
        <f t="shared" si="24"/>
        <v>0</v>
      </c>
      <c r="CN64" s="143">
        <f t="shared" si="24"/>
        <v>0</v>
      </c>
      <c r="CO64" s="143">
        <f t="shared" si="24"/>
        <v>0</v>
      </c>
      <c r="CP64" s="143">
        <f t="shared" si="24"/>
        <v>0</v>
      </c>
      <c r="CQ64" s="143">
        <f t="shared" si="24"/>
        <v>0</v>
      </c>
      <c r="CR64" s="143">
        <f t="shared" si="24"/>
        <v>0</v>
      </c>
      <c r="CS64" s="143">
        <f t="shared" si="24"/>
        <v>0</v>
      </c>
      <c r="CT64" s="143">
        <f t="shared" si="24"/>
        <v>0</v>
      </c>
      <c r="CU64" s="143">
        <f t="shared" si="24"/>
        <v>0</v>
      </c>
      <c r="CV64" s="143">
        <f t="shared" si="24"/>
        <v>0</v>
      </c>
      <c r="CW64" s="143">
        <f t="shared" si="24"/>
        <v>0</v>
      </c>
      <c r="CX64" s="143">
        <f t="shared" si="24"/>
        <v>0</v>
      </c>
      <c r="CY64" s="143">
        <f t="shared" si="24"/>
        <v>0</v>
      </c>
      <c r="CZ64" s="143">
        <f t="shared" si="24"/>
        <v>0</v>
      </c>
      <c r="DA64" s="143">
        <f t="shared" si="24"/>
        <v>0</v>
      </c>
      <c r="DB64" s="143">
        <f t="shared" si="24"/>
        <v>0</v>
      </c>
      <c r="DC64" s="143">
        <f t="shared" si="24"/>
        <v>0</v>
      </c>
      <c r="DD64" s="143">
        <f t="shared" si="24"/>
        <v>0</v>
      </c>
      <c r="DE64" s="143">
        <f t="shared" si="24"/>
        <v>0</v>
      </c>
      <c r="DF64" s="143">
        <f t="shared" si="24"/>
        <v>0</v>
      </c>
      <c r="DG64" s="143">
        <f t="shared" si="24"/>
        <v>0</v>
      </c>
      <c r="DH64" s="143">
        <f t="shared" si="24"/>
        <v>0</v>
      </c>
      <c r="DI64" s="143">
        <f t="shared" si="24"/>
        <v>0</v>
      </c>
      <c r="DJ64" s="143">
        <f t="shared" si="24"/>
        <v>0</v>
      </c>
      <c r="DK64" s="143">
        <f t="shared" si="24"/>
        <v>0</v>
      </c>
      <c r="DL64" s="143">
        <f t="shared" si="24"/>
        <v>0</v>
      </c>
      <c r="DM64" s="143">
        <f t="shared" si="24"/>
        <v>0</v>
      </c>
      <c r="DN64" s="143">
        <f t="shared" si="24"/>
        <v>0</v>
      </c>
      <c r="DO64" s="143">
        <f t="shared" si="24"/>
        <v>0</v>
      </c>
      <c r="DP64" s="143">
        <f t="shared" si="24"/>
        <v>0</v>
      </c>
      <c r="DQ64" s="143">
        <f t="shared" si="24"/>
        <v>0</v>
      </c>
      <c r="DR64" s="143">
        <f t="shared" si="24"/>
        <v>0</v>
      </c>
      <c r="DS64" s="143">
        <f t="shared" si="24"/>
        <v>0</v>
      </c>
      <c r="DT64" s="143">
        <f t="shared" si="24"/>
        <v>0</v>
      </c>
      <c r="DU64" s="143">
        <f t="shared" si="24"/>
        <v>0</v>
      </c>
      <c r="DV64" s="143">
        <f t="shared" si="24"/>
        <v>0</v>
      </c>
    </row>
    <row r="65" spans="1:126" ht="12.75" customHeight="1">
      <c r="A65" s="21"/>
      <c r="B65" s="21"/>
      <c r="C65" s="21"/>
      <c r="D65" s="195"/>
      <c r="E65" s="64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  <c r="DC65" s="21"/>
      <c r="DD65" s="21"/>
      <c r="DE65" s="21"/>
      <c r="DF65" s="21"/>
      <c r="DG65" s="21"/>
      <c r="DH65" s="21"/>
      <c r="DI65" s="21"/>
      <c r="DJ65" s="21"/>
      <c r="DK65" s="21"/>
      <c r="DL65" s="21"/>
      <c r="DM65" s="21"/>
      <c r="DN65" s="21"/>
      <c r="DO65" s="21"/>
      <c r="DP65" s="21"/>
      <c r="DQ65" s="21"/>
      <c r="DR65" s="21"/>
      <c r="DS65" s="21"/>
      <c r="DT65" s="21"/>
      <c r="DU65" s="21"/>
      <c r="DV65" s="21"/>
    </row>
    <row r="66" spans="1:126" ht="12.75" customHeight="1">
      <c r="A66" s="62"/>
      <c r="B66" s="62" t="s">
        <v>447</v>
      </c>
      <c r="C66" s="95" t="s">
        <v>77</v>
      </c>
      <c r="D66" s="195">
        <f>SUM(G66:BN66)</f>
        <v>0</v>
      </c>
      <c r="E66" s="64"/>
      <c r="F66" s="195">
        <f t="shared" ref="F66:DV66" si="25">SUM(F50:F65)</f>
        <v>0</v>
      </c>
      <c r="G66" s="195">
        <f t="shared" si="25"/>
        <v>0</v>
      </c>
      <c r="H66" s="195">
        <f t="shared" si="25"/>
        <v>0</v>
      </c>
      <c r="I66" s="195">
        <f t="shared" si="25"/>
        <v>0</v>
      </c>
      <c r="J66" s="195">
        <f t="shared" si="25"/>
        <v>0</v>
      </c>
      <c r="K66" s="195">
        <f t="shared" si="25"/>
        <v>0</v>
      </c>
      <c r="L66" s="195">
        <f t="shared" si="25"/>
        <v>0</v>
      </c>
      <c r="M66" s="195">
        <f t="shared" si="25"/>
        <v>0</v>
      </c>
      <c r="N66" s="195">
        <f t="shared" si="25"/>
        <v>0</v>
      </c>
      <c r="O66" s="195">
        <f t="shared" si="25"/>
        <v>0</v>
      </c>
      <c r="P66" s="195">
        <f t="shared" si="25"/>
        <v>0</v>
      </c>
      <c r="Q66" s="195">
        <f t="shared" si="25"/>
        <v>0</v>
      </c>
      <c r="R66" s="195">
        <f t="shared" si="25"/>
        <v>0</v>
      </c>
      <c r="S66" s="195">
        <f t="shared" si="25"/>
        <v>0</v>
      </c>
      <c r="T66" s="195">
        <f t="shared" si="25"/>
        <v>0</v>
      </c>
      <c r="U66" s="195">
        <f t="shared" si="25"/>
        <v>0</v>
      </c>
      <c r="V66" s="195">
        <f t="shared" si="25"/>
        <v>0</v>
      </c>
      <c r="W66" s="195">
        <f t="shared" si="25"/>
        <v>0</v>
      </c>
      <c r="X66" s="195">
        <f t="shared" si="25"/>
        <v>0</v>
      </c>
      <c r="Y66" s="195">
        <f t="shared" si="25"/>
        <v>0</v>
      </c>
      <c r="Z66" s="195">
        <f t="shared" si="25"/>
        <v>0</v>
      </c>
      <c r="AA66" s="195">
        <f t="shared" si="25"/>
        <v>0</v>
      </c>
      <c r="AB66" s="195">
        <f t="shared" si="25"/>
        <v>0</v>
      </c>
      <c r="AC66" s="195">
        <f t="shared" si="25"/>
        <v>0</v>
      </c>
      <c r="AD66" s="195">
        <f t="shared" si="25"/>
        <v>0</v>
      </c>
      <c r="AE66" s="195">
        <f t="shared" si="25"/>
        <v>0</v>
      </c>
      <c r="AF66" s="195">
        <f t="shared" si="25"/>
        <v>0</v>
      </c>
      <c r="AG66" s="195">
        <f t="shared" si="25"/>
        <v>0</v>
      </c>
      <c r="AH66" s="195">
        <f t="shared" si="25"/>
        <v>0</v>
      </c>
      <c r="AI66" s="195">
        <f t="shared" si="25"/>
        <v>0</v>
      </c>
      <c r="AJ66" s="195">
        <f t="shared" si="25"/>
        <v>0</v>
      </c>
      <c r="AK66" s="195">
        <f t="shared" si="25"/>
        <v>0</v>
      </c>
      <c r="AL66" s="195">
        <f t="shared" si="25"/>
        <v>0</v>
      </c>
      <c r="AM66" s="195">
        <f t="shared" si="25"/>
        <v>0</v>
      </c>
      <c r="AN66" s="195">
        <f t="shared" si="25"/>
        <v>0</v>
      </c>
      <c r="AO66" s="195">
        <f t="shared" si="25"/>
        <v>0</v>
      </c>
      <c r="AP66" s="195">
        <f t="shared" si="25"/>
        <v>0</v>
      </c>
      <c r="AQ66" s="195">
        <f t="shared" si="25"/>
        <v>0</v>
      </c>
      <c r="AR66" s="195">
        <f t="shared" si="25"/>
        <v>0</v>
      </c>
      <c r="AS66" s="195">
        <f t="shared" si="25"/>
        <v>0</v>
      </c>
      <c r="AT66" s="195">
        <f t="shared" si="25"/>
        <v>0</v>
      </c>
      <c r="AU66" s="195">
        <f t="shared" si="25"/>
        <v>0</v>
      </c>
      <c r="AV66" s="195">
        <f t="shared" si="25"/>
        <v>0</v>
      </c>
      <c r="AW66" s="195">
        <f t="shared" si="25"/>
        <v>0</v>
      </c>
      <c r="AX66" s="195">
        <f t="shared" si="25"/>
        <v>0</v>
      </c>
      <c r="AY66" s="195">
        <f t="shared" si="25"/>
        <v>0</v>
      </c>
      <c r="AZ66" s="195">
        <f t="shared" si="25"/>
        <v>0</v>
      </c>
      <c r="BA66" s="195">
        <f t="shared" si="25"/>
        <v>0</v>
      </c>
      <c r="BB66" s="195">
        <f t="shared" si="25"/>
        <v>0</v>
      </c>
      <c r="BC66" s="195">
        <f t="shared" si="25"/>
        <v>0</v>
      </c>
      <c r="BD66" s="195">
        <f t="shared" si="25"/>
        <v>0</v>
      </c>
      <c r="BE66" s="195">
        <f t="shared" si="25"/>
        <v>0</v>
      </c>
      <c r="BF66" s="195">
        <f t="shared" si="25"/>
        <v>0</v>
      </c>
      <c r="BG66" s="195">
        <f t="shared" si="25"/>
        <v>0</v>
      </c>
      <c r="BH66" s="195">
        <f t="shared" si="25"/>
        <v>0</v>
      </c>
      <c r="BI66" s="195">
        <f t="shared" si="25"/>
        <v>0</v>
      </c>
      <c r="BJ66" s="195">
        <f t="shared" si="25"/>
        <v>0</v>
      </c>
      <c r="BK66" s="195">
        <f t="shared" si="25"/>
        <v>0</v>
      </c>
      <c r="BL66" s="195">
        <f t="shared" si="25"/>
        <v>0</v>
      </c>
      <c r="BM66" s="195">
        <f t="shared" si="25"/>
        <v>0</v>
      </c>
      <c r="BN66" s="195">
        <f t="shared" si="25"/>
        <v>0</v>
      </c>
      <c r="BO66" s="195">
        <f t="shared" si="25"/>
        <v>0</v>
      </c>
      <c r="BP66" s="195">
        <f t="shared" si="25"/>
        <v>0</v>
      </c>
      <c r="BQ66" s="195">
        <f t="shared" si="25"/>
        <v>0</v>
      </c>
      <c r="BR66" s="195">
        <f t="shared" si="25"/>
        <v>0</v>
      </c>
      <c r="BS66" s="195">
        <f t="shared" si="25"/>
        <v>0</v>
      </c>
      <c r="BT66" s="195">
        <f t="shared" si="25"/>
        <v>0</v>
      </c>
      <c r="BU66" s="195">
        <f t="shared" si="25"/>
        <v>0</v>
      </c>
      <c r="BV66" s="195">
        <f t="shared" si="25"/>
        <v>0</v>
      </c>
      <c r="BW66" s="195">
        <f t="shared" si="25"/>
        <v>0</v>
      </c>
      <c r="BX66" s="195">
        <f t="shared" si="25"/>
        <v>0</v>
      </c>
      <c r="BY66" s="195">
        <f t="shared" si="25"/>
        <v>0</v>
      </c>
      <c r="BZ66" s="195">
        <f t="shared" si="25"/>
        <v>0</v>
      </c>
      <c r="CA66" s="195">
        <f t="shared" si="25"/>
        <v>0</v>
      </c>
      <c r="CB66" s="195">
        <f t="shared" si="25"/>
        <v>0</v>
      </c>
      <c r="CC66" s="195">
        <f t="shared" si="25"/>
        <v>0</v>
      </c>
      <c r="CD66" s="195">
        <f t="shared" si="25"/>
        <v>0</v>
      </c>
      <c r="CE66" s="195">
        <f t="shared" si="25"/>
        <v>0</v>
      </c>
      <c r="CF66" s="195">
        <f t="shared" si="25"/>
        <v>0</v>
      </c>
      <c r="CG66" s="195">
        <f t="shared" si="25"/>
        <v>0</v>
      </c>
      <c r="CH66" s="195">
        <f t="shared" si="25"/>
        <v>0</v>
      </c>
      <c r="CI66" s="195">
        <f t="shared" si="25"/>
        <v>0</v>
      </c>
      <c r="CJ66" s="195">
        <f t="shared" si="25"/>
        <v>0</v>
      </c>
      <c r="CK66" s="195">
        <f t="shared" si="25"/>
        <v>0</v>
      </c>
      <c r="CL66" s="195">
        <f t="shared" si="25"/>
        <v>0</v>
      </c>
      <c r="CM66" s="195">
        <f t="shared" si="25"/>
        <v>0</v>
      </c>
      <c r="CN66" s="195">
        <f t="shared" si="25"/>
        <v>0</v>
      </c>
      <c r="CO66" s="195">
        <f t="shared" si="25"/>
        <v>0</v>
      </c>
      <c r="CP66" s="195">
        <f t="shared" si="25"/>
        <v>0</v>
      </c>
      <c r="CQ66" s="195">
        <f t="shared" si="25"/>
        <v>0</v>
      </c>
      <c r="CR66" s="195">
        <f t="shared" si="25"/>
        <v>0</v>
      </c>
      <c r="CS66" s="195">
        <f t="shared" si="25"/>
        <v>0</v>
      </c>
      <c r="CT66" s="195">
        <f t="shared" si="25"/>
        <v>0</v>
      </c>
      <c r="CU66" s="195">
        <f t="shared" si="25"/>
        <v>0</v>
      </c>
      <c r="CV66" s="195">
        <f t="shared" si="25"/>
        <v>0</v>
      </c>
      <c r="CW66" s="195">
        <f t="shared" si="25"/>
        <v>0</v>
      </c>
      <c r="CX66" s="195">
        <f t="shared" si="25"/>
        <v>0</v>
      </c>
      <c r="CY66" s="195">
        <f t="shared" si="25"/>
        <v>0</v>
      </c>
      <c r="CZ66" s="195">
        <f t="shared" si="25"/>
        <v>0</v>
      </c>
      <c r="DA66" s="195">
        <f t="shared" si="25"/>
        <v>0</v>
      </c>
      <c r="DB66" s="195">
        <f t="shared" si="25"/>
        <v>0</v>
      </c>
      <c r="DC66" s="195">
        <f t="shared" si="25"/>
        <v>0</v>
      </c>
      <c r="DD66" s="195">
        <f t="shared" si="25"/>
        <v>0</v>
      </c>
      <c r="DE66" s="195">
        <f t="shared" si="25"/>
        <v>0</v>
      </c>
      <c r="DF66" s="195">
        <f t="shared" si="25"/>
        <v>0</v>
      </c>
      <c r="DG66" s="195">
        <f t="shared" si="25"/>
        <v>0</v>
      </c>
      <c r="DH66" s="195">
        <f t="shared" si="25"/>
        <v>0</v>
      </c>
      <c r="DI66" s="195">
        <f t="shared" si="25"/>
        <v>0</v>
      </c>
      <c r="DJ66" s="195">
        <f t="shared" si="25"/>
        <v>0</v>
      </c>
      <c r="DK66" s="195">
        <f t="shared" si="25"/>
        <v>0</v>
      </c>
      <c r="DL66" s="195">
        <f t="shared" si="25"/>
        <v>0</v>
      </c>
      <c r="DM66" s="195">
        <f t="shared" si="25"/>
        <v>0</v>
      </c>
      <c r="DN66" s="195">
        <f t="shared" si="25"/>
        <v>0</v>
      </c>
      <c r="DO66" s="195">
        <f t="shared" si="25"/>
        <v>0</v>
      </c>
      <c r="DP66" s="195">
        <f t="shared" si="25"/>
        <v>0</v>
      </c>
      <c r="DQ66" s="195">
        <f t="shared" si="25"/>
        <v>0</v>
      </c>
      <c r="DR66" s="195">
        <f t="shared" si="25"/>
        <v>0</v>
      </c>
      <c r="DS66" s="195">
        <f t="shared" si="25"/>
        <v>0</v>
      </c>
      <c r="DT66" s="195">
        <f t="shared" si="25"/>
        <v>0</v>
      </c>
      <c r="DU66" s="195">
        <f t="shared" si="25"/>
        <v>0</v>
      </c>
      <c r="DV66" s="195">
        <f t="shared" si="25"/>
        <v>0</v>
      </c>
    </row>
    <row r="67" spans="1:126" ht="12.75" customHeight="1">
      <c r="A67" s="21"/>
      <c r="B67" s="21"/>
      <c r="C67" s="79"/>
      <c r="D67" s="21"/>
      <c r="E67" s="64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  <c r="DC67" s="21"/>
      <c r="DD67" s="21"/>
      <c r="DE67" s="21"/>
      <c r="DF67" s="21"/>
      <c r="DG67" s="21"/>
      <c r="DH67" s="21"/>
      <c r="DI67" s="21"/>
      <c r="DJ67" s="21"/>
      <c r="DK67" s="21"/>
      <c r="DL67" s="21"/>
      <c r="DM67" s="21"/>
      <c r="DN67" s="21"/>
      <c r="DO67" s="21"/>
      <c r="DP67" s="21"/>
      <c r="DQ67" s="21"/>
      <c r="DR67" s="21"/>
      <c r="DS67" s="21"/>
      <c r="DT67" s="21"/>
      <c r="DU67" s="21"/>
      <c r="DV67" s="21"/>
    </row>
    <row r="68" spans="1:126" ht="12.75" customHeight="1">
      <c r="A68" s="21"/>
      <c r="B68" s="21"/>
      <c r="C68" s="79"/>
      <c r="D68" s="21"/>
      <c r="E68" s="64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  <c r="DC68" s="21"/>
      <c r="DD68" s="21"/>
      <c r="DE68" s="21"/>
      <c r="DF68" s="21"/>
      <c r="DG68" s="21"/>
      <c r="DH68" s="21"/>
      <c r="DI68" s="21"/>
      <c r="DJ68" s="21"/>
      <c r="DK68" s="21"/>
      <c r="DL68" s="21"/>
      <c r="DM68" s="21"/>
      <c r="DN68" s="21"/>
      <c r="DO68" s="21"/>
      <c r="DP68" s="21"/>
      <c r="DQ68" s="21"/>
      <c r="DR68" s="21"/>
      <c r="DS68" s="21"/>
      <c r="DT68" s="21"/>
      <c r="DU68" s="21"/>
      <c r="DV68" s="21"/>
    </row>
    <row r="69" spans="1:126" ht="12.75" customHeight="1">
      <c r="A69" s="21"/>
      <c r="B69" s="228" t="s">
        <v>191</v>
      </c>
      <c r="C69" s="79"/>
      <c r="D69" s="21"/>
      <c r="E69" s="64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  <c r="DC69" s="21"/>
      <c r="DD69" s="21"/>
      <c r="DE69" s="21"/>
      <c r="DF69" s="21"/>
      <c r="DG69" s="21"/>
      <c r="DH69" s="21"/>
      <c r="DI69" s="21"/>
      <c r="DJ69" s="21"/>
      <c r="DK69" s="21"/>
      <c r="DL69" s="21"/>
      <c r="DM69" s="21"/>
      <c r="DN69" s="21"/>
      <c r="DO69" s="21"/>
      <c r="DP69" s="21"/>
      <c r="DQ69" s="21"/>
      <c r="DR69" s="21"/>
      <c r="DS69" s="21"/>
      <c r="DT69" s="21"/>
      <c r="DU69" s="21"/>
      <c r="DV69" s="21"/>
    </row>
    <row r="70" spans="1:126" ht="12.75" customHeight="1">
      <c r="A70" s="21"/>
      <c r="B70" s="228" t="s">
        <v>319</v>
      </c>
      <c r="C70" s="79"/>
      <c r="D70" s="21"/>
      <c r="E70" s="64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  <c r="DC70" s="21"/>
      <c r="DD70" s="21"/>
      <c r="DE70" s="21"/>
      <c r="DF70" s="21"/>
      <c r="DG70" s="21"/>
      <c r="DH70" s="21"/>
      <c r="DI70" s="21"/>
      <c r="DJ70" s="21"/>
      <c r="DK70" s="21"/>
      <c r="DL70" s="21"/>
      <c r="DM70" s="21"/>
      <c r="DN70" s="21"/>
      <c r="DO70" s="21"/>
      <c r="DP70" s="21"/>
      <c r="DQ70" s="21"/>
      <c r="DR70" s="21"/>
      <c r="DS70" s="21"/>
      <c r="DT70" s="21"/>
      <c r="DU70" s="21"/>
      <c r="DV70" s="21"/>
    </row>
    <row r="71" spans="1:126" ht="12.75" customHeight="1">
      <c r="A71" s="21"/>
      <c r="B71" s="228" t="s">
        <v>320</v>
      </c>
      <c r="C71" s="79"/>
      <c r="D71" s="21"/>
      <c r="E71" s="64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  <c r="DC71" s="21"/>
      <c r="DD71" s="21"/>
      <c r="DE71" s="21"/>
      <c r="DF71" s="21"/>
      <c r="DG71" s="21"/>
      <c r="DH71" s="21"/>
      <c r="DI71" s="21"/>
      <c r="DJ71" s="21"/>
      <c r="DK71" s="21"/>
      <c r="DL71" s="21"/>
      <c r="DM71" s="21"/>
      <c r="DN71" s="21"/>
      <c r="DO71" s="21"/>
      <c r="DP71" s="21"/>
      <c r="DQ71" s="21"/>
      <c r="DR71" s="21"/>
      <c r="DS71" s="21"/>
      <c r="DT71" s="21"/>
      <c r="DU71" s="21"/>
      <c r="DV71" s="21"/>
    </row>
    <row r="72" spans="1:126" ht="12.75" customHeight="1">
      <c r="A72" s="21"/>
      <c r="B72" s="228" t="s">
        <v>321</v>
      </c>
      <c r="C72" s="79"/>
      <c r="D72" s="21"/>
      <c r="E72" s="64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  <c r="DC72" s="21"/>
      <c r="DD72" s="21"/>
      <c r="DE72" s="21"/>
      <c r="DF72" s="21"/>
      <c r="DG72" s="21"/>
      <c r="DH72" s="21"/>
      <c r="DI72" s="21"/>
      <c r="DJ72" s="21"/>
      <c r="DK72" s="21"/>
      <c r="DL72" s="21"/>
      <c r="DM72" s="21"/>
      <c r="DN72" s="21"/>
      <c r="DO72" s="21"/>
      <c r="DP72" s="21"/>
      <c r="DQ72" s="21"/>
      <c r="DR72" s="21"/>
      <c r="DS72" s="21"/>
      <c r="DT72" s="21"/>
      <c r="DU72" s="21"/>
      <c r="DV72" s="21"/>
    </row>
    <row r="73" spans="1:126" ht="12.75" customHeight="1">
      <c r="A73" s="21"/>
      <c r="B73" s="228" t="s">
        <v>325</v>
      </c>
      <c r="C73" s="79"/>
      <c r="D73" s="21"/>
      <c r="E73" s="64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  <c r="DC73" s="21"/>
      <c r="DD73" s="21"/>
      <c r="DE73" s="21"/>
      <c r="DF73" s="21"/>
      <c r="DG73" s="21"/>
      <c r="DH73" s="21"/>
      <c r="DI73" s="21"/>
      <c r="DJ73" s="21"/>
      <c r="DK73" s="21"/>
      <c r="DL73" s="21"/>
      <c r="DM73" s="21"/>
      <c r="DN73" s="21"/>
      <c r="DO73" s="21"/>
      <c r="DP73" s="21"/>
      <c r="DQ73" s="21"/>
      <c r="DR73" s="21"/>
      <c r="DS73" s="21"/>
      <c r="DT73" s="21"/>
      <c r="DU73" s="21"/>
      <c r="DV73" s="21"/>
    </row>
    <row r="74" spans="1:126" ht="12.75" customHeight="1">
      <c r="A74" s="21"/>
      <c r="B74" s="228" t="s">
        <v>328</v>
      </c>
      <c r="C74" s="79"/>
      <c r="D74" s="21"/>
      <c r="E74" s="64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  <c r="DC74" s="21"/>
      <c r="DD74" s="21"/>
      <c r="DE74" s="21"/>
      <c r="DF74" s="21"/>
      <c r="DG74" s="21"/>
      <c r="DH74" s="21"/>
      <c r="DI74" s="21"/>
      <c r="DJ74" s="21"/>
      <c r="DK74" s="21"/>
      <c r="DL74" s="21"/>
      <c r="DM74" s="21"/>
      <c r="DN74" s="21"/>
      <c r="DO74" s="21"/>
      <c r="DP74" s="21"/>
      <c r="DQ74" s="21"/>
      <c r="DR74" s="21"/>
      <c r="DS74" s="21"/>
      <c r="DT74" s="21"/>
      <c r="DU74" s="21"/>
      <c r="DV74" s="21"/>
    </row>
    <row r="75" spans="1:126" ht="12.75" customHeight="1">
      <c r="A75" s="21"/>
      <c r="B75" s="21"/>
      <c r="C75" s="79"/>
      <c r="D75" s="21"/>
      <c r="E75" s="64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  <c r="DC75" s="21"/>
      <c r="DD75" s="21"/>
      <c r="DE75" s="21"/>
      <c r="DF75" s="21"/>
      <c r="DG75" s="21"/>
      <c r="DH75" s="21"/>
      <c r="DI75" s="21"/>
      <c r="DJ75" s="21"/>
      <c r="DK75" s="21"/>
      <c r="DL75" s="21"/>
      <c r="DM75" s="21"/>
      <c r="DN75" s="21"/>
      <c r="DO75" s="21"/>
      <c r="DP75" s="21"/>
      <c r="DQ75" s="21"/>
      <c r="DR75" s="21"/>
      <c r="DS75" s="21"/>
      <c r="DT75" s="21"/>
      <c r="DU75" s="21"/>
      <c r="DV75" s="21"/>
    </row>
    <row r="76" spans="1:126" ht="12.75" customHeight="1">
      <c r="A76" s="21"/>
      <c r="B76" s="21"/>
      <c r="C76" s="79"/>
      <c r="D76" s="21"/>
      <c r="E76" s="64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  <c r="DC76" s="21"/>
      <c r="DD76" s="21"/>
      <c r="DE76" s="21"/>
      <c r="DF76" s="21"/>
      <c r="DG76" s="21"/>
      <c r="DH76" s="21"/>
      <c r="DI76" s="21"/>
      <c r="DJ76" s="21"/>
      <c r="DK76" s="21"/>
      <c r="DL76" s="21"/>
      <c r="DM76" s="21"/>
      <c r="DN76" s="21"/>
      <c r="DO76" s="21"/>
      <c r="DP76" s="21"/>
      <c r="DQ76" s="21"/>
      <c r="DR76" s="21"/>
      <c r="DS76" s="21"/>
      <c r="DT76" s="21"/>
      <c r="DU76" s="21"/>
      <c r="DV76" s="21"/>
    </row>
    <row r="77" spans="1:126" ht="12.75" customHeight="1">
      <c r="A77" s="21"/>
      <c r="B77" s="21"/>
      <c r="C77" s="79"/>
      <c r="D77" s="21"/>
      <c r="E77" s="64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  <c r="DC77" s="21"/>
      <c r="DD77" s="21"/>
      <c r="DE77" s="21"/>
      <c r="DF77" s="21"/>
      <c r="DG77" s="21"/>
      <c r="DH77" s="21"/>
      <c r="DI77" s="21"/>
      <c r="DJ77" s="21"/>
      <c r="DK77" s="21"/>
      <c r="DL77" s="21"/>
      <c r="DM77" s="21"/>
      <c r="DN77" s="21"/>
      <c r="DO77" s="21"/>
      <c r="DP77" s="21"/>
      <c r="DQ77" s="21"/>
      <c r="DR77" s="21"/>
      <c r="DS77" s="21"/>
      <c r="DT77" s="21"/>
      <c r="DU77" s="21"/>
      <c r="DV77" s="21"/>
    </row>
    <row r="78" spans="1:126" ht="12.75" customHeight="1">
      <c r="A78" s="21"/>
      <c r="B78" s="21"/>
      <c r="C78" s="79"/>
      <c r="D78" s="21"/>
      <c r="E78" s="64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  <c r="DC78" s="21"/>
      <c r="DD78" s="21"/>
      <c r="DE78" s="21"/>
      <c r="DF78" s="21"/>
      <c r="DG78" s="21"/>
      <c r="DH78" s="21"/>
      <c r="DI78" s="21"/>
      <c r="DJ78" s="21"/>
      <c r="DK78" s="21"/>
      <c r="DL78" s="21"/>
      <c r="DM78" s="21"/>
      <c r="DN78" s="21"/>
      <c r="DO78" s="21"/>
      <c r="DP78" s="21"/>
      <c r="DQ78" s="21"/>
      <c r="DR78" s="21"/>
      <c r="DS78" s="21"/>
      <c r="DT78" s="21"/>
      <c r="DU78" s="21"/>
      <c r="DV78" s="21"/>
    </row>
    <row r="79" spans="1:126" ht="12.75" customHeight="1">
      <c r="A79" s="21"/>
      <c r="B79" s="21"/>
      <c r="C79" s="79"/>
      <c r="D79" s="21"/>
      <c r="E79" s="64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  <c r="DC79" s="21"/>
      <c r="DD79" s="21"/>
      <c r="DE79" s="21"/>
      <c r="DF79" s="21"/>
      <c r="DG79" s="21"/>
      <c r="DH79" s="21"/>
      <c r="DI79" s="21"/>
      <c r="DJ79" s="21"/>
      <c r="DK79" s="21"/>
      <c r="DL79" s="21"/>
      <c r="DM79" s="21"/>
      <c r="DN79" s="21"/>
      <c r="DO79" s="21"/>
      <c r="DP79" s="21"/>
      <c r="DQ79" s="21"/>
      <c r="DR79" s="21"/>
      <c r="DS79" s="21"/>
      <c r="DT79" s="21"/>
      <c r="DU79" s="21"/>
      <c r="DV79" s="21"/>
    </row>
    <row r="80" spans="1:126" ht="12.75" customHeight="1">
      <c r="A80" s="21"/>
      <c r="B80" s="21"/>
      <c r="C80" s="79"/>
      <c r="D80" s="21"/>
      <c r="E80" s="64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  <c r="DC80" s="21"/>
      <c r="DD80" s="21"/>
      <c r="DE80" s="21"/>
      <c r="DF80" s="21"/>
      <c r="DG80" s="21"/>
      <c r="DH80" s="21"/>
      <c r="DI80" s="21"/>
      <c r="DJ80" s="21"/>
      <c r="DK80" s="21"/>
      <c r="DL80" s="21"/>
      <c r="DM80" s="21"/>
      <c r="DN80" s="21"/>
      <c r="DO80" s="21"/>
      <c r="DP80" s="21"/>
      <c r="DQ80" s="21"/>
      <c r="DR80" s="21"/>
      <c r="DS80" s="21"/>
      <c r="DT80" s="21"/>
      <c r="DU80" s="21"/>
      <c r="DV80" s="21"/>
    </row>
    <row r="81" spans="1:126" ht="12.75" customHeight="1">
      <c r="A81" s="21"/>
      <c r="B81" s="21"/>
      <c r="C81" s="79"/>
      <c r="D81" s="21"/>
      <c r="E81" s="64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  <c r="DC81" s="21"/>
      <c r="DD81" s="21"/>
      <c r="DE81" s="21"/>
      <c r="DF81" s="21"/>
      <c r="DG81" s="21"/>
      <c r="DH81" s="21"/>
      <c r="DI81" s="21"/>
      <c r="DJ81" s="21"/>
      <c r="DK81" s="21"/>
      <c r="DL81" s="21"/>
      <c r="DM81" s="21"/>
      <c r="DN81" s="21"/>
      <c r="DO81" s="21"/>
      <c r="DP81" s="21"/>
      <c r="DQ81" s="21"/>
      <c r="DR81" s="21"/>
      <c r="DS81" s="21"/>
      <c r="DT81" s="21"/>
      <c r="DU81" s="21"/>
      <c r="DV81" s="21"/>
    </row>
    <row r="82" spans="1:126" ht="12.75" customHeight="1">
      <c r="A82" s="21"/>
      <c r="B82" s="21"/>
      <c r="C82" s="79"/>
      <c r="D82" s="21"/>
      <c r="E82" s="64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  <c r="DC82" s="21"/>
      <c r="DD82" s="21"/>
      <c r="DE82" s="21"/>
      <c r="DF82" s="21"/>
      <c r="DG82" s="21"/>
      <c r="DH82" s="21"/>
      <c r="DI82" s="21"/>
      <c r="DJ82" s="21"/>
      <c r="DK82" s="21"/>
      <c r="DL82" s="21"/>
      <c r="DM82" s="21"/>
      <c r="DN82" s="21"/>
      <c r="DO82" s="21"/>
      <c r="DP82" s="21"/>
      <c r="DQ82" s="21"/>
      <c r="DR82" s="21"/>
      <c r="DS82" s="21"/>
      <c r="DT82" s="21"/>
      <c r="DU82" s="21"/>
      <c r="DV82" s="21"/>
    </row>
    <row r="83" spans="1:126" ht="12.75" customHeight="1">
      <c r="A83" s="21"/>
      <c r="B83" s="21"/>
      <c r="C83" s="79"/>
      <c r="D83" s="21"/>
      <c r="E83" s="64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  <c r="DC83" s="21"/>
      <c r="DD83" s="21"/>
      <c r="DE83" s="21"/>
      <c r="DF83" s="21"/>
      <c r="DG83" s="21"/>
      <c r="DH83" s="21"/>
      <c r="DI83" s="21"/>
      <c r="DJ83" s="21"/>
      <c r="DK83" s="21"/>
      <c r="DL83" s="21"/>
      <c r="DM83" s="21"/>
      <c r="DN83" s="21"/>
      <c r="DO83" s="21"/>
      <c r="DP83" s="21"/>
      <c r="DQ83" s="21"/>
      <c r="DR83" s="21"/>
      <c r="DS83" s="21"/>
      <c r="DT83" s="21"/>
      <c r="DU83" s="21"/>
      <c r="DV83" s="21"/>
    </row>
    <row r="84" spans="1:126" ht="12.75" customHeight="1">
      <c r="A84" s="21"/>
      <c r="B84" s="21"/>
      <c r="C84" s="79"/>
      <c r="D84" s="21"/>
      <c r="E84" s="64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  <c r="DC84" s="21"/>
      <c r="DD84" s="21"/>
      <c r="DE84" s="21"/>
      <c r="DF84" s="21"/>
      <c r="DG84" s="21"/>
      <c r="DH84" s="21"/>
      <c r="DI84" s="21"/>
      <c r="DJ84" s="21"/>
      <c r="DK84" s="21"/>
      <c r="DL84" s="21"/>
      <c r="DM84" s="21"/>
      <c r="DN84" s="21"/>
      <c r="DO84" s="21"/>
      <c r="DP84" s="21"/>
      <c r="DQ84" s="21"/>
      <c r="DR84" s="21"/>
      <c r="DS84" s="21"/>
      <c r="DT84" s="21"/>
      <c r="DU84" s="21"/>
      <c r="DV84" s="21"/>
    </row>
    <row r="85" spans="1:126" ht="12.75" customHeight="1">
      <c r="A85" s="21"/>
      <c r="B85" s="21"/>
      <c r="C85" s="79"/>
      <c r="D85" s="21"/>
      <c r="E85" s="64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  <c r="DC85" s="21"/>
      <c r="DD85" s="21"/>
      <c r="DE85" s="21"/>
      <c r="DF85" s="21"/>
      <c r="DG85" s="21"/>
      <c r="DH85" s="21"/>
      <c r="DI85" s="21"/>
      <c r="DJ85" s="21"/>
      <c r="DK85" s="21"/>
      <c r="DL85" s="21"/>
      <c r="DM85" s="21"/>
      <c r="DN85" s="21"/>
      <c r="DO85" s="21"/>
      <c r="DP85" s="21"/>
      <c r="DQ85" s="21"/>
      <c r="DR85" s="21"/>
      <c r="DS85" s="21"/>
      <c r="DT85" s="21"/>
      <c r="DU85" s="21"/>
      <c r="DV85" s="21"/>
    </row>
    <row r="86" spans="1:126" ht="12.75" customHeight="1">
      <c r="A86" s="21"/>
      <c r="B86" s="21"/>
      <c r="C86" s="79"/>
      <c r="D86" s="21"/>
      <c r="E86" s="64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  <c r="DC86" s="21"/>
      <c r="DD86" s="21"/>
      <c r="DE86" s="21"/>
      <c r="DF86" s="21"/>
      <c r="DG86" s="21"/>
      <c r="DH86" s="21"/>
      <c r="DI86" s="21"/>
      <c r="DJ86" s="21"/>
      <c r="DK86" s="21"/>
      <c r="DL86" s="21"/>
      <c r="DM86" s="21"/>
      <c r="DN86" s="21"/>
      <c r="DO86" s="21"/>
      <c r="DP86" s="21"/>
      <c r="DQ86" s="21"/>
      <c r="DR86" s="21"/>
      <c r="DS86" s="21"/>
      <c r="DT86" s="21"/>
      <c r="DU86" s="21"/>
      <c r="DV86" s="21"/>
    </row>
    <row r="87" spans="1:126" ht="12.75" customHeight="1">
      <c r="A87" s="21"/>
      <c r="B87" s="21"/>
      <c r="C87" s="79"/>
      <c r="D87" s="21"/>
      <c r="E87" s="64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  <c r="DC87" s="21"/>
      <c r="DD87" s="21"/>
      <c r="DE87" s="21"/>
      <c r="DF87" s="21"/>
      <c r="DG87" s="21"/>
      <c r="DH87" s="21"/>
      <c r="DI87" s="21"/>
      <c r="DJ87" s="21"/>
      <c r="DK87" s="21"/>
      <c r="DL87" s="21"/>
      <c r="DM87" s="21"/>
      <c r="DN87" s="21"/>
      <c r="DO87" s="21"/>
      <c r="DP87" s="21"/>
      <c r="DQ87" s="21"/>
      <c r="DR87" s="21"/>
      <c r="DS87" s="21"/>
      <c r="DT87" s="21"/>
      <c r="DU87" s="21"/>
      <c r="DV87" s="21"/>
    </row>
    <row r="88" spans="1:126" ht="12.75" customHeight="1">
      <c r="A88" s="21"/>
      <c r="B88" s="21"/>
      <c r="C88" s="79"/>
      <c r="D88" s="21"/>
      <c r="E88" s="64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  <c r="DC88" s="21"/>
      <c r="DD88" s="21"/>
      <c r="DE88" s="21"/>
      <c r="DF88" s="21"/>
      <c r="DG88" s="21"/>
      <c r="DH88" s="21"/>
      <c r="DI88" s="21"/>
      <c r="DJ88" s="21"/>
      <c r="DK88" s="21"/>
      <c r="DL88" s="21"/>
      <c r="DM88" s="21"/>
      <c r="DN88" s="21"/>
      <c r="DO88" s="21"/>
      <c r="DP88" s="21"/>
      <c r="DQ88" s="21"/>
      <c r="DR88" s="21"/>
      <c r="DS88" s="21"/>
      <c r="DT88" s="21"/>
      <c r="DU88" s="21"/>
      <c r="DV88" s="21"/>
    </row>
    <row r="89" spans="1:126" ht="12.75" customHeight="1">
      <c r="A89" s="21"/>
      <c r="B89" s="21"/>
      <c r="C89" s="79"/>
      <c r="D89" s="21"/>
      <c r="E89" s="64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  <c r="DC89" s="21"/>
      <c r="DD89" s="21"/>
      <c r="DE89" s="21"/>
      <c r="DF89" s="21"/>
      <c r="DG89" s="21"/>
      <c r="DH89" s="21"/>
      <c r="DI89" s="21"/>
      <c r="DJ89" s="21"/>
      <c r="DK89" s="21"/>
      <c r="DL89" s="21"/>
      <c r="DM89" s="21"/>
      <c r="DN89" s="21"/>
      <c r="DO89" s="21"/>
      <c r="DP89" s="21"/>
      <c r="DQ89" s="21"/>
      <c r="DR89" s="21"/>
      <c r="DS89" s="21"/>
      <c r="DT89" s="21"/>
      <c r="DU89" s="21"/>
      <c r="DV89" s="21"/>
    </row>
    <row r="90" spans="1:126" ht="12.75" customHeight="1">
      <c r="A90" s="21"/>
      <c r="B90" s="21"/>
      <c r="C90" s="79"/>
      <c r="D90" s="21"/>
      <c r="E90" s="64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  <c r="DC90" s="21"/>
      <c r="DD90" s="21"/>
      <c r="DE90" s="21"/>
      <c r="DF90" s="21"/>
      <c r="DG90" s="21"/>
      <c r="DH90" s="21"/>
      <c r="DI90" s="21"/>
      <c r="DJ90" s="21"/>
      <c r="DK90" s="21"/>
      <c r="DL90" s="21"/>
      <c r="DM90" s="21"/>
      <c r="DN90" s="21"/>
      <c r="DO90" s="21"/>
      <c r="DP90" s="21"/>
      <c r="DQ90" s="21"/>
      <c r="DR90" s="21"/>
      <c r="DS90" s="21"/>
      <c r="DT90" s="21"/>
      <c r="DU90" s="21"/>
      <c r="DV90" s="21"/>
    </row>
    <row r="91" spans="1:126" ht="12.75" customHeight="1">
      <c r="A91" s="21"/>
      <c r="B91" s="21"/>
      <c r="C91" s="79"/>
      <c r="D91" s="21"/>
      <c r="E91" s="64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  <c r="DC91" s="21"/>
      <c r="DD91" s="21"/>
      <c r="DE91" s="21"/>
      <c r="DF91" s="21"/>
      <c r="DG91" s="21"/>
      <c r="DH91" s="21"/>
      <c r="DI91" s="21"/>
      <c r="DJ91" s="21"/>
      <c r="DK91" s="21"/>
      <c r="DL91" s="21"/>
      <c r="DM91" s="21"/>
      <c r="DN91" s="21"/>
      <c r="DO91" s="21"/>
      <c r="DP91" s="21"/>
      <c r="DQ91" s="21"/>
      <c r="DR91" s="21"/>
      <c r="DS91" s="21"/>
      <c r="DT91" s="21"/>
      <c r="DU91" s="21"/>
      <c r="DV91" s="21"/>
    </row>
    <row r="92" spans="1:126" ht="12.75" customHeight="1">
      <c r="A92" s="21"/>
      <c r="B92" s="21"/>
      <c r="C92" s="79"/>
      <c r="D92" s="21"/>
      <c r="E92" s="64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  <c r="DC92" s="21"/>
      <c r="DD92" s="21"/>
      <c r="DE92" s="21"/>
      <c r="DF92" s="21"/>
      <c r="DG92" s="21"/>
      <c r="DH92" s="21"/>
      <c r="DI92" s="21"/>
      <c r="DJ92" s="21"/>
      <c r="DK92" s="21"/>
      <c r="DL92" s="21"/>
      <c r="DM92" s="21"/>
      <c r="DN92" s="21"/>
      <c r="DO92" s="21"/>
      <c r="DP92" s="21"/>
      <c r="DQ92" s="21"/>
      <c r="DR92" s="21"/>
      <c r="DS92" s="21"/>
      <c r="DT92" s="21"/>
      <c r="DU92" s="21"/>
      <c r="DV92" s="21"/>
    </row>
    <row r="93" spans="1:126" ht="12.75" customHeight="1">
      <c r="A93" s="21"/>
      <c r="B93" s="21"/>
      <c r="C93" s="79"/>
      <c r="D93" s="21"/>
      <c r="E93" s="64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  <c r="DC93" s="21"/>
      <c r="DD93" s="21"/>
      <c r="DE93" s="21"/>
      <c r="DF93" s="21"/>
      <c r="DG93" s="21"/>
      <c r="DH93" s="21"/>
      <c r="DI93" s="21"/>
      <c r="DJ93" s="21"/>
      <c r="DK93" s="21"/>
      <c r="DL93" s="21"/>
      <c r="DM93" s="21"/>
      <c r="DN93" s="21"/>
      <c r="DO93" s="21"/>
      <c r="DP93" s="21"/>
      <c r="DQ93" s="21"/>
      <c r="DR93" s="21"/>
      <c r="DS93" s="21"/>
      <c r="DT93" s="21"/>
      <c r="DU93" s="21"/>
      <c r="DV93" s="21"/>
    </row>
    <row r="94" spans="1:126" ht="12.75" customHeight="1">
      <c r="A94" s="21"/>
      <c r="B94" s="21"/>
      <c r="C94" s="79"/>
      <c r="D94" s="21"/>
      <c r="E94" s="64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  <c r="AH94" s="21"/>
      <c r="AI94" s="21"/>
      <c r="AJ94" s="21"/>
      <c r="AK94" s="21"/>
      <c r="AL94" s="21"/>
      <c r="AM94" s="21"/>
      <c r="AN94" s="21"/>
      <c r="AO94" s="21"/>
      <c r="AP94" s="21"/>
      <c r="AQ94" s="21"/>
      <c r="AR94" s="21"/>
      <c r="AS94" s="21"/>
      <c r="AT94" s="21"/>
      <c r="AU94" s="21"/>
      <c r="AV94" s="21"/>
      <c r="AW94" s="21"/>
      <c r="AX94" s="21"/>
      <c r="AY94" s="21"/>
      <c r="AZ94" s="21"/>
      <c r="BA94" s="21"/>
      <c r="BB94" s="21"/>
      <c r="BC94" s="21"/>
      <c r="BD94" s="21"/>
      <c r="BE94" s="21"/>
      <c r="BF94" s="21"/>
      <c r="BG94" s="21"/>
      <c r="BH94" s="21"/>
      <c r="BI94" s="21"/>
      <c r="BJ94" s="21"/>
      <c r="BK94" s="21"/>
      <c r="BL94" s="21"/>
      <c r="BM94" s="21"/>
      <c r="BN94" s="21"/>
      <c r="BO94" s="21"/>
      <c r="BP94" s="21"/>
      <c r="BQ94" s="21"/>
      <c r="BR94" s="21"/>
      <c r="BS94" s="21"/>
      <c r="BT94" s="21"/>
      <c r="BU94" s="21"/>
      <c r="BV94" s="21"/>
      <c r="BW94" s="21"/>
      <c r="BX94" s="21"/>
      <c r="BY94" s="21"/>
      <c r="BZ94" s="21"/>
      <c r="CA94" s="21"/>
      <c r="CB94" s="21"/>
      <c r="CC94" s="21"/>
      <c r="CD94" s="21"/>
      <c r="CE94" s="21"/>
      <c r="CF94" s="21"/>
      <c r="CG94" s="21"/>
      <c r="CH94" s="21"/>
      <c r="CI94" s="21"/>
      <c r="CJ94" s="21"/>
      <c r="CK94" s="21"/>
      <c r="CL94" s="21"/>
      <c r="CM94" s="21"/>
      <c r="CN94" s="21"/>
      <c r="CO94" s="21"/>
      <c r="CP94" s="21"/>
      <c r="CQ94" s="21"/>
      <c r="CR94" s="21"/>
      <c r="CS94" s="21"/>
      <c r="CT94" s="21"/>
      <c r="CU94" s="21"/>
      <c r="CV94" s="21"/>
      <c r="CW94" s="21"/>
      <c r="CX94" s="21"/>
      <c r="CY94" s="21"/>
      <c r="CZ94" s="21"/>
      <c r="DA94" s="21"/>
      <c r="DB94" s="21"/>
      <c r="DC94" s="21"/>
      <c r="DD94" s="21"/>
      <c r="DE94" s="21"/>
      <c r="DF94" s="21"/>
      <c r="DG94" s="21"/>
      <c r="DH94" s="21"/>
      <c r="DI94" s="21"/>
      <c r="DJ94" s="21"/>
      <c r="DK94" s="21"/>
      <c r="DL94" s="21"/>
      <c r="DM94" s="21"/>
      <c r="DN94" s="21"/>
      <c r="DO94" s="21"/>
      <c r="DP94" s="21"/>
      <c r="DQ94" s="21"/>
      <c r="DR94" s="21"/>
      <c r="DS94" s="21"/>
      <c r="DT94" s="21"/>
      <c r="DU94" s="21"/>
      <c r="DV94" s="21"/>
    </row>
    <row r="95" spans="1:126" ht="12.75" customHeight="1">
      <c r="A95" s="21"/>
      <c r="B95" s="21"/>
      <c r="C95" s="79"/>
      <c r="D95" s="21"/>
      <c r="E95" s="64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  <c r="AS95" s="21"/>
      <c r="AT95" s="21"/>
      <c r="AU95" s="21"/>
      <c r="AV95" s="21"/>
      <c r="AW95" s="21"/>
      <c r="AX95" s="21"/>
      <c r="AY95" s="21"/>
      <c r="AZ95" s="21"/>
      <c r="BA95" s="21"/>
      <c r="BB95" s="21"/>
      <c r="BC95" s="21"/>
      <c r="BD95" s="21"/>
      <c r="BE95" s="21"/>
      <c r="BF95" s="21"/>
      <c r="BG95" s="21"/>
      <c r="BH95" s="21"/>
      <c r="BI95" s="21"/>
      <c r="BJ95" s="21"/>
      <c r="BK95" s="21"/>
      <c r="BL95" s="21"/>
      <c r="BM95" s="21"/>
      <c r="BN95" s="21"/>
      <c r="BO95" s="21"/>
      <c r="BP95" s="21"/>
      <c r="BQ95" s="21"/>
      <c r="BR95" s="21"/>
      <c r="BS95" s="21"/>
      <c r="BT95" s="21"/>
      <c r="BU95" s="21"/>
      <c r="BV95" s="21"/>
      <c r="BW95" s="21"/>
      <c r="BX95" s="21"/>
      <c r="BY95" s="21"/>
      <c r="BZ95" s="21"/>
      <c r="CA95" s="21"/>
      <c r="CB95" s="21"/>
      <c r="CC95" s="21"/>
      <c r="CD95" s="21"/>
      <c r="CE95" s="21"/>
      <c r="CF95" s="21"/>
      <c r="CG95" s="21"/>
      <c r="CH95" s="21"/>
      <c r="CI95" s="21"/>
      <c r="CJ95" s="21"/>
      <c r="CK95" s="21"/>
      <c r="CL95" s="21"/>
      <c r="CM95" s="21"/>
      <c r="CN95" s="21"/>
      <c r="CO95" s="21"/>
      <c r="CP95" s="21"/>
      <c r="CQ95" s="21"/>
      <c r="CR95" s="21"/>
      <c r="CS95" s="21"/>
      <c r="CT95" s="21"/>
      <c r="CU95" s="21"/>
      <c r="CV95" s="21"/>
      <c r="CW95" s="21"/>
      <c r="CX95" s="21"/>
      <c r="CY95" s="21"/>
      <c r="CZ95" s="21"/>
      <c r="DA95" s="21"/>
      <c r="DB95" s="21"/>
      <c r="DC95" s="21"/>
      <c r="DD95" s="21"/>
      <c r="DE95" s="21"/>
      <c r="DF95" s="21"/>
      <c r="DG95" s="21"/>
      <c r="DH95" s="21"/>
      <c r="DI95" s="21"/>
      <c r="DJ95" s="21"/>
      <c r="DK95" s="21"/>
      <c r="DL95" s="21"/>
      <c r="DM95" s="21"/>
      <c r="DN95" s="21"/>
      <c r="DO95" s="21"/>
      <c r="DP95" s="21"/>
      <c r="DQ95" s="21"/>
      <c r="DR95" s="21"/>
      <c r="DS95" s="21"/>
      <c r="DT95" s="21"/>
      <c r="DU95" s="21"/>
      <c r="DV95" s="21"/>
    </row>
    <row r="96" spans="1:126" ht="12.75" customHeight="1">
      <c r="A96" s="21"/>
      <c r="B96" s="21"/>
      <c r="C96" s="79"/>
      <c r="D96" s="21"/>
      <c r="E96" s="64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  <c r="AS96" s="21"/>
      <c r="AT96" s="21"/>
      <c r="AU96" s="21"/>
      <c r="AV96" s="21"/>
      <c r="AW96" s="21"/>
      <c r="AX96" s="21"/>
      <c r="AY96" s="21"/>
      <c r="AZ96" s="21"/>
      <c r="BA96" s="21"/>
      <c r="BB96" s="21"/>
      <c r="BC96" s="21"/>
      <c r="BD96" s="21"/>
      <c r="BE96" s="21"/>
      <c r="BF96" s="21"/>
      <c r="BG96" s="21"/>
      <c r="BH96" s="21"/>
      <c r="BI96" s="21"/>
      <c r="BJ96" s="21"/>
      <c r="BK96" s="21"/>
      <c r="BL96" s="21"/>
      <c r="BM96" s="21"/>
      <c r="BN96" s="21"/>
      <c r="BO96" s="21"/>
      <c r="BP96" s="21"/>
      <c r="BQ96" s="21"/>
      <c r="BR96" s="21"/>
      <c r="BS96" s="21"/>
      <c r="BT96" s="21"/>
      <c r="BU96" s="21"/>
      <c r="BV96" s="21"/>
      <c r="BW96" s="21"/>
      <c r="BX96" s="21"/>
      <c r="BY96" s="21"/>
      <c r="BZ96" s="21"/>
      <c r="CA96" s="21"/>
      <c r="CB96" s="21"/>
      <c r="CC96" s="21"/>
      <c r="CD96" s="21"/>
      <c r="CE96" s="21"/>
      <c r="CF96" s="21"/>
      <c r="CG96" s="21"/>
      <c r="CH96" s="21"/>
      <c r="CI96" s="21"/>
      <c r="CJ96" s="21"/>
      <c r="CK96" s="21"/>
      <c r="CL96" s="21"/>
      <c r="CM96" s="21"/>
      <c r="CN96" s="21"/>
      <c r="CO96" s="21"/>
      <c r="CP96" s="21"/>
      <c r="CQ96" s="21"/>
      <c r="CR96" s="21"/>
      <c r="CS96" s="21"/>
      <c r="CT96" s="21"/>
      <c r="CU96" s="21"/>
      <c r="CV96" s="21"/>
      <c r="CW96" s="21"/>
      <c r="CX96" s="21"/>
      <c r="CY96" s="21"/>
      <c r="CZ96" s="21"/>
      <c r="DA96" s="21"/>
      <c r="DB96" s="21"/>
      <c r="DC96" s="21"/>
      <c r="DD96" s="21"/>
      <c r="DE96" s="21"/>
      <c r="DF96" s="21"/>
      <c r="DG96" s="21"/>
      <c r="DH96" s="21"/>
      <c r="DI96" s="21"/>
      <c r="DJ96" s="21"/>
      <c r="DK96" s="21"/>
      <c r="DL96" s="21"/>
      <c r="DM96" s="21"/>
      <c r="DN96" s="21"/>
      <c r="DO96" s="21"/>
      <c r="DP96" s="21"/>
      <c r="DQ96" s="21"/>
      <c r="DR96" s="21"/>
      <c r="DS96" s="21"/>
      <c r="DT96" s="21"/>
      <c r="DU96" s="21"/>
      <c r="DV96" s="21"/>
    </row>
    <row r="97" spans="1:126" ht="12.75" customHeight="1">
      <c r="A97" s="21"/>
      <c r="B97" s="21"/>
      <c r="C97" s="79"/>
      <c r="D97" s="21"/>
      <c r="E97" s="64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  <c r="AQ97" s="21"/>
      <c r="AR97" s="21"/>
      <c r="AS97" s="21"/>
      <c r="AT97" s="21"/>
      <c r="AU97" s="21"/>
      <c r="AV97" s="21"/>
      <c r="AW97" s="21"/>
      <c r="AX97" s="21"/>
      <c r="AY97" s="21"/>
      <c r="AZ97" s="21"/>
      <c r="BA97" s="21"/>
      <c r="BB97" s="21"/>
      <c r="BC97" s="21"/>
      <c r="BD97" s="21"/>
      <c r="BE97" s="21"/>
      <c r="BF97" s="21"/>
      <c r="BG97" s="21"/>
      <c r="BH97" s="21"/>
      <c r="BI97" s="21"/>
      <c r="BJ97" s="21"/>
      <c r="BK97" s="21"/>
      <c r="BL97" s="21"/>
      <c r="BM97" s="21"/>
      <c r="BN97" s="21"/>
      <c r="BO97" s="21"/>
      <c r="BP97" s="21"/>
      <c r="BQ97" s="21"/>
      <c r="BR97" s="21"/>
      <c r="BS97" s="21"/>
      <c r="BT97" s="21"/>
      <c r="BU97" s="21"/>
      <c r="BV97" s="21"/>
      <c r="BW97" s="21"/>
      <c r="BX97" s="21"/>
      <c r="BY97" s="21"/>
      <c r="BZ97" s="21"/>
      <c r="CA97" s="21"/>
      <c r="CB97" s="21"/>
      <c r="CC97" s="21"/>
      <c r="CD97" s="21"/>
      <c r="CE97" s="21"/>
      <c r="CF97" s="21"/>
      <c r="CG97" s="21"/>
      <c r="CH97" s="21"/>
      <c r="CI97" s="21"/>
      <c r="CJ97" s="21"/>
      <c r="CK97" s="21"/>
      <c r="CL97" s="21"/>
      <c r="CM97" s="21"/>
      <c r="CN97" s="21"/>
      <c r="CO97" s="21"/>
      <c r="CP97" s="21"/>
      <c r="CQ97" s="21"/>
      <c r="CR97" s="21"/>
      <c r="CS97" s="21"/>
      <c r="CT97" s="21"/>
      <c r="CU97" s="21"/>
      <c r="CV97" s="21"/>
      <c r="CW97" s="21"/>
      <c r="CX97" s="21"/>
      <c r="CY97" s="21"/>
      <c r="CZ97" s="21"/>
      <c r="DA97" s="21"/>
      <c r="DB97" s="21"/>
      <c r="DC97" s="21"/>
      <c r="DD97" s="21"/>
      <c r="DE97" s="21"/>
      <c r="DF97" s="21"/>
      <c r="DG97" s="21"/>
      <c r="DH97" s="21"/>
      <c r="DI97" s="21"/>
      <c r="DJ97" s="21"/>
      <c r="DK97" s="21"/>
      <c r="DL97" s="21"/>
      <c r="DM97" s="21"/>
      <c r="DN97" s="21"/>
      <c r="DO97" s="21"/>
      <c r="DP97" s="21"/>
      <c r="DQ97" s="21"/>
      <c r="DR97" s="21"/>
      <c r="DS97" s="21"/>
      <c r="DT97" s="21"/>
      <c r="DU97" s="21"/>
      <c r="DV97" s="21"/>
    </row>
    <row r="98" spans="1:126" ht="12.75" customHeight="1">
      <c r="A98" s="21"/>
      <c r="B98" s="21"/>
      <c r="C98" s="79"/>
      <c r="D98" s="21"/>
      <c r="E98" s="64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  <c r="AT98" s="21"/>
      <c r="AU98" s="21"/>
      <c r="AV98" s="21"/>
      <c r="AW98" s="21"/>
      <c r="AX98" s="21"/>
      <c r="AY98" s="21"/>
      <c r="AZ98" s="21"/>
      <c r="BA98" s="21"/>
      <c r="BB98" s="21"/>
      <c r="BC98" s="21"/>
      <c r="BD98" s="21"/>
      <c r="BE98" s="21"/>
      <c r="BF98" s="21"/>
      <c r="BG98" s="21"/>
      <c r="BH98" s="21"/>
      <c r="BI98" s="21"/>
      <c r="BJ98" s="21"/>
      <c r="BK98" s="21"/>
      <c r="BL98" s="21"/>
      <c r="BM98" s="21"/>
      <c r="BN98" s="21"/>
      <c r="BO98" s="21"/>
      <c r="BP98" s="21"/>
      <c r="BQ98" s="21"/>
      <c r="BR98" s="21"/>
      <c r="BS98" s="21"/>
      <c r="BT98" s="21"/>
      <c r="BU98" s="21"/>
      <c r="BV98" s="21"/>
      <c r="BW98" s="21"/>
      <c r="BX98" s="21"/>
      <c r="BY98" s="21"/>
      <c r="BZ98" s="21"/>
      <c r="CA98" s="21"/>
      <c r="CB98" s="21"/>
      <c r="CC98" s="21"/>
      <c r="CD98" s="21"/>
      <c r="CE98" s="21"/>
      <c r="CF98" s="21"/>
      <c r="CG98" s="21"/>
      <c r="CH98" s="21"/>
      <c r="CI98" s="21"/>
      <c r="CJ98" s="21"/>
      <c r="CK98" s="21"/>
      <c r="CL98" s="21"/>
      <c r="CM98" s="21"/>
      <c r="CN98" s="21"/>
      <c r="CO98" s="21"/>
      <c r="CP98" s="21"/>
      <c r="CQ98" s="21"/>
      <c r="CR98" s="21"/>
      <c r="CS98" s="21"/>
      <c r="CT98" s="21"/>
      <c r="CU98" s="21"/>
      <c r="CV98" s="21"/>
      <c r="CW98" s="21"/>
      <c r="CX98" s="21"/>
      <c r="CY98" s="21"/>
      <c r="CZ98" s="21"/>
      <c r="DA98" s="21"/>
      <c r="DB98" s="21"/>
      <c r="DC98" s="21"/>
      <c r="DD98" s="21"/>
      <c r="DE98" s="21"/>
      <c r="DF98" s="21"/>
      <c r="DG98" s="21"/>
      <c r="DH98" s="21"/>
      <c r="DI98" s="21"/>
      <c r="DJ98" s="21"/>
      <c r="DK98" s="21"/>
      <c r="DL98" s="21"/>
      <c r="DM98" s="21"/>
      <c r="DN98" s="21"/>
      <c r="DO98" s="21"/>
      <c r="DP98" s="21"/>
      <c r="DQ98" s="21"/>
      <c r="DR98" s="21"/>
      <c r="DS98" s="21"/>
      <c r="DT98" s="21"/>
      <c r="DU98" s="21"/>
      <c r="DV98" s="21"/>
    </row>
    <row r="99" spans="1:126" ht="12.75" customHeight="1">
      <c r="A99" s="21"/>
      <c r="B99" s="21"/>
      <c r="C99" s="79"/>
      <c r="D99" s="21"/>
      <c r="E99" s="64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  <c r="DC99" s="21"/>
      <c r="DD99" s="21"/>
      <c r="DE99" s="21"/>
      <c r="DF99" s="21"/>
      <c r="DG99" s="21"/>
      <c r="DH99" s="21"/>
      <c r="DI99" s="21"/>
      <c r="DJ99" s="21"/>
      <c r="DK99" s="21"/>
      <c r="DL99" s="21"/>
      <c r="DM99" s="21"/>
      <c r="DN99" s="21"/>
      <c r="DO99" s="21"/>
      <c r="DP99" s="21"/>
      <c r="DQ99" s="21"/>
      <c r="DR99" s="21"/>
      <c r="DS99" s="21"/>
      <c r="DT99" s="21"/>
      <c r="DU99" s="21"/>
      <c r="DV99" s="21"/>
    </row>
    <row r="100" spans="1:126" ht="12.75" customHeight="1">
      <c r="A100" s="21"/>
      <c r="B100" s="21"/>
      <c r="C100" s="79"/>
      <c r="D100" s="21"/>
      <c r="E100" s="64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  <c r="DC100" s="21"/>
      <c r="DD100" s="21"/>
      <c r="DE100" s="21"/>
      <c r="DF100" s="21"/>
      <c r="DG100" s="21"/>
      <c r="DH100" s="21"/>
      <c r="DI100" s="21"/>
      <c r="DJ100" s="21"/>
      <c r="DK100" s="21"/>
      <c r="DL100" s="21"/>
      <c r="DM100" s="21"/>
      <c r="DN100" s="21"/>
      <c r="DO100" s="21"/>
      <c r="DP100" s="21"/>
      <c r="DQ100" s="21"/>
      <c r="DR100" s="21"/>
      <c r="DS100" s="21"/>
      <c r="DT100" s="21"/>
      <c r="DU100" s="21"/>
      <c r="DV100" s="21"/>
    </row>
    <row r="101" spans="1:126" ht="12.75" customHeight="1">
      <c r="A101" s="21"/>
      <c r="B101" s="21"/>
      <c r="C101" s="79"/>
      <c r="D101" s="21"/>
      <c r="E101" s="64"/>
      <c r="F101" s="64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  <c r="DC101" s="21"/>
      <c r="DD101" s="21"/>
      <c r="DE101" s="21"/>
      <c r="DF101" s="21"/>
      <c r="DG101" s="21"/>
      <c r="DH101" s="21"/>
      <c r="DI101" s="21"/>
      <c r="DJ101" s="21"/>
      <c r="DK101" s="21"/>
      <c r="DL101" s="21"/>
      <c r="DM101" s="21"/>
      <c r="DN101" s="21"/>
      <c r="DO101" s="21"/>
      <c r="DP101" s="21"/>
      <c r="DQ101" s="21"/>
      <c r="DR101" s="21"/>
      <c r="DS101" s="21"/>
      <c r="DT101" s="21"/>
      <c r="DU101" s="21"/>
      <c r="DV101" s="21"/>
    </row>
    <row r="102" spans="1:126" ht="12.75" customHeight="1">
      <c r="A102" s="21"/>
      <c r="B102" s="21"/>
      <c r="C102" s="79"/>
      <c r="D102" s="21"/>
      <c r="E102" s="64"/>
      <c r="F102" s="64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  <c r="DC102" s="21"/>
      <c r="DD102" s="21"/>
      <c r="DE102" s="21"/>
      <c r="DF102" s="21"/>
      <c r="DG102" s="21"/>
      <c r="DH102" s="21"/>
      <c r="DI102" s="21"/>
      <c r="DJ102" s="21"/>
      <c r="DK102" s="21"/>
      <c r="DL102" s="21"/>
      <c r="DM102" s="21"/>
      <c r="DN102" s="21"/>
      <c r="DO102" s="21"/>
      <c r="DP102" s="21"/>
      <c r="DQ102" s="21"/>
      <c r="DR102" s="21"/>
      <c r="DS102" s="21"/>
      <c r="DT102" s="21"/>
      <c r="DU102" s="21"/>
      <c r="DV102" s="21"/>
    </row>
    <row r="103" spans="1:126" ht="12.75" customHeight="1">
      <c r="A103" s="21"/>
      <c r="B103" s="21"/>
      <c r="C103" s="79"/>
      <c r="D103" s="21"/>
      <c r="E103" s="64"/>
      <c r="F103" s="64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  <c r="DC103" s="21"/>
      <c r="DD103" s="21"/>
      <c r="DE103" s="21"/>
      <c r="DF103" s="21"/>
      <c r="DG103" s="21"/>
      <c r="DH103" s="21"/>
      <c r="DI103" s="21"/>
      <c r="DJ103" s="21"/>
      <c r="DK103" s="21"/>
      <c r="DL103" s="21"/>
      <c r="DM103" s="21"/>
      <c r="DN103" s="21"/>
      <c r="DO103" s="21"/>
      <c r="DP103" s="21"/>
      <c r="DQ103" s="21"/>
      <c r="DR103" s="21"/>
      <c r="DS103" s="21"/>
      <c r="DT103" s="21"/>
      <c r="DU103" s="21"/>
      <c r="DV103" s="21"/>
    </row>
    <row r="104" spans="1:126" ht="12.75" customHeight="1">
      <c r="A104" s="21"/>
      <c r="B104" s="21"/>
      <c r="C104" s="79"/>
      <c r="D104" s="21"/>
      <c r="E104" s="64"/>
      <c r="F104" s="64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  <c r="DC104" s="21"/>
      <c r="DD104" s="21"/>
      <c r="DE104" s="21"/>
      <c r="DF104" s="21"/>
      <c r="DG104" s="21"/>
      <c r="DH104" s="21"/>
      <c r="DI104" s="21"/>
      <c r="DJ104" s="21"/>
      <c r="DK104" s="21"/>
      <c r="DL104" s="21"/>
      <c r="DM104" s="21"/>
      <c r="DN104" s="21"/>
      <c r="DO104" s="21"/>
      <c r="DP104" s="21"/>
      <c r="DQ104" s="21"/>
      <c r="DR104" s="21"/>
      <c r="DS104" s="21"/>
      <c r="DT104" s="21"/>
      <c r="DU104" s="21"/>
      <c r="DV104" s="21"/>
    </row>
    <row r="105" spans="1:126" ht="12.75" customHeight="1">
      <c r="A105" s="21"/>
      <c r="B105" s="21"/>
      <c r="C105" s="79"/>
      <c r="D105" s="21"/>
      <c r="E105" s="64"/>
      <c r="F105" s="64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  <c r="DC105" s="21"/>
      <c r="DD105" s="21"/>
      <c r="DE105" s="21"/>
      <c r="DF105" s="21"/>
      <c r="DG105" s="21"/>
      <c r="DH105" s="21"/>
      <c r="DI105" s="21"/>
      <c r="DJ105" s="21"/>
      <c r="DK105" s="21"/>
      <c r="DL105" s="21"/>
      <c r="DM105" s="21"/>
      <c r="DN105" s="21"/>
      <c r="DO105" s="21"/>
      <c r="DP105" s="21"/>
      <c r="DQ105" s="21"/>
      <c r="DR105" s="21"/>
      <c r="DS105" s="21"/>
      <c r="DT105" s="21"/>
      <c r="DU105" s="21"/>
      <c r="DV105" s="21"/>
    </row>
    <row r="106" spans="1:126" ht="12.75" customHeight="1">
      <c r="A106" s="21"/>
      <c r="B106" s="21"/>
      <c r="C106" s="79"/>
      <c r="D106" s="21"/>
      <c r="E106" s="64"/>
      <c r="F106" s="64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  <c r="DC106" s="21"/>
      <c r="DD106" s="21"/>
      <c r="DE106" s="21"/>
      <c r="DF106" s="21"/>
      <c r="DG106" s="21"/>
      <c r="DH106" s="21"/>
      <c r="DI106" s="21"/>
      <c r="DJ106" s="21"/>
      <c r="DK106" s="21"/>
      <c r="DL106" s="21"/>
      <c r="DM106" s="21"/>
      <c r="DN106" s="21"/>
      <c r="DO106" s="21"/>
      <c r="DP106" s="21"/>
      <c r="DQ106" s="21"/>
      <c r="DR106" s="21"/>
      <c r="DS106" s="21"/>
      <c r="DT106" s="21"/>
      <c r="DU106" s="21"/>
      <c r="DV106" s="21"/>
    </row>
    <row r="107" spans="1:126" ht="12.75" customHeight="1">
      <c r="A107" s="21"/>
      <c r="B107" s="21"/>
      <c r="C107" s="79"/>
      <c r="D107" s="21"/>
      <c r="E107" s="64"/>
      <c r="F107" s="64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  <c r="DC107" s="21"/>
      <c r="DD107" s="21"/>
      <c r="DE107" s="21"/>
      <c r="DF107" s="21"/>
      <c r="DG107" s="21"/>
      <c r="DH107" s="21"/>
      <c r="DI107" s="21"/>
      <c r="DJ107" s="21"/>
      <c r="DK107" s="21"/>
      <c r="DL107" s="21"/>
      <c r="DM107" s="21"/>
      <c r="DN107" s="21"/>
      <c r="DO107" s="21"/>
      <c r="DP107" s="21"/>
      <c r="DQ107" s="21"/>
      <c r="DR107" s="21"/>
      <c r="DS107" s="21"/>
      <c r="DT107" s="21"/>
      <c r="DU107" s="21"/>
      <c r="DV107" s="21"/>
    </row>
    <row r="108" spans="1:126" ht="12.75" customHeight="1">
      <c r="A108" s="21"/>
      <c r="B108" s="21"/>
      <c r="C108" s="79"/>
      <c r="D108" s="21"/>
      <c r="E108" s="64"/>
      <c r="F108" s="64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  <c r="DC108" s="21"/>
      <c r="DD108" s="21"/>
      <c r="DE108" s="21"/>
      <c r="DF108" s="21"/>
      <c r="DG108" s="21"/>
      <c r="DH108" s="21"/>
      <c r="DI108" s="21"/>
      <c r="DJ108" s="21"/>
      <c r="DK108" s="21"/>
      <c r="DL108" s="21"/>
      <c r="DM108" s="21"/>
      <c r="DN108" s="21"/>
      <c r="DO108" s="21"/>
      <c r="DP108" s="21"/>
      <c r="DQ108" s="21"/>
      <c r="DR108" s="21"/>
      <c r="DS108" s="21"/>
      <c r="DT108" s="21"/>
      <c r="DU108" s="21"/>
      <c r="DV108" s="21"/>
    </row>
    <row r="109" spans="1:126" ht="12.75" customHeight="1">
      <c r="A109" s="21"/>
      <c r="B109" s="21"/>
      <c r="C109" s="79"/>
      <c r="D109" s="21"/>
      <c r="E109" s="64"/>
      <c r="F109" s="64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  <c r="DC109" s="21"/>
      <c r="DD109" s="21"/>
      <c r="DE109" s="21"/>
      <c r="DF109" s="21"/>
      <c r="DG109" s="21"/>
      <c r="DH109" s="21"/>
      <c r="DI109" s="21"/>
      <c r="DJ109" s="21"/>
      <c r="DK109" s="21"/>
      <c r="DL109" s="21"/>
      <c r="DM109" s="21"/>
      <c r="DN109" s="21"/>
      <c r="DO109" s="21"/>
      <c r="DP109" s="21"/>
      <c r="DQ109" s="21"/>
      <c r="DR109" s="21"/>
      <c r="DS109" s="21"/>
      <c r="DT109" s="21"/>
      <c r="DU109" s="21"/>
      <c r="DV109" s="21"/>
    </row>
    <row r="110" spans="1:126" ht="12.75" customHeight="1">
      <c r="A110" s="21"/>
      <c r="B110" s="21"/>
      <c r="C110" s="79"/>
      <c r="D110" s="21"/>
      <c r="E110" s="64"/>
      <c r="F110" s="64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  <c r="DC110" s="21"/>
      <c r="DD110" s="21"/>
      <c r="DE110" s="21"/>
      <c r="DF110" s="21"/>
      <c r="DG110" s="21"/>
      <c r="DH110" s="21"/>
      <c r="DI110" s="21"/>
      <c r="DJ110" s="21"/>
      <c r="DK110" s="21"/>
      <c r="DL110" s="21"/>
      <c r="DM110" s="21"/>
      <c r="DN110" s="21"/>
      <c r="DO110" s="21"/>
      <c r="DP110" s="21"/>
      <c r="DQ110" s="21"/>
      <c r="DR110" s="21"/>
      <c r="DS110" s="21"/>
      <c r="DT110" s="21"/>
      <c r="DU110" s="21"/>
      <c r="DV110" s="21"/>
    </row>
    <row r="111" spans="1:126" ht="12.75" customHeight="1">
      <c r="A111" s="21"/>
      <c r="B111" s="21"/>
      <c r="C111" s="79"/>
      <c r="D111" s="21"/>
      <c r="E111" s="64"/>
      <c r="F111" s="64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  <c r="DC111" s="21"/>
      <c r="DD111" s="21"/>
      <c r="DE111" s="21"/>
      <c r="DF111" s="21"/>
      <c r="DG111" s="21"/>
      <c r="DH111" s="21"/>
      <c r="DI111" s="21"/>
      <c r="DJ111" s="21"/>
      <c r="DK111" s="21"/>
      <c r="DL111" s="21"/>
      <c r="DM111" s="21"/>
      <c r="DN111" s="21"/>
      <c r="DO111" s="21"/>
      <c r="DP111" s="21"/>
      <c r="DQ111" s="21"/>
      <c r="DR111" s="21"/>
      <c r="DS111" s="21"/>
      <c r="DT111" s="21"/>
      <c r="DU111" s="21"/>
      <c r="DV111" s="21"/>
    </row>
    <row r="112" spans="1:126" ht="12.75" customHeight="1">
      <c r="A112" s="21"/>
      <c r="B112" s="21"/>
      <c r="C112" s="79"/>
      <c r="D112" s="21"/>
      <c r="E112" s="64"/>
      <c r="F112" s="64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  <c r="DC112" s="21"/>
      <c r="DD112" s="21"/>
      <c r="DE112" s="21"/>
      <c r="DF112" s="21"/>
      <c r="DG112" s="21"/>
      <c r="DH112" s="21"/>
      <c r="DI112" s="21"/>
      <c r="DJ112" s="21"/>
      <c r="DK112" s="21"/>
      <c r="DL112" s="21"/>
      <c r="DM112" s="21"/>
      <c r="DN112" s="21"/>
      <c r="DO112" s="21"/>
      <c r="DP112" s="21"/>
      <c r="DQ112" s="21"/>
      <c r="DR112" s="21"/>
      <c r="DS112" s="21"/>
      <c r="DT112" s="21"/>
      <c r="DU112" s="21"/>
      <c r="DV112" s="21"/>
    </row>
    <row r="113" spans="1:126" ht="12.75" customHeight="1">
      <c r="A113" s="21"/>
      <c r="B113" s="21"/>
      <c r="C113" s="79"/>
      <c r="D113" s="21"/>
      <c r="E113" s="64"/>
      <c r="F113" s="64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  <c r="DC113" s="21"/>
      <c r="DD113" s="21"/>
      <c r="DE113" s="21"/>
      <c r="DF113" s="21"/>
      <c r="DG113" s="21"/>
      <c r="DH113" s="21"/>
      <c r="DI113" s="21"/>
      <c r="DJ113" s="21"/>
      <c r="DK113" s="21"/>
      <c r="DL113" s="21"/>
      <c r="DM113" s="21"/>
      <c r="DN113" s="21"/>
      <c r="DO113" s="21"/>
      <c r="DP113" s="21"/>
      <c r="DQ113" s="21"/>
      <c r="DR113" s="21"/>
      <c r="DS113" s="21"/>
      <c r="DT113" s="21"/>
      <c r="DU113" s="21"/>
      <c r="DV113" s="21"/>
    </row>
    <row r="114" spans="1:126" ht="12.75" customHeight="1">
      <c r="A114" s="21"/>
      <c r="B114" s="21"/>
      <c r="C114" s="79"/>
      <c r="D114" s="21"/>
      <c r="E114" s="64"/>
      <c r="F114" s="64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  <c r="DC114" s="21"/>
      <c r="DD114" s="21"/>
      <c r="DE114" s="21"/>
      <c r="DF114" s="21"/>
      <c r="DG114" s="21"/>
      <c r="DH114" s="21"/>
      <c r="DI114" s="21"/>
      <c r="DJ114" s="21"/>
      <c r="DK114" s="21"/>
      <c r="DL114" s="21"/>
      <c r="DM114" s="21"/>
      <c r="DN114" s="21"/>
      <c r="DO114" s="21"/>
      <c r="DP114" s="21"/>
      <c r="DQ114" s="21"/>
      <c r="DR114" s="21"/>
      <c r="DS114" s="21"/>
      <c r="DT114" s="21"/>
      <c r="DU114" s="21"/>
      <c r="DV114" s="21"/>
    </row>
    <row r="115" spans="1:126" ht="12.75" customHeight="1">
      <c r="A115" s="21"/>
      <c r="B115" s="21"/>
      <c r="C115" s="79"/>
      <c r="D115" s="21"/>
      <c r="E115" s="64"/>
      <c r="F115" s="64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  <c r="DC115" s="21"/>
      <c r="DD115" s="21"/>
      <c r="DE115" s="21"/>
      <c r="DF115" s="21"/>
      <c r="DG115" s="21"/>
      <c r="DH115" s="21"/>
      <c r="DI115" s="21"/>
      <c r="DJ115" s="21"/>
      <c r="DK115" s="21"/>
      <c r="DL115" s="21"/>
      <c r="DM115" s="21"/>
      <c r="DN115" s="21"/>
      <c r="DO115" s="21"/>
      <c r="DP115" s="21"/>
      <c r="DQ115" s="21"/>
      <c r="DR115" s="21"/>
      <c r="DS115" s="21"/>
      <c r="DT115" s="21"/>
      <c r="DU115" s="21"/>
      <c r="DV115" s="21"/>
    </row>
    <row r="116" spans="1:126" ht="12.75" customHeight="1">
      <c r="A116" s="21"/>
      <c r="B116" s="21"/>
      <c r="C116" s="79"/>
      <c r="D116" s="21"/>
      <c r="E116" s="64"/>
      <c r="F116" s="64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  <c r="DC116" s="21"/>
      <c r="DD116" s="21"/>
      <c r="DE116" s="21"/>
      <c r="DF116" s="21"/>
      <c r="DG116" s="21"/>
      <c r="DH116" s="21"/>
      <c r="DI116" s="21"/>
      <c r="DJ116" s="21"/>
      <c r="DK116" s="21"/>
      <c r="DL116" s="21"/>
      <c r="DM116" s="21"/>
      <c r="DN116" s="21"/>
      <c r="DO116" s="21"/>
      <c r="DP116" s="21"/>
      <c r="DQ116" s="21"/>
      <c r="DR116" s="21"/>
      <c r="DS116" s="21"/>
      <c r="DT116" s="21"/>
      <c r="DU116" s="21"/>
      <c r="DV116" s="21"/>
    </row>
    <row r="117" spans="1:126" ht="12.75" customHeight="1">
      <c r="A117" s="21"/>
      <c r="B117" s="21"/>
      <c r="C117" s="79"/>
      <c r="D117" s="21"/>
      <c r="E117" s="64"/>
      <c r="F117" s="64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  <c r="DC117" s="21"/>
      <c r="DD117" s="21"/>
      <c r="DE117" s="21"/>
      <c r="DF117" s="21"/>
      <c r="DG117" s="21"/>
      <c r="DH117" s="21"/>
      <c r="DI117" s="21"/>
      <c r="DJ117" s="21"/>
      <c r="DK117" s="21"/>
      <c r="DL117" s="21"/>
      <c r="DM117" s="21"/>
      <c r="DN117" s="21"/>
      <c r="DO117" s="21"/>
      <c r="DP117" s="21"/>
      <c r="DQ117" s="21"/>
      <c r="DR117" s="21"/>
      <c r="DS117" s="21"/>
      <c r="DT117" s="21"/>
      <c r="DU117" s="21"/>
      <c r="DV117" s="21"/>
    </row>
    <row r="118" spans="1:126" ht="12.75" customHeight="1">
      <c r="A118" s="21"/>
      <c r="B118" s="21"/>
      <c r="C118" s="79"/>
      <c r="D118" s="21"/>
      <c r="E118" s="64"/>
      <c r="F118" s="64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  <c r="DC118" s="21"/>
      <c r="DD118" s="21"/>
      <c r="DE118" s="21"/>
      <c r="DF118" s="21"/>
      <c r="DG118" s="21"/>
      <c r="DH118" s="21"/>
      <c r="DI118" s="21"/>
      <c r="DJ118" s="21"/>
      <c r="DK118" s="21"/>
      <c r="DL118" s="21"/>
      <c r="DM118" s="21"/>
      <c r="DN118" s="21"/>
      <c r="DO118" s="21"/>
      <c r="DP118" s="21"/>
      <c r="DQ118" s="21"/>
      <c r="DR118" s="21"/>
      <c r="DS118" s="21"/>
      <c r="DT118" s="21"/>
      <c r="DU118" s="21"/>
      <c r="DV118" s="21"/>
    </row>
    <row r="119" spans="1:126" ht="12.75" customHeight="1">
      <c r="A119" s="21"/>
      <c r="B119" s="21"/>
      <c r="C119" s="79"/>
      <c r="D119" s="21"/>
      <c r="E119" s="64"/>
      <c r="F119" s="64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  <c r="DC119" s="21"/>
      <c r="DD119" s="21"/>
      <c r="DE119" s="21"/>
      <c r="DF119" s="21"/>
      <c r="DG119" s="21"/>
      <c r="DH119" s="21"/>
      <c r="DI119" s="21"/>
      <c r="DJ119" s="21"/>
      <c r="DK119" s="21"/>
      <c r="DL119" s="21"/>
      <c r="DM119" s="21"/>
      <c r="DN119" s="21"/>
      <c r="DO119" s="21"/>
      <c r="DP119" s="21"/>
      <c r="DQ119" s="21"/>
      <c r="DR119" s="21"/>
      <c r="DS119" s="21"/>
      <c r="DT119" s="21"/>
      <c r="DU119" s="21"/>
      <c r="DV119" s="21"/>
    </row>
    <row r="120" spans="1:126" ht="12.75" customHeight="1">
      <c r="A120" s="21"/>
      <c r="B120" s="21"/>
      <c r="C120" s="79"/>
      <c r="D120" s="21"/>
      <c r="E120" s="64"/>
      <c r="F120" s="64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  <c r="DC120" s="21"/>
      <c r="DD120" s="21"/>
      <c r="DE120" s="21"/>
      <c r="DF120" s="21"/>
      <c r="DG120" s="21"/>
      <c r="DH120" s="21"/>
      <c r="DI120" s="21"/>
      <c r="DJ120" s="21"/>
      <c r="DK120" s="21"/>
      <c r="DL120" s="21"/>
      <c r="DM120" s="21"/>
      <c r="DN120" s="21"/>
      <c r="DO120" s="21"/>
      <c r="DP120" s="21"/>
      <c r="DQ120" s="21"/>
      <c r="DR120" s="21"/>
      <c r="DS120" s="21"/>
      <c r="DT120" s="21"/>
      <c r="DU120" s="21"/>
      <c r="DV120" s="21"/>
    </row>
    <row r="121" spans="1:126" ht="12.75" customHeight="1">
      <c r="A121" s="21"/>
      <c r="B121" s="21"/>
      <c r="C121" s="79"/>
      <c r="D121" s="21"/>
      <c r="E121" s="64"/>
      <c r="F121" s="64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  <c r="DC121" s="21"/>
      <c r="DD121" s="21"/>
      <c r="DE121" s="21"/>
      <c r="DF121" s="21"/>
      <c r="DG121" s="21"/>
      <c r="DH121" s="21"/>
      <c r="DI121" s="21"/>
      <c r="DJ121" s="21"/>
      <c r="DK121" s="21"/>
      <c r="DL121" s="21"/>
      <c r="DM121" s="21"/>
      <c r="DN121" s="21"/>
      <c r="DO121" s="21"/>
      <c r="DP121" s="21"/>
      <c r="DQ121" s="21"/>
      <c r="DR121" s="21"/>
      <c r="DS121" s="21"/>
      <c r="DT121" s="21"/>
      <c r="DU121" s="21"/>
      <c r="DV121" s="21"/>
    </row>
    <row r="122" spans="1:126" ht="12.75" customHeight="1">
      <c r="A122" s="21"/>
      <c r="B122" s="21"/>
      <c r="C122" s="79"/>
      <c r="D122" s="21"/>
      <c r="E122" s="64"/>
      <c r="F122" s="64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  <c r="DC122" s="21"/>
      <c r="DD122" s="21"/>
      <c r="DE122" s="21"/>
      <c r="DF122" s="21"/>
      <c r="DG122" s="21"/>
      <c r="DH122" s="21"/>
      <c r="DI122" s="21"/>
      <c r="DJ122" s="21"/>
      <c r="DK122" s="21"/>
      <c r="DL122" s="21"/>
      <c r="DM122" s="21"/>
      <c r="DN122" s="21"/>
      <c r="DO122" s="21"/>
      <c r="DP122" s="21"/>
      <c r="DQ122" s="21"/>
      <c r="DR122" s="21"/>
      <c r="DS122" s="21"/>
      <c r="DT122" s="21"/>
      <c r="DU122" s="21"/>
      <c r="DV122" s="21"/>
    </row>
    <row r="123" spans="1:126" ht="12.75" customHeight="1">
      <c r="A123" s="21"/>
      <c r="B123" s="21"/>
      <c r="C123" s="79"/>
      <c r="D123" s="21"/>
      <c r="E123" s="64"/>
      <c r="F123" s="64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  <c r="DC123" s="21"/>
      <c r="DD123" s="21"/>
      <c r="DE123" s="21"/>
      <c r="DF123" s="21"/>
      <c r="DG123" s="21"/>
      <c r="DH123" s="21"/>
      <c r="DI123" s="21"/>
      <c r="DJ123" s="21"/>
      <c r="DK123" s="21"/>
      <c r="DL123" s="21"/>
      <c r="DM123" s="21"/>
      <c r="DN123" s="21"/>
      <c r="DO123" s="21"/>
      <c r="DP123" s="21"/>
      <c r="DQ123" s="21"/>
      <c r="DR123" s="21"/>
      <c r="DS123" s="21"/>
      <c r="DT123" s="21"/>
      <c r="DU123" s="21"/>
      <c r="DV123" s="21"/>
    </row>
    <row r="124" spans="1:126" ht="12.75" customHeight="1">
      <c r="A124" s="21"/>
      <c r="B124" s="21"/>
      <c r="C124" s="79"/>
      <c r="D124" s="21"/>
      <c r="E124" s="64"/>
      <c r="F124" s="64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  <c r="DC124" s="21"/>
      <c r="DD124" s="21"/>
      <c r="DE124" s="21"/>
      <c r="DF124" s="21"/>
      <c r="DG124" s="21"/>
      <c r="DH124" s="21"/>
      <c r="DI124" s="21"/>
      <c r="DJ124" s="21"/>
      <c r="DK124" s="21"/>
      <c r="DL124" s="21"/>
      <c r="DM124" s="21"/>
      <c r="DN124" s="21"/>
      <c r="DO124" s="21"/>
      <c r="DP124" s="21"/>
      <c r="DQ124" s="21"/>
      <c r="DR124" s="21"/>
      <c r="DS124" s="21"/>
      <c r="DT124" s="21"/>
      <c r="DU124" s="21"/>
      <c r="DV124" s="21"/>
    </row>
    <row r="125" spans="1:126" ht="12.75" customHeight="1">
      <c r="A125" s="21"/>
      <c r="B125" s="21"/>
      <c r="C125" s="79"/>
      <c r="D125" s="21"/>
      <c r="E125" s="64"/>
      <c r="F125" s="64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  <c r="DC125" s="21"/>
      <c r="DD125" s="21"/>
      <c r="DE125" s="21"/>
      <c r="DF125" s="21"/>
      <c r="DG125" s="21"/>
      <c r="DH125" s="21"/>
      <c r="DI125" s="21"/>
      <c r="DJ125" s="21"/>
      <c r="DK125" s="21"/>
      <c r="DL125" s="21"/>
      <c r="DM125" s="21"/>
      <c r="DN125" s="21"/>
      <c r="DO125" s="21"/>
      <c r="DP125" s="21"/>
      <c r="DQ125" s="21"/>
      <c r="DR125" s="21"/>
      <c r="DS125" s="21"/>
      <c r="DT125" s="21"/>
      <c r="DU125" s="21"/>
      <c r="DV125" s="21"/>
    </row>
    <row r="126" spans="1:126" ht="12.75" customHeight="1">
      <c r="A126" s="21"/>
      <c r="B126" s="21"/>
      <c r="C126" s="79"/>
      <c r="D126" s="21"/>
      <c r="E126" s="64"/>
      <c r="F126" s="64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  <c r="DC126" s="21"/>
      <c r="DD126" s="21"/>
      <c r="DE126" s="21"/>
      <c r="DF126" s="21"/>
      <c r="DG126" s="21"/>
      <c r="DH126" s="21"/>
      <c r="DI126" s="21"/>
      <c r="DJ126" s="21"/>
      <c r="DK126" s="21"/>
      <c r="DL126" s="21"/>
      <c r="DM126" s="21"/>
      <c r="DN126" s="21"/>
      <c r="DO126" s="21"/>
      <c r="DP126" s="21"/>
      <c r="DQ126" s="21"/>
      <c r="DR126" s="21"/>
      <c r="DS126" s="21"/>
      <c r="DT126" s="21"/>
      <c r="DU126" s="21"/>
      <c r="DV126" s="21"/>
    </row>
    <row r="127" spans="1:126" ht="12.75" customHeight="1">
      <c r="A127" s="21"/>
      <c r="B127" s="21"/>
      <c r="C127" s="79"/>
      <c r="D127" s="21"/>
      <c r="E127" s="64"/>
      <c r="F127" s="64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  <c r="DC127" s="21"/>
      <c r="DD127" s="21"/>
      <c r="DE127" s="21"/>
      <c r="DF127" s="21"/>
      <c r="DG127" s="21"/>
      <c r="DH127" s="21"/>
      <c r="DI127" s="21"/>
      <c r="DJ127" s="21"/>
      <c r="DK127" s="21"/>
      <c r="DL127" s="21"/>
      <c r="DM127" s="21"/>
      <c r="DN127" s="21"/>
      <c r="DO127" s="21"/>
      <c r="DP127" s="21"/>
      <c r="DQ127" s="21"/>
      <c r="DR127" s="21"/>
      <c r="DS127" s="21"/>
      <c r="DT127" s="21"/>
      <c r="DU127" s="21"/>
      <c r="DV127" s="21"/>
    </row>
    <row r="128" spans="1:126" ht="12.75" customHeight="1">
      <c r="A128" s="21"/>
      <c r="B128" s="21"/>
      <c r="C128" s="79"/>
      <c r="D128" s="21"/>
      <c r="E128" s="64"/>
      <c r="F128" s="64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  <c r="DC128" s="21"/>
      <c r="DD128" s="21"/>
      <c r="DE128" s="21"/>
      <c r="DF128" s="21"/>
      <c r="DG128" s="21"/>
      <c r="DH128" s="21"/>
      <c r="DI128" s="21"/>
      <c r="DJ128" s="21"/>
      <c r="DK128" s="21"/>
      <c r="DL128" s="21"/>
      <c r="DM128" s="21"/>
      <c r="DN128" s="21"/>
      <c r="DO128" s="21"/>
      <c r="DP128" s="21"/>
      <c r="DQ128" s="21"/>
      <c r="DR128" s="21"/>
      <c r="DS128" s="21"/>
      <c r="DT128" s="21"/>
      <c r="DU128" s="21"/>
      <c r="DV128" s="21"/>
    </row>
    <row r="129" spans="1:126" ht="12.75" customHeight="1">
      <c r="A129" s="21"/>
      <c r="B129" s="21"/>
      <c r="C129" s="79"/>
      <c r="D129" s="21"/>
      <c r="E129" s="64"/>
      <c r="F129" s="64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  <c r="DC129" s="21"/>
      <c r="DD129" s="21"/>
      <c r="DE129" s="21"/>
      <c r="DF129" s="21"/>
      <c r="DG129" s="21"/>
      <c r="DH129" s="21"/>
      <c r="DI129" s="21"/>
      <c r="DJ129" s="21"/>
      <c r="DK129" s="21"/>
      <c r="DL129" s="21"/>
      <c r="DM129" s="21"/>
      <c r="DN129" s="21"/>
      <c r="DO129" s="21"/>
      <c r="DP129" s="21"/>
      <c r="DQ129" s="21"/>
      <c r="DR129" s="21"/>
      <c r="DS129" s="21"/>
      <c r="DT129" s="21"/>
      <c r="DU129" s="21"/>
      <c r="DV129" s="21"/>
    </row>
    <row r="130" spans="1:126" ht="12.75" customHeight="1">
      <c r="A130" s="21"/>
      <c r="B130" s="21"/>
      <c r="C130" s="79"/>
      <c r="D130" s="21"/>
      <c r="E130" s="64"/>
      <c r="F130" s="64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  <c r="DC130" s="21"/>
      <c r="DD130" s="21"/>
      <c r="DE130" s="21"/>
      <c r="DF130" s="21"/>
      <c r="DG130" s="21"/>
      <c r="DH130" s="21"/>
      <c r="DI130" s="21"/>
      <c r="DJ130" s="21"/>
      <c r="DK130" s="21"/>
      <c r="DL130" s="21"/>
      <c r="DM130" s="21"/>
      <c r="DN130" s="21"/>
      <c r="DO130" s="21"/>
      <c r="DP130" s="21"/>
      <c r="DQ130" s="21"/>
      <c r="DR130" s="21"/>
      <c r="DS130" s="21"/>
      <c r="DT130" s="21"/>
      <c r="DU130" s="21"/>
      <c r="DV130" s="21"/>
    </row>
    <row r="131" spans="1:126" ht="12.75" customHeight="1">
      <c r="A131" s="21"/>
      <c r="B131" s="21"/>
      <c r="C131" s="79"/>
      <c r="D131" s="21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  <c r="DC131" s="21"/>
      <c r="DD131" s="21"/>
      <c r="DE131" s="21"/>
      <c r="DF131" s="21"/>
      <c r="DG131" s="21"/>
      <c r="DH131" s="21"/>
      <c r="DI131" s="21"/>
      <c r="DJ131" s="21"/>
      <c r="DK131" s="21"/>
      <c r="DL131" s="21"/>
      <c r="DM131" s="21"/>
      <c r="DN131" s="21"/>
      <c r="DO131" s="21"/>
      <c r="DP131" s="21"/>
      <c r="DQ131" s="21"/>
      <c r="DR131" s="21"/>
      <c r="DS131" s="21"/>
      <c r="DT131" s="21"/>
      <c r="DU131" s="21"/>
      <c r="DV131" s="21"/>
    </row>
    <row r="132" spans="1:126" ht="12.75" customHeight="1">
      <c r="A132" s="21"/>
      <c r="B132" s="21"/>
      <c r="C132" s="79"/>
      <c r="D132" s="21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  <c r="DC132" s="21"/>
      <c r="DD132" s="21"/>
      <c r="DE132" s="21"/>
      <c r="DF132" s="21"/>
      <c r="DG132" s="21"/>
      <c r="DH132" s="21"/>
      <c r="DI132" s="21"/>
      <c r="DJ132" s="21"/>
      <c r="DK132" s="21"/>
      <c r="DL132" s="21"/>
      <c r="DM132" s="21"/>
      <c r="DN132" s="21"/>
      <c r="DO132" s="21"/>
      <c r="DP132" s="21"/>
      <c r="DQ132" s="21"/>
      <c r="DR132" s="21"/>
      <c r="DS132" s="21"/>
      <c r="DT132" s="21"/>
      <c r="DU132" s="21"/>
      <c r="DV132" s="21"/>
    </row>
    <row r="133" spans="1:126" ht="12.75" customHeight="1">
      <c r="A133" s="21"/>
      <c r="B133" s="21"/>
      <c r="C133" s="79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  <c r="DC133" s="21"/>
      <c r="DD133" s="21"/>
      <c r="DE133" s="21"/>
      <c r="DF133" s="21"/>
      <c r="DG133" s="21"/>
      <c r="DH133" s="21"/>
      <c r="DI133" s="21"/>
      <c r="DJ133" s="21"/>
      <c r="DK133" s="21"/>
      <c r="DL133" s="21"/>
      <c r="DM133" s="21"/>
      <c r="DN133" s="21"/>
      <c r="DO133" s="21"/>
      <c r="DP133" s="21"/>
      <c r="DQ133" s="21"/>
      <c r="DR133" s="21"/>
      <c r="DS133" s="21"/>
      <c r="DT133" s="21"/>
      <c r="DU133" s="21"/>
      <c r="DV133" s="21"/>
    </row>
    <row r="134" spans="1:126" ht="12.75" customHeight="1">
      <c r="A134" s="21"/>
      <c r="B134" s="21"/>
      <c r="C134" s="79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  <c r="DC134" s="21"/>
      <c r="DD134" s="21"/>
      <c r="DE134" s="21"/>
      <c r="DF134" s="21"/>
      <c r="DG134" s="21"/>
      <c r="DH134" s="21"/>
      <c r="DI134" s="21"/>
      <c r="DJ134" s="21"/>
      <c r="DK134" s="21"/>
      <c r="DL134" s="21"/>
      <c r="DM134" s="21"/>
      <c r="DN134" s="21"/>
      <c r="DO134" s="21"/>
      <c r="DP134" s="21"/>
      <c r="DQ134" s="21"/>
      <c r="DR134" s="21"/>
      <c r="DS134" s="21"/>
      <c r="DT134" s="21"/>
      <c r="DU134" s="21"/>
      <c r="DV134" s="21"/>
    </row>
    <row r="135" spans="1:126" ht="12.75" customHeight="1">
      <c r="A135" s="21"/>
      <c r="B135" s="21"/>
      <c r="C135" s="79"/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  <c r="DC135" s="21"/>
      <c r="DD135" s="21"/>
      <c r="DE135" s="21"/>
      <c r="DF135" s="21"/>
      <c r="DG135" s="21"/>
      <c r="DH135" s="21"/>
      <c r="DI135" s="21"/>
      <c r="DJ135" s="21"/>
      <c r="DK135" s="21"/>
      <c r="DL135" s="21"/>
      <c r="DM135" s="21"/>
      <c r="DN135" s="21"/>
      <c r="DO135" s="21"/>
      <c r="DP135" s="21"/>
      <c r="DQ135" s="21"/>
      <c r="DR135" s="21"/>
      <c r="DS135" s="21"/>
      <c r="DT135" s="21"/>
      <c r="DU135" s="21"/>
      <c r="DV135" s="21"/>
    </row>
    <row r="136" spans="1:126" ht="12.75" customHeight="1">
      <c r="A136" s="21"/>
      <c r="B136" s="21"/>
      <c r="C136" s="79"/>
      <c r="D136" s="21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  <c r="DC136" s="21"/>
      <c r="DD136" s="21"/>
      <c r="DE136" s="21"/>
      <c r="DF136" s="21"/>
      <c r="DG136" s="21"/>
      <c r="DH136" s="21"/>
      <c r="DI136" s="21"/>
      <c r="DJ136" s="21"/>
      <c r="DK136" s="21"/>
      <c r="DL136" s="21"/>
      <c r="DM136" s="21"/>
      <c r="DN136" s="21"/>
      <c r="DO136" s="21"/>
      <c r="DP136" s="21"/>
      <c r="DQ136" s="21"/>
      <c r="DR136" s="21"/>
      <c r="DS136" s="21"/>
      <c r="DT136" s="21"/>
      <c r="DU136" s="21"/>
      <c r="DV136" s="21"/>
    </row>
    <row r="137" spans="1:126" ht="12.75" customHeight="1">
      <c r="A137" s="21"/>
      <c r="B137" s="21"/>
      <c r="C137" s="79"/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  <c r="DC137" s="21"/>
      <c r="DD137" s="21"/>
      <c r="DE137" s="21"/>
      <c r="DF137" s="21"/>
      <c r="DG137" s="21"/>
      <c r="DH137" s="21"/>
      <c r="DI137" s="21"/>
      <c r="DJ137" s="21"/>
      <c r="DK137" s="21"/>
      <c r="DL137" s="21"/>
      <c r="DM137" s="21"/>
      <c r="DN137" s="21"/>
      <c r="DO137" s="21"/>
      <c r="DP137" s="21"/>
      <c r="DQ137" s="21"/>
      <c r="DR137" s="21"/>
      <c r="DS137" s="21"/>
      <c r="DT137" s="21"/>
      <c r="DU137" s="21"/>
      <c r="DV137" s="21"/>
    </row>
    <row r="138" spans="1:126" ht="12.75" customHeight="1">
      <c r="A138" s="21"/>
      <c r="B138" s="21"/>
      <c r="C138" s="79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  <c r="DC138" s="21"/>
      <c r="DD138" s="21"/>
      <c r="DE138" s="21"/>
      <c r="DF138" s="21"/>
      <c r="DG138" s="21"/>
      <c r="DH138" s="21"/>
      <c r="DI138" s="21"/>
      <c r="DJ138" s="21"/>
      <c r="DK138" s="21"/>
      <c r="DL138" s="21"/>
      <c r="DM138" s="21"/>
      <c r="DN138" s="21"/>
      <c r="DO138" s="21"/>
      <c r="DP138" s="21"/>
      <c r="DQ138" s="21"/>
      <c r="DR138" s="21"/>
      <c r="DS138" s="21"/>
      <c r="DT138" s="21"/>
      <c r="DU138" s="21"/>
      <c r="DV138" s="21"/>
    </row>
    <row r="139" spans="1:126" ht="12.75" customHeight="1">
      <c r="A139" s="21"/>
      <c r="B139" s="21"/>
      <c r="C139" s="79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  <c r="DC139" s="21"/>
      <c r="DD139" s="21"/>
      <c r="DE139" s="21"/>
      <c r="DF139" s="21"/>
      <c r="DG139" s="21"/>
      <c r="DH139" s="21"/>
      <c r="DI139" s="21"/>
      <c r="DJ139" s="21"/>
      <c r="DK139" s="21"/>
      <c r="DL139" s="21"/>
      <c r="DM139" s="21"/>
      <c r="DN139" s="21"/>
      <c r="DO139" s="21"/>
      <c r="DP139" s="21"/>
      <c r="DQ139" s="21"/>
      <c r="DR139" s="21"/>
      <c r="DS139" s="21"/>
      <c r="DT139" s="21"/>
      <c r="DU139" s="21"/>
      <c r="DV139" s="21"/>
    </row>
    <row r="140" spans="1:126" ht="12.75" customHeight="1">
      <c r="A140" s="21"/>
      <c r="B140" s="21"/>
      <c r="C140" s="79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  <c r="DC140" s="21"/>
      <c r="DD140" s="21"/>
      <c r="DE140" s="21"/>
      <c r="DF140" s="21"/>
      <c r="DG140" s="21"/>
      <c r="DH140" s="21"/>
      <c r="DI140" s="21"/>
      <c r="DJ140" s="21"/>
      <c r="DK140" s="21"/>
      <c r="DL140" s="21"/>
      <c r="DM140" s="21"/>
      <c r="DN140" s="21"/>
      <c r="DO140" s="21"/>
      <c r="DP140" s="21"/>
      <c r="DQ140" s="21"/>
      <c r="DR140" s="21"/>
      <c r="DS140" s="21"/>
      <c r="DT140" s="21"/>
      <c r="DU140" s="21"/>
      <c r="DV140" s="21"/>
    </row>
    <row r="141" spans="1:126" ht="12.75" customHeight="1">
      <c r="A141" s="21"/>
      <c r="B141" s="21"/>
      <c r="C141" s="79"/>
      <c r="D141" s="21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  <c r="DC141" s="21"/>
      <c r="DD141" s="21"/>
      <c r="DE141" s="21"/>
      <c r="DF141" s="21"/>
      <c r="DG141" s="21"/>
      <c r="DH141" s="21"/>
      <c r="DI141" s="21"/>
      <c r="DJ141" s="21"/>
      <c r="DK141" s="21"/>
      <c r="DL141" s="21"/>
      <c r="DM141" s="21"/>
      <c r="DN141" s="21"/>
      <c r="DO141" s="21"/>
      <c r="DP141" s="21"/>
      <c r="DQ141" s="21"/>
      <c r="DR141" s="21"/>
      <c r="DS141" s="21"/>
      <c r="DT141" s="21"/>
      <c r="DU141" s="21"/>
      <c r="DV141" s="21"/>
    </row>
    <row r="142" spans="1:126" ht="12.75" customHeight="1">
      <c r="A142" s="21"/>
      <c r="B142" s="21"/>
      <c r="C142" s="79"/>
      <c r="D142" s="21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  <c r="DC142" s="21"/>
      <c r="DD142" s="21"/>
      <c r="DE142" s="21"/>
      <c r="DF142" s="21"/>
      <c r="DG142" s="21"/>
      <c r="DH142" s="21"/>
      <c r="DI142" s="21"/>
      <c r="DJ142" s="21"/>
      <c r="DK142" s="21"/>
      <c r="DL142" s="21"/>
      <c r="DM142" s="21"/>
      <c r="DN142" s="21"/>
      <c r="DO142" s="21"/>
      <c r="DP142" s="21"/>
      <c r="DQ142" s="21"/>
      <c r="DR142" s="21"/>
      <c r="DS142" s="21"/>
      <c r="DT142" s="21"/>
      <c r="DU142" s="21"/>
      <c r="DV142" s="21"/>
    </row>
    <row r="143" spans="1:126" ht="12.75" customHeight="1">
      <c r="A143" s="21"/>
      <c r="B143" s="21"/>
      <c r="C143" s="79"/>
      <c r="D143" s="21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  <c r="DC143" s="21"/>
      <c r="DD143" s="21"/>
      <c r="DE143" s="21"/>
      <c r="DF143" s="21"/>
      <c r="DG143" s="21"/>
      <c r="DH143" s="21"/>
      <c r="DI143" s="21"/>
      <c r="DJ143" s="21"/>
      <c r="DK143" s="21"/>
      <c r="DL143" s="21"/>
      <c r="DM143" s="21"/>
      <c r="DN143" s="21"/>
      <c r="DO143" s="21"/>
      <c r="DP143" s="21"/>
      <c r="DQ143" s="21"/>
      <c r="DR143" s="21"/>
      <c r="DS143" s="21"/>
      <c r="DT143" s="21"/>
      <c r="DU143" s="21"/>
      <c r="DV143" s="21"/>
    </row>
    <row r="144" spans="1:126" ht="12.75" customHeight="1">
      <c r="A144" s="21"/>
      <c r="B144" s="21"/>
      <c r="C144" s="79"/>
      <c r="D144" s="21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  <c r="DC144" s="21"/>
      <c r="DD144" s="21"/>
      <c r="DE144" s="21"/>
      <c r="DF144" s="21"/>
      <c r="DG144" s="21"/>
      <c r="DH144" s="21"/>
      <c r="DI144" s="21"/>
      <c r="DJ144" s="21"/>
      <c r="DK144" s="21"/>
      <c r="DL144" s="21"/>
      <c r="DM144" s="21"/>
      <c r="DN144" s="21"/>
      <c r="DO144" s="21"/>
      <c r="DP144" s="21"/>
      <c r="DQ144" s="21"/>
      <c r="DR144" s="21"/>
      <c r="DS144" s="21"/>
      <c r="DT144" s="21"/>
      <c r="DU144" s="21"/>
      <c r="DV144" s="21"/>
    </row>
    <row r="145" spans="1:126" ht="12.75" customHeight="1">
      <c r="A145" s="21"/>
      <c r="B145" s="21"/>
      <c r="C145" s="79"/>
      <c r="D145" s="21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  <c r="DC145" s="21"/>
      <c r="DD145" s="21"/>
      <c r="DE145" s="21"/>
      <c r="DF145" s="21"/>
      <c r="DG145" s="21"/>
      <c r="DH145" s="21"/>
      <c r="DI145" s="21"/>
      <c r="DJ145" s="21"/>
      <c r="DK145" s="21"/>
      <c r="DL145" s="21"/>
      <c r="DM145" s="21"/>
      <c r="DN145" s="21"/>
      <c r="DO145" s="21"/>
      <c r="DP145" s="21"/>
      <c r="DQ145" s="21"/>
      <c r="DR145" s="21"/>
      <c r="DS145" s="21"/>
      <c r="DT145" s="21"/>
      <c r="DU145" s="21"/>
      <c r="DV145" s="21"/>
    </row>
    <row r="146" spans="1:126" ht="12.75" customHeight="1">
      <c r="A146" s="21"/>
      <c r="B146" s="21"/>
      <c r="C146" s="79"/>
      <c r="D146" s="21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  <c r="DC146" s="21"/>
      <c r="DD146" s="21"/>
      <c r="DE146" s="21"/>
      <c r="DF146" s="21"/>
      <c r="DG146" s="21"/>
      <c r="DH146" s="21"/>
      <c r="DI146" s="21"/>
      <c r="DJ146" s="21"/>
      <c r="DK146" s="21"/>
      <c r="DL146" s="21"/>
      <c r="DM146" s="21"/>
      <c r="DN146" s="21"/>
      <c r="DO146" s="21"/>
      <c r="DP146" s="21"/>
      <c r="DQ146" s="21"/>
      <c r="DR146" s="21"/>
      <c r="DS146" s="21"/>
      <c r="DT146" s="21"/>
      <c r="DU146" s="21"/>
      <c r="DV146" s="21"/>
    </row>
    <row r="147" spans="1:126" ht="12.75" customHeight="1">
      <c r="A147" s="21"/>
      <c r="B147" s="21"/>
      <c r="C147" s="79"/>
      <c r="D147" s="21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  <c r="DC147" s="21"/>
      <c r="DD147" s="21"/>
      <c r="DE147" s="21"/>
      <c r="DF147" s="21"/>
      <c r="DG147" s="21"/>
      <c r="DH147" s="21"/>
      <c r="DI147" s="21"/>
      <c r="DJ147" s="21"/>
      <c r="DK147" s="21"/>
      <c r="DL147" s="21"/>
      <c r="DM147" s="21"/>
      <c r="DN147" s="21"/>
      <c r="DO147" s="21"/>
      <c r="DP147" s="21"/>
      <c r="DQ147" s="21"/>
      <c r="DR147" s="21"/>
      <c r="DS147" s="21"/>
      <c r="DT147" s="21"/>
      <c r="DU147" s="21"/>
      <c r="DV147" s="21"/>
    </row>
    <row r="148" spans="1:126" ht="12.75" customHeight="1">
      <c r="A148" s="21"/>
      <c r="B148" s="21"/>
      <c r="C148" s="79"/>
      <c r="D148" s="21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  <c r="DC148" s="21"/>
      <c r="DD148" s="21"/>
      <c r="DE148" s="21"/>
      <c r="DF148" s="21"/>
      <c r="DG148" s="21"/>
      <c r="DH148" s="21"/>
      <c r="DI148" s="21"/>
      <c r="DJ148" s="21"/>
      <c r="DK148" s="21"/>
      <c r="DL148" s="21"/>
      <c r="DM148" s="21"/>
      <c r="DN148" s="21"/>
      <c r="DO148" s="21"/>
      <c r="DP148" s="21"/>
      <c r="DQ148" s="21"/>
      <c r="DR148" s="21"/>
      <c r="DS148" s="21"/>
      <c r="DT148" s="21"/>
      <c r="DU148" s="21"/>
      <c r="DV148" s="21"/>
    </row>
    <row r="149" spans="1:126" ht="12.75" customHeight="1">
      <c r="A149" s="21"/>
      <c r="B149" s="21"/>
      <c r="C149" s="79"/>
      <c r="D149" s="21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  <c r="DC149" s="21"/>
      <c r="DD149" s="21"/>
      <c r="DE149" s="21"/>
      <c r="DF149" s="21"/>
      <c r="DG149" s="21"/>
      <c r="DH149" s="21"/>
      <c r="DI149" s="21"/>
      <c r="DJ149" s="21"/>
      <c r="DK149" s="21"/>
      <c r="DL149" s="21"/>
      <c r="DM149" s="21"/>
      <c r="DN149" s="21"/>
      <c r="DO149" s="21"/>
      <c r="DP149" s="21"/>
      <c r="DQ149" s="21"/>
      <c r="DR149" s="21"/>
      <c r="DS149" s="21"/>
      <c r="DT149" s="21"/>
      <c r="DU149" s="21"/>
      <c r="DV149" s="21"/>
    </row>
    <row r="150" spans="1:126" ht="12.75" customHeight="1">
      <c r="A150" s="21"/>
      <c r="B150" s="21"/>
      <c r="C150" s="79"/>
      <c r="D150" s="21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  <c r="DC150" s="21"/>
      <c r="DD150" s="21"/>
      <c r="DE150" s="21"/>
      <c r="DF150" s="21"/>
      <c r="DG150" s="21"/>
      <c r="DH150" s="21"/>
      <c r="DI150" s="21"/>
      <c r="DJ150" s="21"/>
      <c r="DK150" s="21"/>
      <c r="DL150" s="21"/>
      <c r="DM150" s="21"/>
      <c r="DN150" s="21"/>
      <c r="DO150" s="21"/>
      <c r="DP150" s="21"/>
      <c r="DQ150" s="21"/>
      <c r="DR150" s="21"/>
      <c r="DS150" s="21"/>
      <c r="DT150" s="21"/>
      <c r="DU150" s="21"/>
      <c r="DV150" s="21"/>
    </row>
    <row r="151" spans="1:126" ht="12.75" customHeight="1">
      <c r="A151" s="21"/>
      <c r="B151" s="21"/>
      <c r="C151" s="79"/>
      <c r="D151" s="21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  <c r="DC151" s="21"/>
      <c r="DD151" s="21"/>
      <c r="DE151" s="21"/>
      <c r="DF151" s="21"/>
      <c r="DG151" s="21"/>
      <c r="DH151" s="21"/>
      <c r="DI151" s="21"/>
      <c r="DJ151" s="21"/>
      <c r="DK151" s="21"/>
      <c r="DL151" s="21"/>
      <c r="DM151" s="21"/>
      <c r="DN151" s="21"/>
      <c r="DO151" s="21"/>
      <c r="DP151" s="21"/>
      <c r="DQ151" s="21"/>
      <c r="DR151" s="21"/>
      <c r="DS151" s="21"/>
      <c r="DT151" s="21"/>
      <c r="DU151" s="21"/>
      <c r="DV151" s="21"/>
    </row>
    <row r="152" spans="1:126" ht="12.75" customHeight="1">
      <c r="A152" s="21"/>
      <c r="B152" s="21"/>
      <c r="C152" s="79"/>
      <c r="D152" s="21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  <c r="DC152" s="21"/>
      <c r="DD152" s="21"/>
      <c r="DE152" s="21"/>
      <c r="DF152" s="21"/>
      <c r="DG152" s="21"/>
      <c r="DH152" s="21"/>
      <c r="DI152" s="21"/>
      <c r="DJ152" s="21"/>
      <c r="DK152" s="21"/>
      <c r="DL152" s="21"/>
      <c r="DM152" s="21"/>
      <c r="DN152" s="21"/>
      <c r="DO152" s="21"/>
      <c r="DP152" s="21"/>
      <c r="DQ152" s="21"/>
      <c r="DR152" s="21"/>
      <c r="DS152" s="21"/>
      <c r="DT152" s="21"/>
      <c r="DU152" s="21"/>
      <c r="DV152" s="21"/>
    </row>
    <row r="153" spans="1:126" ht="12.75" customHeight="1">
      <c r="A153" s="21"/>
      <c r="B153" s="21"/>
      <c r="C153" s="79"/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  <c r="DC153" s="21"/>
      <c r="DD153" s="21"/>
      <c r="DE153" s="21"/>
      <c r="DF153" s="21"/>
      <c r="DG153" s="21"/>
      <c r="DH153" s="21"/>
      <c r="DI153" s="21"/>
      <c r="DJ153" s="21"/>
      <c r="DK153" s="21"/>
      <c r="DL153" s="21"/>
      <c r="DM153" s="21"/>
      <c r="DN153" s="21"/>
      <c r="DO153" s="21"/>
      <c r="DP153" s="21"/>
      <c r="DQ153" s="21"/>
      <c r="DR153" s="21"/>
      <c r="DS153" s="21"/>
      <c r="DT153" s="21"/>
      <c r="DU153" s="21"/>
      <c r="DV153" s="21"/>
    </row>
    <row r="154" spans="1:126" ht="12.75" customHeight="1">
      <c r="A154" s="21"/>
      <c r="B154" s="21"/>
      <c r="C154" s="79"/>
      <c r="D154" s="21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  <c r="DC154" s="21"/>
      <c r="DD154" s="21"/>
      <c r="DE154" s="21"/>
      <c r="DF154" s="21"/>
      <c r="DG154" s="21"/>
      <c r="DH154" s="21"/>
      <c r="DI154" s="21"/>
      <c r="DJ154" s="21"/>
      <c r="DK154" s="21"/>
      <c r="DL154" s="21"/>
      <c r="DM154" s="21"/>
      <c r="DN154" s="21"/>
      <c r="DO154" s="21"/>
      <c r="DP154" s="21"/>
      <c r="DQ154" s="21"/>
      <c r="DR154" s="21"/>
      <c r="DS154" s="21"/>
      <c r="DT154" s="21"/>
      <c r="DU154" s="21"/>
      <c r="DV154" s="21"/>
    </row>
    <row r="155" spans="1:126" ht="12.75" customHeight="1">
      <c r="A155" s="21"/>
      <c r="B155" s="21"/>
      <c r="C155" s="79"/>
      <c r="D155" s="21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  <c r="DC155" s="21"/>
      <c r="DD155" s="21"/>
      <c r="DE155" s="21"/>
      <c r="DF155" s="21"/>
      <c r="DG155" s="21"/>
      <c r="DH155" s="21"/>
      <c r="DI155" s="21"/>
      <c r="DJ155" s="21"/>
      <c r="DK155" s="21"/>
      <c r="DL155" s="21"/>
      <c r="DM155" s="21"/>
      <c r="DN155" s="21"/>
      <c r="DO155" s="21"/>
      <c r="DP155" s="21"/>
      <c r="DQ155" s="21"/>
      <c r="DR155" s="21"/>
      <c r="DS155" s="21"/>
      <c r="DT155" s="21"/>
      <c r="DU155" s="21"/>
      <c r="DV155" s="21"/>
    </row>
    <row r="156" spans="1:126" ht="12.75" customHeight="1">
      <c r="A156" s="21"/>
      <c r="B156" s="21"/>
      <c r="C156" s="79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  <c r="DC156" s="21"/>
      <c r="DD156" s="21"/>
      <c r="DE156" s="21"/>
      <c r="DF156" s="21"/>
      <c r="DG156" s="21"/>
      <c r="DH156" s="21"/>
      <c r="DI156" s="21"/>
      <c r="DJ156" s="21"/>
      <c r="DK156" s="21"/>
      <c r="DL156" s="21"/>
      <c r="DM156" s="21"/>
      <c r="DN156" s="21"/>
      <c r="DO156" s="21"/>
      <c r="DP156" s="21"/>
      <c r="DQ156" s="21"/>
      <c r="DR156" s="21"/>
      <c r="DS156" s="21"/>
      <c r="DT156" s="21"/>
      <c r="DU156" s="21"/>
      <c r="DV156" s="21"/>
    </row>
    <row r="157" spans="1:126" ht="12.75" customHeight="1">
      <c r="A157" s="21"/>
      <c r="B157" s="21"/>
      <c r="C157" s="79"/>
      <c r="D157" s="21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  <c r="DC157" s="21"/>
      <c r="DD157" s="21"/>
      <c r="DE157" s="21"/>
      <c r="DF157" s="21"/>
      <c r="DG157" s="21"/>
      <c r="DH157" s="21"/>
      <c r="DI157" s="21"/>
      <c r="DJ157" s="21"/>
      <c r="DK157" s="21"/>
      <c r="DL157" s="21"/>
      <c r="DM157" s="21"/>
      <c r="DN157" s="21"/>
      <c r="DO157" s="21"/>
      <c r="DP157" s="21"/>
      <c r="DQ157" s="21"/>
      <c r="DR157" s="21"/>
      <c r="DS157" s="21"/>
      <c r="DT157" s="21"/>
      <c r="DU157" s="21"/>
      <c r="DV157" s="21"/>
    </row>
    <row r="158" spans="1:126" ht="12.75" customHeight="1">
      <c r="A158" s="21"/>
      <c r="B158" s="21"/>
      <c r="C158" s="79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  <c r="DC158" s="21"/>
      <c r="DD158" s="21"/>
      <c r="DE158" s="21"/>
      <c r="DF158" s="21"/>
      <c r="DG158" s="21"/>
      <c r="DH158" s="21"/>
      <c r="DI158" s="21"/>
      <c r="DJ158" s="21"/>
      <c r="DK158" s="21"/>
      <c r="DL158" s="21"/>
      <c r="DM158" s="21"/>
      <c r="DN158" s="21"/>
      <c r="DO158" s="21"/>
      <c r="DP158" s="21"/>
      <c r="DQ158" s="21"/>
      <c r="DR158" s="21"/>
      <c r="DS158" s="21"/>
      <c r="DT158" s="21"/>
      <c r="DU158" s="21"/>
      <c r="DV158" s="21"/>
    </row>
    <row r="159" spans="1:126" ht="12.75" customHeight="1">
      <c r="A159" s="21"/>
      <c r="B159" s="21"/>
      <c r="C159" s="79"/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  <c r="DC159" s="21"/>
      <c r="DD159" s="21"/>
      <c r="DE159" s="21"/>
      <c r="DF159" s="21"/>
      <c r="DG159" s="21"/>
      <c r="DH159" s="21"/>
      <c r="DI159" s="21"/>
      <c r="DJ159" s="21"/>
      <c r="DK159" s="21"/>
      <c r="DL159" s="21"/>
      <c r="DM159" s="21"/>
      <c r="DN159" s="21"/>
      <c r="DO159" s="21"/>
      <c r="DP159" s="21"/>
      <c r="DQ159" s="21"/>
      <c r="DR159" s="21"/>
      <c r="DS159" s="21"/>
      <c r="DT159" s="21"/>
      <c r="DU159" s="21"/>
      <c r="DV159" s="21"/>
    </row>
    <row r="160" spans="1:126" ht="12.75" customHeight="1">
      <c r="A160" s="21"/>
      <c r="B160" s="21"/>
      <c r="C160" s="79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  <c r="DC160" s="21"/>
      <c r="DD160" s="21"/>
      <c r="DE160" s="21"/>
      <c r="DF160" s="21"/>
      <c r="DG160" s="21"/>
      <c r="DH160" s="21"/>
      <c r="DI160" s="21"/>
      <c r="DJ160" s="21"/>
      <c r="DK160" s="21"/>
      <c r="DL160" s="21"/>
      <c r="DM160" s="21"/>
      <c r="DN160" s="21"/>
      <c r="DO160" s="21"/>
      <c r="DP160" s="21"/>
      <c r="DQ160" s="21"/>
      <c r="DR160" s="21"/>
      <c r="DS160" s="21"/>
      <c r="DT160" s="21"/>
      <c r="DU160" s="21"/>
      <c r="DV160" s="21"/>
    </row>
    <row r="161" spans="1:126" ht="12.75" customHeight="1">
      <c r="A161" s="21"/>
      <c r="B161" s="21"/>
      <c r="C161" s="79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  <c r="DC161" s="21"/>
      <c r="DD161" s="21"/>
      <c r="DE161" s="21"/>
      <c r="DF161" s="21"/>
      <c r="DG161" s="21"/>
      <c r="DH161" s="21"/>
      <c r="DI161" s="21"/>
      <c r="DJ161" s="21"/>
      <c r="DK161" s="21"/>
      <c r="DL161" s="21"/>
      <c r="DM161" s="21"/>
      <c r="DN161" s="21"/>
      <c r="DO161" s="21"/>
      <c r="DP161" s="21"/>
      <c r="DQ161" s="21"/>
      <c r="DR161" s="21"/>
      <c r="DS161" s="21"/>
      <c r="DT161" s="21"/>
      <c r="DU161" s="21"/>
      <c r="DV161" s="21"/>
    </row>
    <row r="162" spans="1:126" ht="12.75" customHeight="1">
      <c r="A162" s="21"/>
      <c r="B162" s="21"/>
      <c r="C162" s="79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  <c r="DC162" s="21"/>
      <c r="DD162" s="21"/>
      <c r="DE162" s="21"/>
      <c r="DF162" s="21"/>
      <c r="DG162" s="21"/>
      <c r="DH162" s="21"/>
      <c r="DI162" s="21"/>
      <c r="DJ162" s="21"/>
      <c r="DK162" s="21"/>
      <c r="DL162" s="21"/>
      <c r="DM162" s="21"/>
      <c r="DN162" s="21"/>
      <c r="DO162" s="21"/>
      <c r="DP162" s="21"/>
      <c r="DQ162" s="21"/>
      <c r="DR162" s="21"/>
      <c r="DS162" s="21"/>
      <c r="DT162" s="21"/>
      <c r="DU162" s="21"/>
      <c r="DV162" s="21"/>
    </row>
    <row r="163" spans="1:126" ht="12.75" customHeight="1">
      <c r="A163" s="21"/>
      <c r="B163" s="21"/>
      <c r="C163" s="79"/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  <c r="DC163" s="21"/>
      <c r="DD163" s="21"/>
      <c r="DE163" s="21"/>
      <c r="DF163" s="21"/>
      <c r="DG163" s="21"/>
      <c r="DH163" s="21"/>
      <c r="DI163" s="21"/>
      <c r="DJ163" s="21"/>
      <c r="DK163" s="21"/>
      <c r="DL163" s="21"/>
      <c r="DM163" s="21"/>
      <c r="DN163" s="21"/>
      <c r="DO163" s="21"/>
      <c r="DP163" s="21"/>
      <c r="DQ163" s="21"/>
      <c r="DR163" s="21"/>
      <c r="DS163" s="21"/>
      <c r="DT163" s="21"/>
      <c r="DU163" s="21"/>
      <c r="DV163" s="21"/>
    </row>
    <row r="164" spans="1:126" ht="12.75" customHeight="1">
      <c r="A164" s="21"/>
      <c r="B164" s="21"/>
      <c r="C164" s="79"/>
      <c r="D164" s="21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1"/>
      <c r="CJ164" s="21"/>
      <c r="CK164" s="21"/>
      <c r="CL164" s="21"/>
      <c r="CM164" s="21"/>
      <c r="CN164" s="21"/>
      <c r="CO164" s="21"/>
      <c r="CP164" s="21"/>
      <c r="CQ164" s="21"/>
      <c r="CR164" s="21"/>
      <c r="CS164" s="21"/>
      <c r="CT164" s="21"/>
      <c r="CU164" s="21"/>
      <c r="CV164" s="21"/>
      <c r="CW164" s="21"/>
      <c r="CX164" s="21"/>
      <c r="CY164" s="21"/>
      <c r="CZ164" s="21"/>
      <c r="DA164" s="21"/>
      <c r="DB164" s="21"/>
      <c r="DC164" s="21"/>
      <c r="DD164" s="21"/>
      <c r="DE164" s="21"/>
      <c r="DF164" s="21"/>
      <c r="DG164" s="21"/>
      <c r="DH164" s="21"/>
      <c r="DI164" s="21"/>
      <c r="DJ164" s="21"/>
      <c r="DK164" s="21"/>
      <c r="DL164" s="21"/>
      <c r="DM164" s="21"/>
      <c r="DN164" s="21"/>
      <c r="DO164" s="21"/>
      <c r="DP164" s="21"/>
      <c r="DQ164" s="21"/>
      <c r="DR164" s="21"/>
      <c r="DS164" s="21"/>
      <c r="DT164" s="21"/>
      <c r="DU164" s="21"/>
      <c r="DV164" s="21"/>
    </row>
    <row r="165" spans="1:126" ht="12.75" customHeight="1">
      <c r="A165" s="21"/>
      <c r="B165" s="21"/>
      <c r="C165" s="79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  <c r="AV165" s="21"/>
      <c r="AW165" s="21"/>
      <c r="AX165" s="21"/>
      <c r="AY165" s="21"/>
      <c r="AZ165" s="21"/>
      <c r="BA165" s="21"/>
      <c r="BB165" s="21"/>
      <c r="BC165" s="21"/>
      <c r="BD165" s="21"/>
      <c r="BE165" s="21"/>
      <c r="BF165" s="21"/>
      <c r="BG165" s="21"/>
      <c r="BH165" s="21"/>
      <c r="BI165" s="21"/>
      <c r="BJ165" s="21"/>
      <c r="BK165" s="21"/>
      <c r="BL165" s="21"/>
      <c r="BM165" s="21"/>
      <c r="BN165" s="21"/>
      <c r="BO165" s="21"/>
      <c r="BP165" s="21"/>
      <c r="BQ165" s="21"/>
      <c r="BR165" s="21"/>
      <c r="BS165" s="21"/>
      <c r="BT165" s="21"/>
      <c r="BU165" s="21"/>
      <c r="BV165" s="21"/>
      <c r="BW165" s="21"/>
      <c r="BX165" s="21"/>
      <c r="BY165" s="21"/>
      <c r="BZ165" s="21"/>
      <c r="CA165" s="21"/>
      <c r="CB165" s="21"/>
      <c r="CC165" s="21"/>
      <c r="CD165" s="21"/>
      <c r="CE165" s="21"/>
      <c r="CF165" s="21"/>
      <c r="CG165" s="21"/>
      <c r="CH165" s="21"/>
      <c r="CI165" s="21"/>
      <c r="CJ165" s="21"/>
      <c r="CK165" s="21"/>
      <c r="CL165" s="21"/>
      <c r="CM165" s="21"/>
      <c r="CN165" s="21"/>
      <c r="CO165" s="21"/>
      <c r="CP165" s="21"/>
      <c r="CQ165" s="21"/>
      <c r="CR165" s="21"/>
      <c r="CS165" s="21"/>
      <c r="CT165" s="21"/>
      <c r="CU165" s="21"/>
      <c r="CV165" s="21"/>
      <c r="CW165" s="21"/>
      <c r="CX165" s="21"/>
      <c r="CY165" s="21"/>
      <c r="CZ165" s="21"/>
      <c r="DA165" s="21"/>
      <c r="DB165" s="21"/>
      <c r="DC165" s="21"/>
      <c r="DD165" s="21"/>
      <c r="DE165" s="21"/>
      <c r="DF165" s="21"/>
      <c r="DG165" s="21"/>
      <c r="DH165" s="21"/>
      <c r="DI165" s="21"/>
      <c r="DJ165" s="21"/>
      <c r="DK165" s="21"/>
      <c r="DL165" s="21"/>
      <c r="DM165" s="21"/>
      <c r="DN165" s="21"/>
      <c r="DO165" s="21"/>
      <c r="DP165" s="21"/>
      <c r="DQ165" s="21"/>
      <c r="DR165" s="21"/>
      <c r="DS165" s="21"/>
      <c r="DT165" s="21"/>
      <c r="DU165" s="21"/>
      <c r="DV165" s="21"/>
    </row>
    <row r="166" spans="1:126" ht="12.75" customHeight="1">
      <c r="A166" s="21"/>
      <c r="B166" s="21"/>
      <c r="C166" s="79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21"/>
      <c r="AW166" s="21"/>
      <c r="AX166" s="21"/>
      <c r="AY166" s="21"/>
      <c r="AZ166" s="21"/>
      <c r="BA166" s="21"/>
      <c r="BB166" s="21"/>
      <c r="BC166" s="21"/>
      <c r="BD166" s="21"/>
      <c r="BE166" s="21"/>
      <c r="BF166" s="21"/>
      <c r="BG166" s="21"/>
      <c r="BH166" s="21"/>
      <c r="BI166" s="21"/>
      <c r="BJ166" s="21"/>
      <c r="BK166" s="21"/>
      <c r="BL166" s="21"/>
      <c r="BM166" s="21"/>
      <c r="BN166" s="21"/>
      <c r="BO166" s="21"/>
      <c r="BP166" s="21"/>
      <c r="BQ166" s="21"/>
      <c r="BR166" s="21"/>
      <c r="BS166" s="21"/>
      <c r="BT166" s="21"/>
      <c r="BU166" s="21"/>
      <c r="BV166" s="21"/>
      <c r="BW166" s="21"/>
      <c r="BX166" s="21"/>
      <c r="BY166" s="21"/>
      <c r="BZ166" s="21"/>
      <c r="CA166" s="21"/>
      <c r="CB166" s="21"/>
      <c r="CC166" s="21"/>
      <c r="CD166" s="21"/>
      <c r="CE166" s="21"/>
      <c r="CF166" s="21"/>
      <c r="CG166" s="21"/>
      <c r="CH166" s="21"/>
      <c r="CI166" s="21"/>
      <c r="CJ166" s="21"/>
      <c r="CK166" s="21"/>
      <c r="CL166" s="21"/>
      <c r="CM166" s="21"/>
      <c r="CN166" s="21"/>
      <c r="CO166" s="21"/>
      <c r="CP166" s="21"/>
      <c r="CQ166" s="21"/>
      <c r="CR166" s="21"/>
      <c r="CS166" s="21"/>
      <c r="CT166" s="21"/>
      <c r="CU166" s="21"/>
      <c r="CV166" s="21"/>
      <c r="CW166" s="21"/>
      <c r="CX166" s="21"/>
      <c r="CY166" s="21"/>
      <c r="CZ166" s="21"/>
      <c r="DA166" s="21"/>
      <c r="DB166" s="21"/>
      <c r="DC166" s="21"/>
      <c r="DD166" s="21"/>
      <c r="DE166" s="21"/>
      <c r="DF166" s="21"/>
      <c r="DG166" s="21"/>
      <c r="DH166" s="21"/>
      <c r="DI166" s="21"/>
      <c r="DJ166" s="21"/>
      <c r="DK166" s="21"/>
      <c r="DL166" s="21"/>
      <c r="DM166" s="21"/>
      <c r="DN166" s="21"/>
      <c r="DO166" s="21"/>
      <c r="DP166" s="21"/>
      <c r="DQ166" s="21"/>
      <c r="DR166" s="21"/>
      <c r="DS166" s="21"/>
      <c r="DT166" s="21"/>
      <c r="DU166" s="21"/>
      <c r="DV166" s="21"/>
    </row>
    <row r="167" spans="1:126" ht="12.75" customHeight="1">
      <c r="A167" s="21"/>
      <c r="B167" s="21"/>
      <c r="C167" s="79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  <c r="AW167" s="21"/>
      <c r="AX167" s="21"/>
      <c r="AY167" s="21"/>
      <c r="AZ167" s="21"/>
      <c r="BA167" s="21"/>
      <c r="BB167" s="21"/>
      <c r="BC167" s="21"/>
      <c r="BD167" s="21"/>
      <c r="BE167" s="21"/>
      <c r="BF167" s="21"/>
      <c r="BG167" s="21"/>
      <c r="BH167" s="21"/>
      <c r="BI167" s="21"/>
      <c r="BJ167" s="21"/>
      <c r="BK167" s="21"/>
      <c r="BL167" s="21"/>
      <c r="BM167" s="21"/>
      <c r="BN167" s="21"/>
      <c r="BO167" s="21"/>
      <c r="BP167" s="21"/>
      <c r="BQ167" s="21"/>
      <c r="BR167" s="21"/>
      <c r="BS167" s="21"/>
      <c r="BT167" s="21"/>
      <c r="BU167" s="21"/>
      <c r="BV167" s="21"/>
      <c r="BW167" s="21"/>
      <c r="BX167" s="21"/>
      <c r="BY167" s="21"/>
      <c r="BZ167" s="21"/>
      <c r="CA167" s="21"/>
      <c r="CB167" s="21"/>
      <c r="CC167" s="21"/>
      <c r="CD167" s="21"/>
      <c r="CE167" s="21"/>
      <c r="CF167" s="21"/>
      <c r="CG167" s="21"/>
      <c r="CH167" s="21"/>
      <c r="CI167" s="21"/>
      <c r="CJ167" s="21"/>
      <c r="CK167" s="21"/>
      <c r="CL167" s="21"/>
      <c r="CM167" s="21"/>
      <c r="CN167" s="21"/>
      <c r="CO167" s="21"/>
      <c r="CP167" s="21"/>
      <c r="CQ167" s="21"/>
      <c r="CR167" s="21"/>
      <c r="CS167" s="21"/>
      <c r="CT167" s="21"/>
      <c r="CU167" s="21"/>
      <c r="CV167" s="21"/>
      <c r="CW167" s="21"/>
      <c r="CX167" s="21"/>
      <c r="CY167" s="21"/>
      <c r="CZ167" s="21"/>
      <c r="DA167" s="21"/>
      <c r="DB167" s="21"/>
      <c r="DC167" s="21"/>
      <c r="DD167" s="21"/>
      <c r="DE167" s="21"/>
      <c r="DF167" s="21"/>
      <c r="DG167" s="21"/>
      <c r="DH167" s="21"/>
      <c r="DI167" s="21"/>
      <c r="DJ167" s="21"/>
      <c r="DK167" s="21"/>
      <c r="DL167" s="21"/>
      <c r="DM167" s="21"/>
      <c r="DN167" s="21"/>
      <c r="DO167" s="21"/>
      <c r="DP167" s="21"/>
      <c r="DQ167" s="21"/>
      <c r="DR167" s="21"/>
      <c r="DS167" s="21"/>
      <c r="DT167" s="21"/>
      <c r="DU167" s="21"/>
      <c r="DV167" s="21"/>
    </row>
    <row r="168" spans="1:126" ht="12.75" customHeight="1">
      <c r="A168" s="21"/>
      <c r="B168" s="21"/>
      <c r="C168" s="79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  <c r="AU168" s="21"/>
      <c r="AV168" s="21"/>
      <c r="AW168" s="21"/>
      <c r="AX168" s="21"/>
      <c r="AY168" s="21"/>
      <c r="AZ168" s="21"/>
      <c r="BA168" s="21"/>
      <c r="BB168" s="21"/>
      <c r="BC168" s="21"/>
      <c r="BD168" s="21"/>
      <c r="BE168" s="21"/>
      <c r="BF168" s="21"/>
      <c r="BG168" s="21"/>
      <c r="BH168" s="21"/>
      <c r="BI168" s="21"/>
      <c r="BJ168" s="21"/>
      <c r="BK168" s="21"/>
      <c r="BL168" s="21"/>
      <c r="BM168" s="21"/>
      <c r="BN168" s="21"/>
      <c r="BO168" s="21"/>
      <c r="BP168" s="21"/>
      <c r="BQ168" s="21"/>
      <c r="BR168" s="21"/>
      <c r="BS168" s="21"/>
      <c r="BT168" s="21"/>
      <c r="BU168" s="21"/>
      <c r="BV168" s="21"/>
      <c r="BW168" s="21"/>
      <c r="BX168" s="21"/>
      <c r="BY168" s="21"/>
      <c r="BZ168" s="21"/>
      <c r="CA168" s="21"/>
      <c r="CB168" s="21"/>
      <c r="CC168" s="21"/>
      <c r="CD168" s="21"/>
      <c r="CE168" s="21"/>
      <c r="CF168" s="21"/>
      <c r="CG168" s="21"/>
      <c r="CH168" s="21"/>
      <c r="CI168" s="21"/>
      <c r="CJ168" s="21"/>
      <c r="CK168" s="21"/>
      <c r="CL168" s="21"/>
      <c r="CM168" s="21"/>
      <c r="CN168" s="21"/>
      <c r="CO168" s="21"/>
      <c r="CP168" s="21"/>
      <c r="CQ168" s="21"/>
      <c r="CR168" s="21"/>
      <c r="CS168" s="21"/>
      <c r="CT168" s="21"/>
      <c r="CU168" s="21"/>
      <c r="CV168" s="21"/>
      <c r="CW168" s="21"/>
      <c r="CX168" s="21"/>
      <c r="CY168" s="21"/>
      <c r="CZ168" s="21"/>
      <c r="DA168" s="21"/>
      <c r="DB168" s="21"/>
      <c r="DC168" s="21"/>
      <c r="DD168" s="21"/>
      <c r="DE168" s="21"/>
      <c r="DF168" s="21"/>
      <c r="DG168" s="21"/>
      <c r="DH168" s="21"/>
      <c r="DI168" s="21"/>
      <c r="DJ168" s="21"/>
      <c r="DK168" s="21"/>
      <c r="DL168" s="21"/>
      <c r="DM168" s="21"/>
      <c r="DN168" s="21"/>
      <c r="DO168" s="21"/>
      <c r="DP168" s="21"/>
      <c r="DQ168" s="21"/>
      <c r="DR168" s="21"/>
      <c r="DS168" s="21"/>
      <c r="DT168" s="21"/>
      <c r="DU168" s="21"/>
      <c r="DV168" s="21"/>
    </row>
    <row r="169" spans="1:126" ht="12.75" customHeight="1">
      <c r="A169" s="21"/>
      <c r="B169" s="21"/>
      <c r="C169" s="79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  <c r="AV169" s="21"/>
      <c r="AW169" s="21"/>
      <c r="AX169" s="21"/>
      <c r="AY169" s="21"/>
      <c r="AZ169" s="21"/>
      <c r="BA169" s="21"/>
      <c r="BB169" s="21"/>
      <c r="BC169" s="21"/>
      <c r="BD169" s="21"/>
      <c r="BE169" s="21"/>
      <c r="BF169" s="21"/>
      <c r="BG169" s="21"/>
      <c r="BH169" s="21"/>
      <c r="BI169" s="21"/>
      <c r="BJ169" s="21"/>
      <c r="BK169" s="21"/>
      <c r="BL169" s="21"/>
      <c r="BM169" s="21"/>
      <c r="BN169" s="21"/>
      <c r="BO169" s="21"/>
      <c r="BP169" s="21"/>
      <c r="BQ169" s="21"/>
      <c r="BR169" s="21"/>
      <c r="BS169" s="21"/>
      <c r="BT169" s="21"/>
      <c r="BU169" s="21"/>
      <c r="BV169" s="21"/>
      <c r="BW169" s="21"/>
      <c r="BX169" s="21"/>
      <c r="BY169" s="21"/>
      <c r="BZ169" s="21"/>
      <c r="CA169" s="21"/>
      <c r="CB169" s="21"/>
      <c r="CC169" s="21"/>
      <c r="CD169" s="21"/>
      <c r="CE169" s="21"/>
      <c r="CF169" s="21"/>
      <c r="CG169" s="21"/>
      <c r="CH169" s="21"/>
      <c r="CI169" s="21"/>
      <c r="CJ169" s="21"/>
      <c r="CK169" s="21"/>
      <c r="CL169" s="21"/>
      <c r="CM169" s="21"/>
      <c r="CN169" s="21"/>
      <c r="CO169" s="21"/>
      <c r="CP169" s="21"/>
      <c r="CQ169" s="21"/>
      <c r="CR169" s="21"/>
      <c r="CS169" s="21"/>
      <c r="CT169" s="21"/>
      <c r="CU169" s="21"/>
      <c r="CV169" s="21"/>
      <c r="CW169" s="21"/>
      <c r="CX169" s="21"/>
      <c r="CY169" s="21"/>
      <c r="CZ169" s="21"/>
      <c r="DA169" s="21"/>
      <c r="DB169" s="21"/>
      <c r="DC169" s="21"/>
      <c r="DD169" s="21"/>
      <c r="DE169" s="21"/>
      <c r="DF169" s="21"/>
      <c r="DG169" s="21"/>
      <c r="DH169" s="21"/>
      <c r="DI169" s="21"/>
      <c r="DJ169" s="21"/>
      <c r="DK169" s="21"/>
      <c r="DL169" s="21"/>
      <c r="DM169" s="21"/>
      <c r="DN169" s="21"/>
      <c r="DO169" s="21"/>
      <c r="DP169" s="21"/>
      <c r="DQ169" s="21"/>
      <c r="DR169" s="21"/>
      <c r="DS169" s="21"/>
      <c r="DT169" s="21"/>
      <c r="DU169" s="21"/>
      <c r="DV169" s="21"/>
    </row>
    <row r="170" spans="1:126" ht="12.75" customHeight="1">
      <c r="A170" s="21"/>
      <c r="B170" s="21"/>
      <c r="C170" s="79"/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21"/>
      <c r="AV170" s="21"/>
      <c r="AW170" s="21"/>
      <c r="AX170" s="21"/>
      <c r="AY170" s="21"/>
      <c r="AZ170" s="21"/>
      <c r="BA170" s="21"/>
      <c r="BB170" s="21"/>
      <c r="BC170" s="21"/>
      <c r="BD170" s="21"/>
      <c r="BE170" s="21"/>
      <c r="BF170" s="21"/>
      <c r="BG170" s="21"/>
      <c r="BH170" s="21"/>
      <c r="BI170" s="21"/>
      <c r="BJ170" s="21"/>
      <c r="BK170" s="21"/>
      <c r="BL170" s="21"/>
      <c r="BM170" s="21"/>
      <c r="BN170" s="21"/>
      <c r="BO170" s="21"/>
      <c r="BP170" s="21"/>
      <c r="BQ170" s="21"/>
      <c r="BR170" s="21"/>
      <c r="BS170" s="21"/>
      <c r="BT170" s="21"/>
      <c r="BU170" s="21"/>
      <c r="BV170" s="21"/>
      <c r="BW170" s="21"/>
      <c r="BX170" s="21"/>
      <c r="BY170" s="21"/>
      <c r="BZ170" s="21"/>
      <c r="CA170" s="21"/>
      <c r="CB170" s="21"/>
      <c r="CC170" s="21"/>
      <c r="CD170" s="21"/>
      <c r="CE170" s="21"/>
      <c r="CF170" s="21"/>
      <c r="CG170" s="21"/>
      <c r="CH170" s="21"/>
      <c r="CI170" s="21"/>
      <c r="CJ170" s="21"/>
      <c r="CK170" s="21"/>
      <c r="CL170" s="21"/>
      <c r="CM170" s="21"/>
      <c r="CN170" s="21"/>
      <c r="CO170" s="21"/>
      <c r="CP170" s="21"/>
      <c r="CQ170" s="21"/>
      <c r="CR170" s="21"/>
      <c r="CS170" s="21"/>
      <c r="CT170" s="21"/>
      <c r="CU170" s="21"/>
      <c r="CV170" s="21"/>
      <c r="CW170" s="21"/>
      <c r="CX170" s="21"/>
      <c r="CY170" s="21"/>
      <c r="CZ170" s="21"/>
      <c r="DA170" s="21"/>
      <c r="DB170" s="21"/>
      <c r="DC170" s="21"/>
      <c r="DD170" s="21"/>
      <c r="DE170" s="21"/>
      <c r="DF170" s="21"/>
      <c r="DG170" s="21"/>
      <c r="DH170" s="21"/>
      <c r="DI170" s="21"/>
      <c r="DJ170" s="21"/>
      <c r="DK170" s="21"/>
      <c r="DL170" s="21"/>
      <c r="DM170" s="21"/>
      <c r="DN170" s="21"/>
      <c r="DO170" s="21"/>
      <c r="DP170" s="21"/>
      <c r="DQ170" s="21"/>
      <c r="DR170" s="21"/>
      <c r="DS170" s="21"/>
      <c r="DT170" s="21"/>
      <c r="DU170" s="21"/>
      <c r="DV170" s="21"/>
    </row>
    <row r="171" spans="1:126" ht="12.75" customHeight="1">
      <c r="A171" s="21"/>
      <c r="B171" s="21"/>
      <c r="C171" s="79"/>
      <c r="D171" s="21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21"/>
      <c r="AV171" s="21"/>
      <c r="AW171" s="21"/>
      <c r="AX171" s="21"/>
      <c r="AY171" s="21"/>
      <c r="AZ171" s="21"/>
      <c r="BA171" s="21"/>
      <c r="BB171" s="21"/>
      <c r="BC171" s="21"/>
      <c r="BD171" s="21"/>
      <c r="BE171" s="21"/>
      <c r="BF171" s="21"/>
      <c r="BG171" s="21"/>
      <c r="BH171" s="21"/>
      <c r="BI171" s="21"/>
      <c r="BJ171" s="21"/>
      <c r="BK171" s="21"/>
      <c r="BL171" s="21"/>
      <c r="BM171" s="21"/>
      <c r="BN171" s="21"/>
      <c r="BO171" s="21"/>
      <c r="BP171" s="21"/>
      <c r="BQ171" s="21"/>
      <c r="BR171" s="21"/>
      <c r="BS171" s="21"/>
      <c r="BT171" s="21"/>
      <c r="BU171" s="21"/>
      <c r="BV171" s="21"/>
      <c r="BW171" s="21"/>
      <c r="BX171" s="21"/>
      <c r="BY171" s="21"/>
      <c r="BZ171" s="21"/>
      <c r="CA171" s="21"/>
      <c r="CB171" s="21"/>
      <c r="CC171" s="21"/>
      <c r="CD171" s="21"/>
      <c r="CE171" s="21"/>
      <c r="CF171" s="21"/>
      <c r="CG171" s="21"/>
      <c r="CH171" s="21"/>
      <c r="CI171" s="21"/>
      <c r="CJ171" s="21"/>
      <c r="CK171" s="21"/>
      <c r="CL171" s="21"/>
      <c r="CM171" s="21"/>
      <c r="CN171" s="21"/>
      <c r="CO171" s="21"/>
      <c r="CP171" s="21"/>
      <c r="CQ171" s="21"/>
      <c r="CR171" s="21"/>
      <c r="CS171" s="21"/>
      <c r="CT171" s="21"/>
      <c r="CU171" s="21"/>
      <c r="CV171" s="21"/>
      <c r="CW171" s="21"/>
      <c r="CX171" s="21"/>
      <c r="CY171" s="21"/>
      <c r="CZ171" s="21"/>
      <c r="DA171" s="21"/>
      <c r="DB171" s="21"/>
      <c r="DC171" s="21"/>
      <c r="DD171" s="21"/>
      <c r="DE171" s="21"/>
      <c r="DF171" s="21"/>
      <c r="DG171" s="21"/>
      <c r="DH171" s="21"/>
      <c r="DI171" s="21"/>
      <c r="DJ171" s="21"/>
      <c r="DK171" s="21"/>
      <c r="DL171" s="21"/>
      <c r="DM171" s="21"/>
      <c r="DN171" s="21"/>
      <c r="DO171" s="21"/>
      <c r="DP171" s="21"/>
      <c r="DQ171" s="21"/>
      <c r="DR171" s="21"/>
      <c r="DS171" s="21"/>
      <c r="DT171" s="21"/>
      <c r="DU171" s="21"/>
      <c r="DV171" s="21"/>
    </row>
    <row r="172" spans="1:126" ht="12.75" customHeight="1">
      <c r="A172" s="21"/>
      <c r="B172" s="21"/>
      <c r="C172" s="79"/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  <c r="AV172" s="21"/>
      <c r="AW172" s="21"/>
      <c r="AX172" s="21"/>
      <c r="AY172" s="21"/>
      <c r="AZ172" s="21"/>
      <c r="BA172" s="21"/>
      <c r="BB172" s="21"/>
      <c r="BC172" s="21"/>
      <c r="BD172" s="21"/>
      <c r="BE172" s="21"/>
      <c r="BF172" s="21"/>
      <c r="BG172" s="21"/>
      <c r="BH172" s="21"/>
      <c r="BI172" s="21"/>
      <c r="BJ172" s="21"/>
      <c r="BK172" s="21"/>
      <c r="BL172" s="21"/>
      <c r="BM172" s="21"/>
      <c r="BN172" s="21"/>
      <c r="BO172" s="21"/>
      <c r="BP172" s="21"/>
      <c r="BQ172" s="21"/>
      <c r="BR172" s="21"/>
      <c r="BS172" s="21"/>
      <c r="BT172" s="21"/>
      <c r="BU172" s="21"/>
      <c r="BV172" s="21"/>
      <c r="BW172" s="21"/>
      <c r="BX172" s="21"/>
      <c r="BY172" s="21"/>
      <c r="BZ172" s="21"/>
      <c r="CA172" s="21"/>
      <c r="CB172" s="21"/>
      <c r="CC172" s="21"/>
      <c r="CD172" s="21"/>
      <c r="CE172" s="21"/>
      <c r="CF172" s="21"/>
      <c r="CG172" s="21"/>
      <c r="CH172" s="21"/>
      <c r="CI172" s="21"/>
      <c r="CJ172" s="21"/>
      <c r="CK172" s="21"/>
      <c r="CL172" s="21"/>
      <c r="CM172" s="21"/>
      <c r="CN172" s="21"/>
      <c r="CO172" s="21"/>
      <c r="CP172" s="21"/>
      <c r="CQ172" s="21"/>
      <c r="CR172" s="21"/>
      <c r="CS172" s="21"/>
      <c r="CT172" s="21"/>
      <c r="CU172" s="21"/>
      <c r="CV172" s="21"/>
      <c r="CW172" s="21"/>
      <c r="CX172" s="21"/>
      <c r="CY172" s="21"/>
      <c r="CZ172" s="21"/>
      <c r="DA172" s="21"/>
      <c r="DB172" s="21"/>
      <c r="DC172" s="21"/>
      <c r="DD172" s="21"/>
      <c r="DE172" s="21"/>
      <c r="DF172" s="21"/>
      <c r="DG172" s="21"/>
      <c r="DH172" s="21"/>
      <c r="DI172" s="21"/>
      <c r="DJ172" s="21"/>
      <c r="DK172" s="21"/>
      <c r="DL172" s="21"/>
      <c r="DM172" s="21"/>
      <c r="DN172" s="21"/>
      <c r="DO172" s="21"/>
      <c r="DP172" s="21"/>
      <c r="DQ172" s="21"/>
      <c r="DR172" s="21"/>
      <c r="DS172" s="21"/>
      <c r="DT172" s="21"/>
      <c r="DU172" s="21"/>
      <c r="DV172" s="21"/>
    </row>
    <row r="173" spans="1:126" ht="12.75" customHeight="1">
      <c r="A173" s="21"/>
      <c r="B173" s="21"/>
      <c r="C173" s="79"/>
      <c r="D173" s="21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21"/>
      <c r="AV173" s="21"/>
      <c r="AW173" s="21"/>
      <c r="AX173" s="21"/>
      <c r="AY173" s="21"/>
      <c r="AZ173" s="21"/>
      <c r="BA173" s="21"/>
      <c r="BB173" s="21"/>
      <c r="BC173" s="21"/>
      <c r="BD173" s="21"/>
      <c r="BE173" s="21"/>
      <c r="BF173" s="21"/>
      <c r="BG173" s="21"/>
      <c r="BH173" s="21"/>
      <c r="BI173" s="21"/>
      <c r="BJ173" s="21"/>
      <c r="BK173" s="21"/>
      <c r="BL173" s="21"/>
      <c r="BM173" s="21"/>
      <c r="BN173" s="21"/>
      <c r="BO173" s="21"/>
      <c r="BP173" s="21"/>
      <c r="BQ173" s="21"/>
      <c r="BR173" s="21"/>
      <c r="BS173" s="21"/>
      <c r="BT173" s="21"/>
      <c r="BU173" s="21"/>
      <c r="BV173" s="21"/>
      <c r="BW173" s="21"/>
      <c r="BX173" s="21"/>
      <c r="BY173" s="21"/>
      <c r="BZ173" s="21"/>
      <c r="CA173" s="21"/>
      <c r="CB173" s="21"/>
      <c r="CC173" s="21"/>
      <c r="CD173" s="21"/>
      <c r="CE173" s="21"/>
      <c r="CF173" s="21"/>
      <c r="CG173" s="21"/>
      <c r="CH173" s="21"/>
      <c r="CI173" s="21"/>
      <c r="CJ173" s="21"/>
      <c r="CK173" s="21"/>
      <c r="CL173" s="21"/>
      <c r="CM173" s="21"/>
      <c r="CN173" s="21"/>
      <c r="CO173" s="21"/>
      <c r="CP173" s="21"/>
      <c r="CQ173" s="21"/>
      <c r="CR173" s="21"/>
      <c r="CS173" s="21"/>
      <c r="CT173" s="21"/>
      <c r="CU173" s="21"/>
      <c r="CV173" s="21"/>
      <c r="CW173" s="21"/>
      <c r="CX173" s="21"/>
      <c r="CY173" s="21"/>
      <c r="CZ173" s="21"/>
      <c r="DA173" s="21"/>
      <c r="DB173" s="21"/>
      <c r="DC173" s="21"/>
      <c r="DD173" s="21"/>
      <c r="DE173" s="21"/>
      <c r="DF173" s="21"/>
      <c r="DG173" s="21"/>
      <c r="DH173" s="21"/>
      <c r="DI173" s="21"/>
      <c r="DJ173" s="21"/>
      <c r="DK173" s="21"/>
      <c r="DL173" s="21"/>
      <c r="DM173" s="21"/>
      <c r="DN173" s="21"/>
      <c r="DO173" s="21"/>
      <c r="DP173" s="21"/>
      <c r="DQ173" s="21"/>
      <c r="DR173" s="21"/>
      <c r="DS173" s="21"/>
      <c r="DT173" s="21"/>
      <c r="DU173" s="21"/>
      <c r="DV173" s="21"/>
    </row>
    <row r="174" spans="1:126" ht="12.75" customHeight="1">
      <c r="A174" s="21"/>
      <c r="B174" s="21"/>
      <c r="C174" s="79"/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  <c r="AV174" s="21"/>
      <c r="AW174" s="21"/>
      <c r="AX174" s="21"/>
      <c r="AY174" s="21"/>
      <c r="AZ174" s="21"/>
      <c r="BA174" s="21"/>
      <c r="BB174" s="21"/>
      <c r="BC174" s="21"/>
      <c r="BD174" s="21"/>
      <c r="BE174" s="21"/>
      <c r="BF174" s="21"/>
      <c r="BG174" s="21"/>
      <c r="BH174" s="21"/>
      <c r="BI174" s="21"/>
      <c r="BJ174" s="21"/>
      <c r="BK174" s="21"/>
      <c r="BL174" s="21"/>
      <c r="BM174" s="21"/>
      <c r="BN174" s="21"/>
      <c r="BO174" s="21"/>
      <c r="BP174" s="21"/>
      <c r="BQ174" s="21"/>
      <c r="BR174" s="21"/>
      <c r="BS174" s="21"/>
      <c r="BT174" s="21"/>
      <c r="BU174" s="21"/>
      <c r="BV174" s="21"/>
      <c r="BW174" s="21"/>
      <c r="BX174" s="21"/>
      <c r="BY174" s="21"/>
      <c r="BZ174" s="21"/>
      <c r="CA174" s="21"/>
      <c r="CB174" s="21"/>
      <c r="CC174" s="21"/>
      <c r="CD174" s="21"/>
      <c r="CE174" s="21"/>
      <c r="CF174" s="21"/>
      <c r="CG174" s="21"/>
      <c r="CH174" s="21"/>
      <c r="CI174" s="21"/>
      <c r="CJ174" s="21"/>
      <c r="CK174" s="21"/>
      <c r="CL174" s="21"/>
      <c r="CM174" s="21"/>
      <c r="CN174" s="21"/>
      <c r="CO174" s="21"/>
      <c r="CP174" s="21"/>
      <c r="CQ174" s="21"/>
      <c r="CR174" s="21"/>
      <c r="CS174" s="21"/>
      <c r="CT174" s="21"/>
      <c r="CU174" s="21"/>
      <c r="CV174" s="21"/>
      <c r="CW174" s="21"/>
      <c r="CX174" s="21"/>
      <c r="CY174" s="21"/>
      <c r="CZ174" s="21"/>
      <c r="DA174" s="21"/>
      <c r="DB174" s="21"/>
      <c r="DC174" s="21"/>
      <c r="DD174" s="21"/>
      <c r="DE174" s="21"/>
      <c r="DF174" s="21"/>
      <c r="DG174" s="21"/>
      <c r="DH174" s="21"/>
      <c r="DI174" s="21"/>
      <c r="DJ174" s="21"/>
      <c r="DK174" s="21"/>
      <c r="DL174" s="21"/>
      <c r="DM174" s="21"/>
      <c r="DN174" s="21"/>
      <c r="DO174" s="21"/>
      <c r="DP174" s="21"/>
      <c r="DQ174" s="21"/>
      <c r="DR174" s="21"/>
      <c r="DS174" s="21"/>
      <c r="DT174" s="21"/>
      <c r="DU174" s="21"/>
      <c r="DV174" s="21"/>
    </row>
    <row r="175" spans="1:126" ht="12.75" customHeight="1">
      <c r="A175" s="21"/>
      <c r="B175" s="21"/>
      <c r="C175" s="79"/>
      <c r="D175" s="21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21"/>
      <c r="AV175" s="21"/>
      <c r="AW175" s="21"/>
      <c r="AX175" s="21"/>
      <c r="AY175" s="21"/>
      <c r="AZ175" s="21"/>
      <c r="BA175" s="21"/>
      <c r="BB175" s="21"/>
      <c r="BC175" s="21"/>
      <c r="BD175" s="21"/>
      <c r="BE175" s="21"/>
      <c r="BF175" s="21"/>
      <c r="BG175" s="21"/>
      <c r="BH175" s="21"/>
      <c r="BI175" s="21"/>
      <c r="BJ175" s="21"/>
      <c r="BK175" s="21"/>
      <c r="BL175" s="21"/>
      <c r="BM175" s="21"/>
      <c r="BN175" s="21"/>
      <c r="BO175" s="21"/>
      <c r="BP175" s="21"/>
      <c r="BQ175" s="21"/>
      <c r="BR175" s="21"/>
      <c r="BS175" s="21"/>
      <c r="BT175" s="21"/>
      <c r="BU175" s="21"/>
      <c r="BV175" s="21"/>
      <c r="BW175" s="21"/>
      <c r="BX175" s="21"/>
      <c r="BY175" s="21"/>
      <c r="BZ175" s="21"/>
      <c r="CA175" s="21"/>
      <c r="CB175" s="21"/>
      <c r="CC175" s="21"/>
      <c r="CD175" s="21"/>
      <c r="CE175" s="21"/>
      <c r="CF175" s="21"/>
      <c r="CG175" s="21"/>
      <c r="CH175" s="21"/>
      <c r="CI175" s="21"/>
      <c r="CJ175" s="21"/>
      <c r="CK175" s="21"/>
      <c r="CL175" s="21"/>
      <c r="CM175" s="21"/>
      <c r="CN175" s="21"/>
      <c r="CO175" s="21"/>
      <c r="CP175" s="21"/>
      <c r="CQ175" s="21"/>
      <c r="CR175" s="21"/>
      <c r="CS175" s="21"/>
      <c r="CT175" s="21"/>
      <c r="CU175" s="21"/>
      <c r="CV175" s="21"/>
      <c r="CW175" s="21"/>
      <c r="CX175" s="21"/>
      <c r="CY175" s="21"/>
      <c r="CZ175" s="21"/>
      <c r="DA175" s="21"/>
      <c r="DB175" s="21"/>
      <c r="DC175" s="21"/>
      <c r="DD175" s="21"/>
      <c r="DE175" s="21"/>
      <c r="DF175" s="21"/>
      <c r="DG175" s="21"/>
      <c r="DH175" s="21"/>
      <c r="DI175" s="21"/>
      <c r="DJ175" s="21"/>
      <c r="DK175" s="21"/>
      <c r="DL175" s="21"/>
      <c r="DM175" s="21"/>
      <c r="DN175" s="21"/>
      <c r="DO175" s="21"/>
      <c r="DP175" s="21"/>
      <c r="DQ175" s="21"/>
      <c r="DR175" s="21"/>
      <c r="DS175" s="21"/>
      <c r="DT175" s="21"/>
      <c r="DU175" s="21"/>
      <c r="DV175" s="21"/>
    </row>
    <row r="176" spans="1:126" ht="12.75" customHeight="1">
      <c r="A176" s="21"/>
      <c r="B176" s="21"/>
      <c r="C176" s="79"/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21"/>
      <c r="AV176" s="21"/>
      <c r="AW176" s="21"/>
      <c r="AX176" s="21"/>
      <c r="AY176" s="21"/>
      <c r="AZ176" s="21"/>
      <c r="BA176" s="21"/>
      <c r="BB176" s="21"/>
      <c r="BC176" s="21"/>
      <c r="BD176" s="21"/>
      <c r="BE176" s="21"/>
      <c r="BF176" s="21"/>
      <c r="BG176" s="21"/>
      <c r="BH176" s="21"/>
      <c r="BI176" s="21"/>
      <c r="BJ176" s="21"/>
      <c r="BK176" s="21"/>
      <c r="BL176" s="21"/>
      <c r="BM176" s="21"/>
      <c r="BN176" s="21"/>
      <c r="BO176" s="21"/>
      <c r="BP176" s="21"/>
      <c r="BQ176" s="21"/>
      <c r="BR176" s="21"/>
      <c r="BS176" s="21"/>
      <c r="BT176" s="21"/>
      <c r="BU176" s="21"/>
      <c r="BV176" s="21"/>
      <c r="BW176" s="21"/>
      <c r="BX176" s="21"/>
      <c r="BY176" s="21"/>
      <c r="BZ176" s="21"/>
      <c r="CA176" s="21"/>
      <c r="CB176" s="21"/>
      <c r="CC176" s="21"/>
      <c r="CD176" s="21"/>
      <c r="CE176" s="21"/>
      <c r="CF176" s="21"/>
      <c r="CG176" s="21"/>
      <c r="CH176" s="21"/>
      <c r="CI176" s="21"/>
      <c r="CJ176" s="21"/>
      <c r="CK176" s="21"/>
      <c r="CL176" s="21"/>
      <c r="CM176" s="21"/>
      <c r="CN176" s="21"/>
      <c r="CO176" s="21"/>
      <c r="CP176" s="21"/>
      <c r="CQ176" s="21"/>
      <c r="CR176" s="21"/>
      <c r="CS176" s="21"/>
      <c r="CT176" s="21"/>
      <c r="CU176" s="21"/>
      <c r="CV176" s="21"/>
      <c r="CW176" s="21"/>
      <c r="CX176" s="21"/>
      <c r="CY176" s="21"/>
      <c r="CZ176" s="21"/>
      <c r="DA176" s="21"/>
      <c r="DB176" s="21"/>
      <c r="DC176" s="21"/>
      <c r="DD176" s="21"/>
      <c r="DE176" s="21"/>
      <c r="DF176" s="21"/>
      <c r="DG176" s="21"/>
      <c r="DH176" s="21"/>
      <c r="DI176" s="21"/>
      <c r="DJ176" s="21"/>
      <c r="DK176" s="21"/>
      <c r="DL176" s="21"/>
      <c r="DM176" s="21"/>
      <c r="DN176" s="21"/>
      <c r="DO176" s="21"/>
      <c r="DP176" s="21"/>
      <c r="DQ176" s="21"/>
      <c r="DR176" s="21"/>
      <c r="DS176" s="21"/>
      <c r="DT176" s="21"/>
      <c r="DU176" s="21"/>
      <c r="DV176" s="21"/>
    </row>
    <row r="177" spans="1:126" ht="12.75" customHeight="1">
      <c r="A177" s="21"/>
      <c r="B177" s="21"/>
      <c r="C177" s="79"/>
      <c r="D177" s="21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21"/>
      <c r="AV177" s="21"/>
      <c r="AW177" s="21"/>
      <c r="AX177" s="21"/>
      <c r="AY177" s="21"/>
      <c r="AZ177" s="21"/>
      <c r="BA177" s="21"/>
      <c r="BB177" s="21"/>
      <c r="BC177" s="21"/>
      <c r="BD177" s="21"/>
      <c r="BE177" s="21"/>
      <c r="BF177" s="21"/>
      <c r="BG177" s="21"/>
      <c r="BH177" s="21"/>
      <c r="BI177" s="21"/>
      <c r="BJ177" s="21"/>
      <c r="BK177" s="21"/>
      <c r="BL177" s="21"/>
      <c r="BM177" s="21"/>
      <c r="BN177" s="21"/>
      <c r="BO177" s="21"/>
      <c r="BP177" s="21"/>
      <c r="BQ177" s="21"/>
      <c r="BR177" s="21"/>
      <c r="BS177" s="21"/>
      <c r="BT177" s="21"/>
      <c r="BU177" s="21"/>
      <c r="BV177" s="21"/>
      <c r="BW177" s="21"/>
      <c r="BX177" s="21"/>
      <c r="BY177" s="21"/>
      <c r="BZ177" s="21"/>
      <c r="CA177" s="21"/>
      <c r="CB177" s="21"/>
      <c r="CC177" s="21"/>
      <c r="CD177" s="21"/>
      <c r="CE177" s="21"/>
      <c r="CF177" s="21"/>
      <c r="CG177" s="21"/>
      <c r="CH177" s="21"/>
      <c r="CI177" s="21"/>
      <c r="CJ177" s="21"/>
      <c r="CK177" s="21"/>
      <c r="CL177" s="21"/>
      <c r="CM177" s="21"/>
      <c r="CN177" s="21"/>
      <c r="CO177" s="21"/>
      <c r="CP177" s="21"/>
      <c r="CQ177" s="21"/>
      <c r="CR177" s="21"/>
      <c r="CS177" s="21"/>
      <c r="CT177" s="21"/>
      <c r="CU177" s="21"/>
      <c r="CV177" s="21"/>
      <c r="CW177" s="21"/>
      <c r="CX177" s="21"/>
      <c r="CY177" s="21"/>
      <c r="CZ177" s="21"/>
      <c r="DA177" s="21"/>
      <c r="DB177" s="21"/>
      <c r="DC177" s="21"/>
      <c r="DD177" s="21"/>
      <c r="DE177" s="21"/>
      <c r="DF177" s="21"/>
      <c r="DG177" s="21"/>
      <c r="DH177" s="21"/>
      <c r="DI177" s="21"/>
      <c r="DJ177" s="21"/>
      <c r="DK177" s="21"/>
      <c r="DL177" s="21"/>
      <c r="DM177" s="21"/>
      <c r="DN177" s="21"/>
      <c r="DO177" s="21"/>
      <c r="DP177" s="21"/>
      <c r="DQ177" s="21"/>
      <c r="DR177" s="21"/>
      <c r="DS177" s="21"/>
      <c r="DT177" s="21"/>
      <c r="DU177" s="21"/>
      <c r="DV177" s="21"/>
    </row>
    <row r="178" spans="1:126" ht="12.75" customHeight="1">
      <c r="A178" s="21"/>
      <c r="B178" s="21"/>
      <c r="C178" s="79"/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21"/>
      <c r="AV178" s="21"/>
      <c r="AW178" s="21"/>
      <c r="AX178" s="21"/>
      <c r="AY178" s="21"/>
      <c r="AZ178" s="21"/>
      <c r="BA178" s="21"/>
      <c r="BB178" s="21"/>
      <c r="BC178" s="21"/>
      <c r="BD178" s="21"/>
      <c r="BE178" s="21"/>
      <c r="BF178" s="21"/>
      <c r="BG178" s="21"/>
      <c r="BH178" s="21"/>
      <c r="BI178" s="21"/>
      <c r="BJ178" s="21"/>
      <c r="BK178" s="21"/>
      <c r="BL178" s="21"/>
      <c r="BM178" s="21"/>
      <c r="BN178" s="21"/>
      <c r="BO178" s="21"/>
      <c r="BP178" s="21"/>
      <c r="BQ178" s="21"/>
      <c r="BR178" s="21"/>
      <c r="BS178" s="21"/>
      <c r="BT178" s="21"/>
      <c r="BU178" s="21"/>
      <c r="BV178" s="21"/>
      <c r="BW178" s="21"/>
      <c r="BX178" s="21"/>
      <c r="BY178" s="21"/>
      <c r="BZ178" s="21"/>
      <c r="CA178" s="21"/>
      <c r="CB178" s="21"/>
      <c r="CC178" s="21"/>
      <c r="CD178" s="21"/>
      <c r="CE178" s="21"/>
      <c r="CF178" s="21"/>
      <c r="CG178" s="21"/>
      <c r="CH178" s="21"/>
      <c r="CI178" s="21"/>
      <c r="CJ178" s="21"/>
      <c r="CK178" s="21"/>
      <c r="CL178" s="21"/>
      <c r="CM178" s="21"/>
      <c r="CN178" s="21"/>
      <c r="CO178" s="21"/>
      <c r="CP178" s="21"/>
      <c r="CQ178" s="21"/>
      <c r="CR178" s="21"/>
      <c r="CS178" s="21"/>
      <c r="CT178" s="21"/>
      <c r="CU178" s="21"/>
      <c r="CV178" s="21"/>
      <c r="CW178" s="21"/>
      <c r="CX178" s="21"/>
      <c r="CY178" s="21"/>
      <c r="CZ178" s="21"/>
      <c r="DA178" s="21"/>
      <c r="DB178" s="21"/>
      <c r="DC178" s="21"/>
      <c r="DD178" s="21"/>
      <c r="DE178" s="21"/>
      <c r="DF178" s="21"/>
      <c r="DG178" s="21"/>
      <c r="DH178" s="21"/>
      <c r="DI178" s="21"/>
      <c r="DJ178" s="21"/>
      <c r="DK178" s="21"/>
      <c r="DL178" s="21"/>
      <c r="DM178" s="21"/>
      <c r="DN178" s="21"/>
      <c r="DO178" s="21"/>
      <c r="DP178" s="21"/>
      <c r="DQ178" s="21"/>
      <c r="DR178" s="21"/>
      <c r="DS178" s="21"/>
      <c r="DT178" s="21"/>
      <c r="DU178" s="21"/>
      <c r="DV178" s="21"/>
    </row>
    <row r="179" spans="1:126" ht="12.75" customHeight="1">
      <c r="A179" s="21"/>
      <c r="B179" s="21"/>
      <c r="C179" s="79"/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  <c r="AV179" s="21"/>
      <c r="AW179" s="21"/>
      <c r="AX179" s="21"/>
      <c r="AY179" s="21"/>
      <c r="AZ179" s="21"/>
      <c r="BA179" s="21"/>
      <c r="BB179" s="21"/>
      <c r="BC179" s="21"/>
      <c r="BD179" s="21"/>
      <c r="BE179" s="21"/>
      <c r="BF179" s="21"/>
      <c r="BG179" s="21"/>
      <c r="BH179" s="21"/>
      <c r="BI179" s="21"/>
      <c r="BJ179" s="21"/>
      <c r="BK179" s="21"/>
      <c r="BL179" s="21"/>
      <c r="BM179" s="21"/>
      <c r="BN179" s="21"/>
      <c r="BO179" s="21"/>
      <c r="BP179" s="21"/>
      <c r="BQ179" s="21"/>
      <c r="BR179" s="21"/>
      <c r="BS179" s="21"/>
      <c r="BT179" s="21"/>
      <c r="BU179" s="21"/>
      <c r="BV179" s="21"/>
      <c r="BW179" s="21"/>
      <c r="BX179" s="21"/>
      <c r="BY179" s="21"/>
      <c r="BZ179" s="21"/>
      <c r="CA179" s="21"/>
      <c r="CB179" s="21"/>
      <c r="CC179" s="21"/>
      <c r="CD179" s="21"/>
      <c r="CE179" s="21"/>
      <c r="CF179" s="21"/>
      <c r="CG179" s="21"/>
      <c r="CH179" s="21"/>
      <c r="CI179" s="21"/>
      <c r="CJ179" s="21"/>
      <c r="CK179" s="21"/>
      <c r="CL179" s="21"/>
      <c r="CM179" s="21"/>
      <c r="CN179" s="21"/>
      <c r="CO179" s="21"/>
      <c r="CP179" s="21"/>
      <c r="CQ179" s="21"/>
      <c r="CR179" s="21"/>
      <c r="CS179" s="21"/>
      <c r="CT179" s="21"/>
      <c r="CU179" s="21"/>
      <c r="CV179" s="21"/>
      <c r="CW179" s="21"/>
      <c r="CX179" s="21"/>
      <c r="CY179" s="21"/>
      <c r="CZ179" s="21"/>
      <c r="DA179" s="21"/>
      <c r="DB179" s="21"/>
      <c r="DC179" s="21"/>
      <c r="DD179" s="21"/>
      <c r="DE179" s="21"/>
      <c r="DF179" s="21"/>
      <c r="DG179" s="21"/>
      <c r="DH179" s="21"/>
      <c r="DI179" s="21"/>
      <c r="DJ179" s="21"/>
      <c r="DK179" s="21"/>
      <c r="DL179" s="21"/>
      <c r="DM179" s="21"/>
      <c r="DN179" s="21"/>
      <c r="DO179" s="21"/>
      <c r="DP179" s="21"/>
      <c r="DQ179" s="21"/>
      <c r="DR179" s="21"/>
      <c r="DS179" s="21"/>
      <c r="DT179" s="21"/>
      <c r="DU179" s="21"/>
      <c r="DV179" s="21"/>
    </row>
    <row r="180" spans="1:126" ht="12.75" customHeight="1">
      <c r="A180" s="21"/>
      <c r="B180" s="21"/>
      <c r="C180" s="79"/>
      <c r="D180" s="21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  <c r="AU180" s="21"/>
      <c r="AV180" s="21"/>
      <c r="AW180" s="21"/>
      <c r="AX180" s="21"/>
      <c r="AY180" s="21"/>
      <c r="AZ180" s="21"/>
      <c r="BA180" s="21"/>
      <c r="BB180" s="21"/>
      <c r="BC180" s="21"/>
      <c r="BD180" s="21"/>
      <c r="BE180" s="21"/>
      <c r="BF180" s="21"/>
      <c r="BG180" s="21"/>
      <c r="BH180" s="21"/>
      <c r="BI180" s="21"/>
      <c r="BJ180" s="21"/>
      <c r="BK180" s="21"/>
      <c r="BL180" s="21"/>
      <c r="BM180" s="21"/>
      <c r="BN180" s="21"/>
      <c r="BO180" s="21"/>
      <c r="BP180" s="21"/>
      <c r="BQ180" s="21"/>
      <c r="BR180" s="21"/>
      <c r="BS180" s="21"/>
      <c r="BT180" s="21"/>
      <c r="BU180" s="21"/>
      <c r="BV180" s="21"/>
      <c r="BW180" s="21"/>
      <c r="BX180" s="21"/>
      <c r="BY180" s="21"/>
      <c r="BZ180" s="21"/>
      <c r="CA180" s="21"/>
      <c r="CB180" s="21"/>
      <c r="CC180" s="21"/>
      <c r="CD180" s="21"/>
      <c r="CE180" s="21"/>
      <c r="CF180" s="21"/>
      <c r="CG180" s="21"/>
      <c r="CH180" s="21"/>
      <c r="CI180" s="21"/>
      <c r="CJ180" s="21"/>
      <c r="CK180" s="21"/>
      <c r="CL180" s="21"/>
      <c r="CM180" s="21"/>
      <c r="CN180" s="21"/>
      <c r="CO180" s="21"/>
      <c r="CP180" s="21"/>
      <c r="CQ180" s="21"/>
      <c r="CR180" s="21"/>
      <c r="CS180" s="21"/>
      <c r="CT180" s="21"/>
      <c r="CU180" s="21"/>
      <c r="CV180" s="21"/>
      <c r="CW180" s="21"/>
      <c r="CX180" s="21"/>
      <c r="CY180" s="21"/>
      <c r="CZ180" s="21"/>
      <c r="DA180" s="21"/>
      <c r="DB180" s="21"/>
      <c r="DC180" s="21"/>
      <c r="DD180" s="21"/>
      <c r="DE180" s="21"/>
      <c r="DF180" s="21"/>
      <c r="DG180" s="21"/>
      <c r="DH180" s="21"/>
      <c r="DI180" s="21"/>
      <c r="DJ180" s="21"/>
      <c r="DK180" s="21"/>
      <c r="DL180" s="21"/>
      <c r="DM180" s="21"/>
      <c r="DN180" s="21"/>
      <c r="DO180" s="21"/>
      <c r="DP180" s="21"/>
      <c r="DQ180" s="21"/>
      <c r="DR180" s="21"/>
      <c r="DS180" s="21"/>
      <c r="DT180" s="21"/>
      <c r="DU180" s="21"/>
      <c r="DV180" s="21"/>
    </row>
    <row r="181" spans="1:126" ht="12.75" customHeight="1">
      <c r="A181" s="21"/>
      <c r="B181" s="21"/>
      <c r="C181" s="79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  <c r="AU181" s="21"/>
      <c r="AV181" s="21"/>
      <c r="AW181" s="21"/>
      <c r="AX181" s="21"/>
      <c r="AY181" s="21"/>
      <c r="AZ181" s="21"/>
      <c r="BA181" s="21"/>
      <c r="BB181" s="21"/>
      <c r="BC181" s="21"/>
      <c r="BD181" s="21"/>
      <c r="BE181" s="21"/>
      <c r="BF181" s="21"/>
      <c r="BG181" s="21"/>
      <c r="BH181" s="21"/>
      <c r="BI181" s="21"/>
      <c r="BJ181" s="21"/>
      <c r="BK181" s="21"/>
      <c r="BL181" s="21"/>
      <c r="BM181" s="21"/>
      <c r="BN181" s="21"/>
      <c r="BO181" s="21"/>
      <c r="BP181" s="21"/>
      <c r="BQ181" s="21"/>
      <c r="BR181" s="21"/>
      <c r="BS181" s="21"/>
      <c r="BT181" s="21"/>
      <c r="BU181" s="21"/>
      <c r="BV181" s="21"/>
      <c r="BW181" s="21"/>
      <c r="BX181" s="21"/>
      <c r="BY181" s="21"/>
      <c r="BZ181" s="21"/>
      <c r="CA181" s="21"/>
      <c r="CB181" s="21"/>
      <c r="CC181" s="21"/>
      <c r="CD181" s="21"/>
      <c r="CE181" s="21"/>
      <c r="CF181" s="21"/>
      <c r="CG181" s="21"/>
      <c r="CH181" s="21"/>
      <c r="CI181" s="21"/>
      <c r="CJ181" s="21"/>
      <c r="CK181" s="21"/>
      <c r="CL181" s="21"/>
      <c r="CM181" s="21"/>
      <c r="CN181" s="21"/>
      <c r="CO181" s="21"/>
      <c r="CP181" s="21"/>
      <c r="CQ181" s="21"/>
      <c r="CR181" s="21"/>
      <c r="CS181" s="21"/>
      <c r="CT181" s="21"/>
      <c r="CU181" s="21"/>
      <c r="CV181" s="21"/>
      <c r="CW181" s="21"/>
      <c r="CX181" s="21"/>
      <c r="CY181" s="21"/>
      <c r="CZ181" s="21"/>
      <c r="DA181" s="21"/>
      <c r="DB181" s="21"/>
      <c r="DC181" s="21"/>
      <c r="DD181" s="21"/>
      <c r="DE181" s="21"/>
      <c r="DF181" s="21"/>
      <c r="DG181" s="21"/>
      <c r="DH181" s="21"/>
      <c r="DI181" s="21"/>
      <c r="DJ181" s="21"/>
      <c r="DK181" s="21"/>
      <c r="DL181" s="21"/>
      <c r="DM181" s="21"/>
      <c r="DN181" s="21"/>
      <c r="DO181" s="21"/>
      <c r="DP181" s="21"/>
      <c r="DQ181" s="21"/>
      <c r="DR181" s="21"/>
      <c r="DS181" s="21"/>
      <c r="DT181" s="21"/>
      <c r="DU181" s="21"/>
      <c r="DV181" s="21"/>
    </row>
    <row r="182" spans="1:126" ht="12.75" customHeight="1">
      <c r="A182" s="21"/>
      <c r="B182" s="21"/>
      <c r="C182" s="79"/>
      <c r="D182" s="21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  <c r="AV182" s="21"/>
      <c r="AW182" s="21"/>
      <c r="AX182" s="21"/>
      <c r="AY182" s="21"/>
      <c r="AZ182" s="21"/>
      <c r="BA182" s="21"/>
      <c r="BB182" s="21"/>
      <c r="BC182" s="21"/>
      <c r="BD182" s="21"/>
      <c r="BE182" s="21"/>
      <c r="BF182" s="21"/>
      <c r="BG182" s="21"/>
      <c r="BH182" s="21"/>
      <c r="BI182" s="21"/>
      <c r="BJ182" s="21"/>
      <c r="BK182" s="21"/>
      <c r="BL182" s="21"/>
      <c r="BM182" s="21"/>
      <c r="BN182" s="21"/>
      <c r="BO182" s="21"/>
      <c r="BP182" s="21"/>
      <c r="BQ182" s="21"/>
      <c r="BR182" s="21"/>
      <c r="BS182" s="21"/>
      <c r="BT182" s="21"/>
      <c r="BU182" s="21"/>
      <c r="BV182" s="21"/>
      <c r="BW182" s="21"/>
      <c r="BX182" s="21"/>
      <c r="BY182" s="21"/>
      <c r="BZ182" s="21"/>
      <c r="CA182" s="21"/>
      <c r="CB182" s="21"/>
      <c r="CC182" s="21"/>
      <c r="CD182" s="21"/>
      <c r="CE182" s="21"/>
      <c r="CF182" s="21"/>
      <c r="CG182" s="21"/>
      <c r="CH182" s="21"/>
      <c r="CI182" s="21"/>
      <c r="CJ182" s="21"/>
      <c r="CK182" s="21"/>
      <c r="CL182" s="21"/>
      <c r="CM182" s="21"/>
      <c r="CN182" s="21"/>
      <c r="CO182" s="21"/>
      <c r="CP182" s="21"/>
      <c r="CQ182" s="21"/>
      <c r="CR182" s="21"/>
      <c r="CS182" s="21"/>
      <c r="CT182" s="21"/>
      <c r="CU182" s="21"/>
      <c r="CV182" s="21"/>
      <c r="CW182" s="21"/>
      <c r="CX182" s="21"/>
      <c r="CY182" s="21"/>
      <c r="CZ182" s="21"/>
      <c r="DA182" s="21"/>
      <c r="DB182" s="21"/>
      <c r="DC182" s="21"/>
      <c r="DD182" s="21"/>
      <c r="DE182" s="21"/>
      <c r="DF182" s="21"/>
      <c r="DG182" s="21"/>
      <c r="DH182" s="21"/>
      <c r="DI182" s="21"/>
      <c r="DJ182" s="21"/>
      <c r="DK182" s="21"/>
      <c r="DL182" s="21"/>
      <c r="DM182" s="21"/>
      <c r="DN182" s="21"/>
      <c r="DO182" s="21"/>
      <c r="DP182" s="21"/>
      <c r="DQ182" s="21"/>
      <c r="DR182" s="21"/>
      <c r="DS182" s="21"/>
      <c r="DT182" s="21"/>
      <c r="DU182" s="21"/>
      <c r="DV182" s="21"/>
    </row>
    <row r="183" spans="1:126" ht="12.75" customHeight="1">
      <c r="A183" s="21"/>
      <c r="B183" s="21"/>
      <c r="C183" s="79"/>
      <c r="D183" s="21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21"/>
      <c r="AW183" s="21"/>
      <c r="AX183" s="21"/>
      <c r="AY183" s="21"/>
      <c r="AZ183" s="21"/>
      <c r="BA183" s="21"/>
      <c r="BB183" s="21"/>
      <c r="BC183" s="21"/>
      <c r="BD183" s="21"/>
      <c r="BE183" s="21"/>
      <c r="BF183" s="21"/>
      <c r="BG183" s="21"/>
      <c r="BH183" s="21"/>
      <c r="BI183" s="21"/>
      <c r="BJ183" s="21"/>
      <c r="BK183" s="21"/>
      <c r="BL183" s="21"/>
      <c r="BM183" s="21"/>
      <c r="BN183" s="21"/>
      <c r="BO183" s="21"/>
      <c r="BP183" s="21"/>
      <c r="BQ183" s="21"/>
      <c r="BR183" s="21"/>
      <c r="BS183" s="21"/>
      <c r="BT183" s="21"/>
      <c r="BU183" s="21"/>
      <c r="BV183" s="21"/>
      <c r="BW183" s="21"/>
      <c r="BX183" s="21"/>
      <c r="BY183" s="21"/>
      <c r="BZ183" s="21"/>
      <c r="CA183" s="21"/>
      <c r="CB183" s="21"/>
      <c r="CC183" s="21"/>
      <c r="CD183" s="21"/>
      <c r="CE183" s="21"/>
      <c r="CF183" s="21"/>
      <c r="CG183" s="21"/>
      <c r="CH183" s="21"/>
      <c r="CI183" s="21"/>
      <c r="CJ183" s="21"/>
      <c r="CK183" s="21"/>
      <c r="CL183" s="21"/>
      <c r="CM183" s="21"/>
      <c r="CN183" s="21"/>
      <c r="CO183" s="21"/>
      <c r="CP183" s="21"/>
      <c r="CQ183" s="21"/>
      <c r="CR183" s="21"/>
      <c r="CS183" s="21"/>
      <c r="CT183" s="21"/>
      <c r="CU183" s="21"/>
      <c r="CV183" s="21"/>
      <c r="CW183" s="21"/>
      <c r="CX183" s="21"/>
      <c r="CY183" s="21"/>
      <c r="CZ183" s="21"/>
      <c r="DA183" s="21"/>
      <c r="DB183" s="21"/>
      <c r="DC183" s="21"/>
      <c r="DD183" s="21"/>
      <c r="DE183" s="21"/>
      <c r="DF183" s="21"/>
      <c r="DG183" s="21"/>
      <c r="DH183" s="21"/>
      <c r="DI183" s="21"/>
      <c r="DJ183" s="21"/>
      <c r="DK183" s="21"/>
      <c r="DL183" s="21"/>
      <c r="DM183" s="21"/>
      <c r="DN183" s="21"/>
      <c r="DO183" s="21"/>
      <c r="DP183" s="21"/>
      <c r="DQ183" s="21"/>
      <c r="DR183" s="21"/>
      <c r="DS183" s="21"/>
      <c r="DT183" s="21"/>
      <c r="DU183" s="21"/>
      <c r="DV183" s="21"/>
    </row>
    <row r="184" spans="1:126" ht="12.75" customHeight="1">
      <c r="A184" s="21"/>
      <c r="B184" s="21"/>
      <c r="C184" s="79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  <c r="AV184" s="21"/>
      <c r="AW184" s="21"/>
      <c r="AX184" s="21"/>
      <c r="AY184" s="21"/>
      <c r="AZ184" s="21"/>
      <c r="BA184" s="21"/>
      <c r="BB184" s="21"/>
      <c r="BC184" s="21"/>
      <c r="BD184" s="21"/>
      <c r="BE184" s="21"/>
      <c r="BF184" s="21"/>
      <c r="BG184" s="21"/>
      <c r="BH184" s="21"/>
      <c r="BI184" s="21"/>
      <c r="BJ184" s="21"/>
      <c r="BK184" s="21"/>
      <c r="BL184" s="21"/>
      <c r="BM184" s="21"/>
      <c r="BN184" s="21"/>
      <c r="BO184" s="21"/>
      <c r="BP184" s="21"/>
      <c r="BQ184" s="21"/>
      <c r="BR184" s="21"/>
      <c r="BS184" s="21"/>
      <c r="BT184" s="21"/>
      <c r="BU184" s="21"/>
      <c r="BV184" s="21"/>
      <c r="BW184" s="21"/>
      <c r="BX184" s="21"/>
      <c r="BY184" s="21"/>
      <c r="BZ184" s="21"/>
      <c r="CA184" s="21"/>
      <c r="CB184" s="21"/>
      <c r="CC184" s="21"/>
      <c r="CD184" s="21"/>
      <c r="CE184" s="21"/>
      <c r="CF184" s="21"/>
      <c r="CG184" s="21"/>
      <c r="CH184" s="21"/>
      <c r="CI184" s="21"/>
      <c r="CJ184" s="21"/>
      <c r="CK184" s="21"/>
      <c r="CL184" s="21"/>
      <c r="CM184" s="21"/>
      <c r="CN184" s="21"/>
      <c r="CO184" s="21"/>
      <c r="CP184" s="21"/>
      <c r="CQ184" s="21"/>
      <c r="CR184" s="21"/>
      <c r="CS184" s="21"/>
      <c r="CT184" s="21"/>
      <c r="CU184" s="21"/>
      <c r="CV184" s="21"/>
      <c r="CW184" s="21"/>
      <c r="CX184" s="21"/>
      <c r="CY184" s="21"/>
      <c r="CZ184" s="21"/>
      <c r="DA184" s="21"/>
      <c r="DB184" s="21"/>
      <c r="DC184" s="21"/>
      <c r="DD184" s="21"/>
      <c r="DE184" s="21"/>
      <c r="DF184" s="21"/>
      <c r="DG184" s="21"/>
      <c r="DH184" s="21"/>
      <c r="DI184" s="21"/>
      <c r="DJ184" s="21"/>
      <c r="DK184" s="21"/>
      <c r="DL184" s="21"/>
      <c r="DM184" s="21"/>
      <c r="DN184" s="21"/>
      <c r="DO184" s="21"/>
      <c r="DP184" s="21"/>
      <c r="DQ184" s="21"/>
      <c r="DR184" s="21"/>
      <c r="DS184" s="21"/>
      <c r="DT184" s="21"/>
      <c r="DU184" s="21"/>
      <c r="DV184" s="21"/>
    </row>
    <row r="185" spans="1:126" ht="12.75" customHeight="1">
      <c r="A185" s="21"/>
      <c r="B185" s="21"/>
      <c r="C185" s="79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1"/>
      <c r="BB185" s="21"/>
      <c r="BC185" s="21"/>
      <c r="BD185" s="21"/>
      <c r="BE185" s="21"/>
      <c r="BF185" s="21"/>
      <c r="BG185" s="21"/>
      <c r="BH185" s="21"/>
      <c r="BI185" s="21"/>
      <c r="BJ185" s="21"/>
      <c r="BK185" s="21"/>
      <c r="BL185" s="21"/>
      <c r="BM185" s="21"/>
      <c r="BN185" s="21"/>
      <c r="BO185" s="21"/>
      <c r="BP185" s="21"/>
      <c r="BQ185" s="21"/>
      <c r="BR185" s="21"/>
      <c r="BS185" s="21"/>
      <c r="BT185" s="21"/>
      <c r="BU185" s="21"/>
      <c r="BV185" s="21"/>
      <c r="BW185" s="21"/>
      <c r="BX185" s="21"/>
      <c r="BY185" s="21"/>
      <c r="BZ185" s="21"/>
      <c r="CA185" s="21"/>
      <c r="CB185" s="21"/>
      <c r="CC185" s="21"/>
      <c r="CD185" s="21"/>
      <c r="CE185" s="21"/>
      <c r="CF185" s="21"/>
      <c r="CG185" s="21"/>
      <c r="CH185" s="21"/>
      <c r="CI185" s="21"/>
      <c r="CJ185" s="21"/>
      <c r="CK185" s="21"/>
      <c r="CL185" s="21"/>
      <c r="CM185" s="21"/>
      <c r="CN185" s="21"/>
      <c r="CO185" s="21"/>
      <c r="CP185" s="21"/>
      <c r="CQ185" s="21"/>
      <c r="CR185" s="21"/>
      <c r="CS185" s="21"/>
      <c r="CT185" s="21"/>
      <c r="CU185" s="21"/>
      <c r="CV185" s="21"/>
      <c r="CW185" s="21"/>
      <c r="CX185" s="21"/>
      <c r="CY185" s="21"/>
      <c r="CZ185" s="21"/>
      <c r="DA185" s="21"/>
      <c r="DB185" s="21"/>
      <c r="DC185" s="21"/>
      <c r="DD185" s="21"/>
      <c r="DE185" s="21"/>
      <c r="DF185" s="21"/>
      <c r="DG185" s="21"/>
      <c r="DH185" s="21"/>
      <c r="DI185" s="21"/>
      <c r="DJ185" s="21"/>
      <c r="DK185" s="21"/>
      <c r="DL185" s="21"/>
      <c r="DM185" s="21"/>
      <c r="DN185" s="21"/>
      <c r="DO185" s="21"/>
      <c r="DP185" s="21"/>
      <c r="DQ185" s="21"/>
      <c r="DR185" s="21"/>
      <c r="DS185" s="21"/>
      <c r="DT185" s="21"/>
      <c r="DU185" s="21"/>
      <c r="DV185" s="21"/>
    </row>
    <row r="186" spans="1:126" ht="12.75" customHeight="1">
      <c r="A186" s="21"/>
      <c r="B186" s="21"/>
      <c r="C186" s="79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  <c r="AV186" s="21"/>
      <c r="AW186" s="21"/>
      <c r="AX186" s="21"/>
      <c r="AY186" s="21"/>
      <c r="AZ186" s="21"/>
      <c r="BA186" s="21"/>
      <c r="BB186" s="21"/>
      <c r="BC186" s="21"/>
      <c r="BD186" s="21"/>
      <c r="BE186" s="21"/>
      <c r="BF186" s="21"/>
      <c r="BG186" s="21"/>
      <c r="BH186" s="21"/>
      <c r="BI186" s="21"/>
      <c r="BJ186" s="21"/>
      <c r="BK186" s="21"/>
      <c r="BL186" s="21"/>
      <c r="BM186" s="21"/>
      <c r="BN186" s="21"/>
      <c r="BO186" s="21"/>
      <c r="BP186" s="21"/>
      <c r="BQ186" s="21"/>
      <c r="BR186" s="21"/>
      <c r="BS186" s="21"/>
      <c r="BT186" s="21"/>
      <c r="BU186" s="21"/>
      <c r="BV186" s="21"/>
      <c r="BW186" s="21"/>
      <c r="BX186" s="21"/>
      <c r="BY186" s="21"/>
      <c r="BZ186" s="21"/>
      <c r="CA186" s="21"/>
      <c r="CB186" s="21"/>
      <c r="CC186" s="21"/>
      <c r="CD186" s="21"/>
      <c r="CE186" s="21"/>
      <c r="CF186" s="21"/>
      <c r="CG186" s="21"/>
      <c r="CH186" s="21"/>
      <c r="CI186" s="21"/>
      <c r="CJ186" s="21"/>
      <c r="CK186" s="21"/>
      <c r="CL186" s="21"/>
      <c r="CM186" s="21"/>
      <c r="CN186" s="21"/>
      <c r="CO186" s="21"/>
      <c r="CP186" s="21"/>
      <c r="CQ186" s="21"/>
      <c r="CR186" s="21"/>
      <c r="CS186" s="21"/>
      <c r="CT186" s="21"/>
      <c r="CU186" s="21"/>
      <c r="CV186" s="21"/>
      <c r="CW186" s="21"/>
      <c r="CX186" s="21"/>
      <c r="CY186" s="21"/>
      <c r="CZ186" s="21"/>
      <c r="DA186" s="21"/>
      <c r="DB186" s="21"/>
      <c r="DC186" s="21"/>
      <c r="DD186" s="21"/>
      <c r="DE186" s="21"/>
      <c r="DF186" s="21"/>
      <c r="DG186" s="21"/>
      <c r="DH186" s="21"/>
      <c r="DI186" s="21"/>
      <c r="DJ186" s="21"/>
      <c r="DK186" s="21"/>
      <c r="DL186" s="21"/>
      <c r="DM186" s="21"/>
      <c r="DN186" s="21"/>
      <c r="DO186" s="21"/>
      <c r="DP186" s="21"/>
      <c r="DQ186" s="21"/>
      <c r="DR186" s="21"/>
      <c r="DS186" s="21"/>
      <c r="DT186" s="21"/>
      <c r="DU186" s="21"/>
      <c r="DV186" s="21"/>
    </row>
    <row r="187" spans="1:126" ht="12.75" customHeight="1">
      <c r="A187" s="21"/>
      <c r="B187" s="21"/>
      <c r="C187" s="79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  <c r="AV187" s="21"/>
      <c r="AW187" s="21"/>
      <c r="AX187" s="21"/>
      <c r="AY187" s="21"/>
      <c r="AZ187" s="21"/>
      <c r="BA187" s="21"/>
      <c r="BB187" s="21"/>
      <c r="BC187" s="21"/>
      <c r="BD187" s="21"/>
      <c r="BE187" s="21"/>
      <c r="BF187" s="21"/>
      <c r="BG187" s="21"/>
      <c r="BH187" s="21"/>
      <c r="BI187" s="21"/>
      <c r="BJ187" s="21"/>
      <c r="BK187" s="21"/>
      <c r="BL187" s="21"/>
      <c r="BM187" s="21"/>
      <c r="BN187" s="21"/>
      <c r="BO187" s="21"/>
      <c r="BP187" s="21"/>
      <c r="BQ187" s="21"/>
      <c r="BR187" s="21"/>
      <c r="BS187" s="21"/>
      <c r="BT187" s="21"/>
      <c r="BU187" s="21"/>
      <c r="BV187" s="21"/>
      <c r="BW187" s="21"/>
      <c r="BX187" s="21"/>
      <c r="BY187" s="21"/>
      <c r="BZ187" s="21"/>
      <c r="CA187" s="21"/>
      <c r="CB187" s="21"/>
      <c r="CC187" s="21"/>
      <c r="CD187" s="21"/>
      <c r="CE187" s="21"/>
      <c r="CF187" s="21"/>
      <c r="CG187" s="21"/>
      <c r="CH187" s="21"/>
      <c r="CI187" s="21"/>
      <c r="CJ187" s="21"/>
      <c r="CK187" s="21"/>
      <c r="CL187" s="21"/>
      <c r="CM187" s="21"/>
      <c r="CN187" s="21"/>
      <c r="CO187" s="21"/>
      <c r="CP187" s="21"/>
      <c r="CQ187" s="21"/>
      <c r="CR187" s="21"/>
      <c r="CS187" s="21"/>
      <c r="CT187" s="21"/>
      <c r="CU187" s="21"/>
      <c r="CV187" s="21"/>
      <c r="CW187" s="21"/>
      <c r="CX187" s="21"/>
      <c r="CY187" s="21"/>
      <c r="CZ187" s="21"/>
      <c r="DA187" s="21"/>
      <c r="DB187" s="21"/>
      <c r="DC187" s="21"/>
      <c r="DD187" s="21"/>
      <c r="DE187" s="21"/>
      <c r="DF187" s="21"/>
      <c r="DG187" s="21"/>
      <c r="DH187" s="21"/>
      <c r="DI187" s="21"/>
      <c r="DJ187" s="21"/>
      <c r="DK187" s="21"/>
      <c r="DL187" s="21"/>
      <c r="DM187" s="21"/>
      <c r="DN187" s="21"/>
      <c r="DO187" s="21"/>
      <c r="DP187" s="21"/>
      <c r="DQ187" s="21"/>
      <c r="DR187" s="21"/>
      <c r="DS187" s="21"/>
      <c r="DT187" s="21"/>
      <c r="DU187" s="21"/>
      <c r="DV187" s="21"/>
    </row>
    <row r="188" spans="1:126" ht="12.75" customHeight="1">
      <c r="A188" s="21"/>
      <c r="B188" s="21"/>
      <c r="C188" s="79"/>
      <c r="D188" s="21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  <c r="AV188" s="21"/>
      <c r="AW188" s="21"/>
      <c r="AX188" s="21"/>
      <c r="AY188" s="21"/>
      <c r="AZ188" s="21"/>
      <c r="BA188" s="21"/>
      <c r="BB188" s="21"/>
      <c r="BC188" s="21"/>
      <c r="BD188" s="21"/>
      <c r="BE188" s="21"/>
      <c r="BF188" s="21"/>
      <c r="BG188" s="21"/>
      <c r="BH188" s="21"/>
      <c r="BI188" s="21"/>
      <c r="BJ188" s="21"/>
      <c r="BK188" s="21"/>
      <c r="BL188" s="21"/>
      <c r="BM188" s="21"/>
      <c r="BN188" s="21"/>
      <c r="BO188" s="21"/>
      <c r="BP188" s="21"/>
      <c r="BQ188" s="21"/>
      <c r="BR188" s="21"/>
      <c r="BS188" s="21"/>
      <c r="BT188" s="21"/>
      <c r="BU188" s="21"/>
      <c r="BV188" s="21"/>
      <c r="BW188" s="21"/>
      <c r="BX188" s="21"/>
      <c r="BY188" s="21"/>
      <c r="BZ188" s="21"/>
      <c r="CA188" s="21"/>
      <c r="CB188" s="21"/>
      <c r="CC188" s="21"/>
      <c r="CD188" s="21"/>
      <c r="CE188" s="21"/>
      <c r="CF188" s="21"/>
      <c r="CG188" s="21"/>
      <c r="CH188" s="21"/>
      <c r="CI188" s="21"/>
      <c r="CJ188" s="21"/>
      <c r="CK188" s="21"/>
      <c r="CL188" s="21"/>
      <c r="CM188" s="21"/>
      <c r="CN188" s="21"/>
      <c r="CO188" s="21"/>
      <c r="CP188" s="21"/>
      <c r="CQ188" s="21"/>
      <c r="CR188" s="21"/>
      <c r="CS188" s="21"/>
      <c r="CT188" s="21"/>
      <c r="CU188" s="21"/>
      <c r="CV188" s="21"/>
      <c r="CW188" s="21"/>
      <c r="CX188" s="21"/>
      <c r="CY188" s="21"/>
      <c r="CZ188" s="21"/>
      <c r="DA188" s="21"/>
      <c r="DB188" s="21"/>
      <c r="DC188" s="21"/>
      <c r="DD188" s="21"/>
      <c r="DE188" s="21"/>
      <c r="DF188" s="21"/>
      <c r="DG188" s="21"/>
      <c r="DH188" s="21"/>
      <c r="DI188" s="21"/>
      <c r="DJ188" s="21"/>
      <c r="DK188" s="21"/>
      <c r="DL188" s="21"/>
      <c r="DM188" s="21"/>
      <c r="DN188" s="21"/>
      <c r="DO188" s="21"/>
      <c r="DP188" s="21"/>
      <c r="DQ188" s="21"/>
      <c r="DR188" s="21"/>
      <c r="DS188" s="21"/>
      <c r="DT188" s="21"/>
      <c r="DU188" s="21"/>
      <c r="DV188" s="21"/>
    </row>
    <row r="189" spans="1:126" ht="12.75" customHeight="1">
      <c r="A189" s="21"/>
      <c r="B189" s="21"/>
      <c r="C189" s="79"/>
      <c r="D189" s="21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21"/>
      <c r="AW189" s="21"/>
      <c r="AX189" s="21"/>
      <c r="AY189" s="21"/>
      <c r="AZ189" s="21"/>
      <c r="BA189" s="21"/>
      <c r="BB189" s="21"/>
      <c r="BC189" s="21"/>
      <c r="BD189" s="21"/>
      <c r="BE189" s="21"/>
      <c r="BF189" s="21"/>
      <c r="BG189" s="21"/>
      <c r="BH189" s="21"/>
      <c r="BI189" s="21"/>
      <c r="BJ189" s="21"/>
      <c r="BK189" s="21"/>
      <c r="BL189" s="21"/>
      <c r="BM189" s="21"/>
      <c r="BN189" s="21"/>
      <c r="BO189" s="21"/>
      <c r="BP189" s="21"/>
      <c r="BQ189" s="21"/>
      <c r="BR189" s="21"/>
      <c r="BS189" s="21"/>
      <c r="BT189" s="21"/>
      <c r="BU189" s="21"/>
      <c r="BV189" s="21"/>
      <c r="BW189" s="21"/>
      <c r="BX189" s="21"/>
      <c r="BY189" s="21"/>
      <c r="BZ189" s="21"/>
      <c r="CA189" s="21"/>
      <c r="CB189" s="21"/>
      <c r="CC189" s="21"/>
      <c r="CD189" s="21"/>
      <c r="CE189" s="21"/>
      <c r="CF189" s="21"/>
      <c r="CG189" s="21"/>
      <c r="CH189" s="21"/>
      <c r="CI189" s="21"/>
      <c r="CJ189" s="21"/>
      <c r="CK189" s="21"/>
      <c r="CL189" s="21"/>
      <c r="CM189" s="21"/>
      <c r="CN189" s="21"/>
      <c r="CO189" s="21"/>
      <c r="CP189" s="21"/>
      <c r="CQ189" s="21"/>
      <c r="CR189" s="21"/>
      <c r="CS189" s="21"/>
      <c r="CT189" s="21"/>
      <c r="CU189" s="21"/>
      <c r="CV189" s="21"/>
      <c r="CW189" s="21"/>
      <c r="CX189" s="21"/>
      <c r="CY189" s="21"/>
      <c r="CZ189" s="21"/>
      <c r="DA189" s="21"/>
      <c r="DB189" s="21"/>
      <c r="DC189" s="21"/>
      <c r="DD189" s="21"/>
      <c r="DE189" s="21"/>
      <c r="DF189" s="21"/>
      <c r="DG189" s="21"/>
      <c r="DH189" s="21"/>
      <c r="DI189" s="21"/>
      <c r="DJ189" s="21"/>
      <c r="DK189" s="21"/>
      <c r="DL189" s="21"/>
      <c r="DM189" s="21"/>
      <c r="DN189" s="21"/>
      <c r="DO189" s="21"/>
      <c r="DP189" s="21"/>
      <c r="DQ189" s="21"/>
      <c r="DR189" s="21"/>
      <c r="DS189" s="21"/>
      <c r="DT189" s="21"/>
      <c r="DU189" s="21"/>
      <c r="DV189" s="21"/>
    </row>
    <row r="190" spans="1:126" ht="12.75" customHeight="1">
      <c r="A190" s="21"/>
      <c r="B190" s="21"/>
      <c r="C190" s="79"/>
      <c r="D190" s="21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  <c r="AV190" s="21"/>
      <c r="AW190" s="21"/>
      <c r="AX190" s="21"/>
      <c r="AY190" s="21"/>
      <c r="AZ190" s="21"/>
      <c r="BA190" s="21"/>
      <c r="BB190" s="21"/>
      <c r="BC190" s="21"/>
      <c r="BD190" s="21"/>
      <c r="BE190" s="21"/>
      <c r="BF190" s="21"/>
      <c r="BG190" s="21"/>
      <c r="BH190" s="21"/>
      <c r="BI190" s="21"/>
      <c r="BJ190" s="21"/>
      <c r="BK190" s="21"/>
      <c r="BL190" s="21"/>
      <c r="BM190" s="21"/>
      <c r="BN190" s="21"/>
      <c r="BO190" s="21"/>
      <c r="BP190" s="21"/>
      <c r="BQ190" s="21"/>
      <c r="BR190" s="21"/>
      <c r="BS190" s="21"/>
      <c r="BT190" s="21"/>
      <c r="BU190" s="21"/>
      <c r="BV190" s="21"/>
      <c r="BW190" s="21"/>
      <c r="BX190" s="21"/>
      <c r="BY190" s="21"/>
      <c r="BZ190" s="21"/>
      <c r="CA190" s="21"/>
      <c r="CB190" s="21"/>
      <c r="CC190" s="21"/>
      <c r="CD190" s="21"/>
      <c r="CE190" s="21"/>
      <c r="CF190" s="21"/>
      <c r="CG190" s="21"/>
      <c r="CH190" s="21"/>
      <c r="CI190" s="21"/>
      <c r="CJ190" s="21"/>
      <c r="CK190" s="21"/>
      <c r="CL190" s="21"/>
      <c r="CM190" s="21"/>
      <c r="CN190" s="21"/>
      <c r="CO190" s="21"/>
      <c r="CP190" s="21"/>
      <c r="CQ190" s="21"/>
      <c r="CR190" s="21"/>
      <c r="CS190" s="21"/>
      <c r="CT190" s="21"/>
      <c r="CU190" s="21"/>
      <c r="CV190" s="21"/>
      <c r="CW190" s="21"/>
      <c r="CX190" s="21"/>
      <c r="CY190" s="21"/>
      <c r="CZ190" s="21"/>
      <c r="DA190" s="21"/>
      <c r="DB190" s="21"/>
      <c r="DC190" s="21"/>
      <c r="DD190" s="21"/>
      <c r="DE190" s="21"/>
      <c r="DF190" s="21"/>
      <c r="DG190" s="21"/>
      <c r="DH190" s="21"/>
      <c r="DI190" s="21"/>
      <c r="DJ190" s="21"/>
      <c r="DK190" s="21"/>
      <c r="DL190" s="21"/>
      <c r="DM190" s="21"/>
      <c r="DN190" s="21"/>
      <c r="DO190" s="21"/>
      <c r="DP190" s="21"/>
      <c r="DQ190" s="21"/>
      <c r="DR190" s="21"/>
      <c r="DS190" s="21"/>
      <c r="DT190" s="21"/>
      <c r="DU190" s="21"/>
      <c r="DV190" s="21"/>
    </row>
    <row r="191" spans="1:126" ht="12.75" customHeight="1">
      <c r="A191" s="21"/>
      <c r="B191" s="21"/>
      <c r="C191" s="79"/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  <c r="AV191" s="21"/>
      <c r="AW191" s="21"/>
      <c r="AX191" s="21"/>
      <c r="AY191" s="21"/>
      <c r="AZ191" s="21"/>
      <c r="BA191" s="21"/>
      <c r="BB191" s="21"/>
      <c r="BC191" s="21"/>
      <c r="BD191" s="21"/>
      <c r="BE191" s="21"/>
      <c r="BF191" s="21"/>
      <c r="BG191" s="21"/>
      <c r="BH191" s="21"/>
      <c r="BI191" s="21"/>
      <c r="BJ191" s="21"/>
      <c r="BK191" s="21"/>
      <c r="BL191" s="21"/>
      <c r="BM191" s="21"/>
      <c r="BN191" s="21"/>
      <c r="BO191" s="21"/>
      <c r="BP191" s="21"/>
      <c r="BQ191" s="21"/>
      <c r="BR191" s="21"/>
      <c r="BS191" s="21"/>
      <c r="BT191" s="21"/>
      <c r="BU191" s="21"/>
      <c r="BV191" s="21"/>
      <c r="BW191" s="21"/>
      <c r="BX191" s="21"/>
      <c r="BY191" s="21"/>
      <c r="BZ191" s="21"/>
      <c r="CA191" s="21"/>
      <c r="CB191" s="21"/>
      <c r="CC191" s="21"/>
      <c r="CD191" s="21"/>
      <c r="CE191" s="21"/>
      <c r="CF191" s="21"/>
      <c r="CG191" s="21"/>
      <c r="CH191" s="21"/>
      <c r="CI191" s="21"/>
      <c r="CJ191" s="21"/>
      <c r="CK191" s="21"/>
      <c r="CL191" s="21"/>
      <c r="CM191" s="21"/>
      <c r="CN191" s="21"/>
      <c r="CO191" s="21"/>
      <c r="CP191" s="21"/>
      <c r="CQ191" s="21"/>
      <c r="CR191" s="21"/>
      <c r="CS191" s="21"/>
      <c r="CT191" s="21"/>
      <c r="CU191" s="21"/>
      <c r="CV191" s="21"/>
      <c r="CW191" s="21"/>
      <c r="CX191" s="21"/>
      <c r="CY191" s="21"/>
      <c r="CZ191" s="21"/>
      <c r="DA191" s="21"/>
      <c r="DB191" s="21"/>
      <c r="DC191" s="21"/>
      <c r="DD191" s="21"/>
      <c r="DE191" s="21"/>
      <c r="DF191" s="21"/>
      <c r="DG191" s="21"/>
      <c r="DH191" s="21"/>
      <c r="DI191" s="21"/>
      <c r="DJ191" s="21"/>
      <c r="DK191" s="21"/>
      <c r="DL191" s="21"/>
      <c r="DM191" s="21"/>
      <c r="DN191" s="21"/>
      <c r="DO191" s="21"/>
      <c r="DP191" s="21"/>
      <c r="DQ191" s="21"/>
      <c r="DR191" s="21"/>
      <c r="DS191" s="21"/>
      <c r="DT191" s="21"/>
      <c r="DU191" s="21"/>
      <c r="DV191" s="21"/>
    </row>
    <row r="192" spans="1:126" ht="12.75" customHeight="1">
      <c r="A192" s="21"/>
      <c r="B192" s="21"/>
      <c r="C192" s="79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  <c r="AW192" s="21"/>
      <c r="AX192" s="21"/>
      <c r="AY192" s="21"/>
      <c r="AZ192" s="21"/>
      <c r="BA192" s="21"/>
      <c r="BB192" s="21"/>
      <c r="BC192" s="21"/>
      <c r="BD192" s="21"/>
      <c r="BE192" s="21"/>
      <c r="BF192" s="21"/>
      <c r="BG192" s="21"/>
      <c r="BH192" s="21"/>
      <c r="BI192" s="21"/>
      <c r="BJ192" s="21"/>
      <c r="BK192" s="21"/>
      <c r="BL192" s="21"/>
      <c r="BM192" s="21"/>
      <c r="BN192" s="21"/>
      <c r="BO192" s="21"/>
      <c r="BP192" s="21"/>
      <c r="BQ192" s="21"/>
      <c r="BR192" s="21"/>
      <c r="BS192" s="21"/>
      <c r="BT192" s="21"/>
      <c r="BU192" s="21"/>
      <c r="BV192" s="21"/>
      <c r="BW192" s="21"/>
      <c r="BX192" s="21"/>
      <c r="BY192" s="21"/>
      <c r="BZ192" s="21"/>
      <c r="CA192" s="21"/>
      <c r="CB192" s="21"/>
      <c r="CC192" s="21"/>
      <c r="CD192" s="21"/>
      <c r="CE192" s="21"/>
      <c r="CF192" s="21"/>
      <c r="CG192" s="21"/>
      <c r="CH192" s="21"/>
      <c r="CI192" s="21"/>
      <c r="CJ192" s="21"/>
      <c r="CK192" s="21"/>
      <c r="CL192" s="21"/>
      <c r="CM192" s="21"/>
      <c r="CN192" s="21"/>
      <c r="CO192" s="21"/>
      <c r="CP192" s="21"/>
      <c r="CQ192" s="21"/>
      <c r="CR192" s="21"/>
      <c r="CS192" s="21"/>
      <c r="CT192" s="21"/>
      <c r="CU192" s="21"/>
      <c r="CV192" s="21"/>
      <c r="CW192" s="21"/>
      <c r="CX192" s="21"/>
      <c r="CY192" s="21"/>
      <c r="CZ192" s="21"/>
      <c r="DA192" s="21"/>
      <c r="DB192" s="21"/>
      <c r="DC192" s="21"/>
      <c r="DD192" s="21"/>
      <c r="DE192" s="21"/>
      <c r="DF192" s="21"/>
      <c r="DG192" s="21"/>
      <c r="DH192" s="21"/>
      <c r="DI192" s="21"/>
      <c r="DJ192" s="21"/>
      <c r="DK192" s="21"/>
      <c r="DL192" s="21"/>
      <c r="DM192" s="21"/>
      <c r="DN192" s="21"/>
      <c r="DO192" s="21"/>
      <c r="DP192" s="21"/>
      <c r="DQ192" s="21"/>
      <c r="DR192" s="21"/>
      <c r="DS192" s="21"/>
      <c r="DT192" s="21"/>
      <c r="DU192" s="21"/>
      <c r="DV192" s="21"/>
    </row>
    <row r="193" spans="1:126" ht="12.75" customHeight="1">
      <c r="A193" s="21"/>
      <c r="B193" s="21"/>
      <c r="C193" s="79"/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  <c r="AW193" s="21"/>
      <c r="AX193" s="21"/>
      <c r="AY193" s="21"/>
      <c r="AZ193" s="21"/>
      <c r="BA193" s="21"/>
      <c r="BB193" s="21"/>
      <c r="BC193" s="21"/>
      <c r="BD193" s="21"/>
      <c r="BE193" s="21"/>
      <c r="BF193" s="21"/>
      <c r="BG193" s="21"/>
      <c r="BH193" s="21"/>
      <c r="BI193" s="21"/>
      <c r="BJ193" s="21"/>
      <c r="BK193" s="21"/>
      <c r="BL193" s="21"/>
      <c r="BM193" s="21"/>
      <c r="BN193" s="21"/>
      <c r="BO193" s="21"/>
      <c r="BP193" s="21"/>
      <c r="BQ193" s="21"/>
      <c r="BR193" s="21"/>
      <c r="BS193" s="21"/>
      <c r="BT193" s="21"/>
      <c r="BU193" s="21"/>
      <c r="BV193" s="21"/>
      <c r="BW193" s="21"/>
      <c r="BX193" s="21"/>
      <c r="BY193" s="21"/>
      <c r="BZ193" s="21"/>
      <c r="CA193" s="21"/>
      <c r="CB193" s="21"/>
      <c r="CC193" s="21"/>
      <c r="CD193" s="21"/>
      <c r="CE193" s="21"/>
      <c r="CF193" s="21"/>
      <c r="CG193" s="21"/>
      <c r="CH193" s="21"/>
      <c r="CI193" s="21"/>
      <c r="CJ193" s="21"/>
      <c r="CK193" s="21"/>
      <c r="CL193" s="21"/>
      <c r="CM193" s="21"/>
      <c r="CN193" s="21"/>
      <c r="CO193" s="21"/>
      <c r="CP193" s="21"/>
      <c r="CQ193" s="21"/>
      <c r="CR193" s="21"/>
      <c r="CS193" s="21"/>
      <c r="CT193" s="21"/>
      <c r="CU193" s="21"/>
      <c r="CV193" s="21"/>
      <c r="CW193" s="21"/>
      <c r="CX193" s="21"/>
      <c r="CY193" s="21"/>
      <c r="CZ193" s="21"/>
      <c r="DA193" s="21"/>
      <c r="DB193" s="21"/>
      <c r="DC193" s="21"/>
      <c r="DD193" s="21"/>
      <c r="DE193" s="21"/>
      <c r="DF193" s="21"/>
      <c r="DG193" s="21"/>
      <c r="DH193" s="21"/>
      <c r="DI193" s="21"/>
      <c r="DJ193" s="21"/>
      <c r="DK193" s="21"/>
      <c r="DL193" s="21"/>
      <c r="DM193" s="21"/>
      <c r="DN193" s="21"/>
      <c r="DO193" s="21"/>
      <c r="DP193" s="21"/>
      <c r="DQ193" s="21"/>
      <c r="DR193" s="21"/>
      <c r="DS193" s="21"/>
      <c r="DT193" s="21"/>
      <c r="DU193" s="21"/>
      <c r="DV193" s="21"/>
    </row>
    <row r="194" spans="1:126" ht="12.75" customHeight="1">
      <c r="A194" s="21"/>
      <c r="B194" s="21"/>
      <c r="C194" s="79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  <c r="AW194" s="21"/>
      <c r="AX194" s="21"/>
      <c r="AY194" s="21"/>
      <c r="AZ194" s="21"/>
      <c r="BA194" s="21"/>
      <c r="BB194" s="21"/>
      <c r="BC194" s="21"/>
      <c r="BD194" s="21"/>
      <c r="BE194" s="21"/>
      <c r="BF194" s="21"/>
      <c r="BG194" s="21"/>
      <c r="BH194" s="21"/>
      <c r="BI194" s="21"/>
      <c r="BJ194" s="21"/>
      <c r="BK194" s="21"/>
      <c r="BL194" s="21"/>
      <c r="BM194" s="21"/>
      <c r="BN194" s="21"/>
      <c r="BO194" s="21"/>
      <c r="BP194" s="21"/>
      <c r="BQ194" s="21"/>
      <c r="BR194" s="21"/>
      <c r="BS194" s="21"/>
      <c r="BT194" s="21"/>
      <c r="BU194" s="21"/>
      <c r="BV194" s="21"/>
      <c r="BW194" s="21"/>
      <c r="BX194" s="21"/>
      <c r="BY194" s="21"/>
      <c r="BZ194" s="21"/>
      <c r="CA194" s="21"/>
      <c r="CB194" s="21"/>
      <c r="CC194" s="21"/>
      <c r="CD194" s="21"/>
      <c r="CE194" s="21"/>
      <c r="CF194" s="21"/>
      <c r="CG194" s="21"/>
      <c r="CH194" s="21"/>
      <c r="CI194" s="21"/>
      <c r="CJ194" s="21"/>
      <c r="CK194" s="21"/>
      <c r="CL194" s="21"/>
      <c r="CM194" s="21"/>
      <c r="CN194" s="21"/>
      <c r="CO194" s="21"/>
      <c r="CP194" s="21"/>
      <c r="CQ194" s="21"/>
      <c r="CR194" s="21"/>
      <c r="CS194" s="21"/>
      <c r="CT194" s="21"/>
      <c r="CU194" s="21"/>
      <c r="CV194" s="21"/>
      <c r="CW194" s="21"/>
      <c r="CX194" s="21"/>
      <c r="CY194" s="21"/>
      <c r="CZ194" s="21"/>
      <c r="DA194" s="21"/>
      <c r="DB194" s="21"/>
      <c r="DC194" s="21"/>
      <c r="DD194" s="21"/>
      <c r="DE194" s="21"/>
      <c r="DF194" s="21"/>
      <c r="DG194" s="21"/>
      <c r="DH194" s="21"/>
      <c r="DI194" s="21"/>
      <c r="DJ194" s="21"/>
      <c r="DK194" s="21"/>
      <c r="DL194" s="21"/>
      <c r="DM194" s="21"/>
      <c r="DN194" s="21"/>
      <c r="DO194" s="21"/>
      <c r="DP194" s="21"/>
      <c r="DQ194" s="21"/>
      <c r="DR194" s="21"/>
      <c r="DS194" s="21"/>
      <c r="DT194" s="21"/>
      <c r="DU194" s="21"/>
      <c r="DV194" s="21"/>
    </row>
    <row r="195" spans="1:126" ht="12.75" customHeight="1">
      <c r="A195" s="21"/>
      <c r="B195" s="21"/>
      <c r="C195" s="79"/>
      <c r="D195" s="21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  <c r="AH195" s="21"/>
      <c r="AI195" s="21"/>
      <c r="AJ195" s="21"/>
      <c r="AK195" s="21"/>
      <c r="AL195" s="21"/>
      <c r="AM195" s="21"/>
      <c r="AN195" s="21"/>
      <c r="AO195" s="21"/>
      <c r="AP195" s="21"/>
      <c r="AQ195" s="21"/>
      <c r="AR195" s="21"/>
      <c r="AS195" s="21"/>
      <c r="AT195" s="21"/>
      <c r="AU195" s="21"/>
      <c r="AV195" s="21"/>
      <c r="AW195" s="21"/>
      <c r="AX195" s="21"/>
      <c r="AY195" s="21"/>
      <c r="AZ195" s="21"/>
      <c r="BA195" s="21"/>
      <c r="BB195" s="21"/>
      <c r="BC195" s="21"/>
      <c r="BD195" s="21"/>
      <c r="BE195" s="21"/>
      <c r="BF195" s="21"/>
      <c r="BG195" s="21"/>
      <c r="BH195" s="21"/>
      <c r="BI195" s="21"/>
      <c r="BJ195" s="21"/>
      <c r="BK195" s="21"/>
      <c r="BL195" s="21"/>
      <c r="BM195" s="21"/>
      <c r="BN195" s="21"/>
      <c r="BO195" s="21"/>
      <c r="BP195" s="21"/>
      <c r="BQ195" s="21"/>
      <c r="BR195" s="21"/>
      <c r="BS195" s="21"/>
      <c r="BT195" s="21"/>
      <c r="BU195" s="21"/>
      <c r="BV195" s="21"/>
      <c r="BW195" s="21"/>
      <c r="BX195" s="21"/>
      <c r="BY195" s="21"/>
      <c r="BZ195" s="21"/>
      <c r="CA195" s="21"/>
      <c r="CB195" s="21"/>
      <c r="CC195" s="21"/>
      <c r="CD195" s="21"/>
      <c r="CE195" s="21"/>
      <c r="CF195" s="21"/>
      <c r="CG195" s="21"/>
      <c r="CH195" s="21"/>
      <c r="CI195" s="21"/>
      <c r="CJ195" s="21"/>
      <c r="CK195" s="21"/>
      <c r="CL195" s="21"/>
      <c r="CM195" s="21"/>
      <c r="CN195" s="21"/>
      <c r="CO195" s="21"/>
      <c r="CP195" s="21"/>
      <c r="CQ195" s="21"/>
      <c r="CR195" s="21"/>
      <c r="CS195" s="21"/>
      <c r="CT195" s="21"/>
      <c r="CU195" s="21"/>
      <c r="CV195" s="21"/>
      <c r="CW195" s="21"/>
      <c r="CX195" s="21"/>
      <c r="CY195" s="21"/>
      <c r="CZ195" s="21"/>
      <c r="DA195" s="21"/>
      <c r="DB195" s="21"/>
      <c r="DC195" s="21"/>
      <c r="DD195" s="21"/>
      <c r="DE195" s="21"/>
      <c r="DF195" s="21"/>
      <c r="DG195" s="21"/>
      <c r="DH195" s="21"/>
      <c r="DI195" s="21"/>
      <c r="DJ195" s="21"/>
      <c r="DK195" s="21"/>
      <c r="DL195" s="21"/>
      <c r="DM195" s="21"/>
      <c r="DN195" s="21"/>
      <c r="DO195" s="21"/>
      <c r="DP195" s="21"/>
      <c r="DQ195" s="21"/>
      <c r="DR195" s="21"/>
      <c r="DS195" s="21"/>
      <c r="DT195" s="21"/>
      <c r="DU195" s="21"/>
      <c r="DV195" s="21"/>
    </row>
    <row r="196" spans="1:126" ht="12.75" customHeight="1">
      <c r="A196" s="21"/>
      <c r="B196" s="21"/>
      <c r="C196" s="79"/>
      <c r="D196" s="21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  <c r="AH196" s="21"/>
      <c r="AI196" s="21"/>
      <c r="AJ196" s="21"/>
      <c r="AK196" s="21"/>
      <c r="AL196" s="21"/>
      <c r="AM196" s="21"/>
      <c r="AN196" s="21"/>
      <c r="AO196" s="21"/>
      <c r="AP196" s="21"/>
      <c r="AQ196" s="21"/>
      <c r="AR196" s="21"/>
      <c r="AS196" s="21"/>
      <c r="AT196" s="21"/>
      <c r="AU196" s="21"/>
      <c r="AV196" s="21"/>
      <c r="AW196" s="21"/>
      <c r="AX196" s="21"/>
      <c r="AY196" s="21"/>
      <c r="AZ196" s="21"/>
      <c r="BA196" s="21"/>
      <c r="BB196" s="21"/>
      <c r="BC196" s="21"/>
      <c r="BD196" s="21"/>
      <c r="BE196" s="21"/>
      <c r="BF196" s="21"/>
      <c r="BG196" s="21"/>
      <c r="BH196" s="21"/>
      <c r="BI196" s="21"/>
      <c r="BJ196" s="21"/>
      <c r="BK196" s="21"/>
      <c r="BL196" s="21"/>
      <c r="BM196" s="21"/>
      <c r="BN196" s="21"/>
      <c r="BO196" s="21"/>
      <c r="BP196" s="21"/>
      <c r="BQ196" s="21"/>
      <c r="BR196" s="21"/>
      <c r="BS196" s="21"/>
      <c r="BT196" s="21"/>
      <c r="BU196" s="21"/>
      <c r="BV196" s="21"/>
      <c r="BW196" s="21"/>
      <c r="BX196" s="21"/>
      <c r="BY196" s="21"/>
      <c r="BZ196" s="21"/>
      <c r="CA196" s="21"/>
      <c r="CB196" s="21"/>
      <c r="CC196" s="21"/>
      <c r="CD196" s="21"/>
      <c r="CE196" s="21"/>
      <c r="CF196" s="21"/>
      <c r="CG196" s="21"/>
      <c r="CH196" s="21"/>
      <c r="CI196" s="21"/>
      <c r="CJ196" s="21"/>
      <c r="CK196" s="21"/>
      <c r="CL196" s="21"/>
      <c r="CM196" s="21"/>
      <c r="CN196" s="21"/>
      <c r="CO196" s="21"/>
      <c r="CP196" s="21"/>
      <c r="CQ196" s="21"/>
      <c r="CR196" s="21"/>
      <c r="CS196" s="21"/>
      <c r="CT196" s="21"/>
      <c r="CU196" s="21"/>
      <c r="CV196" s="21"/>
      <c r="CW196" s="21"/>
      <c r="CX196" s="21"/>
      <c r="CY196" s="21"/>
      <c r="CZ196" s="21"/>
      <c r="DA196" s="21"/>
      <c r="DB196" s="21"/>
      <c r="DC196" s="21"/>
      <c r="DD196" s="21"/>
      <c r="DE196" s="21"/>
      <c r="DF196" s="21"/>
      <c r="DG196" s="21"/>
      <c r="DH196" s="21"/>
      <c r="DI196" s="21"/>
      <c r="DJ196" s="21"/>
      <c r="DK196" s="21"/>
      <c r="DL196" s="21"/>
      <c r="DM196" s="21"/>
      <c r="DN196" s="21"/>
      <c r="DO196" s="21"/>
      <c r="DP196" s="21"/>
      <c r="DQ196" s="21"/>
      <c r="DR196" s="21"/>
      <c r="DS196" s="21"/>
      <c r="DT196" s="21"/>
      <c r="DU196" s="21"/>
      <c r="DV196" s="21"/>
    </row>
    <row r="197" spans="1:126" ht="12.75" customHeight="1">
      <c r="A197" s="21"/>
      <c r="B197" s="21"/>
      <c r="C197" s="79"/>
      <c r="D197" s="21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  <c r="AH197" s="21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  <c r="AS197" s="21"/>
      <c r="AT197" s="21"/>
      <c r="AU197" s="21"/>
      <c r="AV197" s="21"/>
      <c r="AW197" s="21"/>
      <c r="AX197" s="21"/>
      <c r="AY197" s="21"/>
      <c r="AZ197" s="21"/>
      <c r="BA197" s="21"/>
      <c r="BB197" s="21"/>
      <c r="BC197" s="21"/>
      <c r="BD197" s="21"/>
      <c r="BE197" s="21"/>
      <c r="BF197" s="21"/>
      <c r="BG197" s="21"/>
      <c r="BH197" s="21"/>
      <c r="BI197" s="21"/>
      <c r="BJ197" s="21"/>
      <c r="BK197" s="21"/>
      <c r="BL197" s="21"/>
      <c r="BM197" s="21"/>
      <c r="BN197" s="21"/>
      <c r="BO197" s="21"/>
      <c r="BP197" s="21"/>
      <c r="BQ197" s="21"/>
      <c r="BR197" s="21"/>
      <c r="BS197" s="21"/>
      <c r="BT197" s="21"/>
      <c r="BU197" s="21"/>
      <c r="BV197" s="21"/>
      <c r="BW197" s="21"/>
      <c r="BX197" s="21"/>
      <c r="BY197" s="21"/>
      <c r="BZ197" s="21"/>
      <c r="CA197" s="21"/>
      <c r="CB197" s="21"/>
      <c r="CC197" s="21"/>
      <c r="CD197" s="21"/>
      <c r="CE197" s="21"/>
      <c r="CF197" s="21"/>
      <c r="CG197" s="21"/>
      <c r="CH197" s="21"/>
      <c r="CI197" s="21"/>
      <c r="CJ197" s="21"/>
      <c r="CK197" s="21"/>
      <c r="CL197" s="21"/>
      <c r="CM197" s="21"/>
      <c r="CN197" s="21"/>
      <c r="CO197" s="21"/>
      <c r="CP197" s="21"/>
      <c r="CQ197" s="21"/>
      <c r="CR197" s="21"/>
      <c r="CS197" s="21"/>
      <c r="CT197" s="21"/>
      <c r="CU197" s="21"/>
      <c r="CV197" s="21"/>
      <c r="CW197" s="21"/>
      <c r="CX197" s="21"/>
      <c r="CY197" s="21"/>
      <c r="CZ197" s="21"/>
      <c r="DA197" s="21"/>
      <c r="DB197" s="21"/>
      <c r="DC197" s="21"/>
      <c r="DD197" s="21"/>
      <c r="DE197" s="21"/>
      <c r="DF197" s="21"/>
      <c r="DG197" s="21"/>
      <c r="DH197" s="21"/>
      <c r="DI197" s="21"/>
      <c r="DJ197" s="21"/>
      <c r="DK197" s="21"/>
      <c r="DL197" s="21"/>
      <c r="DM197" s="21"/>
      <c r="DN197" s="21"/>
      <c r="DO197" s="21"/>
      <c r="DP197" s="21"/>
      <c r="DQ197" s="21"/>
      <c r="DR197" s="21"/>
      <c r="DS197" s="21"/>
      <c r="DT197" s="21"/>
      <c r="DU197" s="21"/>
      <c r="DV197" s="21"/>
    </row>
    <row r="198" spans="1:126" ht="12.75" customHeight="1">
      <c r="A198" s="21"/>
      <c r="B198" s="21"/>
      <c r="C198" s="79"/>
      <c r="D198" s="21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  <c r="AH198" s="21"/>
      <c r="AI198" s="21"/>
      <c r="AJ198" s="21"/>
      <c r="AK198" s="21"/>
      <c r="AL198" s="21"/>
      <c r="AM198" s="21"/>
      <c r="AN198" s="21"/>
      <c r="AO198" s="21"/>
      <c r="AP198" s="21"/>
      <c r="AQ198" s="21"/>
      <c r="AR198" s="21"/>
      <c r="AS198" s="21"/>
      <c r="AT198" s="21"/>
      <c r="AU198" s="21"/>
      <c r="AV198" s="21"/>
      <c r="AW198" s="21"/>
      <c r="AX198" s="21"/>
      <c r="AY198" s="21"/>
      <c r="AZ198" s="21"/>
      <c r="BA198" s="21"/>
      <c r="BB198" s="21"/>
      <c r="BC198" s="21"/>
      <c r="BD198" s="21"/>
      <c r="BE198" s="21"/>
      <c r="BF198" s="21"/>
      <c r="BG198" s="21"/>
      <c r="BH198" s="21"/>
      <c r="BI198" s="21"/>
      <c r="BJ198" s="21"/>
      <c r="BK198" s="21"/>
      <c r="BL198" s="21"/>
      <c r="BM198" s="21"/>
      <c r="BN198" s="21"/>
      <c r="BO198" s="21"/>
      <c r="BP198" s="21"/>
      <c r="BQ198" s="21"/>
      <c r="BR198" s="21"/>
      <c r="BS198" s="21"/>
      <c r="BT198" s="21"/>
      <c r="BU198" s="21"/>
      <c r="BV198" s="21"/>
      <c r="BW198" s="21"/>
      <c r="BX198" s="21"/>
      <c r="BY198" s="21"/>
      <c r="BZ198" s="21"/>
      <c r="CA198" s="21"/>
      <c r="CB198" s="21"/>
      <c r="CC198" s="21"/>
      <c r="CD198" s="21"/>
      <c r="CE198" s="21"/>
      <c r="CF198" s="21"/>
      <c r="CG198" s="21"/>
      <c r="CH198" s="21"/>
      <c r="CI198" s="21"/>
      <c r="CJ198" s="21"/>
      <c r="CK198" s="21"/>
      <c r="CL198" s="21"/>
      <c r="CM198" s="21"/>
      <c r="CN198" s="21"/>
      <c r="CO198" s="21"/>
      <c r="CP198" s="21"/>
      <c r="CQ198" s="21"/>
      <c r="CR198" s="21"/>
      <c r="CS198" s="21"/>
      <c r="CT198" s="21"/>
      <c r="CU198" s="21"/>
      <c r="CV198" s="21"/>
      <c r="CW198" s="21"/>
      <c r="CX198" s="21"/>
      <c r="CY198" s="21"/>
      <c r="CZ198" s="21"/>
      <c r="DA198" s="21"/>
      <c r="DB198" s="21"/>
      <c r="DC198" s="21"/>
      <c r="DD198" s="21"/>
      <c r="DE198" s="21"/>
      <c r="DF198" s="21"/>
      <c r="DG198" s="21"/>
      <c r="DH198" s="21"/>
      <c r="DI198" s="21"/>
      <c r="DJ198" s="21"/>
      <c r="DK198" s="21"/>
      <c r="DL198" s="21"/>
      <c r="DM198" s="21"/>
      <c r="DN198" s="21"/>
      <c r="DO198" s="21"/>
      <c r="DP198" s="21"/>
      <c r="DQ198" s="21"/>
      <c r="DR198" s="21"/>
      <c r="DS198" s="21"/>
      <c r="DT198" s="21"/>
      <c r="DU198" s="21"/>
      <c r="DV198" s="21"/>
    </row>
    <row r="199" spans="1:126" ht="12.75" customHeight="1">
      <c r="A199" s="21"/>
      <c r="B199" s="21"/>
      <c r="C199" s="79"/>
      <c r="D199" s="21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  <c r="AH199" s="21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1"/>
      <c r="AT199" s="21"/>
      <c r="AU199" s="21"/>
      <c r="AV199" s="21"/>
      <c r="AW199" s="21"/>
      <c r="AX199" s="21"/>
      <c r="AY199" s="21"/>
      <c r="AZ199" s="21"/>
      <c r="BA199" s="21"/>
      <c r="BB199" s="21"/>
      <c r="BC199" s="21"/>
      <c r="BD199" s="21"/>
      <c r="BE199" s="21"/>
      <c r="BF199" s="21"/>
      <c r="BG199" s="21"/>
      <c r="BH199" s="21"/>
      <c r="BI199" s="21"/>
      <c r="BJ199" s="21"/>
      <c r="BK199" s="21"/>
      <c r="BL199" s="21"/>
      <c r="BM199" s="21"/>
      <c r="BN199" s="21"/>
      <c r="BO199" s="21"/>
      <c r="BP199" s="21"/>
      <c r="BQ199" s="21"/>
      <c r="BR199" s="21"/>
      <c r="BS199" s="21"/>
      <c r="BT199" s="21"/>
      <c r="BU199" s="21"/>
      <c r="BV199" s="21"/>
      <c r="BW199" s="21"/>
      <c r="BX199" s="21"/>
      <c r="BY199" s="21"/>
      <c r="BZ199" s="21"/>
      <c r="CA199" s="21"/>
      <c r="CB199" s="21"/>
      <c r="CC199" s="21"/>
      <c r="CD199" s="21"/>
      <c r="CE199" s="21"/>
      <c r="CF199" s="21"/>
      <c r="CG199" s="21"/>
      <c r="CH199" s="21"/>
      <c r="CI199" s="21"/>
      <c r="CJ199" s="21"/>
      <c r="CK199" s="21"/>
      <c r="CL199" s="21"/>
      <c r="CM199" s="21"/>
      <c r="CN199" s="21"/>
      <c r="CO199" s="21"/>
      <c r="CP199" s="21"/>
      <c r="CQ199" s="21"/>
      <c r="CR199" s="21"/>
      <c r="CS199" s="21"/>
      <c r="CT199" s="21"/>
      <c r="CU199" s="21"/>
      <c r="CV199" s="21"/>
      <c r="CW199" s="21"/>
      <c r="CX199" s="21"/>
      <c r="CY199" s="21"/>
      <c r="CZ199" s="21"/>
      <c r="DA199" s="21"/>
      <c r="DB199" s="21"/>
      <c r="DC199" s="21"/>
      <c r="DD199" s="21"/>
      <c r="DE199" s="21"/>
      <c r="DF199" s="21"/>
      <c r="DG199" s="21"/>
      <c r="DH199" s="21"/>
      <c r="DI199" s="21"/>
      <c r="DJ199" s="21"/>
      <c r="DK199" s="21"/>
      <c r="DL199" s="21"/>
      <c r="DM199" s="21"/>
      <c r="DN199" s="21"/>
      <c r="DO199" s="21"/>
      <c r="DP199" s="21"/>
      <c r="DQ199" s="21"/>
      <c r="DR199" s="21"/>
      <c r="DS199" s="21"/>
      <c r="DT199" s="21"/>
      <c r="DU199" s="21"/>
      <c r="DV199" s="21"/>
    </row>
    <row r="200" spans="1:126" ht="12.75" customHeight="1">
      <c r="A200" s="21"/>
      <c r="B200" s="21"/>
      <c r="C200" s="79"/>
      <c r="D200" s="21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  <c r="AH200" s="21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  <c r="AT200" s="21"/>
      <c r="AU200" s="21"/>
      <c r="AV200" s="21"/>
      <c r="AW200" s="21"/>
      <c r="AX200" s="21"/>
      <c r="AY200" s="21"/>
      <c r="AZ200" s="21"/>
      <c r="BA200" s="21"/>
      <c r="BB200" s="21"/>
      <c r="BC200" s="21"/>
      <c r="BD200" s="21"/>
      <c r="BE200" s="21"/>
      <c r="BF200" s="21"/>
      <c r="BG200" s="21"/>
      <c r="BH200" s="21"/>
      <c r="BI200" s="21"/>
      <c r="BJ200" s="21"/>
      <c r="BK200" s="21"/>
      <c r="BL200" s="21"/>
      <c r="BM200" s="21"/>
      <c r="BN200" s="21"/>
      <c r="BO200" s="21"/>
      <c r="BP200" s="21"/>
      <c r="BQ200" s="21"/>
      <c r="BR200" s="21"/>
      <c r="BS200" s="21"/>
      <c r="BT200" s="21"/>
      <c r="BU200" s="21"/>
      <c r="BV200" s="21"/>
      <c r="BW200" s="21"/>
      <c r="BX200" s="21"/>
      <c r="BY200" s="21"/>
      <c r="BZ200" s="21"/>
      <c r="CA200" s="21"/>
      <c r="CB200" s="21"/>
      <c r="CC200" s="21"/>
      <c r="CD200" s="21"/>
      <c r="CE200" s="21"/>
      <c r="CF200" s="21"/>
      <c r="CG200" s="21"/>
      <c r="CH200" s="21"/>
      <c r="CI200" s="21"/>
      <c r="CJ200" s="21"/>
      <c r="CK200" s="21"/>
      <c r="CL200" s="21"/>
      <c r="CM200" s="21"/>
      <c r="CN200" s="21"/>
      <c r="CO200" s="21"/>
      <c r="CP200" s="21"/>
      <c r="CQ200" s="21"/>
      <c r="CR200" s="21"/>
      <c r="CS200" s="21"/>
      <c r="CT200" s="21"/>
      <c r="CU200" s="21"/>
      <c r="CV200" s="21"/>
      <c r="CW200" s="21"/>
      <c r="CX200" s="21"/>
      <c r="CY200" s="21"/>
      <c r="CZ200" s="21"/>
      <c r="DA200" s="21"/>
      <c r="DB200" s="21"/>
      <c r="DC200" s="21"/>
      <c r="DD200" s="21"/>
      <c r="DE200" s="21"/>
      <c r="DF200" s="21"/>
      <c r="DG200" s="21"/>
      <c r="DH200" s="21"/>
      <c r="DI200" s="21"/>
      <c r="DJ200" s="21"/>
      <c r="DK200" s="21"/>
      <c r="DL200" s="21"/>
      <c r="DM200" s="21"/>
      <c r="DN200" s="21"/>
      <c r="DO200" s="21"/>
      <c r="DP200" s="21"/>
      <c r="DQ200" s="21"/>
      <c r="DR200" s="21"/>
      <c r="DS200" s="21"/>
      <c r="DT200" s="21"/>
      <c r="DU200" s="21"/>
      <c r="DV200" s="21"/>
    </row>
    <row r="201" spans="1:126" ht="12.75" customHeight="1">
      <c r="A201" s="21"/>
      <c r="B201" s="21"/>
      <c r="C201" s="79"/>
      <c r="D201" s="21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  <c r="AH201" s="21"/>
      <c r="AI201" s="21"/>
      <c r="AJ201" s="21"/>
      <c r="AK201" s="21"/>
      <c r="AL201" s="21"/>
      <c r="AM201" s="21"/>
      <c r="AN201" s="21"/>
      <c r="AO201" s="21"/>
      <c r="AP201" s="21"/>
      <c r="AQ201" s="21"/>
      <c r="AR201" s="21"/>
      <c r="AS201" s="21"/>
      <c r="AT201" s="21"/>
      <c r="AU201" s="21"/>
      <c r="AV201" s="21"/>
      <c r="AW201" s="21"/>
      <c r="AX201" s="21"/>
      <c r="AY201" s="21"/>
      <c r="AZ201" s="21"/>
      <c r="BA201" s="21"/>
      <c r="BB201" s="21"/>
      <c r="BC201" s="21"/>
      <c r="BD201" s="21"/>
      <c r="BE201" s="21"/>
      <c r="BF201" s="21"/>
      <c r="BG201" s="21"/>
      <c r="BH201" s="21"/>
      <c r="BI201" s="21"/>
      <c r="BJ201" s="21"/>
      <c r="BK201" s="21"/>
      <c r="BL201" s="21"/>
      <c r="BM201" s="21"/>
      <c r="BN201" s="21"/>
      <c r="BO201" s="21"/>
      <c r="BP201" s="21"/>
      <c r="BQ201" s="21"/>
      <c r="BR201" s="21"/>
      <c r="BS201" s="21"/>
      <c r="BT201" s="21"/>
      <c r="BU201" s="21"/>
      <c r="BV201" s="21"/>
      <c r="BW201" s="21"/>
      <c r="BX201" s="21"/>
      <c r="BY201" s="21"/>
      <c r="BZ201" s="21"/>
      <c r="CA201" s="21"/>
      <c r="CB201" s="21"/>
      <c r="CC201" s="21"/>
      <c r="CD201" s="21"/>
      <c r="CE201" s="21"/>
      <c r="CF201" s="21"/>
      <c r="CG201" s="21"/>
      <c r="CH201" s="21"/>
      <c r="CI201" s="21"/>
      <c r="CJ201" s="21"/>
      <c r="CK201" s="21"/>
      <c r="CL201" s="21"/>
      <c r="CM201" s="21"/>
      <c r="CN201" s="21"/>
      <c r="CO201" s="21"/>
      <c r="CP201" s="21"/>
      <c r="CQ201" s="21"/>
      <c r="CR201" s="21"/>
      <c r="CS201" s="21"/>
      <c r="CT201" s="21"/>
      <c r="CU201" s="21"/>
      <c r="CV201" s="21"/>
      <c r="CW201" s="21"/>
      <c r="CX201" s="21"/>
      <c r="CY201" s="21"/>
      <c r="CZ201" s="21"/>
      <c r="DA201" s="21"/>
      <c r="DB201" s="21"/>
      <c r="DC201" s="21"/>
      <c r="DD201" s="21"/>
      <c r="DE201" s="21"/>
      <c r="DF201" s="21"/>
      <c r="DG201" s="21"/>
      <c r="DH201" s="21"/>
      <c r="DI201" s="21"/>
      <c r="DJ201" s="21"/>
      <c r="DK201" s="21"/>
      <c r="DL201" s="21"/>
      <c r="DM201" s="21"/>
      <c r="DN201" s="21"/>
      <c r="DO201" s="21"/>
      <c r="DP201" s="21"/>
      <c r="DQ201" s="21"/>
      <c r="DR201" s="21"/>
      <c r="DS201" s="21"/>
      <c r="DT201" s="21"/>
      <c r="DU201" s="21"/>
      <c r="DV201" s="21"/>
    </row>
    <row r="202" spans="1:126" ht="12.75" customHeight="1">
      <c r="A202" s="21"/>
      <c r="B202" s="21"/>
      <c r="C202" s="79"/>
      <c r="D202" s="21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  <c r="AH202" s="21"/>
      <c r="AI202" s="21"/>
      <c r="AJ202" s="21"/>
      <c r="AK202" s="21"/>
      <c r="AL202" s="21"/>
      <c r="AM202" s="21"/>
      <c r="AN202" s="21"/>
      <c r="AO202" s="21"/>
      <c r="AP202" s="21"/>
      <c r="AQ202" s="21"/>
      <c r="AR202" s="21"/>
      <c r="AS202" s="21"/>
      <c r="AT202" s="21"/>
      <c r="AU202" s="21"/>
      <c r="AV202" s="21"/>
      <c r="AW202" s="21"/>
      <c r="AX202" s="21"/>
      <c r="AY202" s="21"/>
      <c r="AZ202" s="21"/>
      <c r="BA202" s="21"/>
      <c r="BB202" s="21"/>
      <c r="BC202" s="21"/>
      <c r="BD202" s="21"/>
      <c r="BE202" s="21"/>
      <c r="BF202" s="21"/>
      <c r="BG202" s="21"/>
      <c r="BH202" s="21"/>
      <c r="BI202" s="21"/>
      <c r="BJ202" s="21"/>
      <c r="BK202" s="21"/>
      <c r="BL202" s="21"/>
      <c r="BM202" s="21"/>
      <c r="BN202" s="21"/>
      <c r="BO202" s="21"/>
      <c r="BP202" s="21"/>
      <c r="BQ202" s="21"/>
      <c r="BR202" s="21"/>
      <c r="BS202" s="21"/>
      <c r="BT202" s="21"/>
      <c r="BU202" s="21"/>
      <c r="BV202" s="21"/>
      <c r="BW202" s="21"/>
      <c r="BX202" s="21"/>
      <c r="BY202" s="21"/>
      <c r="BZ202" s="21"/>
      <c r="CA202" s="21"/>
      <c r="CB202" s="21"/>
      <c r="CC202" s="21"/>
      <c r="CD202" s="21"/>
      <c r="CE202" s="21"/>
      <c r="CF202" s="21"/>
      <c r="CG202" s="21"/>
      <c r="CH202" s="21"/>
      <c r="CI202" s="21"/>
      <c r="CJ202" s="21"/>
      <c r="CK202" s="21"/>
      <c r="CL202" s="21"/>
      <c r="CM202" s="21"/>
      <c r="CN202" s="21"/>
      <c r="CO202" s="21"/>
      <c r="CP202" s="21"/>
      <c r="CQ202" s="21"/>
      <c r="CR202" s="21"/>
      <c r="CS202" s="21"/>
      <c r="CT202" s="21"/>
      <c r="CU202" s="21"/>
      <c r="CV202" s="21"/>
      <c r="CW202" s="21"/>
      <c r="CX202" s="21"/>
      <c r="CY202" s="21"/>
      <c r="CZ202" s="21"/>
      <c r="DA202" s="21"/>
      <c r="DB202" s="21"/>
      <c r="DC202" s="21"/>
      <c r="DD202" s="21"/>
      <c r="DE202" s="21"/>
      <c r="DF202" s="21"/>
      <c r="DG202" s="21"/>
      <c r="DH202" s="21"/>
      <c r="DI202" s="21"/>
      <c r="DJ202" s="21"/>
      <c r="DK202" s="21"/>
      <c r="DL202" s="21"/>
      <c r="DM202" s="21"/>
      <c r="DN202" s="21"/>
      <c r="DO202" s="21"/>
      <c r="DP202" s="21"/>
      <c r="DQ202" s="21"/>
      <c r="DR202" s="21"/>
      <c r="DS202" s="21"/>
      <c r="DT202" s="21"/>
      <c r="DU202" s="21"/>
      <c r="DV202" s="21"/>
    </row>
    <row r="203" spans="1:126" ht="12.75" customHeight="1">
      <c r="A203" s="21"/>
      <c r="B203" s="21"/>
      <c r="C203" s="79"/>
      <c r="D203" s="21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  <c r="AH203" s="21"/>
      <c r="AI203" s="21"/>
      <c r="AJ203" s="21"/>
      <c r="AK203" s="21"/>
      <c r="AL203" s="21"/>
      <c r="AM203" s="21"/>
      <c r="AN203" s="21"/>
      <c r="AO203" s="21"/>
      <c r="AP203" s="21"/>
      <c r="AQ203" s="21"/>
      <c r="AR203" s="21"/>
      <c r="AS203" s="21"/>
      <c r="AT203" s="21"/>
      <c r="AU203" s="21"/>
      <c r="AV203" s="21"/>
      <c r="AW203" s="21"/>
      <c r="AX203" s="21"/>
      <c r="AY203" s="21"/>
      <c r="AZ203" s="21"/>
      <c r="BA203" s="21"/>
      <c r="BB203" s="21"/>
      <c r="BC203" s="21"/>
      <c r="BD203" s="21"/>
      <c r="BE203" s="21"/>
      <c r="BF203" s="21"/>
      <c r="BG203" s="21"/>
      <c r="BH203" s="21"/>
      <c r="BI203" s="21"/>
      <c r="BJ203" s="21"/>
      <c r="BK203" s="21"/>
      <c r="BL203" s="21"/>
      <c r="BM203" s="21"/>
      <c r="BN203" s="21"/>
      <c r="BO203" s="21"/>
      <c r="BP203" s="21"/>
      <c r="BQ203" s="21"/>
      <c r="BR203" s="21"/>
      <c r="BS203" s="21"/>
      <c r="BT203" s="21"/>
      <c r="BU203" s="21"/>
      <c r="BV203" s="21"/>
      <c r="BW203" s="21"/>
      <c r="BX203" s="21"/>
      <c r="BY203" s="21"/>
      <c r="BZ203" s="21"/>
      <c r="CA203" s="21"/>
      <c r="CB203" s="21"/>
      <c r="CC203" s="21"/>
      <c r="CD203" s="21"/>
      <c r="CE203" s="21"/>
      <c r="CF203" s="21"/>
      <c r="CG203" s="21"/>
      <c r="CH203" s="21"/>
      <c r="CI203" s="21"/>
      <c r="CJ203" s="21"/>
      <c r="CK203" s="21"/>
      <c r="CL203" s="21"/>
      <c r="CM203" s="21"/>
      <c r="CN203" s="21"/>
      <c r="CO203" s="21"/>
      <c r="CP203" s="21"/>
      <c r="CQ203" s="21"/>
      <c r="CR203" s="21"/>
      <c r="CS203" s="21"/>
      <c r="CT203" s="21"/>
      <c r="CU203" s="21"/>
      <c r="CV203" s="21"/>
      <c r="CW203" s="21"/>
      <c r="CX203" s="21"/>
      <c r="CY203" s="21"/>
      <c r="CZ203" s="21"/>
      <c r="DA203" s="21"/>
      <c r="DB203" s="21"/>
      <c r="DC203" s="21"/>
      <c r="DD203" s="21"/>
      <c r="DE203" s="21"/>
      <c r="DF203" s="21"/>
      <c r="DG203" s="21"/>
      <c r="DH203" s="21"/>
      <c r="DI203" s="21"/>
      <c r="DJ203" s="21"/>
      <c r="DK203" s="21"/>
      <c r="DL203" s="21"/>
      <c r="DM203" s="21"/>
      <c r="DN203" s="21"/>
      <c r="DO203" s="21"/>
      <c r="DP203" s="21"/>
      <c r="DQ203" s="21"/>
      <c r="DR203" s="21"/>
      <c r="DS203" s="21"/>
      <c r="DT203" s="21"/>
      <c r="DU203" s="21"/>
      <c r="DV203" s="21"/>
    </row>
    <row r="204" spans="1:126" ht="12.75" customHeight="1">
      <c r="A204" s="21"/>
      <c r="B204" s="21"/>
      <c r="C204" s="79"/>
      <c r="D204" s="21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  <c r="AH204" s="21"/>
      <c r="AI204" s="21"/>
      <c r="AJ204" s="21"/>
      <c r="AK204" s="21"/>
      <c r="AL204" s="21"/>
      <c r="AM204" s="21"/>
      <c r="AN204" s="21"/>
      <c r="AO204" s="21"/>
      <c r="AP204" s="21"/>
      <c r="AQ204" s="21"/>
      <c r="AR204" s="21"/>
      <c r="AS204" s="21"/>
      <c r="AT204" s="21"/>
      <c r="AU204" s="21"/>
      <c r="AV204" s="21"/>
      <c r="AW204" s="21"/>
      <c r="AX204" s="21"/>
      <c r="AY204" s="21"/>
      <c r="AZ204" s="21"/>
      <c r="BA204" s="21"/>
      <c r="BB204" s="21"/>
      <c r="BC204" s="21"/>
      <c r="BD204" s="21"/>
      <c r="BE204" s="21"/>
      <c r="BF204" s="21"/>
      <c r="BG204" s="21"/>
      <c r="BH204" s="21"/>
      <c r="BI204" s="21"/>
      <c r="BJ204" s="21"/>
      <c r="BK204" s="21"/>
      <c r="BL204" s="21"/>
      <c r="BM204" s="21"/>
      <c r="BN204" s="21"/>
      <c r="BO204" s="21"/>
      <c r="BP204" s="21"/>
      <c r="BQ204" s="21"/>
      <c r="BR204" s="21"/>
      <c r="BS204" s="21"/>
      <c r="BT204" s="21"/>
      <c r="BU204" s="21"/>
      <c r="BV204" s="21"/>
      <c r="BW204" s="21"/>
      <c r="BX204" s="21"/>
      <c r="BY204" s="21"/>
      <c r="BZ204" s="21"/>
      <c r="CA204" s="21"/>
      <c r="CB204" s="21"/>
      <c r="CC204" s="21"/>
      <c r="CD204" s="21"/>
      <c r="CE204" s="21"/>
      <c r="CF204" s="21"/>
      <c r="CG204" s="21"/>
      <c r="CH204" s="21"/>
      <c r="CI204" s="21"/>
      <c r="CJ204" s="21"/>
      <c r="CK204" s="21"/>
      <c r="CL204" s="21"/>
      <c r="CM204" s="21"/>
      <c r="CN204" s="21"/>
      <c r="CO204" s="21"/>
      <c r="CP204" s="21"/>
      <c r="CQ204" s="21"/>
      <c r="CR204" s="21"/>
      <c r="CS204" s="21"/>
      <c r="CT204" s="21"/>
      <c r="CU204" s="21"/>
      <c r="CV204" s="21"/>
      <c r="CW204" s="21"/>
      <c r="CX204" s="21"/>
      <c r="CY204" s="21"/>
      <c r="CZ204" s="21"/>
      <c r="DA204" s="21"/>
      <c r="DB204" s="21"/>
      <c r="DC204" s="21"/>
      <c r="DD204" s="21"/>
      <c r="DE204" s="21"/>
      <c r="DF204" s="21"/>
      <c r="DG204" s="21"/>
      <c r="DH204" s="21"/>
      <c r="DI204" s="21"/>
      <c r="DJ204" s="21"/>
      <c r="DK204" s="21"/>
      <c r="DL204" s="21"/>
      <c r="DM204" s="21"/>
      <c r="DN204" s="21"/>
      <c r="DO204" s="21"/>
      <c r="DP204" s="21"/>
      <c r="DQ204" s="21"/>
      <c r="DR204" s="21"/>
      <c r="DS204" s="21"/>
      <c r="DT204" s="21"/>
      <c r="DU204" s="21"/>
      <c r="DV204" s="21"/>
    </row>
    <row r="205" spans="1:126" ht="12.75" customHeight="1">
      <c r="A205" s="21"/>
      <c r="B205" s="21"/>
      <c r="C205" s="79"/>
      <c r="D205" s="21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  <c r="AH205" s="21"/>
      <c r="AI205" s="21"/>
      <c r="AJ205" s="21"/>
      <c r="AK205" s="21"/>
      <c r="AL205" s="21"/>
      <c r="AM205" s="21"/>
      <c r="AN205" s="21"/>
      <c r="AO205" s="21"/>
      <c r="AP205" s="21"/>
      <c r="AQ205" s="21"/>
      <c r="AR205" s="21"/>
      <c r="AS205" s="21"/>
      <c r="AT205" s="21"/>
      <c r="AU205" s="21"/>
      <c r="AV205" s="21"/>
      <c r="AW205" s="21"/>
      <c r="AX205" s="21"/>
      <c r="AY205" s="21"/>
      <c r="AZ205" s="21"/>
      <c r="BA205" s="21"/>
      <c r="BB205" s="21"/>
      <c r="BC205" s="21"/>
      <c r="BD205" s="21"/>
      <c r="BE205" s="21"/>
      <c r="BF205" s="21"/>
      <c r="BG205" s="21"/>
      <c r="BH205" s="21"/>
      <c r="BI205" s="21"/>
      <c r="BJ205" s="21"/>
      <c r="BK205" s="21"/>
      <c r="BL205" s="21"/>
      <c r="BM205" s="21"/>
      <c r="BN205" s="21"/>
      <c r="BO205" s="21"/>
      <c r="BP205" s="21"/>
      <c r="BQ205" s="21"/>
      <c r="BR205" s="21"/>
      <c r="BS205" s="21"/>
      <c r="BT205" s="21"/>
      <c r="BU205" s="21"/>
      <c r="BV205" s="21"/>
      <c r="BW205" s="21"/>
      <c r="BX205" s="21"/>
      <c r="BY205" s="21"/>
      <c r="BZ205" s="21"/>
      <c r="CA205" s="21"/>
      <c r="CB205" s="21"/>
      <c r="CC205" s="21"/>
      <c r="CD205" s="21"/>
      <c r="CE205" s="21"/>
      <c r="CF205" s="21"/>
      <c r="CG205" s="21"/>
      <c r="CH205" s="21"/>
      <c r="CI205" s="21"/>
      <c r="CJ205" s="21"/>
      <c r="CK205" s="21"/>
      <c r="CL205" s="21"/>
      <c r="CM205" s="21"/>
      <c r="CN205" s="21"/>
      <c r="CO205" s="21"/>
      <c r="CP205" s="21"/>
      <c r="CQ205" s="21"/>
      <c r="CR205" s="21"/>
      <c r="CS205" s="21"/>
      <c r="CT205" s="21"/>
      <c r="CU205" s="21"/>
      <c r="CV205" s="21"/>
      <c r="CW205" s="21"/>
      <c r="CX205" s="21"/>
      <c r="CY205" s="21"/>
      <c r="CZ205" s="21"/>
      <c r="DA205" s="21"/>
      <c r="DB205" s="21"/>
      <c r="DC205" s="21"/>
      <c r="DD205" s="21"/>
      <c r="DE205" s="21"/>
      <c r="DF205" s="21"/>
      <c r="DG205" s="21"/>
      <c r="DH205" s="21"/>
      <c r="DI205" s="21"/>
      <c r="DJ205" s="21"/>
      <c r="DK205" s="21"/>
      <c r="DL205" s="21"/>
      <c r="DM205" s="21"/>
      <c r="DN205" s="21"/>
      <c r="DO205" s="21"/>
      <c r="DP205" s="21"/>
      <c r="DQ205" s="21"/>
      <c r="DR205" s="21"/>
      <c r="DS205" s="21"/>
      <c r="DT205" s="21"/>
      <c r="DU205" s="21"/>
      <c r="DV205" s="21"/>
    </row>
    <row r="206" spans="1:126" ht="12.75" customHeight="1">
      <c r="A206" s="21"/>
      <c r="B206" s="21"/>
      <c r="C206" s="79"/>
      <c r="D206" s="21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  <c r="AU206" s="21"/>
      <c r="AV206" s="21"/>
      <c r="AW206" s="21"/>
      <c r="AX206" s="21"/>
      <c r="AY206" s="21"/>
      <c r="AZ206" s="21"/>
      <c r="BA206" s="21"/>
      <c r="BB206" s="21"/>
      <c r="BC206" s="21"/>
      <c r="BD206" s="21"/>
      <c r="BE206" s="21"/>
      <c r="BF206" s="21"/>
      <c r="BG206" s="21"/>
      <c r="BH206" s="21"/>
      <c r="BI206" s="21"/>
      <c r="BJ206" s="21"/>
      <c r="BK206" s="21"/>
      <c r="BL206" s="21"/>
      <c r="BM206" s="21"/>
      <c r="BN206" s="21"/>
      <c r="BO206" s="21"/>
      <c r="BP206" s="21"/>
      <c r="BQ206" s="21"/>
      <c r="BR206" s="21"/>
      <c r="BS206" s="21"/>
      <c r="BT206" s="21"/>
      <c r="BU206" s="21"/>
      <c r="BV206" s="21"/>
      <c r="BW206" s="21"/>
      <c r="BX206" s="21"/>
      <c r="BY206" s="21"/>
      <c r="BZ206" s="21"/>
      <c r="CA206" s="21"/>
      <c r="CB206" s="21"/>
      <c r="CC206" s="21"/>
      <c r="CD206" s="21"/>
      <c r="CE206" s="21"/>
      <c r="CF206" s="21"/>
      <c r="CG206" s="21"/>
      <c r="CH206" s="21"/>
      <c r="CI206" s="21"/>
      <c r="CJ206" s="21"/>
      <c r="CK206" s="21"/>
      <c r="CL206" s="21"/>
      <c r="CM206" s="21"/>
      <c r="CN206" s="21"/>
      <c r="CO206" s="21"/>
      <c r="CP206" s="21"/>
      <c r="CQ206" s="21"/>
      <c r="CR206" s="21"/>
      <c r="CS206" s="21"/>
      <c r="CT206" s="21"/>
      <c r="CU206" s="21"/>
      <c r="CV206" s="21"/>
      <c r="CW206" s="21"/>
      <c r="CX206" s="21"/>
      <c r="CY206" s="21"/>
      <c r="CZ206" s="21"/>
      <c r="DA206" s="21"/>
      <c r="DB206" s="21"/>
      <c r="DC206" s="21"/>
      <c r="DD206" s="21"/>
      <c r="DE206" s="21"/>
      <c r="DF206" s="21"/>
      <c r="DG206" s="21"/>
      <c r="DH206" s="21"/>
      <c r="DI206" s="21"/>
      <c r="DJ206" s="21"/>
      <c r="DK206" s="21"/>
      <c r="DL206" s="21"/>
      <c r="DM206" s="21"/>
      <c r="DN206" s="21"/>
      <c r="DO206" s="21"/>
      <c r="DP206" s="21"/>
      <c r="DQ206" s="21"/>
      <c r="DR206" s="21"/>
      <c r="DS206" s="21"/>
      <c r="DT206" s="21"/>
      <c r="DU206" s="21"/>
      <c r="DV206" s="21"/>
    </row>
    <row r="207" spans="1:126" ht="12.75" customHeight="1">
      <c r="A207" s="21"/>
      <c r="B207" s="21"/>
      <c r="C207" s="79"/>
      <c r="D207" s="21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  <c r="AH207" s="21"/>
      <c r="AI207" s="21"/>
      <c r="AJ207" s="21"/>
      <c r="AK207" s="21"/>
      <c r="AL207" s="21"/>
      <c r="AM207" s="21"/>
      <c r="AN207" s="21"/>
      <c r="AO207" s="21"/>
      <c r="AP207" s="21"/>
      <c r="AQ207" s="21"/>
      <c r="AR207" s="21"/>
      <c r="AS207" s="21"/>
      <c r="AT207" s="21"/>
      <c r="AU207" s="21"/>
      <c r="AV207" s="21"/>
      <c r="AW207" s="21"/>
      <c r="AX207" s="21"/>
      <c r="AY207" s="21"/>
      <c r="AZ207" s="21"/>
      <c r="BA207" s="21"/>
      <c r="BB207" s="21"/>
      <c r="BC207" s="21"/>
      <c r="BD207" s="21"/>
      <c r="BE207" s="21"/>
      <c r="BF207" s="21"/>
      <c r="BG207" s="21"/>
      <c r="BH207" s="21"/>
      <c r="BI207" s="21"/>
      <c r="BJ207" s="21"/>
      <c r="BK207" s="21"/>
      <c r="BL207" s="21"/>
      <c r="BM207" s="21"/>
      <c r="BN207" s="21"/>
      <c r="BO207" s="21"/>
      <c r="BP207" s="21"/>
      <c r="BQ207" s="21"/>
      <c r="BR207" s="21"/>
      <c r="BS207" s="21"/>
      <c r="BT207" s="21"/>
      <c r="BU207" s="21"/>
      <c r="BV207" s="21"/>
      <c r="BW207" s="21"/>
      <c r="BX207" s="21"/>
      <c r="BY207" s="21"/>
      <c r="BZ207" s="21"/>
      <c r="CA207" s="21"/>
      <c r="CB207" s="21"/>
      <c r="CC207" s="21"/>
      <c r="CD207" s="21"/>
      <c r="CE207" s="21"/>
      <c r="CF207" s="21"/>
      <c r="CG207" s="21"/>
      <c r="CH207" s="21"/>
      <c r="CI207" s="21"/>
      <c r="CJ207" s="21"/>
      <c r="CK207" s="21"/>
      <c r="CL207" s="21"/>
      <c r="CM207" s="21"/>
      <c r="CN207" s="21"/>
      <c r="CO207" s="21"/>
      <c r="CP207" s="21"/>
      <c r="CQ207" s="21"/>
      <c r="CR207" s="21"/>
      <c r="CS207" s="21"/>
      <c r="CT207" s="21"/>
      <c r="CU207" s="21"/>
      <c r="CV207" s="21"/>
      <c r="CW207" s="21"/>
      <c r="CX207" s="21"/>
      <c r="CY207" s="21"/>
      <c r="CZ207" s="21"/>
      <c r="DA207" s="21"/>
      <c r="DB207" s="21"/>
      <c r="DC207" s="21"/>
      <c r="DD207" s="21"/>
      <c r="DE207" s="21"/>
      <c r="DF207" s="21"/>
      <c r="DG207" s="21"/>
      <c r="DH207" s="21"/>
      <c r="DI207" s="21"/>
      <c r="DJ207" s="21"/>
      <c r="DK207" s="21"/>
      <c r="DL207" s="21"/>
      <c r="DM207" s="21"/>
      <c r="DN207" s="21"/>
      <c r="DO207" s="21"/>
      <c r="DP207" s="21"/>
      <c r="DQ207" s="21"/>
      <c r="DR207" s="21"/>
      <c r="DS207" s="21"/>
      <c r="DT207" s="21"/>
      <c r="DU207" s="21"/>
      <c r="DV207" s="21"/>
    </row>
    <row r="208" spans="1:126" ht="12.75" customHeight="1">
      <c r="A208" s="21"/>
      <c r="B208" s="21"/>
      <c r="C208" s="79"/>
      <c r="D208" s="21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  <c r="AH208" s="21"/>
      <c r="AI208" s="21"/>
      <c r="AJ208" s="21"/>
      <c r="AK208" s="21"/>
      <c r="AL208" s="21"/>
      <c r="AM208" s="21"/>
      <c r="AN208" s="21"/>
      <c r="AO208" s="21"/>
      <c r="AP208" s="21"/>
      <c r="AQ208" s="21"/>
      <c r="AR208" s="21"/>
      <c r="AS208" s="21"/>
      <c r="AT208" s="21"/>
      <c r="AU208" s="21"/>
      <c r="AV208" s="21"/>
      <c r="AW208" s="21"/>
      <c r="AX208" s="21"/>
      <c r="AY208" s="21"/>
      <c r="AZ208" s="21"/>
      <c r="BA208" s="21"/>
      <c r="BB208" s="21"/>
      <c r="BC208" s="21"/>
      <c r="BD208" s="21"/>
      <c r="BE208" s="21"/>
      <c r="BF208" s="21"/>
      <c r="BG208" s="21"/>
      <c r="BH208" s="21"/>
      <c r="BI208" s="21"/>
      <c r="BJ208" s="21"/>
      <c r="BK208" s="21"/>
      <c r="BL208" s="21"/>
      <c r="BM208" s="21"/>
      <c r="BN208" s="21"/>
      <c r="BO208" s="21"/>
      <c r="BP208" s="21"/>
      <c r="BQ208" s="21"/>
      <c r="BR208" s="21"/>
      <c r="BS208" s="21"/>
      <c r="BT208" s="21"/>
      <c r="BU208" s="21"/>
      <c r="BV208" s="21"/>
      <c r="BW208" s="21"/>
      <c r="BX208" s="21"/>
      <c r="BY208" s="21"/>
      <c r="BZ208" s="21"/>
      <c r="CA208" s="21"/>
      <c r="CB208" s="21"/>
      <c r="CC208" s="21"/>
      <c r="CD208" s="21"/>
      <c r="CE208" s="21"/>
      <c r="CF208" s="21"/>
      <c r="CG208" s="21"/>
      <c r="CH208" s="21"/>
      <c r="CI208" s="21"/>
      <c r="CJ208" s="21"/>
      <c r="CK208" s="21"/>
      <c r="CL208" s="21"/>
      <c r="CM208" s="21"/>
      <c r="CN208" s="21"/>
      <c r="CO208" s="21"/>
      <c r="CP208" s="21"/>
      <c r="CQ208" s="21"/>
      <c r="CR208" s="21"/>
      <c r="CS208" s="21"/>
      <c r="CT208" s="21"/>
      <c r="CU208" s="21"/>
      <c r="CV208" s="21"/>
      <c r="CW208" s="21"/>
      <c r="CX208" s="21"/>
      <c r="CY208" s="21"/>
      <c r="CZ208" s="21"/>
      <c r="DA208" s="21"/>
      <c r="DB208" s="21"/>
      <c r="DC208" s="21"/>
      <c r="DD208" s="21"/>
      <c r="DE208" s="21"/>
      <c r="DF208" s="21"/>
      <c r="DG208" s="21"/>
      <c r="DH208" s="21"/>
      <c r="DI208" s="21"/>
      <c r="DJ208" s="21"/>
      <c r="DK208" s="21"/>
      <c r="DL208" s="21"/>
      <c r="DM208" s="21"/>
      <c r="DN208" s="21"/>
      <c r="DO208" s="21"/>
      <c r="DP208" s="21"/>
      <c r="DQ208" s="21"/>
      <c r="DR208" s="21"/>
      <c r="DS208" s="21"/>
      <c r="DT208" s="21"/>
      <c r="DU208" s="21"/>
      <c r="DV208" s="21"/>
    </row>
    <row r="209" spans="1:126" ht="12.75" customHeight="1">
      <c r="A209" s="21"/>
      <c r="B209" s="21"/>
      <c r="C209" s="79"/>
      <c r="D209" s="21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  <c r="AH209" s="21"/>
      <c r="AI209" s="21"/>
      <c r="AJ209" s="21"/>
      <c r="AK209" s="21"/>
      <c r="AL209" s="21"/>
      <c r="AM209" s="21"/>
      <c r="AN209" s="21"/>
      <c r="AO209" s="21"/>
      <c r="AP209" s="21"/>
      <c r="AQ209" s="21"/>
      <c r="AR209" s="21"/>
      <c r="AS209" s="21"/>
      <c r="AT209" s="21"/>
      <c r="AU209" s="21"/>
      <c r="AV209" s="21"/>
      <c r="AW209" s="21"/>
      <c r="AX209" s="21"/>
      <c r="AY209" s="21"/>
      <c r="AZ209" s="21"/>
      <c r="BA209" s="21"/>
      <c r="BB209" s="21"/>
      <c r="BC209" s="21"/>
      <c r="BD209" s="21"/>
      <c r="BE209" s="21"/>
      <c r="BF209" s="21"/>
      <c r="BG209" s="21"/>
      <c r="BH209" s="21"/>
      <c r="BI209" s="21"/>
      <c r="BJ209" s="21"/>
      <c r="BK209" s="21"/>
      <c r="BL209" s="21"/>
      <c r="BM209" s="21"/>
      <c r="BN209" s="21"/>
      <c r="BO209" s="21"/>
      <c r="BP209" s="21"/>
      <c r="BQ209" s="21"/>
      <c r="BR209" s="21"/>
      <c r="BS209" s="21"/>
      <c r="BT209" s="21"/>
      <c r="BU209" s="21"/>
      <c r="BV209" s="21"/>
      <c r="BW209" s="21"/>
      <c r="BX209" s="21"/>
      <c r="BY209" s="21"/>
      <c r="BZ209" s="21"/>
      <c r="CA209" s="21"/>
      <c r="CB209" s="21"/>
      <c r="CC209" s="21"/>
      <c r="CD209" s="21"/>
      <c r="CE209" s="21"/>
      <c r="CF209" s="21"/>
      <c r="CG209" s="21"/>
      <c r="CH209" s="21"/>
      <c r="CI209" s="21"/>
      <c r="CJ209" s="21"/>
      <c r="CK209" s="21"/>
      <c r="CL209" s="21"/>
      <c r="CM209" s="21"/>
      <c r="CN209" s="21"/>
      <c r="CO209" s="21"/>
      <c r="CP209" s="21"/>
      <c r="CQ209" s="21"/>
      <c r="CR209" s="21"/>
      <c r="CS209" s="21"/>
      <c r="CT209" s="21"/>
      <c r="CU209" s="21"/>
      <c r="CV209" s="21"/>
      <c r="CW209" s="21"/>
      <c r="CX209" s="21"/>
      <c r="CY209" s="21"/>
      <c r="CZ209" s="21"/>
      <c r="DA209" s="21"/>
      <c r="DB209" s="21"/>
      <c r="DC209" s="21"/>
      <c r="DD209" s="21"/>
      <c r="DE209" s="21"/>
      <c r="DF209" s="21"/>
      <c r="DG209" s="21"/>
      <c r="DH209" s="21"/>
      <c r="DI209" s="21"/>
      <c r="DJ209" s="21"/>
      <c r="DK209" s="21"/>
      <c r="DL209" s="21"/>
      <c r="DM209" s="21"/>
      <c r="DN209" s="21"/>
      <c r="DO209" s="21"/>
      <c r="DP209" s="21"/>
      <c r="DQ209" s="21"/>
      <c r="DR209" s="21"/>
      <c r="DS209" s="21"/>
      <c r="DT209" s="21"/>
      <c r="DU209" s="21"/>
      <c r="DV209" s="21"/>
    </row>
    <row r="210" spans="1:126" ht="12.75" customHeight="1">
      <c r="A210" s="21"/>
      <c r="B210" s="21"/>
      <c r="C210" s="79"/>
      <c r="D210" s="21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  <c r="AH210" s="21"/>
      <c r="AI210" s="21"/>
      <c r="AJ210" s="21"/>
      <c r="AK210" s="21"/>
      <c r="AL210" s="21"/>
      <c r="AM210" s="21"/>
      <c r="AN210" s="21"/>
      <c r="AO210" s="21"/>
      <c r="AP210" s="21"/>
      <c r="AQ210" s="21"/>
      <c r="AR210" s="21"/>
      <c r="AS210" s="21"/>
      <c r="AT210" s="21"/>
      <c r="AU210" s="21"/>
      <c r="AV210" s="21"/>
      <c r="AW210" s="21"/>
      <c r="AX210" s="21"/>
      <c r="AY210" s="21"/>
      <c r="AZ210" s="21"/>
      <c r="BA210" s="21"/>
      <c r="BB210" s="21"/>
      <c r="BC210" s="21"/>
      <c r="BD210" s="21"/>
      <c r="BE210" s="21"/>
      <c r="BF210" s="21"/>
      <c r="BG210" s="21"/>
      <c r="BH210" s="21"/>
      <c r="BI210" s="21"/>
      <c r="BJ210" s="21"/>
      <c r="BK210" s="21"/>
      <c r="BL210" s="21"/>
      <c r="BM210" s="21"/>
      <c r="BN210" s="21"/>
      <c r="BO210" s="21"/>
      <c r="BP210" s="21"/>
      <c r="BQ210" s="21"/>
      <c r="BR210" s="21"/>
      <c r="BS210" s="21"/>
      <c r="BT210" s="21"/>
      <c r="BU210" s="21"/>
      <c r="BV210" s="21"/>
      <c r="BW210" s="21"/>
      <c r="BX210" s="21"/>
      <c r="BY210" s="21"/>
      <c r="BZ210" s="21"/>
      <c r="CA210" s="21"/>
      <c r="CB210" s="21"/>
      <c r="CC210" s="21"/>
      <c r="CD210" s="21"/>
      <c r="CE210" s="21"/>
      <c r="CF210" s="21"/>
      <c r="CG210" s="21"/>
      <c r="CH210" s="21"/>
      <c r="CI210" s="21"/>
      <c r="CJ210" s="21"/>
      <c r="CK210" s="21"/>
      <c r="CL210" s="21"/>
      <c r="CM210" s="21"/>
      <c r="CN210" s="21"/>
      <c r="CO210" s="21"/>
      <c r="CP210" s="21"/>
      <c r="CQ210" s="21"/>
      <c r="CR210" s="21"/>
      <c r="CS210" s="21"/>
      <c r="CT210" s="21"/>
      <c r="CU210" s="21"/>
      <c r="CV210" s="21"/>
      <c r="CW210" s="21"/>
      <c r="CX210" s="21"/>
      <c r="CY210" s="21"/>
      <c r="CZ210" s="21"/>
      <c r="DA210" s="21"/>
      <c r="DB210" s="21"/>
      <c r="DC210" s="21"/>
      <c r="DD210" s="21"/>
      <c r="DE210" s="21"/>
      <c r="DF210" s="21"/>
      <c r="DG210" s="21"/>
      <c r="DH210" s="21"/>
      <c r="DI210" s="21"/>
      <c r="DJ210" s="21"/>
      <c r="DK210" s="21"/>
      <c r="DL210" s="21"/>
      <c r="DM210" s="21"/>
      <c r="DN210" s="21"/>
      <c r="DO210" s="21"/>
      <c r="DP210" s="21"/>
      <c r="DQ210" s="21"/>
      <c r="DR210" s="21"/>
      <c r="DS210" s="21"/>
      <c r="DT210" s="21"/>
      <c r="DU210" s="21"/>
      <c r="DV210" s="21"/>
    </row>
    <row r="211" spans="1:126" ht="12.75" customHeight="1">
      <c r="A211" s="21"/>
      <c r="B211" s="21"/>
      <c r="C211" s="79"/>
      <c r="D211" s="21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1"/>
      <c r="AU211" s="21"/>
      <c r="AV211" s="21"/>
      <c r="AW211" s="21"/>
      <c r="AX211" s="21"/>
      <c r="AY211" s="21"/>
      <c r="AZ211" s="21"/>
      <c r="BA211" s="21"/>
      <c r="BB211" s="21"/>
      <c r="BC211" s="21"/>
      <c r="BD211" s="21"/>
      <c r="BE211" s="21"/>
      <c r="BF211" s="21"/>
      <c r="BG211" s="21"/>
      <c r="BH211" s="21"/>
      <c r="BI211" s="21"/>
      <c r="BJ211" s="21"/>
      <c r="BK211" s="21"/>
      <c r="BL211" s="21"/>
      <c r="BM211" s="21"/>
      <c r="BN211" s="21"/>
      <c r="BO211" s="21"/>
      <c r="BP211" s="21"/>
      <c r="BQ211" s="21"/>
      <c r="BR211" s="21"/>
      <c r="BS211" s="21"/>
      <c r="BT211" s="21"/>
      <c r="BU211" s="21"/>
      <c r="BV211" s="21"/>
      <c r="BW211" s="21"/>
      <c r="BX211" s="21"/>
      <c r="BY211" s="21"/>
      <c r="BZ211" s="21"/>
      <c r="CA211" s="21"/>
      <c r="CB211" s="21"/>
      <c r="CC211" s="21"/>
      <c r="CD211" s="21"/>
      <c r="CE211" s="21"/>
      <c r="CF211" s="21"/>
      <c r="CG211" s="21"/>
      <c r="CH211" s="21"/>
      <c r="CI211" s="21"/>
      <c r="CJ211" s="21"/>
      <c r="CK211" s="21"/>
      <c r="CL211" s="21"/>
      <c r="CM211" s="21"/>
      <c r="CN211" s="21"/>
      <c r="CO211" s="21"/>
      <c r="CP211" s="21"/>
      <c r="CQ211" s="21"/>
      <c r="CR211" s="21"/>
      <c r="CS211" s="21"/>
      <c r="CT211" s="21"/>
      <c r="CU211" s="21"/>
      <c r="CV211" s="21"/>
      <c r="CW211" s="21"/>
      <c r="CX211" s="21"/>
      <c r="CY211" s="21"/>
      <c r="CZ211" s="21"/>
      <c r="DA211" s="21"/>
      <c r="DB211" s="21"/>
      <c r="DC211" s="21"/>
      <c r="DD211" s="21"/>
      <c r="DE211" s="21"/>
      <c r="DF211" s="21"/>
      <c r="DG211" s="21"/>
      <c r="DH211" s="21"/>
      <c r="DI211" s="21"/>
      <c r="DJ211" s="21"/>
      <c r="DK211" s="21"/>
      <c r="DL211" s="21"/>
      <c r="DM211" s="21"/>
      <c r="DN211" s="21"/>
      <c r="DO211" s="21"/>
      <c r="DP211" s="21"/>
      <c r="DQ211" s="21"/>
      <c r="DR211" s="21"/>
      <c r="DS211" s="21"/>
      <c r="DT211" s="21"/>
      <c r="DU211" s="21"/>
      <c r="DV211" s="21"/>
    </row>
    <row r="212" spans="1:126" ht="12.75" customHeight="1">
      <c r="A212" s="21"/>
      <c r="B212" s="21"/>
      <c r="C212" s="79"/>
      <c r="D212" s="21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  <c r="AH212" s="21"/>
      <c r="AI212" s="21"/>
      <c r="AJ212" s="21"/>
      <c r="AK212" s="21"/>
      <c r="AL212" s="21"/>
      <c r="AM212" s="21"/>
      <c r="AN212" s="21"/>
      <c r="AO212" s="21"/>
      <c r="AP212" s="21"/>
      <c r="AQ212" s="21"/>
      <c r="AR212" s="21"/>
      <c r="AS212" s="21"/>
      <c r="AT212" s="21"/>
      <c r="AU212" s="21"/>
      <c r="AV212" s="21"/>
      <c r="AW212" s="21"/>
      <c r="AX212" s="21"/>
      <c r="AY212" s="21"/>
      <c r="AZ212" s="21"/>
      <c r="BA212" s="21"/>
      <c r="BB212" s="21"/>
      <c r="BC212" s="21"/>
      <c r="BD212" s="21"/>
      <c r="BE212" s="21"/>
      <c r="BF212" s="21"/>
      <c r="BG212" s="21"/>
      <c r="BH212" s="21"/>
      <c r="BI212" s="21"/>
      <c r="BJ212" s="21"/>
      <c r="BK212" s="21"/>
      <c r="BL212" s="21"/>
      <c r="BM212" s="21"/>
      <c r="BN212" s="21"/>
      <c r="BO212" s="21"/>
      <c r="BP212" s="21"/>
      <c r="BQ212" s="21"/>
      <c r="BR212" s="21"/>
      <c r="BS212" s="21"/>
      <c r="BT212" s="21"/>
      <c r="BU212" s="21"/>
      <c r="BV212" s="21"/>
      <c r="BW212" s="21"/>
      <c r="BX212" s="21"/>
      <c r="BY212" s="21"/>
      <c r="BZ212" s="21"/>
      <c r="CA212" s="21"/>
      <c r="CB212" s="21"/>
      <c r="CC212" s="21"/>
      <c r="CD212" s="21"/>
      <c r="CE212" s="21"/>
      <c r="CF212" s="21"/>
      <c r="CG212" s="21"/>
      <c r="CH212" s="21"/>
      <c r="CI212" s="21"/>
      <c r="CJ212" s="21"/>
      <c r="CK212" s="21"/>
      <c r="CL212" s="21"/>
      <c r="CM212" s="21"/>
      <c r="CN212" s="21"/>
      <c r="CO212" s="21"/>
      <c r="CP212" s="21"/>
      <c r="CQ212" s="21"/>
      <c r="CR212" s="21"/>
      <c r="CS212" s="21"/>
      <c r="CT212" s="21"/>
      <c r="CU212" s="21"/>
      <c r="CV212" s="21"/>
      <c r="CW212" s="21"/>
      <c r="CX212" s="21"/>
      <c r="CY212" s="21"/>
      <c r="CZ212" s="21"/>
      <c r="DA212" s="21"/>
      <c r="DB212" s="21"/>
      <c r="DC212" s="21"/>
      <c r="DD212" s="21"/>
      <c r="DE212" s="21"/>
      <c r="DF212" s="21"/>
      <c r="DG212" s="21"/>
      <c r="DH212" s="21"/>
      <c r="DI212" s="21"/>
      <c r="DJ212" s="21"/>
      <c r="DK212" s="21"/>
      <c r="DL212" s="21"/>
      <c r="DM212" s="21"/>
      <c r="DN212" s="21"/>
      <c r="DO212" s="21"/>
      <c r="DP212" s="21"/>
      <c r="DQ212" s="21"/>
      <c r="DR212" s="21"/>
      <c r="DS212" s="21"/>
      <c r="DT212" s="21"/>
      <c r="DU212" s="21"/>
      <c r="DV212" s="21"/>
    </row>
    <row r="213" spans="1:126" ht="12.75" customHeight="1">
      <c r="A213" s="21"/>
      <c r="B213" s="21"/>
      <c r="C213" s="79"/>
      <c r="D213" s="21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  <c r="AH213" s="21"/>
      <c r="AI213" s="21"/>
      <c r="AJ213" s="21"/>
      <c r="AK213" s="21"/>
      <c r="AL213" s="21"/>
      <c r="AM213" s="21"/>
      <c r="AN213" s="21"/>
      <c r="AO213" s="21"/>
      <c r="AP213" s="21"/>
      <c r="AQ213" s="21"/>
      <c r="AR213" s="21"/>
      <c r="AS213" s="21"/>
      <c r="AT213" s="21"/>
      <c r="AU213" s="21"/>
      <c r="AV213" s="21"/>
      <c r="AW213" s="21"/>
      <c r="AX213" s="21"/>
      <c r="AY213" s="21"/>
      <c r="AZ213" s="21"/>
      <c r="BA213" s="21"/>
      <c r="BB213" s="21"/>
      <c r="BC213" s="21"/>
      <c r="BD213" s="21"/>
      <c r="BE213" s="21"/>
      <c r="BF213" s="21"/>
      <c r="BG213" s="21"/>
      <c r="BH213" s="21"/>
      <c r="BI213" s="21"/>
      <c r="BJ213" s="21"/>
      <c r="BK213" s="21"/>
      <c r="BL213" s="21"/>
      <c r="BM213" s="21"/>
      <c r="BN213" s="21"/>
      <c r="BO213" s="21"/>
      <c r="BP213" s="21"/>
      <c r="BQ213" s="21"/>
      <c r="BR213" s="21"/>
      <c r="BS213" s="21"/>
      <c r="BT213" s="21"/>
      <c r="BU213" s="21"/>
      <c r="BV213" s="21"/>
      <c r="BW213" s="21"/>
      <c r="BX213" s="21"/>
      <c r="BY213" s="21"/>
      <c r="BZ213" s="21"/>
      <c r="CA213" s="21"/>
      <c r="CB213" s="21"/>
      <c r="CC213" s="21"/>
      <c r="CD213" s="21"/>
      <c r="CE213" s="21"/>
      <c r="CF213" s="21"/>
      <c r="CG213" s="21"/>
      <c r="CH213" s="21"/>
      <c r="CI213" s="21"/>
      <c r="CJ213" s="21"/>
      <c r="CK213" s="21"/>
      <c r="CL213" s="21"/>
      <c r="CM213" s="21"/>
      <c r="CN213" s="21"/>
      <c r="CO213" s="21"/>
      <c r="CP213" s="21"/>
      <c r="CQ213" s="21"/>
      <c r="CR213" s="21"/>
      <c r="CS213" s="21"/>
      <c r="CT213" s="21"/>
      <c r="CU213" s="21"/>
      <c r="CV213" s="21"/>
      <c r="CW213" s="21"/>
      <c r="CX213" s="21"/>
      <c r="CY213" s="21"/>
      <c r="CZ213" s="21"/>
      <c r="DA213" s="21"/>
      <c r="DB213" s="21"/>
      <c r="DC213" s="21"/>
      <c r="DD213" s="21"/>
      <c r="DE213" s="21"/>
      <c r="DF213" s="21"/>
      <c r="DG213" s="21"/>
      <c r="DH213" s="21"/>
      <c r="DI213" s="21"/>
      <c r="DJ213" s="21"/>
      <c r="DK213" s="21"/>
      <c r="DL213" s="21"/>
      <c r="DM213" s="21"/>
      <c r="DN213" s="21"/>
      <c r="DO213" s="21"/>
      <c r="DP213" s="21"/>
      <c r="DQ213" s="21"/>
      <c r="DR213" s="21"/>
      <c r="DS213" s="21"/>
      <c r="DT213" s="21"/>
      <c r="DU213" s="21"/>
      <c r="DV213" s="21"/>
    </row>
    <row r="214" spans="1:126" ht="12.75" customHeight="1">
      <c r="A214" s="21"/>
      <c r="B214" s="21"/>
      <c r="C214" s="79"/>
      <c r="D214" s="21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  <c r="AH214" s="21"/>
      <c r="AI214" s="21"/>
      <c r="AJ214" s="21"/>
      <c r="AK214" s="21"/>
      <c r="AL214" s="21"/>
      <c r="AM214" s="21"/>
      <c r="AN214" s="21"/>
      <c r="AO214" s="21"/>
      <c r="AP214" s="21"/>
      <c r="AQ214" s="21"/>
      <c r="AR214" s="21"/>
      <c r="AS214" s="21"/>
      <c r="AT214" s="21"/>
      <c r="AU214" s="21"/>
      <c r="AV214" s="21"/>
      <c r="AW214" s="21"/>
      <c r="AX214" s="21"/>
      <c r="AY214" s="21"/>
      <c r="AZ214" s="21"/>
      <c r="BA214" s="21"/>
      <c r="BB214" s="21"/>
      <c r="BC214" s="21"/>
      <c r="BD214" s="21"/>
      <c r="BE214" s="21"/>
      <c r="BF214" s="21"/>
      <c r="BG214" s="21"/>
      <c r="BH214" s="21"/>
      <c r="BI214" s="21"/>
      <c r="BJ214" s="21"/>
      <c r="BK214" s="21"/>
      <c r="BL214" s="21"/>
      <c r="BM214" s="21"/>
      <c r="BN214" s="21"/>
      <c r="BO214" s="21"/>
      <c r="BP214" s="21"/>
      <c r="BQ214" s="21"/>
      <c r="BR214" s="21"/>
      <c r="BS214" s="21"/>
      <c r="BT214" s="21"/>
      <c r="BU214" s="21"/>
      <c r="BV214" s="21"/>
      <c r="BW214" s="21"/>
      <c r="BX214" s="21"/>
      <c r="BY214" s="21"/>
      <c r="BZ214" s="21"/>
      <c r="CA214" s="21"/>
      <c r="CB214" s="21"/>
      <c r="CC214" s="21"/>
      <c r="CD214" s="21"/>
      <c r="CE214" s="21"/>
      <c r="CF214" s="21"/>
      <c r="CG214" s="21"/>
      <c r="CH214" s="21"/>
      <c r="CI214" s="21"/>
      <c r="CJ214" s="21"/>
      <c r="CK214" s="21"/>
      <c r="CL214" s="21"/>
      <c r="CM214" s="21"/>
      <c r="CN214" s="21"/>
      <c r="CO214" s="21"/>
      <c r="CP214" s="21"/>
      <c r="CQ214" s="21"/>
      <c r="CR214" s="21"/>
      <c r="CS214" s="21"/>
      <c r="CT214" s="21"/>
      <c r="CU214" s="21"/>
      <c r="CV214" s="21"/>
      <c r="CW214" s="21"/>
      <c r="CX214" s="21"/>
      <c r="CY214" s="21"/>
      <c r="CZ214" s="21"/>
      <c r="DA214" s="21"/>
      <c r="DB214" s="21"/>
      <c r="DC214" s="21"/>
      <c r="DD214" s="21"/>
      <c r="DE214" s="21"/>
      <c r="DF214" s="21"/>
      <c r="DG214" s="21"/>
      <c r="DH214" s="21"/>
      <c r="DI214" s="21"/>
      <c r="DJ214" s="21"/>
      <c r="DK214" s="21"/>
      <c r="DL214" s="21"/>
      <c r="DM214" s="21"/>
      <c r="DN214" s="21"/>
      <c r="DO214" s="21"/>
      <c r="DP214" s="21"/>
      <c r="DQ214" s="21"/>
      <c r="DR214" s="21"/>
      <c r="DS214" s="21"/>
      <c r="DT214" s="21"/>
      <c r="DU214" s="21"/>
      <c r="DV214" s="21"/>
    </row>
    <row r="215" spans="1:126" ht="12.75" customHeight="1">
      <c r="A215" s="21"/>
      <c r="B215" s="21"/>
      <c r="C215" s="79"/>
      <c r="D215" s="21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  <c r="AH215" s="21"/>
      <c r="AI215" s="21"/>
      <c r="AJ215" s="21"/>
      <c r="AK215" s="21"/>
      <c r="AL215" s="21"/>
      <c r="AM215" s="21"/>
      <c r="AN215" s="21"/>
      <c r="AO215" s="21"/>
      <c r="AP215" s="21"/>
      <c r="AQ215" s="21"/>
      <c r="AR215" s="21"/>
      <c r="AS215" s="21"/>
      <c r="AT215" s="21"/>
      <c r="AU215" s="21"/>
      <c r="AV215" s="21"/>
      <c r="AW215" s="21"/>
      <c r="AX215" s="21"/>
      <c r="AY215" s="21"/>
      <c r="AZ215" s="21"/>
      <c r="BA215" s="21"/>
      <c r="BB215" s="21"/>
      <c r="BC215" s="21"/>
      <c r="BD215" s="21"/>
      <c r="BE215" s="21"/>
      <c r="BF215" s="21"/>
      <c r="BG215" s="21"/>
      <c r="BH215" s="21"/>
      <c r="BI215" s="21"/>
      <c r="BJ215" s="21"/>
      <c r="BK215" s="21"/>
      <c r="BL215" s="21"/>
      <c r="BM215" s="21"/>
      <c r="BN215" s="21"/>
      <c r="BO215" s="21"/>
      <c r="BP215" s="21"/>
      <c r="BQ215" s="21"/>
      <c r="BR215" s="21"/>
      <c r="BS215" s="21"/>
      <c r="BT215" s="21"/>
      <c r="BU215" s="21"/>
      <c r="BV215" s="21"/>
      <c r="BW215" s="21"/>
      <c r="BX215" s="21"/>
      <c r="BY215" s="21"/>
      <c r="BZ215" s="21"/>
      <c r="CA215" s="21"/>
      <c r="CB215" s="21"/>
      <c r="CC215" s="21"/>
      <c r="CD215" s="21"/>
      <c r="CE215" s="21"/>
      <c r="CF215" s="21"/>
      <c r="CG215" s="21"/>
      <c r="CH215" s="21"/>
      <c r="CI215" s="21"/>
      <c r="CJ215" s="21"/>
      <c r="CK215" s="21"/>
      <c r="CL215" s="21"/>
      <c r="CM215" s="21"/>
      <c r="CN215" s="21"/>
      <c r="CO215" s="21"/>
      <c r="CP215" s="21"/>
      <c r="CQ215" s="21"/>
      <c r="CR215" s="21"/>
      <c r="CS215" s="21"/>
      <c r="CT215" s="21"/>
      <c r="CU215" s="21"/>
      <c r="CV215" s="21"/>
      <c r="CW215" s="21"/>
      <c r="CX215" s="21"/>
      <c r="CY215" s="21"/>
      <c r="CZ215" s="21"/>
      <c r="DA215" s="21"/>
      <c r="DB215" s="21"/>
      <c r="DC215" s="21"/>
      <c r="DD215" s="21"/>
      <c r="DE215" s="21"/>
      <c r="DF215" s="21"/>
      <c r="DG215" s="21"/>
      <c r="DH215" s="21"/>
      <c r="DI215" s="21"/>
      <c r="DJ215" s="21"/>
      <c r="DK215" s="21"/>
      <c r="DL215" s="21"/>
      <c r="DM215" s="21"/>
      <c r="DN215" s="21"/>
      <c r="DO215" s="21"/>
      <c r="DP215" s="21"/>
      <c r="DQ215" s="21"/>
      <c r="DR215" s="21"/>
      <c r="DS215" s="21"/>
      <c r="DT215" s="21"/>
      <c r="DU215" s="21"/>
      <c r="DV215" s="21"/>
    </row>
    <row r="216" spans="1:126" ht="12.75" customHeight="1">
      <c r="A216" s="21"/>
      <c r="B216" s="21"/>
      <c r="C216" s="79"/>
      <c r="D216" s="21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  <c r="AH216" s="21"/>
      <c r="AI216" s="21"/>
      <c r="AJ216" s="21"/>
      <c r="AK216" s="21"/>
      <c r="AL216" s="21"/>
      <c r="AM216" s="21"/>
      <c r="AN216" s="21"/>
      <c r="AO216" s="21"/>
      <c r="AP216" s="21"/>
      <c r="AQ216" s="21"/>
      <c r="AR216" s="21"/>
      <c r="AS216" s="21"/>
      <c r="AT216" s="21"/>
      <c r="AU216" s="21"/>
      <c r="AV216" s="21"/>
      <c r="AW216" s="21"/>
      <c r="AX216" s="21"/>
      <c r="AY216" s="21"/>
      <c r="AZ216" s="21"/>
      <c r="BA216" s="21"/>
      <c r="BB216" s="21"/>
      <c r="BC216" s="21"/>
      <c r="BD216" s="21"/>
      <c r="BE216" s="21"/>
      <c r="BF216" s="21"/>
      <c r="BG216" s="21"/>
      <c r="BH216" s="21"/>
      <c r="BI216" s="21"/>
      <c r="BJ216" s="21"/>
      <c r="BK216" s="21"/>
      <c r="BL216" s="21"/>
      <c r="BM216" s="21"/>
      <c r="BN216" s="21"/>
      <c r="BO216" s="21"/>
      <c r="BP216" s="21"/>
      <c r="BQ216" s="21"/>
      <c r="BR216" s="21"/>
      <c r="BS216" s="21"/>
      <c r="BT216" s="21"/>
      <c r="BU216" s="21"/>
      <c r="BV216" s="21"/>
      <c r="BW216" s="21"/>
      <c r="BX216" s="21"/>
      <c r="BY216" s="21"/>
      <c r="BZ216" s="21"/>
      <c r="CA216" s="21"/>
      <c r="CB216" s="21"/>
      <c r="CC216" s="21"/>
      <c r="CD216" s="21"/>
      <c r="CE216" s="21"/>
      <c r="CF216" s="21"/>
      <c r="CG216" s="21"/>
      <c r="CH216" s="21"/>
      <c r="CI216" s="21"/>
      <c r="CJ216" s="21"/>
      <c r="CK216" s="21"/>
      <c r="CL216" s="21"/>
      <c r="CM216" s="21"/>
      <c r="CN216" s="21"/>
      <c r="CO216" s="21"/>
      <c r="CP216" s="21"/>
      <c r="CQ216" s="21"/>
      <c r="CR216" s="21"/>
      <c r="CS216" s="21"/>
      <c r="CT216" s="21"/>
      <c r="CU216" s="21"/>
      <c r="CV216" s="21"/>
      <c r="CW216" s="21"/>
      <c r="CX216" s="21"/>
      <c r="CY216" s="21"/>
      <c r="CZ216" s="21"/>
      <c r="DA216" s="21"/>
      <c r="DB216" s="21"/>
      <c r="DC216" s="21"/>
      <c r="DD216" s="21"/>
      <c r="DE216" s="21"/>
      <c r="DF216" s="21"/>
      <c r="DG216" s="21"/>
      <c r="DH216" s="21"/>
      <c r="DI216" s="21"/>
      <c r="DJ216" s="21"/>
      <c r="DK216" s="21"/>
      <c r="DL216" s="21"/>
      <c r="DM216" s="21"/>
      <c r="DN216" s="21"/>
      <c r="DO216" s="21"/>
      <c r="DP216" s="21"/>
      <c r="DQ216" s="21"/>
      <c r="DR216" s="21"/>
      <c r="DS216" s="21"/>
      <c r="DT216" s="21"/>
      <c r="DU216" s="21"/>
      <c r="DV216" s="21"/>
    </row>
    <row r="217" spans="1:126" ht="12.75" customHeight="1">
      <c r="A217" s="21"/>
      <c r="B217" s="21"/>
      <c r="C217" s="79"/>
      <c r="D217" s="21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  <c r="AH217" s="21"/>
      <c r="AI217" s="21"/>
      <c r="AJ217" s="21"/>
      <c r="AK217" s="21"/>
      <c r="AL217" s="21"/>
      <c r="AM217" s="21"/>
      <c r="AN217" s="21"/>
      <c r="AO217" s="21"/>
      <c r="AP217" s="21"/>
      <c r="AQ217" s="21"/>
      <c r="AR217" s="21"/>
      <c r="AS217" s="21"/>
      <c r="AT217" s="21"/>
      <c r="AU217" s="21"/>
      <c r="AV217" s="21"/>
      <c r="AW217" s="21"/>
      <c r="AX217" s="21"/>
      <c r="AY217" s="21"/>
      <c r="AZ217" s="21"/>
      <c r="BA217" s="21"/>
      <c r="BB217" s="21"/>
      <c r="BC217" s="21"/>
      <c r="BD217" s="21"/>
      <c r="BE217" s="21"/>
      <c r="BF217" s="21"/>
      <c r="BG217" s="21"/>
      <c r="BH217" s="21"/>
      <c r="BI217" s="21"/>
      <c r="BJ217" s="21"/>
      <c r="BK217" s="21"/>
      <c r="BL217" s="21"/>
      <c r="BM217" s="21"/>
      <c r="BN217" s="21"/>
      <c r="BO217" s="21"/>
      <c r="BP217" s="21"/>
      <c r="BQ217" s="21"/>
      <c r="BR217" s="21"/>
      <c r="BS217" s="21"/>
      <c r="BT217" s="21"/>
      <c r="BU217" s="21"/>
      <c r="BV217" s="21"/>
      <c r="BW217" s="21"/>
      <c r="BX217" s="21"/>
      <c r="BY217" s="21"/>
      <c r="BZ217" s="21"/>
      <c r="CA217" s="21"/>
      <c r="CB217" s="21"/>
      <c r="CC217" s="21"/>
      <c r="CD217" s="21"/>
      <c r="CE217" s="21"/>
      <c r="CF217" s="21"/>
      <c r="CG217" s="21"/>
      <c r="CH217" s="21"/>
      <c r="CI217" s="21"/>
      <c r="CJ217" s="21"/>
      <c r="CK217" s="21"/>
      <c r="CL217" s="21"/>
      <c r="CM217" s="21"/>
      <c r="CN217" s="21"/>
      <c r="CO217" s="21"/>
      <c r="CP217" s="21"/>
      <c r="CQ217" s="21"/>
      <c r="CR217" s="21"/>
      <c r="CS217" s="21"/>
      <c r="CT217" s="21"/>
      <c r="CU217" s="21"/>
      <c r="CV217" s="21"/>
      <c r="CW217" s="21"/>
      <c r="CX217" s="21"/>
      <c r="CY217" s="21"/>
      <c r="CZ217" s="21"/>
      <c r="DA217" s="21"/>
      <c r="DB217" s="21"/>
      <c r="DC217" s="21"/>
      <c r="DD217" s="21"/>
      <c r="DE217" s="21"/>
      <c r="DF217" s="21"/>
      <c r="DG217" s="21"/>
      <c r="DH217" s="21"/>
      <c r="DI217" s="21"/>
      <c r="DJ217" s="21"/>
      <c r="DK217" s="21"/>
      <c r="DL217" s="21"/>
      <c r="DM217" s="21"/>
      <c r="DN217" s="21"/>
      <c r="DO217" s="21"/>
      <c r="DP217" s="21"/>
      <c r="DQ217" s="21"/>
      <c r="DR217" s="21"/>
      <c r="DS217" s="21"/>
      <c r="DT217" s="21"/>
      <c r="DU217" s="21"/>
      <c r="DV217" s="21"/>
    </row>
    <row r="218" spans="1:126" ht="12.75" customHeight="1">
      <c r="A218" s="21"/>
      <c r="B218" s="21"/>
      <c r="C218" s="79"/>
      <c r="D218" s="21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  <c r="AH218" s="21"/>
      <c r="AI218" s="21"/>
      <c r="AJ218" s="21"/>
      <c r="AK218" s="21"/>
      <c r="AL218" s="21"/>
      <c r="AM218" s="21"/>
      <c r="AN218" s="21"/>
      <c r="AO218" s="21"/>
      <c r="AP218" s="21"/>
      <c r="AQ218" s="21"/>
      <c r="AR218" s="21"/>
      <c r="AS218" s="21"/>
      <c r="AT218" s="21"/>
      <c r="AU218" s="21"/>
      <c r="AV218" s="21"/>
      <c r="AW218" s="21"/>
      <c r="AX218" s="21"/>
      <c r="AY218" s="21"/>
      <c r="AZ218" s="21"/>
      <c r="BA218" s="21"/>
      <c r="BB218" s="21"/>
      <c r="BC218" s="21"/>
      <c r="BD218" s="21"/>
      <c r="BE218" s="21"/>
      <c r="BF218" s="21"/>
      <c r="BG218" s="21"/>
      <c r="BH218" s="21"/>
      <c r="BI218" s="21"/>
      <c r="BJ218" s="21"/>
      <c r="BK218" s="21"/>
      <c r="BL218" s="21"/>
      <c r="BM218" s="21"/>
      <c r="BN218" s="21"/>
      <c r="BO218" s="21"/>
      <c r="BP218" s="21"/>
      <c r="BQ218" s="21"/>
      <c r="BR218" s="21"/>
      <c r="BS218" s="21"/>
      <c r="BT218" s="21"/>
      <c r="BU218" s="21"/>
      <c r="BV218" s="21"/>
      <c r="BW218" s="21"/>
      <c r="BX218" s="21"/>
      <c r="BY218" s="21"/>
      <c r="BZ218" s="21"/>
      <c r="CA218" s="21"/>
      <c r="CB218" s="21"/>
      <c r="CC218" s="21"/>
      <c r="CD218" s="21"/>
      <c r="CE218" s="21"/>
      <c r="CF218" s="21"/>
      <c r="CG218" s="21"/>
      <c r="CH218" s="21"/>
      <c r="CI218" s="21"/>
      <c r="CJ218" s="21"/>
      <c r="CK218" s="21"/>
      <c r="CL218" s="21"/>
      <c r="CM218" s="21"/>
      <c r="CN218" s="21"/>
      <c r="CO218" s="21"/>
      <c r="CP218" s="21"/>
      <c r="CQ218" s="21"/>
      <c r="CR218" s="21"/>
      <c r="CS218" s="21"/>
      <c r="CT218" s="21"/>
      <c r="CU218" s="21"/>
      <c r="CV218" s="21"/>
      <c r="CW218" s="21"/>
      <c r="CX218" s="21"/>
      <c r="CY218" s="21"/>
      <c r="CZ218" s="21"/>
      <c r="DA218" s="21"/>
      <c r="DB218" s="21"/>
      <c r="DC218" s="21"/>
      <c r="DD218" s="21"/>
      <c r="DE218" s="21"/>
      <c r="DF218" s="21"/>
      <c r="DG218" s="21"/>
      <c r="DH218" s="21"/>
      <c r="DI218" s="21"/>
      <c r="DJ218" s="21"/>
      <c r="DK218" s="21"/>
      <c r="DL218" s="21"/>
      <c r="DM218" s="21"/>
      <c r="DN218" s="21"/>
      <c r="DO218" s="21"/>
      <c r="DP218" s="21"/>
      <c r="DQ218" s="21"/>
      <c r="DR218" s="21"/>
      <c r="DS218" s="21"/>
      <c r="DT218" s="21"/>
      <c r="DU218" s="21"/>
      <c r="DV218" s="21"/>
    </row>
    <row r="219" spans="1:126" ht="12.75" customHeight="1">
      <c r="A219" s="21"/>
      <c r="B219" s="21"/>
      <c r="C219" s="79"/>
      <c r="D219" s="21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  <c r="AH219" s="21"/>
      <c r="AI219" s="21"/>
      <c r="AJ219" s="21"/>
      <c r="AK219" s="21"/>
      <c r="AL219" s="21"/>
      <c r="AM219" s="21"/>
      <c r="AN219" s="21"/>
      <c r="AO219" s="21"/>
      <c r="AP219" s="21"/>
      <c r="AQ219" s="21"/>
      <c r="AR219" s="21"/>
      <c r="AS219" s="21"/>
      <c r="AT219" s="21"/>
      <c r="AU219" s="21"/>
      <c r="AV219" s="21"/>
      <c r="AW219" s="21"/>
      <c r="AX219" s="21"/>
      <c r="AY219" s="21"/>
      <c r="AZ219" s="21"/>
      <c r="BA219" s="21"/>
      <c r="BB219" s="21"/>
      <c r="BC219" s="21"/>
      <c r="BD219" s="21"/>
      <c r="BE219" s="21"/>
      <c r="BF219" s="21"/>
      <c r="BG219" s="21"/>
      <c r="BH219" s="21"/>
      <c r="BI219" s="21"/>
      <c r="BJ219" s="21"/>
      <c r="BK219" s="21"/>
      <c r="BL219" s="21"/>
      <c r="BM219" s="21"/>
      <c r="BN219" s="21"/>
      <c r="BO219" s="21"/>
      <c r="BP219" s="21"/>
      <c r="BQ219" s="21"/>
      <c r="BR219" s="21"/>
      <c r="BS219" s="21"/>
      <c r="BT219" s="21"/>
      <c r="BU219" s="21"/>
      <c r="BV219" s="21"/>
      <c r="BW219" s="21"/>
      <c r="BX219" s="21"/>
      <c r="BY219" s="21"/>
      <c r="BZ219" s="21"/>
      <c r="CA219" s="21"/>
      <c r="CB219" s="21"/>
      <c r="CC219" s="21"/>
      <c r="CD219" s="21"/>
      <c r="CE219" s="21"/>
      <c r="CF219" s="21"/>
      <c r="CG219" s="21"/>
      <c r="CH219" s="21"/>
      <c r="CI219" s="21"/>
      <c r="CJ219" s="21"/>
      <c r="CK219" s="21"/>
      <c r="CL219" s="21"/>
      <c r="CM219" s="21"/>
      <c r="CN219" s="21"/>
      <c r="CO219" s="21"/>
      <c r="CP219" s="21"/>
      <c r="CQ219" s="21"/>
      <c r="CR219" s="21"/>
      <c r="CS219" s="21"/>
      <c r="CT219" s="21"/>
      <c r="CU219" s="21"/>
      <c r="CV219" s="21"/>
      <c r="CW219" s="21"/>
      <c r="CX219" s="21"/>
      <c r="CY219" s="21"/>
      <c r="CZ219" s="21"/>
      <c r="DA219" s="21"/>
      <c r="DB219" s="21"/>
      <c r="DC219" s="21"/>
      <c r="DD219" s="21"/>
      <c r="DE219" s="21"/>
      <c r="DF219" s="21"/>
      <c r="DG219" s="21"/>
      <c r="DH219" s="21"/>
      <c r="DI219" s="21"/>
      <c r="DJ219" s="21"/>
      <c r="DK219" s="21"/>
      <c r="DL219" s="21"/>
      <c r="DM219" s="21"/>
      <c r="DN219" s="21"/>
      <c r="DO219" s="21"/>
      <c r="DP219" s="21"/>
      <c r="DQ219" s="21"/>
      <c r="DR219" s="21"/>
      <c r="DS219" s="21"/>
      <c r="DT219" s="21"/>
      <c r="DU219" s="21"/>
      <c r="DV219" s="21"/>
    </row>
    <row r="220" spans="1:126" ht="12.75" customHeight="1">
      <c r="A220" s="21"/>
      <c r="B220" s="21"/>
      <c r="C220" s="79"/>
      <c r="D220" s="21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  <c r="AH220" s="21"/>
      <c r="AI220" s="21"/>
      <c r="AJ220" s="21"/>
      <c r="AK220" s="21"/>
      <c r="AL220" s="21"/>
      <c r="AM220" s="21"/>
      <c r="AN220" s="21"/>
      <c r="AO220" s="21"/>
      <c r="AP220" s="21"/>
      <c r="AQ220" s="21"/>
      <c r="AR220" s="21"/>
      <c r="AS220" s="21"/>
      <c r="AT220" s="21"/>
      <c r="AU220" s="21"/>
      <c r="AV220" s="21"/>
      <c r="AW220" s="21"/>
      <c r="AX220" s="21"/>
      <c r="AY220" s="21"/>
      <c r="AZ220" s="21"/>
      <c r="BA220" s="21"/>
      <c r="BB220" s="21"/>
      <c r="BC220" s="21"/>
      <c r="BD220" s="21"/>
      <c r="BE220" s="21"/>
      <c r="BF220" s="21"/>
      <c r="BG220" s="21"/>
      <c r="BH220" s="21"/>
      <c r="BI220" s="21"/>
      <c r="BJ220" s="21"/>
      <c r="BK220" s="21"/>
      <c r="BL220" s="21"/>
      <c r="BM220" s="21"/>
      <c r="BN220" s="21"/>
      <c r="BO220" s="21"/>
      <c r="BP220" s="21"/>
      <c r="BQ220" s="21"/>
      <c r="BR220" s="21"/>
      <c r="BS220" s="21"/>
      <c r="BT220" s="21"/>
      <c r="BU220" s="21"/>
      <c r="BV220" s="21"/>
      <c r="BW220" s="21"/>
      <c r="BX220" s="21"/>
      <c r="BY220" s="21"/>
      <c r="BZ220" s="21"/>
      <c r="CA220" s="21"/>
      <c r="CB220" s="21"/>
      <c r="CC220" s="21"/>
      <c r="CD220" s="21"/>
      <c r="CE220" s="21"/>
      <c r="CF220" s="21"/>
      <c r="CG220" s="21"/>
      <c r="CH220" s="21"/>
      <c r="CI220" s="21"/>
      <c r="CJ220" s="21"/>
      <c r="CK220" s="21"/>
      <c r="CL220" s="21"/>
      <c r="CM220" s="21"/>
      <c r="CN220" s="21"/>
      <c r="CO220" s="21"/>
      <c r="CP220" s="21"/>
      <c r="CQ220" s="21"/>
      <c r="CR220" s="21"/>
      <c r="CS220" s="21"/>
      <c r="CT220" s="21"/>
      <c r="CU220" s="21"/>
      <c r="CV220" s="21"/>
      <c r="CW220" s="21"/>
      <c r="CX220" s="21"/>
      <c r="CY220" s="21"/>
      <c r="CZ220" s="21"/>
      <c r="DA220" s="21"/>
      <c r="DB220" s="21"/>
      <c r="DC220" s="21"/>
      <c r="DD220" s="21"/>
      <c r="DE220" s="21"/>
      <c r="DF220" s="21"/>
      <c r="DG220" s="21"/>
      <c r="DH220" s="21"/>
      <c r="DI220" s="21"/>
      <c r="DJ220" s="21"/>
      <c r="DK220" s="21"/>
      <c r="DL220" s="21"/>
      <c r="DM220" s="21"/>
      <c r="DN220" s="21"/>
      <c r="DO220" s="21"/>
      <c r="DP220" s="21"/>
      <c r="DQ220" s="21"/>
      <c r="DR220" s="21"/>
      <c r="DS220" s="21"/>
      <c r="DT220" s="21"/>
      <c r="DU220" s="21"/>
      <c r="DV220" s="21"/>
    </row>
    <row r="221" spans="1:126" ht="12.75" customHeight="1">
      <c r="A221" s="21"/>
      <c r="B221" s="21"/>
      <c r="C221" s="79"/>
      <c r="D221" s="21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  <c r="AH221" s="21"/>
      <c r="AI221" s="21"/>
      <c r="AJ221" s="21"/>
      <c r="AK221" s="21"/>
      <c r="AL221" s="21"/>
      <c r="AM221" s="21"/>
      <c r="AN221" s="21"/>
      <c r="AO221" s="21"/>
      <c r="AP221" s="21"/>
      <c r="AQ221" s="21"/>
      <c r="AR221" s="21"/>
      <c r="AS221" s="21"/>
      <c r="AT221" s="21"/>
      <c r="AU221" s="21"/>
      <c r="AV221" s="21"/>
      <c r="AW221" s="21"/>
      <c r="AX221" s="21"/>
      <c r="AY221" s="21"/>
      <c r="AZ221" s="21"/>
      <c r="BA221" s="21"/>
      <c r="BB221" s="21"/>
      <c r="BC221" s="21"/>
      <c r="BD221" s="21"/>
      <c r="BE221" s="21"/>
      <c r="BF221" s="21"/>
      <c r="BG221" s="21"/>
      <c r="BH221" s="21"/>
      <c r="BI221" s="21"/>
      <c r="BJ221" s="21"/>
      <c r="BK221" s="21"/>
      <c r="BL221" s="21"/>
      <c r="BM221" s="21"/>
      <c r="BN221" s="21"/>
      <c r="BO221" s="21"/>
      <c r="BP221" s="21"/>
      <c r="BQ221" s="21"/>
      <c r="BR221" s="21"/>
      <c r="BS221" s="21"/>
      <c r="BT221" s="21"/>
      <c r="BU221" s="21"/>
      <c r="BV221" s="21"/>
      <c r="BW221" s="21"/>
      <c r="BX221" s="21"/>
      <c r="BY221" s="21"/>
      <c r="BZ221" s="21"/>
      <c r="CA221" s="21"/>
      <c r="CB221" s="21"/>
      <c r="CC221" s="21"/>
      <c r="CD221" s="21"/>
      <c r="CE221" s="21"/>
      <c r="CF221" s="21"/>
      <c r="CG221" s="21"/>
      <c r="CH221" s="21"/>
      <c r="CI221" s="21"/>
      <c r="CJ221" s="21"/>
      <c r="CK221" s="21"/>
      <c r="CL221" s="21"/>
      <c r="CM221" s="21"/>
      <c r="CN221" s="21"/>
      <c r="CO221" s="21"/>
      <c r="CP221" s="21"/>
      <c r="CQ221" s="21"/>
      <c r="CR221" s="21"/>
      <c r="CS221" s="21"/>
      <c r="CT221" s="21"/>
      <c r="CU221" s="21"/>
      <c r="CV221" s="21"/>
      <c r="CW221" s="21"/>
      <c r="CX221" s="21"/>
      <c r="CY221" s="21"/>
      <c r="CZ221" s="21"/>
      <c r="DA221" s="21"/>
      <c r="DB221" s="21"/>
      <c r="DC221" s="21"/>
      <c r="DD221" s="21"/>
      <c r="DE221" s="21"/>
      <c r="DF221" s="21"/>
      <c r="DG221" s="21"/>
      <c r="DH221" s="21"/>
      <c r="DI221" s="21"/>
      <c r="DJ221" s="21"/>
      <c r="DK221" s="21"/>
      <c r="DL221" s="21"/>
      <c r="DM221" s="21"/>
      <c r="DN221" s="21"/>
      <c r="DO221" s="21"/>
      <c r="DP221" s="21"/>
      <c r="DQ221" s="21"/>
      <c r="DR221" s="21"/>
      <c r="DS221" s="21"/>
      <c r="DT221" s="21"/>
      <c r="DU221" s="21"/>
      <c r="DV221" s="21"/>
    </row>
    <row r="222" spans="1:126" ht="12.75" customHeight="1">
      <c r="A222" s="21"/>
      <c r="B222" s="21"/>
      <c r="C222" s="79"/>
      <c r="D222" s="21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  <c r="AH222" s="21"/>
      <c r="AI222" s="21"/>
      <c r="AJ222" s="21"/>
      <c r="AK222" s="21"/>
      <c r="AL222" s="21"/>
      <c r="AM222" s="21"/>
      <c r="AN222" s="21"/>
      <c r="AO222" s="21"/>
      <c r="AP222" s="21"/>
      <c r="AQ222" s="21"/>
      <c r="AR222" s="21"/>
      <c r="AS222" s="21"/>
      <c r="AT222" s="21"/>
      <c r="AU222" s="21"/>
      <c r="AV222" s="21"/>
      <c r="AW222" s="21"/>
      <c r="AX222" s="21"/>
      <c r="AY222" s="21"/>
      <c r="AZ222" s="21"/>
      <c r="BA222" s="21"/>
      <c r="BB222" s="21"/>
      <c r="BC222" s="21"/>
      <c r="BD222" s="21"/>
      <c r="BE222" s="21"/>
      <c r="BF222" s="21"/>
      <c r="BG222" s="21"/>
      <c r="BH222" s="21"/>
      <c r="BI222" s="21"/>
      <c r="BJ222" s="21"/>
      <c r="BK222" s="21"/>
      <c r="BL222" s="21"/>
      <c r="BM222" s="21"/>
      <c r="BN222" s="21"/>
      <c r="BO222" s="21"/>
      <c r="BP222" s="21"/>
      <c r="BQ222" s="21"/>
      <c r="BR222" s="21"/>
      <c r="BS222" s="21"/>
      <c r="BT222" s="21"/>
      <c r="BU222" s="21"/>
      <c r="BV222" s="21"/>
      <c r="BW222" s="21"/>
      <c r="BX222" s="21"/>
      <c r="BY222" s="21"/>
      <c r="BZ222" s="21"/>
      <c r="CA222" s="21"/>
      <c r="CB222" s="21"/>
      <c r="CC222" s="21"/>
      <c r="CD222" s="21"/>
      <c r="CE222" s="21"/>
      <c r="CF222" s="21"/>
      <c r="CG222" s="21"/>
      <c r="CH222" s="21"/>
      <c r="CI222" s="21"/>
      <c r="CJ222" s="21"/>
      <c r="CK222" s="21"/>
      <c r="CL222" s="21"/>
      <c r="CM222" s="21"/>
      <c r="CN222" s="21"/>
      <c r="CO222" s="21"/>
      <c r="CP222" s="21"/>
      <c r="CQ222" s="21"/>
      <c r="CR222" s="21"/>
      <c r="CS222" s="21"/>
      <c r="CT222" s="21"/>
      <c r="CU222" s="21"/>
      <c r="CV222" s="21"/>
      <c r="CW222" s="21"/>
      <c r="CX222" s="21"/>
      <c r="CY222" s="21"/>
      <c r="CZ222" s="21"/>
      <c r="DA222" s="21"/>
      <c r="DB222" s="21"/>
      <c r="DC222" s="21"/>
      <c r="DD222" s="21"/>
      <c r="DE222" s="21"/>
      <c r="DF222" s="21"/>
      <c r="DG222" s="21"/>
      <c r="DH222" s="21"/>
      <c r="DI222" s="21"/>
      <c r="DJ222" s="21"/>
      <c r="DK222" s="21"/>
      <c r="DL222" s="21"/>
      <c r="DM222" s="21"/>
      <c r="DN222" s="21"/>
      <c r="DO222" s="21"/>
      <c r="DP222" s="21"/>
      <c r="DQ222" s="21"/>
      <c r="DR222" s="21"/>
      <c r="DS222" s="21"/>
      <c r="DT222" s="21"/>
      <c r="DU222" s="21"/>
      <c r="DV222" s="21"/>
    </row>
    <row r="223" spans="1:126" ht="12.75" customHeight="1">
      <c r="A223" s="21"/>
      <c r="B223" s="21"/>
      <c r="C223" s="79"/>
      <c r="D223" s="21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  <c r="AH223" s="21"/>
      <c r="AI223" s="21"/>
      <c r="AJ223" s="21"/>
      <c r="AK223" s="21"/>
      <c r="AL223" s="21"/>
      <c r="AM223" s="21"/>
      <c r="AN223" s="21"/>
      <c r="AO223" s="21"/>
      <c r="AP223" s="21"/>
      <c r="AQ223" s="21"/>
      <c r="AR223" s="21"/>
      <c r="AS223" s="21"/>
      <c r="AT223" s="21"/>
      <c r="AU223" s="21"/>
      <c r="AV223" s="21"/>
      <c r="AW223" s="21"/>
      <c r="AX223" s="21"/>
      <c r="AY223" s="21"/>
      <c r="AZ223" s="21"/>
      <c r="BA223" s="21"/>
      <c r="BB223" s="21"/>
      <c r="BC223" s="21"/>
      <c r="BD223" s="21"/>
      <c r="BE223" s="21"/>
      <c r="BF223" s="21"/>
      <c r="BG223" s="21"/>
      <c r="BH223" s="21"/>
      <c r="BI223" s="21"/>
      <c r="BJ223" s="21"/>
      <c r="BK223" s="21"/>
      <c r="BL223" s="21"/>
      <c r="BM223" s="21"/>
      <c r="BN223" s="21"/>
      <c r="BO223" s="21"/>
      <c r="BP223" s="21"/>
      <c r="BQ223" s="21"/>
      <c r="BR223" s="21"/>
      <c r="BS223" s="21"/>
      <c r="BT223" s="21"/>
      <c r="BU223" s="21"/>
      <c r="BV223" s="21"/>
      <c r="BW223" s="21"/>
      <c r="BX223" s="21"/>
      <c r="BY223" s="21"/>
      <c r="BZ223" s="21"/>
      <c r="CA223" s="21"/>
      <c r="CB223" s="21"/>
      <c r="CC223" s="21"/>
      <c r="CD223" s="21"/>
      <c r="CE223" s="21"/>
      <c r="CF223" s="21"/>
      <c r="CG223" s="21"/>
      <c r="CH223" s="21"/>
      <c r="CI223" s="21"/>
      <c r="CJ223" s="21"/>
      <c r="CK223" s="21"/>
      <c r="CL223" s="21"/>
      <c r="CM223" s="21"/>
      <c r="CN223" s="21"/>
      <c r="CO223" s="21"/>
      <c r="CP223" s="21"/>
      <c r="CQ223" s="21"/>
      <c r="CR223" s="21"/>
      <c r="CS223" s="21"/>
      <c r="CT223" s="21"/>
      <c r="CU223" s="21"/>
      <c r="CV223" s="21"/>
      <c r="CW223" s="21"/>
      <c r="CX223" s="21"/>
      <c r="CY223" s="21"/>
      <c r="CZ223" s="21"/>
      <c r="DA223" s="21"/>
      <c r="DB223" s="21"/>
      <c r="DC223" s="21"/>
      <c r="DD223" s="21"/>
      <c r="DE223" s="21"/>
      <c r="DF223" s="21"/>
      <c r="DG223" s="21"/>
      <c r="DH223" s="21"/>
      <c r="DI223" s="21"/>
      <c r="DJ223" s="21"/>
      <c r="DK223" s="21"/>
      <c r="DL223" s="21"/>
      <c r="DM223" s="21"/>
      <c r="DN223" s="21"/>
      <c r="DO223" s="21"/>
      <c r="DP223" s="21"/>
      <c r="DQ223" s="21"/>
      <c r="DR223" s="21"/>
      <c r="DS223" s="21"/>
      <c r="DT223" s="21"/>
      <c r="DU223" s="21"/>
      <c r="DV223" s="21"/>
    </row>
    <row r="224" spans="1:126" ht="12.75" customHeight="1">
      <c r="A224" s="21"/>
      <c r="B224" s="21"/>
      <c r="C224" s="79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  <c r="AH224" s="21"/>
      <c r="AI224" s="21"/>
      <c r="AJ224" s="21"/>
      <c r="AK224" s="21"/>
      <c r="AL224" s="21"/>
      <c r="AM224" s="21"/>
      <c r="AN224" s="21"/>
      <c r="AO224" s="21"/>
      <c r="AP224" s="21"/>
      <c r="AQ224" s="21"/>
      <c r="AR224" s="21"/>
      <c r="AS224" s="21"/>
      <c r="AT224" s="21"/>
      <c r="AU224" s="21"/>
      <c r="AV224" s="21"/>
      <c r="AW224" s="21"/>
      <c r="AX224" s="21"/>
      <c r="AY224" s="21"/>
      <c r="AZ224" s="21"/>
      <c r="BA224" s="21"/>
      <c r="BB224" s="21"/>
      <c r="BC224" s="21"/>
      <c r="BD224" s="21"/>
      <c r="BE224" s="21"/>
      <c r="BF224" s="21"/>
      <c r="BG224" s="21"/>
      <c r="BH224" s="21"/>
      <c r="BI224" s="21"/>
      <c r="BJ224" s="21"/>
      <c r="BK224" s="21"/>
      <c r="BL224" s="21"/>
      <c r="BM224" s="21"/>
      <c r="BN224" s="21"/>
      <c r="BO224" s="21"/>
      <c r="BP224" s="21"/>
      <c r="BQ224" s="21"/>
      <c r="BR224" s="21"/>
      <c r="BS224" s="21"/>
      <c r="BT224" s="21"/>
      <c r="BU224" s="21"/>
      <c r="BV224" s="21"/>
      <c r="BW224" s="21"/>
      <c r="BX224" s="21"/>
      <c r="BY224" s="21"/>
      <c r="BZ224" s="21"/>
      <c r="CA224" s="21"/>
      <c r="CB224" s="21"/>
      <c r="CC224" s="21"/>
      <c r="CD224" s="21"/>
      <c r="CE224" s="21"/>
      <c r="CF224" s="21"/>
      <c r="CG224" s="21"/>
      <c r="CH224" s="21"/>
      <c r="CI224" s="21"/>
      <c r="CJ224" s="21"/>
      <c r="CK224" s="21"/>
      <c r="CL224" s="21"/>
      <c r="CM224" s="21"/>
      <c r="CN224" s="21"/>
      <c r="CO224" s="21"/>
      <c r="CP224" s="21"/>
      <c r="CQ224" s="21"/>
      <c r="CR224" s="21"/>
      <c r="CS224" s="21"/>
      <c r="CT224" s="21"/>
      <c r="CU224" s="21"/>
      <c r="CV224" s="21"/>
      <c r="CW224" s="21"/>
      <c r="CX224" s="21"/>
      <c r="CY224" s="21"/>
      <c r="CZ224" s="21"/>
      <c r="DA224" s="21"/>
      <c r="DB224" s="21"/>
      <c r="DC224" s="21"/>
      <c r="DD224" s="21"/>
      <c r="DE224" s="21"/>
      <c r="DF224" s="21"/>
      <c r="DG224" s="21"/>
      <c r="DH224" s="21"/>
      <c r="DI224" s="21"/>
      <c r="DJ224" s="21"/>
      <c r="DK224" s="21"/>
      <c r="DL224" s="21"/>
      <c r="DM224" s="21"/>
      <c r="DN224" s="21"/>
      <c r="DO224" s="21"/>
      <c r="DP224" s="21"/>
      <c r="DQ224" s="21"/>
      <c r="DR224" s="21"/>
      <c r="DS224" s="21"/>
      <c r="DT224" s="21"/>
      <c r="DU224" s="21"/>
      <c r="DV224" s="21"/>
    </row>
    <row r="225" spans="1:126" ht="12.75" customHeight="1">
      <c r="A225" s="21"/>
      <c r="B225" s="21"/>
      <c r="C225" s="79"/>
      <c r="D225" s="21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  <c r="AH225" s="21"/>
      <c r="AI225" s="21"/>
      <c r="AJ225" s="21"/>
      <c r="AK225" s="21"/>
      <c r="AL225" s="21"/>
      <c r="AM225" s="21"/>
      <c r="AN225" s="21"/>
      <c r="AO225" s="21"/>
      <c r="AP225" s="21"/>
      <c r="AQ225" s="21"/>
      <c r="AR225" s="21"/>
      <c r="AS225" s="21"/>
      <c r="AT225" s="21"/>
      <c r="AU225" s="21"/>
      <c r="AV225" s="21"/>
      <c r="AW225" s="21"/>
      <c r="AX225" s="21"/>
      <c r="AY225" s="21"/>
      <c r="AZ225" s="21"/>
      <c r="BA225" s="21"/>
      <c r="BB225" s="21"/>
      <c r="BC225" s="21"/>
      <c r="BD225" s="21"/>
      <c r="BE225" s="21"/>
      <c r="BF225" s="21"/>
      <c r="BG225" s="21"/>
      <c r="BH225" s="21"/>
      <c r="BI225" s="21"/>
      <c r="BJ225" s="21"/>
      <c r="BK225" s="21"/>
      <c r="BL225" s="21"/>
      <c r="BM225" s="21"/>
      <c r="BN225" s="21"/>
      <c r="BO225" s="21"/>
      <c r="BP225" s="21"/>
      <c r="BQ225" s="21"/>
      <c r="BR225" s="21"/>
      <c r="BS225" s="21"/>
      <c r="BT225" s="21"/>
      <c r="BU225" s="21"/>
      <c r="BV225" s="21"/>
      <c r="BW225" s="21"/>
      <c r="BX225" s="21"/>
      <c r="BY225" s="21"/>
      <c r="BZ225" s="21"/>
      <c r="CA225" s="21"/>
      <c r="CB225" s="21"/>
      <c r="CC225" s="21"/>
      <c r="CD225" s="21"/>
      <c r="CE225" s="21"/>
      <c r="CF225" s="21"/>
      <c r="CG225" s="21"/>
      <c r="CH225" s="21"/>
      <c r="CI225" s="21"/>
      <c r="CJ225" s="21"/>
      <c r="CK225" s="21"/>
      <c r="CL225" s="21"/>
      <c r="CM225" s="21"/>
      <c r="CN225" s="21"/>
      <c r="CO225" s="21"/>
      <c r="CP225" s="21"/>
      <c r="CQ225" s="21"/>
      <c r="CR225" s="21"/>
      <c r="CS225" s="21"/>
      <c r="CT225" s="21"/>
      <c r="CU225" s="21"/>
      <c r="CV225" s="21"/>
      <c r="CW225" s="21"/>
      <c r="CX225" s="21"/>
      <c r="CY225" s="21"/>
      <c r="CZ225" s="21"/>
      <c r="DA225" s="21"/>
      <c r="DB225" s="21"/>
      <c r="DC225" s="21"/>
      <c r="DD225" s="21"/>
      <c r="DE225" s="21"/>
      <c r="DF225" s="21"/>
      <c r="DG225" s="21"/>
      <c r="DH225" s="21"/>
      <c r="DI225" s="21"/>
      <c r="DJ225" s="21"/>
      <c r="DK225" s="21"/>
      <c r="DL225" s="21"/>
      <c r="DM225" s="21"/>
      <c r="DN225" s="21"/>
      <c r="DO225" s="21"/>
      <c r="DP225" s="21"/>
      <c r="DQ225" s="21"/>
      <c r="DR225" s="21"/>
      <c r="DS225" s="21"/>
      <c r="DT225" s="21"/>
      <c r="DU225" s="21"/>
      <c r="DV225" s="21"/>
    </row>
    <row r="226" spans="1:126" ht="12.75" customHeight="1">
      <c r="A226" s="21"/>
      <c r="B226" s="21"/>
      <c r="C226" s="79"/>
      <c r="D226" s="21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  <c r="AH226" s="21"/>
      <c r="AI226" s="21"/>
      <c r="AJ226" s="21"/>
      <c r="AK226" s="21"/>
      <c r="AL226" s="21"/>
      <c r="AM226" s="21"/>
      <c r="AN226" s="21"/>
      <c r="AO226" s="21"/>
      <c r="AP226" s="21"/>
      <c r="AQ226" s="21"/>
      <c r="AR226" s="21"/>
      <c r="AS226" s="21"/>
      <c r="AT226" s="21"/>
      <c r="AU226" s="21"/>
      <c r="AV226" s="21"/>
      <c r="AW226" s="21"/>
      <c r="AX226" s="21"/>
      <c r="AY226" s="21"/>
      <c r="AZ226" s="21"/>
      <c r="BA226" s="21"/>
      <c r="BB226" s="21"/>
      <c r="BC226" s="21"/>
      <c r="BD226" s="21"/>
      <c r="BE226" s="21"/>
      <c r="BF226" s="21"/>
      <c r="BG226" s="21"/>
      <c r="BH226" s="21"/>
      <c r="BI226" s="21"/>
      <c r="BJ226" s="21"/>
      <c r="BK226" s="21"/>
      <c r="BL226" s="21"/>
      <c r="BM226" s="21"/>
      <c r="BN226" s="21"/>
      <c r="BO226" s="21"/>
      <c r="BP226" s="21"/>
      <c r="BQ226" s="21"/>
      <c r="BR226" s="21"/>
      <c r="BS226" s="21"/>
      <c r="BT226" s="21"/>
      <c r="BU226" s="21"/>
      <c r="BV226" s="21"/>
      <c r="BW226" s="21"/>
      <c r="BX226" s="21"/>
      <c r="BY226" s="21"/>
      <c r="BZ226" s="21"/>
      <c r="CA226" s="21"/>
      <c r="CB226" s="21"/>
      <c r="CC226" s="21"/>
      <c r="CD226" s="21"/>
      <c r="CE226" s="21"/>
      <c r="CF226" s="21"/>
      <c r="CG226" s="21"/>
      <c r="CH226" s="21"/>
      <c r="CI226" s="21"/>
      <c r="CJ226" s="21"/>
      <c r="CK226" s="21"/>
      <c r="CL226" s="21"/>
      <c r="CM226" s="21"/>
      <c r="CN226" s="21"/>
      <c r="CO226" s="21"/>
      <c r="CP226" s="21"/>
      <c r="CQ226" s="21"/>
      <c r="CR226" s="21"/>
      <c r="CS226" s="21"/>
      <c r="CT226" s="21"/>
      <c r="CU226" s="21"/>
      <c r="CV226" s="21"/>
      <c r="CW226" s="21"/>
      <c r="CX226" s="21"/>
      <c r="CY226" s="21"/>
      <c r="CZ226" s="21"/>
      <c r="DA226" s="21"/>
      <c r="DB226" s="21"/>
      <c r="DC226" s="21"/>
      <c r="DD226" s="21"/>
      <c r="DE226" s="21"/>
      <c r="DF226" s="21"/>
      <c r="DG226" s="21"/>
      <c r="DH226" s="21"/>
      <c r="DI226" s="21"/>
      <c r="DJ226" s="21"/>
      <c r="DK226" s="21"/>
      <c r="DL226" s="21"/>
      <c r="DM226" s="21"/>
      <c r="DN226" s="21"/>
      <c r="DO226" s="21"/>
      <c r="DP226" s="21"/>
      <c r="DQ226" s="21"/>
      <c r="DR226" s="21"/>
      <c r="DS226" s="21"/>
      <c r="DT226" s="21"/>
      <c r="DU226" s="21"/>
      <c r="DV226" s="21"/>
    </row>
    <row r="227" spans="1:126" ht="12.75" customHeight="1">
      <c r="A227" s="21"/>
      <c r="B227" s="21"/>
      <c r="C227" s="79"/>
      <c r="D227" s="21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  <c r="AH227" s="21"/>
      <c r="AI227" s="21"/>
      <c r="AJ227" s="21"/>
      <c r="AK227" s="21"/>
      <c r="AL227" s="21"/>
      <c r="AM227" s="21"/>
      <c r="AN227" s="21"/>
      <c r="AO227" s="21"/>
      <c r="AP227" s="21"/>
      <c r="AQ227" s="21"/>
      <c r="AR227" s="21"/>
      <c r="AS227" s="21"/>
      <c r="AT227" s="21"/>
      <c r="AU227" s="21"/>
      <c r="AV227" s="21"/>
      <c r="AW227" s="21"/>
      <c r="AX227" s="21"/>
      <c r="AY227" s="21"/>
      <c r="AZ227" s="21"/>
      <c r="BA227" s="21"/>
      <c r="BB227" s="21"/>
      <c r="BC227" s="21"/>
      <c r="BD227" s="21"/>
      <c r="BE227" s="21"/>
      <c r="BF227" s="21"/>
      <c r="BG227" s="21"/>
      <c r="BH227" s="21"/>
      <c r="BI227" s="21"/>
      <c r="BJ227" s="21"/>
      <c r="BK227" s="21"/>
      <c r="BL227" s="21"/>
      <c r="BM227" s="21"/>
      <c r="BN227" s="21"/>
      <c r="BO227" s="21"/>
      <c r="BP227" s="21"/>
      <c r="BQ227" s="21"/>
      <c r="BR227" s="21"/>
      <c r="BS227" s="21"/>
      <c r="BT227" s="21"/>
      <c r="BU227" s="21"/>
      <c r="BV227" s="21"/>
      <c r="BW227" s="21"/>
      <c r="BX227" s="21"/>
      <c r="BY227" s="21"/>
      <c r="BZ227" s="21"/>
      <c r="CA227" s="21"/>
      <c r="CB227" s="21"/>
      <c r="CC227" s="21"/>
      <c r="CD227" s="21"/>
      <c r="CE227" s="21"/>
      <c r="CF227" s="21"/>
      <c r="CG227" s="21"/>
      <c r="CH227" s="21"/>
      <c r="CI227" s="21"/>
      <c r="CJ227" s="21"/>
      <c r="CK227" s="21"/>
      <c r="CL227" s="21"/>
      <c r="CM227" s="21"/>
      <c r="CN227" s="21"/>
      <c r="CO227" s="21"/>
      <c r="CP227" s="21"/>
      <c r="CQ227" s="21"/>
      <c r="CR227" s="21"/>
      <c r="CS227" s="21"/>
      <c r="CT227" s="21"/>
      <c r="CU227" s="21"/>
      <c r="CV227" s="21"/>
      <c r="CW227" s="21"/>
      <c r="CX227" s="21"/>
      <c r="CY227" s="21"/>
      <c r="CZ227" s="21"/>
      <c r="DA227" s="21"/>
      <c r="DB227" s="21"/>
      <c r="DC227" s="21"/>
      <c r="DD227" s="21"/>
      <c r="DE227" s="21"/>
      <c r="DF227" s="21"/>
      <c r="DG227" s="21"/>
      <c r="DH227" s="21"/>
      <c r="DI227" s="21"/>
      <c r="DJ227" s="21"/>
      <c r="DK227" s="21"/>
      <c r="DL227" s="21"/>
      <c r="DM227" s="21"/>
      <c r="DN227" s="21"/>
      <c r="DO227" s="21"/>
      <c r="DP227" s="21"/>
      <c r="DQ227" s="21"/>
      <c r="DR227" s="21"/>
      <c r="DS227" s="21"/>
      <c r="DT227" s="21"/>
      <c r="DU227" s="21"/>
      <c r="DV227" s="21"/>
    </row>
    <row r="228" spans="1:126" ht="12.75" customHeight="1">
      <c r="A228" s="21"/>
      <c r="B228" s="21"/>
      <c r="C228" s="79"/>
      <c r="D228" s="21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  <c r="AH228" s="21"/>
      <c r="AI228" s="21"/>
      <c r="AJ228" s="21"/>
      <c r="AK228" s="21"/>
      <c r="AL228" s="21"/>
      <c r="AM228" s="21"/>
      <c r="AN228" s="21"/>
      <c r="AO228" s="21"/>
      <c r="AP228" s="21"/>
      <c r="AQ228" s="21"/>
      <c r="AR228" s="21"/>
      <c r="AS228" s="21"/>
      <c r="AT228" s="21"/>
      <c r="AU228" s="21"/>
      <c r="AV228" s="21"/>
      <c r="AW228" s="21"/>
      <c r="AX228" s="21"/>
      <c r="AY228" s="21"/>
      <c r="AZ228" s="21"/>
      <c r="BA228" s="21"/>
      <c r="BB228" s="21"/>
      <c r="BC228" s="21"/>
      <c r="BD228" s="21"/>
      <c r="BE228" s="21"/>
      <c r="BF228" s="21"/>
      <c r="BG228" s="21"/>
      <c r="BH228" s="21"/>
      <c r="BI228" s="21"/>
      <c r="BJ228" s="21"/>
      <c r="BK228" s="21"/>
      <c r="BL228" s="21"/>
      <c r="BM228" s="21"/>
      <c r="BN228" s="21"/>
      <c r="BO228" s="21"/>
      <c r="BP228" s="21"/>
      <c r="BQ228" s="21"/>
      <c r="BR228" s="21"/>
      <c r="BS228" s="21"/>
      <c r="BT228" s="21"/>
      <c r="BU228" s="21"/>
      <c r="BV228" s="21"/>
      <c r="BW228" s="21"/>
      <c r="BX228" s="21"/>
      <c r="BY228" s="21"/>
      <c r="BZ228" s="21"/>
      <c r="CA228" s="21"/>
      <c r="CB228" s="21"/>
      <c r="CC228" s="21"/>
      <c r="CD228" s="21"/>
      <c r="CE228" s="21"/>
      <c r="CF228" s="21"/>
      <c r="CG228" s="21"/>
      <c r="CH228" s="21"/>
      <c r="CI228" s="21"/>
      <c r="CJ228" s="21"/>
      <c r="CK228" s="21"/>
      <c r="CL228" s="21"/>
      <c r="CM228" s="21"/>
      <c r="CN228" s="21"/>
      <c r="CO228" s="21"/>
      <c r="CP228" s="21"/>
      <c r="CQ228" s="21"/>
      <c r="CR228" s="21"/>
      <c r="CS228" s="21"/>
      <c r="CT228" s="21"/>
      <c r="CU228" s="21"/>
      <c r="CV228" s="21"/>
      <c r="CW228" s="21"/>
      <c r="CX228" s="21"/>
      <c r="CY228" s="21"/>
      <c r="CZ228" s="21"/>
      <c r="DA228" s="21"/>
      <c r="DB228" s="21"/>
      <c r="DC228" s="21"/>
      <c r="DD228" s="21"/>
      <c r="DE228" s="21"/>
      <c r="DF228" s="21"/>
      <c r="DG228" s="21"/>
      <c r="DH228" s="21"/>
      <c r="DI228" s="21"/>
      <c r="DJ228" s="21"/>
      <c r="DK228" s="21"/>
      <c r="DL228" s="21"/>
      <c r="DM228" s="21"/>
      <c r="DN228" s="21"/>
      <c r="DO228" s="21"/>
      <c r="DP228" s="21"/>
      <c r="DQ228" s="21"/>
      <c r="DR228" s="21"/>
      <c r="DS228" s="21"/>
      <c r="DT228" s="21"/>
      <c r="DU228" s="21"/>
      <c r="DV228" s="21"/>
    </row>
    <row r="229" spans="1:126" ht="12.75" customHeight="1">
      <c r="A229" s="21"/>
      <c r="B229" s="21"/>
      <c r="C229" s="79"/>
      <c r="D229" s="21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  <c r="AH229" s="21"/>
      <c r="AI229" s="21"/>
      <c r="AJ229" s="21"/>
      <c r="AK229" s="21"/>
      <c r="AL229" s="21"/>
      <c r="AM229" s="21"/>
      <c r="AN229" s="21"/>
      <c r="AO229" s="21"/>
      <c r="AP229" s="21"/>
      <c r="AQ229" s="21"/>
      <c r="AR229" s="21"/>
      <c r="AS229" s="21"/>
      <c r="AT229" s="21"/>
      <c r="AU229" s="21"/>
      <c r="AV229" s="21"/>
      <c r="AW229" s="21"/>
      <c r="AX229" s="21"/>
      <c r="AY229" s="21"/>
      <c r="AZ229" s="21"/>
      <c r="BA229" s="21"/>
      <c r="BB229" s="21"/>
      <c r="BC229" s="21"/>
      <c r="BD229" s="21"/>
      <c r="BE229" s="21"/>
      <c r="BF229" s="21"/>
      <c r="BG229" s="21"/>
      <c r="BH229" s="21"/>
      <c r="BI229" s="21"/>
      <c r="BJ229" s="21"/>
      <c r="BK229" s="21"/>
      <c r="BL229" s="21"/>
      <c r="BM229" s="21"/>
      <c r="BN229" s="21"/>
      <c r="BO229" s="21"/>
      <c r="BP229" s="21"/>
      <c r="BQ229" s="21"/>
      <c r="BR229" s="21"/>
      <c r="BS229" s="21"/>
      <c r="BT229" s="21"/>
      <c r="BU229" s="21"/>
      <c r="BV229" s="21"/>
      <c r="BW229" s="21"/>
      <c r="BX229" s="21"/>
      <c r="BY229" s="21"/>
      <c r="BZ229" s="21"/>
      <c r="CA229" s="21"/>
      <c r="CB229" s="21"/>
      <c r="CC229" s="21"/>
      <c r="CD229" s="21"/>
      <c r="CE229" s="21"/>
      <c r="CF229" s="21"/>
      <c r="CG229" s="21"/>
      <c r="CH229" s="21"/>
      <c r="CI229" s="21"/>
      <c r="CJ229" s="21"/>
      <c r="CK229" s="21"/>
      <c r="CL229" s="21"/>
      <c r="CM229" s="21"/>
      <c r="CN229" s="21"/>
      <c r="CO229" s="21"/>
      <c r="CP229" s="21"/>
      <c r="CQ229" s="21"/>
      <c r="CR229" s="21"/>
      <c r="CS229" s="21"/>
      <c r="CT229" s="21"/>
      <c r="CU229" s="21"/>
      <c r="CV229" s="21"/>
      <c r="CW229" s="21"/>
      <c r="CX229" s="21"/>
      <c r="CY229" s="21"/>
      <c r="CZ229" s="21"/>
      <c r="DA229" s="21"/>
      <c r="DB229" s="21"/>
      <c r="DC229" s="21"/>
      <c r="DD229" s="21"/>
      <c r="DE229" s="21"/>
      <c r="DF229" s="21"/>
      <c r="DG229" s="21"/>
      <c r="DH229" s="21"/>
      <c r="DI229" s="21"/>
      <c r="DJ229" s="21"/>
      <c r="DK229" s="21"/>
      <c r="DL229" s="21"/>
      <c r="DM229" s="21"/>
      <c r="DN229" s="21"/>
      <c r="DO229" s="21"/>
      <c r="DP229" s="21"/>
      <c r="DQ229" s="21"/>
      <c r="DR229" s="21"/>
      <c r="DS229" s="21"/>
      <c r="DT229" s="21"/>
      <c r="DU229" s="21"/>
      <c r="DV229" s="21"/>
    </row>
    <row r="230" spans="1:126" ht="12.75" customHeight="1">
      <c r="A230" s="21"/>
      <c r="B230" s="21"/>
      <c r="C230" s="79"/>
      <c r="D230" s="21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  <c r="AH230" s="21"/>
      <c r="AI230" s="21"/>
      <c r="AJ230" s="21"/>
      <c r="AK230" s="21"/>
      <c r="AL230" s="21"/>
      <c r="AM230" s="21"/>
      <c r="AN230" s="21"/>
      <c r="AO230" s="21"/>
      <c r="AP230" s="21"/>
      <c r="AQ230" s="21"/>
      <c r="AR230" s="21"/>
      <c r="AS230" s="21"/>
      <c r="AT230" s="21"/>
      <c r="AU230" s="21"/>
      <c r="AV230" s="21"/>
      <c r="AW230" s="21"/>
      <c r="AX230" s="21"/>
      <c r="AY230" s="21"/>
      <c r="AZ230" s="21"/>
      <c r="BA230" s="21"/>
      <c r="BB230" s="21"/>
      <c r="BC230" s="21"/>
      <c r="BD230" s="21"/>
      <c r="BE230" s="21"/>
      <c r="BF230" s="21"/>
      <c r="BG230" s="21"/>
      <c r="BH230" s="21"/>
      <c r="BI230" s="21"/>
      <c r="BJ230" s="21"/>
      <c r="BK230" s="21"/>
      <c r="BL230" s="21"/>
      <c r="BM230" s="21"/>
      <c r="BN230" s="21"/>
      <c r="BO230" s="21"/>
      <c r="BP230" s="21"/>
      <c r="BQ230" s="21"/>
      <c r="BR230" s="21"/>
      <c r="BS230" s="21"/>
      <c r="BT230" s="21"/>
      <c r="BU230" s="21"/>
      <c r="BV230" s="21"/>
      <c r="BW230" s="21"/>
      <c r="BX230" s="21"/>
      <c r="BY230" s="21"/>
      <c r="BZ230" s="21"/>
      <c r="CA230" s="21"/>
      <c r="CB230" s="21"/>
      <c r="CC230" s="21"/>
      <c r="CD230" s="21"/>
      <c r="CE230" s="21"/>
      <c r="CF230" s="21"/>
      <c r="CG230" s="21"/>
      <c r="CH230" s="21"/>
      <c r="CI230" s="21"/>
      <c r="CJ230" s="21"/>
      <c r="CK230" s="21"/>
      <c r="CL230" s="21"/>
      <c r="CM230" s="21"/>
      <c r="CN230" s="21"/>
      <c r="CO230" s="21"/>
      <c r="CP230" s="21"/>
      <c r="CQ230" s="21"/>
      <c r="CR230" s="21"/>
      <c r="CS230" s="21"/>
      <c r="CT230" s="21"/>
      <c r="CU230" s="21"/>
      <c r="CV230" s="21"/>
      <c r="CW230" s="21"/>
      <c r="CX230" s="21"/>
      <c r="CY230" s="21"/>
      <c r="CZ230" s="21"/>
      <c r="DA230" s="21"/>
      <c r="DB230" s="21"/>
      <c r="DC230" s="21"/>
      <c r="DD230" s="21"/>
      <c r="DE230" s="21"/>
      <c r="DF230" s="21"/>
      <c r="DG230" s="21"/>
      <c r="DH230" s="21"/>
      <c r="DI230" s="21"/>
      <c r="DJ230" s="21"/>
      <c r="DK230" s="21"/>
      <c r="DL230" s="21"/>
      <c r="DM230" s="21"/>
      <c r="DN230" s="21"/>
      <c r="DO230" s="21"/>
      <c r="DP230" s="21"/>
      <c r="DQ230" s="21"/>
      <c r="DR230" s="21"/>
      <c r="DS230" s="21"/>
      <c r="DT230" s="21"/>
      <c r="DU230" s="21"/>
      <c r="DV230" s="21"/>
    </row>
    <row r="231" spans="1:126" ht="12.75" customHeight="1">
      <c r="A231" s="21"/>
      <c r="B231" s="21"/>
      <c r="C231" s="79"/>
      <c r="D231" s="21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  <c r="AH231" s="21"/>
      <c r="AI231" s="21"/>
      <c r="AJ231" s="21"/>
      <c r="AK231" s="21"/>
      <c r="AL231" s="21"/>
      <c r="AM231" s="21"/>
      <c r="AN231" s="21"/>
      <c r="AO231" s="21"/>
      <c r="AP231" s="21"/>
      <c r="AQ231" s="21"/>
      <c r="AR231" s="21"/>
      <c r="AS231" s="21"/>
      <c r="AT231" s="21"/>
      <c r="AU231" s="21"/>
      <c r="AV231" s="21"/>
      <c r="AW231" s="21"/>
      <c r="AX231" s="21"/>
      <c r="AY231" s="21"/>
      <c r="AZ231" s="21"/>
      <c r="BA231" s="21"/>
      <c r="BB231" s="21"/>
      <c r="BC231" s="21"/>
      <c r="BD231" s="21"/>
      <c r="BE231" s="21"/>
      <c r="BF231" s="21"/>
      <c r="BG231" s="21"/>
      <c r="BH231" s="21"/>
      <c r="BI231" s="21"/>
      <c r="BJ231" s="21"/>
      <c r="BK231" s="21"/>
      <c r="BL231" s="21"/>
      <c r="BM231" s="21"/>
      <c r="BN231" s="21"/>
      <c r="BO231" s="21"/>
      <c r="BP231" s="21"/>
      <c r="BQ231" s="21"/>
      <c r="BR231" s="21"/>
      <c r="BS231" s="21"/>
      <c r="BT231" s="21"/>
      <c r="BU231" s="21"/>
      <c r="BV231" s="21"/>
      <c r="BW231" s="21"/>
      <c r="BX231" s="21"/>
      <c r="BY231" s="21"/>
      <c r="BZ231" s="21"/>
      <c r="CA231" s="21"/>
      <c r="CB231" s="21"/>
      <c r="CC231" s="21"/>
      <c r="CD231" s="21"/>
      <c r="CE231" s="21"/>
      <c r="CF231" s="21"/>
      <c r="CG231" s="21"/>
      <c r="CH231" s="21"/>
      <c r="CI231" s="21"/>
      <c r="CJ231" s="21"/>
      <c r="CK231" s="21"/>
      <c r="CL231" s="21"/>
      <c r="CM231" s="21"/>
      <c r="CN231" s="21"/>
      <c r="CO231" s="21"/>
      <c r="CP231" s="21"/>
      <c r="CQ231" s="21"/>
      <c r="CR231" s="21"/>
      <c r="CS231" s="21"/>
      <c r="CT231" s="21"/>
      <c r="CU231" s="21"/>
      <c r="CV231" s="21"/>
      <c r="CW231" s="21"/>
      <c r="CX231" s="21"/>
      <c r="CY231" s="21"/>
      <c r="CZ231" s="21"/>
      <c r="DA231" s="21"/>
      <c r="DB231" s="21"/>
      <c r="DC231" s="21"/>
      <c r="DD231" s="21"/>
      <c r="DE231" s="21"/>
      <c r="DF231" s="21"/>
      <c r="DG231" s="21"/>
      <c r="DH231" s="21"/>
      <c r="DI231" s="21"/>
      <c r="DJ231" s="21"/>
      <c r="DK231" s="21"/>
      <c r="DL231" s="21"/>
      <c r="DM231" s="21"/>
      <c r="DN231" s="21"/>
      <c r="DO231" s="21"/>
      <c r="DP231" s="21"/>
      <c r="DQ231" s="21"/>
      <c r="DR231" s="21"/>
      <c r="DS231" s="21"/>
      <c r="DT231" s="21"/>
      <c r="DU231" s="21"/>
      <c r="DV231" s="21"/>
    </row>
    <row r="232" spans="1:126" ht="12.75" customHeight="1">
      <c r="A232" s="21"/>
      <c r="B232" s="21"/>
      <c r="C232" s="79"/>
      <c r="D232" s="21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  <c r="AH232" s="21"/>
      <c r="AI232" s="21"/>
      <c r="AJ232" s="21"/>
      <c r="AK232" s="21"/>
      <c r="AL232" s="21"/>
      <c r="AM232" s="21"/>
      <c r="AN232" s="21"/>
      <c r="AO232" s="21"/>
      <c r="AP232" s="21"/>
      <c r="AQ232" s="21"/>
      <c r="AR232" s="21"/>
      <c r="AS232" s="21"/>
      <c r="AT232" s="21"/>
      <c r="AU232" s="21"/>
      <c r="AV232" s="21"/>
      <c r="AW232" s="21"/>
      <c r="AX232" s="21"/>
      <c r="AY232" s="21"/>
      <c r="AZ232" s="21"/>
      <c r="BA232" s="21"/>
      <c r="BB232" s="21"/>
      <c r="BC232" s="21"/>
      <c r="BD232" s="21"/>
      <c r="BE232" s="21"/>
      <c r="BF232" s="21"/>
      <c r="BG232" s="21"/>
      <c r="BH232" s="21"/>
      <c r="BI232" s="21"/>
      <c r="BJ232" s="21"/>
      <c r="BK232" s="21"/>
      <c r="BL232" s="21"/>
      <c r="BM232" s="21"/>
      <c r="BN232" s="21"/>
      <c r="BO232" s="21"/>
      <c r="BP232" s="21"/>
      <c r="BQ232" s="21"/>
      <c r="BR232" s="21"/>
      <c r="BS232" s="21"/>
      <c r="BT232" s="21"/>
      <c r="BU232" s="21"/>
      <c r="BV232" s="21"/>
      <c r="BW232" s="21"/>
      <c r="BX232" s="21"/>
      <c r="BY232" s="21"/>
      <c r="BZ232" s="21"/>
      <c r="CA232" s="21"/>
      <c r="CB232" s="21"/>
      <c r="CC232" s="21"/>
      <c r="CD232" s="21"/>
      <c r="CE232" s="21"/>
      <c r="CF232" s="21"/>
      <c r="CG232" s="21"/>
      <c r="CH232" s="21"/>
      <c r="CI232" s="21"/>
      <c r="CJ232" s="21"/>
      <c r="CK232" s="21"/>
      <c r="CL232" s="21"/>
      <c r="CM232" s="21"/>
      <c r="CN232" s="21"/>
      <c r="CO232" s="21"/>
      <c r="CP232" s="21"/>
      <c r="CQ232" s="21"/>
      <c r="CR232" s="21"/>
      <c r="CS232" s="21"/>
      <c r="CT232" s="21"/>
      <c r="CU232" s="21"/>
      <c r="CV232" s="21"/>
      <c r="CW232" s="21"/>
      <c r="CX232" s="21"/>
      <c r="CY232" s="21"/>
      <c r="CZ232" s="21"/>
      <c r="DA232" s="21"/>
      <c r="DB232" s="21"/>
      <c r="DC232" s="21"/>
      <c r="DD232" s="21"/>
      <c r="DE232" s="21"/>
      <c r="DF232" s="21"/>
      <c r="DG232" s="21"/>
      <c r="DH232" s="21"/>
      <c r="DI232" s="21"/>
      <c r="DJ232" s="21"/>
      <c r="DK232" s="21"/>
      <c r="DL232" s="21"/>
      <c r="DM232" s="21"/>
      <c r="DN232" s="21"/>
      <c r="DO232" s="21"/>
      <c r="DP232" s="21"/>
      <c r="DQ232" s="21"/>
      <c r="DR232" s="21"/>
      <c r="DS232" s="21"/>
      <c r="DT232" s="21"/>
      <c r="DU232" s="21"/>
      <c r="DV232" s="21"/>
    </row>
    <row r="233" spans="1:126" ht="12.75" customHeight="1">
      <c r="A233" s="21"/>
      <c r="B233" s="21"/>
      <c r="C233" s="79"/>
      <c r="D233" s="21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  <c r="AH233" s="21"/>
      <c r="AI233" s="21"/>
      <c r="AJ233" s="21"/>
      <c r="AK233" s="21"/>
      <c r="AL233" s="21"/>
      <c r="AM233" s="21"/>
      <c r="AN233" s="21"/>
      <c r="AO233" s="21"/>
      <c r="AP233" s="21"/>
      <c r="AQ233" s="21"/>
      <c r="AR233" s="21"/>
      <c r="AS233" s="21"/>
      <c r="AT233" s="21"/>
      <c r="AU233" s="21"/>
      <c r="AV233" s="21"/>
      <c r="AW233" s="21"/>
      <c r="AX233" s="21"/>
      <c r="AY233" s="21"/>
      <c r="AZ233" s="21"/>
      <c r="BA233" s="21"/>
      <c r="BB233" s="21"/>
      <c r="BC233" s="21"/>
      <c r="BD233" s="21"/>
      <c r="BE233" s="21"/>
      <c r="BF233" s="21"/>
      <c r="BG233" s="21"/>
      <c r="BH233" s="21"/>
      <c r="BI233" s="21"/>
      <c r="BJ233" s="21"/>
      <c r="BK233" s="21"/>
      <c r="BL233" s="21"/>
      <c r="BM233" s="21"/>
      <c r="BN233" s="21"/>
      <c r="BO233" s="21"/>
      <c r="BP233" s="21"/>
      <c r="BQ233" s="21"/>
      <c r="BR233" s="21"/>
      <c r="BS233" s="21"/>
      <c r="BT233" s="21"/>
      <c r="BU233" s="21"/>
      <c r="BV233" s="21"/>
      <c r="BW233" s="21"/>
      <c r="BX233" s="21"/>
      <c r="BY233" s="21"/>
      <c r="BZ233" s="21"/>
      <c r="CA233" s="21"/>
      <c r="CB233" s="21"/>
      <c r="CC233" s="21"/>
      <c r="CD233" s="21"/>
      <c r="CE233" s="21"/>
      <c r="CF233" s="21"/>
      <c r="CG233" s="21"/>
      <c r="CH233" s="21"/>
      <c r="CI233" s="21"/>
      <c r="CJ233" s="21"/>
      <c r="CK233" s="21"/>
      <c r="CL233" s="21"/>
      <c r="CM233" s="21"/>
      <c r="CN233" s="21"/>
      <c r="CO233" s="21"/>
      <c r="CP233" s="21"/>
      <c r="CQ233" s="21"/>
      <c r="CR233" s="21"/>
      <c r="CS233" s="21"/>
      <c r="CT233" s="21"/>
      <c r="CU233" s="21"/>
      <c r="CV233" s="21"/>
      <c r="CW233" s="21"/>
      <c r="CX233" s="21"/>
      <c r="CY233" s="21"/>
      <c r="CZ233" s="21"/>
      <c r="DA233" s="21"/>
      <c r="DB233" s="21"/>
      <c r="DC233" s="21"/>
      <c r="DD233" s="21"/>
      <c r="DE233" s="21"/>
      <c r="DF233" s="21"/>
      <c r="DG233" s="21"/>
      <c r="DH233" s="21"/>
      <c r="DI233" s="21"/>
      <c r="DJ233" s="21"/>
      <c r="DK233" s="21"/>
      <c r="DL233" s="21"/>
      <c r="DM233" s="21"/>
      <c r="DN233" s="21"/>
      <c r="DO233" s="21"/>
      <c r="DP233" s="21"/>
      <c r="DQ233" s="21"/>
      <c r="DR233" s="21"/>
      <c r="DS233" s="21"/>
      <c r="DT233" s="21"/>
      <c r="DU233" s="21"/>
      <c r="DV233" s="21"/>
    </row>
    <row r="234" spans="1:126" ht="12.75" customHeight="1">
      <c r="A234" s="21"/>
      <c r="B234" s="21"/>
      <c r="C234" s="79"/>
      <c r="D234" s="21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  <c r="AH234" s="21"/>
      <c r="AI234" s="21"/>
      <c r="AJ234" s="21"/>
      <c r="AK234" s="21"/>
      <c r="AL234" s="21"/>
      <c r="AM234" s="21"/>
      <c r="AN234" s="21"/>
      <c r="AO234" s="21"/>
      <c r="AP234" s="21"/>
      <c r="AQ234" s="21"/>
      <c r="AR234" s="21"/>
      <c r="AS234" s="21"/>
      <c r="AT234" s="21"/>
      <c r="AU234" s="21"/>
      <c r="AV234" s="21"/>
      <c r="AW234" s="21"/>
      <c r="AX234" s="21"/>
      <c r="AY234" s="21"/>
      <c r="AZ234" s="21"/>
      <c r="BA234" s="21"/>
      <c r="BB234" s="21"/>
      <c r="BC234" s="21"/>
      <c r="BD234" s="21"/>
      <c r="BE234" s="21"/>
      <c r="BF234" s="21"/>
      <c r="BG234" s="21"/>
      <c r="BH234" s="21"/>
      <c r="BI234" s="21"/>
      <c r="BJ234" s="21"/>
      <c r="BK234" s="21"/>
      <c r="BL234" s="21"/>
      <c r="BM234" s="21"/>
      <c r="BN234" s="21"/>
      <c r="BO234" s="21"/>
      <c r="BP234" s="21"/>
      <c r="BQ234" s="21"/>
      <c r="BR234" s="21"/>
      <c r="BS234" s="21"/>
      <c r="BT234" s="21"/>
      <c r="BU234" s="21"/>
      <c r="BV234" s="21"/>
      <c r="BW234" s="21"/>
      <c r="BX234" s="21"/>
      <c r="BY234" s="21"/>
      <c r="BZ234" s="21"/>
      <c r="CA234" s="21"/>
      <c r="CB234" s="21"/>
      <c r="CC234" s="21"/>
      <c r="CD234" s="21"/>
      <c r="CE234" s="21"/>
      <c r="CF234" s="21"/>
      <c r="CG234" s="21"/>
      <c r="CH234" s="21"/>
      <c r="CI234" s="21"/>
      <c r="CJ234" s="21"/>
      <c r="CK234" s="21"/>
      <c r="CL234" s="21"/>
      <c r="CM234" s="21"/>
      <c r="CN234" s="21"/>
      <c r="CO234" s="21"/>
      <c r="CP234" s="21"/>
      <c r="CQ234" s="21"/>
      <c r="CR234" s="21"/>
      <c r="CS234" s="21"/>
      <c r="CT234" s="21"/>
      <c r="CU234" s="21"/>
      <c r="CV234" s="21"/>
      <c r="CW234" s="21"/>
      <c r="CX234" s="21"/>
      <c r="CY234" s="21"/>
      <c r="CZ234" s="21"/>
      <c r="DA234" s="21"/>
      <c r="DB234" s="21"/>
      <c r="DC234" s="21"/>
      <c r="DD234" s="21"/>
      <c r="DE234" s="21"/>
      <c r="DF234" s="21"/>
      <c r="DG234" s="21"/>
      <c r="DH234" s="21"/>
      <c r="DI234" s="21"/>
      <c r="DJ234" s="21"/>
      <c r="DK234" s="21"/>
      <c r="DL234" s="21"/>
      <c r="DM234" s="21"/>
      <c r="DN234" s="21"/>
      <c r="DO234" s="21"/>
      <c r="DP234" s="21"/>
      <c r="DQ234" s="21"/>
      <c r="DR234" s="21"/>
      <c r="DS234" s="21"/>
      <c r="DT234" s="21"/>
      <c r="DU234" s="21"/>
      <c r="DV234" s="21"/>
    </row>
    <row r="235" spans="1:126" ht="12.75" customHeight="1">
      <c r="A235" s="21"/>
      <c r="B235" s="21"/>
      <c r="C235" s="79"/>
      <c r="D235" s="21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  <c r="AH235" s="21"/>
      <c r="AI235" s="21"/>
      <c r="AJ235" s="21"/>
      <c r="AK235" s="21"/>
      <c r="AL235" s="21"/>
      <c r="AM235" s="21"/>
      <c r="AN235" s="21"/>
      <c r="AO235" s="21"/>
      <c r="AP235" s="21"/>
      <c r="AQ235" s="21"/>
      <c r="AR235" s="21"/>
      <c r="AS235" s="21"/>
      <c r="AT235" s="21"/>
      <c r="AU235" s="21"/>
      <c r="AV235" s="21"/>
      <c r="AW235" s="21"/>
      <c r="AX235" s="21"/>
      <c r="AY235" s="21"/>
      <c r="AZ235" s="21"/>
      <c r="BA235" s="21"/>
      <c r="BB235" s="21"/>
      <c r="BC235" s="21"/>
      <c r="BD235" s="21"/>
      <c r="BE235" s="21"/>
      <c r="BF235" s="21"/>
      <c r="BG235" s="21"/>
      <c r="BH235" s="21"/>
      <c r="BI235" s="21"/>
      <c r="BJ235" s="21"/>
      <c r="BK235" s="21"/>
      <c r="BL235" s="21"/>
      <c r="BM235" s="21"/>
      <c r="BN235" s="21"/>
      <c r="BO235" s="21"/>
      <c r="BP235" s="21"/>
      <c r="BQ235" s="21"/>
      <c r="BR235" s="21"/>
      <c r="BS235" s="21"/>
      <c r="BT235" s="21"/>
      <c r="BU235" s="21"/>
      <c r="BV235" s="21"/>
      <c r="BW235" s="21"/>
      <c r="BX235" s="21"/>
      <c r="BY235" s="21"/>
      <c r="BZ235" s="21"/>
      <c r="CA235" s="21"/>
      <c r="CB235" s="21"/>
      <c r="CC235" s="21"/>
      <c r="CD235" s="21"/>
      <c r="CE235" s="21"/>
      <c r="CF235" s="21"/>
      <c r="CG235" s="21"/>
      <c r="CH235" s="21"/>
      <c r="CI235" s="21"/>
      <c r="CJ235" s="21"/>
      <c r="CK235" s="21"/>
      <c r="CL235" s="21"/>
      <c r="CM235" s="21"/>
      <c r="CN235" s="21"/>
      <c r="CO235" s="21"/>
      <c r="CP235" s="21"/>
      <c r="CQ235" s="21"/>
      <c r="CR235" s="21"/>
      <c r="CS235" s="21"/>
      <c r="CT235" s="21"/>
      <c r="CU235" s="21"/>
      <c r="CV235" s="21"/>
      <c r="CW235" s="21"/>
      <c r="CX235" s="21"/>
      <c r="CY235" s="21"/>
      <c r="CZ235" s="21"/>
      <c r="DA235" s="21"/>
      <c r="DB235" s="21"/>
      <c r="DC235" s="21"/>
      <c r="DD235" s="21"/>
      <c r="DE235" s="21"/>
      <c r="DF235" s="21"/>
      <c r="DG235" s="21"/>
      <c r="DH235" s="21"/>
      <c r="DI235" s="21"/>
      <c r="DJ235" s="21"/>
      <c r="DK235" s="21"/>
      <c r="DL235" s="21"/>
      <c r="DM235" s="21"/>
      <c r="DN235" s="21"/>
      <c r="DO235" s="21"/>
      <c r="DP235" s="21"/>
      <c r="DQ235" s="21"/>
      <c r="DR235" s="21"/>
      <c r="DS235" s="21"/>
      <c r="DT235" s="21"/>
      <c r="DU235" s="21"/>
      <c r="DV235" s="21"/>
    </row>
    <row r="236" spans="1:126" ht="12.75" customHeight="1">
      <c r="A236" s="21"/>
      <c r="B236" s="21"/>
      <c r="C236" s="79"/>
      <c r="D236" s="21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  <c r="AH236" s="21"/>
      <c r="AI236" s="21"/>
      <c r="AJ236" s="21"/>
      <c r="AK236" s="21"/>
      <c r="AL236" s="21"/>
      <c r="AM236" s="21"/>
      <c r="AN236" s="21"/>
      <c r="AO236" s="21"/>
      <c r="AP236" s="21"/>
      <c r="AQ236" s="21"/>
      <c r="AR236" s="21"/>
      <c r="AS236" s="21"/>
      <c r="AT236" s="21"/>
      <c r="AU236" s="21"/>
      <c r="AV236" s="21"/>
      <c r="AW236" s="21"/>
      <c r="AX236" s="21"/>
      <c r="AY236" s="21"/>
      <c r="AZ236" s="21"/>
      <c r="BA236" s="21"/>
      <c r="BB236" s="21"/>
      <c r="BC236" s="21"/>
      <c r="BD236" s="21"/>
      <c r="BE236" s="21"/>
      <c r="BF236" s="21"/>
      <c r="BG236" s="21"/>
      <c r="BH236" s="21"/>
      <c r="BI236" s="21"/>
      <c r="BJ236" s="21"/>
      <c r="BK236" s="21"/>
      <c r="BL236" s="21"/>
      <c r="BM236" s="21"/>
      <c r="BN236" s="21"/>
      <c r="BO236" s="21"/>
      <c r="BP236" s="21"/>
      <c r="BQ236" s="21"/>
      <c r="BR236" s="21"/>
      <c r="BS236" s="21"/>
      <c r="BT236" s="21"/>
      <c r="BU236" s="21"/>
      <c r="BV236" s="21"/>
      <c r="BW236" s="21"/>
      <c r="BX236" s="21"/>
      <c r="BY236" s="21"/>
      <c r="BZ236" s="21"/>
      <c r="CA236" s="21"/>
      <c r="CB236" s="21"/>
      <c r="CC236" s="21"/>
      <c r="CD236" s="21"/>
      <c r="CE236" s="21"/>
      <c r="CF236" s="21"/>
      <c r="CG236" s="21"/>
      <c r="CH236" s="21"/>
      <c r="CI236" s="21"/>
      <c r="CJ236" s="21"/>
      <c r="CK236" s="21"/>
      <c r="CL236" s="21"/>
      <c r="CM236" s="21"/>
      <c r="CN236" s="21"/>
      <c r="CO236" s="21"/>
      <c r="CP236" s="21"/>
      <c r="CQ236" s="21"/>
      <c r="CR236" s="21"/>
      <c r="CS236" s="21"/>
      <c r="CT236" s="21"/>
      <c r="CU236" s="21"/>
      <c r="CV236" s="21"/>
      <c r="CW236" s="21"/>
      <c r="CX236" s="21"/>
      <c r="CY236" s="21"/>
      <c r="CZ236" s="21"/>
      <c r="DA236" s="21"/>
      <c r="DB236" s="21"/>
      <c r="DC236" s="21"/>
      <c r="DD236" s="21"/>
      <c r="DE236" s="21"/>
      <c r="DF236" s="21"/>
      <c r="DG236" s="21"/>
      <c r="DH236" s="21"/>
      <c r="DI236" s="21"/>
      <c r="DJ236" s="21"/>
      <c r="DK236" s="21"/>
      <c r="DL236" s="21"/>
      <c r="DM236" s="21"/>
      <c r="DN236" s="21"/>
      <c r="DO236" s="21"/>
      <c r="DP236" s="21"/>
      <c r="DQ236" s="21"/>
      <c r="DR236" s="21"/>
      <c r="DS236" s="21"/>
      <c r="DT236" s="21"/>
      <c r="DU236" s="21"/>
      <c r="DV236" s="21"/>
    </row>
    <row r="237" spans="1:126" ht="12.75" customHeight="1">
      <c r="A237" s="21"/>
      <c r="B237" s="21"/>
      <c r="C237" s="79"/>
      <c r="D237" s="21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21"/>
      <c r="AV237" s="21"/>
      <c r="AW237" s="21"/>
      <c r="AX237" s="21"/>
      <c r="AY237" s="21"/>
      <c r="AZ237" s="21"/>
      <c r="BA237" s="21"/>
      <c r="BB237" s="21"/>
      <c r="BC237" s="21"/>
      <c r="BD237" s="21"/>
      <c r="BE237" s="21"/>
      <c r="BF237" s="21"/>
      <c r="BG237" s="21"/>
      <c r="BH237" s="21"/>
      <c r="BI237" s="21"/>
      <c r="BJ237" s="21"/>
      <c r="BK237" s="21"/>
      <c r="BL237" s="21"/>
      <c r="BM237" s="21"/>
      <c r="BN237" s="21"/>
      <c r="BO237" s="21"/>
      <c r="BP237" s="21"/>
      <c r="BQ237" s="21"/>
      <c r="BR237" s="21"/>
      <c r="BS237" s="21"/>
      <c r="BT237" s="21"/>
      <c r="BU237" s="21"/>
      <c r="BV237" s="21"/>
      <c r="BW237" s="21"/>
      <c r="BX237" s="21"/>
      <c r="BY237" s="21"/>
      <c r="BZ237" s="21"/>
      <c r="CA237" s="21"/>
      <c r="CB237" s="21"/>
      <c r="CC237" s="21"/>
      <c r="CD237" s="21"/>
      <c r="CE237" s="21"/>
      <c r="CF237" s="21"/>
      <c r="CG237" s="21"/>
      <c r="CH237" s="21"/>
      <c r="CI237" s="21"/>
      <c r="CJ237" s="21"/>
      <c r="CK237" s="21"/>
      <c r="CL237" s="21"/>
      <c r="CM237" s="21"/>
      <c r="CN237" s="21"/>
      <c r="CO237" s="21"/>
      <c r="CP237" s="21"/>
      <c r="CQ237" s="21"/>
      <c r="CR237" s="21"/>
      <c r="CS237" s="21"/>
      <c r="CT237" s="21"/>
      <c r="CU237" s="21"/>
      <c r="CV237" s="21"/>
      <c r="CW237" s="21"/>
      <c r="CX237" s="21"/>
      <c r="CY237" s="21"/>
      <c r="CZ237" s="21"/>
      <c r="DA237" s="21"/>
      <c r="DB237" s="21"/>
      <c r="DC237" s="21"/>
      <c r="DD237" s="21"/>
      <c r="DE237" s="21"/>
      <c r="DF237" s="21"/>
      <c r="DG237" s="21"/>
      <c r="DH237" s="21"/>
      <c r="DI237" s="21"/>
      <c r="DJ237" s="21"/>
      <c r="DK237" s="21"/>
      <c r="DL237" s="21"/>
      <c r="DM237" s="21"/>
      <c r="DN237" s="21"/>
      <c r="DO237" s="21"/>
      <c r="DP237" s="21"/>
      <c r="DQ237" s="21"/>
      <c r="DR237" s="21"/>
      <c r="DS237" s="21"/>
      <c r="DT237" s="21"/>
      <c r="DU237" s="21"/>
      <c r="DV237" s="21"/>
    </row>
    <row r="238" spans="1:126" ht="12.75" customHeight="1">
      <c r="A238" s="21"/>
      <c r="B238" s="21"/>
      <c r="C238" s="79"/>
      <c r="D238" s="21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  <c r="AU238" s="21"/>
      <c r="AV238" s="21"/>
      <c r="AW238" s="21"/>
      <c r="AX238" s="21"/>
      <c r="AY238" s="21"/>
      <c r="AZ238" s="21"/>
      <c r="BA238" s="21"/>
      <c r="BB238" s="21"/>
      <c r="BC238" s="21"/>
      <c r="BD238" s="21"/>
      <c r="BE238" s="21"/>
      <c r="BF238" s="21"/>
      <c r="BG238" s="21"/>
      <c r="BH238" s="21"/>
      <c r="BI238" s="21"/>
      <c r="BJ238" s="21"/>
      <c r="BK238" s="21"/>
      <c r="BL238" s="21"/>
      <c r="BM238" s="21"/>
      <c r="BN238" s="21"/>
      <c r="BO238" s="21"/>
      <c r="BP238" s="21"/>
      <c r="BQ238" s="21"/>
      <c r="BR238" s="21"/>
      <c r="BS238" s="21"/>
      <c r="BT238" s="21"/>
      <c r="BU238" s="21"/>
      <c r="BV238" s="21"/>
      <c r="BW238" s="21"/>
      <c r="BX238" s="21"/>
      <c r="BY238" s="21"/>
      <c r="BZ238" s="21"/>
      <c r="CA238" s="21"/>
      <c r="CB238" s="21"/>
      <c r="CC238" s="21"/>
      <c r="CD238" s="21"/>
      <c r="CE238" s="21"/>
      <c r="CF238" s="21"/>
      <c r="CG238" s="21"/>
      <c r="CH238" s="21"/>
      <c r="CI238" s="21"/>
      <c r="CJ238" s="21"/>
      <c r="CK238" s="21"/>
      <c r="CL238" s="21"/>
      <c r="CM238" s="21"/>
      <c r="CN238" s="21"/>
      <c r="CO238" s="21"/>
      <c r="CP238" s="21"/>
      <c r="CQ238" s="21"/>
      <c r="CR238" s="21"/>
      <c r="CS238" s="21"/>
      <c r="CT238" s="21"/>
      <c r="CU238" s="21"/>
      <c r="CV238" s="21"/>
      <c r="CW238" s="21"/>
      <c r="CX238" s="21"/>
      <c r="CY238" s="21"/>
      <c r="CZ238" s="21"/>
      <c r="DA238" s="21"/>
      <c r="DB238" s="21"/>
      <c r="DC238" s="21"/>
      <c r="DD238" s="21"/>
      <c r="DE238" s="21"/>
      <c r="DF238" s="21"/>
      <c r="DG238" s="21"/>
      <c r="DH238" s="21"/>
      <c r="DI238" s="21"/>
      <c r="DJ238" s="21"/>
      <c r="DK238" s="21"/>
      <c r="DL238" s="21"/>
      <c r="DM238" s="21"/>
      <c r="DN238" s="21"/>
      <c r="DO238" s="21"/>
      <c r="DP238" s="21"/>
      <c r="DQ238" s="21"/>
      <c r="DR238" s="21"/>
      <c r="DS238" s="21"/>
      <c r="DT238" s="21"/>
      <c r="DU238" s="21"/>
      <c r="DV238" s="21"/>
    </row>
    <row r="239" spans="1:126" ht="12.75" customHeight="1">
      <c r="A239" s="21"/>
      <c r="B239" s="21"/>
      <c r="C239" s="79"/>
      <c r="D239" s="21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  <c r="AH239" s="21"/>
      <c r="AI239" s="21"/>
      <c r="AJ239" s="21"/>
      <c r="AK239" s="21"/>
      <c r="AL239" s="21"/>
      <c r="AM239" s="21"/>
      <c r="AN239" s="21"/>
      <c r="AO239" s="21"/>
      <c r="AP239" s="21"/>
      <c r="AQ239" s="21"/>
      <c r="AR239" s="21"/>
      <c r="AS239" s="21"/>
      <c r="AT239" s="21"/>
      <c r="AU239" s="21"/>
      <c r="AV239" s="21"/>
      <c r="AW239" s="21"/>
      <c r="AX239" s="21"/>
      <c r="AY239" s="21"/>
      <c r="AZ239" s="21"/>
      <c r="BA239" s="21"/>
      <c r="BB239" s="21"/>
      <c r="BC239" s="21"/>
      <c r="BD239" s="21"/>
      <c r="BE239" s="21"/>
      <c r="BF239" s="21"/>
      <c r="BG239" s="21"/>
      <c r="BH239" s="21"/>
      <c r="BI239" s="21"/>
      <c r="BJ239" s="21"/>
      <c r="BK239" s="21"/>
      <c r="BL239" s="21"/>
      <c r="BM239" s="21"/>
      <c r="BN239" s="21"/>
      <c r="BO239" s="21"/>
      <c r="BP239" s="21"/>
      <c r="BQ239" s="21"/>
      <c r="BR239" s="21"/>
      <c r="BS239" s="21"/>
      <c r="BT239" s="21"/>
      <c r="BU239" s="21"/>
      <c r="BV239" s="21"/>
      <c r="BW239" s="21"/>
      <c r="BX239" s="21"/>
      <c r="BY239" s="21"/>
      <c r="BZ239" s="21"/>
      <c r="CA239" s="21"/>
      <c r="CB239" s="21"/>
      <c r="CC239" s="21"/>
      <c r="CD239" s="21"/>
      <c r="CE239" s="21"/>
      <c r="CF239" s="21"/>
      <c r="CG239" s="21"/>
      <c r="CH239" s="21"/>
      <c r="CI239" s="21"/>
      <c r="CJ239" s="21"/>
      <c r="CK239" s="21"/>
      <c r="CL239" s="21"/>
      <c r="CM239" s="21"/>
      <c r="CN239" s="21"/>
      <c r="CO239" s="21"/>
      <c r="CP239" s="21"/>
      <c r="CQ239" s="21"/>
      <c r="CR239" s="21"/>
      <c r="CS239" s="21"/>
      <c r="CT239" s="21"/>
      <c r="CU239" s="21"/>
      <c r="CV239" s="21"/>
      <c r="CW239" s="21"/>
      <c r="CX239" s="21"/>
      <c r="CY239" s="21"/>
      <c r="CZ239" s="21"/>
      <c r="DA239" s="21"/>
      <c r="DB239" s="21"/>
      <c r="DC239" s="21"/>
      <c r="DD239" s="21"/>
      <c r="DE239" s="21"/>
      <c r="DF239" s="21"/>
      <c r="DG239" s="21"/>
      <c r="DH239" s="21"/>
      <c r="DI239" s="21"/>
      <c r="DJ239" s="21"/>
      <c r="DK239" s="21"/>
      <c r="DL239" s="21"/>
      <c r="DM239" s="21"/>
      <c r="DN239" s="21"/>
      <c r="DO239" s="21"/>
      <c r="DP239" s="21"/>
      <c r="DQ239" s="21"/>
      <c r="DR239" s="21"/>
      <c r="DS239" s="21"/>
      <c r="DT239" s="21"/>
      <c r="DU239" s="21"/>
      <c r="DV239" s="21"/>
    </row>
    <row r="240" spans="1:126" ht="12.75" customHeight="1">
      <c r="A240" s="21"/>
      <c r="B240" s="21"/>
      <c r="C240" s="79"/>
      <c r="D240" s="21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  <c r="AH240" s="21"/>
      <c r="AI240" s="21"/>
      <c r="AJ240" s="21"/>
      <c r="AK240" s="21"/>
      <c r="AL240" s="21"/>
      <c r="AM240" s="21"/>
      <c r="AN240" s="21"/>
      <c r="AO240" s="21"/>
      <c r="AP240" s="21"/>
      <c r="AQ240" s="21"/>
      <c r="AR240" s="21"/>
      <c r="AS240" s="21"/>
      <c r="AT240" s="21"/>
      <c r="AU240" s="21"/>
      <c r="AV240" s="21"/>
      <c r="AW240" s="21"/>
      <c r="AX240" s="21"/>
      <c r="AY240" s="21"/>
      <c r="AZ240" s="21"/>
      <c r="BA240" s="21"/>
      <c r="BB240" s="21"/>
      <c r="BC240" s="21"/>
      <c r="BD240" s="21"/>
      <c r="BE240" s="21"/>
      <c r="BF240" s="21"/>
      <c r="BG240" s="21"/>
      <c r="BH240" s="21"/>
      <c r="BI240" s="21"/>
      <c r="BJ240" s="21"/>
      <c r="BK240" s="21"/>
      <c r="BL240" s="21"/>
      <c r="BM240" s="21"/>
      <c r="BN240" s="21"/>
      <c r="BO240" s="21"/>
      <c r="BP240" s="21"/>
      <c r="BQ240" s="21"/>
      <c r="BR240" s="21"/>
      <c r="BS240" s="21"/>
      <c r="BT240" s="21"/>
      <c r="BU240" s="21"/>
      <c r="BV240" s="21"/>
      <c r="BW240" s="21"/>
      <c r="BX240" s="21"/>
      <c r="BY240" s="21"/>
      <c r="BZ240" s="21"/>
      <c r="CA240" s="21"/>
      <c r="CB240" s="21"/>
      <c r="CC240" s="21"/>
      <c r="CD240" s="21"/>
      <c r="CE240" s="21"/>
      <c r="CF240" s="21"/>
      <c r="CG240" s="21"/>
      <c r="CH240" s="21"/>
      <c r="CI240" s="21"/>
      <c r="CJ240" s="21"/>
      <c r="CK240" s="21"/>
      <c r="CL240" s="21"/>
      <c r="CM240" s="21"/>
      <c r="CN240" s="21"/>
      <c r="CO240" s="21"/>
      <c r="CP240" s="21"/>
      <c r="CQ240" s="21"/>
      <c r="CR240" s="21"/>
      <c r="CS240" s="21"/>
      <c r="CT240" s="21"/>
      <c r="CU240" s="21"/>
      <c r="CV240" s="21"/>
      <c r="CW240" s="21"/>
      <c r="CX240" s="21"/>
      <c r="CY240" s="21"/>
      <c r="CZ240" s="21"/>
      <c r="DA240" s="21"/>
      <c r="DB240" s="21"/>
      <c r="DC240" s="21"/>
      <c r="DD240" s="21"/>
      <c r="DE240" s="21"/>
      <c r="DF240" s="21"/>
      <c r="DG240" s="21"/>
      <c r="DH240" s="21"/>
      <c r="DI240" s="21"/>
      <c r="DJ240" s="21"/>
      <c r="DK240" s="21"/>
      <c r="DL240" s="21"/>
      <c r="DM240" s="21"/>
      <c r="DN240" s="21"/>
      <c r="DO240" s="21"/>
      <c r="DP240" s="21"/>
      <c r="DQ240" s="21"/>
      <c r="DR240" s="21"/>
      <c r="DS240" s="21"/>
      <c r="DT240" s="21"/>
      <c r="DU240" s="21"/>
      <c r="DV240" s="21"/>
    </row>
    <row r="241" spans="1:126" ht="12.75" customHeight="1">
      <c r="A241" s="21"/>
      <c r="B241" s="21"/>
      <c r="C241" s="79"/>
      <c r="D241" s="21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  <c r="AH241" s="21"/>
      <c r="AI241" s="21"/>
      <c r="AJ241" s="21"/>
      <c r="AK241" s="21"/>
      <c r="AL241" s="21"/>
      <c r="AM241" s="21"/>
      <c r="AN241" s="21"/>
      <c r="AO241" s="21"/>
      <c r="AP241" s="21"/>
      <c r="AQ241" s="21"/>
      <c r="AR241" s="21"/>
      <c r="AS241" s="21"/>
      <c r="AT241" s="21"/>
      <c r="AU241" s="21"/>
      <c r="AV241" s="21"/>
      <c r="AW241" s="21"/>
      <c r="AX241" s="21"/>
      <c r="AY241" s="21"/>
      <c r="AZ241" s="21"/>
      <c r="BA241" s="21"/>
      <c r="BB241" s="21"/>
      <c r="BC241" s="21"/>
      <c r="BD241" s="21"/>
      <c r="BE241" s="21"/>
      <c r="BF241" s="21"/>
      <c r="BG241" s="21"/>
      <c r="BH241" s="21"/>
      <c r="BI241" s="21"/>
      <c r="BJ241" s="21"/>
      <c r="BK241" s="21"/>
      <c r="BL241" s="21"/>
      <c r="BM241" s="21"/>
      <c r="BN241" s="21"/>
      <c r="BO241" s="21"/>
      <c r="BP241" s="21"/>
      <c r="BQ241" s="21"/>
      <c r="BR241" s="21"/>
      <c r="BS241" s="21"/>
      <c r="BT241" s="21"/>
      <c r="BU241" s="21"/>
      <c r="BV241" s="21"/>
      <c r="BW241" s="21"/>
      <c r="BX241" s="21"/>
      <c r="BY241" s="21"/>
      <c r="BZ241" s="21"/>
      <c r="CA241" s="21"/>
      <c r="CB241" s="21"/>
      <c r="CC241" s="21"/>
      <c r="CD241" s="21"/>
      <c r="CE241" s="21"/>
      <c r="CF241" s="21"/>
      <c r="CG241" s="21"/>
      <c r="CH241" s="21"/>
      <c r="CI241" s="21"/>
      <c r="CJ241" s="21"/>
      <c r="CK241" s="21"/>
      <c r="CL241" s="21"/>
      <c r="CM241" s="21"/>
      <c r="CN241" s="21"/>
      <c r="CO241" s="21"/>
      <c r="CP241" s="21"/>
      <c r="CQ241" s="21"/>
      <c r="CR241" s="21"/>
      <c r="CS241" s="21"/>
      <c r="CT241" s="21"/>
      <c r="CU241" s="21"/>
      <c r="CV241" s="21"/>
      <c r="CW241" s="21"/>
      <c r="CX241" s="21"/>
      <c r="CY241" s="21"/>
      <c r="CZ241" s="21"/>
      <c r="DA241" s="21"/>
      <c r="DB241" s="21"/>
      <c r="DC241" s="21"/>
      <c r="DD241" s="21"/>
      <c r="DE241" s="21"/>
      <c r="DF241" s="21"/>
      <c r="DG241" s="21"/>
      <c r="DH241" s="21"/>
      <c r="DI241" s="21"/>
      <c r="DJ241" s="21"/>
      <c r="DK241" s="21"/>
      <c r="DL241" s="21"/>
      <c r="DM241" s="21"/>
      <c r="DN241" s="21"/>
      <c r="DO241" s="21"/>
      <c r="DP241" s="21"/>
      <c r="DQ241" s="21"/>
      <c r="DR241" s="21"/>
      <c r="DS241" s="21"/>
      <c r="DT241" s="21"/>
      <c r="DU241" s="21"/>
      <c r="DV241" s="21"/>
    </row>
    <row r="242" spans="1:126" ht="12.75" customHeight="1">
      <c r="A242" s="21"/>
      <c r="B242" s="21"/>
      <c r="C242" s="79"/>
      <c r="D242" s="21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  <c r="AH242" s="21"/>
      <c r="AI242" s="21"/>
      <c r="AJ242" s="21"/>
      <c r="AK242" s="21"/>
      <c r="AL242" s="21"/>
      <c r="AM242" s="21"/>
      <c r="AN242" s="21"/>
      <c r="AO242" s="21"/>
      <c r="AP242" s="21"/>
      <c r="AQ242" s="21"/>
      <c r="AR242" s="21"/>
      <c r="AS242" s="21"/>
      <c r="AT242" s="21"/>
      <c r="AU242" s="21"/>
      <c r="AV242" s="21"/>
      <c r="AW242" s="21"/>
      <c r="AX242" s="21"/>
      <c r="AY242" s="21"/>
      <c r="AZ242" s="21"/>
      <c r="BA242" s="21"/>
      <c r="BB242" s="21"/>
      <c r="BC242" s="21"/>
      <c r="BD242" s="21"/>
      <c r="BE242" s="21"/>
      <c r="BF242" s="21"/>
      <c r="BG242" s="21"/>
      <c r="BH242" s="21"/>
      <c r="BI242" s="21"/>
      <c r="BJ242" s="21"/>
      <c r="BK242" s="21"/>
      <c r="BL242" s="21"/>
      <c r="BM242" s="21"/>
      <c r="BN242" s="21"/>
      <c r="BO242" s="21"/>
      <c r="BP242" s="21"/>
      <c r="BQ242" s="21"/>
      <c r="BR242" s="21"/>
      <c r="BS242" s="21"/>
      <c r="BT242" s="21"/>
      <c r="BU242" s="21"/>
      <c r="BV242" s="21"/>
      <c r="BW242" s="21"/>
      <c r="BX242" s="21"/>
      <c r="BY242" s="21"/>
      <c r="BZ242" s="21"/>
      <c r="CA242" s="21"/>
      <c r="CB242" s="21"/>
      <c r="CC242" s="21"/>
      <c r="CD242" s="21"/>
      <c r="CE242" s="21"/>
      <c r="CF242" s="21"/>
      <c r="CG242" s="21"/>
      <c r="CH242" s="21"/>
      <c r="CI242" s="21"/>
      <c r="CJ242" s="21"/>
      <c r="CK242" s="21"/>
      <c r="CL242" s="21"/>
      <c r="CM242" s="21"/>
      <c r="CN242" s="21"/>
      <c r="CO242" s="21"/>
      <c r="CP242" s="21"/>
      <c r="CQ242" s="21"/>
      <c r="CR242" s="21"/>
      <c r="CS242" s="21"/>
      <c r="CT242" s="21"/>
      <c r="CU242" s="21"/>
      <c r="CV242" s="21"/>
      <c r="CW242" s="21"/>
      <c r="CX242" s="21"/>
      <c r="CY242" s="21"/>
      <c r="CZ242" s="21"/>
      <c r="DA242" s="21"/>
      <c r="DB242" s="21"/>
      <c r="DC242" s="21"/>
      <c r="DD242" s="21"/>
      <c r="DE242" s="21"/>
      <c r="DF242" s="21"/>
      <c r="DG242" s="21"/>
      <c r="DH242" s="21"/>
      <c r="DI242" s="21"/>
      <c r="DJ242" s="21"/>
      <c r="DK242" s="21"/>
      <c r="DL242" s="21"/>
      <c r="DM242" s="21"/>
      <c r="DN242" s="21"/>
      <c r="DO242" s="21"/>
      <c r="DP242" s="21"/>
      <c r="DQ242" s="21"/>
      <c r="DR242" s="21"/>
      <c r="DS242" s="21"/>
      <c r="DT242" s="21"/>
      <c r="DU242" s="21"/>
      <c r="DV242" s="21"/>
    </row>
    <row r="243" spans="1:126" ht="12.75" customHeight="1">
      <c r="A243" s="21"/>
      <c r="B243" s="21"/>
      <c r="C243" s="79"/>
      <c r="D243" s="21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  <c r="AH243" s="21"/>
      <c r="AI243" s="21"/>
      <c r="AJ243" s="21"/>
      <c r="AK243" s="21"/>
      <c r="AL243" s="21"/>
      <c r="AM243" s="21"/>
      <c r="AN243" s="21"/>
      <c r="AO243" s="21"/>
      <c r="AP243" s="21"/>
      <c r="AQ243" s="21"/>
      <c r="AR243" s="21"/>
      <c r="AS243" s="21"/>
      <c r="AT243" s="21"/>
      <c r="AU243" s="21"/>
      <c r="AV243" s="21"/>
      <c r="AW243" s="21"/>
      <c r="AX243" s="21"/>
      <c r="AY243" s="21"/>
      <c r="AZ243" s="21"/>
      <c r="BA243" s="21"/>
      <c r="BB243" s="21"/>
      <c r="BC243" s="21"/>
      <c r="BD243" s="21"/>
      <c r="BE243" s="21"/>
      <c r="BF243" s="21"/>
      <c r="BG243" s="21"/>
      <c r="BH243" s="21"/>
      <c r="BI243" s="21"/>
      <c r="BJ243" s="21"/>
      <c r="BK243" s="21"/>
      <c r="BL243" s="21"/>
      <c r="BM243" s="21"/>
      <c r="BN243" s="21"/>
      <c r="BO243" s="21"/>
      <c r="BP243" s="21"/>
      <c r="BQ243" s="21"/>
      <c r="BR243" s="21"/>
      <c r="BS243" s="21"/>
      <c r="BT243" s="21"/>
      <c r="BU243" s="21"/>
      <c r="BV243" s="21"/>
      <c r="BW243" s="21"/>
      <c r="BX243" s="21"/>
      <c r="BY243" s="21"/>
      <c r="BZ243" s="21"/>
      <c r="CA243" s="21"/>
      <c r="CB243" s="21"/>
      <c r="CC243" s="21"/>
      <c r="CD243" s="21"/>
      <c r="CE243" s="21"/>
      <c r="CF243" s="21"/>
      <c r="CG243" s="21"/>
      <c r="CH243" s="21"/>
      <c r="CI243" s="21"/>
      <c r="CJ243" s="21"/>
      <c r="CK243" s="21"/>
      <c r="CL243" s="21"/>
      <c r="CM243" s="21"/>
      <c r="CN243" s="21"/>
      <c r="CO243" s="21"/>
      <c r="CP243" s="21"/>
      <c r="CQ243" s="21"/>
      <c r="CR243" s="21"/>
      <c r="CS243" s="21"/>
      <c r="CT243" s="21"/>
      <c r="CU243" s="21"/>
      <c r="CV243" s="21"/>
      <c r="CW243" s="21"/>
      <c r="CX243" s="21"/>
      <c r="CY243" s="21"/>
      <c r="CZ243" s="21"/>
      <c r="DA243" s="21"/>
      <c r="DB243" s="21"/>
      <c r="DC243" s="21"/>
      <c r="DD243" s="21"/>
      <c r="DE243" s="21"/>
      <c r="DF243" s="21"/>
      <c r="DG243" s="21"/>
      <c r="DH243" s="21"/>
      <c r="DI243" s="21"/>
      <c r="DJ243" s="21"/>
      <c r="DK243" s="21"/>
      <c r="DL243" s="21"/>
      <c r="DM243" s="21"/>
      <c r="DN243" s="21"/>
      <c r="DO243" s="21"/>
      <c r="DP243" s="21"/>
      <c r="DQ243" s="21"/>
      <c r="DR243" s="21"/>
      <c r="DS243" s="21"/>
      <c r="DT243" s="21"/>
      <c r="DU243" s="21"/>
      <c r="DV243" s="21"/>
    </row>
    <row r="244" spans="1:126" ht="12.75" customHeight="1">
      <c r="A244" s="21"/>
      <c r="B244" s="21"/>
      <c r="C244" s="79"/>
      <c r="D244" s="21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  <c r="AT244" s="21"/>
      <c r="AU244" s="21"/>
      <c r="AV244" s="21"/>
      <c r="AW244" s="21"/>
      <c r="AX244" s="21"/>
      <c r="AY244" s="21"/>
      <c r="AZ244" s="21"/>
      <c r="BA244" s="21"/>
      <c r="BB244" s="21"/>
      <c r="BC244" s="21"/>
      <c r="BD244" s="21"/>
      <c r="BE244" s="21"/>
      <c r="BF244" s="21"/>
      <c r="BG244" s="21"/>
      <c r="BH244" s="21"/>
      <c r="BI244" s="21"/>
      <c r="BJ244" s="21"/>
      <c r="BK244" s="21"/>
      <c r="BL244" s="21"/>
      <c r="BM244" s="21"/>
      <c r="BN244" s="21"/>
      <c r="BO244" s="21"/>
      <c r="BP244" s="21"/>
      <c r="BQ244" s="21"/>
      <c r="BR244" s="21"/>
      <c r="BS244" s="21"/>
      <c r="BT244" s="21"/>
      <c r="BU244" s="21"/>
      <c r="BV244" s="21"/>
      <c r="BW244" s="21"/>
      <c r="BX244" s="21"/>
      <c r="BY244" s="21"/>
      <c r="BZ244" s="21"/>
      <c r="CA244" s="21"/>
      <c r="CB244" s="21"/>
      <c r="CC244" s="21"/>
      <c r="CD244" s="21"/>
      <c r="CE244" s="21"/>
      <c r="CF244" s="21"/>
      <c r="CG244" s="21"/>
      <c r="CH244" s="21"/>
      <c r="CI244" s="21"/>
      <c r="CJ244" s="21"/>
      <c r="CK244" s="21"/>
      <c r="CL244" s="21"/>
      <c r="CM244" s="21"/>
      <c r="CN244" s="21"/>
      <c r="CO244" s="21"/>
      <c r="CP244" s="21"/>
      <c r="CQ244" s="21"/>
      <c r="CR244" s="21"/>
      <c r="CS244" s="21"/>
      <c r="CT244" s="21"/>
      <c r="CU244" s="21"/>
      <c r="CV244" s="21"/>
      <c r="CW244" s="21"/>
      <c r="CX244" s="21"/>
      <c r="CY244" s="21"/>
      <c r="CZ244" s="21"/>
      <c r="DA244" s="21"/>
      <c r="DB244" s="21"/>
      <c r="DC244" s="21"/>
      <c r="DD244" s="21"/>
      <c r="DE244" s="21"/>
      <c r="DF244" s="21"/>
      <c r="DG244" s="21"/>
      <c r="DH244" s="21"/>
      <c r="DI244" s="21"/>
      <c r="DJ244" s="21"/>
      <c r="DK244" s="21"/>
      <c r="DL244" s="21"/>
      <c r="DM244" s="21"/>
      <c r="DN244" s="21"/>
      <c r="DO244" s="21"/>
      <c r="DP244" s="21"/>
      <c r="DQ244" s="21"/>
      <c r="DR244" s="21"/>
      <c r="DS244" s="21"/>
      <c r="DT244" s="21"/>
      <c r="DU244" s="21"/>
      <c r="DV244" s="21"/>
    </row>
    <row r="245" spans="1:126" ht="12.75" customHeight="1">
      <c r="A245" s="21"/>
      <c r="B245" s="21"/>
      <c r="C245" s="79"/>
      <c r="D245" s="21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  <c r="AH245" s="21"/>
      <c r="AI245" s="21"/>
      <c r="AJ245" s="21"/>
      <c r="AK245" s="21"/>
      <c r="AL245" s="21"/>
      <c r="AM245" s="21"/>
      <c r="AN245" s="21"/>
      <c r="AO245" s="21"/>
      <c r="AP245" s="21"/>
      <c r="AQ245" s="21"/>
      <c r="AR245" s="21"/>
      <c r="AS245" s="21"/>
      <c r="AT245" s="21"/>
      <c r="AU245" s="21"/>
      <c r="AV245" s="21"/>
      <c r="AW245" s="21"/>
      <c r="AX245" s="21"/>
      <c r="AY245" s="21"/>
      <c r="AZ245" s="21"/>
      <c r="BA245" s="21"/>
      <c r="BB245" s="21"/>
      <c r="BC245" s="21"/>
      <c r="BD245" s="21"/>
      <c r="BE245" s="21"/>
      <c r="BF245" s="21"/>
      <c r="BG245" s="21"/>
      <c r="BH245" s="21"/>
      <c r="BI245" s="21"/>
      <c r="BJ245" s="21"/>
      <c r="BK245" s="21"/>
      <c r="BL245" s="21"/>
      <c r="BM245" s="21"/>
      <c r="BN245" s="21"/>
      <c r="BO245" s="21"/>
      <c r="BP245" s="21"/>
      <c r="BQ245" s="21"/>
      <c r="BR245" s="21"/>
      <c r="BS245" s="21"/>
      <c r="BT245" s="21"/>
      <c r="BU245" s="21"/>
      <c r="BV245" s="21"/>
      <c r="BW245" s="21"/>
      <c r="BX245" s="21"/>
      <c r="BY245" s="21"/>
      <c r="BZ245" s="21"/>
      <c r="CA245" s="21"/>
      <c r="CB245" s="21"/>
      <c r="CC245" s="21"/>
      <c r="CD245" s="21"/>
      <c r="CE245" s="21"/>
      <c r="CF245" s="21"/>
      <c r="CG245" s="21"/>
      <c r="CH245" s="21"/>
      <c r="CI245" s="21"/>
      <c r="CJ245" s="21"/>
      <c r="CK245" s="21"/>
      <c r="CL245" s="21"/>
      <c r="CM245" s="21"/>
      <c r="CN245" s="21"/>
      <c r="CO245" s="21"/>
      <c r="CP245" s="21"/>
      <c r="CQ245" s="21"/>
      <c r="CR245" s="21"/>
      <c r="CS245" s="21"/>
      <c r="CT245" s="21"/>
      <c r="CU245" s="21"/>
      <c r="CV245" s="21"/>
      <c r="CW245" s="21"/>
      <c r="CX245" s="21"/>
      <c r="CY245" s="21"/>
      <c r="CZ245" s="21"/>
      <c r="DA245" s="21"/>
      <c r="DB245" s="21"/>
      <c r="DC245" s="21"/>
      <c r="DD245" s="21"/>
      <c r="DE245" s="21"/>
      <c r="DF245" s="21"/>
      <c r="DG245" s="21"/>
      <c r="DH245" s="21"/>
      <c r="DI245" s="21"/>
      <c r="DJ245" s="21"/>
      <c r="DK245" s="21"/>
      <c r="DL245" s="21"/>
      <c r="DM245" s="21"/>
      <c r="DN245" s="21"/>
      <c r="DO245" s="21"/>
      <c r="DP245" s="21"/>
      <c r="DQ245" s="21"/>
      <c r="DR245" s="21"/>
      <c r="DS245" s="21"/>
      <c r="DT245" s="21"/>
      <c r="DU245" s="21"/>
      <c r="DV245" s="21"/>
    </row>
    <row r="246" spans="1:126" ht="12.75" customHeight="1">
      <c r="A246" s="21"/>
      <c r="B246" s="21"/>
      <c r="C246" s="79"/>
      <c r="D246" s="21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  <c r="AH246" s="21"/>
      <c r="AI246" s="21"/>
      <c r="AJ246" s="21"/>
      <c r="AK246" s="21"/>
      <c r="AL246" s="21"/>
      <c r="AM246" s="21"/>
      <c r="AN246" s="21"/>
      <c r="AO246" s="21"/>
      <c r="AP246" s="21"/>
      <c r="AQ246" s="21"/>
      <c r="AR246" s="21"/>
      <c r="AS246" s="21"/>
      <c r="AT246" s="21"/>
      <c r="AU246" s="21"/>
      <c r="AV246" s="21"/>
      <c r="AW246" s="21"/>
      <c r="AX246" s="21"/>
      <c r="AY246" s="21"/>
      <c r="AZ246" s="21"/>
      <c r="BA246" s="21"/>
      <c r="BB246" s="21"/>
      <c r="BC246" s="21"/>
      <c r="BD246" s="21"/>
      <c r="BE246" s="21"/>
      <c r="BF246" s="21"/>
      <c r="BG246" s="21"/>
      <c r="BH246" s="21"/>
      <c r="BI246" s="21"/>
      <c r="BJ246" s="21"/>
      <c r="BK246" s="21"/>
      <c r="BL246" s="21"/>
      <c r="BM246" s="21"/>
      <c r="BN246" s="21"/>
      <c r="BO246" s="21"/>
      <c r="BP246" s="21"/>
      <c r="BQ246" s="21"/>
      <c r="BR246" s="21"/>
      <c r="BS246" s="21"/>
      <c r="BT246" s="21"/>
      <c r="BU246" s="21"/>
      <c r="BV246" s="21"/>
      <c r="BW246" s="21"/>
      <c r="BX246" s="21"/>
      <c r="BY246" s="21"/>
      <c r="BZ246" s="21"/>
      <c r="CA246" s="21"/>
      <c r="CB246" s="21"/>
      <c r="CC246" s="21"/>
      <c r="CD246" s="21"/>
      <c r="CE246" s="21"/>
      <c r="CF246" s="21"/>
      <c r="CG246" s="21"/>
      <c r="CH246" s="21"/>
      <c r="CI246" s="21"/>
      <c r="CJ246" s="21"/>
      <c r="CK246" s="21"/>
      <c r="CL246" s="21"/>
      <c r="CM246" s="21"/>
      <c r="CN246" s="21"/>
      <c r="CO246" s="21"/>
      <c r="CP246" s="21"/>
      <c r="CQ246" s="21"/>
      <c r="CR246" s="21"/>
      <c r="CS246" s="21"/>
      <c r="CT246" s="21"/>
      <c r="CU246" s="21"/>
      <c r="CV246" s="21"/>
      <c r="CW246" s="21"/>
      <c r="CX246" s="21"/>
      <c r="CY246" s="21"/>
      <c r="CZ246" s="21"/>
      <c r="DA246" s="21"/>
      <c r="DB246" s="21"/>
      <c r="DC246" s="21"/>
      <c r="DD246" s="21"/>
      <c r="DE246" s="21"/>
      <c r="DF246" s="21"/>
      <c r="DG246" s="21"/>
      <c r="DH246" s="21"/>
      <c r="DI246" s="21"/>
      <c r="DJ246" s="21"/>
      <c r="DK246" s="21"/>
      <c r="DL246" s="21"/>
      <c r="DM246" s="21"/>
      <c r="DN246" s="21"/>
      <c r="DO246" s="21"/>
      <c r="DP246" s="21"/>
      <c r="DQ246" s="21"/>
      <c r="DR246" s="21"/>
      <c r="DS246" s="21"/>
      <c r="DT246" s="21"/>
      <c r="DU246" s="21"/>
      <c r="DV246" s="21"/>
    </row>
    <row r="247" spans="1:126" ht="12.75" customHeight="1">
      <c r="A247" s="21"/>
      <c r="B247" s="21"/>
      <c r="C247" s="79"/>
      <c r="D247" s="21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  <c r="AH247" s="21"/>
      <c r="AI247" s="21"/>
      <c r="AJ247" s="21"/>
      <c r="AK247" s="21"/>
      <c r="AL247" s="21"/>
      <c r="AM247" s="21"/>
      <c r="AN247" s="21"/>
      <c r="AO247" s="21"/>
      <c r="AP247" s="21"/>
      <c r="AQ247" s="21"/>
      <c r="AR247" s="21"/>
      <c r="AS247" s="21"/>
      <c r="AT247" s="21"/>
      <c r="AU247" s="21"/>
      <c r="AV247" s="21"/>
      <c r="AW247" s="21"/>
      <c r="AX247" s="21"/>
      <c r="AY247" s="21"/>
      <c r="AZ247" s="21"/>
      <c r="BA247" s="21"/>
      <c r="BB247" s="21"/>
      <c r="BC247" s="21"/>
      <c r="BD247" s="21"/>
      <c r="BE247" s="21"/>
      <c r="BF247" s="21"/>
      <c r="BG247" s="21"/>
      <c r="BH247" s="21"/>
      <c r="BI247" s="21"/>
      <c r="BJ247" s="21"/>
      <c r="BK247" s="21"/>
      <c r="BL247" s="21"/>
      <c r="BM247" s="21"/>
      <c r="BN247" s="21"/>
      <c r="BO247" s="21"/>
      <c r="BP247" s="21"/>
      <c r="BQ247" s="21"/>
      <c r="BR247" s="21"/>
      <c r="BS247" s="21"/>
      <c r="BT247" s="21"/>
      <c r="BU247" s="21"/>
      <c r="BV247" s="21"/>
      <c r="BW247" s="21"/>
      <c r="BX247" s="21"/>
      <c r="BY247" s="21"/>
      <c r="BZ247" s="21"/>
      <c r="CA247" s="21"/>
      <c r="CB247" s="21"/>
      <c r="CC247" s="21"/>
      <c r="CD247" s="21"/>
      <c r="CE247" s="21"/>
      <c r="CF247" s="21"/>
      <c r="CG247" s="21"/>
      <c r="CH247" s="21"/>
      <c r="CI247" s="21"/>
      <c r="CJ247" s="21"/>
      <c r="CK247" s="21"/>
      <c r="CL247" s="21"/>
      <c r="CM247" s="21"/>
      <c r="CN247" s="21"/>
      <c r="CO247" s="21"/>
      <c r="CP247" s="21"/>
      <c r="CQ247" s="21"/>
      <c r="CR247" s="21"/>
      <c r="CS247" s="21"/>
      <c r="CT247" s="21"/>
      <c r="CU247" s="21"/>
      <c r="CV247" s="21"/>
      <c r="CW247" s="21"/>
      <c r="CX247" s="21"/>
      <c r="CY247" s="21"/>
      <c r="CZ247" s="21"/>
      <c r="DA247" s="21"/>
      <c r="DB247" s="21"/>
      <c r="DC247" s="21"/>
      <c r="DD247" s="21"/>
      <c r="DE247" s="21"/>
      <c r="DF247" s="21"/>
      <c r="DG247" s="21"/>
      <c r="DH247" s="21"/>
      <c r="DI247" s="21"/>
      <c r="DJ247" s="21"/>
      <c r="DK247" s="21"/>
      <c r="DL247" s="21"/>
      <c r="DM247" s="21"/>
      <c r="DN247" s="21"/>
      <c r="DO247" s="21"/>
      <c r="DP247" s="21"/>
      <c r="DQ247" s="21"/>
      <c r="DR247" s="21"/>
      <c r="DS247" s="21"/>
      <c r="DT247" s="21"/>
      <c r="DU247" s="21"/>
      <c r="DV247" s="21"/>
    </row>
    <row r="248" spans="1:126" ht="12.75" customHeight="1">
      <c r="A248" s="21"/>
      <c r="B248" s="21"/>
      <c r="C248" s="79"/>
      <c r="D248" s="21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  <c r="AH248" s="21"/>
      <c r="AI248" s="21"/>
      <c r="AJ248" s="21"/>
      <c r="AK248" s="21"/>
      <c r="AL248" s="21"/>
      <c r="AM248" s="21"/>
      <c r="AN248" s="21"/>
      <c r="AO248" s="21"/>
      <c r="AP248" s="21"/>
      <c r="AQ248" s="21"/>
      <c r="AR248" s="21"/>
      <c r="AS248" s="21"/>
      <c r="AT248" s="21"/>
      <c r="AU248" s="21"/>
      <c r="AV248" s="21"/>
      <c r="AW248" s="21"/>
      <c r="AX248" s="21"/>
      <c r="AY248" s="21"/>
      <c r="AZ248" s="21"/>
      <c r="BA248" s="21"/>
      <c r="BB248" s="21"/>
      <c r="BC248" s="21"/>
      <c r="BD248" s="21"/>
      <c r="BE248" s="21"/>
      <c r="BF248" s="21"/>
      <c r="BG248" s="21"/>
      <c r="BH248" s="21"/>
      <c r="BI248" s="21"/>
      <c r="BJ248" s="21"/>
      <c r="BK248" s="21"/>
      <c r="BL248" s="21"/>
      <c r="BM248" s="21"/>
      <c r="BN248" s="21"/>
      <c r="BO248" s="21"/>
      <c r="BP248" s="21"/>
      <c r="BQ248" s="21"/>
      <c r="BR248" s="21"/>
      <c r="BS248" s="21"/>
      <c r="BT248" s="21"/>
      <c r="BU248" s="21"/>
      <c r="BV248" s="21"/>
      <c r="BW248" s="21"/>
      <c r="BX248" s="21"/>
      <c r="BY248" s="21"/>
      <c r="BZ248" s="21"/>
      <c r="CA248" s="21"/>
      <c r="CB248" s="21"/>
      <c r="CC248" s="21"/>
      <c r="CD248" s="21"/>
      <c r="CE248" s="21"/>
      <c r="CF248" s="21"/>
      <c r="CG248" s="21"/>
      <c r="CH248" s="21"/>
      <c r="CI248" s="21"/>
      <c r="CJ248" s="21"/>
      <c r="CK248" s="21"/>
      <c r="CL248" s="21"/>
      <c r="CM248" s="21"/>
      <c r="CN248" s="21"/>
      <c r="CO248" s="21"/>
      <c r="CP248" s="21"/>
      <c r="CQ248" s="21"/>
      <c r="CR248" s="21"/>
      <c r="CS248" s="21"/>
      <c r="CT248" s="21"/>
      <c r="CU248" s="21"/>
      <c r="CV248" s="21"/>
      <c r="CW248" s="21"/>
      <c r="CX248" s="21"/>
      <c r="CY248" s="21"/>
      <c r="CZ248" s="21"/>
      <c r="DA248" s="21"/>
      <c r="DB248" s="21"/>
      <c r="DC248" s="21"/>
      <c r="DD248" s="21"/>
      <c r="DE248" s="21"/>
      <c r="DF248" s="21"/>
      <c r="DG248" s="21"/>
      <c r="DH248" s="21"/>
      <c r="DI248" s="21"/>
      <c r="DJ248" s="21"/>
      <c r="DK248" s="21"/>
      <c r="DL248" s="21"/>
      <c r="DM248" s="21"/>
      <c r="DN248" s="21"/>
      <c r="DO248" s="21"/>
      <c r="DP248" s="21"/>
      <c r="DQ248" s="21"/>
      <c r="DR248" s="21"/>
      <c r="DS248" s="21"/>
      <c r="DT248" s="21"/>
      <c r="DU248" s="21"/>
      <c r="DV248" s="21"/>
    </row>
    <row r="249" spans="1:126" ht="12.75" customHeight="1">
      <c r="A249" s="21"/>
      <c r="B249" s="21"/>
      <c r="C249" s="79"/>
      <c r="D249" s="21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  <c r="AH249" s="21"/>
      <c r="AI249" s="21"/>
      <c r="AJ249" s="21"/>
      <c r="AK249" s="21"/>
      <c r="AL249" s="21"/>
      <c r="AM249" s="21"/>
      <c r="AN249" s="21"/>
      <c r="AO249" s="21"/>
      <c r="AP249" s="21"/>
      <c r="AQ249" s="21"/>
      <c r="AR249" s="21"/>
      <c r="AS249" s="21"/>
      <c r="AT249" s="21"/>
      <c r="AU249" s="21"/>
      <c r="AV249" s="21"/>
      <c r="AW249" s="21"/>
      <c r="AX249" s="21"/>
      <c r="AY249" s="21"/>
      <c r="AZ249" s="21"/>
      <c r="BA249" s="21"/>
      <c r="BB249" s="21"/>
      <c r="BC249" s="21"/>
      <c r="BD249" s="21"/>
      <c r="BE249" s="21"/>
      <c r="BF249" s="21"/>
      <c r="BG249" s="21"/>
      <c r="BH249" s="21"/>
      <c r="BI249" s="21"/>
      <c r="BJ249" s="21"/>
      <c r="BK249" s="21"/>
      <c r="BL249" s="21"/>
      <c r="BM249" s="21"/>
      <c r="BN249" s="21"/>
      <c r="BO249" s="21"/>
      <c r="BP249" s="21"/>
      <c r="BQ249" s="21"/>
      <c r="BR249" s="21"/>
      <c r="BS249" s="21"/>
      <c r="BT249" s="21"/>
      <c r="BU249" s="21"/>
      <c r="BV249" s="21"/>
      <c r="BW249" s="21"/>
      <c r="BX249" s="21"/>
      <c r="BY249" s="21"/>
      <c r="BZ249" s="21"/>
      <c r="CA249" s="21"/>
      <c r="CB249" s="21"/>
      <c r="CC249" s="21"/>
      <c r="CD249" s="21"/>
      <c r="CE249" s="21"/>
      <c r="CF249" s="21"/>
      <c r="CG249" s="21"/>
      <c r="CH249" s="21"/>
      <c r="CI249" s="21"/>
      <c r="CJ249" s="21"/>
      <c r="CK249" s="21"/>
      <c r="CL249" s="21"/>
      <c r="CM249" s="21"/>
      <c r="CN249" s="21"/>
      <c r="CO249" s="21"/>
      <c r="CP249" s="21"/>
      <c r="CQ249" s="21"/>
      <c r="CR249" s="21"/>
      <c r="CS249" s="21"/>
      <c r="CT249" s="21"/>
      <c r="CU249" s="21"/>
      <c r="CV249" s="21"/>
      <c r="CW249" s="21"/>
      <c r="CX249" s="21"/>
      <c r="CY249" s="21"/>
      <c r="CZ249" s="21"/>
      <c r="DA249" s="21"/>
      <c r="DB249" s="21"/>
      <c r="DC249" s="21"/>
      <c r="DD249" s="21"/>
      <c r="DE249" s="21"/>
      <c r="DF249" s="21"/>
      <c r="DG249" s="21"/>
      <c r="DH249" s="21"/>
      <c r="DI249" s="21"/>
      <c r="DJ249" s="21"/>
      <c r="DK249" s="21"/>
      <c r="DL249" s="21"/>
      <c r="DM249" s="21"/>
      <c r="DN249" s="21"/>
      <c r="DO249" s="21"/>
      <c r="DP249" s="21"/>
      <c r="DQ249" s="21"/>
      <c r="DR249" s="21"/>
      <c r="DS249" s="21"/>
      <c r="DT249" s="21"/>
      <c r="DU249" s="21"/>
      <c r="DV249" s="21"/>
    </row>
    <row r="250" spans="1:126" ht="12.75" customHeight="1">
      <c r="A250" s="21"/>
      <c r="B250" s="21"/>
      <c r="C250" s="79"/>
      <c r="D250" s="21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  <c r="AH250" s="21"/>
      <c r="AI250" s="21"/>
      <c r="AJ250" s="21"/>
      <c r="AK250" s="21"/>
      <c r="AL250" s="21"/>
      <c r="AM250" s="21"/>
      <c r="AN250" s="21"/>
      <c r="AO250" s="21"/>
      <c r="AP250" s="21"/>
      <c r="AQ250" s="21"/>
      <c r="AR250" s="21"/>
      <c r="AS250" s="21"/>
      <c r="AT250" s="21"/>
      <c r="AU250" s="21"/>
      <c r="AV250" s="21"/>
      <c r="AW250" s="21"/>
      <c r="AX250" s="21"/>
      <c r="AY250" s="21"/>
      <c r="AZ250" s="21"/>
      <c r="BA250" s="21"/>
      <c r="BB250" s="21"/>
      <c r="BC250" s="21"/>
      <c r="BD250" s="21"/>
      <c r="BE250" s="21"/>
      <c r="BF250" s="21"/>
      <c r="BG250" s="21"/>
      <c r="BH250" s="21"/>
      <c r="BI250" s="21"/>
      <c r="BJ250" s="21"/>
      <c r="BK250" s="21"/>
      <c r="BL250" s="21"/>
      <c r="BM250" s="21"/>
      <c r="BN250" s="21"/>
      <c r="BO250" s="21"/>
      <c r="BP250" s="21"/>
      <c r="BQ250" s="21"/>
      <c r="BR250" s="21"/>
      <c r="BS250" s="21"/>
      <c r="BT250" s="21"/>
      <c r="BU250" s="21"/>
      <c r="BV250" s="21"/>
      <c r="BW250" s="21"/>
      <c r="BX250" s="21"/>
      <c r="BY250" s="21"/>
      <c r="BZ250" s="21"/>
      <c r="CA250" s="21"/>
      <c r="CB250" s="21"/>
      <c r="CC250" s="21"/>
      <c r="CD250" s="21"/>
      <c r="CE250" s="21"/>
      <c r="CF250" s="21"/>
      <c r="CG250" s="21"/>
      <c r="CH250" s="21"/>
      <c r="CI250" s="21"/>
      <c r="CJ250" s="21"/>
      <c r="CK250" s="21"/>
      <c r="CL250" s="21"/>
      <c r="CM250" s="21"/>
      <c r="CN250" s="21"/>
      <c r="CO250" s="21"/>
      <c r="CP250" s="21"/>
      <c r="CQ250" s="21"/>
      <c r="CR250" s="21"/>
      <c r="CS250" s="21"/>
      <c r="CT250" s="21"/>
      <c r="CU250" s="21"/>
      <c r="CV250" s="21"/>
      <c r="CW250" s="21"/>
      <c r="CX250" s="21"/>
      <c r="CY250" s="21"/>
      <c r="CZ250" s="21"/>
      <c r="DA250" s="21"/>
      <c r="DB250" s="21"/>
      <c r="DC250" s="21"/>
      <c r="DD250" s="21"/>
      <c r="DE250" s="21"/>
      <c r="DF250" s="21"/>
      <c r="DG250" s="21"/>
      <c r="DH250" s="21"/>
      <c r="DI250" s="21"/>
      <c r="DJ250" s="21"/>
      <c r="DK250" s="21"/>
      <c r="DL250" s="21"/>
      <c r="DM250" s="21"/>
      <c r="DN250" s="21"/>
      <c r="DO250" s="21"/>
      <c r="DP250" s="21"/>
      <c r="DQ250" s="21"/>
      <c r="DR250" s="21"/>
      <c r="DS250" s="21"/>
      <c r="DT250" s="21"/>
      <c r="DU250" s="21"/>
      <c r="DV250" s="21"/>
    </row>
    <row r="251" spans="1:126" ht="12.75" customHeight="1">
      <c r="A251" s="21"/>
      <c r="B251" s="21"/>
      <c r="C251" s="79"/>
      <c r="D251" s="21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  <c r="AH251" s="21"/>
      <c r="AI251" s="21"/>
      <c r="AJ251" s="21"/>
      <c r="AK251" s="21"/>
      <c r="AL251" s="21"/>
      <c r="AM251" s="21"/>
      <c r="AN251" s="21"/>
      <c r="AO251" s="21"/>
      <c r="AP251" s="21"/>
      <c r="AQ251" s="21"/>
      <c r="AR251" s="21"/>
      <c r="AS251" s="21"/>
      <c r="AT251" s="21"/>
      <c r="AU251" s="21"/>
      <c r="AV251" s="21"/>
      <c r="AW251" s="21"/>
      <c r="AX251" s="21"/>
      <c r="AY251" s="21"/>
      <c r="AZ251" s="21"/>
      <c r="BA251" s="21"/>
      <c r="BB251" s="21"/>
      <c r="BC251" s="21"/>
      <c r="BD251" s="21"/>
      <c r="BE251" s="21"/>
      <c r="BF251" s="21"/>
      <c r="BG251" s="21"/>
      <c r="BH251" s="21"/>
      <c r="BI251" s="21"/>
      <c r="BJ251" s="21"/>
      <c r="BK251" s="21"/>
      <c r="BL251" s="21"/>
      <c r="BM251" s="21"/>
      <c r="BN251" s="21"/>
      <c r="BO251" s="21"/>
      <c r="BP251" s="21"/>
      <c r="BQ251" s="21"/>
      <c r="BR251" s="21"/>
      <c r="BS251" s="21"/>
      <c r="BT251" s="21"/>
      <c r="BU251" s="21"/>
      <c r="BV251" s="21"/>
      <c r="BW251" s="21"/>
      <c r="BX251" s="21"/>
      <c r="BY251" s="21"/>
      <c r="BZ251" s="21"/>
      <c r="CA251" s="21"/>
      <c r="CB251" s="21"/>
      <c r="CC251" s="21"/>
      <c r="CD251" s="21"/>
      <c r="CE251" s="21"/>
      <c r="CF251" s="21"/>
      <c r="CG251" s="21"/>
      <c r="CH251" s="21"/>
      <c r="CI251" s="21"/>
      <c r="CJ251" s="21"/>
      <c r="CK251" s="21"/>
      <c r="CL251" s="21"/>
      <c r="CM251" s="21"/>
      <c r="CN251" s="21"/>
      <c r="CO251" s="21"/>
      <c r="CP251" s="21"/>
      <c r="CQ251" s="21"/>
      <c r="CR251" s="21"/>
      <c r="CS251" s="21"/>
      <c r="CT251" s="21"/>
      <c r="CU251" s="21"/>
      <c r="CV251" s="21"/>
      <c r="CW251" s="21"/>
      <c r="CX251" s="21"/>
      <c r="CY251" s="21"/>
      <c r="CZ251" s="21"/>
      <c r="DA251" s="21"/>
      <c r="DB251" s="21"/>
      <c r="DC251" s="21"/>
      <c r="DD251" s="21"/>
      <c r="DE251" s="21"/>
      <c r="DF251" s="21"/>
      <c r="DG251" s="21"/>
      <c r="DH251" s="21"/>
      <c r="DI251" s="21"/>
      <c r="DJ251" s="21"/>
      <c r="DK251" s="21"/>
      <c r="DL251" s="21"/>
      <c r="DM251" s="21"/>
      <c r="DN251" s="21"/>
      <c r="DO251" s="21"/>
      <c r="DP251" s="21"/>
      <c r="DQ251" s="21"/>
      <c r="DR251" s="21"/>
      <c r="DS251" s="21"/>
      <c r="DT251" s="21"/>
      <c r="DU251" s="21"/>
      <c r="DV251" s="21"/>
    </row>
    <row r="252" spans="1:126" ht="12.75" customHeight="1">
      <c r="A252" s="21"/>
      <c r="B252" s="21"/>
      <c r="C252" s="79"/>
      <c r="D252" s="21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  <c r="AH252" s="21"/>
      <c r="AI252" s="21"/>
      <c r="AJ252" s="21"/>
      <c r="AK252" s="21"/>
      <c r="AL252" s="21"/>
      <c r="AM252" s="21"/>
      <c r="AN252" s="21"/>
      <c r="AO252" s="21"/>
      <c r="AP252" s="21"/>
      <c r="AQ252" s="21"/>
      <c r="AR252" s="21"/>
      <c r="AS252" s="21"/>
      <c r="AT252" s="21"/>
      <c r="AU252" s="21"/>
      <c r="AV252" s="21"/>
      <c r="AW252" s="21"/>
      <c r="AX252" s="21"/>
      <c r="AY252" s="21"/>
      <c r="AZ252" s="21"/>
      <c r="BA252" s="21"/>
      <c r="BB252" s="21"/>
      <c r="BC252" s="21"/>
      <c r="BD252" s="21"/>
      <c r="BE252" s="21"/>
      <c r="BF252" s="21"/>
      <c r="BG252" s="21"/>
      <c r="BH252" s="21"/>
      <c r="BI252" s="21"/>
      <c r="BJ252" s="21"/>
      <c r="BK252" s="21"/>
      <c r="BL252" s="21"/>
      <c r="BM252" s="21"/>
      <c r="BN252" s="21"/>
      <c r="BO252" s="21"/>
      <c r="BP252" s="21"/>
      <c r="BQ252" s="21"/>
      <c r="BR252" s="21"/>
      <c r="BS252" s="21"/>
      <c r="BT252" s="21"/>
      <c r="BU252" s="21"/>
      <c r="BV252" s="21"/>
      <c r="BW252" s="21"/>
      <c r="BX252" s="21"/>
      <c r="BY252" s="21"/>
      <c r="BZ252" s="21"/>
      <c r="CA252" s="21"/>
      <c r="CB252" s="21"/>
      <c r="CC252" s="21"/>
      <c r="CD252" s="21"/>
      <c r="CE252" s="21"/>
      <c r="CF252" s="21"/>
      <c r="CG252" s="21"/>
      <c r="CH252" s="21"/>
      <c r="CI252" s="21"/>
      <c r="CJ252" s="21"/>
      <c r="CK252" s="21"/>
      <c r="CL252" s="21"/>
      <c r="CM252" s="21"/>
      <c r="CN252" s="21"/>
      <c r="CO252" s="21"/>
      <c r="CP252" s="21"/>
      <c r="CQ252" s="21"/>
      <c r="CR252" s="21"/>
      <c r="CS252" s="21"/>
      <c r="CT252" s="21"/>
      <c r="CU252" s="21"/>
      <c r="CV252" s="21"/>
      <c r="CW252" s="21"/>
      <c r="CX252" s="21"/>
      <c r="CY252" s="21"/>
      <c r="CZ252" s="21"/>
      <c r="DA252" s="21"/>
      <c r="DB252" s="21"/>
      <c r="DC252" s="21"/>
      <c r="DD252" s="21"/>
      <c r="DE252" s="21"/>
      <c r="DF252" s="21"/>
      <c r="DG252" s="21"/>
      <c r="DH252" s="21"/>
      <c r="DI252" s="21"/>
      <c r="DJ252" s="21"/>
      <c r="DK252" s="21"/>
      <c r="DL252" s="21"/>
      <c r="DM252" s="21"/>
      <c r="DN252" s="21"/>
      <c r="DO252" s="21"/>
      <c r="DP252" s="21"/>
      <c r="DQ252" s="21"/>
      <c r="DR252" s="21"/>
      <c r="DS252" s="21"/>
      <c r="DT252" s="21"/>
      <c r="DU252" s="21"/>
      <c r="DV252" s="21"/>
    </row>
    <row r="253" spans="1:126" ht="12.75" customHeight="1">
      <c r="A253" s="21"/>
      <c r="B253" s="21"/>
      <c r="C253" s="79"/>
      <c r="D253" s="21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  <c r="AH253" s="21"/>
      <c r="AI253" s="21"/>
      <c r="AJ253" s="21"/>
      <c r="AK253" s="21"/>
      <c r="AL253" s="21"/>
      <c r="AM253" s="21"/>
      <c r="AN253" s="21"/>
      <c r="AO253" s="21"/>
      <c r="AP253" s="21"/>
      <c r="AQ253" s="21"/>
      <c r="AR253" s="21"/>
      <c r="AS253" s="21"/>
      <c r="AT253" s="21"/>
      <c r="AU253" s="21"/>
      <c r="AV253" s="21"/>
      <c r="AW253" s="21"/>
      <c r="AX253" s="21"/>
      <c r="AY253" s="21"/>
      <c r="AZ253" s="21"/>
      <c r="BA253" s="21"/>
      <c r="BB253" s="21"/>
      <c r="BC253" s="21"/>
      <c r="BD253" s="21"/>
      <c r="BE253" s="21"/>
      <c r="BF253" s="21"/>
      <c r="BG253" s="21"/>
      <c r="BH253" s="21"/>
      <c r="BI253" s="21"/>
      <c r="BJ253" s="21"/>
      <c r="BK253" s="21"/>
      <c r="BL253" s="21"/>
      <c r="BM253" s="21"/>
      <c r="BN253" s="21"/>
      <c r="BO253" s="21"/>
      <c r="BP253" s="21"/>
      <c r="BQ253" s="21"/>
      <c r="BR253" s="21"/>
      <c r="BS253" s="21"/>
      <c r="BT253" s="21"/>
      <c r="BU253" s="21"/>
      <c r="BV253" s="21"/>
      <c r="BW253" s="21"/>
      <c r="BX253" s="21"/>
      <c r="BY253" s="21"/>
      <c r="BZ253" s="21"/>
      <c r="CA253" s="21"/>
      <c r="CB253" s="21"/>
      <c r="CC253" s="21"/>
      <c r="CD253" s="21"/>
      <c r="CE253" s="21"/>
      <c r="CF253" s="21"/>
      <c r="CG253" s="21"/>
      <c r="CH253" s="21"/>
      <c r="CI253" s="21"/>
      <c r="CJ253" s="21"/>
      <c r="CK253" s="21"/>
      <c r="CL253" s="21"/>
      <c r="CM253" s="21"/>
      <c r="CN253" s="21"/>
      <c r="CO253" s="21"/>
      <c r="CP253" s="21"/>
      <c r="CQ253" s="21"/>
      <c r="CR253" s="21"/>
      <c r="CS253" s="21"/>
      <c r="CT253" s="21"/>
      <c r="CU253" s="21"/>
      <c r="CV253" s="21"/>
      <c r="CW253" s="21"/>
      <c r="CX253" s="21"/>
      <c r="CY253" s="21"/>
      <c r="CZ253" s="21"/>
      <c r="DA253" s="21"/>
      <c r="DB253" s="21"/>
      <c r="DC253" s="21"/>
      <c r="DD253" s="21"/>
      <c r="DE253" s="21"/>
      <c r="DF253" s="21"/>
      <c r="DG253" s="21"/>
      <c r="DH253" s="21"/>
      <c r="DI253" s="21"/>
      <c r="DJ253" s="21"/>
      <c r="DK253" s="21"/>
      <c r="DL253" s="21"/>
      <c r="DM253" s="21"/>
      <c r="DN253" s="21"/>
      <c r="DO253" s="21"/>
      <c r="DP253" s="21"/>
      <c r="DQ253" s="21"/>
      <c r="DR253" s="21"/>
      <c r="DS253" s="21"/>
      <c r="DT253" s="21"/>
      <c r="DU253" s="21"/>
      <c r="DV253" s="21"/>
    </row>
    <row r="254" spans="1:126" ht="12.75" customHeight="1">
      <c r="A254" s="21"/>
      <c r="B254" s="21"/>
      <c r="C254" s="79"/>
      <c r="D254" s="21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  <c r="AH254" s="21"/>
      <c r="AI254" s="21"/>
      <c r="AJ254" s="21"/>
      <c r="AK254" s="21"/>
      <c r="AL254" s="21"/>
      <c r="AM254" s="21"/>
      <c r="AN254" s="21"/>
      <c r="AO254" s="21"/>
      <c r="AP254" s="21"/>
      <c r="AQ254" s="21"/>
      <c r="AR254" s="21"/>
      <c r="AS254" s="21"/>
      <c r="AT254" s="21"/>
      <c r="AU254" s="21"/>
      <c r="AV254" s="21"/>
      <c r="AW254" s="21"/>
      <c r="AX254" s="21"/>
      <c r="AY254" s="21"/>
      <c r="AZ254" s="21"/>
      <c r="BA254" s="21"/>
      <c r="BB254" s="21"/>
      <c r="BC254" s="21"/>
      <c r="BD254" s="21"/>
      <c r="BE254" s="21"/>
      <c r="BF254" s="21"/>
      <c r="BG254" s="21"/>
      <c r="BH254" s="21"/>
      <c r="BI254" s="21"/>
      <c r="BJ254" s="21"/>
      <c r="BK254" s="21"/>
      <c r="BL254" s="21"/>
      <c r="BM254" s="21"/>
      <c r="BN254" s="21"/>
      <c r="BO254" s="21"/>
      <c r="BP254" s="21"/>
      <c r="BQ254" s="21"/>
      <c r="BR254" s="21"/>
      <c r="BS254" s="21"/>
      <c r="BT254" s="21"/>
      <c r="BU254" s="21"/>
      <c r="BV254" s="21"/>
      <c r="BW254" s="21"/>
      <c r="BX254" s="21"/>
      <c r="BY254" s="21"/>
      <c r="BZ254" s="21"/>
      <c r="CA254" s="21"/>
      <c r="CB254" s="21"/>
      <c r="CC254" s="21"/>
      <c r="CD254" s="21"/>
      <c r="CE254" s="21"/>
      <c r="CF254" s="21"/>
      <c r="CG254" s="21"/>
      <c r="CH254" s="21"/>
      <c r="CI254" s="21"/>
      <c r="CJ254" s="21"/>
      <c r="CK254" s="21"/>
      <c r="CL254" s="21"/>
      <c r="CM254" s="21"/>
      <c r="CN254" s="21"/>
      <c r="CO254" s="21"/>
      <c r="CP254" s="21"/>
      <c r="CQ254" s="21"/>
      <c r="CR254" s="21"/>
      <c r="CS254" s="21"/>
      <c r="CT254" s="21"/>
      <c r="CU254" s="21"/>
      <c r="CV254" s="21"/>
      <c r="CW254" s="21"/>
      <c r="CX254" s="21"/>
      <c r="CY254" s="21"/>
      <c r="CZ254" s="21"/>
      <c r="DA254" s="21"/>
      <c r="DB254" s="21"/>
      <c r="DC254" s="21"/>
      <c r="DD254" s="21"/>
      <c r="DE254" s="21"/>
      <c r="DF254" s="21"/>
      <c r="DG254" s="21"/>
      <c r="DH254" s="21"/>
      <c r="DI254" s="21"/>
      <c r="DJ254" s="21"/>
      <c r="DK254" s="21"/>
      <c r="DL254" s="21"/>
      <c r="DM254" s="21"/>
      <c r="DN254" s="21"/>
      <c r="DO254" s="21"/>
      <c r="DP254" s="21"/>
      <c r="DQ254" s="21"/>
      <c r="DR254" s="21"/>
      <c r="DS254" s="21"/>
      <c r="DT254" s="21"/>
      <c r="DU254" s="21"/>
      <c r="DV254" s="21"/>
    </row>
    <row r="255" spans="1:126" ht="12.75" customHeight="1">
      <c r="A255" s="21"/>
      <c r="B255" s="21"/>
      <c r="C255" s="79"/>
      <c r="D255" s="21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  <c r="AH255" s="21"/>
      <c r="AI255" s="21"/>
      <c r="AJ255" s="21"/>
      <c r="AK255" s="21"/>
      <c r="AL255" s="21"/>
      <c r="AM255" s="21"/>
      <c r="AN255" s="21"/>
      <c r="AO255" s="21"/>
      <c r="AP255" s="21"/>
      <c r="AQ255" s="21"/>
      <c r="AR255" s="21"/>
      <c r="AS255" s="21"/>
      <c r="AT255" s="21"/>
      <c r="AU255" s="21"/>
      <c r="AV255" s="21"/>
      <c r="AW255" s="21"/>
      <c r="AX255" s="21"/>
      <c r="AY255" s="21"/>
      <c r="AZ255" s="21"/>
      <c r="BA255" s="21"/>
      <c r="BB255" s="21"/>
      <c r="BC255" s="21"/>
      <c r="BD255" s="21"/>
      <c r="BE255" s="21"/>
      <c r="BF255" s="21"/>
      <c r="BG255" s="21"/>
      <c r="BH255" s="21"/>
      <c r="BI255" s="21"/>
      <c r="BJ255" s="21"/>
      <c r="BK255" s="21"/>
      <c r="BL255" s="21"/>
      <c r="BM255" s="21"/>
      <c r="BN255" s="21"/>
      <c r="BO255" s="21"/>
      <c r="BP255" s="21"/>
      <c r="BQ255" s="21"/>
      <c r="BR255" s="21"/>
      <c r="BS255" s="21"/>
      <c r="BT255" s="21"/>
      <c r="BU255" s="21"/>
      <c r="BV255" s="21"/>
      <c r="BW255" s="21"/>
      <c r="BX255" s="21"/>
      <c r="BY255" s="21"/>
      <c r="BZ255" s="21"/>
      <c r="CA255" s="21"/>
      <c r="CB255" s="21"/>
      <c r="CC255" s="21"/>
      <c r="CD255" s="21"/>
      <c r="CE255" s="21"/>
      <c r="CF255" s="21"/>
      <c r="CG255" s="21"/>
      <c r="CH255" s="21"/>
      <c r="CI255" s="21"/>
      <c r="CJ255" s="21"/>
      <c r="CK255" s="21"/>
      <c r="CL255" s="21"/>
      <c r="CM255" s="21"/>
      <c r="CN255" s="21"/>
      <c r="CO255" s="21"/>
      <c r="CP255" s="21"/>
      <c r="CQ255" s="21"/>
      <c r="CR255" s="21"/>
      <c r="CS255" s="21"/>
      <c r="CT255" s="21"/>
      <c r="CU255" s="21"/>
      <c r="CV255" s="21"/>
      <c r="CW255" s="21"/>
      <c r="CX255" s="21"/>
      <c r="CY255" s="21"/>
      <c r="CZ255" s="21"/>
      <c r="DA255" s="21"/>
      <c r="DB255" s="21"/>
      <c r="DC255" s="21"/>
      <c r="DD255" s="21"/>
      <c r="DE255" s="21"/>
      <c r="DF255" s="21"/>
      <c r="DG255" s="21"/>
      <c r="DH255" s="21"/>
      <c r="DI255" s="21"/>
      <c r="DJ255" s="21"/>
      <c r="DK255" s="21"/>
      <c r="DL255" s="21"/>
      <c r="DM255" s="21"/>
      <c r="DN255" s="21"/>
      <c r="DO255" s="21"/>
      <c r="DP255" s="21"/>
      <c r="DQ255" s="21"/>
      <c r="DR255" s="21"/>
      <c r="DS255" s="21"/>
      <c r="DT255" s="21"/>
      <c r="DU255" s="21"/>
      <c r="DV255" s="21"/>
    </row>
    <row r="256" spans="1:126" ht="12.75" customHeight="1">
      <c r="A256" s="21"/>
      <c r="B256" s="21"/>
      <c r="C256" s="79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  <c r="AH256" s="21"/>
      <c r="AI256" s="21"/>
      <c r="AJ256" s="21"/>
      <c r="AK256" s="21"/>
      <c r="AL256" s="21"/>
      <c r="AM256" s="21"/>
      <c r="AN256" s="21"/>
      <c r="AO256" s="21"/>
      <c r="AP256" s="21"/>
      <c r="AQ256" s="21"/>
      <c r="AR256" s="21"/>
      <c r="AS256" s="21"/>
      <c r="AT256" s="21"/>
      <c r="AU256" s="21"/>
      <c r="AV256" s="21"/>
      <c r="AW256" s="21"/>
      <c r="AX256" s="21"/>
      <c r="AY256" s="21"/>
      <c r="AZ256" s="21"/>
      <c r="BA256" s="21"/>
      <c r="BB256" s="21"/>
      <c r="BC256" s="21"/>
      <c r="BD256" s="21"/>
      <c r="BE256" s="21"/>
      <c r="BF256" s="21"/>
      <c r="BG256" s="21"/>
      <c r="BH256" s="21"/>
      <c r="BI256" s="21"/>
      <c r="BJ256" s="21"/>
      <c r="BK256" s="21"/>
      <c r="BL256" s="21"/>
      <c r="BM256" s="21"/>
      <c r="BN256" s="21"/>
      <c r="BO256" s="21"/>
      <c r="BP256" s="21"/>
      <c r="BQ256" s="21"/>
      <c r="BR256" s="21"/>
      <c r="BS256" s="21"/>
      <c r="BT256" s="21"/>
      <c r="BU256" s="21"/>
      <c r="BV256" s="21"/>
      <c r="BW256" s="21"/>
      <c r="BX256" s="21"/>
      <c r="BY256" s="21"/>
      <c r="BZ256" s="21"/>
      <c r="CA256" s="21"/>
      <c r="CB256" s="21"/>
      <c r="CC256" s="21"/>
      <c r="CD256" s="21"/>
      <c r="CE256" s="21"/>
      <c r="CF256" s="21"/>
      <c r="CG256" s="21"/>
      <c r="CH256" s="21"/>
      <c r="CI256" s="21"/>
      <c r="CJ256" s="21"/>
      <c r="CK256" s="21"/>
      <c r="CL256" s="21"/>
      <c r="CM256" s="21"/>
      <c r="CN256" s="21"/>
      <c r="CO256" s="21"/>
      <c r="CP256" s="21"/>
      <c r="CQ256" s="21"/>
      <c r="CR256" s="21"/>
      <c r="CS256" s="21"/>
      <c r="CT256" s="21"/>
      <c r="CU256" s="21"/>
      <c r="CV256" s="21"/>
      <c r="CW256" s="21"/>
      <c r="CX256" s="21"/>
      <c r="CY256" s="21"/>
      <c r="CZ256" s="21"/>
      <c r="DA256" s="21"/>
      <c r="DB256" s="21"/>
      <c r="DC256" s="21"/>
      <c r="DD256" s="21"/>
      <c r="DE256" s="21"/>
      <c r="DF256" s="21"/>
      <c r="DG256" s="21"/>
      <c r="DH256" s="21"/>
      <c r="DI256" s="21"/>
      <c r="DJ256" s="21"/>
      <c r="DK256" s="21"/>
      <c r="DL256" s="21"/>
      <c r="DM256" s="21"/>
      <c r="DN256" s="21"/>
      <c r="DO256" s="21"/>
      <c r="DP256" s="21"/>
      <c r="DQ256" s="21"/>
      <c r="DR256" s="21"/>
      <c r="DS256" s="21"/>
      <c r="DT256" s="21"/>
      <c r="DU256" s="21"/>
      <c r="DV256" s="21"/>
    </row>
    <row r="257" spans="1:126" ht="12.75" customHeight="1">
      <c r="A257" s="21"/>
      <c r="B257" s="21"/>
      <c r="C257" s="79"/>
      <c r="D257" s="21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  <c r="AH257" s="21"/>
      <c r="AI257" s="21"/>
      <c r="AJ257" s="21"/>
      <c r="AK257" s="21"/>
      <c r="AL257" s="21"/>
      <c r="AM257" s="21"/>
      <c r="AN257" s="21"/>
      <c r="AO257" s="21"/>
      <c r="AP257" s="21"/>
      <c r="AQ257" s="21"/>
      <c r="AR257" s="21"/>
      <c r="AS257" s="21"/>
      <c r="AT257" s="21"/>
      <c r="AU257" s="21"/>
      <c r="AV257" s="21"/>
      <c r="AW257" s="21"/>
      <c r="AX257" s="21"/>
      <c r="AY257" s="21"/>
      <c r="AZ257" s="21"/>
      <c r="BA257" s="21"/>
      <c r="BB257" s="21"/>
      <c r="BC257" s="21"/>
      <c r="BD257" s="21"/>
      <c r="BE257" s="21"/>
      <c r="BF257" s="21"/>
      <c r="BG257" s="21"/>
      <c r="BH257" s="21"/>
      <c r="BI257" s="21"/>
      <c r="BJ257" s="21"/>
      <c r="BK257" s="21"/>
      <c r="BL257" s="21"/>
      <c r="BM257" s="21"/>
      <c r="BN257" s="21"/>
      <c r="BO257" s="21"/>
      <c r="BP257" s="21"/>
      <c r="BQ257" s="21"/>
      <c r="BR257" s="21"/>
      <c r="BS257" s="21"/>
      <c r="BT257" s="21"/>
      <c r="BU257" s="21"/>
      <c r="BV257" s="21"/>
      <c r="BW257" s="21"/>
      <c r="BX257" s="21"/>
      <c r="BY257" s="21"/>
      <c r="BZ257" s="21"/>
      <c r="CA257" s="21"/>
      <c r="CB257" s="21"/>
      <c r="CC257" s="21"/>
      <c r="CD257" s="21"/>
      <c r="CE257" s="21"/>
      <c r="CF257" s="21"/>
      <c r="CG257" s="21"/>
      <c r="CH257" s="21"/>
      <c r="CI257" s="21"/>
      <c r="CJ257" s="21"/>
      <c r="CK257" s="21"/>
      <c r="CL257" s="21"/>
      <c r="CM257" s="21"/>
      <c r="CN257" s="21"/>
      <c r="CO257" s="21"/>
      <c r="CP257" s="21"/>
      <c r="CQ257" s="21"/>
      <c r="CR257" s="21"/>
      <c r="CS257" s="21"/>
      <c r="CT257" s="21"/>
      <c r="CU257" s="21"/>
      <c r="CV257" s="21"/>
      <c r="CW257" s="21"/>
      <c r="CX257" s="21"/>
      <c r="CY257" s="21"/>
      <c r="CZ257" s="21"/>
      <c r="DA257" s="21"/>
      <c r="DB257" s="21"/>
      <c r="DC257" s="21"/>
      <c r="DD257" s="21"/>
      <c r="DE257" s="21"/>
      <c r="DF257" s="21"/>
      <c r="DG257" s="21"/>
      <c r="DH257" s="21"/>
      <c r="DI257" s="21"/>
      <c r="DJ257" s="21"/>
      <c r="DK257" s="21"/>
      <c r="DL257" s="21"/>
      <c r="DM257" s="21"/>
      <c r="DN257" s="21"/>
      <c r="DO257" s="21"/>
      <c r="DP257" s="21"/>
      <c r="DQ257" s="21"/>
      <c r="DR257" s="21"/>
      <c r="DS257" s="21"/>
      <c r="DT257" s="21"/>
      <c r="DU257" s="21"/>
      <c r="DV257" s="21"/>
    </row>
    <row r="258" spans="1:126" ht="12.75" customHeight="1">
      <c r="A258" s="21"/>
      <c r="B258" s="21"/>
      <c r="C258" s="79"/>
      <c r="D258" s="21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  <c r="AH258" s="21"/>
      <c r="AI258" s="21"/>
      <c r="AJ258" s="21"/>
      <c r="AK258" s="21"/>
      <c r="AL258" s="21"/>
      <c r="AM258" s="21"/>
      <c r="AN258" s="21"/>
      <c r="AO258" s="21"/>
      <c r="AP258" s="21"/>
      <c r="AQ258" s="21"/>
      <c r="AR258" s="21"/>
      <c r="AS258" s="21"/>
      <c r="AT258" s="21"/>
      <c r="AU258" s="21"/>
      <c r="AV258" s="21"/>
      <c r="AW258" s="21"/>
      <c r="AX258" s="21"/>
      <c r="AY258" s="21"/>
      <c r="AZ258" s="21"/>
      <c r="BA258" s="21"/>
      <c r="BB258" s="21"/>
      <c r="BC258" s="21"/>
      <c r="BD258" s="21"/>
      <c r="BE258" s="21"/>
      <c r="BF258" s="21"/>
      <c r="BG258" s="21"/>
      <c r="BH258" s="21"/>
      <c r="BI258" s="21"/>
      <c r="BJ258" s="21"/>
      <c r="BK258" s="21"/>
      <c r="BL258" s="21"/>
      <c r="BM258" s="21"/>
      <c r="BN258" s="21"/>
      <c r="BO258" s="21"/>
      <c r="BP258" s="21"/>
      <c r="BQ258" s="21"/>
      <c r="BR258" s="21"/>
      <c r="BS258" s="21"/>
      <c r="BT258" s="21"/>
      <c r="BU258" s="21"/>
      <c r="BV258" s="21"/>
      <c r="BW258" s="21"/>
      <c r="BX258" s="21"/>
      <c r="BY258" s="21"/>
      <c r="BZ258" s="21"/>
      <c r="CA258" s="21"/>
      <c r="CB258" s="21"/>
      <c r="CC258" s="21"/>
      <c r="CD258" s="21"/>
      <c r="CE258" s="21"/>
      <c r="CF258" s="21"/>
      <c r="CG258" s="21"/>
      <c r="CH258" s="21"/>
      <c r="CI258" s="21"/>
      <c r="CJ258" s="21"/>
      <c r="CK258" s="21"/>
      <c r="CL258" s="21"/>
      <c r="CM258" s="21"/>
      <c r="CN258" s="21"/>
      <c r="CO258" s="21"/>
      <c r="CP258" s="21"/>
      <c r="CQ258" s="21"/>
      <c r="CR258" s="21"/>
      <c r="CS258" s="21"/>
      <c r="CT258" s="21"/>
      <c r="CU258" s="21"/>
      <c r="CV258" s="21"/>
      <c r="CW258" s="21"/>
      <c r="CX258" s="21"/>
      <c r="CY258" s="21"/>
      <c r="CZ258" s="21"/>
      <c r="DA258" s="21"/>
      <c r="DB258" s="21"/>
      <c r="DC258" s="21"/>
      <c r="DD258" s="21"/>
      <c r="DE258" s="21"/>
      <c r="DF258" s="21"/>
      <c r="DG258" s="21"/>
      <c r="DH258" s="21"/>
      <c r="DI258" s="21"/>
      <c r="DJ258" s="21"/>
      <c r="DK258" s="21"/>
      <c r="DL258" s="21"/>
      <c r="DM258" s="21"/>
      <c r="DN258" s="21"/>
      <c r="DO258" s="21"/>
      <c r="DP258" s="21"/>
      <c r="DQ258" s="21"/>
      <c r="DR258" s="21"/>
      <c r="DS258" s="21"/>
      <c r="DT258" s="21"/>
      <c r="DU258" s="21"/>
      <c r="DV258" s="21"/>
    </row>
    <row r="259" spans="1:126" ht="12.75" customHeight="1">
      <c r="A259" s="21"/>
      <c r="B259" s="21"/>
      <c r="C259" s="79"/>
      <c r="D259" s="21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  <c r="AH259" s="21"/>
      <c r="AI259" s="21"/>
      <c r="AJ259" s="21"/>
      <c r="AK259" s="21"/>
      <c r="AL259" s="21"/>
      <c r="AM259" s="21"/>
      <c r="AN259" s="21"/>
      <c r="AO259" s="21"/>
      <c r="AP259" s="21"/>
      <c r="AQ259" s="21"/>
      <c r="AR259" s="21"/>
      <c r="AS259" s="21"/>
      <c r="AT259" s="21"/>
      <c r="AU259" s="21"/>
      <c r="AV259" s="21"/>
      <c r="AW259" s="21"/>
      <c r="AX259" s="21"/>
      <c r="AY259" s="21"/>
      <c r="AZ259" s="21"/>
      <c r="BA259" s="21"/>
      <c r="BB259" s="21"/>
      <c r="BC259" s="21"/>
      <c r="BD259" s="21"/>
      <c r="BE259" s="21"/>
      <c r="BF259" s="21"/>
      <c r="BG259" s="21"/>
      <c r="BH259" s="21"/>
      <c r="BI259" s="21"/>
      <c r="BJ259" s="21"/>
      <c r="BK259" s="21"/>
      <c r="BL259" s="21"/>
      <c r="BM259" s="21"/>
      <c r="BN259" s="21"/>
      <c r="BO259" s="21"/>
      <c r="BP259" s="21"/>
      <c r="BQ259" s="21"/>
      <c r="BR259" s="21"/>
      <c r="BS259" s="21"/>
      <c r="BT259" s="21"/>
      <c r="BU259" s="21"/>
      <c r="BV259" s="21"/>
      <c r="BW259" s="21"/>
      <c r="BX259" s="21"/>
      <c r="BY259" s="21"/>
      <c r="BZ259" s="21"/>
      <c r="CA259" s="21"/>
      <c r="CB259" s="21"/>
      <c r="CC259" s="21"/>
      <c r="CD259" s="21"/>
      <c r="CE259" s="21"/>
      <c r="CF259" s="21"/>
      <c r="CG259" s="21"/>
      <c r="CH259" s="21"/>
      <c r="CI259" s="21"/>
      <c r="CJ259" s="21"/>
      <c r="CK259" s="21"/>
      <c r="CL259" s="21"/>
      <c r="CM259" s="21"/>
      <c r="CN259" s="21"/>
      <c r="CO259" s="21"/>
      <c r="CP259" s="21"/>
      <c r="CQ259" s="21"/>
      <c r="CR259" s="21"/>
      <c r="CS259" s="21"/>
      <c r="CT259" s="21"/>
      <c r="CU259" s="21"/>
      <c r="CV259" s="21"/>
      <c r="CW259" s="21"/>
      <c r="CX259" s="21"/>
      <c r="CY259" s="21"/>
      <c r="CZ259" s="21"/>
      <c r="DA259" s="21"/>
      <c r="DB259" s="21"/>
      <c r="DC259" s="21"/>
      <c r="DD259" s="21"/>
      <c r="DE259" s="21"/>
      <c r="DF259" s="21"/>
      <c r="DG259" s="21"/>
      <c r="DH259" s="21"/>
      <c r="DI259" s="21"/>
      <c r="DJ259" s="21"/>
      <c r="DK259" s="21"/>
      <c r="DL259" s="21"/>
      <c r="DM259" s="21"/>
      <c r="DN259" s="21"/>
      <c r="DO259" s="21"/>
      <c r="DP259" s="21"/>
      <c r="DQ259" s="21"/>
      <c r="DR259" s="21"/>
      <c r="DS259" s="21"/>
      <c r="DT259" s="21"/>
      <c r="DU259" s="21"/>
      <c r="DV259" s="21"/>
    </row>
    <row r="260" spans="1:126" ht="12.75" customHeight="1">
      <c r="A260" s="21"/>
      <c r="B260" s="21"/>
      <c r="C260" s="79"/>
      <c r="D260" s="21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  <c r="AH260" s="21"/>
      <c r="AI260" s="21"/>
      <c r="AJ260" s="21"/>
      <c r="AK260" s="21"/>
      <c r="AL260" s="21"/>
      <c r="AM260" s="21"/>
      <c r="AN260" s="21"/>
      <c r="AO260" s="21"/>
      <c r="AP260" s="21"/>
      <c r="AQ260" s="21"/>
      <c r="AR260" s="21"/>
      <c r="AS260" s="21"/>
      <c r="AT260" s="21"/>
      <c r="AU260" s="21"/>
      <c r="AV260" s="21"/>
      <c r="AW260" s="21"/>
      <c r="AX260" s="21"/>
      <c r="AY260" s="21"/>
      <c r="AZ260" s="21"/>
      <c r="BA260" s="21"/>
      <c r="BB260" s="21"/>
      <c r="BC260" s="21"/>
      <c r="BD260" s="21"/>
      <c r="BE260" s="21"/>
      <c r="BF260" s="21"/>
      <c r="BG260" s="21"/>
      <c r="BH260" s="21"/>
      <c r="BI260" s="21"/>
      <c r="BJ260" s="21"/>
      <c r="BK260" s="21"/>
      <c r="BL260" s="21"/>
      <c r="BM260" s="21"/>
      <c r="BN260" s="21"/>
      <c r="BO260" s="21"/>
      <c r="BP260" s="21"/>
      <c r="BQ260" s="21"/>
      <c r="BR260" s="21"/>
      <c r="BS260" s="21"/>
      <c r="BT260" s="21"/>
      <c r="BU260" s="21"/>
      <c r="BV260" s="21"/>
      <c r="BW260" s="21"/>
      <c r="BX260" s="21"/>
      <c r="BY260" s="21"/>
      <c r="BZ260" s="21"/>
      <c r="CA260" s="21"/>
      <c r="CB260" s="21"/>
      <c r="CC260" s="21"/>
      <c r="CD260" s="21"/>
      <c r="CE260" s="21"/>
      <c r="CF260" s="21"/>
      <c r="CG260" s="21"/>
      <c r="CH260" s="21"/>
      <c r="CI260" s="21"/>
      <c r="CJ260" s="21"/>
      <c r="CK260" s="21"/>
      <c r="CL260" s="21"/>
      <c r="CM260" s="21"/>
      <c r="CN260" s="21"/>
      <c r="CO260" s="21"/>
      <c r="CP260" s="21"/>
      <c r="CQ260" s="21"/>
      <c r="CR260" s="21"/>
      <c r="CS260" s="21"/>
      <c r="CT260" s="21"/>
      <c r="CU260" s="21"/>
      <c r="CV260" s="21"/>
      <c r="CW260" s="21"/>
      <c r="CX260" s="21"/>
      <c r="CY260" s="21"/>
      <c r="CZ260" s="21"/>
      <c r="DA260" s="21"/>
      <c r="DB260" s="21"/>
      <c r="DC260" s="21"/>
      <c r="DD260" s="21"/>
      <c r="DE260" s="21"/>
      <c r="DF260" s="21"/>
      <c r="DG260" s="21"/>
      <c r="DH260" s="21"/>
      <c r="DI260" s="21"/>
      <c r="DJ260" s="21"/>
      <c r="DK260" s="21"/>
      <c r="DL260" s="21"/>
      <c r="DM260" s="21"/>
      <c r="DN260" s="21"/>
      <c r="DO260" s="21"/>
      <c r="DP260" s="21"/>
      <c r="DQ260" s="21"/>
      <c r="DR260" s="21"/>
      <c r="DS260" s="21"/>
      <c r="DT260" s="21"/>
      <c r="DU260" s="21"/>
      <c r="DV260" s="21"/>
    </row>
    <row r="261" spans="1:126" ht="12.75" customHeight="1">
      <c r="A261" s="21"/>
      <c r="B261" s="21"/>
      <c r="C261" s="79"/>
      <c r="D261" s="21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  <c r="AH261" s="21"/>
      <c r="AI261" s="21"/>
      <c r="AJ261" s="21"/>
      <c r="AK261" s="21"/>
      <c r="AL261" s="21"/>
      <c r="AM261" s="21"/>
      <c r="AN261" s="21"/>
      <c r="AO261" s="21"/>
      <c r="AP261" s="21"/>
      <c r="AQ261" s="21"/>
      <c r="AR261" s="21"/>
      <c r="AS261" s="21"/>
      <c r="AT261" s="21"/>
      <c r="AU261" s="21"/>
      <c r="AV261" s="21"/>
      <c r="AW261" s="21"/>
      <c r="AX261" s="21"/>
      <c r="AY261" s="21"/>
      <c r="AZ261" s="21"/>
      <c r="BA261" s="21"/>
      <c r="BB261" s="21"/>
      <c r="BC261" s="21"/>
      <c r="BD261" s="21"/>
      <c r="BE261" s="21"/>
      <c r="BF261" s="21"/>
      <c r="BG261" s="21"/>
      <c r="BH261" s="21"/>
      <c r="BI261" s="21"/>
      <c r="BJ261" s="21"/>
      <c r="BK261" s="21"/>
      <c r="BL261" s="21"/>
      <c r="BM261" s="21"/>
      <c r="BN261" s="21"/>
      <c r="BO261" s="21"/>
      <c r="BP261" s="21"/>
      <c r="BQ261" s="21"/>
      <c r="BR261" s="21"/>
      <c r="BS261" s="21"/>
      <c r="BT261" s="21"/>
      <c r="BU261" s="21"/>
      <c r="BV261" s="21"/>
      <c r="BW261" s="21"/>
      <c r="BX261" s="21"/>
      <c r="BY261" s="21"/>
      <c r="BZ261" s="21"/>
      <c r="CA261" s="21"/>
      <c r="CB261" s="21"/>
      <c r="CC261" s="21"/>
      <c r="CD261" s="21"/>
      <c r="CE261" s="21"/>
      <c r="CF261" s="21"/>
      <c r="CG261" s="21"/>
      <c r="CH261" s="21"/>
      <c r="CI261" s="21"/>
      <c r="CJ261" s="21"/>
      <c r="CK261" s="21"/>
      <c r="CL261" s="21"/>
      <c r="CM261" s="21"/>
      <c r="CN261" s="21"/>
      <c r="CO261" s="21"/>
      <c r="CP261" s="21"/>
      <c r="CQ261" s="21"/>
      <c r="CR261" s="21"/>
      <c r="CS261" s="21"/>
      <c r="CT261" s="21"/>
      <c r="CU261" s="21"/>
      <c r="CV261" s="21"/>
      <c r="CW261" s="21"/>
      <c r="CX261" s="21"/>
      <c r="CY261" s="21"/>
      <c r="CZ261" s="21"/>
      <c r="DA261" s="21"/>
      <c r="DB261" s="21"/>
      <c r="DC261" s="21"/>
      <c r="DD261" s="21"/>
      <c r="DE261" s="21"/>
      <c r="DF261" s="21"/>
      <c r="DG261" s="21"/>
      <c r="DH261" s="21"/>
      <c r="DI261" s="21"/>
      <c r="DJ261" s="21"/>
      <c r="DK261" s="21"/>
      <c r="DL261" s="21"/>
      <c r="DM261" s="21"/>
      <c r="DN261" s="21"/>
      <c r="DO261" s="21"/>
      <c r="DP261" s="21"/>
      <c r="DQ261" s="21"/>
      <c r="DR261" s="21"/>
      <c r="DS261" s="21"/>
      <c r="DT261" s="21"/>
      <c r="DU261" s="21"/>
      <c r="DV261" s="21"/>
    </row>
    <row r="262" spans="1:126" ht="12.75" customHeight="1">
      <c r="A262" s="21"/>
      <c r="B262" s="21"/>
      <c r="C262" s="79"/>
      <c r="D262" s="21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  <c r="AH262" s="21"/>
      <c r="AI262" s="21"/>
      <c r="AJ262" s="21"/>
      <c r="AK262" s="21"/>
      <c r="AL262" s="21"/>
      <c r="AM262" s="21"/>
      <c r="AN262" s="21"/>
      <c r="AO262" s="21"/>
      <c r="AP262" s="21"/>
      <c r="AQ262" s="21"/>
      <c r="AR262" s="21"/>
      <c r="AS262" s="21"/>
      <c r="AT262" s="21"/>
      <c r="AU262" s="21"/>
      <c r="AV262" s="21"/>
      <c r="AW262" s="21"/>
      <c r="AX262" s="21"/>
      <c r="AY262" s="21"/>
      <c r="AZ262" s="21"/>
      <c r="BA262" s="21"/>
      <c r="BB262" s="21"/>
      <c r="BC262" s="21"/>
      <c r="BD262" s="21"/>
      <c r="BE262" s="21"/>
      <c r="BF262" s="21"/>
      <c r="BG262" s="21"/>
      <c r="BH262" s="21"/>
      <c r="BI262" s="21"/>
      <c r="BJ262" s="21"/>
      <c r="BK262" s="21"/>
      <c r="BL262" s="21"/>
      <c r="BM262" s="21"/>
      <c r="BN262" s="21"/>
      <c r="BO262" s="21"/>
      <c r="BP262" s="21"/>
      <c r="BQ262" s="21"/>
      <c r="BR262" s="21"/>
      <c r="BS262" s="21"/>
      <c r="BT262" s="21"/>
      <c r="BU262" s="21"/>
      <c r="BV262" s="21"/>
      <c r="BW262" s="21"/>
      <c r="BX262" s="21"/>
      <c r="BY262" s="21"/>
      <c r="BZ262" s="21"/>
      <c r="CA262" s="21"/>
      <c r="CB262" s="21"/>
      <c r="CC262" s="21"/>
      <c r="CD262" s="21"/>
      <c r="CE262" s="21"/>
      <c r="CF262" s="21"/>
      <c r="CG262" s="21"/>
      <c r="CH262" s="21"/>
      <c r="CI262" s="21"/>
      <c r="CJ262" s="21"/>
      <c r="CK262" s="21"/>
      <c r="CL262" s="21"/>
      <c r="CM262" s="21"/>
      <c r="CN262" s="21"/>
      <c r="CO262" s="21"/>
      <c r="CP262" s="21"/>
      <c r="CQ262" s="21"/>
      <c r="CR262" s="21"/>
      <c r="CS262" s="21"/>
      <c r="CT262" s="21"/>
      <c r="CU262" s="21"/>
      <c r="CV262" s="21"/>
      <c r="CW262" s="21"/>
      <c r="CX262" s="21"/>
      <c r="CY262" s="21"/>
      <c r="CZ262" s="21"/>
      <c r="DA262" s="21"/>
      <c r="DB262" s="21"/>
      <c r="DC262" s="21"/>
      <c r="DD262" s="21"/>
      <c r="DE262" s="21"/>
      <c r="DF262" s="21"/>
      <c r="DG262" s="21"/>
      <c r="DH262" s="21"/>
      <c r="DI262" s="21"/>
      <c r="DJ262" s="21"/>
      <c r="DK262" s="21"/>
      <c r="DL262" s="21"/>
      <c r="DM262" s="21"/>
      <c r="DN262" s="21"/>
      <c r="DO262" s="21"/>
      <c r="DP262" s="21"/>
      <c r="DQ262" s="21"/>
      <c r="DR262" s="21"/>
      <c r="DS262" s="21"/>
      <c r="DT262" s="21"/>
      <c r="DU262" s="21"/>
      <c r="DV262" s="21"/>
    </row>
    <row r="263" spans="1:126" ht="12.75" customHeight="1">
      <c r="A263" s="21"/>
      <c r="B263" s="21"/>
      <c r="C263" s="79"/>
      <c r="D263" s="21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  <c r="AV263" s="21"/>
      <c r="AW263" s="21"/>
      <c r="AX263" s="21"/>
      <c r="AY263" s="21"/>
      <c r="AZ263" s="21"/>
      <c r="BA263" s="21"/>
      <c r="BB263" s="21"/>
      <c r="BC263" s="21"/>
      <c r="BD263" s="21"/>
      <c r="BE263" s="21"/>
      <c r="BF263" s="21"/>
      <c r="BG263" s="21"/>
      <c r="BH263" s="21"/>
      <c r="BI263" s="21"/>
      <c r="BJ263" s="21"/>
      <c r="BK263" s="21"/>
      <c r="BL263" s="21"/>
      <c r="BM263" s="21"/>
      <c r="BN263" s="21"/>
      <c r="BO263" s="21"/>
      <c r="BP263" s="21"/>
      <c r="BQ263" s="21"/>
      <c r="BR263" s="21"/>
      <c r="BS263" s="21"/>
      <c r="BT263" s="21"/>
      <c r="BU263" s="21"/>
      <c r="BV263" s="21"/>
      <c r="BW263" s="21"/>
      <c r="BX263" s="21"/>
      <c r="BY263" s="21"/>
      <c r="BZ263" s="21"/>
      <c r="CA263" s="21"/>
      <c r="CB263" s="21"/>
      <c r="CC263" s="21"/>
      <c r="CD263" s="21"/>
      <c r="CE263" s="21"/>
      <c r="CF263" s="21"/>
      <c r="CG263" s="21"/>
      <c r="CH263" s="21"/>
      <c r="CI263" s="21"/>
      <c r="CJ263" s="21"/>
      <c r="CK263" s="21"/>
      <c r="CL263" s="21"/>
      <c r="CM263" s="21"/>
      <c r="CN263" s="21"/>
      <c r="CO263" s="21"/>
      <c r="CP263" s="21"/>
      <c r="CQ263" s="21"/>
      <c r="CR263" s="21"/>
      <c r="CS263" s="21"/>
      <c r="CT263" s="21"/>
      <c r="CU263" s="21"/>
      <c r="CV263" s="21"/>
      <c r="CW263" s="21"/>
      <c r="CX263" s="21"/>
      <c r="CY263" s="21"/>
      <c r="CZ263" s="21"/>
      <c r="DA263" s="21"/>
      <c r="DB263" s="21"/>
      <c r="DC263" s="21"/>
      <c r="DD263" s="21"/>
      <c r="DE263" s="21"/>
      <c r="DF263" s="21"/>
      <c r="DG263" s="21"/>
      <c r="DH263" s="21"/>
      <c r="DI263" s="21"/>
      <c r="DJ263" s="21"/>
      <c r="DK263" s="21"/>
      <c r="DL263" s="21"/>
      <c r="DM263" s="21"/>
      <c r="DN263" s="21"/>
      <c r="DO263" s="21"/>
      <c r="DP263" s="21"/>
      <c r="DQ263" s="21"/>
      <c r="DR263" s="21"/>
      <c r="DS263" s="21"/>
      <c r="DT263" s="21"/>
      <c r="DU263" s="21"/>
      <c r="DV263" s="21"/>
    </row>
    <row r="264" spans="1:126" ht="12.75" customHeight="1">
      <c r="A264" s="21"/>
      <c r="B264" s="21"/>
      <c r="C264" s="79"/>
      <c r="D264" s="21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  <c r="AH264" s="21"/>
      <c r="AI264" s="21"/>
      <c r="AJ264" s="21"/>
      <c r="AK264" s="21"/>
      <c r="AL264" s="21"/>
      <c r="AM264" s="21"/>
      <c r="AN264" s="21"/>
      <c r="AO264" s="21"/>
      <c r="AP264" s="21"/>
      <c r="AQ264" s="21"/>
      <c r="AR264" s="21"/>
      <c r="AS264" s="21"/>
      <c r="AT264" s="21"/>
      <c r="AU264" s="21"/>
      <c r="AV264" s="21"/>
      <c r="AW264" s="21"/>
      <c r="AX264" s="21"/>
      <c r="AY264" s="21"/>
      <c r="AZ264" s="21"/>
      <c r="BA264" s="21"/>
      <c r="BB264" s="21"/>
      <c r="BC264" s="21"/>
      <c r="BD264" s="21"/>
      <c r="BE264" s="21"/>
      <c r="BF264" s="21"/>
      <c r="BG264" s="21"/>
      <c r="BH264" s="21"/>
      <c r="BI264" s="21"/>
      <c r="BJ264" s="21"/>
      <c r="BK264" s="21"/>
      <c r="BL264" s="21"/>
      <c r="BM264" s="21"/>
      <c r="BN264" s="21"/>
      <c r="BO264" s="21"/>
      <c r="BP264" s="21"/>
      <c r="BQ264" s="21"/>
      <c r="BR264" s="21"/>
      <c r="BS264" s="21"/>
      <c r="BT264" s="21"/>
      <c r="BU264" s="21"/>
      <c r="BV264" s="21"/>
      <c r="BW264" s="21"/>
      <c r="BX264" s="21"/>
      <c r="BY264" s="21"/>
      <c r="BZ264" s="21"/>
      <c r="CA264" s="21"/>
      <c r="CB264" s="21"/>
      <c r="CC264" s="21"/>
      <c r="CD264" s="21"/>
      <c r="CE264" s="21"/>
      <c r="CF264" s="21"/>
      <c r="CG264" s="21"/>
      <c r="CH264" s="21"/>
      <c r="CI264" s="21"/>
      <c r="CJ264" s="21"/>
      <c r="CK264" s="21"/>
      <c r="CL264" s="21"/>
      <c r="CM264" s="21"/>
      <c r="CN264" s="21"/>
      <c r="CO264" s="21"/>
      <c r="CP264" s="21"/>
      <c r="CQ264" s="21"/>
      <c r="CR264" s="21"/>
      <c r="CS264" s="21"/>
      <c r="CT264" s="21"/>
      <c r="CU264" s="21"/>
      <c r="CV264" s="21"/>
      <c r="CW264" s="21"/>
      <c r="CX264" s="21"/>
      <c r="CY264" s="21"/>
      <c r="CZ264" s="21"/>
      <c r="DA264" s="21"/>
      <c r="DB264" s="21"/>
      <c r="DC264" s="21"/>
      <c r="DD264" s="21"/>
      <c r="DE264" s="21"/>
      <c r="DF264" s="21"/>
      <c r="DG264" s="21"/>
      <c r="DH264" s="21"/>
      <c r="DI264" s="21"/>
      <c r="DJ264" s="21"/>
      <c r="DK264" s="21"/>
      <c r="DL264" s="21"/>
      <c r="DM264" s="21"/>
      <c r="DN264" s="21"/>
      <c r="DO264" s="21"/>
      <c r="DP264" s="21"/>
      <c r="DQ264" s="21"/>
      <c r="DR264" s="21"/>
      <c r="DS264" s="21"/>
      <c r="DT264" s="21"/>
      <c r="DU264" s="21"/>
      <c r="DV264" s="21"/>
    </row>
    <row r="265" spans="1:126" ht="12.75" customHeight="1">
      <c r="A265" s="21"/>
      <c r="B265" s="21"/>
      <c r="C265" s="79"/>
      <c r="D265" s="21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  <c r="AT265" s="21"/>
      <c r="AU265" s="21"/>
      <c r="AV265" s="21"/>
      <c r="AW265" s="21"/>
      <c r="AX265" s="21"/>
      <c r="AY265" s="21"/>
      <c r="AZ265" s="21"/>
      <c r="BA265" s="21"/>
      <c r="BB265" s="21"/>
      <c r="BC265" s="21"/>
      <c r="BD265" s="21"/>
      <c r="BE265" s="21"/>
      <c r="BF265" s="21"/>
      <c r="BG265" s="21"/>
      <c r="BH265" s="21"/>
      <c r="BI265" s="21"/>
      <c r="BJ265" s="21"/>
      <c r="BK265" s="21"/>
      <c r="BL265" s="21"/>
      <c r="BM265" s="21"/>
      <c r="BN265" s="21"/>
      <c r="BO265" s="21"/>
      <c r="BP265" s="21"/>
      <c r="BQ265" s="21"/>
      <c r="BR265" s="21"/>
      <c r="BS265" s="21"/>
      <c r="BT265" s="21"/>
      <c r="BU265" s="21"/>
      <c r="BV265" s="21"/>
      <c r="BW265" s="21"/>
      <c r="BX265" s="21"/>
      <c r="BY265" s="21"/>
      <c r="BZ265" s="21"/>
      <c r="CA265" s="21"/>
      <c r="CB265" s="21"/>
      <c r="CC265" s="21"/>
      <c r="CD265" s="21"/>
      <c r="CE265" s="21"/>
      <c r="CF265" s="21"/>
      <c r="CG265" s="21"/>
      <c r="CH265" s="21"/>
      <c r="CI265" s="21"/>
      <c r="CJ265" s="21"/>
      <c r="CK265" s="21"/>
      <c r="CL265" s="21"/>
      <c r="CM265" s="21"/>
      <c r="CN265" s="21"/>
      <c r="CO265" s="21"/>
      <c r="CP265" s="21"/>
      <c r="CQ265" s="21"/>
      <c r="CR265" s="21"/>
      <c r="CS265" s="21"/>
      <c r="CT265" s="21"/>
      <c r="CU265" s="21"/>
      <c r="CV265" s="21"/>
      <c r="CW265" s="21"/>
      <c r="CX265" s="21"/>
      <c r="CY265" s="21"/>
      <c r="CZ265" s="21"/>
      <c r="DA265" s="21"/>
      <c r="DB265" s="21"/>
      <c r="DC265" s="21"/>
      <c r="DD265" s="21"/>
      <c r="DE265" s="21"/>
      <c r="DF265" s="21"/>
      <c r="DG265" s="21"/>
      <c r="DH265" s="21"/>
      <c r="DI265" s="21"/>
      <c r="DJ265" s="21"/>
      <c r="DK265" s="21"/>
      <c r="DL265" s="21"/>
      <c r="DM265" s="21"/>
      <c r="DN265" s="21"/>
      <c r="DO265" s="21"/>
      <c r="DP265" s="21"/>
      <c r="DQ265" s="21"/>
      <c r="DR265" s="21"/>
      <c r="DS265" s="21"/>
      <c r="DT265" s="21"/>
      <c r="DU265" s="21"/>
      <c r="DV265" s="21"/>
    </row>
    <row r="266" spans="1:126" ht="12.75" customHeight="1">
      <c r="A266" s="21"/>
      <c r="B266" s="21"/>
      <c r="C266" s="79"/>
      <c r="D266" s="21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  <c r="AH266" s="21"/>
      <c r="AI266" s="21"/>
      <c r="AJ266" s="21"/>
      <c r="AK266" s="21"/>
      <c r="AL266" s="21"/>
      <c r="AM266" s="21"/>
      <c r="AN266" s="21"/>
      <c r="AO266" s="21"/>
      <c r="AP266" s="21"/>
      <c r="AQ266" s="21"/>
      <c r="AR266" s="21"/>
      <c r="AS266" s="21"/>
      <c r="AT266" s="21"/>
      <c r="AU266" s="21"/>
      <c r="AV266" s="21"/>
      <c r="AW266" s="21"/>
      <c r="AX266" s="21"/>
      <c r="AY266" s="21"/>
      <c r="AZ266" s="21"/>
      <c r="BA266" s="21"/>
      <c r="BB266" s="21"/>
      <c r="BC266" s="21"/>
      <c r="BD266" s="21"/>
      <c r="BE266" s="21"/>
      <c r="BF266" s="21"/>
      <c r="BG266" s="21"/>
      <c r="BH266" s="21"/>
      <c r="BI266" s="21"/>
      <c r="BJ266" s="21"/>
      <c r="BK266" s="21"/>
      <c r="BL266" s="21"/>
      <c r="BM266" s="21"/>
      <c r="BN266" s="21"/>
      <c r="BO266" s="21"/>
      <c r="BP266" s="21"/>
      <c r="BQ266" s="21"/>
      <c r="BR266" s="21"/>
      <c r="BS266" s="21"/>
      <c r="BT266" s="21"/>
      <c r="BU266" s="21"/>
      <c r="BV266" s="21"/>
      <c r="BW266" s="21"/>
      <c r="BX266" s="21"/>
      <c r="BY266" s="21"/>
      <c r="BZ266" s="21"/>
      <c r="CA266" s="21"/>
      <c r="CB266" s="21"/>
      <c r="CC266" s="21"/>
      <c r="CD266" s="21"/>
      <c r="CE266" s="21"/>
      <c r="CF266" s="21"/>
      <c r="CG266" s="21"/>
      <c r="CH266" s="21"/>
      <c r="CI266" s="21"/>
      <c r="CJ266" s="21"/>
      <c r="CK266" s="21"/>
      <c r="CL266" s="21"/>
      <c r="CM266" s="21"/>
      <c r="CN266" s="21"/>
      <c r="CO266" s="21"/>
      <c r="CP266" s="21"/>
      <c r="CQ266" s="21"/>
      <c r="CR266" s="21"/>
      <c r="CS266" s="21"/>
      <c r="CT266" s="21"/>
      <c r="CU266" s="21"/>
      <c r="CV266" s="21"/>
      <c r="CW266" s="21"/>
      <c r="CX266" s="21"/>
      <c r="CY266" s="21"/>
      <c r="CZ266" s="21"/>
      <c r="DA266" s="21"/>
      <c r="DB266" s="21"/>
      <c r="DC266" s="21"/>
      <c r="DD266" s="21"/>
      <c r="DE266" s="21"/>
      <c r="DF266" s="21"/>
      <c r="DG266" s="21"/>
      <c r="DH266" s="21"/>
      <c r="DI266" s="21"/>
      <c r="DJ266" s="21"/>
      <c r="DK266" s="21"/>
      <c r="DL266" s="21"/>
      <c r="DM266" s="21"/>
      <c r="DN266" s="21"/>
      <c r="DO266" s="21"/>
      <c r="DP266" s="21"/>
      <c r="DQ266" s="21"/>
      <c r="DR266" s="21"/>
      <c r="DS266" s="21"/>
      <c r="DT266" s="21"/>
      <c r="DU266" s="21"/>
      <c r="DV266" s="21"/>
    </row>
  </sheetData>
  <hyperlinks>
    <hyperlink ref="A2" location="'Guidance notes'!A1" display="&lt;&lt;" xr:uid="{00000000-0004-0000-0600-000000000000}"/>
  </hyperlink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BFBFBF"/>
  </sheetPr>
  <dimension ref="A1:EO220"/>
  <sheetViews>
    <sheetView showGridLines="0" workbookViewId="0">
      <pane xSplit="4" ySplit="5" topLeftCell="Y6" activePane="bottomRight" state="frozen"/>
      <selection pane="topRight" activeCell="E1" sqref="E1"/>
      <selection pane="bottomLeft" activeCell="A6" sqref="A6"/>
      <selection pane="bottomRight" activeCell="AK8" sqref="AK8"/>
    </sheetView>
  </sheetViews>
  <sheetFormatPr baseColWidth="10" defaultColWidth="14.5" defaultRowHeight="15" customHeight="1"/>
  <cols>
    <col min="1" max="1" width="3.1640625" customWidth="1"/>
    <col min="2" max="2" width="44.5" customWidth="1"/>
    <col min="3" max="3" width="11" customWidth="1"/>
    <col min="4" max="4" width="4.1640625" customWidth="1"/>
    <col min="5" max="5" width="12.5" customWidth="1"/>
    <col min="6" max="7" width="11.83203125" customWidth="1"/>
    <col min="8" max="47" width="12.5" customWidth="1"/>
    <col min="48" max="125" width="13" customWidth="1"/>
  </cols>
  <sheetData>
    <row r="1" spans="1:145" ht="8.25" customHeight="1">
      <c r="A1" s="112"/>
      <c r="B1" s="112"/>
      <c r="C1" s="112"/>
      <c r="D1" s="64"/>
      <c r="E1" s="64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  <c r="AQ1" s="112"/>
      <c r="AR1" s="112"/>
      <c r="AS1" s="112"/>
      <c r="AT1" s="112"/>
      <c r="AU1" s="112"/>
      <c r="AV1" s="112"/>
      <c r="AW1" s="112"/>
      <c r="AX1" s="112"/>
      <c r="AY1" s="112"/>
      <c r="AZ1" s="112"/>
      <c r="BA1" s="112"/>
      <c r="BB1" s="112"/>
      <c r="BC1" s="112"/>
      <c r="BD1" s="112"/>
      <c r="BE1" s="112"/>
      <c r="BF1" s="112"/>
      <c r="BG1" s="112"/>
      <c r="BH1" s="112"/>
      <c r="BI1" s="112"/>
      <c r="BJ1" s="112"/>
      <c r="BK1" s="112"/>
      <c r="BL1" s="112"/>
      <c r="BM1" s="112"/>
      <c r="BN1" s="112"/>
      <c r="BO1" s="112"/>
      <c r="BP1" s="112"/>
      <c r="BQ1" s="112"/>
      <c r="BR1" s="112"/>
      <c r="BS1" s="112"/>
      <c r="BT1" s="112"/>
      <c r="BU1" s="112"/>
      <c r="BV1" s="112"/>
      <c r="BW1" s="112"/>
      <c r="BX1" s="112"/>
      <c r="BY1" s="112"/>
      <c r="BZ1" s="112"/>
      <c r="CA1" s="112"/>
      <c r="CB1" s="112"/>
      <c r="CC1" s="112"/>
      <c r="CD1" s="112"/>
      <c r="CE1" s="112"/>
      <c r="CF1" s="112"/>
      <c r="CG1" s="112"/>
      <c r="CH1" s="112"/>
      <c r="CI1" s="112"/>
      <c r="CJ1" s="112"/>
      <c r="CK1" s="112"/>
      <c r="CL1" s="112"/>
      <c r="CM1" s="112"/>
      <c r="CN1" s="112"/>
      <c r="CO1" s="112"/>
      <c r="CP1" s="112"/>
      <c r="CQ1" s="112"/>
      <c r="CR1" s="112"/>
      <c r="CS1" s="112"/>
      <c r="CT1" s="112"/>
      <c r="CU1" s="112"/>
      <c r="CV1" s="112"/>
      <c r="CW1" s="112"/>
      <c r="CX1" s="112"/>
      <c r="CY1" s="112"/>
      <c r="CZ1" s="112"/>
      <c r="DA1" s="112"/>
      <c r="DB1" s="112"/>
      <c r="DC1" s="112"/>
      <c r="DD1" s="112"/>
      <c r="DE1" s="112"/>
      <c r="DF1" s="112"/>
      <c r="DG1" s="112"/>
      <c r="DH1" s="112"/>
      <c r="DI1" s="112"/>
      <c r="DJ1" s="112"/>
      <c r="DK1" s="112"/>
      <c r="DL1" s="112"/>
      <c r="DM1" s="112"/>
      <c r="DN1" s="112"/>
      <c r="DO1" s="112"/>
      <c r="DP1" s="112"/>
      <c r="DQ1" s="112"/>
      <c r="DR1" s="112"/>
      <c r="DS1" s="112"/>
      <c r="DT1" s="112"/>
      <c r="DU1" s="112"/>
      <c r="DV1" s="21"/>
      <c r="DW1" s="21"/>
      <c r="DX1" s="21"/>
      <c r="DY1" s="21"/>
      <c r="DZ1" s="21"/>
      <c r="EA1" s="21"/>
      <c r="EB1" s="21"/>
      <c r="EC1" s="21"/>
      <c r="ED1" s="21"/>
      <c r="EE1" s="21"/>
      <c r="EF1" s="21"/>
      <c r="EG1" s="21"/>
      <c r="EH1" s="21"/>
      <c r="EI1" s="21"/>
      <c r="EJ1" s="21"/>
      <c r="EK1" s="21"/>
      <c r="EL1" s="21"/>
      <c r="EM1" s="21"/>
      <c r="EN1" s="21"/>
      <c r="EO1" s="21"/>
    </row>
    <row r="2" spans="1:145" ht="15" customHeight="1">
      <c r="A2" s="24" t="s">
        <v>32</v>
      </c>
      <c r="B2" s="25" t="s">
        <v>448</v>
      </c>
      <c r="C2" s="21"/>
      <c r="D2" s="64"/>
      <c r="E2" s="64"/>
      <c r="F2" s="120" t="str">
        <f>Revenue!F2</f>
        <v>Год 1</v>
      </c>
      <c r="G2" s="120" t="str">
        <f>Revenue!G2</f>
        <v>Год 1</v>
      </c>
      <c r="H2" s="120" t="str">
        <f>Revenue!H2</f>
        <v>Год 1</v>
      </c>
      <c r="I2" s="120" t="str">
        <f>Revenue!I2</f>
        <v>Год 1</v>
      </c>
      <c r="J2" s="120" t="str">
        <f>Revenue!J2</f>
        <v>Год 1</v>
      </c>
      <c r="K2" s="120" t="str">
        <f>Revenue!K2</f>
        <v>Год 1</v>
      </c>
      <c r="L2" s="120" t="str">
        <f>Revenue!L2</f>
        <v>Год 1</v>
      </c>
      <c r="M2" s="120" t="str">
        <f>Revenue!M2</f>
        <v>Год 1</v>
      </c>
      <c r="N2" s="120" t="str">
        <f>Revenue!N2</f>
        <v>Год 1</v>
      </c>
      <c r="O2" s="120" t="str">
        <f>Revenue!O2</f>
        <v>Год 1</v>
      </c>
      <c r="P2" s="120" t="str">
        <f>Revenue!P2</f>
        <v>Год 1</v>
      </c>
      <c r="Q2" s="120" t="str">
        <f>Revenue!Q2</f>
        <v>Год 1</v>
      </c>
      <c r="R2" s="120" t="str">
        <f>Revenue!R2</f>
        <v>Год 2</v>
      </c>
      <c r="S2" s="120" t="str">
        <f>Revenue!S2</f>
        <v>Год 2</v>
      </c>
      <c r="T2" s="120" t="str">
        <f>Revenue!T2</f>
        <v>Год 2</v>
      </c>
      <c r="U2" s="120" t="str">
        <f>Revenue!U2</f>
        <v>Год 2</v>
      </c>
      <c r="V2" s="120" t="str">
        <f>Revenue!V2</f>
        <v>Год 2</v>
      </c>
      <c r="W2" s="120" t="str">
        <f>Revenue!W2</f>
        <v>Год 2</v>
      </c>
      <c r="X2" s="120" t="str">
        <f>Revenue!X2</f>
        <v>Год 2</v>
      </c>
      <c r="Y2" s="120" t="str">
        <f>Revenue!Y2</f>
        <v>Год 2</v>
      </c>
      <c r="Z2" s="120" t="str">
        <f>Revenue!Z2</f>
        <v>Год 2</v>
      </c>
      <c r="AA2" s="120" t="str">
        <f>Revenue!AA2</f>
        <v>Год 2</v>
      </c>
      <c r="AB2" s="120" t="str">
        <f>Revenue!AB2</f>
        <v>Год 2</v>
      </c>
      <c r="AC2" s="120" t="str">
        <f>Revenue!AC2</f>
        <v>Год 2</v>
      </c>
      <c r="AD2" s="120" t="str">
        <f>Revenue!AD2</f>
        <v>Год 3</v>
      </c>
      <c r="AE2" s="120" t="str">
        <f>Revenue!AE2</f>
        <v>Год 3</v>
      </c>
      <c r="AF2" s="120" t="str">
        <f>Revenue!AF2</f>
        <v>Год 3</v>
      </c>
      <c r="AG2" s="120" t="str">
        <f>Revenue!AG2</f>
        <v>Год 3</v>
      </c>
      <c r="AH2" s="120" t="str">
        <f>Revenue!AH2</f>
        <v>Год 3</v>
      </c>
      <c r="AI2" s="120" t="str">
        <f>Revenue!AI2</f>
        <v>Год 3</v>
      </c>
      <c r="AJ2" s="120" t="str">
        <f>Revenue!AJ2</f>
        <v>Год 3</v>
      </c>
      <c r="AK2" s="120" t="str">
        <f>Revenue!AK2</f>
        <v>Год 3</v>
      </c>
      <c r="AL2" s="120" t="str">
        <f>Revenue!AL2</f>
        <v>Год 3</v>
      </c>
      <c r="AM2" s="120" t="str">
        <f>Revenue!AM2</f>
        <v>Год 3</v>
      </c>
      <c r="AN2" s="120" t="str">
        <f>Revenue!AN2</f>
        <v>Год 3</v>
      </c>
      <c r="AO2" s="120" t="str">
        <f>Revenue!AO2</f>
        <v>Год 3</v>
      </c>
      <c r="AP2" s="120" t="str">
        <f>Revenue!AP2</f>
        <v>Год 4</v>
      </c>
      <c r="AQ2" s="120" t="str">
        <f>Revenue!AQ2</f>
        <v>Год 4</v>
      </c>
      <c r="AR2" s="120" t="str">
        <f>Revenue!AR2</f>
        <v>Год 4</v>
      </c>
      <c r="AS2" s="120" t="str">
        <f>Revenue!AS2</f>
        <v>Год 4</v>
      </c>
      <c r="AT2" s="120" t="str">
        <f>Revenue!AT2</f>
        <v>Год 4</v>
      </c>
      <c r="AU2" s="120" t="str">
        <f>Revenue!AU2</f>
        <v>Год 4</v>
      </c>
      <c r="AV2" s="120" t="str">
        <f>Revenue!AV2</f>
        <v>Год 4</v>
      </c>
      <c r="AW2" s="120" t="str">
        <f>Revenue!AW2</f>
        <v>Год 4</v>
      </c>
      <c r="AX2" s="120" t="str">
        <f>Revenue!AX2</f>
        <v>Год 4</v>
      </c>
      <c r="AY2" s="120" t="str">
        <f>Revenue!AY2</f>
        <v>Год 4</v>
      </c>
      <c r="AZ2" s="120" t="str">
        <f>Revenue!AZ2</f>
        <v>Год 4</v>
      </c>
      <c r="BA2" s="120" t="str">
        <f>Revenue!BA2</f>
        <v>Год 4</v>
      </c>
      <c r="BB2" s="120" t="str">
        <f>Revenue!BB2</f>
        <v>Год 5</v>
      </c>
      <c r="BC2" s="120" t="str">
        <f>Revenue!BC2</f>
        <v>Год 5</v>
      </c>
      <c r="BD2" s="120" t="str">
        <f>Revenue!BD2</f>
        <v>Год 5</v>
      </c>
      <c r="BE2" s="120" t="str">
        <f>Revenue!BE2</f>
        <v>Год 5</v>
      </c>
      <c r="BF2" s="120" t="str">
        <f>Revenue!BF2</f>
        <v>Год 5</v>
      </c>
      <c r="BG2" s="120" t="str">
        <f>Revenue!BG2</f>
        <v>Год 5</v>
      </c>
      <c r="BH2" s="120" t="str">
        <f>Revenue!BH2</f>
        <v>Год 5</v>
      </c>
      <c r="BI2" s="120" t="str">
        <f>Revenue!BI2</f>
        <v>Год 5</v>
      </c>
      <c r="BJ2" s="120" t="str">
        <f>Revenue!BJ2</f>
        <v>Год 5</v>
      </c>
      <c r="BK2" s="120" t="str">
        <f>Revenue!BK2</f>
        <v>Год 5</v>
      </c>
      <c r="BL2" s="120" t="str">
        <f>Revenue!BL2</f>
        <v>Год 5</v>
      </c>
      <c r="BM2" s="120" t="str">
        <f>Revenue!BM2</f>
        <v>Год 5</v>
      </c>
      <c r="BN2" s="120" t="str">
        <f>Revenue!BN2</f>
        <v>Год 6</v>
      </c>
      <c r="BO2" s="120" t="str">
        <f>Revenue!BO2</f>
        <v>Год 6</v>
      </c>
      <c r="BP2" s="120" t="str">
        <f>Revenue!BP2</f>
        <v>Год 6</v>
      </c>
      <c r="BQ2" s="120" t="str">
        <f>Revenue!BQ2</f>
        <v>Год 6</v>
      </c>
      <c r="BR2" s="120" t="str">
        <f>Revenue!BR2</f>
        <v>Год 6</v>
      </c>
      <c r="BS2" s="120" t="str">
        <f>Revenue!BS2</f>
        <v>Год 6</v>
      </c>
      <c r="BT2" s="120" t="str">
        <f>Revenue!BT2</f>
        <v>Год 6</v>
      </c>
      <c r="BU2" s="120" t="str">
        <f>Revenue!BU2</f>
        <v>Год 6</v>
      </c>
      <c r="BV2" s="120" t="str">
        <f>Revenue!BV2</f>
        <v>Год 6</v>
      </c>
      <c r="BW2" s="120" t="str">
        <f>Revenue!BW2</f>
        <v>Год 6</v>
      </c>
      <c r="BX2" s="120" t="str">
        <f>Revenue!BX2</f>
        <v>Год 6</v>
      </c>
      <c r="BY2" s="120" t="str">
        <f>Revenue!BY2</f>
        <v>Год 6</v>
      </c>
      <c r="BZ2" s="120" t="str">
        <f>Revenue!BZ2</f>
        <v>Год 7</v>
      </c>
      <c r="CA2" s="120" t="str">
        <f>Revenue!CA2</f>
        <v>Год 7</v>
      </c>
      <c r="CB2" s="120" t="str">
        <f>Revenue!CB2</f>
        <v>Год 7</v>
      </c>
      <c r="CC2" s="120" t="str">
        <f>Revenue!CC2</f>
        <v>Год 7</v>
      </c>
      <c r="CD2" s="120" t="str">
        <f>Revenue!CD2</f>
        <v>Год 7</v>
      </c>
      <c r="CE2" s="120" t="str">
        <f>Revenue!CE2</f>
        <v>Год 7</v>
      </c>
      <c r="CF2" s="120" t="str">
        <f>Revenue!CF2</f>
        <v>Год 7</v>
      </c>
      <c r="CG2" s="120" t="str">
        <f>Revenue!CG2</f>
        <v>Год 7</v>
      </c>
      <c r="CH2" s="120" t="str">
        <f>Revenue!CH2</f>
        <v>Год 7</v>
      </c>
      <c r="CI2" s="120" t="str">
        <f>Revenue!CI2</f>
        <v>Год 7</v>
      </c>
      <c r="CJ2" s="120" t="str">
        <f>Revenue!CJ2</f>
        <v>Год 7</v>
      </c>
      <c r="CK2" s="120" t="str">
        <f>Revenue!CK2</f>
        <v>Год 7</v>
      </c>
      <c r="CL2" s="120" t="str">
        <f>Revenue!CL2</f>
        <v>Год 8</v>
      </c>
      <c r="CM2" s="120" t="str">
        <f>Revenue!CM2</f>
        <v>Год 8</v>
      </c>
      <c r="CN2" s="120" t="str">
        <f>Revenue!CN2</f>
        <v>Год 8</v>
      </c>
      <c r="CO2" s="120" t="str">
        <f>Revenue!CO2</f>
        <v>Год 8</v>
      </c>
      <c r="CP2" s="120" t="str">
        <f>Revenue!CP2</f>
        <v>Год 8</v>
      </c>
      <c r="CQ2" s="120" t="str">
        <f>Revenue!CQ2</f>
        <v>Год 8</v>
      </c>
      <c r="CR2" s="120" t="str">
        <f>Revenue!CR2</f>
        <v>Год 8</v>
      </c>
      <c r="CS2" s="120" t="str">
        <f>Revenue!CS2</f>
        <v>Год 8</v>
      </c>
      <c r="CT2" s="120" t="str">
        <f>Revenue!CT2</f>
        <v>Год 8</v>
      </c>
      <c r="CU2" s="120" t="str">
        <f>Revenue!CU2</f>
        <v>Год 8</v>
      </c>
      <c r="CV2" s="120" t="str">
        <f>Revenue!CV2</f>
        <v>Год 8</v>
      </c>
      <c r="CW2" s="120" t="str">
        <f>Revenue!CW2</f>
        <v>Год 8</v>
      </c>
      <c r="CX2" s="120" t="str">
        <f>Revenue!CX2</f>
        <v>Год 9</v>
      </c>
      <c r="CY2" s="120" t="str">
        <f>Revenue!CY2</f>
        <v>Год 9</v>
      </c>
      <c r="CZ2" s="120" t="str">
        <f>Revenue!CZ2</f>
        <v>Год 9</v>
      </c>
      <c r="DA2" s="120" t="str">
        <f>Revenue!DA2</f>
        <v>Год 9</v>
      </c>
      <c r="DB2" s="120" t="str">
        <f>Revenue!DB2</f>
        <v>Год 9</v>
      </c>
      <c r="DC2" s="120" t="str">
        <f>Revenue!DC2</f>
        <v>Год 9</v>
      </c>
      <c r="DD2" s="120" t="str">
        <f>Revenue!DD2</f>
        <v>Год 9</v>
      </c>
      <c r="DE2" s="120" t="str">
        <f>Revenue!DE2</f>
        <v>Год 9</v>
      </c>
      <c r="DF2" s="120" t="str">
        <f>Revenue!DF2</f>
        <v>Год 9</v>
      </c>
      <c r="DG2" s="120" t="str">
        <f>Revenue!DG2</f>
        <v>Год 9</v>
      </c>
      <c r="DH2" s="120" t="str">
        <f>Revenue!DH2</f>
        <v>Год 9</v>
      </c>
      <c r="DI2" s="120" t="str">
        <f>Revenue!DI2</f>
        <v>Год 9</v>
      </c>
      <c r="DJ2" s="120" t="str">
        <f>Revenue!DJ2</f>
        <v>Год 10</v>
      </c>
      <c r="DK2" s="120" t="str">
        <f>Revenue!DK2</f>
        <v>Год 10</v>
      </c>
      <c r="DL2" s="120" t="str">
        <f>Revenue!DL2</f>
        <v>Год 10</v>
      </c>
      <c r="DM2" s="120" t="str">
        <f>Revenue!DM2</f>
        <v>Год 10</v>
      </c>
      <c r="DN2" s="120" t="str">
        <f>Revenue!DN2</f>
        <v>Год 10</v>
      </c>
      <c r="DO2" s="120" t="str">
        <f>Revenue!DO2</f>
        <v>Год 10</v>
      </c>
      <c r="DP2" s="120" t="str">
        <f>Revenue!DP2</f>
        <v>Год 10</v>
      </c>
      <c r="DQ2" s="120" t="str">
        <f>Revenue!DQ2</f>
        <v>Год 10</v>
      </c>
      <c r="DR2" s="120" t="str">
        <f>Revenue!DR2</f>
        <v>Год 10</v>
      </c>
      <c r="DS2" s="120" t="str">
        <f>Revenue!DS2</f>
        <v>Год 10</v>
      </c>
      <c r="DT2" s="120" t="str">
        <f>Revenue!DT2</f>
        <v>Год 10</v>
      </c>
      <c r="DU2" s="120" t="str">
        <f>Revenue!DU2</f>
        <v>Год 10</v>
      </c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</row>
    <row r="3" spans="1:145" ht="12.75" customHeight="1">
      <c r="A3" s="21"/>
      <c r="B3" s="21"/>
      <c r="C3" s="21"/>
      <c r="D3" s="64"/>
      <c r="E3" s="64"/>
      <c r="F3" s="168" t="str">
        <f>Revenue!F3</f>
        <v xml:space="preserve">Месяц 1 </v>
      </c>
      <c r="G3" s="168" t="str">
        <f>Revenue!G3</f>
        <v>Месяц 2</v>
      </c>
      <c r="H3" s="168" t="str">
        <f>Revenue!H3</f>
        <v>Месяц 3</v>
      </c>
      <c r="I3" s="168" t="str">
        <f>Revenue!I3</f>
        <v>Месяц 4</v>
      </c>
      <c r="J3" s="168" t="str">
        <f>Revenue!J3</f>
        <v>Месяц 5</v>
      </c>
      <c r="K3" s="168" t="str">
        <f>Revenue!K3</f>
        <v>Месяц 6</v>
      </c>
      <c r="L3" s="168" t="str">
        <f>Revenue!L3</f>
        <v>Месяц 7</v>
      </c>
      <c r="M3" s="168" t="str">
        <f>Revenue!M3</f>
        <v>Месяц 8</v>
      </c>
      <c r="N3" s="168" t="str">
        <f>Revenue!N3</f>
        <v>Месяц 9</v>
      </c>
      <c r="O3" s="168" t="str">
        <f>Revenue!O3</f>
        <v>Месяц 10</v>
      </c>
      <c r="P3" s="168" t="str">
        <f>Revenue!P3</f>
        <v>Месяц 11</v>
      </c>
      <c r="Q3" s="168" t="str">
        <f>Revenue!Q3</f>
        <v>Месяц 12</v>
      </c>
      <c r="R3" s="168" t="str">
        <f>Revenue!R3</f>
        <v>Месяц 1</v>
      </c>
      <c r="S3" s="168" t="str">
        <f>Revenue!S3</f>
        <v>Месяц 2</v>
      </c>
      <c r="T3" s="168" t="str">
        <f>Revenue!T3</f>
        <v>Месяц 3</v>
      </c>
      <c r="U3" s="168" t="str">
        <f>Revenue!U3</f>
        <v>Месяц 4</v>
      </c>
      <c r="V3" s="168" t="str">
        <f>Revenue!V3</f>
        <v>Месяц 5</v>
      </c>
      <c r="W3" s="168" t="str">
        <f>Revenue!W3</f>
        <v>Месяц 6</v>
      </c>
      <c r="X3" s="168" t="str">
        <f>Revenue!X3</f>
        <v>Месяц 7</v>
      </c>
      <c r="Y3" s="168" t="str">
        <f>Revenue!Y3</f>
        <v>Месяц 8</v>
      </c>
      <c r="Z3" s="168" t="str">
        <f>Revenue!Z3</f>
        <v>Месяц 9</v>
      </c>
      <c r="AA3" s="168" t="str">
        <f>Revenue!AA3</f>
        <v>Месяц 10</v>
      </c>
      <c r="AB3" s="168" t="str">
        <f>Revenue!AB3</f>
        <v>Месяц 11</v>
      </c>
      <c r="AC3" s="168" t="str">
        <f>Revenue!AC3</f>
        <v>Месяц 12</v>
      </c>
      <c r="AD3" s="168" t="str">
        <f>Revenue!AD3</f>
        <v>Месяц 1</v>
      </c>
      <c r="AE3" s="168" t="str">
        <f>Revenue!AE3</f>
        <v>Месяц 2</v>
      </c>
      <c r="AF3" s="168" t="str">
        <f>Revenue!AF3</f>
        <v>Месяц 3</v>
      </c>
      <c r="AG3" s="168" t="str">
        <f>Revenue!AG3</f>
        <v>Месяц 4</v>
      </c>
      <c r="AH3" s="168" t="str">
        <f>Revenue!AH3</f>
        <v>Месяц 5</v>
      </c>
      <c r="AI3" s="168" t="str">
        <f>Revenue!AI3</f>
        <v>Месяц 6</v>
      </c>
      <c r="AJ3" s="168" t="str">
        <f>Revenue!AJ3</f>
        <v>Месяц 7</v>
      </c>
      <c r="AK3" s="168" t="str">
        <f>Revenue!AK3</f>
        <v>Месяц 8</v>
      </c>
      <c r="AL3" s="168" t="str">
        <f>Revenue!AL3</f>
        <v>Месяц 9</v>
      </c>
      <c r="AM3" s="168" t="str">
        <f>Revenue!AM3</f>
        <v>Месяц 10</v>
      </c>
      <c r="AN3" s="168" t="str">
        <f>Revenue!AN3</f>
        <v>Месяц 11</v>
      </c>
      <c r="AO3" s="168" t="str">
        <f>Revenue!AO3</f>
        <v>Месяц 12</v>
      </c>
      <c r="AP3" s="168" t="str">
        <f>Revenue!AP3</f>
        <v>Месяц 1</v>
      </c>
      <c r="AQ3" s="168" t="str">
        <f>Revenue!AQ3</f>
        <v>Месяц 2</v>
      </c>
      <c r="AR3" s="168" t="str">
        <f>Revenue!AR3</f>
        <v>Месяц 3</v>
      </c>
      <c r="AS3" s="168" t="str">
        <f>Revenue!AS3</f>
        <v>Месяц 4</v>
      </c>
      <c r="AT3" s="168" t="str">
        <f>Revenue!AT3</f>
        <v>Месяц 5</v>
      </c>
      <c r="AU3" s="168" t="str">
        <f>Revenue!AU3</f>
        <v>Месяц 6</v>
      </c>
      <c r="AV3" s="168" t="str">
        <f>Revenue!AV3</f>
        <v>Месяц 7</v>
      </c>
      <c r="AW3" s="168" t="str">
        <f>Revenue!AW3</f>
        <v>Месяц 8</v>
      </c>
      <c r="AX3" s="168" t="str">
        <f>Revenue!AX3</f>
        <v>Месяц 9</v>
      </c>
      <c r="AY3" s="168" t="str">
        <f>Revenue!AY3</f>
        <v>Месяц 10</v>
      </c>
      <c r="AZ3" s="168" t="str">
        <f>Revenue!AZ3</f>
        <v>Месяц 11</v>
      </c>
      <c r="BA3" s="168" t="str">
        <f>Revenue!BA3</f>
        <v>Месяц 12</v>
      </c>
      <c r="BB3" s="168" t="str">
        <f>Revenue!BB3</f>
        <v>Месяц 1</v>
      </c>
      <c r="BC3" s="168" t="str">
        <f>Revenue!BC3</f>
        <v>Месяц 2</v>
      </c>
      <c r="BD3" s="168" t="str">
        <f>Revenue!BD3</f>
        <v>Месяц 3</v>
      </c>
      <c r="BE3" s="168" t="str">
        <f>Revenue!BE3</f>
        <v>Месяц 4</v>
      </c>
      <c r="BF3" s="168" t="str">
        <f>Revenue!BF3</f>
        <v>Месяц 5</v>
      </c>
      <c r="BG3" s="168" t="str">
        <f>Revenue!BG3</f>
        <v>Месяц 6</v>
      </c>
      <c r="BH3" s="168" t="str">
        <f>Revenue!BH3</f>
        <v>Месяц 7</v>
      </c>
      <c r="BI3" s="168" t="str">
        <f>Revenue!BI3</f>
        <v>Месяц 8</v>
      </c>
      <c r="BJ3" s="168" t="str">
        <f>Revenue!BJ3</f>
        <v>Месяц 9</v>
      </c>
      <c r="BK3" s="168" t="str">
        <f>Revenue!BK3</f>
        <v>Месяц 10</v>
      </c>
      <c r="BL3" s="168" t="str">
        <f>Revenue!BL3</f>
        <v>Месяц 11</v>
      </c>
      <c r="BM3" s="168" t="str">
        <f>Revenue!BM3</f>
        <v>Месяц 12</v>
      </c>
      <c r="BN3" s="168" t="str">
        <f>Revenue!BN3</f>
        <v>Месяц 1</v>
      </c>
      <c r="BO3" s="168" t="str">
        <f>Revenue!BO3</f>
        <v>Месяц 2</v>
      </c>
      <c r="BP3" s="168" t="str">
        <f>Revenue!BP3</f>
        <v>Месяц 3</v>
      </c>
      <c r="BQ3" s="168" t="str">
        <f>Revenue!BQ3</f>
        <v>Месяц 4</v>
      </c>
      <c r="BR3" s="168" t="str">
        <f>Revenue!BR3</f>
        <v>Месяц 5</v>
      </c>
      <c r="BS3" s="168" t="str">
        <f>Revenue!BS3</f>
        <v>Месяц 6</v>
      </c>
      <c r="BT3" s="168" t="str">
        <f>Revenue!BT3</f>
        <v>Месяц 7</v>
      </c>
      <c r="BU3" s="168" t="str">
        <f>Revenue!BU3</f>
        <v>Месяц 8</v>
      </c>
      <c r="BV3" s="168" t="str">
        <f>Revenue!BV3</f>
        <v>Месяц 9</v>
      </c>
      <c r="BW3" s="168" t="str">
        <f>Revenue!BW3</f>
        <v>Месяц 10</v>
      </c>
      <c r="BX3" s="168" t="str">
        <f>Revenue!BX3</f>
        <v>Месяц 11</v>
      </c>
      <c r="BY3" s="168" t="str">
        <f>Revenue!BY3</f>
        <v>Месяц 12</v>
      </c>
      <c r="BZ3" s="168" t="str">
        <f>Revenue!BZ3</f>
        <v>Месяц 1</v>
      </c>
      <c r="CA3" s="168" t="str">
        <f>Revenue!CA3</f>
        <v>Месяц 2</v>
      </c>
      <c r="CB3" s="168" t="str">
        <f>Revenue!CB3</f>
        <v>Месяц 3</v>
      </c>
      <c r="CC3" s="168" t="str">
        <f>Revenue!CC3</f>
        <v>Месяц 4</v>
      </c>
      <c r="CD3" s="168" t="str">
        <f>Revenue!CD3</f>
        <v>Месяц 5</v>
      </c>
      <c r="CE3" s="168" t="str">
        <f>Revenue!CE3</f>
        <v>Месяц 6</v>
      </c>
      <c r="CF3" s="168" t="str">
        <f>Revenue!CF3</f>
        <v>Месяц 7</v>
      </c>
      <c r="CG3" s="168" t="str">
        <f>Revenue!CG3</f>
        <v>Месяц 8</v>
      </c>
      <c r="CH3" s="168" t="str">
        <f>Revenue!CH3</f>
        <v>Месяц 9</v>
      </c>
      <c r="CI3" s="168" t="str">
        <f>Revenue!CI3</f>
        <v>Месяц 10</v>
      </c>
      <c r="CJ3" s="168" t="str">
        <f>Revenue!CJ3</f>
        <v>Месяц 11</v>
      </c>
      <c r="CK3" s="168" t="str">
        <f>Revenue!CK3</f>
        <v>Месяц 12</v>
      </c>
      <c r="CL3" s="168" t="str">
        <f>Revenue!CL3</f>
        <v>Месяц 1</v>
      </c>
      <c r="CM3" s="168" t="str">
        <f>Revenue!CM3</f>
        <v>Месяц 2</v>
      </c>
      <c r="CN3" s="168" t="str">
        <f>Revenue!CN3</f>
        <v>Месяц 3</v>
      </c>
      <c r="CO3" s="168" t="str">
        <f>Revenue!CO3</f>
        <v>Месяц 4</v>
      </c>
      <c r="CP3" s="168" t="str">
        <f>Revenue!CP3</f>
        <v>Месяц 5</v>
      </c>
      <c r="CQ3" s="168" t="str">
        <f>Revenue!CQ3</f>
        <v>Месяц 6</v>
      </c>
      <c r="CR3" s="168" t="str">
        <f>Revenue!CR3</f>
        <v>Месяц 7</v>
      </c>
      <c r="CS3" s="168" t="str">
        <f>Revenue!CS3</f>
        <v>Месяц 8</v>
      </c>
      <c r="CT3" s="168" t="str">
        <f>Revenue!CT3</f>
        <v>Месяц 9</v>
      </c>
      <c r="CU3" s="168" t="str">
        <f>Revenue!CU3</f>
        <v>Месяц 10</v>
      </c>
      <c r="CV3" s="168" t="str">
        <f>Revenue!CV3</f>
        <v>Месяц 11</v>
      </c>
      <c r="CW3" s="168" t="str">
        <f>Revenue!CW3</f>
        <v>Месяц 12</v>
      </c>
      <c r="CX3" s="168" t="str">
        <f>Revenue!CX3</f>
        <v>Месяц 1</v>
      </c>
      <c r="CY3" s="168" t="str">
        <f>Revenue!CY3</f>
        <v>Месяц 2</v>
      </c>
      <c r="CZ3" s="168" t="str">
        <f>Revenue!CZ3</f>
        <v>Месяц 3</v>
      </c>
      <c r="DA3" s="168" t="str">
        <f>Revenue!DA3</f>
        <v>Месяц 4</v>
      </c>
      <c r="DB3" s="168" t="str">
        <f>Revenue!DB3</f>
        <v>Месяц 5</v>
      </c>
      <c r="DC3" s="168" t="str">
        <f>Revenue!DC3</f>
        <v>Месяц 6</v>
      </c>
      <c r="DD3" s="168" t="str">
        <f>Revenue!DD3</f>
        <v>Месяц 7</v>
      </c>
      <c r="DE3" s="168" t="str">
        <f>Revenue!DE3</f>
        <v>Месяц 8</v>
      </c>
      <c r="DF3" s="168" t="str">
        <f>Revenue!DF3</f>
        <v>Месяц 9</v>
      </c>
      <c r="DG3" s="168" t="str">
        <f>Revenue!DG3</f>
        <v>Месяц 10</v>
      </c>
      <c r="DH3" s="168" t="str">
        <f>Revenue!DH3</f>
        <v>Месяц 11</v>
      </c>
      <c r="DI3" s="168" t="str">
        <f>Revenue!DI3</f>
        <v>Месяц 12</v>
      </c>
      <c r="DJ3" s="168" t="str">
        <f>Revenue!DJ3</f>
        <v>Месяц 1</v>
      </c>
      <c r="DK3" s="168" t="str">
        <f>Revenue!DK3</f>
        <v>Месяц 2</v>
      </c>
      <c r="DL3" s="168" t="str">
        <f>Revenue!DL3</f>
        <v>Месяц 3</v>
      </c>
      <c r="DM3" s="168" t="str">
        <f>Revenue!DM3</f>
        <v>Месяц 4</v>
      </c>
      <c r="DN3" s="168" t="str">
        <f>Revenue!DN3</f>
        <v>Месяц 5</v>
      </c>
      <c r="DO3" s="168" t="str">
        <f>Revenue!DO3</f>
        <v>Месяц 6</v>
      </c>
      <c r="DP3" s="168" t="str">
        <f>Revenue!DP3</f>
        <v>Месяц 7</v>
      </c>
      <c r="DQ3" s="168" t="str">
        <f>Revenue!DQ3</f>
        <v>Месяц 8</v>
      </c>
      <c r="DR3" s="168" t="str">
        <f>Revenue!DR3</f>
        <v>Месяц 9</v>
      </c>
      <c r="DS3" s="168" t="str">
        <f>Revenue!DS3</f>
        <v>Месяц 10</v>
      </c>
      <c r="DT3" s="168" t="str">
        <f>Revenue!DT3</f>
        <v>Месяц 11</v>
      </c>
      <c r="DU3" s="168" t="str">
        <f>Revenue!DU3</f>
        <v>Месяц 12</v>
      </c>
      <c r="DV3" s="21"/>
      <c r="DW3" s="21"/>
      <c r="DX3" s="21"/>
      <c r="DY3" s="21"/>
      <c r="DZ3" s="21"/>
      <c r="EA3" s="21"/>
      <c r="EB3" s="21"/>
      <c r="EC3" s="21"/>
      <c r="ED3" s="21"/>
      <c r="EE3" s="21"/>
      <c r="EF3" s="21"/>
      <c r="EG3" s="21"/>
      <c r="EH3" s="21"/>
      <c r="EI3" s="21"/>
      <c r="EJ3" s="21"/>
      <c r="EK3" s="21"/>
      <c r="EL3" s="21"/>
      <c r="EM3" s="21"/>
      <c r="EN3" s="21"/>
      <c r="EO3" s="21"/>
    </row>
    <row r="4" spans="1:145" ht="12.75" customHeight="1">
      <c r="A4" s="29"/>
      <c r="B4" s="29"/>
      <c r="C4" s="170"/>
      <c r="D4" s="171"/>
      <c r="E4" s="171"/>
      <c r="F4" s="124">
        <f>Revenue!F4</f>
        <v>1</v>
      </c>
      <c r="G4" s="124">
        <f>Revenue!G4</f>
        <v>2</v>
      </c>
      <c r="H4" s="124">
        <f>Revenue!H4</f>
        <v>3</v>
      </c>
      <c r="I4" s="124">
        <f>Revenue!I4</f>
        <v>4</v>
      </c>
      <c r="J4" s="124">
        <f>Revenue!J4</f>
        <v>5</v>
      </c>
      <c r="K4" s="124">
        <f>Revenue!K4</f>
        <v>6</v>
      </c>
      <c r="L4" s="124">
        <f>Revenue!L4</f>
        <v>7</v>
      </c>
      <c r="M4" s="124">
        <f>Revenue!M4</f>
        <v>8</v>
      </c>
      <c r="N4" s="124">
        <f>Revenue!N4</f>
        <v>9</v>
      </c>
      <c r="O4" s="124">
        <f>Revenue!O4</f>
        <v>10</v>
      </c>
      <c r="P4" s="124">
        <f>Revenue!P4</f>
        <v>11</v>
      </c>
      <c r="Q4" s="124">
        <f>Revenue!Q4</f>
        <v>12</v>
      </c>
      <c r="R4" s="124">
        <f>Revenue!R4</f>
        <v>13</v>
      </c>
      <c r="S4" s="124">
        <f>Revenue!S4</f>
        <v>14</v>
      </c>
      <c r="T4" s="124">
        <f>Revenue!T4</f>
        <v>15</v>
      </c>
      <c r="U4" s="124">
        <f>Revenue!U4</f>
        <v>16</v>
      </c>
      <c r="V4" s="124">
        <f>Revenue!V4</f>
        <v>17</v>
      </c>
      <c r="W4" s="124">
        <f>Revenue!W4</f>
        <v>18</v>
      </c>
      <c r="X4" s="124">
        <f>Revenue!X4</f>
        <v>19</v>
      </c>
      <c r="Y4" s="124">
        <f>Revenue!Y4</f>
        <v>20</v>
      </c>
      <c r="Z4" s="124">
        <f>Revenue!Z4</f>
        <v>21</v>
      </c>
      <c r="AA4" s="124">
        <f>Revenue!AA4</f>
        <v>22</v>
      </c>
      <c r="AB4" s="124">
        <f>Revenue!AB4</f>
        <v>23</v>
      </c>
      <c r="AC4" s="124">
        <f>Revenue!AC4</f>
        <v>24</v>
      </c>
      <c r="AD4" s="124">
        <f>Revenue!AD4</f>
        <v>25</v>
      </c>
      <c r="AE4" s="124">
        <f>Revenue!AE4</f>
        <v>26</v>
      </c>
      <c r="AF4" s="124">
        <f>Revenue!AF4</f>
        <v>27</v>
      </c>
      <c r="AG4" s="124">
        <f>Revenue!AG4</f>
        <v>28</v>
      </c>
      <c r="AH4" s="124">
        <f>Revenue!AH4</f>
        <v>29</v>
      </c>
      <c r="AI4" s="124">
        <f>Revenue!AI4</f>
        <v>30</v>
      </c>
      <c r="AJ4" s="124">
        <f>Revenue!AJ4</f>
        <v>31</v>
      </c>
      <c r="AK4" s="124">
        <f>Revenue!AK4</f>
        <v>32</v>
      </c>
      <c r="AL4" s="124">
        <f>Revenue!AL4</f>
        <v>33</v>
      </c>
      <c r="AM4" s="124">
        <f>Revenue!AM4</f>
        <v>34</v>
      </c>
      <c r="AN4" s="124">
        <f>Revenue!AN4</f>
        <v>35</v>
      </c>
      <c r="AO4" s="124">
        <f>Revenue!AO4</f>
        <v>36</v>
      </c>
      <c r="AP4" s="124">
        <f>Revenue!AP4</f>
        <v>37</v>
      </c>
      <c r="AQ4" s="124">
        <f>Revenue!AQ4</f>
        <v>38</v>
      </c>
      <c r="AR4" s="124">
        <f>Revenue!AR4</f>
        <v>39</v>
      </c>
      <c r="AS4" s="124">
        <f>Revenue!AS4</f>
        <v>40</v>
      </c>
      <c r="AT4" s="124">
        <f>Revenue!AT4</f>
        <v>41</v>
      </c>
      <c r="AU4" s="124">
        <f>Revenue!AU4</f>
        <v>42</v>
      </c>
      <c r="AV4" s="124">
        <f>Revenue!AV4</f>
        <v>43</v>
      </c>
      <c r="AW4" s="124">
        <f>Revenue!AW4</f>
        <v>44</v>
      </c>
      <c r="AX4" s="124">
        <f>Revenue!AX4</f>
        <v>45</v>
      </c>
      <c r="AY4" s="124">
        <f>Revenue!AY4</f>
        <v>46</v>
      </c>
      <c r="AZ4" s="124">
        <f>Revenue!AZ4</f>
        <v>47</v>
      </c>
      <c r="BA4" s="124">
        <f>Revenue!BA4</f>
        <v>48</v>
      </c>
      <c r="BB4" s="124">
        <f>Revenue!BB4</f>
        <v>49</v>
      </c>
      <c r="BC4" s="124">
        <f>Revenue!BC4</f>
        <v>50</v>
      </c>
      <c r="BD4" s="124">
        <f>Revenue!BD4</f>
        <v>51</v>
      </c>
      <c r="BE4" s="124">
        <f>Revenue!BE4</f>
        <v>52</v>
      </c>
      <c r="BF4" s="124">
        <f>Revenue!BF4</f>
        <v>53</v>
      </c>
      <c r="BG4" s="124">
        <f>Revenue!BG4</f>
        <v>54</v>
      </c>
      <c r="BH4" s="124">
        <f>Revenue!BH4</f>
        <v>55</v>
      </c>
      <c r="BI4" s="124">
        <f>Revenue!BI4</f>
        <v>56</v>
      </c>
      <c r="BJ4" s="124">
        <f>Revenue!BJ4</f>
        <v>57</v>
      </c>
      <c r="BK4" s="124">
        <f>Revenue!BK4</f>
        <v>58</v>
      </c>
      <c r="BL4" s="124">
        <f>Revenue!BL4</f>
        <v>59</v>
      </c>
      <c r="BM4" s="124">
        <f>Revenue!BM4</f>
        <v>60</v>
      </c>
      <c r="BN4" s="124">
        <f>Revenue!BN4</f>
        <v>61</v>
      </c>
      <c r="BO4" s="124">
        <f>Revenue!BO4</f>
        <v>62</v>
      </c>
      <c r="BP4" s="124">
        <f>Revenue!BP4</f>
        <v>63</v>
      </c>
      <c r="BQ4" s="124">
        <f>Revenue!BQ4</f>
        <v>64</v>
      </c>
      <c r="BR4" s="124">
        <f>Revenue!BR4</f>
        <v>65</v>
      </c>
      <c r="BS4" s="124">
        <f>Revenue!BS4</f>
        <v>66</v>
      </c>
      <c r="BT4" s="124">
        <f>Revenue!BT4</f>
        <v>67</v>
      </c>
      <c r="BU4" s="124">
        <f>Revenue!BU4</f>
        <v>68</v>
      </c>
      <c r="BV4" s="124">
        <f>Revenue!BV4</f>
        <v>69</v>
      </c>
      <c r="BW4" s="124">
        <f>Revenue!BW4</f>
        <v>70</v>
      </c>
      <c r="BX4" s="124">
        <f>Revenue!BX4</f>
        <v>71</v>
      </c>
      <c r="BY4" s="124">
        <f>Revenue!BY4</f>
        <v>72</v>
      </c>
      <c r="BZ4" s="124">
        <f>Revenue!BZ4</f>
        <v>73</v>
      </c>
      <c r="CA4" s="124">
        <f>Revenue!CA4</f>
        <v>74</v>
      </c>
      <c r="CB4" s="124">
        <f>Revenue!CB4</f>
        <v>75</v>
      </c>
      <c r="CC4" s="124">
        <f>Revenue!CC4</f>
        <v>76</v>
      </c>
      <c r="CD4" s="124">
        <f>Revenue!CD4</f>
        <v>77</v>
      </c>
      <c r="CE4" s="124">
        <f>Revenue!CE4</f>
        <v>78</v>
      </c>
      <c r="CF4" s="124">
        <f>Revenue!CF4</f>
        <v>79</v>
      </c>
      <c r="CG4" s="124">
        <f>Revenue!CG4</f>
        <v>80</v>
      </c>
      <c r="CH4" s="124">
        <f>Revenue!CH4</f>
        <v>81</v>
      </c>
      <c r="CI4" s="124">
        <f>Revenue!CI4</f>
        <v>82</v>
      </c>
      <c r="CJ4" s="124">
        <f>Revenue!CJ4</f>
        <v>83</v>
      </c>
      <c r="CK4" s="124">
        <f>Revenue!CK4</f>
        <v>84</v>
      </c>
      <c r="CL4" s="124">
        <f>Revenue!CL4</f>
        <v>85</v>
      </c>
      <c r="CM4" s="124">
        <f>Revenue!CM4</f>
        <v>86</v>
      </c>
      <c r="CN4" s="124">
        <f>Revenue!CN4</f>
        <v>87</v>
      </c>
      <c r="CO4" s="124">
        <f>Revenue!CO4</f>
        <v>88</v>
      </c>
      <c r="CP4" s="124">
        <f>Revenue!CP4</f>
        <v>89</v>
      </c>
      <c r="CQ4" s="124">
        <f>Revenue!CQ4</f>
        <v>90</v>
      </c>
      <c r="CR4" s="124">
        <f>Revenue!CR4</f>
        <v>91</v>
      </c>
      <c r="CS4" s="124">
        <f>Revenue!CS4</f>
        <v>92</v>
      </c>
      <c r="CT4" s="124">
        <f>Revenue!CT4</f>
        <v>93</v>
      </c>
      <c r="CU4" s="124">
        <f>Revenue!CU4</f>
        <v>94</v>
      </c>
      <c r="CV4" s="124">
        <f>Revenue!CV4</f>
        <v>95</v>
      </c>
      <c r="CW4" s="124">
        <f>Revenue!CW4</f>
        <v>96</v>
      </c>
      <c r="CX4" s="124">
        <f>Revenue!CX4</f>
        <v>97</v>
      </c>
      <c r="CY4" s="124">
        <f>Revenue!CY4</f>
        <v>98</v>
      </c>
      <c r="CZ4" s="124">
        <f>Revenue!CZ4</f>
        <v>99</v>
      </c>
      <c r="DA4" s="124">
        <f>Revenue!DA4</f>
        <v>100</v>
      </c>
      <c r="DB4" s="124">
        <f>Revenue!DB4</f>
        <v>101</v>
      </c>
      <c r="DC4" s="124">
        <f>Revenue!DC4</f>
        <v>102</v>
      </c>
      <c r="DD4" s="124">
        <f>Revenue!DD4</f>
        <v>103</v>
      </c>
      <c r="DE4" s="124">
        <f>Revenue!DE4</f>
        <v>104</v>
      </c>
      <c r="DF4" s="124">
        <f>Revenue!DF4</f>
        <v>105</v>
      </c>
      <c r="DG4" s="124">
        <f>Revenue!DG4</f>
        <v>106</v>
      </c>
      <c r="DH4" s="124">
        <f>Revenue!DH4</f>
        <v>107</v>
      </c>
      <c r="DI4" s="124">
        <f>Revenue!DI4</f>
        <v>108</v>
      </c>
      <c r="DJ4" s="124">
        <f>Revenue!DJ4</f>
        <v>109</v>
      </c>
      <c r="DK4" s="124">
        <f>Revenue!DK4</f>
        <v>110</v>
      </c>
      <c r="DL4" s="124">
        <f>Revenue!DL4</f>
        <v>111</v>
      </c>
      <c r="DM4" s="124">
        <f>Revenue!DM4</f>
        <v>112</v>
      </c>
      <c r="DN4" s="124">
        <f>Revenue!DN4</f>
        <v>113</v>
      </c>
      <c r="DO4" s="124">
        <f>Revenue!DO4</f>
        <v>114</v>
      </c>
      <c r="DP4" s="124">
        <f>Revenue!DP4</f>
        <v>115</v>
      </c>
      <c r="DQ4" s="124">
        <f>Revenue!DQ4</f>
        <v>116</v>
      </c>
      <c r="DR4" s="124">
        <f>Revenue!DR4</f>
        <v>117</v>
      </c>
      <c r="DS4" s="124">
        <f>Revenue!DS4</f>
        <v>118</v>
      </c>
      <c r="DT4" s="124">
        <f>Revenue!DT4</f>
        <v>119</v>
      </c>
      <c r="DU4" s="124">
        <f>Revenue!DU4</f>
        <v>120</v>
      </c>
      <c r="DV4" s="21"/>
      <c r="DW4" s="21"/>
      <c r="DX4" s="21"/>
      <c r="DY4" s="21"/>
      <c r="DZ4" s="21"/>
      <c r="EA4" s="21"/>
      <c r="EB4" s="21"/>
      <c r="EC4" s="21"/>
      <c r="ED4" s="21"/>
      <c r="EE4" s="21"/>
      <c r="EF4" s="21"/>
      <c r="EG4" s="21"/>
      <c r="EH4" s="21"/>
      <c r="EI4" s="21"/>
      <c r="EJ4" s="21"/>
      <c r="EK4" s="21"/>
      <c r="EL4" s="21"/>
      <c r="EM4" s="21"/>
      <c r="EN4" s="21"/>
      <c r="EO4" s="21"/>
    </row>
    <row r="5" spans="1:145" ht="24">
      <c r="A5" s="33"/>
      <c r="B5" s="229"/>
      <c r="C5" s="230"/>
      <c r="D5" s="171"/>
      <c r="E5" s="231" t="s">
        <v>449</v>
      </c>
      <c r="F5" s="128">
        <f>Revenue!F5</f>
        <v>45028</v>
      </c>
      <c r="G5" s="128">
        <f>Revenue!G5</f>
        <v>45058</v>
      </c>
      <c r="H5" s="128">
        <f>Revenue!H5</f>
        <v>45089</v>
      </c>
      <c r="I5" s="128">
        <f>Revenue!I5</f>
        <v>45119</v>
      </c>
      <c r="J5" s="128">
        <f>Revenue!J5</f>
        <v>45150</v>
      </c>
      <c r="K5" s="128">
        <f>Revenue!K5</f>
        <v>45181</v>
      </c>
      <c r="L5" s="128">
        <f>Revenue!L5</f>
        <v>45211</v>
      </c>
      <c r="M5" s="128">
        <f>Revenue!M5</f>
        <v>45242</v>
      </c>
      <c r="N5" s="128">
        <f>Revenue!N5</f>
        <v>45272</v>
      </c>
      <c r="O5" s="128">
        <f>Revenue!O5</f>
        <v>45303</v>
      </c>
      <c r="P5" s="128">
        <f>Revenue!P5</f>
        <v>45334</v>
      </c>
      <c r="Q5" s="128">
        <f>Revenue!Q5</f>
        <v>45363</v>
      </c>
      <c r="R5" s="128">
        <f>Revenue!R5</f>
        <v>45394</v>
      </c>
      <c r="S5" s="128">
        <f>Revenue!S5</f>
        <v>45424</v>
      </c>
      <c r="T5" s="128">
        <f>Revenue!T5</f>
        <v>45455</v>
      </c>
      <c r="U5" s="128">
        <f>Revenue!U5</f>
        <v>45485</v>
      </c>
      <c r="V5" s="128">
        <f>Revenue!V5</f>
        <v>45516</v>
      </c>
      <c r="W5" s="128">
        <f>Revenue!W5</f>
        <v>45547</v>
      </c>
      <c r="X5" s="128">
        <f>Revenue!X5</f>
        <v>45577</v>
      </c>
      <c r="Y5" s="128">
        <f>Revenue!Y5</f>
        <v>45608</v>
      </c>
      <c r="Z5" s="128">
        <f>Revenue!Z5</f>
        <v>45638</v>
      </c>
      <c r="AA5" s="128">
        <f>Revenue!AA5</f>
        <v>45669</v>
      </c>
      <c r="AB5" s="128">
        <f>Revenue!AB5</f>
        <v>45700</v>
      </c>
      <c r="AC5" s="128">
        <f>Revenue!AC5</f>
        <v>45728</v>
      </c>
      <c r="AD5" s="128">
        <f>Revenue!AD5</f>
        <v>45759</v>
      </c>
      <c r="AE5" s="128">
        <f>Revenue!AE5</f>
        <v>45789</v>
      </c>
      <c r="AF5" s="128">
        <f>Revenue!AF5</f>
        <v>45820</v>
      </c>
      <c r="AG5" s="128">
        <f>Revenue!AG5</f>
        <v>45850</v>
      </c>
      <c r="AH5" s="128">
        <f>Revenue!AH5</f>
        <v>45881</v>
      </c>
      <c r="AI5" s="128">
        <f>Revenue!AI5</f>
        <v>45912</v>
      </c>
      <c r="AJ5" s="128">
        <f>Revenue!AJ5</f>
        <v>45942</v>
      </c>
      <c r="AK5" s="128">
        <f>Revenue!AK5</f>
        <v>45973</v>
      </c>
      <c r="AL5" s="128">
        <f>Revenue!AL5</f>
        <v>46003</v>
      </c>
      <c r="AM5" s="128">
        <f>Revenue!AM5</f>
        <v>46034</v>
      </c>
      <c r="AN5" s="128">
        <f>Revenue!AN5</f>
        <v>46065</v>
      </c>
      <c r="AO5" s="128">
        <f>Revenue!AO5</f>
        <v>46093</v>
      </c>
      <c r="AP5" s="128">
        <f>Revenue!AP5</f>
        <v>46124</v>
      </c>
      <c r="AQ5" s="128">
        <f>Revenue!AQ5</f>
        <v>46154</v>
      </c>
      <c r="AR5" s="128">
        <f>Revenue!AR5</f>
        <v>46185</v>
      </c>
      <c r="AS5" s="128">
        <f>Revenue!AS5</f>
        <v>46215</v>
      </c>
      <c r="AT5" s="128">
        <f>Revenue!AT5</f>
        <v>46246</v>
      </c>
      <c r="AU5" s="128">
        <f>Revenue!AU5</f>
        <v>46277</v>
      </c>
      <c r="AV5" s="128">
        <f>Revenue!AV5</f>
        <v>46307</v>
      </c>
      <c r="AW5" s="128">
        <f>Revenue!AW5</f>
        <v>46338</v>
      </c>
      <c r="AX5" s="128">
        <f>Revenue!AX5</f>
        <v>46368</v>
      </c>
      <c r="AY5" s="128">
        <f>Revenue!AY5</f>
        <v>46399</v>
      </c>
      <c r="AZ5" s="128">
        <f>Revenue!AZ5</f>
        <v>46430</v>
      </c>
      <c r="BA5" s="128">
        <f>Revenue!BA5</f>
        <v>46458</v>
      </c>
      <c r="BB5" s="128">
        <f>Revenue!BB5</f>
        <v>46489</v>
      </c>
      <c r="BC5" s="128">
        <f>Revenue!BC5</f>
        <v>46519</v>
      </c>
      <c r="BD5" s="128">
        <f>Revenue!BD5</f>
        <v>46550</v>
      </c>
      <c r="BE5" s="128">
        <f>Revenue!BE5</f>
        <v>46580</v>
      </c>
      <c r="BF5" s="128">
        <f>Revenue!BF5</f>
        <v>46611</v>
      </c>
      <c r="BG5" s="128">
        <f>Revenue!BG5</f>
        <v>46642</v>
      </c>
      <c r="BH5" s="128">
        <f>Revenue!BH5</f>
        <v>46672</v>
      </c>
      <c r="BI5" s="128">
        <f>Revenue!BI5</f>
        <v>46703</v>
      </c>
      <c r="BJ5" s="128">
        <f>Revenue!BJ5</f>
        <v>46733</v>
      </c>
      <c r="BK5" s="128">
        <f>Revenue!BK5</f>
        <v>46764</v>
      </c>
      <c r="BL5" s="128">
        <f>Revenue!BL5</f>
        <v>46795</v>
      </c>
      <c r="BM5" s="128">
        <f>Revenue!BM5</f>
        <v>46824</v>
      </c>
      <c r="BN5" s="128">
        <f>Revenue!BN5</f>
        <v>46855</v>
      </c>
      <c r="BO5" s="128">
        <f>Revenue!BO5</f>
        <v>46885</v>
      </c>
      <c r="BP5" s="128">
        <f>Revenue!BP5</f>
        <v>46916</v>
      </c>
      <c r="BQ5" s="128">
        <f>Revenue!BQ5</f>
        <v>46946</v>
      </c>
      <c r="BR5" s="128">
        <f>Revenue!BR5</f>
        <v>46977</v>
      </c>
      <c r="BS5" s="128">
        <f>Revenue!BS5</f>
        <v>47008</v>
      </c>
      <c r="BT5" s="128">
        <f>Revenue!BT5</f>
        <v>47038</v>
      </c>
      <c r="BU5" s="128">
        <f>Revenue!BU5</f>
        <v>47069</v>
      </c>
      <c r="BV5" s="128">
        <f>Revenue!BV5</f>
        <v>47099</v>
      </c>
      <c r="BW5" s="128">
        <f>Revenue!BW5</f>
        <v>47130</v>
      </c>
      <c r="BX5" s="128">
        <f>Revenue!BX5</f>
        <v>47161</v>
      </c>
      <c r="BY5" s="128">
        <f>Revenue!BY5</f>
        <v>47189</v>
      </c>
      <c r="BZ5" s="128">
        <f>Revenue!BZ5</f>
        <v>47220</v>
      </c>
      <c r="CA5" s="128">
        <f>Revenue!CA5</f>
        <v>47250</v>
      </c>
      <c r="CB5" s="128">
        <f>Revenue!CB5</f>
        <v>47281</v>
      </c>
      <c r="CC5" s="128">
        <f>Revenue!CC5</f>
        <v>47311</v>
      </c>
      <c r="CD5" s="128">
        <f>Revenue!CD5</f>
        <v>47342</v>
      </c>
      <c r="CE5" s="128">
        <f>Revenue!CE5</f>
        <v>47373</v>
      </c>
      <c r="CF5" s="128">
        <f>Revenue!CF5</f>
        <v>47403</v>
      </c>
      <c r="CG5" s="128">
        <f>Revenue!CG5</f>
        <v>47434</v>
      </c>
      <c r="CH5" s="128">
        <f>Revenue!CH5</f>
        <v>47464</v>
      </c>
      <c r="CI5" s="128">
        <f>Revenue!CI5</f>
        <v>47495</v>
      </c>
      <c r="CJ5" s="128">
        <f>Revenue!CJ5</f>
        <v>47526</v>
      </c>
      <c r="CK5" s="128">
        <f>Revenue!CK5</f>
        <v>47554</v>
      </c>
      <c r="CL5" s="128">
        <f>Revenue!CL5</f>
        <v>47585</v>
      </c>
      <c r="CM5" s="128">
        <f>Revenue!CM5</f>
        <v>47615</v>
      </c>
      <c r="CN5" s="128">
        <f>Revenue!CN5</f>
        <v>47646</v>
      </c>
      <c r="CO5" s="128">
        <f>Revenue!CO5</f>
        <v>47676</v>
      </c>
      <c r="CP5" s="128">
        <f>Revenue!CP5</f>
        <v>47707</v>
      </c>
      <c r="CQ5" s="128">
        <f>Revenue!CQ5</f>
        <v>47738</v>
      </c>
      <c r="CR5" s="128">
        <f>Revenue!CR5</f>
        <v>47768</v>
      </c>
      <c r="CS5" s="128">
        <f>Revenue!CS5</f>
        <v>47799</v>
      </c>
      <c r="CT5" s="128">
        <f>Revenue!CT5</f>
        <v>47829</v>
      </c>
      <c r="CU5" s="128">
        <f>Revenue!CU5</f>
        <v>47860</v>
      </c>
      <c r="CV5" s="128">
        <f>Revenue!CV5</f>
        <v>47891</v>
      </c>
      <c r="CW5" s="128">
        <f>Revenue!CW5</f>
        <v>47919</v>
      </c>
      <c r="CX5" s="128">
        <f>Revenue!CX5</f>
        <v>47950</v>
      </c>
      <c r="CY5" s="128">
        <f>Revenue!CY5</f>
        <v>47980</v>
      </c>
      <c r="CZ5" s="128">
        <f>Revenue!CZ5</f>
        <v>48011</v>
      </c>
      <c r="DA5" s="128">
        <f>Revenue!DA5</f>
        <v>48041</v>
      </c>
      <c r="DB5" s="128">
        <f>Revenue!DB5</f>
        <v>48072</v>
      </c>
      <c r="DC5" s="128">
        <f>Revenue!DC5</f>
        <v>48103</v>
      </c>
      <c r="DD5" s="128">
        <f>Revenue!DD5</f>
        <v>48133</v>
      </c>
      <c r="DE5" s="128">
        <f>Revenue!DE5</f>
        <v>48164</v>
      </c>
      <c r="DF5" s="128">
        <f>Revenue!DF5</f>
        <v>48194</v>
      </c>
      <c r="DG5" s="128">
        <f>Revenue!DG5</f>
        <v>48225</v>
      </c>
      <c r="DH5" s="128">
        <f>Revenue!DH5</f>
        <v>48256</v>
      </c>
      <c r="DI5" s="128">
        <f>Revenue!DI5</f>
        <v>48285</v>
      </c>
      <c r="DJ5" s="128">
        <f>Revenue!DJ5</f>
        <v>48316</v>
      </c>
      <c r="DK5" s="128">
        <f>Revenue!DK5</f>
        <v>48346</v>
      </c>
      <c r="DL5" s="128">
        <f>Revenue!DL5</f>
        <v>48377</v>
      </c>
      <c r="DM5" s="128">
        <f>Revenue!DM5</f>
        <v>48407</v>
      </c>
      <c r="DN5" s="128">
        <f>Revenue!DN5</f>
        <v>48438</v>
      </c>
      <c r="DO5" s="128">
        <f>Revenue!DO5</f>
        <v>48469</v>
      </c>
      <c r="DP5" s="128">
        <f>Revenue!DP5</f>
        <v>48499</v>
      </c>
      <c r="DQ5" s="128">
        <f>Revenue!DQ5</f>
        <v>48530</v>
      </c>
      <c r="DR5" s="128">
        <f>Revenue!DR5</f>
        <v>48560</v>
      </c>
      <c r="DS5" s="128">
        <f>Revenue!DS5</f>
        <v>48591</v>
      </c>
      <c r="DT5" s="128">
        <f>Revenue!DT5</f>
        <v>48622</v>
      </c>
      <c r="DU5" s="128">
        <f>Revenue!DU5</f>
        <v>48650</v>
      </c>
      <c r="DV5" s="37"/>
      <c r="DW5" s="37"/>
      <c r="DX5" s="37"/>
      <c r="DY5" s="37"/>
      <c r="DZ5" s="37"/>
      <c r="EA5" s="37"/>
      <c r="EB5" s="37"/>
      <c r="EC5" s="37"/>
      <c r="ED5" s="37"/>
      <c r="EE5" s="37"/>
      <c r="EF5" s="37"/>
      <c r="EG5" s="37"/>
      <c r="EH5" s="37"/>
      <c r="EI5" s="37"/>
      <c r="EJ5" s="37"/>
      <c r="EK5" s="37"/>
      <c r="EL5" s="37"/>
      <c r="EM5" s="37"/>
      <c r="EN5" s="37"/>
      <c r="EO5" s="37"/>
    </row>
    <row r="6" spans="1:145" ht="12.75" customHeight="1">
      <c r="A6" s="112"/>
      <c r="B6" s="112"/>
      <c r="C6" s="112"/>
      <c r="D6" s="173"/>
      <c r="E6" s="173"/>
      <c r="F6" s="112"/>
      <c r="G6" s="112"/>
      <c r="H6" s="112"/>
      <c r="I6" s="112"/>
      <c r="J6" s="112"/>
      <c r="K6" s="112"/>
      <c r="L6" s="112"/>
      <c r="M6" s="112"/>
      <c r="N6" s="112"/>
      <c r="O6" s="112"/>
      <c r="P6" s="112"/>
      <c r="Q6" s="112"/>
      <c r="R6" s="112"/>
      <c r="S6" s="112"/>
      <c r="T6" s="112"/>
      <c r="U6" s="112"/>
      <c r="V6" s="112"/>
      <c r="W6" s="112"/>
      <c r="X6" s="112"/>
      <c r="Y6" s="112"/>
      <c r="Z6" s="112"/>
      <c r="AA6" s="112"/>
      <c r="AB6" s="112"/>
      <c r="AC6" s="112"/>
      <c r="AD6" s="112"/>
      <c r="AE6" s="112"/>
      <c r="AF6" s="112"/>
      <c r="AG6" s="112"/>
      <c r="AH6" s="112"/>
      <c r="AI6" s="112"/>
      <c r="AJ6" s="112"/>
      <c r="AK6" s="112"/>
      <c r="AL6" s="112"/>
      <c r="AM6" s="112"/>
      <c r="AN6" s="112"/>
      <c r="AO6" s="112"/>
      <c r="AP6" s="112"/>
      <c r="AQ6" s="112"/>
      <c r="AR6" s="112"/>
      <c r="AS6" s="112"/>
      <c r="AT6" s="112"/>
      <c r="AU6" s="112"/>
      <c r="AV6" s="112"/>
      <c r="AW6" s="112"/>
      <c r="AX6" s="112"/>
      <c r="AY6" s="112"/>
      <c r="AZ6" s="112"/>
      <c r="BA6" s="112"/>
      <c r="BB6" s="112"/>
      <c r="BC6" s="112"/>
      <c r="BD6" s="112"/>
      <c r="BE6" s="112"/>
      <c r="BF6" s="112"/>
      <c r="BG6" s="112"/>
      <c r="BH6" s="112"/>
      <c r="BI6" s="112"/>
      <c r="BJ6" s="112"/>
      <c r="BK6" s="112"/>
      <c r="BL6" s="112"/>
      <c r="BM6" s="112"/>
      <c r="BN6" s="112"/>
      <c r="BO6" s="112"/>
      <c r="BP6" s="112"/>
      <c r="BQ6" s="112"/>
      <c r="BR6" s="112"/>
      <c r="BS6" s="112"/>
      <c r="BT6" s="112"/>
      <c r="BU6" s="112"/>
      <c r="BV6" s="112"/>
      <c r="BW6" s="112"/>
      <c r="BX6" s="112"/>
      <c r="BY6" s="112"/>
      <c r="BZ6" s="112"/>
      <c r="CA6" s="112"/>
      <c r="CB6" s="112"/>
      <c r="CC6" s="112"/>
      <c r="CD6" s="112"/>
      <c r="CE6" s="112"/>
      <c r="CF6" s="112"/>
      <c r="CG6" s="112"/>
      <c r="CH6" s="112"/>
      <c r="CI6" s="112"/>
      <c r="CJ6" s="112"/>
      <c r="CK6" s="112"/>
      <c r="CL6" s="112"/>
      <c r="CM6" s="112"/>
      <c r="CN6" s="112"/>
      <c r="CO6" s="112"/>
      <c r="CP6" s="112"/>
      <c r="CQ6" s="112"/>
      <c r="CR6" s="112"/>
      <c r="CS6" s="112"/>
      <c r="CT6" s="112"/>
      <c r="CU6" s="112"/>
      <c r="CV6" s="112"/>
      <c r="CW6" s="112"/>
      <c r="CX6" s="112"/>
      <c r="CY6" s="112"/>
      <c r="CZ6" s="112"/>
      <c r="DA6" s="112"/>
      <c r="DB6" s="112"/>
      <c r="DC6" s="112"/>
      <c r="DD6" s="112"/>
      <c r="DE6" s="112"/>
      <c r="DF6" s="112"/>
      <c r="DG6" s="112"/>
      <c r="DH6" s="112"/>
      <c r="DI6" s="112"/>
      <c r="DJ6" s="112"/>
      <c r="DK6" s="112"/>
      <c r="DL6" s="112"/>
      <c r="DM6" s="112"/>
      <c r="DN6" s="112"/>
      <c r="DO6" s="112"/>
      <c r="DP6" s="112"/>
      <c r="DQ6" s="112"/>
      <c r="DR6" s="112"/>
      <c r="DS6" s="112"/>
      <c r="DT6" s="112"/>
      <c r="DU6" s="112"/>
      <c r="DV6" s="21"/>
      <c r="DW6" s="21"/>
      <c r="DX6" s="21"/>
      <c r="DY6" s="21"/>
      <c r="DZ6" s="21"/>
      <c r="EA6" s="21"/>
      <c r="EB6" s="21"/>
      <c r="EC6" s="21"/>
      <c r="ED6" s="21"/>
      <c r="EE6" s="21"/>
      <c r="EF6" s="21"/>
      <c r="EG6" s="21"/>
      <c r="EH6" s="21"/>
      <c r="EI6" s="21"/>
      <c r="EJ6" s="21"/>
      <c r="EK6" s="21"/>
      <c r="EL6" s="21"/>
      <c r="EM6" s="21"/>
      <c r="EN6" s="21"/>
      <c r="EO6" s="21"/>
    </row>
    <row r="7" spans="1:145" ht="12.75" customHeight="1">
      <c r="A7" s="112"/>
      <c r="B7" s="67" t="s">
        <v>387</v>
      </c>
      <c r="C7" s="112"/>
      <c r="D7" s="173"/>
      <c r="E7" s="173"/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12"/>
      <c r="AG7" s="112"/>
      <c r="AH7" s="112"/>
      <c r="AI7" s="112"/>
      <c r="AJ7" s="112"/>
      <c r="AK7" s="112"/>
      <c r="AL7" s="112"/>
      <c r="AM7" s="112"/>
      <c r="AN7" s="112"/>
      <c r="AO7" s="112"/>
      <c r="AP7" s="112"/>
      <c r="AQ7" s="112"/>
      <c r="AR7" s="112"/>
      <c r="AS7" s="112"/>
      <c r="AT7" s="112"/>
      <c r="AU7" s="112"/>
      <c r="AV7" s="112"/>
      <c r="AW7" s="112"/>
      <c r="AX7" s="112"/>
      <c r="AY7" s="112"/>
      <c r="AZ7" s="112"/>
      <c r="BA7" s="112"/>
      <c r="BB7" s="112"/>
      <c r="BC7" s="112"/>
      <c r="BD7" s="112"/>
      <c r="BE7" s="112"/>
      <c r="BF7" s="112"/>
      <c r="BG7" s="112"/>
      <c r="BH7" s="112"/>
      <c r="BI7" s="112"/>
      <c r="BJ7" s="112"/>
      <c r="BK7" s="112"/>
      <c r="BL7" s="112"/>
      <c r="BM7" s="112"/>
      <c r="BN7" s="112"/>
      <c r="BO7" s="112"/>
      <c r="BP7" s="112"/>
      <c r="BQ7" s="112"/>
      <c r="BR7" s="112"/>
      <c r="BS7" s="112"/>
      <c r="BT7" s="112"/>
      <c r="BU7" s="112"/>
      <c r="BV7" s="112"/>
      <c r="BW7" s="112"/>
      <c r="BX7" s="112"/>
      <c r="BY7" s="112"/>
      <c r="BZ7" s="112"/>
      <c r="CA7" s="112"/>
      <c r="CB7" s="112"/>
      <c r="CC7" s="112"/>
      <c r="CD7" s="112"/>
      <c r="CE7" s="112"/>
      <c r="CF7" s="112"/>
      <c r="CG7" s="112"/>
      <c r="CH7" s="112"/>
      <c r="CI7" s="112"/>
      <c r="CJ7" s="112"/>
      <c r="CK7" s="112"/>
      <c r="CL7" s="112"/>
      <c r="CM7" s="112"/>
      <c r="CN7" s="112"/>
      <c r="CO7" s="112"/>
      <c r="CP7" s="112"/>
      <c r="CQ7" s="112"/>
      <c r="CR7" s="112"/>
      <c r="CS7" s="112"/>
      <c r="CT7" s="112"/>
      <c r="CU7" s="112"/>
      <c r="CV7" s="112"/>
      <c r="CW7" s="112"/>
      <c r="CX7" s="112"/>
      <c r="CY7" s="112"/>
      <c r="CZ7" s="112"/>
      <c r="DA7" s="112"/>
      <c r="DB7" s="112"/>
      <c r="DC7" s="112"/>
      <c r="DD7" s="112"/>
      <c r="DE7" s="112"/>
      <c r="DF7" s="112"/>
      <c r="DG7" s="112"/>
      <c r="DH7" s="112"/>
      <c r="DI7" s="112"/>
      <c r="DJ7" s="112"/>
      <c r="DK7" s="112"/>
      <c r="DL7" s="112"/>
      <c r="DM7" s="112"/>
      <c r="DN7" s="112"/>
      <c r="DO7" s="112"/>
      <c r="DP7" s="112"/>
      <c r="DQ7" s="112"/>
      <c r="DR7" s="112"/>
      <c r="DS7" s="112"/>
      <c r="DT7" s="112"/>
      <c r="DU7" s="112"/>
      <c r="DV7" s="21"/>
      <c r="DW7" s="21"/>
      <c r="DX7" s="21"/>
      <c r="DY7" s="21"/>
      <c r="DZ7" s="21"/>
      <c r="EA7" s="21"/>
      <c r="EB7" s="21"/>
      <c r="EC7" s="21"/>
      <c r="ED7" s="21"/>
      <c r="EE7" s="21"/>
      <c r="EF7" s="21"/>
      <c r="EG7" s="21"/>
      <c r="EH7" s="21"/>
      <c r="EI7" s="21"/>
      <c r="EJ7" s="21"/>
      <c r="EK7" s="21"/>
      <c r="EL7" s="21"/>
      <c r="EM7" s="21"/>
      <c r="EN7" s="21"/>
      <c r="EO7" s="21"/>
    </row>
    <row r="8" spans="1:145" ht="12.75" customHeight="1">
      <c r="A8" s="112"/>
      <c r="B8" s="30" t="s">
        <v>388</v>
      </c>
      <c r="C8" s="112"/>
      <c r="D8" s="173"/>
      <c r="E8" s="173"/>
      <c r="F8" s="153">
        <f>Revenue!F8</f>
        <v>1</v>
      </c>
      <c r="G8" s="153">
        <f>Revenue!G8</f>
        <v>1</v>
      </c>
      <c r="H8" s="153">
        <f>Revenue!H8</f>
        <v>1</v>
      </c>
      <c r="I8" s="153">
        <f>Revenue!I8</f>
        <v>1</v>
      </c>
      <c r="J8" s="153">
        <f>Revenue!J8</f>
        <v>1</v>
      </c>
      <c r="K8" s="153">
        <f>Revenue!K8</f>
        <v>1</v>
      </c>
      <c r="L8" s="153">
        <f>Revenue!L8</f>
        <v>1</v>
      </c>
      <c r="M8" s="153">
        <f>Revenue!M8</f>
        <v>1</v>
      </c>
      <c r="N8" s="153">
        <f>Revenue!N8</f>
        <v>1</v>
      </c>
      <c r="O8" s="153">
        <f>Revenue!O8</f>
        <v>1</v>
      </c>
      <c r="P8" s="153">
        <f>Revenue!P8</f>
        <v>1</v>
      </c>
      <c r="Q8" s="153">
        <f>Revenue!Q8</f>
        <v>1</v>
      </c>
      <c r="R8" s="153">
        <f>Revenue!R8</f>
        <v>2</v>
      </c>
      <c r="S8" s="153">
        <f>Revenue!S8</f>
        <v>2</v>
      </c>
      <c r="T8" s="153">
        <f>Revenue!T8</f>
        <v>2</v>
      </c>
      <c r="U8" s="153">
        <f>Revenue!U8</f>
        <v>2</v>
      </c>
      <c r="V8" s="153">
        <f>Revenue!V8</f>
        <v>2</v>
      </c>
      <c r="W8" s="153">
        <f>Revenue!W8</f>
        <v>2</v>
      </c>
      <c r="X8" s="153">
        <f>Revenue!X8</f>
        <v>2</v>
      </c>
      <c r="Y8" s="153">
        <f>Revenue!Y8</f>
        <v>2</v>
      </c>
      <c r="Z8" s="153">
        <f>Revenue!Z8</f>
        <v>2</v>
      </c>
      <c r="AA8" s="153">
        <f>Revenue!AA8</f>
        <v>2</v>
      </c>
      <c r="AB8" s="153">
        <f>Revenue!AB8</f>
        <v>2</v>
      </c>
      <c r="AC8" s="153">
        <f>Revenue!AC8</f>
        <v>2</v>
      </c>
      <c r="AD8" s="153">
        <f>Revenue!AD8</f>
        <v>3</v>
      </c>
      <c r="AE8" s="153">
        <f>Revenue!AE8</f>
        <v>3</v>
      </c>
      <c r="AF8" s="153">
        <f>Revenue!AF8</f>
        <v>3</v>
      </c>
      <c r="AG8" s="153">
        <f>Revenue!AG8</f>
        <v>3</v>
      </c>
      <c r="AH8" s="153">
        <f>Revenue!AH8</f>
        <v>3</v>
      </c>
      <c r="AI8" s="153">
        <f>Revenue!AI8</f>
        <v>3</v>
      </c>
      <c r="AJ8" s="153">
        <f>Revenue!AJ8</f>
        <v>3</v>
      </c>
      <c r="AK8" s="153">
        <f>Revenue!AK8</f>
        <v>3</v>
      </c>
      <c r="AL8" s="153">
        <f>Revenue!AL8</f>
        <v>3</v>
      </c>
      <c r="AM8" s="153">
        <f>Revenue!AM8</f>
        <v>3</v>
      </c>
      <c r="AN8" s="153">
        <f>Revenue!AN8</f>
        <v>3</v>
      </c>
      <c r="AO8" s="153">
        <f>Revenue!AO8</f>
        <v>3</v>
      </c>
      <c r="AP8" s="153">
        <f>Revenue!AP8</f>
        <v>4</v>
      </c>
      <c r="AQ8" s="153">
        <f>Revenue!AQ8</f>
        <v>4</v>
      </c>
      <c r="AR8" s="153">
        <f>Revenue!AR8</f>
        <v>4</v>
      </c>
      <c r="AS8" s="153">
        <f>Revenue!AS8</f>
        <v>4</v>
      </c>
      <c r="AT8" s="153">
        <f>Revenue!AT8</f>
        <v>4</v>
      </c>
      <c r="AU8" s="153">
        <f>Revenue!AU8</f>
        <v>4</v>
      </c>
      <c r="AV8" s="153">
        <f>Revenue!AV8</f>
        <v>4</v>
      </c>
      <c r="AW8" s="153">
        <f>Revenue!AW8</f>
        <v>4</v>
      </c>
      <c r="AX8" s="153">
        <f>Revenue!AX8</f>
        <v>4</v>
      </c>
      <c r="AY8" s="153">
        <f>Revenue!AY8</f>
        <v>4</v>
      </c>
      <c r="AZ8" s="153">
        <f>Revenue!AZ8</f>
        <v>4</v>
      </c>
      <c r="BA8" s="153">
        <f>Revenue!BA8</f>
        <v>4</v>
      </c>
      <c r="BB8" s="153">
        <f>Revenue!BB8</f>
        <v>5</v>
      </c>
      <c r="BC8" s="153">
        <f>Revenue!BC8</f>
        <v>5</v>
      </c>
      <c r="BD8" s="153">
        <f>Revenue!BD8</f>
        <v>5</v>
      </c>
      <c r="BE8" s="153">
        <f>Revenue!BE8</f>
        <v>5</v>
      </c>
      <c r="BF8" s="153">
        <f>Revenue!BF8</f>
        <v>5</v>
      </c>
      <c r="BG8" s="153">
        <f>Revenue!BG8</f>
        <v>5</v>
      </c>
      <c r="BH8" s="153">
        <f>Revenue!BH8</f>
        <v>5</v>
      </c>
      <c r="BI8" s="153">
        <f>Revenue!BI8</f>
        <v>5</v>
      </c>
      <c r="BJ8" s="153">
        <f>Revenue!BJ8</f>
        <v>5</v>
      </c>
      <c r="BK8" s="153">
        <f>Revenue!BK8</f>
        <v>5</v>
      </c>
      <c r="BL8" s="153">
        <f>Revenue!BL8</f>
        <v>5</v>
      </c>
      <c r="BM8" s="153">
        <f>Revenue!BM8</f>
        <v>5</v>
      </c>
      <c r="BN8" s="153">
        <f>Revenue!BN8</f>
        <v>6</v>
      </c>
      <c r="BO8" s="153">
        <f>Revenue!BO8</f>
        <v>6</v>
      </c>
      <c r="BP8" s="153">
        <f>Revenue!BP8</f>
        <v>6</v>
      </c>
      <c r="BQ8" s="153">
        <f>Revenue!BQ8</f>
        <v>6</v>
      </c>
      <c r="BR8" s="153">
        <f>Revenue!BR8</f>
        <v>6</v>
      </c>
      <c r="BS8" s="153">
        <f>Revenue!BS8</f>
        <v>6</v>
      </c>
      <c r="BT8" s="153">
        <f>Revenue!BT8</f>
        <v>6</v>
      </c>
      <c r="BU8" s="153">
        <f>Revenue!BU8</f>
        <v>6</v>
      </c>
      <c r="BV8" s="153">
        <f>Revenue!BV8</f>
        <v>6</v>
      </c>
      <c r="BW8" s="153">
        <f>Revenue!BW8</f>
        <v>6</v>
      </c>
      <c r="BX8" s="153">
        <f>Revenue!BX8</f>
        <v>6</v>
      </c>
      <c r="BY8" s="153">
        <f>Revenue!BY8</f>
        <v>6</v>
      </c>
      <c r="BZ8" s="153">
        <f>Revenue!BZ8</f>
        <v>7</v>
      </c>
      <c r="CA8" s="153">
        <f>Revenue!CA8</f>
        <v>7</v>
      </c>
      <c r="CB8" s="153">
        <f>Revenue!CB8</f>
        <v>7</v>
      </c>
      <c r="CC8" s="153">
        <f>Revenue!CC8</f>
        <v>7</v>
      </c>
      <c r="CD8" s="153">
        <f>Revenue!CD8</f>
        <v>7</v>
      </c>
      <c r="CE8" s="153">
        <f>Revenue!CE8</f>
        <v>7</v>
      </c>
      <c r="CF8" s="153">
        <f>Revenue!CF8</f>
        <v>7</v>
      </c>
      <c r="CG8" s="153">
        <f>Revenue!CG8</f>
        <v>7</v>
      </c>
      <c r="CH8" s="153">
        <f>Revenue!CH8</f>
        <v>7</v>
      </c>
      <c r="CI8" s="153">
        <f>Revenue!CI8</f>
        <v>7</v>
      </c>
      <c r="CJ8" s="153">
        <f>Revenue!CJ8</f>
        <v>7</v>
      </c>
      <c r="CK8" s="153">
        <f>Revenue!CK8</f>
        <v>7</v>
      </c>
      <c r="CL8" s="153">
        <f>Revenue!CL8</f>
        <v>8</v>
      </c>
      <c r="CM8" s="153">
        <f>Revenue!CM8</f>
        <v>8</v>
      </c>
      <c r="CN8" s="153">
        <f>Revenue!CN8</f>
        <v>8</v>
      </c>
      <c r="CO8" s="153">
        <f>Revenue!CO8</f>
        <v>8</v>
      </c>
      <c r="CP8" s="153">
        <f>Revenue!CP8</f>
        <v>8</v>
      </c>
      <c r="CQ8" s="153">
        <f>Revenue!CQ8</f>
        <v>8</v>
      </c>
      <c r="CR8" s="153">
        <f>Revenue!CR8</f>
        <v>8</v>
      </c>
      <c r="CS8" s="153">
        <f>Revenue!CS8</f>
        <v>8</v>
      </c>
      <c r="CT8" s="153">
        <f>Revenue!CT8</f>
        <v>8</v>
      </c>
      <c r="CU8" s="153">
        <f>Revenue!CU8</f>
        <v>8</v>
      </c>
      <c r="CV8" s="153">
        <f>Revenue!CV8</f>
        <v>8</v>
      </c>
      <c r="CW8" s="153">
        <f>Revenue!CW8</f>
        <v>8</v>
      </c>
      <c r="CX8" s="153">
        <f>Revenue!CX8</f>
        <v>9</v>
      </c>
      <c r="CY8" s="153">
        <f>Revenue!CY8</f>
        <v>9</v>
      </c>
      <c r="CZ8" s="153">
        <f>Revenue!CZ8</f>
        <v>9</v>
      </c>
      <c r="DA8" s="153">
        <f>Revenue!DA8</f>
        <v>9</v>
      </c>
      <c r="DB8" s="153">
        <f>Revenue!DB8</f>
        <v>9</v>
      </c>
      <c r="DC8" s="153">
        <f>Revenue!DC8</f>
        <v>9</v>
      </c>
      <c r="DD8" s="153">
        <f>Revenue!DD8</f>
        <v>9</v>
      </c>
      <c r="DE8" s="153">
        <f>Revenue!DE8</f>
        <v>9</v>
      </c>
      <c r="DF8" s="153">
        <f>Revenue!DF8</f>
        <v>9</v>
      </c>
      <c r="DG8" s="153">
        <f>Revenue!DG8</f>
        <v>9</v>
      </c>
      <c r="DH8" s="153">
        <f>Revenue!DH8</f>
        <v>9</v>
      </c>
      <c r="DI8" s="153">
        <f>Revenue!DI8</f>
        <v>9</v>
      </c>
      <c r="DJ8" s="153">
        <f>Revenue!DJ8</f>
        <v>10</v>
      </c>
      <c r="DK8" s="153">
        <f>Revenue!DK8</f>
        <v>10</v>
      </c>
      <c r="DL8" s="153">
        <f>Revenue!DL8</f>
        <v>10</v>
      </c>
      <c r="DM8" s="153">
        <f>Revenue!DM8</f>
        <v>10</v>
      </c>
      <c r="DN8" s="153">
        <f>Revenue!DN8</f>
        <v>10</v>
      </c>
      <c r="DO8" s="153">
        <f>Revenue!DO8</f>
        <v>10</v>
      </c>
      <c r="DP8" s="153">
        <f>Revenue!DP8</f>
        <v>10</v>
      </c>
      <c r="DQ8" s="153">
        <f>Revenue!DQ8</f>
        <v>10</v>
      </c>
      <c r="DR8" s="153">
        <f>Revenue!DR8</f>
        <v>10</v>
      </c>
      <c r="DS8" s="153">
        <f>Revenue!DS8</f>
        <v>10</v>
      </c>
      <c r="DT8" s="153">
        <f>Revenue!DT8</f>
        <v>10</v>
      </c>
      <c r="DU8" s="153">
        <f>Revenue!DU8</f>
        <v>10</v>
      </c>
      <c r="DV8" s="21"/>
      <c r="DW8" s="21"/>
      <c r="DX8" s="21"/>
      <c r="DY8" s="21"/>
      <c r="DZ8" s="21"/>
      <c r="EA8" s="21"/>
      <c r="EB8" s="21"/>
      <c r="EC8" s="21"/>
      <c r="ED8" s="21"/>
      <c r="EE8" s="21"/>
      <c r="EF8" s="21"/>
      <c r="EG8" s="21"/>
      <c r="EH8" s="21"/>
      <c r="EI8" s="21"/>
      <c r="EJ8" s="21"/>
      <c r="EK8" s="21"/>
      <c r="EL8" s="21"/>
      <c r="EM8" s="21"/>
      <c r="EN8" s="21"/>
      <c r="EO8" s="21"/>
    </row>
    <row r="9" spans="1:145" ht="12.75" customHeight="1">
      <c r="A9" s="112"/>
      <c r="B9" s="112"/>
      <c r="C9" s="112"/>
      <c r="D9" s="173"/>
      <c r="E9" s="173"/>
      <c r="F9" s="112"/>
      <c r="G9" s="112"/>
      <c r="H9" s="112"/>
      <c r="I9" s="112"/>
      <c r="J9" s="112"/>
      <c r="K9" s="112"/>
      <c r="L9" s="112"/>
      <c r="M9" s="112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12"/>
      <c r="AG9" s="112"/>
      <c r="AH9" s="112"/>
      <c r="AI9" s="112"/>
      <c r="AJ9" s="112"/>
      <c r="AK9" s="112"/>
      <c r="AL9" s="112"/>
      <c r="AM9" s="112"/>
      <c r="AN9" s="112"/>
      <c r="AO9" s="112"/>
      <c r="AP9" s="112"/>
      <c r="AQ9" s="112"/>
      <c r="AR9" s="112"/>
      <c r="AS9" s="112"/>
      <c r="AT9" s="112"/>
      <c r="AU9" s="112"/>
      <c r="AV9" s="112"/>
      <c r="AW9" s="112"/>
      <c r="AX9" s="112"/>
      <c r="AY9" s="112"/>
      <c r="AZ9" s="112"/>
      <c r="BA9" s="112"/>
      <c r="BB9" s="112"/>
      <c r="BC9" s="112"/>
      <c r="BD9" s="112"/>
      <c r="BE9" s="112"/>
      <c r="BF9" s="112"/>
      <c r="BG9" s="112"/>
      <c r="BH9" s="112"/>
      <c r="BI9" s="112"/>
      <c r="BJ9" s="112"/>
      <c r="BK9" s="112"/>
      <c r="BL9" s="112"/>
      <c r="BM9" s="112"/>
      <c r="BN9" s="112"/>
      <c r="BO9" s="112"/>
      <c r="BP9" s="112"/>
      <c r="BQ9" s="112"/>
      <c r="BR9" s="112"/>
      <c r="BS9" s="112"/>
      <c r="BT9" s="112"/>
      <c r="BU9" s="112"/>
      <c r="BV9" s="112"/>
      <c r="BW9" s="112"/>
      <c r="BX9" s="112"/>
      <c r="BY9" s="112"/>
      <c r="BZ9" s="112"/>
      <c r="CA9" s="112"/>
      <c r="CB9" s="112"/>
      <c r="CC9" s="112"/>
      <c r="CD9" s="112"/>
      <c r="CE9" s="112"/>
      <c r="CF9" s="112"/>
      <c r="CG9" s="112"/>
      <c r="CH9" s="112"/>
      <c r="CI9" s="112"/>
      <c r="CJ9" s="112"/>
      <c r="CK9" s="112"/>
      <c r="CL9" s="112"/>
      <c r="CM9" s="112"/>
      <c r="CN9" s="112"/>
      <c r="CO9" s="112"/>
      <c r="CP9" s="112"/>
      <c r="CQ9" s="112"/>
      <c r="CR9" s="112"/>
      <c r="CS9" s="112"/>
      <c r="CT9" s="112"/>
      <c r="CU9" s="112"/>
      <c r="CV9" s="112"/>
      <c r="CW9" s="112"/>
      <c r="CX9" s="112"/>
      <c r="CY9" s="112"/>
      <c r="CZ9" s="112"/>
      <c r="DA9" s="112"/>
      <c r="DB9" s="112"/>
      <c r="DC9" s="112"/>
      <c r="DD9" s="112"/>
      <c r="DE9" s="112"/>
      <c r="DF9" s="112"/>
      <c r="DG9" s="112"/>
      <c r="DH9" s="112"/>
      <c r="DI9" s="112"/>
      <c r="DJ9" s="112"/>
      <c r="DK9" s="112"/>
      <c r="DL9" s="112"/>
      <c r="DM9" s="112"/>
      <c r="DN9" s="112"/>
      <c r="DO9" s="112"/>
      <c r="DP9" s="112"/>
      <c r="DQ9" s="112"/>
      <c r="DR9" s="112"/>
      <c r="DS9" s="112"/>
      <c r="DT9" s="112"/>
      <c r="DU9" s="112"/>
      <c r="DV9" s="21"/>
      <c r="DW9" s="21"/>
      <c r="DX9" s="21"/>
      <c r="DY9" s="21"/>
      <c r="DZ9" s="21"/>
      <c r="EA9" s="21"/>
      <c r="EB9" s="21"/>
      <c r="EC9" s="21"/>
      <c r="ED9" s="21"/>
      <c r="EE9" s="21"/>
      <c r="EF9" s="21"/>
      <c r="EG9" s="21"/>
      <c r="EH9" s="21"/>
      <c r="EI9" s="21"/>
      <c r="EJ9" s="21"/>
      <c r="EK9" s="21"/>
      <c r="EL9" s="21"/>
      <c r="EM9" s="21"/>
      <c r="EN9" s="21"/>
      <c r="EO9" s="21"/>
    </row>
    <row r="10" spans="1:145" ht="12.75" customHeight="1">
      <c r="A10" s="112"/>
      <c r="B10" s="112" t="s">
        <v>450</v>
      </c>
      <c r="C10" s="153" t="s">
        <v>77</v>
      </c>
      <c r="D10" s="173"/>
      <c r="E10" s="232">
        <f>Inputs!G200</f>
        <v>0</v>
      </c>
      <c r="F10" s="232">
        <f ca="1">SUMIF(Inputs!$I$4:$R$4,WorkCap!F$8,Inputs!$I$195:$R$195)/30*SUM(Costs!F13:F16)</f>
        <v>0</v>
      </c>
      <c r="G10" s="232">
        <f ca="1">SUMIF(Inputs!$I$4:$R$4,WorkCap!G$8,Inputs!$I$195:$R$195)/30*SUM(Costs!G13:G16)</f>
        <v>0</v>
      </c>
      <c r="H10" s="232">
        <f ca="1">SUMIF(Inputs!$I$4:$R$4,WorkCap!H$8,Inputs!$I$195:$R$195)/30*SUM(Costs!H13:H16)</f>
        <v>0</v>
      </c>
      <c r="I10" s="232">
        <f ca="1">SUMIF(Inputs!$I$4:$R$4,WorkCap!I$8,Inputs!$I$195:$R$195)/30*SUM(Costs!I13:I16)</f>
        <v>0</v>
      </c>
      <c r="J10" s="232">
        <f ca="1">SUMIF(Inputs!$I$4:$R$4,WorkCap!J$8,Inputs!$I$195:$R$195)/30*SUM(Costs!J13:J16)</f>
        <v>0</v>
      </c>
      <c r="K10" s="232">
        <f ca="1">SUMIF(Inputs!$I$4:$R$4,WorkCap!K$8,Inputs!$I$195:$R$195)/30*SUM(Costs!K13:K16)</f>
        <v>0</v>
      </c>
      <c r="L10" s="232">
        <f ca="1">SUMIF(Inputs!$I$4:$R$4,WorkCap!L$8,Inputs!$I$195:$R$195)/30*SUM(Costs!L13:L16)</f>
        <v>0</v>
      </c>
      <c r="M10" s="232">
        <f ca="1">SUMIF(Inputs!$I$4:$R$4,WorkCap!M$8,Inputs!$I$195:$R$195)/30*SUM(Costs!M13:M16)</f>
        <v>0</v>
      </c>
      <c r="N10" s="232">
        <f ca="1">SUMIF(Inputs!$I$4:$R$4,WorkCap!N$8,Inputs!$I$195:$R$195)/30*SUM(Costs!N13:N16)</f>
        <v>0</v>
      </c>
      <c r="O10" s="232">
        <f ca="1">SUMIF(Inputs!$I$4:$R$4,WorkCap!O$8,Inputs!$I$195:$R$195)/30*SUM(Costs!O13:O16)</f>
        <v>0</v>
      </c>
      <c r="P10" s="232">
        <f ca="1">SUMIF(Inputs!$I$4:$R$4,WorkCap!P$8,Inputs!$I$195:$R$195)/30*SUM(Costs!P13:P16)</f>
        <v>0</v>
      </c>
      <c r="Q10" s="232">
        <f ca="1">SUMIF(Inputs!$I$4:$R$4,WorkCap!Q$8,Inputs!$I$195:$R$195)/30*SUM(Costs!Q13:Q16)</f>
        <v>0</v>
      </c>
      <c r="R10" s="232">
        <f ca="1">SUMIF(Inputs!$I$4:$R$4,WorkCap!R$8,Inputs!$I$195:$R$195)/30*SUM(Costs!R13:R16)</f>
        <v>0</v>
      </c>
      <c r="S10" s="232">
        <f ca="1">SUMIF(Inputs!$I$4:$R$4,WorkCap!S$8,Inputs!$I$195:$R$195)/30*SUM(Costs!S13:S16)</f>
        <v>0</v>
      </c>
      <c r="T10" s="232">
        <f ca="1">SUMIF(Inputs!$I$4:$R$4,WorkCap!T$8,Inputs!$I$195:$R$195)/30*SUM(Costs!T13:T16)</f>
        <v>0</v>
      </c>
      <c r="U10" s="232">
        <f ca="1">SUMIF(Inputs!$I$4:$R$4,WorkCap!U$8,Inputs!$I$195:$R$195)/30*SUM(Costs!U13:U16)</f>
        <v>0</v>
      </c>
      <c r="V10" s="232">
        <f ca="1">SUMIF(Inputs!$I$4:$R$4,WorkCap!V$8,Inputs!$I$195:$R$195)/30*SUM(Costs!V13:V16)</f>
        <v>0</v>
      </c>
      <c r="W10" s="232">
        <f ca="1">SUMIF(Inputs!$I$4:$R$4,WorkCap!W$8,Inputs!$I$195:$R$195)/30*SUM(Costs!W13:W16)</f>
        <v>0</v>
      </c>
      <c r="X10" s="232">
        <f ca="1">SUMIF(Inputs!$I$4:$R$4,WorkCap!X$8,Inputs!$I$195:$R$195)/30*SUM(Costs!X13:X16)</f>
        <v>0</v>
      </c>
      <c r="Y10" s="232">
        <f ca="1">SUMIF(Inputs!$I$4:$R$4,WorkCap!Y$8,Inputs!$I$195:$R$195)/30*SUM(Costs!Y13:Y16)</f>
        <v>0</v>
      </c>
      <c r="Z10" s="232">
        <f ca="1">SUMIF(Inputs!$I$4:$R$4,WorkCap!Z$8,Inputs!$I$195:$R$195)/30*SUM(Costs!Z13:Z16)</f>
        <v>0</v>
      </c>
      <c r="AA10" s="232">
        <f ca="1">SUMIF(Inputs!$I$4:$R$4,WorkCap!AA$8,Inputs!$I$195:$R$195)/30*SUM(Costs!AA13:AA16)</f>
        <v>0</v>
      </c>
      <c r="AB10" s="232">
        <f ca="1">SUMIF(Inputs!$I$4:$R$4,WorkCap!AB$8,Inputs!$I$195:$R$195)/30*SUM(Costs!AB13:AB16)</f>
        <v>0</v>
      </c>
      <c r="AC10" s="232">
        <f ca="1">SUMIF(Inputs!$I$4:$R$4,WorkCap!AC$8,Inputs!$I$195:$R$195)/30*SUM(Costs!AC13:AC16)</f>
        <v>0</v>
      </c>
      <c r="AD10" s="232">
        <f ca="1">SUMIF(Inputs!$I$4:$R$4,WorkCap!AD$8,Inputs!$I$195:$R$195)/30*SUM(Costs!AD13:AD16)</f>
        <v>0</v>
      </c>
      <c r="AE10" s="232">
        <f ca="1">SUMIF(Inputs!$I$4:$R$4,WorkCap!AE$8,Inputs!$I$195:$R$195)/30*SUM(Costs!AE13:AE16)</f>
        <v>0</v>
      </c>
      <c r="AF10" s="232">
        <f ca="1">SUMIF(Inputs!$I$4:$R$4,WorkCap!AF$8,Inputs!$I$195:$R$195)/30*SUM(Costs!AF13:AF16)</f>
        <v>0</v>
      </c>
      <c r="AG10" s="232">
        <f ca="1">SUMIF(Inputs!$I$4:$R$4,WorkCap!AG$8,Inputs!$I$195:$R$195)/30*SUM(Costs!AG13:AG16)</f>
        <v>0</v>
      </c>
      <c r="AH10" s="232">
        <f ca="1">SUMIF(Inputs!$I$4:$R$4,WorkCap!AH$8,Inputs!$I$195:$R$195)/30*SUM(Costs!AH13:AH16)</f>
        <v>0</v>
      </c>
      <c r="AI10" s="232">
        <f ca="1">SUMIF(Inputs!$I$4:$R$4,WorkCap!AI$8,Inputs!$I$195:$R$195)/30*SUM(Costs!AI13:AI16)</f>
        <v>0</v>
      </c>
      <c r="AJ10" s="232">
        <f ca="1">SUMIF(Inputs!$I$4:$R$4,WorkCap!AJ$8,Inputs!$I$195:$R$195)/30*SUM(Costs!AJ13:AJ16)</f>
        <v>0</v>
      </c>
      <c r="AK10" s="232">
        <f ca="1">SUMIF(Inputs!$I$4:$R$4,WorkCap!AK$8,Inputs!$I$195:$R$195)/30*SUM(Costs!AK13:AK16)</f>
        <v>0</v>
      </c>
      <c r="AL10" s="232">
        <f ca="1">SUMIF(Inputs!$I$4:$R$4,WorkCap!AL$8,Inputs!$I$195:$R$195)/30*SUM(Costs!AL13:AL16)</f>
        <v>0</v>
      </c>
      <c r="AM10" s="232">
        <f ca="1">SUMIF(Inputs!$I$4:$R$4,WorkCap!AM$8,Inputs!$I$195:$R$195)/30*SUM(Costs!AM13:AM16)</f>
        <v>0</v>
      </c>
      <c r="AN10" s="232">
        <f ca="1">SUMIF(Inputs!$I$4:$R$4,WorkCap!AN$8,Inputs!$I$195:$R$195)/30*SUM(Costs!AN13:AN16)</f>
        <v>0</v>
      </c>
      <c r="AO10" s="232">
        <f ca="1">SUMIF(Inputs!$I$4:$R$4,WorkCap!AO$8,Inputs!$I$195:$R$195)/30*SUM(Costs!AO13:AO16)</f>
        <v>0</v>
      </c>
      <c r="AP10" s="232">
        <f ca="1">SUMIF(Inputs!$I$4:$R$4,WorkCap!AP$8,Inputs!$I$195:$R$195)/30*SUM(Costs!AP13:AP16)</f>
        <v>0</v>
      </c>
      <c r="AQ10" s="232">
        <f ca="1">SUMIF(Inputs!$I$4:$R$4,WorkCap!AQ$8,Inputs!$I$195:$R$195)/30*SUM(Costs!AQ13:AQ16)</f>
        <v>0</v>
      </c>
      <c r="AR10" s="232">
        <f ca="1">SUMIF(Inputs!$I$4:$R$4,WorkCap!AR$8,Inputs!$I$195:$R$195)/30*SUM(Costs!AR13:AR16)</f>
        <v>0</v>
      </c>
      <c r="AS10" s="232">
        <f ca="1">SUMIF(Inputs!$I$4:$R$4,WorkCap!AS$8,Inputs!$I$195:$R$195)/30*SUM(Costs!AS13:AS16)</f>
        <v>0</v>
      </c>
      <c r="AT10" s="232">
        <f ca="1">SUMIF(Inputs!$I$4:$R$4,WorkCap!AT$8,Inputs!$I$195:$R$195)/30*SUM(Costs!AT13:AT16)</f>
        <v>0</v>
      </c>
      <c r="AU10" s="232">
        <f ca="1">SUMIF(Inputs!$I$4:$R$4,WorkCap!AU$8,Inputs!$I$195:$R$195)/30*SUM(Costs!AU13:AU16)</f>
        <v>0</v>
      </c>
      <c r="AV10" s="232">
        <f ca="1">SUMIF(Inputs!$I$4:$R$4,WorkCap!AV$8,Inputs!$I$195:$R$195)/30*SUM(Costs!AV13:AV16)</f>
        <v>0</v>
      </c>
      <c r="AW10" s="232">
        <f ca="1">SUMIF(Inputs!$I$4:$R$4,WorkCap!AW$8,Inputs!$I$195:$R$195)/30*SUM(Costs!AW13:AW16)</f>
        <v>0</v>
      </c>
      <c r="AX10" s="232">
        <f ca="1">SUMIF(Inputs!$I$4:$R$4,WorkCap!AX$8,Inputs!$I$195:$R$195)/30*SUM(Costs!AX13:AX16)</f>
        <v>0</v>
      </c>
      <c r="AY10" s="232">
        <f ca="1">SUMIF(Inputs!$I$4:$R$4,WorkCap!AY$8,Inputs!$I$195:$R$195)/30*SUM(Costs!AY13:AY16)</f>
        <v>0</v>
      </c>
      <c r="AZ10" s="232">
        <f ca="1">SUMIF(Inputs!$I$4:$R$4,WorkCap!AZ$8,Inputs!$I$195:$R$195)/30*SUM(Costs!AZ13:AZ16)</f>
        <v>0</v>
      </c>
      <c r="BA10" s="232">
        <f ca="1">SUMIF(Inputs!$I$4:$R$4,WorkCap!BA$8,Inputs!$I$195:$R$195)/30*SUM(Costs!BA13:BA16)</f>
        <v>0</v>
      </c>
      <c r="BB10" s="232">
        <f ca="1">SUMIF(Inputs!$I$4:$R$4,WorkCap!BB$8,Inputs!$I$195:$R$195)/30*SUM(Costs!BB13:BB16)</f>
        <v>0</v>
      </c>
      <c r="BC10" s="232">
        <f ca="1">SUMIF(Inputs!$I$4:$R$4,WorkCap!BC$8,Inputs!$I$195:$R$195)/30*SUM(Costs!BC13:BC16)</f>
        <v>0</v>
      </c>
      <c r="BD10" s="232">
        <f ca="1">SUMIF(Inputs!$I$4:$R$4,WorkCap!BD$8,Inputs!$I$195:$R$195)/30*SUM(Costs!BD13:BD16)</f>
        <v>0</v>
      </c>
      <c r="BE10" s="232">
        <f ca="1">SUMIF(Inputs!$I$4:$R$4,WorkCap!BE$8,Inputs!$I$195:$R$195)/30*SUM(Costs!BE13:BE16)</f>
        <v>0</v>
      </c>
      <c r="BF10" s="232">
        <f ca="1">SUMIF(Inputs!$I$4:$R$4,WorkCap!BF$8,Inputs!$I$195:$R$195)/30*SUM(Costs!BF13:BF16)</f>
        <v>0</v>
      </c>
      <c r="BG10" s="232">
        <f ca="1">SUMIF(Inputs!$I$4:$R$4,WorkCap!BG$8,Inputs!$I$195:$R$195)/30*SUM(Costs!BG13:BG16)</f>
        <v>0</v>
      </c>
      <c r="BH10" s="232">
        <f ca="1">SUMIF(Inputs!$I$4:$R$4,WorkCap!BH$8,Inputs!$I$195:$R$195)/30*SUM(Costs!BH13:BH16)</f>
        <v>0</v>
      </c>
      <c r="BI10" s="232">
        <f ca="1">SUMIF(Inputs!$I$4:$R$4,WorkCap!BI$8,Inputs!$I$195:$R$195)/30*SUM(Costs!BI13:BI16)</f>
        <v>0</v>
      </c>
      <c r="BJ10" s="232">
        <f ca="1">SUMIF(Inputs!$I$4:$R$4,WorkCap!BJ$8,Inputs!$I$195:$R$195)/30*SUM(Costs!BJ13:BJ16)</f>
        <v>0</v>
      </c>
      <c r="BK10" s="232">
        <f ca="1">SUMIF(Inputs!$I$4:$R$4,WorkCap!BK$8,Inputs!$I$195:$R$195)/30*SUM(Costs!BK13:BK16)</f>
        <v>0</v>
      </c>
      <c r="BL10" s="232">
        <f ca="1">SUMIF(Inputs!$I$4:$R$4,WorkCap!BL$8,Inputs!$I$195:$R$195)/30*SUM(Costs!BL13:BL16)</f>
        <v>0</v>
      </c>
      <c r="BM10" s="232">
        <f ca="1">SUMIF(Inputs!$I$4:$R$4,WorkCap!BM$8,Inputs!$I$195:$R$195)/30*SUM(Costs!BM13:BM16)</f>
        <v>0</v>
      </c>
      <c r="BN10" s="232">
        <f ca="1">SUMIF(Inputs!$I$4:$R$4,WorkCap!BN$8,Inputs!$I$195:$R$195)/30*SUM(Costs!BN13:BN16)</f>
        <v>0</v>
      </c>
      <c r="BO10" s="232">
        <f ca="1">SUMIF(Inputs!$I$4:$R$4,WorkCap!BO$8,Inputs!$I$195:$R$195)/30*SUM(Costs!BO13:BO16)</f>
        <v>0</v>
      </c>
      <c r="BP10" s="232">
        <f ca="1">SUMIF(Inputs!$I$4:$R$4,WorkCap!BP$8,Inputs!$I$195:$R$195)/30*SUM(Costs!BP13:BP16)</f>
        <v>0</v>
      </c>
      <c r="BQ10" s="232">
        <f ca="1">SUMIF(Inputs!$I$4:$R$4,WorkCap!BQ$8,Inputs!$I$195:$R$195)/30*SUM(Costs!BQ13:BQ16)</f>
        <v>0</v>
      </c>
      <c r="BR10" s="232">
        <f ca="1">SUMIF(Inputs!$I$4:$R$4,WorkCap!BR$8,Inputs!$I$195:$R$195)/30*SUM(Costs!BR13:BR16)</f>
        <v>0</v>
      </c>
      <c r="BS10" s="232">
        <f ca="1">SUMIF(Inputs!$I$4:$R$4,WorkCap!BS$8,Inputs!$I$195:$R$195)/30*SUM(Costs!BS13:BS16)</f>
        <v>0</v>
      </c>
      <c r="BT10" s="232">
        <f ca="1">SUMIF(Inputs!$I$4:$R$4,WorkCap!BT$8,Inputs!$I$195:$R$195)/30*SUM(Costs!BT13:BT16)</f>
        <v>0</v>
      </c>
      <c r="BU10" s="232">
        <f ca="1">SUMIF(Inputs!$I$4:$R$4,WorkCap!BU$8,Inputs!$I$195:$R$195)/30*SUM(Costs!BU13:BU16)</f>
        <v>0</v>
      </c>
      <c r="BV10" s="232">
        <f ca="1">SUMIF(Inputs!$I$4:$R$4,WorkCap!BV$8,Inputs!$I$195:$R$195)/30*SUM(Costs!BV13:BV16)</f>
        <v>0</v>
      </c>
      <c r="BW10" s="232">
        <f ca="1">SUMIF(Inputs!$I$4:$R$4,WorkCap!BW$8,Inputs!$I$195:$R$195)/30*SUM(Costs!BW13:BW16)</f>
        <v>0</v>
      </c>
      <c r="BX10" s="232">
        <f ca="1">SUMIF(Inputs!$I$4:$R$4,WorkCap!BX$8,Inputs!$I$195:$R$195)/30*SUM(Costs!BX13:BX16)</f>
        <v>0</v>
      </c>
      <c r="BY10" s="232">
        <f ca="1">SUMIF(Inputs!$I$4:$R$4,WorkCap!BY$8,Inputs!$I$195:$R$195)/30*SUM(Costs!BY13:BY16)</f>
        <v>0</v>
      </c>
      <c r="BZ10" s="232">
        <f ca="1">SUMIF(Inputs!$I$4:$R$4,WorkCap!BZ$8,Inputs!$I$195:$R$195)/30*SUM(Costs!BZ13:BZ16)</f>
        <v>0</v>
      </c>
      <c r="CA10" s="232">
        <f ca="1">SUMIF(Inputs!$I$4:$R$4,WorkCap!CA$8,Inputs!$I$195:$R$195)/30*SUM(Costs!CA13:CA16)</f>
        <v>0</v>
      </c>
      <c r="CB10" s="232">
        <f ca="1">SUMIF(Inputs!$I$4:$R$4,WorkCap!CB$8,Inputs!$I$195:$R$195)/30*SUM(Costs!CB13:CB16)</f>
        <v>0</v>
      </c>
      <c r="CC10" s="232">
        <f ca="1">SUMIF(Inputs!$I$4:$R$4,WorkCap!CC$8,Inputs!$I$195:$R$195)/30*SUM(Costs!CC13:CC16)</f>
        <v>0</v>
      </c>
      <c r="CD10" s="232">
        <f ca="1">SUMIF(Inputs!$I$4:$R$4,WorkCap!CD$8,Inputs!$I$195:$R$195)/30*SUM(Costs!CD13:CD16)</f>
        <v>0</v>
      </c>
      <c r="CE10" s="232">
        <f ca="1">SUMIF(Inputs!$I$4:$R$4,WorkCap!CE$8,Inputs!$I$195:$R$195)/30*SUM(Costs!CE13:CE16)</f>
        <v>0</v>
      </c>
      <c r="CF10" s="232">
        <f ca="1">SUMIF(Inputs!$I$4:$R$4,WorkCap!CF$8,Inputs!$I$195:$R$195)/30*SUM(Costs!CF13:CF16)</f>
        <v>0</v>
      </c>
      <c r="CG10" s="232">
        <f ca="1">SUMIF(Inputs!$I$4:$R$4,WorkCap!CG$8,Inputs!$I$195:$R$195)/30*SUM(Costs!CG13:CG16)</f>
        <v>0</v>
      </c>
      <c r="CH10" s="232">
        <f ca="1">SUMIF(Inputs!$I$4:$R$4,WorkCap!CH$8,Inputs!$I$195:$R$195)/30*SUM(Costs!CH13:CH16)</f>
        <v>0</v>
      </c>
      <c r="CI10" s="232">
        <f ca="1">SUMIF(Inputs!$I$4:$R$4,WorkCap!CI$8,Inputs!$I$195:$R$195)/30*SUM(Costs!CI13:CI16)</f>
        <v>0</v>
      </c>
      <c r="CJ10" s="232">
        <f ca="1">SUMIF(Inputs!$I$4:$R$4,WorkCap!CJ$8,Inputs!$I$195:$R$195)/30*SUM(Costs!CJ13:CJ16)</f>
        <v>0</v>
      </c>
      <c r="CK10" s="232">
        <f ca="1">SUMIF(Inputs!$I$4:$R$4,WorkCap!CK$8,Inputs!$I$195:$R$195)/30*SUM(Costs!CK13:CK16)</f>
        <v>0</v>
      </c>
      <c r="CL10" s="232">
        <f ca="1">SUMIF(Inputs!$I$4:$R$4,WorkCap!CL$8,Inputs!$I$195:$R$195)/30*SUM(Costs!CL13:CL16)</f>
        <v>0</v>
      </c>
      <c r="CM10" s="232">
        <f ca="1">SUMIF(Inputs!$I$4:$R$4,WorkCap!CM$8,Inputs!$I$195:$R$195)/30*SUM(Costs!CM13:CM16)</f>
        <v>0</v>
      </c>
      <c r="CN10" s="232">
        <f ca="1">SUMIF(Inputs!$I$4:$R$4,WorkCap!CN$8,Inputs!$I$195:$R$195)/30*SUM(Costs!CN13:CN16)</f>
        <v>0</v>
      </c>
      <c r="CO10" s="232">
        <f ca="1">SUMIF(Inputs!$I$4:$R$4,WorkCap!CO$8,Inputs!$I$195:$R$195)/30*SUM(Costs!CO13:CO16)</f>
        <v>0</v>
      </c>
      <c r="CP10" s="232">
        <f ca="1">SUMIF(Inputs!$I$4:$R$4,WorkCap!CP$8,Inputs!$I$195:$R$195)/30*SUM(Costs!CP13:CP16)</f>
        <v>0</v>
      </c>
      <c r="CQ10" s="232">
        <f ca="1">SUMIF(Inputs!$I$4:$R$4,WorkCap!CQ$8,Inputs!$I$195:$R$195)/30*SUM(Costs!CQ13:CQ16)</f>
        <v>0</v>
      </c>
      <c r="CR10" s="232">
        <f ca="1">SUMIF(Inputs!$I$4:$R$4,WorkCap!CR$8,Inputs!$I$195:$R$195)/30*SUM(Costs!CR13:CR16)</f>
        <v>0</v>
      </c>
      <c r="CS10" s="232">
        <f ca="1">SUMIF(Inputs!$I$4:$R$4,WorkCap!CS$8,Inputs!$I$195:$R$195)/30*SUM(Costs!CS13:CS16)</f>
        <v>0</v>
      </c>
      <c r="CT10" s="232">
        <f ca="1">SUMIF(Inputs!$I$4:$R$4,WorkCap!CT$8,Inputs!$I$195:$R$195)/30*SUM(Costs!CT13:CT16)</f>
        <v>0</v>
      </c>
      <c r="CU10" s="232">
        <f ca="1">SUMIF(Inputs!$I$4:$R$4,WorkCap!CU$8,Inputs!$I$195:$R$195)/30*SUM(Costs!CU13:CU16)</f>
        <v>0</v>
      </c>
      <c r="CV10" s="232">
        <f ca="1">SUMIF(Inputs!$I$4:$R$4,WorkCap!CV$8,Inputs!$I$195:$R$195)/30*SUM(Costs!CV13:CV16)</f>
        <v>0</v>
      </c>
      <c r="CW10" s="232">
        <f ca="1">SUMIF(Inputs!$I$4:$R$4,WorkCap!CW$8,Inputs!$I$195:$R$195)/30*SUM(Costs!CW13:CW16)</f>
        <v>0</v>
      </c>
      <c r="CX10" s="232">
        <f ca="1">SUMIF(Inputs!$I$4:$R$4,WorkCap!CX$8,Inputs!$I$195:$R$195)/30*SUM(Costs!CX13:CX16)</f>
        <v>0</v>
      </c>
      <c r="CY10" s="232">
        <f ca="1">SUMIF(Inputs!$I$4:$R$4,WorkCap!CY$8,Inputs!$I$195:$R$195)/30*SUM(Costs!CY13:CY16)</f>
        <v>0</v>
      </c>
      <c r="CZ10" s="232">
        <f ca="1">SUMIF(Inputs!$I$4:$R$4,WorkCap!CZ$8,Inputs!$I$195:$R$195)/30*SUM(Costs!CZ13:CZ16)</f>
        <v>0</v>
      </c>
      <c r="DA10" s="232">
        <f ca="1">SUMIF(Inputs!$I$4:$R$4,WorkCap!DA$8,Inputs!$I$195:$R$195)/30*SUM(Costs!DA13:DA16)</f>
        <v>0</v>
      </c>
      <c r="DB10" s="232">
        <f ca="1">SUMIF(Inputs!$I$4:$R$4,WorkCap!DB$8,Inputs!$I$195:$R$195)/30*SUM(Costs!DB13:DB16)</f>
        <v>0</v>
      </c>
      <c r="DC10" s="232">
        <f ca="1">SUMIF(Inputs!$I$4:$R$4,WorkCap!DC$8,Inputs!$I$195:$R$195)/30*SUM(Costs!DC13:DC16)</f>
        <v>0</v>
      </c>
      <c r="DD10" s="232">
        <f ca="1">SUMIF(Inputs!$I$4:$R$4,WorkCap!DD$8,Inputs!$I$195:$R$195)/30*SUM(Costs!DD13:DD16)</f>
        <v>0</v>
      </c>
      <c r="DE10" s="232">
        <f ca="1">SUMIF(Inputs!$I$4:$R$4,WorkCap!DE$8,Inputs!$I$195:$R$195)/30*SUM(Costs!DE13:DE16)</f>
        <v>0</v>
      </c>
      <c r="DF10" s="232">
        <f ca="1">SUMIF(Inputs!$I$4:$R$4,WorkCap!DF$8,Inputs!$I$195:$R$195)/30*SUM(Costs!DF13:DF16)</f>
        <v>0</v>
      </c>
      <c r="DG10" s="232">
        <f ca="1">SUMIF(Inputs!$I$4:$R$4,WorkCap!DG$8,Inputs!$I$195:$R$195)/30*SUM(Costs!DG13:DG16)</f>
        <v>0</v>
      </c>
      <c r="DH10" s="232">
        <f ca="1">SUMIF(Inputs!$I$4:$R$4,WorkCap!DH$8,Inputs!$I$195:$R$195)/30*SUM(Costs!DH13:DH16)</f>
        <v>0</v>
      </c>
      <c r="DI10" s="232">
        <f ca="1">SUMIF(Inputs!$I$4:$R$4,WorkCap!DI$8,Inputs!$I$195:$R$195)/30*SUM(Costs!DI13:DI16)</f>
        <v>0</v>
      </c>
      <c r="DJ10" s="232">
        <f ca="1">SUMIF(Inputs!$I$4:$R$4,WorkCap!DJ$8,Inputs!$I$195:$R$195)/30*SUM(Costs!DJ13:DJ16)</f>
        <v>0</v>
      </c>
      <c r="DK10" s="232">
        <f ca="1">SUMIF(Inputs!$I$4:$R$4,WorkCap!DK$8,Inputs!$I$195:$R$195)/30*SUM(Costs!DK13:DK16)</f>
        <v>0</v>
      </c>
      <c r="DL10" s="232">
        <f ca="1">SUMIF(Inputs!$I$4:$R$4,WorkCap!DL$8,Inputs!$I$195:$R$195)/30*SUM(Costs!DL13:DL16)</f>
        <v>0</v>
      </c>
      <c r="DM10" s="232">
        <f ca="1">SUMIF(Inputs!$I$4:$R$4,WorkCap!DM$8,Inputs!$I$195:$R$195)/30*SUM(Costs!DM13:DM16)</f>
        <v>0</v>
      </c>
      <c r="DN10" s="232">
        <f ca="1">SUMIF(Inputs!$I$4:$R$4,WorkCap!DN$8,Inputs!$I$195:$R$195)/30*SUM(Costs!DN13:DN16)</f>
        <v>0</v>
      </c>
      <c r="DO10" s="232">
        <f ca="1">SUMIF(Inputs!$I$4:$R$4,WorkCap!DO$8,Inputs!$I$195:$R$195)/30*SUM(Costs!DO13:DO16)</f>
        <v>0</v>
      </c>
      <c r="DP10" s="232">
        <f ca="1">SUMIF(Inputs!$I$4:$R$4,WorkCap!DP$8,Inputs!$I$195:$R$195)/30*SUM(Costs!DP13:DP16)</f>
        <v>0</v>
      </c>
      <c r="DQ10" s="232">
        <f ca="1">SUMIF(Inputs!$I$4:$R$4,WorkCap!DQ$8,Inputs!$I$195:$R$195)/30*SUM(Costs!DQ13:DQ16)</f>
        <v>0</v>
      </c>
      <c r="DR10" s="232">
        <f ca="1">SUMIF(Inputs!$I$4:$R$4,WorkCap!DR$8,Inputs!$I$195:$R$195)/30*SUM(Costs!DR13:DR16)</f>
        <v>0</v>
      </c>
      <c r="DS10" s="232">
        <f ca="1">SUMIF(Inputs!$I$4:$R$4,WorkCap!DS$8,Inputs!$I$195:$R$195)/30*SUM(Costs!DS13:DS16)</f>
        <v>0</v>
      </c>
      <c r="DT10" s="232">
        <f ca="1">SUMIF(Inputs!$I$4:$R$4,WorkCap!DT$8,Inputs!$I$195:$R$195)/30*SUM(Costs!DT13:DT16)</f>
        <v>0</v>
      </c>
      <c r="DU10" s="232">
        <f ca="1">SUMIF(Inputs!$I$4:$R$4,WorkCap!DU$8,Inputs!$I$195:$R$195)/30*SUM(Costs!DU13:DU16)</f>
        <v>0</v>
      </c>
      <c r="DV10" s="112"/>
      <c r="DW10" s="112"/>
      <c r="DX10" s="112"/>
      <c r="DY10" s="112"/>
      <c r="DZ10" s="112"/>
      <c r="EA10" s="112"/>
      <c r="EB10" s="112"/>
      <c r="EC10" s="112"/>
      <c r="ED10" s="112"/>
      <c r="EE10" s="112"/>
      <c r="EF10" s="112"/>
      <c r="EG10" s="112"/>
      <c r="EH10" s="112"/>
      <c r="EI10" s="112"/>
      <c r="EJ10" s="112"/>
      <c r="EK10" s="112"/>
      <c r="EL10" s="21"/>
      <c r="EM10" s="21"/>
      <c r="EN10" s="21"/>
      <c r="EO10" s="21"/>
    </row>
    <row r="11" spans="1:145" ht="15" customHeight="1">
      <c r="A11" s="112"/>
      <c r="B11" s="112" t="s">
        <v>368</v>
      </c>
      <c r="C11" s="153" t="s">
        <v>77</v>
      </c>
      <c r="D11" s="21"/>
      <c r="E11" s="232">
        <f>Inputs!G198</f>
        <v>0</v>
      </c>
      <c r="F11" s="232">
        <f ca="1">(SUMIF(Inputs!$I$4:$R$4,WorkCap!F$8,Inputs!$I$185:$R$185)*SUMIF(Inputs!$I$4:$R$4,WorkCap!F$8,Inputs!$I$187:$R$187)/30)*(Revenue!F$37-Revenue!F$30)+(SUMIF(Inputs!$I$4:$R$4,WorkCap!F$8,Inputs!$I$190:$R$190)*SUMIF(Inputs!$I$4:$R$4,WorkCap!F$8,Inputs!$I$192:$R$192)/30)*SUM(Costs!F14,Costs!F15,Costs!F17,Costs!F16)</f>
        <v>0</v>
      </c>
      <c r="G11" s="232">
        <f ca="1">(SUMIF(Inputs!$I$4:$R$4,WorkCap!G$8,Inputs!$I$185:$R$185)*SUMIF(Inputs!$I$4:$R$4,WorkCap!G$8,Inputs!$I$187:$R$187)/30)*(Revenue!G$37-Revenue!G$30)+(SUMIF(Inputs!$I$4:$R$4,WorkCap!G$8,Inputs!$I$190:$R$190)*SUMIF(Inputs!$I$4:$R$4,WorkCap!G$8,Inputs!$I$192:$R$192)/30)*SUM(Costs!G14,Costs!G15,Costs!G17,Costs!G16)</f>
        <v>0</v>
      </c>
      <c r="H11" s="232">
        <f ca="1">(SUMIF(Inputs!$I$4:$R$4,WorkCap!H$8,Inputs!$I$185:$R$185)*SUMIF(Inputs!$I$4:$R$4,WorkCap!H$8,Inputs!$I$187:$R$187)/30)*(Revenue!H$37-Revenue!H$30)+(SUMIF(Inputs!$I$4:$R$4,WorkCap!H$8,Inputs!$I$190:$R$190)*SUMIF(Inputs!$I$4:$R$4,WorkCap!H$8,Inputs!$I$192:$R$192)/30)*SUM(Costs!H14,Costs!H15,Costs!H17,Costs!H16)</f>
        <v>0</v>
      </c>
      <c r="I11" s="232">
        <f ca="1">(SUMIF(Inputs!$I$4:$R$4,WorkCap!I$8,Inputs!$I$185:$R$185)*SUMIF(Inputs!$I$4:$R$4,WorkCap!I$8,Inputs!$I$187:$R$187)/30)*(Revenue!I$37-Revenue!I$30)+(SUMIF(Inputs!$I$4:$R$4,WorkCap!I$8,Inputs!$I$190:$R$190)*SUMIF(Inputs!$I$4:$R$4,WorkCap!I$8,Inputs!$I$192:$R$192)/30)*SUM(Costs!I14,Costs!I15,Costs!I17,Costs!I16)</f>
        <v>0</v>
      </c>
      <c r="J11" s="232">
        <f ca="1">(SUMIF(Inputs!$I$4:$R$4,WorkCap!J$8,Inputs!$I$185:$R$185)*SUMIF(Inputs!$I$4:$R$4,WorkCap!J$8,Inputs!$I$187:$R$187)/30)*(Revenue!J$37-Revenue!J$30)+(SUMIF(Inputs!$I$4:$R$4,WorkCap!J$8,Inputs!$I$190:$R$190)*SUMIF(Inputs!$I$4:$R$4,WorkCap!J$8,Inputs!$I$192:$R$192)/30)*SUM(Costs!J14,Costs!J15,Costs!J17,Costs!J16)</f>
        <v>0</v>
      </c>
      <c r="K11" s="232">
        <f ca="1">(SUMIF(Inputs!$I$4:$R$4,WorkCap!K$8,Inputs!$I$185:$R$185)*SUMIF(Inputs!$I$4:$R$4,WorkCap!K$8,Inputs!$I$187:$R$187)/30)*(Revenue!K$37-Revenue!K$30)+(SUMIF(Inputs!$I$4:$R$4,WorkCap!K$8,Inputs!$I$190:$R$190)*SUMIF(Inputs!$I$4:$R$4,WorkCap!K$8,Inputs!$I$192:$R$192)/30)*SUM(Costs!K14,Costs!K15,Costs!K17,Costs!K16)</f>
        <v>0</v>
      </c>
      <c r="L11" s="232">
        <f ca="1">(SUMIF(Inputs!$I$4:$R$4,WorkCap!L$8,Inputs!$I$185:$R$185)*SUMIF(Inputs!$I$4:$R$4,WorkCap!L$8,Inputs!$I$187:$R$187)/30)*(Revenue!L$37-Revenue!L$30)+(SUMIF(Inputs!$I$4:$R$4,WorkCap!L$8,Inputs!$I$190:$R$190)*SUMIF(Inputs!$I$4:$R$4,WorkCap!L$8,Inputs!$I$192:$R$192)/30)*SUM(Costs!L14,Costs!L15,Costs!L17,Costs!L16)</f>
        <v>0</v>
      </c>
      <c r="M11" s="232">
        <f ca="1">(SUMIF(Inputs!$I$4:$R$4,WorkCap!M$8,Inputs!$I$185:$R$185)*SUMIF(Inputs!$I$4:$R$4,WorkCap!M$8,Inputs!$I$187:$R$187)/30)*(Revenue!M$37-Revenue!M$30)+(SUMIF(Inputs!$I$4:$R$4,WorkCap!M$8,Inputs!$I$190:$R$190)*SUMIF(Inputs!$I$4:$R$4,WorkCap!M$8,Inputs!$I$192:$R$192)/30)*SUM(Costs!M14,Costs!M15,Costs!M17,Costs!M16)</f>
        <v>0</v>
      </c>
      <c r="N11" s="232">
        <f ca="1">(SUMIF(Inputs!$I$4:$R$4,WorkCap!N$8,Inputs!$I$185:$R$185)*SUMIF(Inputs!$I$4:$R$4,WorkCap!N$8,Inputs!$I$187:$R$187)/30)*(Revenue!N$37-Revenue!N$30)+(SUMIF(Inputs!$I$4:$R$4,WorkCap!N$8,Inputs!$I$190:$R$190)*SUMIF(Inputs!$I$4:$R$4,WorkCap!N$8,Inputs!$I$192:$R$192)/30)*SUM(Costs!N14,Costs!N15,Costs!N17,Costs!N16)</f>
        <v>0</v>
      </c>
      <c r="O11" s="232">
        <f ca="1">(SUMIF(Inputs!$I$4:$R$4,WorkCap!O$8,Inputs!$I$185:$R$185)*SUMIF(Inputs!$I$4:$R$4,WorkCap!O$8,Inputs!$I$187:$R$187)/30)*(Revenue!O$37-Revenue!O$30)+(SUMIF(Inputs!$I$4:$R$4,WorkCap!O$8,Inputs!$I$190:$R$190)*SUMIF(Inputs!$I$4:$R$4,WorkCap!O$8,Inputs!$I$192:$R$192)/30)*SUM(Costs!O14,Costs!O15,Costs!O17,Costs!O16)</f>
        <v>0</v>
      </c>
      <c r="P11" s="232">
        <f ca="1">(SUMIF(Inputs!$I$4:$R$4,WorkCap!P$8,Inputs!$I$185:$R$185)*SUMIF(Inputs!$I$4:$R$4,WorkCap!P$8,Inputs!$I$187:$R$187)/30)*(Revenue!P$37-Revenue!P$30)+(SUMIF(Inputs!$I$4:$R$4,WorkCap!P$8,Inputs!$I$190:$R$190)*SUMIF(Inputs!$I$4:$R$4,WorkCap!P$8,Inputs!$I$192:$R$192)/30)*SUM(Costs!P14,Costs!P15,Costs!P17,Costs!P16)</f>
        <v>0</v>
      </c>
      <c r="Q11" s="232">
        <f ca="1">(SUMIF(Inputs!$I$4:$R$4,WorkCap!Q$8,Inputs!$I$185:$R$185)*SUMIF(Inputs!$I$4:$R$4,WorkCap!Q$8,Inputs!$I$187:$R$187)/30)*(Revenue!Q$37-Revenue!Q$30)+(SUMIF(Inputs!$I$4:$R$4,WorkCap!Q$8,Inputs!$I$190:$R$190)*SUMIF(Inputs!$I$4:$R$4,WorkCap!Q$8,Inputs!$I$192:$R$192)/30)*SUM(Costs!Q14,Costs!Q15,Costs!Q17,Costs!Q16)</f>
        <v>0</v>
      </c>
      <c r="R11" s="232">
        <f ca="1">(SUMIF(Inputs!$I$4:$R$4,WorkCap!R$8,Inputs!$I$185:$R$185)*SUMIF(Inputs!$I$4:$R$4,WorkCap!R$8,Inputs!$I$187:$R$187)/30)*(Revenue!R$37-Revenue!R$30)+(SUMIF(Inputs!$I$4:$R$4,WorkCap!R$8,Inputs!$I$190:$R$190)*SUMIF(Inputs!$I$4:$R$4,WorkCap!R$8,Inputs!$I$192:$R$192)/30)*SUM(Costs!R14,Costs!R15,Costs!R17,Costs!R16)</f>
        <v>0</v>
      </c>
      <c r="S11" s="232">
        <f ca="1">(SUMIF(Inputs!$I$4:$R$4,WorkCap!S$8,Inputs!$I$185:$R$185)*SUMIF(Inputs!$I$4:$R$4,WorkCap!S$8,Inputs!$I$187:$R$187)/30)*(Revenue!S$37-Revenue!S$30)+(SUMIF(Inputs!$I$4:$R$4,WorkCap!S$8,Inputs!$I$190:$R$190)*SUMIF(Inputs!$I$4:$R$4,WorkCap!S$8,Inputs!$I$192:$R$192)/30)*SUM(Costs!S14,Costs!S15,Costs!S17,Costs!S16)</f>
        <v>0</v>
      </c>
      <c r="T11" s="232">
        <f ca="1">(SUMIF(Inputs!$I$4:$R$4,WorkCap!T$8,Inputs!$I$185:$R$185)*SUMIF(Inputs!$I$4:$R$4,WorkCap!T$8,Inputs!$I$187:$R$187)/30)*(Revenue!T$37-Revenue!T$30)+(SUMIF(Inputs!$I$4:$R$4,WorkCap!T$8,Inputs!$I$190:$R$190)*SUMIF(Inputs!$I$4:$R$4,WorkCap!T$8,Inputs!$I$192:$R$192)/30)*SUM(Costs!T14,Costs!T15,Costs!T17,Costs!T16)</f>
        <v>0</v>
      </c>
      <c r="U11" s="232">
        <f ca="1">(SUMIF(Inputs!$I$4:$R$4,WorkCap!U$8,Inputs!$I$185:$R$185)*SUMIF(Inputs!$I$4:$R$4,WorkCap!U$8,Inputs!$I$187:$R$187)/30)*(Revenue!U$37-Revenue!U$30)+(SUMIF(Inputs!$I$4:$R$4,WorkCap!U$8,Inputs!$I$190:$R$190)*SUMIF(Inputs!$I$4:$R$4,WorkCap!U$8,Inputs!$I$192:$R$192)/30)*SUM(Costs!U14,Costs!U15,Costs!U17,Costs!U16)</f>
        <v>0</v>
      </c>
      <c r="V11" s="232">
        <f ca="1">(SUMIF(Inputs!$I$4:$R$4,WorkCap!V$8,Inputs!$I$185:$R$185)*SUMIF(Inputs!$I$4:$R$4,WorkCap!V$8,Inputs!$I$187:$R$187)/30)*(Revenue!V$37-Revenue!V$30)+(SUMIF(Inputs!$I$4:$R$4,WorkCap!V$8,Inputs!$I$190:$R$190)*SUMIF(Inputs!$I$4:$R$4,WorkCap!V$8,Inputs!$I$192:$R$192)/30)*SUM(Costs!V14,Costs!V15,Costs!V17,Costs!V16)</f>
        <v>0</v>
      </c>
      <c r="W11" s="232">
        <f ca="1">(SUMIF(Inputs!$I$4:$R$4,WorkCap!W$8,Inputs!$I$185:$R$185)*SUMIF(Inputs!$I$4:$R$4,WorkCap!W$8,Inputs!$I$187:$R$187)/30)*(Revenue!W$37-Revenue!W$30)+(SUMIF(Inputs!$I$4:$R$4,WorkCap!W$8,Inputs!$I$190:$R$190)*SUMIF(Inputs!$I$4:$R$4,WorkCap!W$8,Inputs!$I$192:$R$192)/30)*SUM(Costs!W14,Costs!W15,Costs!W17,Costs!W16)</f>
        <v>0</v>
      </c>
      <c r="X11" s="232">
        <f ca="1">(SUMIF(Inputs!$I$4:$R$4,WorkCap!X$8,Inputs!$I$185:$R$185)*SUMIF(Inputs!$I$4:$R$4,WorkCap!X$8,Inputs!$I$187:$R$187)/30)*(Revenue!X$37-Revenue!X$30)+(SUMIF(Inputs!$I$4:$R$4,WorkCap!X$8,Inputs!$I$190:$R$190)*SUMIF(Inputs!$I$4:$R$4,WorkCap!X$8,Inputs!$I$192:$R$192)/30)*SUM(Costs!X14,Costs!X15,Costs!X17,Costs!X16)</f>
        <v>0</v>
      </c>
      <c r="Y11" s="232">
        <f ca="1">(SUMIF(Inputs!$I$4:$R$4,WorkCap!Y$8,Inputs!$I$185:$R$185)*SUMIF(Inputs!$I$4:$R$4,WorkCap!Y$8,Inputs!$I$187:$R$187)/30)*(Revenue!Y$37-Revenue!Y$30)+(SUMIF(Inputs!$I$4:$R$4,WorkCap!Y$8,Inputs!$I$190:$R$190)*SUMIF(Inputs!$I$4:$R$4,WorkCap!Y$8,Inputs!$I$192:$R$192)/30)*SUM(Costs!Y14,Costs!Y15,Costs!Y17,Costs!Y16)</f>
        <v>0</v>
      </c>
      <c r="Z11" s="232">
        <f ca="1">(SUMIF(Inputs!$I$4:$R$4,WorkCap!Z$8,Inputs!$I$185:$R$185)*SUMIF(Inputs!$I$4:$R$4,WorkCap!Z$8,Inputs!$I$187:$R$187)/30)*(Revenue!Z$37-Revenue!Z$30)+(SUMIF(Inputs!$I$4:$R$4,WorkCap!Z$8,Inputs!$I$190:$R$190)*SUMIF(Inputs!$I$4:$R$4,WorkCap!Z$8,Inputs!$I$192:$R$192)/30)*SUM(Costs!Z14,Costs!Z15,Costs!Z17,Costs!Z16)</f>
        <v>0</v>
      </c>
      <c r="AA11" s="232">
        <f ca="1">(SUMIF(Inputs!$I$4:$R$4,WorkCap!AA$8,Inputs!$I$185:$R$185)*SUMIF(Inputs!$I$4:$R$4,WorkCap!AA$8,Inputs!$I$187:$R$187)/30)*(Revenue!AA$37-Revenue!AA$30)+(SUMIF(Inputs!$I$4:$R$4,WorkCap!AA$8,Inputs!$I$190:$R$190)*SUMIF(Inputs!$I$4:$R$4,WorkCap!AA$8,Inputs!$I$192:$R$192)/30)*SUM(Costs!AA14,Costs!AA15,Costs!AA17,Costs!AA16)</f>
        <v>0</v>
      </c>
      <c r="AB11" s="232">
        <f ca="1">(SUMIF(Inputs!$I$4:$R$4,WorkCap!AB$8,Inputs!$I$185:$R$185)*SUMIF(Inputs!$I$4:$R$4,WorkCap!AB$8,Inputs!$I$187:$R$187)/30)*(Revenue!AB$37-Revenue!AB$30)+(SUMIF(Inputs!$I$4:$R$4,WorkCap!AB$8,Inputs!$I$190:$R$190)*SUMIF(Inputs!$I$4:$R$4,WorkCap!AB$8,Inputs!$I$192:$R$192)/30)*SUM(Costs!AB14,Costs!AB15,Costs!AB17,Costs!AB16)</f>
        <v>0</v>
      </c>
      <c r="AC11" s="232">
        <f ca="1">(SUMIF(Inputs!$I$4:$R$4,WorkCap!AC$8,Inputs!$I$185:$R$185)*SUMIF(Inputs!$I$4:$R$4,WorkCap!AC$8,Inputs!$I$187:$R$187)/30)*(Revenue!AC$37-Revenue!AC$30)+(SUMIF(Inputs!$I$4:$R$4,WorkCap!AC$8,Inputs!$I$190:$R$190)*SUMIF(Inputs!$I$4:$R$4,WorkCap!AC$8,Inputs!$I$192:$R$192)/30)*SUM(Costs!AC14,Costs!AC15,Costs!AC17,Costs!AC16)</f>
        <v>0</v>
      </c>
      <c r="AD11" s="232">
        <f ca="1">(SUMIF(Inputs!$I$4:$R$4,WorkCap!AD$8,Inputs!$I$185:$R$185)*SUMIF(Inputs!$I$4:$R$4,WorkCap!AD$8,Inputs!$I$187:$R$187)/30)*(Revenue!AD$37-Revenue!AD$30)+(SUMIF(Inputs!$I$4:$R$4,WorkCap!AD$8,Inputs!$I$190:$R$190)*SUMIF(Inputs!$I$4:$R$4,WorkCap!AD$8,Inputs!$I$192:$R$192)/30)*SUM(Costs!AD14,Costs!AD15,Costs!AD17,Costs!AD16)</f>
        <v>0</v>
      </c>
      <c r="AE11" s="232">
        <f ca="1">(SUMIF(Inputs!$I$4:$R$4,WorkCap!AE$8,Inputs!$I$185:$R$185)*SUMIF(Inputs!$I$4:$R$4,WorkCap!AE$8,Inputs!$I$187:$R$187)/30)*(Revenue!AE$37-Revenue!AE$30)+(SUMIF(Inputs!$I$4:$R$4,WorkCap!AE$8,Inputs!$I$190:$R$190)*SUMIF(Inputs!$I$4:$R$4,WorkCap!AE$8,Inputs!$I$192:$R$192)/30)*SUM(Costs!AE14,Costs!AE15,Costs!AE17,Costs!AE16)</f>
        <v>0</v>
      </c>
      <c r="AF11" s="232">
        <f ca="1">(SUMIF(Inputs!$I$4:$R$4,WorkCap!AF$8,Inputs!$I$185:$R$185)*SUMIF(Inputs!$I$4:$R$4,WorkCap!AF$8,Inputs!$I$187:$R$187)/30)*(Revenue!AF$37-Revenue!AF$30)+(SUMIF(Inputs!$I$4:$R$4,WorkCap!AF$8,Inputs!$I$190:$R$190)*SUMIF(Inputs!$I$4:$R$4,WorkCap!AF$8,Inputs!$I$192:$R$192)/30)*SUM(Costs!AF14,Costs!AF15,Costs!AF17,Costs!AF16)</f>
        <v>0</v>
      </c>
      <c r="AG11" s="232">
        <f ca="1">(SUMIF(Inputs!$I$4:$R$4,WorkCap!AG$8,Inputs!$I$185:$R$185)*SUMIF(Inputs!$I$4:$R$4,WorkCap!AG$8,Inputs!$I$187:$R$187)/30)*(Revenue!AG$37-Revenue!AG$30)+(SUMIF(Inputs!$I$4:$R$4,WorkCap!AG$8,Inputs!$I$190:$R$190)*SUMIF(Inputs!$I$4:$R$4,WorkCap!AG$8,Inputs!$I$192:$R$192)/30)*SUM(Costs!AG14,Costs!AG15,Costs!AG17,Costs!AG16)</f>
        <v>0</v>
      </c>
      <c r="AH11" s="232">
        <f ca="1">(SUMIF(Inputs!$I$4:$R$4,WorkCap!AH$8,Inputs!$I$185:$R$185)*SUMIF(Inputs!$I$4:$R$4,WorkCap!AH$8,Inputs!$I$187:$R$187)/30)*(Revenue!AH$37-Revenue!AH$30)+(SUMIF(Inputs!$I$4:$R$4,WorkCap!AH$8,Inputs!$I$190:$R$190)*SUMIF(Inputs!$I$4:$R$4,WorkCap!AH$8,Inputs!$I$192:$R$192)/30)*SUM(Costs!AH14,Costs!AH15,Costs!AH17,Costs!AH16)</f>
        <v>0</v>
      </c>
      <c r="AI11" s="232">
        <f ca="1">(SUMIF(Inputs!$I$4:$R$4,WorkCap!AI$8,Inputs!$I$185:$R$185)*SUMIF(Inputs!$I$4:$R$4,WorkCap!AI$8,Inputs!$I$187:$R$187)/30)*(Revenue!AI$37-Revenue!AI$30)+(SUMIF(Inputs!$I$4:$R$4,WorkCap!AI$8,Inputs!$I$190:$R$190)*SUMIF(Inputs!$I$4:$R$4,WorkCap!AI$8,Inputs!$I$192:$R$192)/30)*SUM(Costs!AI14,Costs!AI15,Costs!AI17,Costs!AI16)</f>
        <v>0</v>
      </c>
      <c r="AJ11" s="232">
        <f ca="1">(SUMIF(Inputs!$I$4:$R$4,WorkCap!AJ$8,Inputs!$I$185:$R$185)*SUMIF(Inputs!$I$4:$R$4,WorkCap!AJ$8,Inputs!$I$187:$R$187)/30)*(Revenue!AJ$37-Revenue!AJ$30)+(SUMIF(Inputs!$I$4:$R$4,WorkCap!AJ$8,Inputs!$I$190:$R$190)*SUMIF(Inputs!$I$4:$R$4,WorkCap!AJ$8,Inputs!$I$192:$R$192)/30)*SUM(Costs!AJ14,Costs!AJ15,Costs!AJ17,Costs!AJ16)</f>
        <v>0</v>
      </c>
      <c r="AK11" s="232">
        <f ca="1">(SUMIF(Inputs!$I$4:$R$4,WorkCap!AK$8,Inputs!$I$185:$R$185)*SUMIF(Inputs!$I$4:$R$4,WorkCap!AK$8,Inputs!$I$187:$R$187)/30)*(Revenue!AK$37-Revenue!AK$30)+(SUMIF(Inputs!$I$4:$R$4,WorkCap!AK$8,Inputs!$I$190:$R$190)*SUMIF(Inputs!$I$4:$R$4,WorkCap!AK$8,Inputs!$I$192:$R$192)/30)*SUM(Costs!AK14,Costs!AK15,Costs!AK17,Costs!AK16)</f>
        <v>0</v>
      </c>
      <c r="AL11" s="232">
        <f ca="1">(SUMIF(Inputs!$I$4:$R$4,WorkCap!AL$8,Inputs!$I$185:$R$185)*SUMIF(Inputs!$I$4:$R$4,WorkCap!AL$8,Inputs!$I$187:$R$187)/30)*(Revenue!AL$37-Revenue!AL$30)+(SUMIF(Inputs!$I$4:$R$4,WorkCap!AL$8,Inputs!$I$190:$R$190)*SUMIF(Inputs!$I$4:$R$4,WorkCap!AL$8,Inputs!$I$192:$R$192)/30)*SUM(Costs!AL14,Costs!AL15,Costs!AL17,Costs!AL16)</f>
        <v>0</v>
      </c>
      <c r="AM11" s="232">
        <f ca="1">(SUMIF(Inputs!$I$4:$R$4,WorkCap!AM$8,Inputs!$I$185:$R$185)*SUMIF(Inputs!$I$4:$R$4,WorkCap!AM$8,Inputs!$I$187:$R$187)/30)*(Revenue!AM$37-Revenue!AM$30)+(SUMIF(Inputs!$I$4:$R$4,WorkCap!AM$8,Inputs!$I$190:$R$190)*SUMIF(Inputs!$I$4:$R$4,WorkCap!AM$8,Inputs!$I$192:$R$192)/30)*SUM(Costs!AM14,Costs!AM15,Costs!AM17,Costs!AM16)</f>
        <v>0</v>
      </c>
      <c r="AN11" s="232">
        <f ca="1">(SUMIF(Inputs!$I$4:$R$4,WorkCap!AN$8,Inputs!$I$185:$R$185)*SUMIF(Inputs!$I$4:$R$4,WorkCap!AN$8,Inputs!$I$187:$R$187)/30)*(Revenue!AN$37-Revenue!AN$30)+(SUMIF(Inputs!$I$4:$R$4,WorkCap!AN$8,Inputs!$I$190:$R$190)*SUMIF(Inputs!$I$4:$R$4,WorkCap!AN$8,Inputs!$I$192:$R$192)/30)*SUM(Costs!AN14,Costs!AN15,Costs!AN17,Costs!AN16)</f>
        <v>0</v>
      </c>
      <c r="AO11" s="232">
        <f ca="1">(SUMIF(Inputs!$I$4:$R$4,WorkCap!AO$8,Inputs!$I$185:$R$185)*SUMIF(Inputs!$I$4:$R$4,WorkCap!AO$8,Inputs!$I$187:$R$187)/30)*(Revenue!AO$37-Revenue!AO$30)+(SUMIF(Inputs!$I$4:$R$4,WorkCap!AO$8,Inputs!$I$190:$R$190)*SUMIF(Inputs!$I$4:$R$4,WorkCap!AO$8,Inputs!$I$192:$R$192)/30)*SUM(Costs!AO14,Costs!AO15,Costs!AO17,Costs!AO16)</f>
        <v>0</v>
      </c>
      <c r="AP11" s="232">
        <f ca="1">(SUMIF(Inputs!$I$4:$R$4,WorkCap!AP$8,Inputs!$I$185:$R$185)*SUMIF(Inputs!$I$4:$R$4,WorkCap!AP$8,Inputs!$I$187:$R$187)/30)*(Revenue!AP$37-Revenue!AP$30)+(SUMIF(Inputs!$I$4:$R$4,WorkCap!AP$8,Inputs!$I$190:$R$190)*SUMIF(Inputs!$I$4:$R$4,WorkCap!AP$8,Inputs!$I$192:$R$192)/30)*SUM(Costs!AP14,Costs!AP15,Costs!AP17,Costs!AP16)</f>
        <v>0</v>
      </c>
      <c r="AQ11" s="232">
        <f ca="1">(SUMIF(Inputs!$I$4:$R$4,WorkCap!AQ$8,Inputs!$I$185:$R$185)*SUMIF(Inputs!$I$4:$R$4,WorkCap!AQ$8,Inputs!$I$187:$R$187)/30)*(Revenue!AQ$37-Revenue!AQ$30)+(SUMIF(Inputs!$I$4:$R$4,WorkCap!AQ$8,Inputs!$I$190:$R$190)*SUMIF(Inputs!$I$4:$R$4,WorkCap!AQ$8,Inputs!$I$192:$R$192)/30)*SUM(Costs!AQ14,Costs!AQ15,Costs!AQ17,Costs!AQ16)</f>
        <v>0</v>
      </c>
      <c r="AR11" s="232">
        <f ca="1">(SUMIF(Inputs!$I$4:$R$4,WorkCap!AR$8,Inputs!$I$185:$R$185)*SUMIF(Inputs!$I$4:$R$4,WorkCap!AR$8,Inputs!$I$187:$R$187)/30)*(Revenue!AR$37-Revenue!AR$30)+(SUMIF(Inputs!$I$4:$R$4,WorkCap!AR$8,Inputs!$I$190:$R$190)*SUMIF(Inputs!$I$4:$R$4,WorkCap!AR$8,Inputs!$I$192:$R$192)/30)*SUM(Costs!AR14,Costs!AR15,Costs!AR17,Costs!AR16)</f>
        <v>0</v>
      </c>
      <c r="AS11" s="232">
        <f ca="1">(SUMIF(Inputs!$I$4:$R$4,WorkCap!AS$8,Inputs!$I$185:$R$185)*SUMIF(Inputs!$I$4:$R$4,WorkCap!AS$8,Inputs!$I$187:$R$187)/30)*(Revenue!AS$37-Revenue!AS$30)+(SUMIF(Inputs!$I$4:$R$4,WorkCap!AS$8,Inputs!$I$190:$R$190)*SUMIF(Inputs!$I$4:$R$4,WorkCap!AS$8,Inputs!$I$192:$R$192)/30)*SUM(Costs!AS14,Costs!AS15,Costs!AS17,Costs!AS16)</f>
        <v>0</v>
      </c>
      <c r="AT11" s="232">
        <f ca="1">(SUMIF(Inputs!$I$4:$R$4,WorkCap!AT$8,Inputs!$I$185:$R$185)*SUMIF(Inputs!$I$4:$R$4,WorkCap!AT$8,Inputs!$I$187:$R$187)/30)*(Revenue!AT$37-Revenue!AT$30)+(SUMIF(Inputs!$I$4:$R$4,WorkCap!AT$8,Inputs!$I$190:$R$190)*SUMIF(Inputs!$I$4:$R$4,WorkCap!AT$8,Inputs!$I$192:$R$192)/30)*SUM(Costs!AT14,Costs!AT15,Costs!AT17,Costs!AT16)</f>
        <v>0</v>
      </c>
      <c r="AU11" s="232">
        <f ca="1">(SUMIF(Inputs!$I$4:$R$4,WorkCap!AU$8,Inputs!$I$185:$R$185)*SUMIF(Inputs!$I$4:$R$4,WorkCap!AU$8,Inputs!$I$187:$R$187)/30)*(Revenue!AU$37-Revenue!AU$30)+(SUMIF(Inputs!$I$4:$R$4,WorkCap!AU$8,Inputs!$I$190:$R$190)*SUMIF(Inputs!$I$4:$R$4,WorkCap!AU$8,Inputs!$I$192:$R$192)/30)*SUM(Costs!AU14,Costs!AU15,Costs!AU17,Costs!AU16)</f>
        <v>0</v>
      </c>
      <c r="AV11" s="232">
        <f ca="1">(SUMIF(Inputs!$I$4:$R$4,WorkCap!AV$8,Inputs!$I$185:$R$185)*SUMIF(Inputs!$I$4:$R$4,WorkCap!AV$8,Inputs!$I$187:$R$187)/30)*(Revenue!AV$37-Revenue!AV$30)+(SUMIF(Inputs!$I$4:$R$4,WorkCap!AV$8,Inputs!$I$190:$R$190)*SUMIF(Inputs!$I$4:$R$4,WorkCap!AV$8,Inputs!$I$192:$R$192)/30)*SUM(Costs!AV14,Costs!AV15,Costs!AV17,Costs!AV16)</f>
        <v>0</v>
      </c>
      <c r="AW11" s="232">
        <f ca="1">(SUMIF(Inputs!$I$4:$R$4,WorkCap!AW$8,Inputs!$I$185:$R$185)*SUMIF(Inputs!$I$4:$R$4,WorkCap!AW$8,Inputs!$I$187:$R$187)/30)*(Revenue!AW$37-Revenue!AW$30)+(SUMIF(Inputs!$I$4:$R$4,WorkCap!AW$8,Inputs!$I$190:$R$190)*SUMIF(Inputs!$I$4:$R$4,WorkCap!AW$8,Inputs!$I$192:$R$192)/30)*SUM(Costs!AW14,Costs!AW15,Costs!AW17,Costs!AW16)</f>
        <v>0</v>
      </c>
      <c r="AX11" s="232">
        <f ca="1">(SUMIF(Inputs!$I$4:$R$4,WorkCap!AX$8,Inputs!$I$185:$R$185)*SUMIF(Inputs!$I$4:$R$4,WorkCap!AX$8,Inputs!$I$187:$R$187)/30)*(Revenue!AX$37-Revenue!AX$30)+(SUMIF(Inputs!$I$4:$R$4,WorkCap!AX$8,Inputs!$I$190:$R$190)*SUMIF(Inputs!$I$4:$R$4,WorkCap!AX$8,Inputs!$I$192:$R$192)/30)*SUM(Costs!AX14,Costs!AX15,Costs!AX17,Costs!AX16)</f>
        <v>0</v>
      </c>
      <c r="AY11" s="232">
        <f ca="1">(SUMIF(Inputs!$I$4:$R$4,WorkCap!AY$8,Inputs!$I$185:$R$185)*SUMIF(Inputs!$I$4:$R$4,WorkCap!AY$8,Inputs!$I$187:$R$187)/30)*(Revenue!AY$37-Revenue!AY$30)+(SUMIF(Inputs!$I$4:$R$4,WorkCap!AY$8,Inputs!$I$190:$R$190)*SUMIF(Inputs!$I$4:$R$4,WorkCap!AY$8,Inputs!$I$192:$R$192)/30)*SUM(Costs!AY14,Costs!AY15,Costs!AY17,Costs!AY16)</f>
        <v>0</v>
      </c>
      <c r="AZ11" s="232">
        <f ca="1">(SUMIF(Inputs!$I$4:$R$4,WorkCap!AZ$8,Inputs!$I$185:$R$185)*SUMIF(Inputs!$I$4:$R$4,WorkCap!AZ$8,Inputs!$I$187:$R$187)/30)*(Revenue!AZ$37-Revenue!AZ$30)+(SUMIF(Inputs!$I$4:$R$4,WorkCap!AZ$8,Inputs!$I$190:$R$190)*SUMIF(Inputs!$I$4:$R$4,WorkCap!AZ$8,Inputs!$I$192:$R$192)/30)*SUM(Costs!AZ14,Costs!AZ15,Costs!AZ17,Costs!AZ16)</f>
        <v>0</v>
      </c>
      <c r="BA11" s="232">
        <f ca="1">(SUMIF(Inputs!$I$4:$R$4,WorkCap!BA$8,Inputs!$I$185:$R$185)*SUMIF(Inputs!$I$4:$R$4,WorkCap!BA$8,Inputs!$I$187:$R$187)/30)*(Revenue!BA$37-Revenue!BA$30)+(SUMIF(Inputs!$I$4:$R$4,WorkCap!BA$8,Inputs!$I$190:$R$190)*SUMIF(Inputs!$I$4:$R$4,WorkCap!BA$8,Inputs!$I$192:$R$192)/30)*SUM(Costs!BA14,Costs!BA15,Costs!BA17,Costs!BA16)</f>
        <v>0</v>
      </c>
      <c r="BB11" s="232">
        <f ca="1">(SUMIF(Inputs!$I$4:$R$4,WorkCap!BB$8,Inputs!$I$185:$R$185)*SUMIF(Inputs!$I$4:$R$4,WorkCap!BB$8,Inputs!$I$187:$R$187)/30)*(Revenue!BB$37-Revenue!BB$30)+(SUMIF(Inputs!$I$4:$R$4,WorkCap!BB$8,Inputs!$I$190:$R$190)*SUMIF(Inputs!$I$4:$R$4,WorkCap!BB$8,Inputs!$I$192:$R$192)/30)*SUM(Costs!BB14,Costs!BB15,Costs!BB17,Costs!BB16)</f>
        <v>0</v>
      </c>
      <c r="BC11" s="232">
        <f ca="1">(SUMIF(Inputs!$I$4:$R$4,WorkCap!BC$8,Inputs!$I$185:$R$185)*SUMIF(Inputs!$I$4:$R$4,WorkCap!BC$8,Inputs!$I$187:$R$187)/30)*(Revenue!BC$37-Revenue!BC$30)+(SUMIF(Inputs!$I$4:$R$4,WorkCap!BC$8,Inputs!$I$190:$R$190)*SUMIF(Inputs!$I$4:$R$4,WorkCap!BC$8,Inputs!$I$192:$R$192)/30)*SUM(Costs!BC14,Costs!BC15,Costs!BC17,Costs!BC16)</f>
        <v>0</v>
      </c>
      <c r="BD11" s="232">
        <f ca="1">(SUMIF(Inputs!$I$4:$R$4,WorkCap!BD$8,Inputs!$I$185:$R$185)*SUMIF(Inputs!$I$4:$R$4,WorkCap!BD$8,Inputs!$I$187:$R$187)/30)*(Revenue!BD$37-Revenue!BD$30)+(SUMIF(Inputs!$I$4:$R$4,WorkCap!BD$8,Inputs!$I$190:$R$190)*SUMIF(Inputs!$I$4:$R$4,WorkCap!BD$8,Inputs!$I$192:$R$192)/30)*SUM(Costs!BD14,Costs!BD15,Costs!BD17,Costs!BD16)</f>
        <v>0</v>
      </c>
      <c r="BE11" s="232">
        <f ca="1">(SUMIF(Inputs!$I$4:$R$4,WorkCap!BE$8,Inputs!$I$185:$R$185)*SUMIF(Inputs!$I$4:$R$4,WorkCap!BE$8,Inputs!$I$187:$R$187)/30)*(Revenue!BE$37-Revenue!BE$30)+(SUMIF(Inputs!$I$4:$R$4,WorkCap!BE$8,Inputs!$I$190:$R$190)*SUMIF(Inputs!$I$4:$R$4,WorkCap!BE$8,Inputs!$I$192:$R$192)/30)*SUM(Costs!BE14,Costs!BE15,Costs!BE17,Costs!BE16)</f>
        <v>0</v>
      </c>
      <c r="BF11" s="232">
        <f ca="1">(SUMIF(Inputs!$I$4:$R$4,WorkCap!BF$8,Inputs!$I$185:$R$185)*SUMIF(Inputs!$I$4:$R$4,WorkCap!BF$8,Inputs!$I$187:$R$187)/30)*(Revenue!BF$37-Revenue!BF$30)+(SUMIF(Inputs!$I$4:$R$4,WorkCap!BF$8,Inputs!$I$190:$R$190)*SUMIF(Inputs!$I$4:$R$4,WorkCap!BF$8,Inputs!$I$192:$R$192)/30)*SUM(Costs!BF14,Costs!BF15,Costs!BF17,Costs!BF16)</f>
        <v>0</v>
      </c>
      <c r="BG11" s="232">
        <f ca="1">(SUMIF(Inputs!$I$4:$R$4,WorkCap!BG$8,Inputs!$I$185:$R$185)*SUMIF(Inputs!$I$4:$R$4,WorkCap!BG$8,Inputs!$I$187:$R$187)/30)*(Revenue!BG$37-Revenue!BG$30)+(SUMIF(Inputs!$I$4:$R$4,WorkCap!BG$8,Inputs!$I$190:$R$190)*SUMIF(Inputs!$I$4:$R$4,WorkCap!BG$8,Inputs!$I$192:$R$192)/30)*SUM(Costs!BG14,Costs!BG15,Costs!BG17,Costs!BG16)</f>
        <v>0</v>
      </c>
      <c r="BH11" s="232">
        <f ca="1">(SUMIF(Inputs!$I$4:$R$4,WorkCap!BH$8,Inputs!$I$185:$R$185)*SUMIF(Inputs!$I$4:$R$4,WorkCap!BH$8,Inputs!$I$187:$R$187)/30)*(Revenue!BH$37-Revenue!BH$30)+(SUMIF(Inputs!$I$4:$R$4,WorkCap!BH$8,Inputs!$I$190:$R$190)*SUMIF(Inputs!$I$4:$R$4,WorkCap!BH$8,Inputs!$I$192:$R$192)/30)*SUM(Costs!BH14,Costs!BH15,Costs!BH17,Costs!BH16)</f>
        <v>0</v>
      </c>
      <c r="BI11" s="232">
        <f ca="1">(SUMIF(Inputs!$I$4:$R$4,WorkCap!BI$8,Inputs!$I$185:$R$185)*SUMIF(Inputs!$I$4:$R$4,WorkCap!BI$8,Inputs!$I$187:$R$187)/30)*(Revenue!BI$37-Revenue!BI$30)+(SUMIF(Inputs!$I$4:$R$4,WorkCap!BI$8,Inputs!$I$190:$R$190)*SUMIF(Inputs!$I$4:$R$4,WorkCap!BI$8,Inputs!$I$192:$R$192)/30)*SUM(Costs!BI14,Costs!BI15,Costs!BI17,Costs!BI16)</f>
        <v>0</v>
      </c>
      <c r="BJ11" s="232">
        <f ca="1">(SUMIF(Inputs!$I$4:$R$4,WorkCap!BJ$8,Inputs!$I$185:$R$185)*SUMIF(Inputs!$I$4:$R$4,WorkCap!BJ$8,Inputs!$I$187:$R$187)/30)*(Revenue!BJ$37-Revenue!BJ$30)+(SUMIF(Inputs!$I$4:$R$4,WorkCap!BJ$8,Inputs!$I$190:$R$190)*SUMIF(Inputs!$I$4:$R$4,WorkCap!BJ$8,Inputs!$I$192:$R$192)/30)*SUM(Costs!BJ14,Costs!BJ15,Costs!BJ17,Costs!BJ16)</f>
        <v>0</v>
      </c>
      <c r="BK11" s="232">
        <f ca="1">(SUMIF(Inputs!$I$4:$R$4,WorkCap!BK$8,Inputs!$I$185:$R$185)*SUMIF(Inputs!$I$4:$R$4,WorkCap!BK$8,Inputs!$I$187:$R$187)/30)*(Revenue!BK$37-Revenue!BK$30)+(SUMIF(Inputs!$I$4:$R$4,WorkCap!BK$8,Inputs!$I$190:$R$190)*SUMIF(Inputs!$I$4:$R$4,WorkCap!BK$8,Inputs!$I$192:$R$192)/30)*SUM(Costs!BK14,Costs!BK15,Costs!BK17,Costs!BK16)</f>
        <v>0</v>
      </c>
      <c r="BL11" s="232">
        <f ca="1">(SUMIF(Inputs!$I$4:$R$4,WorkCap!BL$8,Inputs!$I$185:$R$185)*SUMIF(Inputs!$I$4:$R$4,WorkCap!BL$8,Inputs!$I$187:$R$187)/30)*(Revenue!BL$37-Revenue!BL$30)+(SUMIF(Inputs!$I$4:$R$4,WorkCap!BL$8,Inputs!$I$190:$R$190)*SUMIF(Inputs!$I$4:$R$4,WorkCap!BL$8,Inputs!$I$192:$R$192)/30)*SUM(Costs!BL14,Costs!BL15,Costs!BL17,Costs!BL16)</f>
        <v>0</v>
      </c>
      <c r="BM11" s="232">
        <f ca="1">(SUMIF(Inputs!$I$4:$R$4,WorkCap!BM$8,Inputs!$I$185:$R$185)*SUMIF(Inputs!$I$4:$R$4,WorkCap!BM$8,Inputs!$I$187:$R$187)/30)*(Revenue!BM$37-Revenue!BM$30)+(SUMIF(Inputs!$I$4:$R$4,WorkCap!BM$8,Inputs!$I$190:$R$190)*SUMIF(Inputs!$I$4:$R$4,WorkCap!BM$8,Inputs!$I$192:$R$192)/30)*SUM(Costs!BM14,Costs!BM15,Costs!BM17,Costs!BM16)</f>
        <v>0</v>
      </c>
      <c r="BN11" s="232">
        <f ca="1">(SUMIF(Inputs!$I$4:$R$4,WorkCap!BN$8,Inputs!$I$185:$R$185)*SUMIF(Inputs!$I$4:$R$4,WorkCap!BN$8,Inputs!$I$187:$R$187)/30)*(Revenue!BN$37-Revenue!BN$30)+(SUMIF(Inputs!$I$4:$R$4,WorkCap!BN$8,Inputs!$I$190:$R$190)*SUMIF(Inputs!$I$4:$R$4,WorkCap!BN$8,Inputs!$I$192:$R$192)/30)*SUM(Costs!BN14,Costs!BN15,Costs!BN17,Costs!BN16)</f>
        <v>0</v>
      </c>
      <c r="BO11" s="232">
        <f ca="1">(SUMIF(Inputs!$I$4:$R$4,WorkCap!BO$8,Inputs!$I$185:$R$185)*SUMIF(Inputs!$I$4:$R$4,WorkCap!BO$8,Inputs!$I$187:$R$187)/30)*(Revenue!BO$37-Revenue!BO$30)+(SUMIF(Inputs!$I$4:$R$4,WorkCap!BO$8,Inputs!$I$190:$R$190)*SUMIF(Inputs!$I$4:$R$4,WorkCap!BO$8,Inputs!$I$192:$R$192)/30)*SUM(Costs!BO14,Costs!BO15,Costs!BO17,Costs!BO16)</f>
        <v>0</v>
      </c>
      <c r="BP11" s="232">
        <f ca="1">(SUMIF(Inputs!$I$4:$R$4,WorkCap!BP$8,Inputs!$I$185:$R$185)*SUMIF(Inputs!$I$4:$R$4,WorkCap!BP$8,Inputs!$I$187:$R$187)/30)*(Revenue!BP$37-Revenue!BP$30)+(SUMIF(Inputs!$I$4:$R$4,WorkCap!BP$8,Inputs!$I$190:$R$190)*SUMIF(Inputs!$I$4:$R$4,WorkCap!BP$8,Inputs!$I$192:$R$192)/30)*SUM(Costs!BP14,Costs!BP15,Costs!BP17,Costs!BP16)</f>
        <v>0</v>
      </c>
      <c r="BQ11" s="232">
        <f ca="1">(SUMIF(Inputs!$I$4:$R$4,WorkCap!BQ$8,Inputs!$I$185:$R$185)*SUMIF(Inputs!$I$4:$R$4,WorkCap!BQ$8,Inputs!$I$187:$R$187)/30)*(Revenue!BQ$37-Revenue!BQ$30)+(SUMIF(Inputs!$I$4:$R$4,WorkCap!BQ$8,Inputs!$I$190:$R$190)*SUMIF(Inputs!$I$4:$R$4,WorkCap!BQ$8,Inputs!$I$192:$R$192)/30)*SUM(Costs!BQ14,Costs!BQ15,Costs!BQ17,Costs!BQ16)</f>
        <v>0</v>
      </c>
      <c r="BR11" s="232">
        <f ca="1">(SUMIF(Inputs!$I$4:$R$4,WorkCap!BR$8,Inputs!$I$185:$R$185)*SUMIF(Inputs!$I$4:$R$4,WorkCap!BR$8,Inputs!$I$187:$R$187)/30)*(Revenue!BR$37-Revenue!BR$30)+(SUMIF(Inputs!$I$4:$R$4,WorkCap!BR$8,Inputs!$I$190:$R$190)*SUMIF(Inputs!$I$4:$R$4,WorkCap!BR$8,Inputs!$I$192:$R$192)/30)*SUM(Costs!BR14,Costs!BR15,Costs!BR17,Costs!BR16)</f>
        <v>0</v>
      </c>
      <c r="BS11" s="232">
        <f ca="1">(SUMIF(Inputs!$I$4:$R$4,WorkCap!BS$8,Inputs!$I$185:$R$185)*SUMIF(Inputs!$I$4:$R$4,WorkCap!BS$8,Inputs!$I$187:$R$187)/30)*(Revenue!BS$37-Revenue!BS$30)+(SUMIF(Inputs!$I$4:$R$4,WorkCap!BS$8,Inputs!$I$190:$R$190)*SUMIF(Inputs!$I$4:$R$4,WorkCap!BS$8,Inputs!$I$192:$R$192)/30)*SUM(Costs!BS14,Costs!BS15,Costs!BS17,Costs!BS16)</f>
        <v>0</v>
      </c>
      <c r="BT11" s="232">
        <f ca="1">(SUMIF(Inputs!$I$4:$R$4,WorkCap!BT$8,Inputs!$I$185:$R$185)*SUMIF(Inputs!$I$4:$R$4,WorkCap!BT$8,Inputs!$I$187:$R$187)/30)*(Revenue!BT$37-Revenue!BT$30)+(SUMIF(Inputs!$I$4:$R$4,WorkCap!BT$8,Inputs!$I$190:$R$190)*SUMIF(Inputs!$I$4:$R$4,WorkCap!BT$8,Inputs!$I$192:$R$192)/30)*SUM(Costs!BT14,Costs!BT15,Costs!BT17,Costs!BT16)</f>
        <v>0</v>
      </c>
      <c r="BU11" s="232">
        <f ca="1">(SUMIF(Inputs!$I$4:$R$4,WorkCap!BU$8,Inputs!$I$185:$R$185)*SUMIF(Inputs!$I$4:$R$4,WorkCap!BU$8,Inputs!$I$187:$R$187)/30)*(Revenue!BU$37-Revenue!BU$30)+(SUMIF(Inputs!$I$4:$R$4,WorkCap!BU$8,Inputs!$I$190:$R$190)*SUMIF(Inputs!$I$4:$R$4,WorkCap!BU$8,Inputs!$I$192:$R$192)/30)*SUM(Costs!BU14,Costs!BU15,Costs!BU17,Costs!BU16)</f>
        <v>0</v>
      </c>
      <c r="BV11" s="232">
        <f ca="1">(SUMIF(Inputs!$I$4:$R$4,WorkCap!BV$8,Inputs!$I$185:$R$185)*SUMIF(Inputs!$I$4:$R$4,WorkCap!BV$8,Inputs!$I$187:$R$187)/30)*(Revenue!BV$37-Revenue!BV$30)+(SUMIF(Inputs!$I$4:$R$4,WorkCap!BV$8,Inputs!$I$190:$R$190)*SUMIF(Inputs!$I$4:$R$4,WorkCap!BV$8,Inputs!$I$192:$R$192)/30)*SUM(Costs!BV14,Costs!BV15,Costs!BV17,Costs!BV16)</f>
        <v>0</v>
      </c>
      <c r="BW11" s="232">
        <f ca="1">(SUMIF(Inputs!$I$4:$R$4,WorkCap!BW$8,Inputs!$I$185:$R$185)*SUMIF(Inputs!$I$4:$R$4,WorkCap!BW$8,Inputs!$I$187:$R$187)/30)*(Revenue!BW$37-Revenue!BW$30)+(SUMIF(Inputs!$I$4:$R$4,WorkCap!BW$8,Inputs!$I$190:$R$190)*SUMIF(Inputs!$I$4:$R$4,WorkCap!BW$8,Inputs!$I$192:$R$192)/30)*SUM(Costs!BW14,Costs!BW15,Costs!BW17,Costs!BW16)</f>
        <v>0</v>
      </c>
      <c r="BX11" s="232">
        <f ca="1">(SUMIF(Inputs!$I$4:$R$4,WorkCap!BX$8,Inputs!$I$185:$R$185)*SUMIF(Inputs!$I$4:$R$4,WorkCap!BX$8,Inputs!$I$187:$R$187)/30)*(Revenue!BX$37-Revenue!BX$30)+(SUMIF(Inputs!$I$4:$R$4,WorkCap!BX$8,Inputs!$I$190:$R$190)*SUMIF(Inputs!$I$4:$R$4,WorkCap!BX$8,Inputs!$I$192:$R$192)/30)*SUM(Costs!BX14,Costs!BX15,Costs!BX17,Costs!BX16)</f>
        <v>0</v>
      </c>
      <c r="BY11" s="232">
        <f ca="1">(SUMIF(Inputs!$I$4:$R$4,WorkCap!BY$8,Inputs!$I$185:$R$185)*SUMIF(Inputs!$I$4:$R$4,WorkCap!BY$8,Inputs!$I$187:$R$187)/30)*(Revenue!BY$37-Revenue!BY$30)+(SUMIF(Inputs!$I$4:$R$4,WorkCap!BY$8,Inputs!$I$190:$R$190)*SUMIF(Inputs!$I$4:$R$4,WorkCap!BY$8,Inputs!$I$192:$R$192)/30)*SUM(Costs!BY14,Costs!BY15,Costs!BY17,Costs!BY16)</f>
        <v>0</v>
      </c>
      <c r="BZ11" s="232">
        <f ca="1">(SUMIF(Inputs!$I$4:$R$4,WorkCap!BZ$8,Inputs!$I$185:$R$185)*SUMIF(Inputs!$I$4:$R$4,WorkCap!BZ$8,Inputs!$I$187:$R$187)/30)*(Revenue!BZ$37-Revenue!BZ$30)+(SUMIF(Inputs!$I$4:$R$4,WorkCap!BZ$8,Inputs!$I$190:$R$190)*SUMIF(Inputs!$I$4:$R$4,WorkCap!BZ$8,Inputs!$I$192:$R$192)/30)*SUM(Costs!BZ14,Costs!BZ15,Costs!BZ17,Costs!BZ16)</f>
        <v>0</v>
      </c>
      <c r="CA11" s="232">
        <f ca="1">(SUMIF(Inputs!$I$4:$R$4,WorkCap!CA$8,Inputs!$I$185:$R$185)*SUMIF(Inputs!$I$4:$R$4,WorkCap!CA$8,Inputs!$I$187:$R$187)/30)*(Revenue!CA$37-Revenue!CA$30)+(SUMIF(Inputs!$I$4:$R$4,WorkCap!CA$8,Inputs!$I$190:$R$190)*SUMIF(Inputs!$I$4:$R$4,WorkCap!CA$8,Inputs!$I$192:$R$192)/30)*SUM(Costs!CA14,Costs!CA15,Costs!CA17,Costs!CA16)</f>
        <v>0</v>
      </c>
      <c r="CB11" s="232">
        <f ca="1">(SUMIF(Inputs!$I$4:$R$4,WorkCap!CB$8,Inputs!$I$185:$R$185)*SUMIF(Inputs!$I$4:$R$4,WorkCap!CB$8,Inputs!$I$187:$R$187)/30)*(Revenue!CB$37-Revenue!CB$30)+(SUMIF(Inputs!$I$4:$R$4,WorkCap!CB$8,Inputs!$I$190:$R$190)*SUMIF(Inputs!$I$4:$R$4,WorkCap!CB$8,Inputs!$I$192:$R$192)/30)*SUM(Costs!CB14,Costs!CB15,Costs!CB17,Costs!CB16)</f>
        <v>0</v>
      </c>
      <c r="CC11" s="232">
        <f ca="1">(SUMIF(Inputs!$I$4:$R$4,WorkCap!CC$8,Inputs!$I$185:$R$185)*SUMIF(Inputs!$I$4:$R$4,WorkCap!CC$8,Inputs!$I$187:$R$187)/30)*(Revenue!CC$37-Revenue!CC$30)+(SUMIF(Inputs!$I$4:$R$4,WorkCap!CC$8,Inputs!$I$190:$R$190)*SUMIF(Inputs!$I$4:$R$4,WorkCap!CC$8,Inputs!$I$192:$R$192)/30)*SUM(Costs!CC14,Costs!CC15,Costs!CC17,Costs!CC16)</f>
        <v>0</v>
      </c>
      <c r="CD11" s="232">
        <f ca="1">(SUMIF(Inputs!$I$4:$R$4,WorkCap!CD$8,Inputs!$I$185:$R$185)*SUMIF(Inputs!$I$4:$R$4,WorkCap!CD$8,Inputs!$I$187:$R$187)/30)*(Revenue!CD$37-Revenue!CD$30)+(SUMIF(Inputs!$I$4:$R$4,WorkCap!CD$8,Inputs!$I$190:$R$190)*SUMIF(Inputs!$I$4:$R$4,WorkCap!CD$8,Inputs!$I$192:$R$192)/30)*SUM(Costs!CD14,Costs!CD15,Costs!CD17,Costs!CD16)</f>
        <v>0</v>
      </c>
      <c r="CE11" s="232">
        <f ca="1">(SUMIF(Inputs!$I$4:$R$4,WorkCap!CE$8,Inputs!$I$185:$R$185)*SUMIF(Inputs!$I$4:$R$4,WorkCap!CE$8,Inputs!$I$187:$R$187)/30)*(Revenue!CE$37-Revenue!CE$30)+(SUMIF(Inputs!$I$4:$R$4,WorkCap!CE$8,Inputs!$I$190:$R$190)*SUMIF(Inputs!$I$4:$R$4,WorkCap!CE$8,Inputs!$I$192:$R$192)/30)*SUM(Costs!CE14,Costs!CE15,Costs!CE17,Costs!CE16)</f>
        <v>0</v>
      </c>
      <c r="CF11" s="232">
        <f ca="1">(SUMIF(Inputs!$I$4:$R$4,WorkCap!CF$8,Inputs!$I$185:$R$185)*SUMIF(Inputs!$I$4:$R$4,WorkCap!CF$8,Inputs!$I$187:$R$187)/30)*(Revenue!CF$37-Revenue!CF$30)+(SUMIF(Inputs!$I$4:$R$4,WorkCap!CF$8,Inputs!$I$190:$R$190)*SUMIF(Inputs!$I$4:$R$4,WorkCap!CF$8,Inputs!$I$192:$R$192)/30)*SUM(Costs!CF14,Costs!CF15,Costs!CF17,Costs!CF16)</f>
        <v>0</v>
      </c>
      <c r="CG11" s="232">
        <f ca="1">(SUMIF(Inputs!$I$4:$R$4,WorkCap!CG$8,Inputs!$I$185:$R$185)*SUMIF(Inputs!$I$4:$R$4,WorkCap!CG$8,Inputs!$I$187:$R$187)/30)*(Revenue!CG$37-Revenue!CG$30)+(SUMIF(Inputs!$I$4:$R$4,WorkCap!CG$8,Inputs!$I$190:$R$190)*SUMIF(Inputs!$I$4:$R$4,WorkCap!CG$8,Inputs!$I$192:$R$192)/30)*SUM(Costs!CG14,Costs!CG15,Costs!CG17,Costs!CG16)</f>
        <v>0</v>
      </c>
      <c r="CH11" s="232">
        <f ca="1">(SUMIF(Inputs!$I$4:$R$4,WorkCap!CH$8,Inputs!$I$185:$R$185)*SUMIF(Inputs!$I$4:$R$4,WorkCap!CH$8,Inputs!$I$187:$R$187)/30)*(Revenue!CH$37-Revenue!CH$30)+(SUMIF(Inputs!$I$4:$R$4,WorkCap!CH$8,Inputs!$I$190:$R$190)*SUMIF(Inputs!$I$4:$R$4,WorkCap!CH$8,Inputs!$I$192:$R$192)/30)*SUM(Costs!CH14,Costs!CH15,Costs!CH17,Costs!CH16)</f>
        <v>0</v>
      </c>
      <c r="CI11" s="232">
        <f ca="1">(SUMIF(Inputs!$I$4:$R$4,WorkCap!CI$8,Inputs!$I$185:$R$185)*SUMIF(Inputs!$I$4:$R$4,WorkCap!CI$8,Inputs!$I$187:$R$187)/30)*(Revenue!CI$37-Revenue!CI$30)+(SUMIF(Inputs!$I$4:$R$4,WorkCap!CI$8,Inputs!$I$190:$R$190)*SUMIF(Inputs!$I$4:$R$4,WorkCap!CI$8,Inputs!$I$192:$R$192)/30)*SUM(Costs!CI14,Costs!CI15,Costs!CI17,Costs!CI16)</f>
        <v>0</v>
      </c>
      <c r="CJ11" s="232">
        <f ca="1">(SUMIF(Inputs!$I$4:$R$4,WorkCap!CJ$8,Inputs!$I$185:$R$185)*SUMIF(Inputs!$I$4:$R$4,WorkCap!CJ$8,Inputs!$I$187:$R$187)/30)*(Revenue!CJ$37-Revenue!CJ$30)+(SUMIF(Inputs!$I$4:$R$4,WorkCap!CJ$8,Inputs!$I$190:$R$190)*SUMIF(Inputs!$I$4:$R$4,WorkCap!CJ$8,Inputs!$I$192:$R$192)/30)*SUM(Costs!CJ14,Costs!CJ15,Costs!CJ17,Costs!CJ16)</f>
        <v>0</v>
      </c>
      <c r="CK11" s="232">
        <f ca="1">(SUMIF(Inputs!$I$4:$R$4,WorkCap!CK$8,Inputs!$I$185:$R$185)*SUMIF(Inputs!$I$4:$R$4,WorkCap!CK$8,Inputs!$I$187:$R$187)/30)*(Revenue!CK$37-Revenue!CK$30)+(SUMIF(Inputs!$I$4:$R$4,WorkCap!CK$8,Inputs!$I$190:$R$190)*SUMIF(Inputs!$I$4:$R$4,WorkCap!CK$8,Inputs!$I$192:$R$192)/30)*SUM(Costs!CK14,Costs!CK15,Costs!CK17,Costs!CK16)</f>
        <v>0</v>
      </c>
      <c r="CL11" s="232">
        <f ca="1">(SUMIF(Inputs!$I$4:$R$4,WorkCap!CL$8,Inputs!$I$185:$R$185)*SUMIF(Inputs!$I$4:$R$4,WorkCap!CL$8,Inputs!$I$187:$R$187)/30)*(Revenue!CL$37-Revenue!CL$30)+(SUMIF(Inputs!$I$4:$R$4,WorkCap!CL$8,Inputs!$I$190:$R$190)*SUMIF(Inputs!$I$4:$R$4,WorkCap!CL$8,Inputs!$I$192:$R$192)/30)*SUM(Costs!CL14,Costs!CL15,Costs!CL17,Costs!CL16)</f>
        <v>0</v>
      </c>
      <c r="CM11" s="232">
        <f ca="1">(SUMIF(Inputs!$I$4:$R$4,WorkCap!CM$8,Inputs!$I$185:$R$185)*SUMIF(Inputs!$I$4:$R$4,WorkCap!CM$8,Inputs!$I$187:$R$187)/30)*(Revenue!CM$37-Revenue!CM$30)+(SUMIF(Inputs!$I$4:$R$4,WorkCap!CM$8,Inputs!$I$190:$R$190)*SUMIF(Inputs!$I$4:$R$4,WorkCap!CM$8,Inputs!$I$192:$R$192)/30)*SUM(Costs!CM14,Costs!CM15,Costs!CM17,Costs!CM16)</f>
        <v>0</v>
      </c>
      <c r="CN11" s="232">
        <f ca="1">(SUMIF(Inputs!$I$4:$R$4,WorkCap!CN$8,Inputs!$I$185:$R$185)*SUMIF(Inputs!$I$4:$R$4,WorkCap!CN$8,Inputs!$I$187:$R$187)/30)*(Revenue!CN$37-Revenue!CN$30)+(SUMIF(Inputs!$I$4:$R$4,WorkCap!CN$8,Inputs!$I$190:$R$190)*SUMIF(Inputs!$I$4:$R$4,WorkCap!CN$8,Inputs!$I$192:$R$192)/30)*SUM(Costs!CN14,Costs!CN15,Costs!CN17,Costs!CN16)</f>
        <v>0</v>
      </c>
      <c r="CO11" s="232">
        <f ca="1">(SUMIF(Inputs!$I$4:$R$4,WorkCap!CO$8,Inputs!$I$185:$R$185)*SUMIF(Inputs!$I$4:$R$4,WorkCap!CO$8,Inputs!$I$187:$R$187)/30)*(Revenue!CO$37-Revenue!CO$30)+(SUMIF(Inputs!$I$4:$R$4,WorkCap!CO$8,Inputs!$I$190:$R$190)*SUMIF(Inputs!$I$4:$R$4,WorkCap!CO$8,Inputs!$I$192:$R$192)/30)*SUM(Costs!CO14,Costs!CO15,Costs!CO17,Costs!CO16)</f>
        <v>0</v>
      </c>
      <c r="CP11" s="232">
        <f ca="1">(SUMIF(Inputs!$I$4:$R$4,WorkCap!CP$8,Inputs!$I$185:$R$185)*SUMIF(Inputs!$I$4:$R$4,WorkCap!CP$8,Inputs!$I$187:$R$187)/30)*(Revenue!CP$37-Revenue!CP$30)+(SUMIF(Inputs!$I$4:$R$4,WorkCap!CP$8,Inputs!$I$190:$R$190)*SUMIF(Inputs!$I$4:$R$4,WorkCap!CP$8,Inputs!$I$192:$R$192)/30)*SUM(Costs!CP14,Costs!CP15,Costs!CP17,Costs!CP16)</f>
        <v>0</v>
      </c>
      <c r="CQ11" s="232">
        <f ca="1">(SUMIF(Inputs!$I$4:$R$4,WorkCap!CQ$8,Inputs!$I$185:$R$185)*SUMIF(Inputs!$I$4:$R$4,WorkCap!CQ$8,Inputs!$I$187:$R$187)/30)*(Revenue!CQ$37-Revenue!CQ$30)+(SUMIF(Inputs!$I$4:$R$4,WorkCap!CQ$8,Inputs!$I$190:$R$190)*SUMIF(Inputs!$I$4:$R$4,WorkCap!CQ$8,Inputs!$I$192:$R$192)/30)*SUM(Costs!CQ14,Costs!CQ15,Costs!CQ17,Costs!CQ16)</f>
        <v>0</v>
      </c>
      <c r="CR11" s="232">
        <f ca="1">(SUMIF(Inputs!$I$4:$R$4,WorkCap!CR$8,Inputs!$I$185:$R$185)*SUMIF(Inputs!$I$4:$R$4,WorkCap!CR$8,Inputs!$I$187:$R$187)/30)*(Revenue!CR$37-Revenue!CR$30)+(SUMIF(Inputs!$I$4:$R$4,WorkCap!CR$8,Inputs!$I$190:$R$190)*SUMIF(Inputs!$I$4:$R$4,WorkCap!CR$8,Inputs!$I$192:$R$192)/30)*SUM(Costs!CR14,Costs!CR15,Costs!CR17,Costs!CR16)</f>
        <v>0</v>
      </c>
      <c r="CS11" s="232">
        <f ca="1">(SUMIF(Inputs!$I$4:$R$4,WorkCap!CS$8,Inputs!$I$185:$R$185)*SUMIF(Inputs!$I$4:$R$4,WorkCap!CS$8,Inputs!$I$187:$R$187)/30)*(Revenue!CS$37-Revenue!CS$30)+(SUMIF(Inputs!$I$4:$R$4,WorkCap!CS$8,Inputs!$I$190:$R$190)*SUMIF(Inputs!$I$4:$R$4,WorkCap!CS$8,Inputs!$I$192:$R$192)/30)*SUM(Costs!CS14,Costs!CS15,Costs!CS17,Costs!CS16)</f>
        <v>0</v>
      </c>
      <c r="CT11" s="232">
        <f ca="1">(SUMIF(Inputs!$I$4:$R$4,WorkCap!CT$8,Inputs!$I$185:$R$185)*SUMIF(Inputs!$I$4:$R$4,WorkCap!CT$8,Inputs!$I$187:$R$187)/30)*(Revenue!CT$37-Revenue!CT$30)+(SUMIF(Inputs!$I$4:$R$4,WorkCap!CT$8,Inputs!$I$190:$R$190)*SUMIF(Inputs!$I$4:$R$4,WorkCap!CT$8,Inputs!$I$192:$R$192)/30)*SUM(Costs!CT14,Costs!CT15,Costs!CT17,Costs!CT16)</f>
        <v>0</v>
      </c>
      <c r="CU11" s="232">
        <f ca="1">(SUMIF(Inputs!$I$4:$R$4,WorkCap!CU$8,Inputs!$I$185:$R$185)*SUMIF(Inputs!$I$4:$R$4,WorkCap!CU$8,Inputs!$I$187:$R$187)/30)*(Revenue!CU$37-Revenue!CU$30)+(SUMIF(Inputs!$I$4:$R$4,WorkCap!CU$8,Inputs!$I$190:$R$190)*SUMIF(Inputs!$I$4:$R$4,WorkCap!CU$8,Inputs!$I$192:$R$192)/30)*SUM(Costs!CU14,Costs!CU15,Costs!CU17,Costs!CU16)</f>
        <v>0</v>
      </c>
      <c r="CV11" s="232">
        <f ca="1">(SUMIF(Inputs!$I$4:$R$4,WorkCap!CV$8,Inputs!$I$185:$R$185)*SUMIF(Inputs!$I$4:$R$4,WorkCap!CV$8,Inputs!$I$187:$R$187)/30)*(Revenue!CV$37-Revenue!CV$30)+(SUMIF(Inputs!$I$4:$R$4,WorkCap!CV$8,Inputs!$I$190:$R$190)*SUMIF(Inputs!$I$4:$R$4,WorkCap!CV$8,Inputs!$I$192:$R$192)/30)*SUM(Costs!CV14,Costs!CV15,Costs!CV17,Costs!CV16)</f>
        <v>0</v>
      </c>
      <c r="CW11" s="232">
        <f ca="1">(SUMIF(Inputs!$I$4:$R$4,WorkCap!CW$8,Inputs!$I$185:$R$185)*SUMIF(Inputs!$I$4:$R$4,WorkCap!CW$8,Inputs!$I$187:$R$187)/30)*(Revenue!CW$37-Revenue!CW$30)+(SUMIF(Inputs!$I$4:$R$4,WorkCap!CW$8,Inputs!$I$190:$R$190)*SUMIF(Inputs!$I$4:$R$4,WorkCap!CW$8,Inputs!$I$192:$R$192)/30)*SUM(Costs!CW14,Costs!CW15,Costs!CW17,Costs!CW16)</f>
        <v>0</v>
      </c>
      <c r="CX11" s="232">
        <f ca="1">(SUMIF(Inputs!$I$4:$R$4,WorkCap!CX$8,Inputs!$I$185:$R$185)*SUMIF(Inputs!$I$4:$R$4,WorkCap!CX$8,Inputs!$I$187:$R$187)/30)*(Revenue!CX$37-Revenue!CX$30)+(SUMIF(Inputs!$I$4:$R$4,WorkCap!CX$8,Inputs!$I$190:$R$190)*SUMIF(Inputs!$I$4:$R$4,WorkCap!CX$8,Inputs!$I$192:$R$192)/30)*SUM(Costs!CX14,Costs!CX15,Costs!CX17,Costs!CX16)</f>
        <v>0</v>
      </c>
      <c r="CY11" s="232">
        <f ca="1">(SUMIF(Inputs!$I$4:$R$4,WorkCap!CY$8,Inputs!$I$185:$R$185)*SUMIF(Inputs!$I$4:$R$4,WorkCap!CY$8,Inputs!$I$187:$R$187)/30)*(Revenue!CY$37-Revenue!CY$30)+(SUMIF(Inputs!$I$4:$R$4,WorkCap!CY$8,Inputs!$I$190:$R$190)*SUMIF(Inputs!$I$4:$R$4,WorkCap!CY$8,Inputs!$I$192:$R$192)/30)*SUM(Costs!CY14,Costs!CY15,Costs!CY17,Costs!CY16)</f>
        <v>0</v>
      </c>
      <c r="CZ11" s="232">
        <f ca="1">(SUMIF(Inputs!$I$4:$R$4,WorkCap!CZ$8,Inputs!$I$185:$R$185)*SUMIF(Inputs!$I$4:$R$4,WorkCap!CZ$8,Inputs!$I$187:$R$187)/30)*(Revenue!CZ$37-Revenue!CZ$30)+(SUMIF(Inputs!$I$4:$R$4,WorkCap!CZ$8,Inputs!$I$190:$R$190)*SUMIF(Inputs!$I$4:$R$4,WorkCap!CZ$8,Inputs!$I$192:$R$192)/30)*SUM(Costs!CZ14,Costs!CZ15,Costs!CZ17,Costs!CZ16)</f>
        <v>0</v>
      </c>
      <c r="DA11" s="232">
        <f ca="1">(SUMIF(Inputs!$I$4:$R$4,WorkCap!DA$8,Inputs!$I$185:$R$185)*SUMIF(Inputs!$I$4:$R$4,WorkCap!DA$8,Inputs!$I$187:$R$187)/30)*(Revenue!DA$37-Revenue!DA$30)+(SUMIF(Inputs!$I$4:$R$4,WorkCap!DA$8,Inputs!$I$190:$R$190)*SUMIF(Inputs!$I$4:$R$4,WorkCap!DA$8,Inputs!$I$192:$R$192)/30)*SUM(Costs!DA14,Costs!DA15,Costs!DA17,Costs!DA16)</f>
        <v>0</v>
      </c>
      <c r="DB11" s="232">
        <f ca="1">(SUMIF(Inputs!$I$4:$R$4,WorkCap!DB$8,Inputs!$I$185:$R$185)*SUMIF(Inputs!$I$4:$R$4,WorkCap!DB$8,Inputs!$I$187:$R$187)/30)*(Revenue!DB$37-Revenue!DB$30)+(SUMIF(Inputs!$I$4:$R$4,WorkCap!DB$8,Inputs!$I$190:$R$190)*SUMIF(Inputs!$I$4:$R$4,WorkCap!DB$8,Inputs!$I$192:$R$192)/30)*SUM(Costs!DB14,Costs!DB15,Costs!DB17,Costs!DB16)</f>
        <v>0</v>
      </c>
      <c r="DC11" s="232">
        <f ca="1">(SUMIF(Inputs!$I$4:$R$4,WorkCap!DC$8,Inputs!$I$185:$R$185)*SUMIF(Inputs!$I$4:$R$4,WorkCap!DC$8,Inputs!$I$187:$R$187)/30)*(Revenue!DC$37-Revenue!DC$30)+(SUMIF(Inputs!$I$4:$R$4,WorkCap!DC$8,Inputs!$I$190:$R$190)*SUMIF(Inputs!$I$4:$R$4,WorkCap!DC$8,Inputs!$I$192:$R$192)/30)*SUM(Costs!DC14,Costs!DC15,Costs!DC17,Costs!DC16)</f>
        <v>0</v>
      </c>
      <c r="DD11" s="232">
        <f ca="1">(SUMIF(Inputs!$I$4:$R$4,WorkCap!DD$8,Inputs!$I$185:$R$185)*SUMIF(Inputs!$I$4:$R$4,WorkCap!DD$8,Inputs!$I$187:$R$187)/30)*(Revenue!DD$37-Revenue!DD$30)+(SUMIF(Inputs!$I$4:$R$4,WorkCap!DD$8,Inputs!$I$190:$R$190)*SUMIF(Inputs!$I$4:$R$4,WorkCap!DD$8,Inputs!$I$192:$R$192)/30)*SUM(Costs!DD14,Costs!DD15,Costs!DD17,Costs!DD16)</f>
        <v>0</v>
      </c>
      <c r="DE11" s="232">
        <f ca="1">(SUMIF(Inputs!$I$4:$R$4,WorkCap!DE$8,Inputs!$I$185:$R$185)*SUMIF(Inputs!$I$4:$R$4,WorkCap!DE$8,Inputs!$I$187:$R$187)/30)*(Revenue!DE$37-Revenue!DE$30)+(SUMIF(Inputs!$I$4:$R$4,WorkCap!DE$8,Inputs!$I$190:$R$190)*SUMIF(Inputs!$I$4:$R$4,WorkCap!DE$8,Inputs!$I$192:$R$192)/30)*SUM(Costs!DE14,Costs!DE15,Costs!DE17,Costs!DE16)</f>
        <v>0</v>
      </c>
      <c r="DF11" s="232">
        <f ca="1">(SUMIF(Inputs!$I$4:$R$4,WorkCap!DF$8,Inputs!$I$185:$R$185)*SUMIF(Inputs!$I$4:$R$4,WorkCap!DF$8,Inputs!$I$187:$R$187)/30)*(Revenue!DF$37-Revenue!DF$30)+(SUMIF(Inputs!$I$4:$R$4,WorkCap!DF$8,Inputs!$I$190:$R$190)*SUMIF(Inputs!$I$4:$R$4,WorkCap!DF$8,Inputs!$I$192:$R$192)/30)*SUM(Costs!DF14,Costs!DF15,Costs!DF17,Costs!DF16)</f>
        <v>0</v>
      </c>
      <c r="DG11" s="232">
        <f ca="1">(SUMIF(Inputs!$I$4:$R$4,WorkCap!DG$8,Inputs!$I$185:$R$185)*SUMIF(Inputs!$I$4:$R$4,WorkCap!DG$8,Inputs!$I$187:$R$187)/30)*(Revenue!DG$37-Revenue!DG$30)+(SUMIF(Inputs!$I$4:$R$4,WorkCap!DG$8,Inputs!$I$190:$R$190)*SUMIF(Inputs!$I$4:$R$4,WorkCap!DG$8,Inputs!$I$192:$R$192)/30)*SUM(Costs!DG14,Costs!DG15,Costs!DG17,Costs!DG16)</f>
        <v>0</v>
      </c>
      <c r="DH11" s="232">
        <f ca="1">(SUMIF(Inputs!$I$4:$R$4,WorkCap!DH$8,Inputs!$I$185:$R$185)*SUMIF(Inputs!$I$4:$R$4,WorkCap!DH$8,Inputs!$I$187:$R$187)/30)*(Revenue!DH$37-Revenue!DH$30)+(SUMIF(Inputs!$I$4:$R$4,WorkCap!DH$8,Inputs!$I$190:$R$190)*SUMIF(Inputs!$I$4:$R$4,WorkCap!DH$8,Inputs!$I$192:$R$192)/30)*SUM(Costs!DH14,Costs!DH15,Costs!DH17,Costs!DH16)</f>
        <v>0</v>
      </c>
      <c r="DI11" s="232">
        <f ca="1">(SUMIF(Inputs!$I$4:$R$4,WorkCap!DI$8,Inputs!$I$185:$R$185)*SUMIF(Inputs!$I$4:$R$4,WorkCap!DI$8,Inputs!$I$187:$R$187)/30)*(Revenue!DI$37-Revenue!DI$30)+(SUMIF(Inputs!$I$4:$R$4,WorkCap!DI$8,Inputs!$I$190:$R$190)*SUMIF(Inputs!$I$4:$R$4,WorkCap!DI$8,Inputs!$I$192:$R$192)/30)*SUM(Costs!DI14,Costs!DI15,Costs!DI17,Costs!DI16)</f>
        <v>0</v>
      </c>
      <c r="DJ11" s="232">
        <f ca="1">(SUMIF(Inputs!$I$4:$R$4,WorkCap!DJ$8,Inputs!$I$185:$R$185)*SUMIF(Inputs!$I$4:$R$4,WorkCap!DJ$8,Inputs!$I$187:$R$187)/30)*(Revenue!DJ$37-Revenue!DJ$30)+(SUMIF(Inputs!$I$4:$R$4,WorkCap!DJ$8,Inputs!$I$190:$R$190)*SUMIF(Inputs!$I$4:$R$4,WorkCap!DJ$8,Inputs!$I$192:$R$192)/30)*SUM(Costs!DJ14,Costs!DJ15,Costs!DJ17,Costs!DJ16)</f>
        <v>0</v>
      </c>
      <c r="DK11" s="232">
        <f ca="1">(SUMIF(Inputs!$I$4:$R$4,WorkCap!DK$8,Inputs!$I$185:$R$185)*SUMIF(Inputs!$I$4:$R$4,WorkCap!DK$8,Inputs!$I$187:$R$187)/30)*(Revenue!DK$37-Revenue!DK$30)+(SUMIF(Inputs!$I$4:$R$4,WorkCap!DK$8,Inputs!$I$190:$R$190)*SUMIF(Inputs!$I$4:$R$4,WorkCap!DK$8,Inputs!$I$192:$R$192)/30)*SUM(Costs!DK14,Costs!DK15,Costs!DK17,Costs!DK16)</f>
        <v>0</v>
      </c>
      <c r="DL11" s="232">
        <f ca="1">(SUMIF(Inputs!$I$4:$R$4,WorkCap!DL$8,Inputs!$I$185:$R$185)*SUMIF(Inputs!$I$4:$R$4,WorkCap!DL$8,Inputs!$I$187:$R$187)/30)*(Revenue!DL$37-Revenue!DL$30)+(SUMIF(Inputs!$I$4:$R$4,WorkCap!DL$8,Inputs!$I$190:$R$190)*SUMIF(Inputs!$I$4:$R$4,WorkCap!DL$8,Inputs!$I$192:$R$192)/30)*SUM(Costs!DL14,Costs!DL15,Costs!DL17,Costs!DL16)</f>
        <v>0</v>
      </c>
      <c r="DM11" s="232">
        <f ca="1">(SUMIF(Inputs!$I$4:$R$4,WorkCap!DM$8,Inputs!$I$185:$R$185)*SUMIF(Inputs!$I$4:$R$4,WorkCap!DM$8,Inputs!$I$187:$R$187)/30)*(Revenue!DM$37-Revenue!DM$30)+(SUMIF(Inputs!$I$4:$R$4,WorkCap!DM$8,Inputs!$I$190:$R$190)*SUMIF(Inputs!$I$4:$R$4,WorkCap!DM$8,Inputs!$I$192:$R$192)/30)*SUM(Costs!DM14,Costs!DM15,Costs!DM17,Costs!DM16)</f>
        <v>0</v>
      </c>
      <c r="DN11" s="232">
        <f ca="1">(SUMIF(Inputs!$I$4:$R$4,WorkCap!DN$8,Inputs!$I$185:$R$185)*SUMIF(Inputs!$I$4:$R$4,WorkCap!DN$8,Inputs!$I$187:$R$187)/30)*(Revenue!DN$37-Revenue!DN$30)+(SUMIF(Inputs!$I$4:$R$4,WorkCap!DN$8,Inputs!$I$190:$R$190)*SUMIF(Inputs!$I$4:$R$4,WorkCap!DN$8,Inputs!$I$192:$R$192)/30)*SUM(Costs!DN14,Costs!DN15,Costs!DN17,Costs!DN16)</f>
        <v>0</v>
      </c>
      <c r="DO11" s="232">
        <f ca="1">(SUMIF(Inputs!$I$4:$R$4,WorkCap!DO$8,Inputs!$I$185:$R$185)*SUMIF(Inputs!$I$4:$R$4,WorkCap!DO$8,Inputs!$I$187:$R$187)/30)*(Revenue!DO$37-Revenue!DO$30)+(SUMIF(Inputs!$I$4:$R$4,WorkCap!DO$8,Inputs!$I$190:$R$190)*SUMIF(Inputs!$I$4:$R$4,WorkCap!DO$8,Inputs!$I$192:$R$192)/30)*SUM(Costs!DO14,Costs!DO15,Costs!DO17,Costs!DO16)</f>
        <v>0</v>
      </c>
      <c r="DP11" s="232">
        <f ca="1">(SUMIF(Inputs!$I$4:$R$4,WorkCap!DP$8,Inputs!$I$185:$R$185)*SUMIF(Inputs!$I$4:$R$4,WorkCap!DP$8,Inputs!$I$187:$R$187)/30)*(Revenue!DP$37-Revenue!DP$30)+(SUMIF(Inputs!$I$4:$R$4,WorkCap!DP$8,Inputs!$I$190:$R$190)*SUMIF(Inputs!$I$4:$R$4,WorkCap!DP$8,Inputs!$I$192:$R$192)/30)*SUM(Costs!DP14,Costs!DP15,Costs!DP17,Costs!DP16)</f>
        <v>0</v>
      </c>
      <c r="DQ11" s="232">
        <f ca="1">(SUMIF(Inputs!$I$4:$R$4,WorkCap!DQ$8,Inputs!$I$185:$R$185)*SUMIF(Inputs!$I$4:$R$4,WorkCap!DQ$8,Inputs!$I$187:$R$187)/30)*(Revenue!DQ$37-Revenue!DQ$30)+(SUMIF(Inputs!$I$4:$R$4,WorkCap!DQ$8,Inputs!$I$190:$R$190)*SUMIF(Inputs!$I$4:$R$4,WorkCap!DQ$8,Inputs!$I$192:$R$192)/30)*SUM(Costs!DQ14,Costs!DQ15,Costs!DQ17,Costs!DQ16)</f>
        <v>0</v>
      </c>
      <c r="DR11" s="232">
        <f ca="1">(SUMIF(Inputs!$I$4:$R$4,WorkCap!DR$8,Inputs!$I$185:$R$185)*SUMIF(Inputs!$I$4:$R$4,WorkCap!DR$8,Inputs!$I$187:$R$187)/30)*(Revenue!DR$37-Revenue!DR$30)+(SUMIF(Inputs!$I$4:$R$4,WorkCap!DR$8,Inputs!$I$190:$R$190)*SUMIF(Inputs!$I$4:$R$4,WorkCap!DR$8,Inputs!$I$192:$R$192)/30)*SUM(Costs!DR14,Costs!DR15,Costs!DR17,Costs!DR16)</f>
        <v>0</v>
      </c>
      <c r="DS11" s="232">
        <f ca="1">(SUMIF(Inputs!$I$4:$R$4,WorkCap!DS$8,Inputs!$I$185:$R$185)*SUMIF(Inputs!$I$4:$R$4,WorkCap!DS$8,Inputs!$I$187:$R$187)/30)*(Revenue!DS$37-Revenue!DS$30)+(SUMIF(Inputs!$I$4:$R$4,WorkCap!DS$8,Inputs!$I$190:$R$190)*SUMIF(Inputs!$I$4:$R$4,WorkCap!DS$8,Inputs!$I$192:$R$192)/30)*SUM(Costs!DS14,Costs!DS15,Costs!DS17,Costs!DS16)</f>
        <v>0</v>
      </c>
      <c r="DT11" s="232">
        <f ca="1">(SUMIF(Inputs!$I$4:$R$4,WorkCap!DT$8,Inputs!$I$185:$R$185)*SUMIF(Inputs!$I$4:$R$4,WorkCap!DT$8,Inputs!$I$187:$R$187)/30)*(Revenue!DT$37-Revenue!DT$30)+(SUMIF(Inputs!$I$4:$R$4,WorkCap!DT$8,Inputs!$I$190:$R$190)*SUMIF(Inputs!$I$4:$R$4,WorkCap!DT$8,Inputs!$I$192:$R$192)/30)*SUM(Costs!DT14,Costs!DT15,Costs!DT17,Costs!DT16)</f>
        <v>0</v>
      </c>
      <c r="DU11" s="232">
        <f ca="1">(SUMIF(Inputs!$I$4:$R$4,WorkCap!DU$8,Inputs!$I$185:$R$185)*SUMIF(Inputs!$I$4:$R$4,WorkCap!DU$8,Inputs!$I$187:$R$187)/30)*(Revenue!DU$37-Revenue!DU$30)+(SUMIF(Inputs!$I$4:$R$4,WorkCap!DU$8,Inputs!$I$190:$R$190)*SUMIF(Inputs!$I$4:$R$4,WorkCap!DU$8,Inputs!$I$192:$R$192)/30)*SUM(Costs!DU14,Costs!DU15,Costs!DU17,Costs!DU16)</f>
        <v>0</v>
      </c>
      <c r="DV11" s="21"/>
      <c r="DW11" s="21"/>
      <c r="DX11" s="21"/>
      <c r="DY11" s="21"/>
      <c r="DZ11" s="21"/>
      <c r="EA11" s="21"/>
      <c r="EB11" s="21"/>
      <c r="EC11" s="21"/>
      <c r="ED11" s="21"/>
      <c r="EE11" s="21"/>
      <c r="EF11" s="21"/>
      <c r="EG11" s="21"/>
      <c r="EH11" s="21"/>
      <c r="EI11" s="21"/>
      <c r="EJ11" s="21"/>
      <c r="EK11" s="21"/>
      <c r="EL11" s="21"/>
      <c r="EM11" s="21"/>
      <c r="EN11" s="21"/>
      <c r="EO11" s="21"/>
    </row>
    <row r="12" spans="1:145" ht="15" customHeight="1">
      <c r="A12" s="112"/>
      <c r="B12" s="112" t="s">
        <v>377</v>
      </c>
      <c r="C12" s="153" t="s">
        <v>77</v>
      </c>
      <c r="D12" s="21"/>
      <c r="E12" s="232">
        <f>Inputs!G199</f>
        <v>0</v>
      </c>
      <c r="F12" s="232">
        <f ca="1">(SUMIF(Inputs!$I$4:$R$4,WorkCap!F$8,Inputs!$I$184:$R$184)*SUMIF(Inputs!$I$4:$R$4,WorkCap!F$8,Inputs!$I$186:$R$186)/30)*(Revenue!F$37-Revenue!F$30)+(SUMIF(Inputs!$I$4:$R$4,WorkCap!F$8,Inputs!$I$191:$R$191)*SUMIF(Inputs!$I$4:$R$4,WorkCap!F$8,Inputs!$I$193:$R$193)/30)*SUM(Costs!F14,Costs!F15,Costs!F17,Costs!F16)</f>
        <v>0</v>
      </c>
      <c r="G12" s="232">
        <f ca="1">(SUMIF(Inputs!$I$4:$R$4,WorkCap!G$8,Inputs!$I$184:$R$184)*SUMIF(Inputs!$I$4:$R$4,WorkCap!G$8,Inputs!$I$186:$R$186)/30)*(Revenue!G$37-Revenue!G$30)+(SUMIF(Inputs!$I$4:$R$4,WorkCap!G$8,Inputs!$I$191:$R$191)*SUMIF(Inputs!$I$4:$R$4,WorkCap!G$8,Inputs!$I$193:$R$193)/30)*SUM(Costs!G14,Costs!G15,Costs!G17,Costs!G16)</f>
        <v>0</v>
      </c>
      <c r="H12" s="232">
        <f ca="1">(SUMIF(Inputs!$I$4:$R$4,WorkCap!H$8,Inputs!$I$184:$R$184)*SUMIF(Inputs!$I$4:$R$4,WorkCap!H$8,Inputs!$I$186:$R$186)/30)*(Revenue!H$37-Revenue!H$30)+(SUMIF(Inputs!$I$4:$R$4,WorkCap!H$8,Inputs!$I$191:$R$191)*SUMIF(Inputs!$I$4:$R$4,WorkCap!H$8,Inputs!$I$193:$R$193)/30)*SUM(Costs!H14,Costs!H15,Costs!H17,Costs!H16)</f>
        <v>0</v>
      </c>
      <c r="I12" s="232">
        <f ca="1">(SUMIF(Inputs!$I$4:$R$4,WorkCap!I$8,Inputs!$I$184:$R$184)*SUMIF(Inputs!$I$4:$R$4,WorkCap!I$8,Inputs!$I$186:$R$186)/30)*(Revenue!I$37-Revenue!I$30)+(SUMIF(Inputs!$I$4:$R$4,WorkCap!I$8,Inputs!$I$191:$R$191)*SUMIF(Inputs!$I$4:$R$4,WorkCap!I$8,Inputs!$I$193:$R$193)/30)*SUM(Costs!I14,Costs!I15,Costs!I17,Costs!I16)</f>
        <v>0</v>
      </c>
      <c r="J12" s="232">
        <f ca="1">(SUMIF(Inputs!$I$4:$R$4,WorkCap!J$8,Inputs!$I$184:$R$184)*SUMIF(Inputs!$I$4:$R$4,WorkCap!J$8,Inputs!$I$186:$R$186)/30)*(Revenue!J$37-Revenue!J$30)+(SUMIF(Inputs!$I$4:$R$4,WorkCap!J$8,Inputs!$I$191:$R$191)*SUMIF(Inputs!$I$4:$R$4,WorkCap!J$8,Inputs!$I$193:$R$193)/30)*SUM(Costs!J14,Costs!J15,Costs!J17,Costs!J16)</f>
        <v>0</v>
      </c>
      <c r="K12" s="232">
        <f ca="1">(SUMIF(Inputs!$I$4:$R$4,WorkCap!K$8,Inputs!$I$184:$R$184)*SUMIF(Inputs!$I$4:$R$4,WorkCap!K$8,Inputs!$I$186:$R$186)/30)*(Revenue!K$37-Revenue!K$30)+(SUMIF(Inputs!$I$4:$R$4,WorkCap!K$8,Inputs!$I$191:$R$191)*SUMIF(Inputs!$I$4:$R$4,WorkCap!K$8,Inputs!$I$193:$R$193)/30)*SUM(Costs!K14,Costs!K15,Costs!K17,Costs!K16)</f>
        <v>0</v>
      </c>
      <c r="L12" s="232">
        <f ca="1">(SUMIF(Inputs!$I$4:$R$4,WorkCap!L$8,Inputs!$I$184:$R$184)*SUMIF(Inputs!$I$4:$R$4,WorkCap!L$8,Inputs!$I$186:$R$186)/30)*(Revenue!L$37-Revenue!L$30)+(SUMIF(Inputs!$I$4:$R$4,WorkCap!L$8,Inputs!$I$191:$R$191)*SUMIF(Inputs!$I$4:$R$4,WorkCap!L$8,Inputs!$I$193:$R$193)/30)*SUM(Costs!L14,Costs!L15,Costs!L17,Costs!L16)</f>
        <v>0</v>
      </c>
      <c r="M12" s="232">
        <f ca="1">(SUMIF(Inputs!$I$4:$R$4,WorkCap!M$8,Inputs!$I$184:$R$184)*SUMIF(Inputs!$I$4:$R$4,WorkCap!M$8,Inputs!$I$186:$R$186)/30)*(Revenue!M$37-Revenue!M$30)+(SUMIF(Inputs!$I$4:$R$4,WorkCap!M$8,Inputs!$I$191:$R$191)*SUMIF(Inputs!$I$4:$R$4,WorkCap!M$8,Inputs!$I$193:$R$193)/30)*SUM(Costs!M14,Costs!M15,Costs!M17,Costs!M16)</f>
        <v>0</v>
      </c>
      <c r="N12" s="232">
        <f ca="1">(SUMIF(Inputs!$I$4:$R$4,WorkCap!N$8,Inputs!$I$184:$R$184)*SUMIF(Inputs!$I$4:$R$4,WorkCap!N$8,Inputs!$I$186:$R$186)/30)*(Revenue!N$37-Revenue!N$30)+(SUMIF(Inputs!$I$4:$R$4,WorkCap!N$8,Inputs!$I$191:$R$191)*SUMIF(Inputs!$I$4:$R$4,WorkCap!N$8,Inputs!$I$193:$R$193)/30)*SUM(Costs!N14,Costs!N15,Costs!N17,Costs!N16)</f>
        <v>0</v>
      </c>
      <c r="O12" s="232">
        <f ca="1">(SUMIF(Inputs!$I$4:$R$4,WorkCap!O$8,Inputs!$I$184:$R$184)*SUMIF(Inputs!$I$4:$R$4,WorkCap!O$8,Inputs!$I$186:$R$186)/30)*(Revenue!O$37-Revenue!O$30)+(SUMIF(Inputs!$I$4:$R$4,WorkCap!O$8,Inputs!$I$191:$R$191)*SUMIF(Inputs!$I$4:$R$4,WorkCap!O$8,Inputs!$I$193:$R$193)/30)*SUM(Costs!O14,Costs!O15,Costs!O17,Costs!O16)</f>
        <v>0</v>
      </c>
      <c r="P12" s="232">
        <f ca="1">(SUMIF(Inputs!$I$4:$R$4,WorkCap!P$8,Inputs!$I$184:$R$184)*SUMIF(Inputs!$I$4:$R$4,WorkCap!P$8,Inputs!$I$186:$R$186)/30)*(Revenue!P$37-Revenue!P$30)+(SUMIF(Inputs!$I$4:$R$4,WorkCap!P$8,Inputs!$I$191:$R$191)*SUMIF(Inputs!$I$4:$R$4,WorkCap!P$8,Inputs!$I$193:$R$193)/30)*SUM(Costs!P14,Costs!P15,Costs!P17,Costs!P16)</f>
        <v>0</v>
      </c>
      <c r="Q12" s="232">
        <f ca="1">(SUMIF(Inputs!$I$4:$R$4,WorkCap!Q$8,Inputs!$I$184:$R$184)*SUMIF(Inputs!$I$4:$R$4,WorkCap!Q$8,Inputs!$I$186:$R$186)/30)*(Revenue!Q$37-Revenue!Q$30)+(SUMIF(Inputs!$I$4:$R$4,WorkCap!Q$8,Inputs!$I$191:$R$191)*SUMIF(Inputs!$I$4:$R$4,WorkCap!Q$8,Inputs!$I$193:$R$193)/30)*SUM(Costs!Q14,Costs!Q15,Costs!Q17,Costs!Q16)</f>
        <v>0</v>
      </c>
      <c r="R12" s="232">
        <f ca="1">(SUMIF(Inputs!$I$4:$R$4,WorkCap!R$8,Inputs!$I$184:$R$184)*SUMIF(Inputs!$I$4:$R$4,WorkCap!R$8,Inputs!$I$186:$R$186)/30)*(Revenue!R$37-Revenue!R$30)+(SUMIF(Inputs!$I$4:$R$4,WorkCap!R$8,Inputs!$I$191:$R$191)*SUMIF(Inputs!$I$4:$R$4,WorkCap!R$8,Inputs!$I$193:$R$193)/30)*SUM(Costs!R14,Costs!R15,Costs!R17,Costs!R16)</f>
        <v>0</v>
      </c>
      <c r="S12" s="232">
        <f ca="1">(SUMIF(Inputs!$I$4:$R$4,WorkCap!S$8,Inputs!$I$184:$R$184)*SUMIF(Inputs!$I$4:$R$4,WorkCap!S$8,Inputs!$I$186:$R$186)/30)*(Revenue!S$37-Revenue!S$30)+(SUMIF(Inputs!$I$4:$R$4,WorkCap!S$8,Inputs!$I$191:$R$191)*SUMIF(Inputs!$I$4:$R$4,WorkCap!S$8,Inputs!$I$193:$R$193)/30)*SUM(Costs!S14,Costs!S15,Costs!S17,Costs!S16)</f>
        <v>0</v>
      </c>
      <c r="T12" s="232">
        <f ca="1">(SUMIF(Inputs!$I$4:$R$4,WorkCap!T$8,Inputs!$I$184:$R$184)*SUMIF(Inputs!$I$4:$R$4,WorkCap!T$8,Inputs!$I$186:$R$186)/30)*(Revenue!T$37-Revenue!T$30)+(SUMIF(Inputs!$I$4:$R$4,WorkCap!T$8,Inputs!$I$191:$R$191)*SUMIF(Inputs!$I$4:$R$4,WorkCap!T$8,Inputs!$I$193:$R$193)/30)*SUM(Costs!T14,Costs!T15,Costs!T17,Costs!T16)</f>
        <v>0</v>
      </c>
      <c r="U12" s="232">
        <f ca="1">(SUMIF(Inputs!$I$4:$R$4,WorkCap!U$8,Inputs!$I$184:$R$184)*SUMIF(Inputs!$I$4:$R$4,WorkCap!U$8,Inputs!$I$186:$R$186)/30)*(Revenue!U$37-Revenue!U$30)+(SUMIF(Inputs!$I$4:$R$4,WorkCap!U$8,Inputs!$I$191:$R$191)*SUMIF(Inputs!$I$4:$R$4,WorkCap!U$8,Inputs!$I$193:$R$193)/30)*SUM(Costs!U14,Costs!U15,Costs!U17,Costs!U16)</f>
        <v>0</v>
      </c>
      <c r="V12" s="232">
        <f ca="1">(SUMIF(Inputs!$I$4:$R$4,WorkCap!V$8,Inputs!$I$184:$R$184)*SUMIF(Inputs!$I$4:$R$4,WorkCap!V$8,Inputs!$I$186:$R$186)/30)*(Revenue!V$37-Revenue!V$30)+(SUMIF(Inputs!$I$4:$R$4,WorkCap!V$8,Inputs!$I$191:$R$191)*SUMIF(Inputs!$I$4:$R$4,WorkCap!V$8,Inputs!$I$193:$R$193)/30)*SUM(Costs!V14,Costs!V15,Costs!V17,Costs!V16)</f>
        <v>0</v>
      </c>
      <c r="W12" s="232">
        <f ca="1">(SUMIF(Inputs!$I$4:$R$4,WorkCap!W$8,Inputs!$I$184:$R$184)*SUMIF(Inputs!$I$4:$R$4,WorkCap!W$8,Inputs!$I$186:$R$186)/30)*(Revenue!W$37-Revenue!W$30)+(SUMIF(Inputs!$I$4:$R$4,WorkCap!W$8,Inputs!$I$191:$R$191)*SUMIF(Inputs!$I$4:$R$4,WorkCap!W$8,Inputs!$I$193:$R$193)/30)*SUM(Costs!W14,Costs!W15,Costs!W17,Costs!W16)</f>
        <v>0</v>
      </c>
      <c r="X12" s="232">
        <f ca="1">(SUMIF(Inputs!$I$4:$R$4,WorkCap!X$8,Inputs!$I$184:$R$184)*SUMIF(Inputs!$I$4:$R$4,WorkCap!X$8,Inputs!$I$186:$R$186)/30)*(Revenue!X$37-Revenue!X$30)+(SUMIF(Inputs!$I$4:$R$4,WorkCap!X$8,Inputs!$I$191:$R$191)*SUMIF(Inputs!$I$4:$R$4,WorkCap!X$8,Inputs!$I$193:$R$193)/30)*SUM(Costs!X14,Costs!X15,Costs!X17,Costs!X16)</f>
        <v>0</v>
      </c>
      <c r="Y12" s="232">
        <f ca="1">(SUMIF(Inputs!$I$4:$R$4,WorkCap!Y$8,Inputs!$I$184:$R$184)*SUMIF(Inputs!$I$4:$R$4,WorkCap!Y$8,Inputs!$I$186:$R$186)/30)*(Revenue!Y$37-Revenue!Y$30)+(SUMIF(Inputs!$I$4:$R$4,WorkCap!Y$8,Inputs!$I$191:$R$191)*SUMIF(Inputs!$I$4:$R$4,WorkCap!Y$8,Inputs!$I$193:$R$193)/30)*SUM(Costs!Y14,Costs!Y15,Costs!Y17,Costs!Y16)</f>
        <v>0</v>
      </c>
      <c r="Z12" s="232">
        <f ca="1">(SUMIF(Inputs!$I$4:$R$4,WorkCap!Z$8,Inputs!$I$184:$R$184)*SUMIF(Inputs!$I$4:$R$4,WorkCap!Z$8,Inputs!$I$186:$R$186)/30)*(Revenue!Z$37-Revenue!Z$30)+(SUMIF(Inputs!$I$4:$R$4,WorkCap!Z$8,Inputs!$I$191:$R$191)*SUMIF(Inputs!$I$4:$R$4,WorkCap!Z$8,Inputs!$I$193:$R$193)/30)*SUM(Costs!Z14,Costs!Z15,Costs!Z17,Costs!Z16)</f>
        <v>0</v>
      </c>
      <c r="AA12" s="232">
        <f ca="1">(SUMIF(Inputs!$I$4:$R$4,WorkCap!AA$8,Inputs!$I$184:$R$184)*SUMIF(Inputs!$I$4:$R$4,WorkCap!AA$8,Inputs!$I$186:$R$186)/30)*(Revenue!AA$37-Revenue!AA$30)+(SUMIF(Inputs!$I$4:$R$4,WorkCap!AA$8,Inputs!$I$191:$R$191)*SUMIF(Inputs!$I$4:$R$4,WorkCap!AA$8,Inputs!$I$193:$R$193)/30)*SUM(Costs!AA14,Costs!AA15,Costs!AA17,Costs!AA16)</f>
        <v>0</v>
      </c>
      <c r="AB12" s="232">
        <f ca="1">(SUMIF(Inputs!$I$4:$R$4,WorkCap!AB$8,Inputs!$I$184:$R$184)*SUMIF(Inputs!$I$4:$R$4,WorkCap!AB$8,Inputs!$I$186:$R$186)/30)*(Revenue!AB$37-Revenue!AB$30)+(SUMIF(Inputs!$I$4:$R$4,WorkCap!AB$8,Inputs!$I$191:$R$191)*SUMIF(Inputs!$I$4:$R$4,WorkCap!AB$8,Inputs!$I$193:$R$193)/30)*SUM(Costs!AB14,Costs!AB15,Costs!AB17,Costs!AB16)</f>
        <v>0</v>
      </c>
      <c r="AC12" s="232">
        <f ca="1">(SUMIF(Inputs!$I$4:$R$4,WorkCap!AC$8,Inputs!$I$184:$R$184)*SUMIF(Inputs!$I$4:$R$4,WorkCap!AC$8,Inputs!$I$186:$R$186)/30)*(Revenue!AC$37-Revenue!AC$30)+(SUMIF(Inputs!$I$4:$R$4,WorkCap!AC$8,Inputs!$I$191:$R$191)*SUMIF(Inputs!$I$4:$R$4,WorkCap!AC$8,Inputs!$I$193:$R$193)/30)*SUM(Costs!AC14,Costs!AC15,Costs!AC17,Costs!AC16)</f>
        <v>0</v>
      </c>
      <c r="AD12" s="232">
        <f ca="1">(SUMIF(Inputs!$I$4:$R$4,WorkCap!AD$8,Inputs!$I$184:$R$184)*SUMIF(Inputs!$I$4:$R$4,WorkCap!AD$8,Inputs!$I$186:$R$186)/30)*(Revenue!AD$37-Revenue!AD$30)+(SUMIF(Inputs!$I$4:$R$4,WorkCap!AD$8,Inputs!$I$191:$R$191)*SUMIF(Inputs!$I$4:$R$4,WorkCap!AD$8,Inputs!$I$193:$R$193)/30)*SUM(Costs!AD14,Costs!AD15,Costs!AD17,Costs!AD16)</f>
        <v>0</v>
      </c>
      <c r="AE12" s="232">
        <f ca="1">(SUMIF(Inputs!$I$4:$R$4,WorkCap!AE$8,Inputs!$I$184:$R$184)*SUMIF(Inputs!$I$4:$R$4,WorkCap!AE$8,Inputs!$I$186:$R$186)/30)*(Revenue!AE$37-Revenue!AE$30)+(SUMIF(Inputs!$I$4:$R$4,WorkCap!AE$8,Inputs!$I$191:$R$191)*SUMIF(Inputs!$I$4:$R$4,WorkCap!AE$8,Inputs!$I$193:$R$193)/30)*SUM(Costs!AE14,Costs!AE15,Costs!AE17,Costs!AE16)</f>
        <v>0</v>
      </c>
      <c r="AF12" s="232">
        <f ca="1">(SUMIF(Inputs!$I$4:$R$4,WorkCap!AF$8,Inputs!$I$184:$R$184)*SUMIF(Inputs!$I$4:$R$4,WorkCap!AF$8,Inputs!$I$186:$R$186)/30)*(Revenue!AF$37-Revenue!AF$30)+(SUMIF(Inputs!$I$4:$R$4,WorkCap!AF$8,Inputs!$I$191:$R$191)*SUMIF(Inputs!$I$4:$R$4,WorkCap!AF$8,Inputs!$I$193:$R$193)/30)*SUM(Costs!AF14,Costs!AF15,Costs!AF17,Costs!AF16)</f>
        <v>0</v>
      </c>
      <c r="AG12" s="232">
        <f ca="1">(SUMIF(Inputs!$I$4:$R$4,WorkCap!AG$8,Inputs!$I$184:$R$184)*SUMIF(Inputs!$I$4:$R$4,WorkCap!AG$8,Inputs!$I$186:$R$186)/30)*(Revenue!AG$37-Revenue!AG$30)+(SUMIF(Inputs!$I$4:$R$4,WorkCap!AG$8,Inputs!$I$191:$R$191)*SUMIF(Inputs!$I$4:$R$4,WorkCap!AG$8,Inputs!$I$193:$R$193)/30)*SUM(Costs!AG14,Costs!AG15,Costs!AG17,Costs!AG16)</f>
        <v>0</v>
      </c>
      <c r="AH12" s="232">
        <f ca="1">(SUMIF(Inputs!$I$4:$R$4,WorkCap!AH$8,Inputs!$I$184:$R$184)*SUMIF(Inputs!$I$4:$R$4,WorkCap!AH$8,Inputs!$I$186:$R$186)/30)*(Revenue!AH$37-Revenue!AH$30)+(SUMIF(Inputs!$I$4:$R$4,WorkCap!AH$8,Inputs!$I$191:$R$191)*SUMIF(Inputs!$I$4:$R$4,WorkCap!AH$8,Inputs!$I$193:$R$193)/30)*SUM(Costs!AH14,Costs!AH15,Costs!AH17,Costs!AH16)</f>
        <v>0</v>
      </c>
      <c r="AI12" s="232">
        <f ca="1">(SUMIF(Inputs!$I$4:$R$4,WorkCap!AI$8,Inputs!$I$184:$R$184)*SUMIF(Inputs!$I$4:$R$4,WorkCap!AI$8,Inputs!$I$186:$R$186)/30)*(Revenue!AI$37-Revenue!AI$30)+(SUMIF(Inputs!$I$4:$R$4,WorkCap!AI$8,Inputs!$I$191:$R$191)*SUMIF(Inputs!$I$4:$R$4,WorkCap!AI$8,Inputs!$I$193:$R$193)/30)*SUM(Costs!AI14,Costs!AI15,Costs!AI17,Costs!AI16)</f>
        <v>0</v>
      </c>
      <c r="AJ12" s="232">
        <f ca="1">(SUMIF(Inputs!$I$4:$R$4,WorkCap!AJ$8,Inputs!$I$184:$R$184)*SUMIF(Inputs!$I$4:$R$4,WorkCap!AJ$8,Inputs!$I$186:$R$186)/30)*(Revenue!AJ$37-Revenue!AJ$30)+(SUMIF(Inputs!$I$4:$R$4,WorkCap!AJ$8,Inputs!$I$191:$R$191)*SUMIF(Inputs!$I$4:$R$4,WorkCap!AJ$8,Inputs!$I$193:$R$193)/30)*SUM(Costs!AJ14,Costs!AJ15,Costs!AJ17,Costs!AJ16)</f>
        <v>0</v>
      </c>
      <c r="AK12" s="232">
        <f ca="1">(SUMIF(Inputs!$I$4:$R$4,WorkCap!AK$8,Inputs!$I$184:$R$184)*SUMIF(Inputs!$I$4:$R$4,WorkCap!AK$8,Inputs!$I$186:$R$186)/30)*(Revenue!AK$37-Revenue!AK$30)+(SUMIF(Inputs!$I$4:$R$4,WorkCap!AK$8,Inputs!$I$191:$R$191)*SUMIF(Inputs!$I$4:$R$4,WorkCap!AK$8,Inputs!$I$193:$R$193)/30)*SUM(Costs!AK14,Costs!AK15,Costs!AK17,Costs!AK16)</f>
        <v>0</v>
      </c>
      <c r="AL12" s="232">
        <f ca="1">(SUMIF(Inputs!$I$4:$R$4,WorkCap!AL$8,Inputs!$I$184:$R$184)*SUMIF(Inputs!$I$4:$R$4,WorkCap!AL$8,Inputs!$I$186:$R$186)/30)*(Revenue!AL$37-Revenue!AL$30)+(SUMIF(Inputs!$I$4:$R$4,WorkCap!AL$8,Inputs!$I$191:$R$191)*SUMIF(Inputs!$I$4:$R$4,WorkCap!AL$8,Inputs!$I$193:$R$193)/30)*SUM(Costs!AL14,Costs!AL15,Costs!AL17,Costs!AL16)</f>
        <v>0</v>
      </c>
      <c r="AM12" s="232">
        <f ca="1">(SUMIF(Inputs!$I$4:$R$4,WorkCap!AM$8,Inputs!$I$184:$R$184)*SUMIF(Inputs!$I$4:$R$4,WorkCap!AM$8,Inputs!$I$186:$R$186)/30)*(Revenue!AM$37-Revenue!AM$30)+(SUMIF(Inputs!$I$4:$R$4,WorkCap!AM$8,Inputs!$I$191:$R$191)*SUMIF(Inputs!$I$4:$R$4,WorkCap!AM$8,Inputs!$I$193:$R$193)/30)*SUM(Costs!AM14,Costs!AM15,Costs!AM17,Costs!AM16)</f>
        <v>0</v>
      </c>
      <c r="AN12" s="232">
        <f ca="1">(SUMIF(Inputs!$I$4:$R$4,WorkCap!AN$8,Inputs!$I$184:$R$184)*SUMIF(Inputs!$I$4:$R$4,WorkCap!AN$8,Inputs!$I$186:$R$186)/30)*(Revenue!AN$37-Revenue!AN$30)+(SUMIF(Inputs!$I$4:$R$4,WorkCap!AN$8,Inputs!$I$191:$R$191)*SUMIF(Inputs!$I$4:$R$4,WorkCap!AN$8,Inputs!$I$193:$R$193)/30)*SUM(Costs!AN14,Costs!AN15,Costs!AN17,Costs!AN16)</f>
        <v>0</v>
      </c>
      <c r="AO12" s="232">
        <f ca="1">(SUMIF(Inputs!$I$4:$R$4,WorkCap!AO$8,Inputs!$I$184:$R$184)*SUMIF(Inputs!$I$4:$R$4,WorkCap!AO$8,Inputs!$I$186:$R$186)/30)*(Revenue!AO$37-Revenue!AO$30)+(SUMIF(Inputs!$I$4:$R$4,WorkCap!AO$8,Inputs!$I$191:$R$191)*SUMIF(Inputs!$I$4:$R$4,WorkCap!AO$8,Inputs!$I$193:$R$193)/30)*SUM(Costs!AO14,Costs!AO15,Costs!AO17,Costs!AO16)</f>
        <v>0</v>
      </c>
      <c r="AP12" s="232">
        <f ca="1">(SUMIF(Inputs!$I$4:$R$4,WorkCap!AP$8,Inputs!$I$184:$R$184)*SUMIF(Inputs!$I$4:$R$4,WorkCap!AP$8,Inputs!$I$186:$R$186)/30)*(Revenue!AP$37-Revenue!AP$30)+(SUMIF(Inputs!$I$4:$R$4,WorkCap!AP$8,Inputs!$I$191:$R$191)*SUMIF(Inputs!$I$4:$R$4,WorkCap!AP$8,Inputs!$I$193:$R$193)/30)*SUM(Costs!AP14,Costs!AP15,Costs!AP17,Costs!AP16)</f>
        <v>0</v>
      </c>
      <c r="AQ12" s="232">
        <f ca="1">(SUMIF(Inputs!$I$4:$R$4,WorkCap!AQ$8,Inputs!$I$184:$R$184)*SUMIF(Inputs!$I$4:$R$4,WorkCap!AQ$8,Inputs!$I$186:$R$186)/30)*(Revenue!AQ$37-Revenue!AQ$30)+(SUMIF(Inputs!$I$4:$R$4,WorkCap!AQ$8,Inputs!$I$191:$R$191)*SUMIF(Inputs!$I$4:$R$4,WorkCap!AQ$8,Inputs!$I$193:$R$193)/30)*SUM(Costs!AQ14,Costs!AQ15,Costs!AQ17,Costs!AQ16)</f>
        <v>0</v>
      </c>
      <c r="AR12" s="232">
        <f ca="1">(SUMIF(Inputs!$I$4:$R$4,WorkCap!AR$8,Inputs!$I$184:$R$184)*SUMIF(Inputs!$I$4:$R$4,WorkCap!AR$8,Inputs!$I$186:$R$186)/30)*(Revenue!AR$37-Revenue!AR$30)+(SUMIF(Inputs!$I$4:$R$4,WorkCap!AR$8,Inputs!$I$191:$R$191)*SUMIF(Inputs!$I$4:$R$4,WorkCap!AR$8,Inputs!$I$193:$R$193)/30)*SUM(Costs!AR14,Costs!AR15,Costs!AR17,Costs!AR16)</f>
        <v>0</v>
      </c>
      <c r="AS12" s="232">
        <f ca="1">(SUMIF(Inputs!$I$4:$R$4,WorkCap!AS$8,Inputs!$I$184:$R$184)*SUMIF(Inputs!$I$4:$R$4,WorkCap!AS$8,Inputs!$I$186:$R$186)/30)*(Revenue!AS$37-Revenue!AS$30)+(SUMIF(Inputs!$I$4:$R$4,WorkCap!AS$8,Inputs!$I$191:$R$191)*SUMIF(Inputs!$I$4:$R$4,WorkCap!AS$8,Inputs!$I$193:$R$193)/30)*SUM(Costs!AS14,Costs!AS15,Costs!AS17,Costs!AS16)</f>
        <v>0</v>
      </c>
      <c r="AT12" s="232">
        <f ca="1">(SUMIF(Inputs!$I$4:$R$4,WorkCap!AT$8,Inputs!$I$184:$R$184)*SUMIF(Inputs!$I$4:$R$4,WorkCap!AT$8,Inputs!$I$186:$R$186)/30)*(Revenue!AT$37-Revenue!AT$30)+(SUMIF(Inputs!$I$4:$R$4,WorkCap!AT$8,Inputs!$I$191:$R$191)*SUMIF(Inputs!$I$4:$R$4,WorkCap!AT$8,Inputs!$I$193:$R$193)/30)*SUM(Costs!AT14,Costs!AT15,Costs!AT17,Costs!AT16)</f>
        <v>0</v>
      </c>
      <c r="AU12" s="232">
        <f ca="1">(SUMIF(Inputs!$I$4:$R$4,WorkCap!AU$8,Inputs!$I$184:$R$184)*SUMIF(Inputs!$I$4:$R$4,WorkCap!AU$8,Inputs!$I$186:$R$186)/30)*(Revenue!AU$37-Revenue!AU$30)+(SUMIF(Inputs!$I$4:$R$4,WorkCap!AU$8,Inputs!$I$191:$R$191)*SUMIF(Inputs!$I$4:$R$4,WorkCap!AU$8,Inputs!$I$193:$R$193)/30)*SUM(Costs!AU14,Costs!AU15,Costs!AU17,Costs!AU16)</f>
        <v>0</v>
      </c>
      <c r="AV12" s="232">
        <f ca="1">(SUMIF(Inputs!$I$4:$R$4,WorkCap!AV$8,Inputs!$I$184:$R$184)*SUMIF(Inputs!$I$4:$R$4,WorkCap!AV$8,Inputs!$I$186:$R$186)/30)*(Revenue!AV$37-Revenue!AV$30)+(SUMIF(Inputs!$I$4:$R$4,WorkCap!AV$8,Inputs!$I$191:$R$191)*SUMIF(Inputs!$I$4:$R$4,WorkCap!AV$8,Inputs!$I$193:$R$193)/30)*SUM(Costs!AV14,Costs!AV15,Costs!AV17,Costs!AV16)</f>
        <v>0</v>
      </c>
      <c r="AW12" s="232">
        <f ca="1">(SUMIF(Inputs!$I$4:$R$4,WorkCap!AW$8,Inputs!$I$184:$R$184)*SUMIF(Inputs!$I$4:$R$4,WorkCap!AW$8,Inputs!$I$186:$R$186)/30)*(Revenue!AW$37-Revenue!AW$30)+(SUMIF(Inputs!$I$4:$R$4,WorkCap!AW$8,Inputs!$I$191:$R$191)*SUMIF(Inputs!$I$4:$R$4,WorkCap!AW$8,Inputs!$I$193:$R$193)/30)*SUM(Costs!AW14,Costs!AW15,Costs!AW17,Costs!AW16)</f>
        <v>0</v>
      </c>
      <c r="AX12" s="232">
        <f ca="1">(SUMIF(Inputs!$I$4:$R$4,WorkCap!AX$8,Inputs!$I$184:$R$184)*SUMIF(Inputs!$I$4:$R$4,WorkCap!AX$8,Inputs!$I$186:$R$186)/30)*(Revenue!AX$37-Revenue!AX$30)+(SUMIF(Inputs!$I$4:$R$4,WorkCap!AX$8,Inputs!$I$191:$R$191)*SUMIF(Inputs!$I$4:$R$4,WorkCap!AX$8,Inputs!$I$193:$R$193)/30)*SUM(Costs!AX14,Costs!AX15,Costs!AX17,Costs!AX16)</f>
        <v>0</v>
      </c>
      <c r="AY12" s="232">
        <f ca="1">(SUMIF(Inputs!$I$4:$R$4,WorkCap!AY$8,Inputs!$I$184:$R$184)*SUMIF(Inputs!$I$4:$R$4,WorkCap!AY$8,Inputs!$I$186:$R$186)/30)*(Revenue!AY$37-Revenue!AY$30)+(SUMIF(Inputs!$I$4:$R$4,WorkCap!AY$8,Inputs!$I$191:$R$191)*SUMIF(Inputs!$I$4:$R$4,WorkCap!AY$8,Inputs!$I$193:$R$193)/30)*SUM(Costs!AY14,Costs!AY15,Costs!AY17,Costs!AY16)</f>
        <v>0</v>
      </c>
      <c r="AZ12" s="232">
        <f ca="1">(SUMIF(Inputs!$I$4:$R$4,WorkCap!AZ$8,Inputs!$I$184:$R$184)*SUMIF(Inputs!$I$4:$R$4,WorkCap!AZ$8,Inputs!$I$186:$R$186)/30)*(Revenue!AZ$37-Revenue!AZ$30)+(SUMIF(Inputs!$I$4:$R$4,WorkCap!AZ$8,Inputs!$I$191:$R$191)*SUMIF(Inputs!$I$4:$R$4,WorkCap!AZ$8,Inputs!$I$193:$R$193)/30)*SUM(Costs!AZ14,Costs!AZ15,Costs!AZ17,Costs!AZ16)</f>
        <v>0</v>
      </c>
      <c r="BA12" s="232">
        <f ca="1">(SUMIF(Inputs!$I$4:$R$4,WorkCap!BA$8,Inputs!$I$184:$R$184)*SUMIF(Inputs!$I$4:$R$4,WorkCap!BA$8,Inputs!$I$186:$R$186)/30)*(Revenue!BA$37-Revenue!BA$30)+(SUMIF(Inputs!$I$4:$R$4,WorkCap!BA$8,Inputs!$I$191:$R$191)*SUMIF(Inputs!$I$4:$R$4,WorkCap!BA$8,Inputs!$I$193:$R$193)/30)*SUM(Costs!BA14,Costs!BA15,Costs!BA17,Costs!BA16)</f>
        <v>0</v>
      </c>
      <c r="BB12" s="232">
        <f ca="1">(SUMIF(Inputs!$I$4:$R$4,WorkCap!BB$8,Inputs!$I$184:$R$184)*SUMIF(Inputs!$I$4:$R$4,WorkCap!BB$8,Inputs!$I$186:$R$186)/30)*(Revenue!BB$37-Revenue!BB$30)+(SUMIF(Inputs!$I$4:$R$4,WorkCap!BB$8,Inputs!$I$191:$R$191)*SUMIF(Inputs!$I$4:$R$4,WorkCap!BB$8,Inputs!$I$193:$R$193)/30)*SUM(Costs!BB14,Costs!BB15,Costs!BB17,Costs!BB16)</f>
        <v>0</v>
      </c>
      <c r="BC12" s="232">
        <f ca="1">(SUMIF(Inputs!$I$4:$R$4,WorkCap!BC$8,Inputs!$I$184:$R$184)*SUMIF(Inputs!$I$4:$R$4,WorkCap!BC$8,Inputs!$I$186:$R$186)/30)*(Revenue!BC$37-Revenue!BC$30)+(SUMIF(Inputs!$I$4:$R$4,WorkCap!BC$8,Inputs!$I$191:$R$191)*SUMIF(Inputs!$I$4:$R$4,WorkCap!BC$8,Inputs!$I$193:$R$193)/30)*SUM(Costs!BC14,Costs!BC15,Costs!BC17,Costs!BC16)</f>
        <v>0</v>
      </c>
      <c r="BD12" s="232">
        <f ca="1">(SUMIF(Inputs!$I$4:$R$4,WorkCap!BD$8,Inputs!$I$184:$R$184)*SUMIF(Inputs!$I$4:$R$4,WorkCap!BD$8,Inputs!$I$186:$R$186)/30)*(Revenue!BD$37-Revenue!BD$30)+(SUMIF(Inputs!$I$4:$R$4,WorkCap!BD$8,Inputs!$I$191:$R$191)*SUMIF(Inputs!$I$4:$R$4,WorkCap!BD$8,Inputs!$I$193:$R$193)/30)*SUM(Costs!BD14,Costs!BD15,Costs!BD17,Costs!BD16)</f>
        <v>0</v>
      </c>
      <c r="BE12" s="232">
        <f ca="1">(SUMIF(Inputs!$I$4:$R$4,WorkCap!BE$8,Inputs!$I$184:$R$184)*SUMIF(Inputs!$I$4:$R$4,WorkCap!BE$8,Inputs!$I$186:$R$186)/30)*(Revenue!BE$37-Revenue!BE$30)+(SUMIF(Inputs!$I$4:$R$4,WorkCap!BE$8,Inputs!$I$191:$R$191)*SUMIF(Inputs!$I$4:$R$4,WorkCap!BE$8,Inputs!$I$193:$R$193)/30)*SUM(Costs!BE14,Costs!BE15,Costs!BE17,Costs!BE16)</f>
        <v>0</v>
      </c>
      <c r="BF12" s="232">
        <f ca="1">(SUMIF(Inputs!$I$4:$R$4,WorkCap!BF$8,Inputs!$I$184:$R$184)*SUMIF(Inputs!$I$4:$R$4,WorkCap!BF$8,Inputs!$I$186:$R$186)/30)*(Revenue!BF$37-Revenue!BF$30)+(SUMIF(Inputs!$I$4:$R$4,WorkCap!BF$8,Inputs!$I$191:$R$191)*SUMIF(Inputs!$I$4:$R$4,WorkCap!BF$8,Inputs!$I$193:$R$193)/30)*SUM(Costs!BF14,Costs!BF15,Costs!BF17,Costs!BF16)</f>
        <v>0</v>
      </c>
      <c r="BG12" s="232">
        <f ca="1">(SUMIF(Inputs!$I$4:$R$4,WorkCap!BG$8,Inputs!$I$184:$R$184)*SUMIF(Inputs!$I$4:$R$4,WorkCap!BG$8,Inputs!$I$186:$R$186)/30)*(Revenue!BG$37-Revenue!BG$30)+(SUMIF(Inputs!$I$4:$R$4,WorkCap!BG$8,Inputs!$I$191:$R$191)*SUMIF(Inputs!$I$4:$R$4,WorkCap!BG$8,Inputs!$I$193:$R$193)/30)*SUM(Costs!BG14,Costs!BG15,Costs!BG17,Costs!BG16)</f>
        <v>0</v>
      </c>
      <c r="BH12" s="232">
        <f ca="1">(SUMIF(Inputs!$I$4:$R$4,WorkCap!BH$8,Inputs!$I$184:$R$184)*SUMIF(Inputs!$I$4:$R$4,WorkCap!BH$8,Inputs!$I$186:$R$186)/30)*(Revenue!BH$37-Revenue!BH$30)+(SUMIF(Inputs!$I$4:$R$4,WorkCap!BH$8,Inputs!$I$191:$R$191)*SUMIF(Inputs!$I$4:$R$4,WorkCap!BH$8,Inputs!$I$193:$R$193)/30)*SUM(Costs!BH14,Costs!BH15,Costs!BH17,Costs!BH16)</f>
        <v>0</v>
      </c>
      <c r="BI12" s="232">
        <f ca="1">(SUMIF(Inputs!$I$4:$R$4,WorkCap!BI$8,Inputs!$I$184:$R$184)*SUMIF(Inputs!$I$4:$R$4,WorkCap!BI$8,Inputs!$I$186:$R$186)/30)*(Revenue!BI$37-Revenue!BI$30)+(SUMIF(Inputs!$I$4:$R$4,WorkCap!BI$8,Inputs!$I$191:$R$191)*SUMIF(Inputs!$I$4:$R$4,WorkCap!BI$8,Inputs!$I$193:$R$193)/30)*SUM(Costs!BI14,Costs!BI15,Costs!BI17,Costs!BI16)</f>
        <v>0</v>
      </c>
      <c r="BJ12" s="232">
        <f ca="1">(SUMIF(Inputs!$I$4:$R$4,WorkCap!BJ$8,Inputs!$I$184:$R$184)*SUMIF(Inputs!$I$4:$R$4,WorkCap!BJ$8,Inputs!$I$186:$R$186)/30)*(Revenue!BJ$37-Revenue!BJ$30)+(SUMIF(Inputs!$I$4:$R$4,WorkCap!BJ$8,Inputs!$I$191:$R$191)*SUMIF(Inputs!$I$4:$R$4,WorkCap!BJ$8,Inputs!$I$193:$R$193)/30)*SUM(Costs!BJ14,Costs!BJ15,Costs!BJ17,Costs!BJ16)</f>
        <v>0</v>
      </c>
      <c r="BK12" s="232">
        <f ca="1">(SUMIF(Inputs!$I$4:$R$4,WorkCap!BK$8,Inputs!$I$184:$R$184)*SUMIF(Inputs!$I$4:$R$4,WorkCap!BK$8,Inputs!$I$186:$R$186)/30)*(Revenue!BK$37-Revenue!BK$30)+(SUMIF(Inputs!$I$4:$R$4,WorkCap!BK$8,Inputs!$I$191:$R$191)*SUMIF(Inputs!$I$4:$R$4,WorkCap!BK$8,Inputs!$I$193:$R$193)/30)*SUM(Costs!BK14,Costs!BK15,Costs!BK17,Costs!BK16)</f>
        <v>0</v>
      </c>
      <c r="BL12" s="232">
        <f ca="1">(SUMIF(Inputs!$I$4:$R$4,WorkCap!BL$8,Inputs!$I$184:$R$184)*SUMIF(Inputs!$I$4:$R$4,WorkCap!BL$8,Inputs!$I$186:$R$186)/30)*(Revenue!BL$37-Revenue!BL$30)+(SUMIF(Inputs!$I$4:$R$4,WorkCap!BL$8,Inputs!$I$191:$R$191)*SUMIF(Inputs!$I$4:$R$4,WorkCap!BL$8,Inputs!$I$193:$R$193)/30)*SUM(Costs!BL14,Costs!BL15,Costs!BL17,Costs!BL16)</f>
        <v>0</v>
      </c>
      <c r="BM12" s="232">
        <f ca="1">(SUMIF(Inputs!$I$4:$R$4,WorkCap!BM$8,Inputs!$I$184:$R$184)*SUMIF(Inputs!$I$4:$R$4,WorkCap!BM$8,Inputs!$I$186:$R$186)/30)*(Revenue!BM$37-Revenue!BM$30)+(SUMIF(Inputs!$I$4:$R$4,WorkCap!BM$8,Inputs!$I$191:$R$191)*SUMIF(Inputs!$I$4:$R$4,WorkCap!BM$8,Inputs!$I$193:$R$193)/30)*SUM(Costs!BM14,Costs!BM15,Costs!BM17,Costs!BM16)</f>
        <v>0</v>
      </c>
      <c r="BN12" s="232">
        <f ca="1">(SUMIF(Inputs!$I$4:$R$4,WorkCap!BN$8,Inputs!$I$184:$R$184)*SUMIF(Inputs!$I$4:$R$4,WorkCap!BN$8,Inputs!$I$186:$R$186)/30)*(Revenue!BN$37-Revenue!BN$30)+(SUMIF(Inputs!$I$4:$R$4,WorkCap!BN$8,Inputs!$I$191:$R$191)*SUMIF(Inputs!$I$4:$R$4,WorkCap!BN$8,Inputs!$I$193:$R$193)/30)*SUM(Costs!BN14,Costs!BN15,Costs!BN17,Costs!BN16)</f>
        <v>0</v>
      </c>
      <c r="BO12" s="232">
        <f ca="1">(SUMIF(Inputs!$I$4:$R$4,WorkCap!BO$8,Inputs!$I$184:$R$184)*SUMIF(Inputs!$I$4:$R$4,WorkCap!BO$8,Inputs!$I$186:$R$186)/30)*(Revenue!BO$37-Revenue!BO$30)+(SUMIF(Inputs!$I$4:$R$4,WorkCap!BO$8,Inputs!$I$191:$R$191)*SUMIF(Inputs!$I$4:$R$4,WorkCap!BO$8,Inputs!$I$193:$R$193)/30)*SUM(Costs!BO14,Costs!BO15,Costs!BO17,Costs!BO16)</f>
        <v>0</v>
      </c>
      <c r="BP12" s="232">
        <f ca="1">(SUMIF(Inputs!$I$4:$R$4,WorkCap!BP$8,Inputs!$I$184:$R$184)*SUMIF(Inputs!$I$4:$R$4,WorkCap!BP$8,Inputs!$I$186:$R$186)/30)*(Revenue!BP$37-Revenue!BP$30)+(SUMIF(Inputs!$I$4:$R$4,WorkCap!BP$8,Inputs!$I$191:$R$191)*SUMIF(Inputs!$I$4:$R$4,WorkCap!BP$8,Inputs!$I$193:$R$193)/30)*SUM(Costs!BP14,Costs!BP15,Costs!BP17,Costs!BP16)</f>
        <v>0</v>
      </c>
      <c r="BQ12" s="232">
        <f ca="1">(SUMIF(Inputs!$I$4:$R$4,WorkCap!BQ$8,Inputs!$I$184:$R$184)*SUMIF(Inputs!$I$4:$R$4,WorkCap!BQ$8,Inputs!$I$186:$R$186)/30)*(Revenue!BQ$37-Revenue!BQ$30)+(SUMIF(Inputs!$I$4:$R$4,WorkCap!BQ$8,Inputs!$I$191:$R$191)*SUMIF(Inputs!$I$4:$R$4,WorkCap!BQ$8,Inputs!$I$193:$R$193)/30)*SUM(Costs!BQ14,Costs!BQ15,Costs!BQ17,Costs!BQ16)</f>
        <v>0</v>
      </c>
      <c r="BR12" s="232">
        <f ca="1">(SUMIF(Inputs!$I$4:$R$4,WorkCap!BR$8,Inputs!$I$184:$R$184)*SUMIF(Inputs!$I$4:$R$4,WorkCap!BR$8,Inputs!$I$186:$R$186)/30)*(Revenue!BR$37-Revenue!BR$30)+(SUMIF(Inputs!$I$4:$R$4,WorkCap!BR$8,Inputs!$I$191:$R$191)*SUMIF(Inputs!$I$4:$R$4,WorkCap!BR$8,Inputs!$I$193:$R$193)/30)*SUM(Costs!BR14,Costs!BR15,Costs!BR17,Costs!BR16)</f>
        <v>0</v>
      </c>
      <c r="BS12" s="232">
        <f ca="1">(SUMIF(Inputs!$I$4:$R$4,WorkCap!BS$8,Inputs!$I$184:$R$184)*SUMIF(Inputs!$I$4:$R$4,WorkCap!BS$8,Inputs!$I$186:$R$186)/30)*(Revenue!BS$37-Revenue!BS$30)+(SUMIF(Inputs!$I$4:$R$4,WorkCap!BS$8,Inputs!$I$191:$R$191)*SUMIF(Inputs!$I$4:$R$4,WorkCap!BS$8,Inputs!$I$193:$R$193)/30)*SUM(Costs!BS14,Costs!BS15,Costs!BS17,Costs!BS16)</f>
        <v>0</v>
      </c>
      <c r="BT12" s="232">
        <f ca="1">(SUMIF(Inputs!$I$4:$R$4,WorkCap!BT$8,Inputs!$I$184:$R$184)*SUMIF(Inputs!$I$4:$R$4,WorkCap!BT$8,Inputs!$I$186:$R$186)/30)*(Revenue!BT$37-Revenue!BT$30)+(SUMIF(Inputs!$I$4:$R$4,WorkCap!BT$8,Inputs!$I$191:$R$191)*SUMIF(Inputs!$I$4:$R$4,WorkCap!BT$8,Inputs!$I$193:$R$193)/30)*SUM(Costs!BT14,Costs!BT15,Costs!BT17,Costs!BT16)</f>
        <v>0</v>
      </c>
      <c r="BU12" s="232">
        <f ca="1">(SUMIF(Inputs!$I$4:$R$4,WorkCap!BU$8,Inputs!$I$184:$R$184)*SUMIF(Inputs!$I$4:$R$4,WorkCap!BU$8,Inputs!$I$186:$R$186)/30)*(Revenue!BU$37-Revenue!BU$30)+(SUMIF(Inputs!$I$4:$R$4,WorkCap!BU$8,Inputs!$I$191:$R$191)*SUMIF(Inputs!$I$4:$R$4,WorkCap!BU$8,Inputs!$I$193:$R$193)/30)*SUM(Costs!BU14,Costs!BU15,Costs!BU17,Costs!BU16)</f>
        <v>0</v>
      </c>
      <c r="BV12" s="232">
        <f ca="1">(SUMIF(Inputs!$I$4:$R$4,WorkCap!BV$8,Inputs!$I$184:$R$184)*SUMIF(Inputs!$I$4:$R$4,WorkCap!BV$8,Inputs!$I$186:$R$186)/30)*(Revenue!BV$37-Revenue!BV$30)+(SUMIF(Inputs!$I$4:$R$4,WorkCap!BV$8,Inputs!$I$191:$R$191)*SUMIF(Inputs!$I$4:$R$4,WorkCap!BV$8,Inputs!$I$193:$R$193)/30)*SUM(Costs!BV14,Costs!BV15,Costs!BV17,Costs!BV16)</f>
        <v>0</v>
      </c>
      <c r="BW12" s="232">
        <f ca="1">(SUMIF(Inputs!$I$4:$R$4,WorkCap!BW$8,Inputs!$I$184:$R$184)*SUMIF(Inputs!$I$4:$R$4,WorkCap!BW$8,Inputs!$I$186:$R$186)/30)*(Revenue!BW$37-Revenue!BW$30)+(SUMIF(Inputs!$I$4:$R$4,WorkCap!BW$8,Inputs!$I$191:$R$191)*SUMIF(Inputs!$I$4:$R$4,WorkCap!BW$8,Inputs!$I$193:$R$193)/30)*SUM(Costs!BW14,Costs!BW15,Costs!BW17,Costs!BW16)</f>
        <v>0</v>
      </c>
      <c r="BX12" s="232">
        <f ca="1">(SUMIF(Inputs!$I$4:$R$4,WorkCap!BX$8,Inputs!$I$184:$R$184)*SUMIF(Inputs!$I$4:$R$4,WorkCap!BX$8,Inputs!$I$186:$R$186)/30)*(Revenue!BX$37-Revenue!BX$30)+(SUMIF(Inputs!$I$4:$R$4,WorkCap!BX$8,Inputs!$I$191:$R$191)*SUMIF(Inputs!$I$4:$R$4,WorkCap!BX$8,Inputs!$I$193:$R$193)/30)*SUM(Costs!BX14,Costs!BX15,Costs!BX17,Costs!BX16)</f>
        <v>0</v>
      </c>
      <c r="BY12" s="232">
        <f ca="1">(SUMIF(Inputs!$I$4:$R$4,WorkCap!BY$8,Inputs!$I$184:$R$184)*SUMIF(Inputs!$I$4:$R$4,WorkCap!BY$8,Inputs!$I$186:$R$186)/30)*(Revenue!BY$37-Revenue!BY$30)+(SUMIF(Inputs!$I$4:$R$4,WorkCap!BY$8,Inputs!$I$191:$R$191)*SUMIF(Inputs!$I$4:$R$4,WorkCap!BY$8,Inputs!$I$193:$R$193)/30)*SUM(Costs!BY14,Costs!BY15,Costs!BY17,Costs!BY16)</f>
        <v>0</v>
      </c>
      <c r="BZ12" s="232">
        <f ca="1">(SUMIF(Inputs!$I$4:$R$4,WorkCap!BZ$8,Inputs!$I$184:$R$184)*SUMIF(Inputs!$I$4:$R$4,WorkCap!BZ$8,Inputs!$I$186:$R$186)/30)*(Revenue!BZ$37-Revenue!BZ$30)+(SUMIF(Inputs!$I$4:$R$4,WorkCap!BZ$8,Inputs!$I$191:$R$191)*SUMIF(Inputs!$I$4:$R$4,WorkCap!BZ$8,Inputs!$I$193:$R$193)/30)*SUM(Costs!BZ14,Costs!BZ15,Costs!BZ17,Costs!BZ16)</f>
        <v>0</v>
      </c>
      <c r="CA12" s="232">
        <f ca="1">(SUMIF(Inputs!$I$4:$R$4,WorkCap!CA$8,Inputs!$I$184:$R$184)*SUMIF(Inputs!$I$4:$R$4,WorkCap!CA$8,Inputs!$I$186:$R$186)/30)*(Revenue!CA$37-Revenue!CA$30)+(SUMIF(Inputs!$I$4:$R$4,WorkCap!CA$8,Inputs!$I$191:$R$191)*SUMIF(Inputs!$I$4:$R$4,WorkCap!CA$8,Inputs!$I$193:$R$193)/30)*SUM(Costs!CA14,Costs!CA15,Costs!CA17,Costs!CA16)</f>
        <v>0</v>
      </c>
      <c r="CB12" s="232">
        <f ca="1">(SUMIF(Inputs!$I$4:$R$4,WorkCap!CB$8,Inputs!$I$184:$R$184)*SUMIF(Inputs!$I$4:$R$4,WorkCap!CB$8,Inputs!$I$186:$R$186)/30)*(Revenue!CB$37-Revenue!CB$30)+(SUMIF(Inputs!$I$4:$R$4,WorkCap!CB$8,Inputs!$I$191:$R$191)*SUMIF(Inputs!$I$4:$R$4,WorkCap!CB$8,Inputs!$I$193:$R$193)/30)*SUM(Costs!CB14,Costs!CB15,Costs!CB17,Costs!CB16)</f>
        <v>0</v>
      </c>
      <c r="CC12" s="232">
        <f ca="1">(SUMIF(Inputs!$I$4:$R$4,WorkCap!CC$8,Inputs!$I$184:$R$184)*SUMIF(Inputs!$I$4:$R$4,WorkCap!CC$8,Inputs!$I$186:$R$186)/30)*(Revenue!CC$37-Revenue!CC$30)+(SUMIF(Inputs!$I$4:$R$4,WorkCap!CC$8,Inputs!$I$191:$R$191)*SUMIF(Inputs!$I$4:$R$4,WorkCap!CC$8,Inputs!$I$193:$R$193)/30)*SUM(Costs!CC14,Costs!CC15,Costs!CC17,Costs!CC16)</f>
        <v>0</v>
      </c>
      <c r="CD12" s="232">
        <f ca="1">(SUMIF(Inputs!$I$4:$R$4,WorkCap!CD$8,Inputs!$I$184:$R$184)*SUMIF(Inputs!$I$4:$R$4,WorkCap!CD$8,Inputs!$I$186:$R$186)/30)*(Revenue!CD$37-Revenue!CD$30)+(SUMIF(Inputs!$I$4:$R$4,WorkCap!CD$8,Inputs!$I$191:$R$191)*SUMIF(Inputs!$I$4:$R$4,WorkCap!CD$8,Inputs!$I$193:$R$193)/30)*SUM(Costs!CD14,Costs!CD15,Costs!CD17,Costs!CD16)</f>
        <v>0</v>
      </c>
      <c r="CE12" s="232">
        <f ca="1">(SUMIF(Inputs!$I$4:$R$4,WorkCap!CE$8,Inputs!$I$184:$R$184)*SUMIF(Inputs!$I$4:$R$4,WorkCap!CE$8,Inputs!$I$186:$R$186)/30)*(Revenue!CE$37-Revenue!CE$30)+(SUMIF(Inputs!$I$4:$R$4,WorkCap!CE$8,Inputs!$I$191:$R$191)*SUMIF(Inputs!$I$4:$R$4,WorkCap!CE$8,Inputs!$I$193:$R$193)/30)*SUM(Costs!CE14,Costs!CE15,Costs!CE17,Costs!CE16)</f>
        <v>0</v>
      </c>
      <c r="CF12" s="232">
        <f ca="1">(SUMIF(Inputs!$I$4:$R$4,WorkCap!CF$8,Inputs!$I$184:$R$184)*SUMIF(Inputs!$I$4:$R$4,WorkCap!CF$8,Inputs!$I$186:$R$186)/30)*(Revenue!CF$37-Revenue!CF$30)+(SUMIF(Inputs!$I$4:$R$4,WorkCap!CF$8,Inputs!$I$191:$R$191)*SUMIF(Inputs!$I$4:$R$4,WorkCap!CF$8,Inputs!$I$193:$R$193)/30)*SUM(Costs!CF14,Costs!CF15,Costs!CF17,Costs!CF16)</f>
        <v>0</v>
      </c>
      <c r="CG12" s="232">
        <f ca="1">(SUMIF(Inputs!$I$4:$R$4,WorkCap!CG$8,Inputs!$I$184:$R$184)*SUMIF(Inputs!$I$4:$R$4,WorkCap!CG$8,Inputs!$I$186:$R$186)/30)*(Revenue!CG$37-Revenue!CG$30)+(SUMIF(Inputs!$I$4:$R$4,WorkCap!CG$8,Inputs!$I$191:$R$191)*SUMIF(Inputs!$I$4:$R$4,WorkCap!CG$8,Inputs!$I$193:$R$193)/30)*SUM(Costs!CG14,Costs!CG15,Costs!CG17,Costs!CG16)</f>
        <v>0</v>
      </c>
      <c r="CH12" s="232">
        <f ca="1">(SUMIF(Inputs!$I$4:$R$4,WorkCap!CH$8,Inputs!$I$184:$R$184)*SUMIF(Inputs!$I$4:$R$4,WorkCap!CH$8,Inputs!$I$186:$R$186)/30)*(Revenue!CH$37-Revenue!CH$30)+(SUMIF(Inputs!$I$4:$R$4,WorkCap!CH$8,Inputs!$I$191:$R$191)*SUMIF(Inputs!$I$4:$R$4,WorkCap!CH$8,Inputs!$I$193:$R$193)/30)*SUM(Costs!CH14,Costs!CH15,Costs!CH17,Costs!CH16)</f>
        <v>0</v>
      </c>
      <c r="CI12" s="232">
        <f ca="1">(SUMIF(Inputs!$I$4:$R$4,WorkCap!CI$8,Inputs!$I$184:$R$184)*SUMIF(Inputs!$I$4:$R$4,WorkCap!CI$8,Inputs!$I$186:$R$186)/30)*(Revenue!CI$37-Revenue!CI$30)+(SUMIF(Inputs!$I$4:$R$4,WorkCap!CI$8,Inputs!$I$191:$R$191)*SUMIF(Inputs!$I$4:$R$4,WorkCap!CI$8,Inputs!$I$193:$R$193)/30)*SUM(Costs!CI14,Costs!CI15,Costs!CI17,Costs!CI16)</f>
        <v>0</v>
      </c>
      <c r="CJ12" s="232">
        <f ca="1">(SUMIF(Inputs!$I$4:$R$4,WorkCap!CJ$8,Inputs!$I$184:$R$184)*SUMIF(Inputs!$I$4:$R$4,WorkCap!CJ$8,Inputs!$I$186:$R$186)/30)*(Revenue!CJ$37-Revenue!CJ$30)+(SUMIF(Inputs!$I$4:$R$4,WorkCap!CJ$8,Inputs!$I$191:$R$191)*SUMIF(Inputs!$I$4:$R$4,WorkCap!CJ$8,Inputs!$I$193:$R$193)/30)*SUM(Costs!CJ14,Costs!CJ15,Costs!CJ17,Costs!CJ16)</f>
        <v>0</v>
      </c>
      <c r="CK12" s="232">
        <f ca="1">(SUMIF(Inputs!$I$4:$R$4,WorkCap!CK$8,Inputs!$I$184:$R$184)*SUMIF(Inputs!$I$4:$R$4,WorkCap!CK$8,Inputs!$I$186:$R$186)/30)*(Revenue!CK$37-Revenue!CK$30)+(SUMIF(Inputs!$I$4:$R$4,WorkCap!CK$8,Inputs!$I$191:$R$191)*SUMIF(Inputs!$I$4:$R$4,WorkCap!CK$8,Inputs!$I$193:$R$193)/30)*SUM(Costs!CK14,Costs!CK15,Costs!CK17,Costs!CK16)</f>
        <v>0</v>
      </c>
      <c r="CL12" s="232">
        <f ca="1">(SUMIF(Inputs!$I$4:$R$4,WorkCap!CL$8,Inputs!$I$184:$R$184)*SUMIF(Inputs!$I$4:$R$4,WorkCap!CL$8,Inputs!$I$186:$R$186)/30)*(Revenue!CL$37-Revenue!CL$30)+(SUMIF(Inputs!$I$4:$R$4,WorkCap!CL$8,Inputs!$I$191:$R$191)*SUMIF(Inputs!$I$4:$R$4,WorkCap!CL$8,Inputs!$I$193:$R$193)/30)*SUM(Costs!CL14,Costs!CL15,Costs!CL17,Costs!CL16)</f>
        <v>0</v>
      </c>
      <c r="CM12" s="232">
        <f ca="1">(SUMIF(Inputs!$I$4:$R$4,WorkCap!CM$8,Inputs!$I$184:$R$184)*SUMIF(Inputs!$I$4:$R$4,WorkCap!CM$8,Inputs!$I$186:$R$186)/30)*(Revenue!CM$37-Revenue!CM$30)+(SUMIF(Inputs!$I$4:$R$4,WorkCap!CM$8,Inputs!$I$191:$R$191)*SUMIF(Inputs!$I$4:$R$4,WorkCap!CM$8,Inputs!$I$193:$R$193)/30)*SUM(Costs!CM14,Costs!CM15,Costs!CM17,Costs!CM16)</f>
        <v>0</v>
      </c>
      <c r="CN12" s="232">
        <f ca="1">(SUMIF(Inputs!$I$4:$R$4,WorkCap!CN$8,Inputs!$I$184:$R$184)*SUMIF(Inputs!$I$4:$R$4,WorkCap!CN$8,Inputs!$I$186:$R$186)/30)*(Revenue!CN$37-Revenue!CN$30)+(SUMIF(Inputs!$I$4:$R$4,WorkCap!CN$8,Inputs!$I$191:$R$191)*SUMIF(Inputs!$I$4:$R$4,WorkCap!CN$8,Inputs!$I$193:$R$193)/30)*SUM(Costs!CN14,Costs!CN15,Costs!CN17,Costs!CN16)</f>
        <v>0</v>
      </c>
      <c r="CO12" s="232">
        <f ca="1">(SUMIF(Inputs!$I$4:$R$4,WorkCap!CO$8,Inputs!$I$184:$R$184)*SUMIF(Inputs!$I$4:$R$4,WorkCap!CO$8,Inputs!$I$186:$R$186)/30)*(Revenue!CO$37-Revenue!CO$30)+(SUMIF(Inputs!$I$4:$R$4,WorkCap!CO$8,Inputs!$I$191:$R$191)*SUMIF(Inputs!$I$4:$R$4,WorkCap!CO$8,Inputs!$I$193:$R$193)/30)*SUM(Costs!CO14,Costs!CO15,Costs!CO17,Costs!CO16)</f>
        <v>0</v>
      </c>
      <c r="CP12" s="232">
        <f ca="1">(SUMIF(Inputs!$I$4:$R$4,WorkCap!CP$8,Inputs!$I$184:$R$184)*SUMIF(Inputs!$I$4:$R$4,WorkCap!CP$8,Inputs!$I$186:$R$186)/30)*(Revenue!CP$37-Revenue!CP$30)+(SUMIF(Inputs!$I$4:$R$4,WorkCap!CP$8,Inputs!$I$191:$R$191)*SUMIF(Inputs!$I$4:$R$4,WorkCap!CP$8,Inputs!$I$193:$R$193)/30)*SUM(Costs!CP14,Costs!CP15,Costs!CP17,Costs!CP16)</f>
        <v>0</v>
      </c>
      <c r="CQ12" s="232">
        <f ca="1">(SUMIF(Inputs!$I$4:$R$4,WorkCap!CQ$8,Inputs!$I$184:$R$184)*SUMIF(Inputs!$I$4:$R$4,WorkCap!CQ$8,Inputs!$I$186:$R$186)/30)*(Revenue!CQ$37-Revenue!CQ$30)+(SUMIF(Inputs!$I$4:$R$4,WorkCap!CQ$8,Inputs!$I$191:$R$191)*SUMIF(Inputs!$I$4:$R$4,WorkCap!CQ$8,Inputs!$I$193:$R$193)/30)*SUM(Costs!CQ14,Costs!CQ15,Costs!CQ17,Costs!CQ16)</f>
        <v>0</v>
      </c>
      <c r="CR12" s="232">
        <f ca="1">(SUMIF(Inputs!$I$4:$R$4,WorkCap!CR$8,Inputs!$I$184:$R$184)*SUMIF(Inputs!$I$4:$R$4,WorkCap!CR$8,Inputs!$I$186:$R$186)/30)*(Revenue!CR$37-Revenue!CR$30)+(SUMIF(Inputs!$I$4:$R$4,WorkCap!CR$8,Inputs!$I$191:$R$191)*SUMIF(Inputs!$I$4:$R$4,WorkCap!CR$8,Inputs!$I$193:$R$193)/30)*SUM(Costs!CR14,Costs!CR15,Costs!CR17,Costs!CR16)</f>
        <v>0</v>
      </c>
      <c r="CS12" s="232">
        <f ca="1">(SUMIF(Inputs!$I$4:$R$4,WorkCap!CS$8,Inputs!$I$184:$R$184)*SUMIF(Inputs!$I$4:$R$4,WorkCap!CS$8,Inputs!$I$186:$R$186)/30)*(Revenue!CS$37-Revenue!CS$30)+(SUMIF(Inputs!$I$4:$R$4,WorkCap!CS$8,Inputs!$I$191:$R$191)*SUMIF(Inputs!$I$4:$R$4,WorkCap!CS$8,Inputs!$I$193:$R$193)/30)*SUM(Costs!CS14,Costs!CS15,Costs!CS17,Costs!CS16)</f>
        <v>0</v>
      </c>
      <c r="CT12" s="232">
        <f ca="1">(SUMIF(Inputs!$I$4:$R$4,WorkCap!CT$8,Inputs!$I$184:$R$184)*SUMIF(Inputs!$I$4:$R$4,WorkCap!CT$8,Inputs!$I$186:$R$186)/30)*(Revenue!CT$37-Revenue!CT$30)+(SUMIF(Inputs!$I$4:$R$4,WorkCap!CT$8,Inputs!$I$191:$R$191)*SUMIF(Inputs!$I$4:$R$4,WorkCap!CT$8,Inputs!$I$193:$R$193)/30)*SUM(Costs!CT14,Costs!CT15,Costs!CT17,Costs!CT16)</f>
        <v>0</v>
      </c>
      <c r="CU12" s="232">
        <f ca="1">(SUMIF(Inputs!$I$4:$R$4,WorkCap!CU$8,Inputs!$I$184:$R$184)*SUMIF(Inputs!$I$4:$R$4,WorkCap!CU$8,Inputs!$I$186:$R$186)/30)*(Revenue!CU$37-Revenue!CU$30)+(SUMIF(Inputs!$I$4:$R$4,WorkCap!CU$8,Inputs!$I$191:$R$191)*SUMIF(Inputs!$I$4:$R$4,WorkCap!CU$8,Inputs!$I$193:$R$193)/30)*SUM(Costs!CU14,Costs!CU15,Costs!CU17,Costs!CU16)</f>
        <v>0</v>
      </c>
      <c r="CV12" s="232">
        <f ca="1">(SUMIF(Inputs!$I$4:$R$4,WorkCap!CV$8,Inputs!$I$184:$R$184)*SUMIF(Inputs!$I$4:$R$4,WorkCap!CV$8,Inputs!$I$186:$R$186)/30)*(Revenue!CV$37-Revenue!CV$30)+(SUMIF(Inputs!$I$4:$R$4,WorkCap!CV$8,Inputs!$I$191:$R$191)*SUMIF(Inputs!$I$4:$R$4,WorkCap!CV$8,Inputs!$I$193:$R$193)/30)*SUM(Costs!CV14,Costs!CV15,Costs!CV17,Costs!CV16)</f>
        <v>0</v>
      </c>
      <c r="CW12" s="232">
        <f ca="1">(SUMIF(Inputs!$I$4:$R$4,WorkCap!CW$8,Inputs!$I$184:$R$184)*SUMIF(Inputs!$I$4:$R$4,WorkCap!CW$8,Inputs!$I$186:$R$186)/30)*(Revenue!CW$37-Revenue!CW$30)+(SUMIF(Inputs!$I$4:$R$4,WorkCap!CW$8,Inputs!$I$191:$R$191)*SUMIF(Inputs!$I$4:$R$4,WorkCap!CW$8,Inputs!$I$193:$R$193)/30)*SUM(Costs!CW14,Costs!CW15,Costs!CW17,Costs!CW16)</f>
        <v>0</v>
      </c>
      <c r="CX12" s="232">
        <f ca="1">(SUMIF(Inputs!$I$4:$R$4,WorkCap!CX$8,Inputs!$I$184:$R$184)*SUMIF(Inputs!$I$4:$R$4,WorkCap!CX$8,Inputs!$I$186:$R$186)/30)*(Revenue!CX$37-Revenue!CX$30)+(SUMIF(Inputs!$I$4:$R$4,WorkCap!CX$8,Inputs!$I$191:$R$191)*SUMIF(Inputs!$I$4:$R$4,WorkCap!CX$8,Inputs!$I$193:$R$193)/30)*SUM(Costs!CX14,Costs!CX15,Costs!CX17,Costs!CX16)</f>
        <v>0</v>
      </c>
      <c r="CY12" s="232">
        <f ca="1">(SUMIF(Inputs!$I$4:$R$4,WorkCap!CY$8,Inputs!$I$184:$R$184)*SUMIF(Inputs!$I$4:$R$4,WorkCap!CY$8,Inputs!$I$186:$R$186)/30)*(Revenue!CY$37-Revenue!CY$30)+(SUMIF(Inputs!$I$4:$R$4,WorkCap!CY$8,Inputs!$I$191:$R$191)*SUMIF(Inputs!$I$4:$R$4,WorkCap!CY$8,Inputs!$I$193:$R$193)/30)*SUM(Costs!CY14,Costs!CY15,Costs!CY17,Costs!CY16)</f>
        <v>0</v>
      </c>
      <c r="CZ12" s="232">
        <f ca="1">(SUMIF(Inputs!$I$4:$R$4,WorkCap!CZ$8,Inputs!$I$184:$R$184)*SUMIF(Inputs!$I$4:$R$4,WorkCap!CZ$8,Inputs!$I$186:$R$186)/30)*(Revenue!CZ$37-Revenue!CZ$30)+(SUMIF(Inputs!$I$4:$R$4,WorkCap!CZ$8,Inputs!$I$191:$R$191)*SUMIF(Inputs!$I$4:$R$4,WorkCap!CZ$8,Inputs!$I$193:$R$193)/30)*SUM(Costs!CZ14,Costs!CZ15,Costs!CZ17,Costs!CZ16)</f>
        <v>0</v>
      </c>
      <c r="DA12" s="232">
        <f ca="1">(SUMIF(Inputs!$I$4:$R$4,WorkCap!DA$8,Inputs!$I$184:$R$184)*SUMIF(Inputs!$I$4:$R$4,WorkCap!DA$8,Inputs!$I$186:$R$186)/30)*(Revenue!DA$37-Revenue!DA$30)+(SUMIF(Inputs!$I$4:$R$4,WorkCap!DA$8,Inputs!$I$191:$R$191)*SUMIF(Inputs!$I$4:$R$4,WorkCap!DA$8,Inputs!$I$193:$R$193)/30)*SUM(Costs!DA14,Costs!DA15,Costs!DA17,Costs!DA16)</f>
        <v>0</v>
      </c>
      <c r="DB12" s="232">
        <f ca="1">(SUMIF(Inputs!$I$4:$R$4,WorkCap!DB$8,Inputs!$I$184:$R$184)*SUMIF(Inputs!$I$4:$R$4,WorkCap!DB$8,Inputs!$I$186:$R$186)/30)*(Revenue!DB$37-Revenue!DB$30)+(SUMIF(Inputs!$I$4:$R$4,WorkCap!DB$8,Inputs!$I$191:$R$191)*SUMIF(Inputs!$I$4:$R$4,WorkCap!DB$8,Inputs!$I$193:$R$193)/30)*SUM(Costs!DB14,Costs!DB15,Costs!DB17,Costs!DB16)</f>
        <v>0</v>
      </c>
      <c r="DC12" s="232">
        <f ca="1">(SUMIF(Inputs!$I$4:$R$4,WorkCap!DC$8,Inputs!$I$184:$R$184)*SUMIF(Inputs!$I$4:$R$4,WorkCap!DC$8,Inputs!$I$186:$R$186)/30)*(Revenue!DC$37-Revenue!DC$30)+(SUMIF(Inputs!$I$4:$R$4,WorkCap!DC$8,Inputs!$I$191:$R$191)*SUMIF(Inputs!$I$4:$R$4,WorkCap!DC$8,Inputs!$I$193:$R$193)/30)*SUM(Costs!DC14,Costs!DC15,Costs!DC17,Costs!DC16)</f>
        <v>0</v>
      </c>
      <c r="DD12" s="232">
        <f ca="1">(SUMIF(Inputs!$I$4:$R$4,WorkCap!DD$8,Inputs!$I$184:$R$184)*SUMIF(Inputs!$I$4:$R$4,WorkCap!DD$8,Inputs!$I$186:$R$186)/30)*(Revenue!DD$37-Revenue!DD$30)+(SUMIF(Inputs!$I$4:$R$4,WorkCap!DD$8,Inputs!$I$191:$R$191)*SUMIF(Inputs!$I$4:$R$4,WorkCap!DD$8,Inputs!$I$193:$R$193)/30)*SUM(Costs!DD14,Costs!DD15,Costs!DD17,Costs!DD16)</f>
        <v>0</v>
      </c>
      <c r="DE12" s="232">
        <f ca="1">(SUMIF(Inputs!$I$4:$R$4,WorkCap!DE$8,Inputs!$I$184:$R$184)*SUMIF(Inputs!$I$4:$R$4,WorkCap!DE$8,Inputs!$I$186:$R$186)/30)*(Revenue!DE$37-Revenue!DE$30)+(SUMIF(Inputs!$I$4:$R$4,WorkCap!DE$8,Inputs!$I$191:$R$191)*SUMIF(Inputs!$I$4:$R$4,WorkCap!DE$8,Inputs!$I$193:$R$193)/30)*SUM(Costs!DE14,Costs!DE15,Costs!DE17,Costs!DE16)</f>
        <v>0</v>
      </c>
      <c r="DF12" s="232">
        <f ca="1">(SUMIF(Inputs!$I$4:$R$4,WorkCap!DF$8,Inputs!$I$184:$R$184)*SUMIF(Inputs!$I$4:$R$4,WorkCap!DF$8,Inputs!$I$186:$R$186)/30)*(Revenue!DF$37-Revenue!DF$30)+(SUMIF(Inputs!$I$4:$R$4,WorkCap!DF$8,Inputs!$I$191:$R$191)*SUMIF(Inputs!$I$4:$R$4,WorkCap!DF$8,Inputs!$I$193:$R$193)/30)*SUM(Costs!DF14,Costs!DF15,Costs!DF17,Costs!DF16)</f>
        <v>0</v>
      </c>
      <c r="DG12" s="232">
        <f ca="1">(SUMIF(Inputs!$I$4:$R$4,WorkCap!DG$8,Inputs!$I$184:$R$184)*SUMIF(Inputs!$I$4:$R$4,WorkCap!DG$8,Inputs!$I$186:$R$186)/30)*(Revenue!DG$37-Revenue!DG$30)+(SUMIF(Inputs!$I$4:$R$4,WorkCap!DG$8,Inputs!$I$191:$R$191)*SUMIF(Inputs!$I$4:$R$4,WorkCap!DG$8,Inputs!$I$193:$R$193)/30)*SUM(Costs!DG14,Costs!DG15,Costs!DG17,Costs!DG16)</f>
        <v>0</v>
      </c>
      <c r="DH12" s="232">
        <f ca="1">(SUMIF(Inputs!$I$4:$R$4,WorkCap!DH$8,Inputs!$I$184:$R$184)*SUMIF(Inputs!$I$4:$R$4,WorkCap!DH$8,Inputs!$I$186:$R$186)/30)*(Revenue!DH$37-Revenue!DH$30)+(SUMIF(Inputs!$I$4:$R$4,WorkCap!DH$8,Inputs!$I$191:$R$191)*SUMIF(Inputs!$I$4:$R$4,WorkCap!DH$8,Inputs!$I$193:$R$193)/30)*SUM(Costs!DH14,Costs!DH15,Costs!DH17,Costs!DH16)</f>
        <v>0</v>
      </c>
      <c r="DI12" s="232">
        <f ca="1">(SUMIF(Inputs!$I$4:$R$4,WorkCap!DI$8,Inputs!$I$184:$R$184)*SUMIF(Inputs!$I$4:$R$4,WorkCap!DI$8,Inputs!$I$186:$R$186)/30)*(Revenue!DI$37-Revenue!DI$30)+(SUMIF(Inputs!$I$4:$R$4,WorkCap!DI$8,Inputs!$I$191:$R$191)*SUMIF(Inputs!$I$4:$R$4,WorkCap!DI$8,Inputs!$I$193:$R$193)/30)*SUM(Costs!DI14,Costs!DI15,Costs!DI17,Costs!DI16)</f>
        <v>0</v>
      </c>
      <c r="DJ12" s="232">
        <f ca="1">(SUMIF(Inputs!$I$4:$R$4,WorkCap!DJ$8,Inputs!$I$184:$R$184)*SUMIF(Inputs!$I$4:$R$4,WorkCap!DJ$8,Inputs!$I$186:$R$186)/30)*(Revenue!DJ$37-Revenue!DJ$30)+(SUMIF(Inputs!$I$4:$R$4,WorkCap!DJ$8,Inputs!$I$191:$R$191)*SUMIF(Inputs!$I$4:$R$4,WorkCap!DJ$8,Inputs!$I$193:$R$193)/30)*SUM(Costs!DJ14,Costs!DJ15,Costs!DJ17,Costs!DJ16)</f>
        <v>0</v>
      </c>
      <c r="DK12" s="232">
        <f ca="1">(SUMIF(Inputs!$I$4:$R$4,WorkCap!DK$8,Inputs!$I$184:$R$184)*SUMIF(Inputs!$I$4:$R$4,WorkCap!DK$8,Inputs!$I$186:$R$186)/30)*(Revenue!DK$37-Revenue!DK$30)+(SUMIF(Inputs!$I$4:$R$4,WorkCap!DK$8,Inputs!$I$191:$R$191)*SUMIF(Inputs!$I$4:$R$4,WorkCap!DK$8,Inputs!$I$193:$R$193)/30)*SUM(Costs!DK14,Costs!DK15,Costs!DK17,Costs!DK16)</f>
        <v>0</v>
      </c>
      <c r="DL12" s="232">
        <f ca="1">(SUMIF(Inputs!$I$4:$R$4,WorkCap!DL$8,Inputs!$I$184:$R$184)*SUMIF(Inputs!$I$4:$R$4,WorkCap!DL$8,Inputs!$I$186:$R$186)/30)*(Revenue!DL$37-Revenue!DL$30)+(SUMIF(Inputs!$I$4:$R$4,WorkCap!DL$8,Inputs!$I$191:$R$191)*SUMIF(Inputs!$I$4:$R$4,WorkCap!DL$8,Inputs!$I$193:$R$193)/30)*SUM(Costs!DL14,Costs!DL15,Costs!DL17,Costs!DL16)</f>
        <v>0</v>
      </c>
      <c r="DM12" s="232">
        <f ca="1">(SUMIF(Inputs!$I$4:$R$4,WorkCap!DM$8,Inputs!$I$184:$R$184)*SUMIF(Inputs!$I$4:$R$4,WorkCap!DM$8,Inputs!$I$186:$R$186)/30)*(Revenue!DM$37-Revenue!DM$30)+(SUMIF(Inputs!$I$4:$R$4,WorkCap!DM$8,Inputs!$I$191:$R$191)*SUMIF(Inputs!$I$4:$R$4,WorkCap!DM$8,Inputs!$I$193:$R$193)/30)*SUM(Costs!DM14,Costs!DM15,Costs!DM17,Costs!DM16)</f>
        <v>0</v>
      </c>
      <c r="DN12" s="232">
        <f ca="1">(SUMIF(Inputs!$I$4:$R$4,WorkCap!DN$8,Inputs!$I$184:$R$184)*SUMIF(Inputs!$I$4:$R$4,WorkCap!DN$8,Inputs!$I$186:$R$186)/30)*(Revenue!DN$37-Revenue!DN$30)+(SUMIF(Inputs!$I$4:$R$4,WorkCap!DN$8,Inputs!$I$191:$R$191)*SUMIF(Inputs!$I$4:$R$4,WorkCap!DN$8,Inputs!$I$193:$R$193)/30)*SUM(Costs!DN14,Costs!DN15,Costs!DN17,Costs!DN16)</f>
        <v>0</v>
      </c>
      <c r="DO12" s="232">
        <f ca="1">(SUMIF(Inputs!$I$4:$R$4,WorkCap!DO$8,Inputs!$I$184:$R$184)*SUMIF(Inputs!$I$4:$R$4,WorkCap!DO$8,Inputs!$I$186:$R$186)/30)*(Revenue!DO$37-Revenue!DO$30)+(SUMIF(Inputs!$I$4:$R$4,WorkCap!DO$8,Inputs!$I$191:$R$191)*SUMIF(Inputs!$I$4:$R$4,WorkCap!DO$8,Inputs!$I$193:$R$193)/30)*SUM(Costs!DO14,Costs!DO15,Costs!DO17,Costs!DO16)</f>
        <v>0</v>
      </c>
      <c r="DP12" s="232">
        <f ca="1">(SUMIF(Inputs!$I$4:$R$4,WorkCap!DP$8,Inputs!$I$184:$R$184)*SUMIF(Inputs!$I$4:$R$4,WorkCap!DP$8,Inputs!$I$186:$R$186)/30)*(Revenue!DP$37-Revenue!DP$30)+(SUMIF(Inputs!$I$4:$R$4,WorkCap!DP$8,Inputs!$I$191:$R$191)*SUMIF(Inputs!$I$4:$R$4,WorkCap!DP$8,Inputs!$I$193:$R$193)/30)*SUM(Costs!DP14,Costs!DP15,Costs!DP17,Costs!DP16)</f>
        <v>0</v>
      </c>
      <c r="DQ12" s="232">
        <f ca="1">(SUMIF(Inputs!$I$4:$R$4,WorkCap!DQ$8,Inputs!$I$184:$R$184)*SUMIF(Inputs!$I$4:$R$4,WorkCap!DQ$8,Inputs!$I$186:$R$186)/30)*(Revenue!DQ$37-Revenue!DQ$30)+(SUMIF(Inputs!$I$4:$R$4,WorkCap!DQ$8,Inputs!$I$191:$R$191)*SUMIF(Inputs!$I$4:$R$4,WorkCap!DQ$8,Inputs!$I$193:$R$193)/30)*SUM(Costs!DQ14,Costs!DQ15,Costs!DQ17,Costs!DQ16)</f>
        <v>0</v>
      </c>
      <c r="DR12" s="232">
        <f ca="1">(SUMIF(Inputs!$I$4:$R$4,WorkCap!DR$8,Inputs!$I$184:$R$184)*SUMIF(Inputs!$I$4:$R$4,WorkCap!DR$8,Inputs!$I$186:$R$186)/30)*(Revenue!DR$37-Revenue!DR$30)+(SUMIF(Inputs!$I$4:$R$4,WorkCap!DR$8,Inputs!$I$191:$R$191)*SUMIF(Inputs!$I$4:$R$4,WorkCap!DR$8,Inputs!$I$193:$R$193)/30)*SUM(Costs!DR14,Costs!DR15,Costs!DR17,Costs!DR16)</f>
        <v>0</v>
      </c>
      <c r="DS12" s="232">
        <f ca="1">(SUMIF(Inputs!$I$4:$R$4,WorkCap!DS$8,Inputs!$I$184:$R$184)*SUMIF(Inputs!$I$4:$R$4,WorkCap!DS$8,Inputs!$I$186:$R$186)/30)*(Revenue!DS$37-Revenue!DS$30)+(SUMIF(Inputs!$I$4:$R$4,WorkCap!DS$8,Inputs!$I$191:$R$191)*SUMIF(Inputs!$I$4:$R$4,WorkCap!DS$8,Inputs!$I$193:$R$193)/30)*SUM(Costs!DS14,Costs!DS15,Costs!DS17,Costs!DS16)</f>
        <v>0</v>
      </c>
      <c r="DT12" s="232">
        <f ca="1">(SUMIF(Inputs!$I$4:$R$4,WorkCap!DT$8,Inputs!$I$184:$R$184)*SUMIF(Inputs!$I$4:$R$4,WorkCap!DT$8,Inputs!$I$186:$R$186)/30)*(Revenue!DT$37-Revenue!DT$30)+(SUMIF(Inputs!$I$4:$R$4,WorkCap!DT$8,Inputs!$I$191:$R$191)*SUMIF(Inputs!$I$4:$R$4,WorkCap!DT$8,Inputs!$I$193:$R$193)/30)*SUM(Costs!DT14,Costs!DT15,Costs!DT17,Costs!DT16)</f>
        <v>0</v>
      </c>
      <c r="DU12" s="232">
        <f ca="1">(SUMIF(Inputs!$I$4:$R$4,WorkCap!DU$8,Inputs!$I$184:$R$184)*SUMIF(Inputs!$I$4:$R$4,WorkCap!DU$8,Inputs!$I$186:$R$186)/30)*(Revenue!DU$37-Revenue!DU$30)+(SUMIF(Inputs!$I$4:$R$4,WorkCap!DU$8,Inputs!$I$191:$R$191)*SUMIF(Inputs!$I$4:$R$4,WorkCap!DU$8,Inputs!$I$193:$R$193)/30)*SUM(Costs!DU14,Costs!DU15,Costs!DU17,Costs!DU16)</f>
        <v>0</v>
      </c>
      <c r="DV12" s="21"/>
      <c r="DW12" s="21"/>
      <c r="DX12" s="21"/>
      <c r="DY12" s="21"/>
      <c r="DZ12" s="21"/>
      <c r="EA12" s="21"/>
      <c r="EB12" s="21"/>
      <c r="EC12" s="21"/>
      <c r="ED12" s="21"/>
      <c r="EE12" s="21"/>
      <c r="EF12" s="21"/>
      <c r="EG12" s="21"/>
      <c r="EH12" s="21"/>
      <c r="EI12" s="21"/>
      <c r="EJ12" s="21"/>
      <c r="EK12" s="21"/>
      <c r="EL12" s="21"/>
      <c r="EM12" s="21"/>
      <c r="EN12" s="21"/>
      <c r="EO12" s="21"/>
    </row>
    <row r="13" spans="1:145" ht="15" customHeight="1">
      <c r="A13" s="112"/>
      <c r="B13" s="112"/>
      <c r="C13" s="153"/>
      <c r="D13" s="21"/>
      <c r="E13" s="232"/>
      <c r="F13" s="232"/>
      <c r="G13" s="232"/>
      <c r="H13" s="232"/>
      <c r="I13" s="232"/>
      <c r="J13" s="232"/>
      <c r="K13" s="232"/>
      <c r="L13" s="232"/>
      <c r="M13" s="232"/>
      <c r="N13" s="232"/>
      <c r="O13" s="232"/>
      <c r="P13" s="232"/>
      <c r="Q13" s="232"/>
      <c r="R13" s="232"/>
      <c r="S13" s="232"/>
      <c r="T13" s="232"/>
      <c r="U13" s="232"/>
      <c r="V13" s="232"/>
      <c r="W13" s="232"/>
      <c r="X13" s="232"/>
      <c r="Y13" s="232"/>
      <c r="Z13" s="232"/>
      <c r="AA13" s="232"/>
      <c r="AB13" s="232"/>
      <c r="AC13" s="232"/>
      <c r="AD13" s="232"/>
      <c r="AE13" s="232"/>
      <c r="AF13" s="232"/>
      <c r="AG13" s="232"/>
      <c r="AH13" s="232"/>
      <c r="AI13" s="232"/>
      <c r="AJ13" s="232"/>
      <c r="AK13" s="232"/>
      <c r="AL13" s="232"/>
      <c r="AM13" s="232"/>
      <c r="AN13" s="232"/>
      <c r="AO13" s="232"/>
      <c r="AP13" s="232"/>
      <c r="AQ13" s="232"/>
      <c r="AR13" s="232"/>
      <c r="AS13" s="232"/>
      <c r="AT13" s="232"/>
      <c r="AU13" s="232"/>
      <c r="AV13" s="232"/>
      <c r="AW13" s="232"/>
      <c r="AX13" s="232"/>
      <c r="AY13" s="232"/>
      <c r="AZ13" s="232"/>
      <c r="BA13" s="232"/>
      <c r="BB13" s="232"/>
      <c r="BC13" s="232"/>
      <c r="BD13" s="232"/>
      <c r="BE13" s="232"/>
      <c r="BF13" s="232"/>
      <c r="BG13" s="232"/>
      <c r="BH13" s="232"/>
      <c r="BI13" s="232"/>
      <c r="BJ13" s="232"/>
      <c r="BK13" s="232"/>
      <c r="BL13" s="232"/>
      <c r="BM13" s="232"/>
      <c r="BN13" s="232"/>
      <c r="BO13" s="232"/>
      <c r="BP13" s="232"/>
      <c r="BQ13" s="232"/>
      <c r="BR13" s="232"/>
      <c r="BS13" s="232"/>
      <c r="BT13" s="232"/>
      <c r="BU13" s="232"/>
      <c r="BV13" s="232"/>
      <c r="BW13" s="232"/>
      <c r="BX13" s="232"/>
      <c r="BY13" s="232"/>
      <c r="BZ13" s="232"/>
      <c r="CA13" s="232"/>
      <c r="CB13" s="232"/>
      <c r="CC13" s="232"/>
      <c r="CD13" s="232"/>
      <c r="CE13" s="232"/>
      <c r="CF13" s="232"/>
      <c r="CG13" s="232"/>
      <c r="CH13" s="232"/>
      <c r="CI13" s="232"/>
      <c r="CJ13" s="232"/>
      <c r="CK13" s="232"/>
      <c r="CL13" s="232"/>
      <c r="CM13" s="232"/>
      <c r="CN13" s="232"/>
      <c r="CO13" s="232"/>
      <c r="CP13" s="232"/>
      <c r="CQ13" s="232"/>
      <c r="CR13" s="232"/>
      <c r="CS13" s="232"/>
      <c r="CT13" s="232"/>
      <c r="CU13" s="232"/>
      <c r="CV13" s="232"/>
      <c r="CW13" s="232"/>
      <c r="CX13" s="232"/>
      <c r="CY13" s="232"/>
      <c r="CZ13" s="232"/>
      <c r="DA13" s="232"/>
      <c r="DB13" s="232"/>
      <c r="DC13" s="232"/>
      <c r="DD13" s="232"/>
      <c r="DE13" s="232"/>
      <c r="DF13" s="232"/>
      <c r="DG13" s="232"/>
      <c r="DH13" s="232"/>
      <c r="DI13" s="232"/>
      <c r="DJ13" s="232"/>
      <c r="DK13" s="232"/>
      <c r="DL13" s="232"/>
      <c r="DM13" s="232"/>
      <c r="DN13" s="232"/>
      <c r="DO13" s="232"/>
      <c r="DP13" s="232"/>
      <c r="DQ13" s="232"/>
      <c r="DR13" s="232"/>
      <c r="DS13" s="232"/>
      <c r="DT13" s="232"/>
      <c r="DU13" s="232"/>
      <c r="DV13" s="21"/>
      <c r="DW13" s="21"/>
      <c r="DX13" s="21"/>
      <c r="DY13" s="21"/>
      <c r="DZ13" s="21"/>
      <c r="EA13" s="21"/>
      <c r="EB13" s="21"/>
      <c r="EC13" s="21"/>
      <c r="ED13" s="21"/>
      <c r="EE13" s="21"/>
      <c r="EF13" s="21"/>
      <c r="EG13" s="21"/>
      <c r="EH13" s="21"/>
      <c r="EI13" s="21"/>
      <c r="EJ13" s="21"/>
      <c r="EK13" s="21"/>
      <c r="EL13" s="21"/>
      <c r="EM13" s="21"/>
      <c r="EN13" s="21"/>
      <c r="EO13" s="21"/>
    </row>
    <row r="14" spans="1:145" ht="15" customHeight="1">
      <c r="A14" s="94"/>
      <c r="B14" s="94" t="s">
        <v>451</v>
      </c>
      <c r="C14" s="233" t="s">
        <v>77</v>
      </c>
      <c r="D14" s="21"/>
      <c r="E14" s="81">
        <f t="shared" ref="E14:DU14" si="0">E10+E11-E12</f>
        <v>0</v>
      </c>
      <c r="F14" s="81">
        <f t="shared" ca="1" si="0"/>
        <v>0</v>
      </c>
      <c r="G14" s="81">
        <f t="shared" ca="1" si="0"/>
        <v>0</v>
      </c>
      <c r="H14" s="81">
        <f t="shared" ca="1" si="0"/>
        <v>0</v>
      </c>
      <c r="I14" s="81">
        <f t="shared" ca="1" si="0"/>
        <v>0</v>
      </c>
      <c r="J14" s="81">
        <f t="shared" ca="1" si="0"/>
        <v>0</v>
      </c>
      <c r="K14" s="81">
        <f t="shared" ca="1" si="0"/>
        <v>0</v>
      </c>
      <c r="L14" s="81">
        <f t="shared" ca="1" si="0"/>
        <v>0</v>
      </c>
      <c r="M14" s="81">
        <f t="shared" ca="1" si="0"/>
        <v>0</v>
      </c>
      <c r="N14" s="81">
        <f t="shared" ca="1" si="0"/>
        <v>0</v>
      </c>
      <c r="O14" s="81">
        <f t="shared" ca="1" si="0"/>
        <v>0</v>
      </c>
      <c r="P14" s="81">
        <f t="shared" ca="1" si="0"/>
        <v>0</v>
      </c>
      <c r="Q14" s="81">
        <f t="shared" ca="1" si="0"/>
        <v>0</v>
      </c>
      <c r="R14" s="81">
        <f t="shared" ca="1" si="0"/>
        <v>0</v>
      </c>
      <c r="S14" s="81">
        <f t="shared" ca="1" si="0"/>
        <v>0</v>
      </c>
      <c r="T14" s="81">
        <f t="shared" ca="1" si="0"/>
        <v>0</v>
      </c>
      <c r="U14" s="81">
        <f t="shared" ca="1" si="0"/>
        <v>0</v>
      </c>
      <c r="V14" s="81">
        <f t="shared" ca="1" si="0"/>
        <v>0</v>
      </c>
      <c r="W14" s="81">
        <f t="shared" ca="1" si="0"/>
        <v>0</v>
      </c>
      <c r="X14" s="81">
        <f t="shared" ca="1" si="0"/>
        <v>0</v>
      </c>
      <c r="Y14" s="81">
        <f t="shared" ca="1" si="0"/>
        <v>0</v>
      </c>
      <c r="Z14" s="81">
        <f t="shared" ca="1" si="0"/>
        <v>0</v>
      </c>
      <c r="AA14" s="81">
        <f t="shared" ca="1" si="0"/>
        <v>0</v>
      </c>
      <c r="AB14" s="81">
        <f t="shared" ca="1" si="0"/>
        <v>0</v>
      </c>
      <c r="AC14" s="81">
        <f t="shared" ca="1" si="0"/>
        <v>0</v>
      </c>
      <c r="AD14" s="81">
        <f t="shared" ca="1" si="0"/>
        <v>0</v>
      </c>
      <c r="AE14" s="81">
        <f t="shared" ca="1" si="0"/>
        <v>0</v>
      </c>
      <c r="AF14" s="81">
        <f t="shared" ca="1" si="0"/>
        <v>0</v>
      </c>
      <c r="AG14" s="81">
        <f t="shared" ca="1" si="0"/>
        <v>0</v>
      </c>
      <c r="AH14" s="81">
        <f t="shared" ca="1" si="0"/>
        <v>0</v>
      </c>
      <c r="AI14" s="81">
        <f t="shared" ca="1" si="0"/>
        <v>0</v>
      </c>
      <c r="AJ14" s="81">
        <f t="shared" ca="1" si="0"/>
        <v>0</v>
      </c>
      <c r="AK14" s="81">
        <f t="shared" ca="1" si="0"/>
        <v>0</v>
      </c>
      <c r="AL14" s="81">
        <f t="shared" ca="1" si="0"/>
        <v>0</v>
      </c>
      <c r="AM14" s="81">
        <f t="shared" ca="1" si="0"/>
        <v>0</v>
      </c>
      <c r="AN14" s="81">
        <f t="shared" ca="1" si="0"/>
        <v>0</v>
      </c>
      <c r="AO14" s="81">
        <f t="shared" ca="1" si="0"/>
        <v>0</v>
      </c>
      <c r="AP14" s="81">
        <f t="shared" ca="1" si="0"/>
        <v>0</v>
      </c>
      <c r="AQ14" s="81">
        <f t="shared" ca="1" si="0"/>
        <v>0</v>
      </c>
      <c r="AR14" s="81">
        <f t="shared" ca="1" si="0"/>
        <v>0</v>
      </c>
      <c r="AS14" s="81">
        <f t="shared" ca="1" si="0"/>
        <v>0</v>
      </c>
      <c r="AT14" s="81">
        <f t="shared" ca="1" si="0"/>
        <v>0</v>
      </c>
      <c r="AU14" s="81">
        <f t="shared" ca="1" si="0"/>
        <v>0</v>
      </c>
      <c r="AV14" s="81">
        <f t="shared" ca="1" si="0"/>
        <v>0</v>
      </c>
      <c r="AW14" s="81">
        <f t="shared" ca="1" si="0"/>
        <v>0</v>
      </c>
      <c r="AX14" s="81">
        <f t="shared" ca="1" si="0"/>
        <v>0</v>
      </c>
      <c r="AY14" s="81">
        <f t="shared" ca="1" si="0"/>
        <v>0</v>
      </c>
      <c r="AZ14" s="81">
        <f t="shared" ca="1" si="0"/>
        <v>0</v>
      </c>
      <c r="BA14" s="81">
        <f t="shared" ca="1" si="0"/>
        <v>0</v>
      </c>
      <c r="BB14" s="81">
        <f t="shared" ca="1" si="0"/>
        <v>0</v>
      </c>
      <c r="BC14" s="81">
        <f t="shared" ca="1" si="0"/>
        <v>0</v>
      </c>
      <c r="BD14" s="81">
        <f t="shared" ca="1" si="0"/>
        <v>0</v>
      </c>
      <c r="BE14" s="81">
        <f t="shared" ca="1" si="0"/>
        <v>0</v>
      </c>
      <c r="BF14" s="81">
        <f t="shared" ca="1" si="0"/>
        <v>0</v>
      </c>
      <c r="BG14" s="81">
        <f t="shared" ca="1" si="0"/>
        <v>0</v>
      </c>
      <c r="BH14" s="81">
        <f t="shared" ca="1" si="0"/>
        <v>0</v>
      </c>
      <c r="BI14" s="81">
        <f t="shared" ca="1" si="0"/>
        <v>0</v>
      </c>
      <c r="BJ14" s="81">
        <f t="shared" ca="1" si="0"/>
        <v>0</v>
      </c>
      <c r="BK14" s="81">
        <f t="shared" ca="1" si="0"/>
        <v>0</v>
      </c>
      <c r="BL14" s="81">
        <f t="shared" ca="1" si="0"/>
        <v>0</v>
      </c>
      <c r="BM14" s="81">
        <f t="shared" ca="1" si="0"/>
        <v>0</v>
      </c>
      <c r="BN14" s="81">
        <f t="shared" ca="1" si="0"/>
        <v>0</v>
      </c>
      <c r="BO14" s="81">
        <f t="shared" ca="1" si="0"/>
        <v>0</v>
      </c>
      <c r="BP14" s="81">
        <f t="shared" ca="1" si="0"/>
        <v>0</v>
      </c>
      <c r="BQ14" s="81">
        <f t="shared" ca="1" si="0"/>
        <v>0</v>
      </c>
      <c r="BR14" s="81">
        <f t="shared" ca="1" si="0"/>
        <v>0</v>
      </c>
      <c r="BS14" s="81">
        <f t="shared" ca="1" si="0"/>
        <v>0</v>
      </c>
      <c r="BT14" s="81">
        <f t="shared" ca="1" si="0"/>
        <v>0</v>
      </c>
      <c r="BU14" s="81">
        <f t="shared" ca="1" si="0"/>
        <v>0</v>
      </c>
      <c r="BV14" s="81">
        <f t="shared" ca="1" si="0"/>
        <v>0</v>
      </c>
      <c r="BW14" s="81">
        <f t="shared" ca="1" si="0"/>
        <v>0</v>
      </c>
      <c r="BX14" s="81">
        <f t="shared" ca="1" si="0"/>
        <v>0</v>
      </c>
      <c r="BY14" s="81">
        <f t="shared" ca="1" si="0"/>
        <v>0</v>
      </c>
      <c r="BZ14" s="81">
        <f t="shared" ca="1" si="0"/>
        <v>0</v>
      </c>
      <c r="CA14" s="81">
        <f t="shared" ca="1" si="0"/>
        <v>0</v>
      </c>
      <c r="CB14" s="81">
        <f t="shared" ca="1" si="0"/>
        <v>0</v>
      </c>
      <c r="CC14" s="81">
        <f t="shared" ca="1" si="0"/>
        <v>0</v>
      </c>
      <c r="CD14" s="81">
        <f t="shared" ca="1" si="0"/>
        <v>0</v>
      </c>
      <c r="CE14" s="81">
        <f t="shared" ca="1" si="0"/>
        <v>0</v>
      </c>
      <c r="CF14" s="81">
        <f t="shared" ca="1" si="0"/>
        <v>0</v>
      </c>
      <c r="CG14" s="81">
        <f t="shared" ca="1" si="0"/>
        <v>0</v>
      </c>
      <c r="CH14" s="81">
        <f t="shared" ca="1" si="0"/>
        <v>0</v>
      </c>
      <c r="CI14" s="81">
        <f t="shared" ca="1" si="0"/>
        <v>0</v>
      </c>
      <c r="CJ14" s="81">
        <f t="shared" ca="1" si="0"/>
        <v>0</v>
      </c>
      <c r="CK14" s="81">
        <f t="shared" ca="1" si="0"/>
        <v>0</v>
      </c>
      <c r="CL14" s="81">
        <f t="shared" ca="1" si="0"/>
        <v>0</v>
      </c>
      <c r="CM14" s="81">
        <f t="shared" ca="1" si="0"/>
        <v>0</v>
      </c>
      <c r="CN14" s="81">
        <f t="shared" ca="1" si="0"/>
        <v>0</v>
      </c>
      <c r="CO14" s="81">
        <f t="shared" ca="1" si="0"/>
        <v>0</v>
      </c>
      <c r="CP14" s="81">
        <f t="shared" ca="1" si="0"/>
        <v>0</v>
      </c>
      <c r="CQ14" s="81">
        <f t="shared" ca="1" si="0"/>
        <v>0</v>
      </c>
      <c r="CR14" s="81">
        <f t="shared" ca="1" si="0"/>
        <v>0</v>
      </c>
      <c r="CS14" s="81">
        <f t="shared" ca="1" si="0"/>
        <v>0</v>
      </c>
      <c r="CT14" s="81">
        <f t="shared" ca="1" si="0"/>
        <v>0</v>
      </c>
      <c r="CU14" s="81">
        <f t="shared" ca="1" si="0"/>
        <v>0</v>
      </c>
      <c r="CV14" s="81">
        <f t="shared" ca="1" si="0"/>
        <v>0</v>
      </c>
      <c r="CW14" s="81">
        <f t="shared" ca="1" si="0"/>
        <v>0</v>
      </c>
      <c r="CX14" s="81">
        <f t="shared" ca="1" si="0"/>
        <v>0</v>
      </c>
      <c r="CY14" s="81">
        <f t="shared" ca="1" si="0"/>
        <v>0</v>
      </c>
      <c r="CZ14" s="81">
        <f t="shared" ca="1" si="0"/>
        <v>0</v>
      </c>
      <c r="DA14" s="81">
        <f t="shared" ca="1" si="0"/>
        <v>0</v>
      </c>
      <c r="DB14" s="81">
        <f t="shared" ca="1" si="0"/>
        <v>0</v>
      </c>
      <c r="DC14" s="81">
        <f t="shared" ca="1" si="0"/>
        <v>0</v>
      </c>
      <c r="DD14" s="81">
        <f t="shared" ca="1" si="0"/>
        <v>0</v>
      </c>
      <c r="DE14" s="81">
        <f t="shared" ca="1" si="0"/>
        <v>0</v>
      </c>
      <c r="DF14" s="81">
        <f t="shared" ca="1" si="0"/>
        <v>0</v>
      </c>
      <c r="DG14" s="81">
        <f t="shared" ca="1" si="0"/>
        <v>0</v>
      </c>
      <c r="DH14" s="81">
        <f t="shared" ca="1" si="0"/>
        <v>0</v>
      </c>
      <c r="DI14" s="81">
        <f t="shared" ca="1" si="0"/>
        <v>0</v>
      </c>
      <c r="DJ14" s="81">
        <f t="shared" ca="1" si="0"/>
        <v>0</v>
      </c>
      <c r="DK14" s="81">
        <f t="shared" ca="1" si="0"/>
        <v>0</v>
      </c>
      <c r="DL14" s="81">
        <f t="shared" ca="1" si="0"/>
        <v>0</v>
      </c>
      <c r="DM14" s="81">
        <f t="shared" ca="1" si="0"/>
        <v>0</v>
      </c>
      <c r="DN14" s="81">
        <f t="shared" ca="1" si="0"/>
        <v>0</v>
      </c>
      <c r="DO14" s="81">
        <f t="shared" ca="1" si="0"/>
        <v>0</v>
      </c>
      <c r="DP14" s="81">
        <f t="shared" ca="1" si="0"/>
        <v>0</v>
      </c>
      <c r="DQ14" s="81">
        <f t="shared" ca="1" si="0"/>
        <v>0</v>
      </c>
      <c r="DR14" s="81">
        <f t="shared" ca="1" si="0"/>
        <v>0</v>
      </c>
      <c r="DS14" s="81">
        <f t="shared" ca="1" si="0"/>
        <v>0</v>
      </c>
      <c r="DT14" s="81">
        <f t="shared" ca="1" si="0"/>
        <v>0</v>
      </c>
      <c r="DU14" s="81">
        <f t="shared" ca="1" si="0"/>
        <v>0</v>
      </c>
      <c r="DV14" s="21"/>
      <c r="DW14" s="21"/>
      <c r="DX14" s="21"/>
      <c r="DY14" s="21"/>
      <c r="DZ14" s="21"/>
      <c r="EA14" s="21"/>
      <c r="EB14" s="21"/>
      <c r="EC14" s="21"/>
      <c r="ED14" s="21"/>
      <c r="EE14" s="21"/>
      <c r="EF14" s="21"/>
      <c r="EG14" s="21"/>
      <c r="EH14" s="21"/>
      <c r="EI14" s="21"/>
      <c r="EJ14" s="21"/>
      <c r="EK14" s="21"/>
      <c r="EL14" s="21"/>
      <c r="EM14" s="21"/>
      <c r="EN14" s="21"/>
      <c r="EO14" s="21"/>
    </row>
    <row r="15" spans="1:145" ht="3" customHeight="1">
      <c r="A15" s="112"/>
      <c r="B15" s="112"/>
      <c r="C15" s="153"/>
      <c r="D15" s="21"/>
      <c r="E15" s="232"/>
      <c r="F15" s="232"/>
      <c r="G15" s="232"/>
      <c r="H15" s="232"/>
      <c r="I15" s="232"/>
      <c r="J15" s="232"/>
      <c r="K15" s="232"/>
      <c r="L15" s="232"/>
      <c r="M15" s="232"/>
      <c r="N15" s="232"/>
      <c r="O15" s="232"/>
      <c r="P15" s="232"/>
      <c r="Q15" s="232"/>
      <c r="R15" s="232"/>
      <c r="S15" s="232"/>
      <c r="T15" s="232"/>
      <c r="U15" s="232"/>
      <c r="V15" s="232"/>
      <c r="W15" s="232"/>
      <c r="X15" s="232"/>
      <c r="Y15" s="232"/>
      <c r="Z15" s="232"/>
      <c r="AA15" s="232"/>
      <c r="AB15" s="232"/>
      <c r="AC15" s="232"/>
      <c r="AD15" s="232"/>
      <c r="AE15" s="232"/>
      <c r="AF15" s="232"/>
      <c r="AG15" s="232"/>
      <c r="AH15" s="232"/>
      <c r="AI15" s="232"/>
      <c r="AJ15" s="232"/>
      <c r="AK15" s="232"/>
      <c r="AL15" s="232"/>
      <c r="AM15" s="232"/>
      <c r="AN15" s="232"/>
      <c r="AO15" s="232"/>
      <c r="AP15" s="232"/>
      <c r="AQ15" s="232"/>
      <c r="AR15" s="232"/>
      <c r="AS15" s="232"/>
      <c r="AT15" s="232"/>
      <c r="AU15" s="232"/>
      <c r="AV15" s="232"/>
      <c r="AW15" s="232"/>
      <c r="AX15" s="232"/>
      <c r="AY15" s="232"/>
      <c r="AZ15" s="232"/>
      <c r="BA15" s="232"/>
      <c r="BB15" s="232"/>
      <c r="BC15" s="232"/>
      <c r="BD15" s="232"/>
      <c r="BE15" s="232"/>
      <c r="BF15" s="232"/>
      <c r="BG15" s="232"/>
      <c r="BH15" s="232"/>
      <c r="BI15" s="232"/>
      <c r="BJ15" s="232"/>
      <c r="BK15" s="232"/>
      <c r="BL15" s="232"/>
      <c r="BM15" s="232"/>
      <c r="BN15" s="232"/>
      <c r="BO15" s="232"/>
      <c r="BP15" s="232"/>
      <c r="BQ15" s="232"/>
      <c r="BR15" s="232"/>
      <c r="BS15" s="232"/>
      <c r="BT15" s="232"/>
      <c r="BU15" s="232"/>
      <c r="BV15" s="232"/>
      <c r="BW15" s="232"/>
      <c r="BX15" s="232"/>
      <c r="BY15" s="232"/>
      <c r="BZ15" s="232"/>
      <c r="CA15" s="232"/>
      <c r="CB15" s="232"/>
      <c r="CC15" s="232"/>
      <c r="CD15" s="232"/>
      <c r="CE15" s="232"/>
      <c r="CF15" s="232"/>
      <c r="CG15" s="232"/>
      <c r="CH15" s="232"/>
      <c r="CI15" s="232"/>
      <c r="CJ15" s="232"/>
      <c r="CK15" s="232"/>
      <c r="CL15" s="232"/>
      <c r="CM15" s="232"/>
      <c r="CN15" s="232"/>
      <c r="CO15" s="232"/>
      <c r="CP15" s="232"/>
      <c r="CQ15" s="232"/>
      <c r="CR15" s="232"/>
      <c r="CS15" s="232"/>
      <c r="CT15" s="232"/>
      <c r="CU15" s="232"/>
      <c r="CV15" s="232"/>
      <c r="CW15" s="232"/>
      <c r="CX15" s="232"/>
      <c r="CY15" s="232"/>
      <c r="CZ15" s="232"/>
      <c r="DA15" s="232"/>
      <c r="DB15" s="232"/>
      <c r="DC15" s="232"/>
      <c r="DD15" s="232"/>
      <c r="DE15" s="232"/>
      <c r="DF15" s="232"/>
      <c r="DG15" s="232"/>
      <c r="DH15" s="232"/>
      <c r="DI15" s="232"/>
      <c r="DJ15" s="232"/>
      <c r="DK15" s="232"/>
      <c r="DL15" s="232"/>
      <c r="DM15" s="232"/>
      <c r="DN15" s="232"/>
      <c r="DO15" s="232"/>
      <c r="DP15" s="232"/>
      <c r="DQ15" s="232"/>
      <c r="DR15" s="232"/>
      <c r="DS15" s="232"/>
      <c r="DT15" s="232"/>
      <c r="DU15" s="232"/>
      <c r="DV15" s="21"/>
      <c r="DW15" s="21"/>
      <c r="DX15" s="21"/>
      <c r="DY15" s="21"/>
      <c r="DZ15" s="21"/>
      <c r="EA15" s="21"/>
      <c r="EB15" s="21"/>
      <c r="EC15" s="21"/>
      <c r="ED15" s="21"/>
      <c r="EE15" s="21"/>
      <c r="EF15" s="21"/>
      <c r="EG15" s="21"/>
      <c r="EH15" s="21"/>
      <c r="EI15" s="21"/>
      <c r="EJ15" s="21"/>
      <c r="EK15" s="21"/>
      <c r="EL15" s="21"/>
      <c r="EM15" s="21"/>
      <c r="EN15" s="21"/>
      <c r="EO15" s="21"/>
    </row>
    <row r="16" spans="1:145" ht="12.75" customHeight="1">
      <c r="A16" s="94"/>
      <c r="B16" s="94" t="s">
        <v>452</v>
      </c>
      <c r="C16" s="233" t="s">
        <v>77</v>
      </c>
      <c r="D16" s="21"/>
      <c r="E16" s="81"/>
      <c r="F16" s="81">
        <f t="shared" ref="F16:DU16" ca="1" si="1">F14-E14</f>
        <v>0</v>
      </c>
      <c r="G16" s="81">
        <f t="shared" ca="1" si="1"/>
        <v>0</v>
      </c>
      <c r="H16" s="81">
        <f t="shared" ca="1" si="1"/>
        <v>0</v>
      </c>
      <c r="I16" s="81">
        <f t="shared" ca="1" si="1"/>
        <v>0</v>
      </c>
      <c r="J16" s="81">
        <f t="shared" ca="1" si="1"/>
        <v>0</v>
      </c>
      <c r="K16" s="81">
        <f t="shared" ca="1" si="1"/>
        <v>0</v>
      </c>
      <c r="L16" s="81">
        <f t="shared" ca="1" si="1"/>
        <v>0</v>
      </c>
      <c r="M16" s="81">
        <f t="shared" ca="1" si="1"/>
        <v>0</v>
      </c>
      <c r="N16" s="81">
        <f t="shared" ca="1" si="1"/>
        <v>0</v>
      </c>
      <c r="O16" s="81">
        <f t="shared" ca="1" si="1"/>
        <v>0</v>
      </c>
      <c r="P16" s="81">
        <f t="shared" ca="1" si="1"/>
        <v>0</v>
      </c>
      <c r="Q16" s="81">
        <f t="shared" ca="1" si="1"/>
        <v>0</v>
      </c>
      <c r="R16" s="81">
        <f t="shared" ca="1" si="1"/>
        <v>0</v>
      </c>
      <c r="S16" s="81">
        <f t="shared" ca="1" si="1"/>
        <v>0</v>
      </c>
      <c r="T16" s="81">
        <f t="shared" ca="1" si="1"/>
        <v>0</v>
      </c>
      <c r="U16" s="81">
        <f t="shared" ca="1" si="1"/>
        <v>0</v>
      </c>
      <c r="V16" s="81">
        <f t="shared" ca="1" si="1"/>
        <v>0</v>
      </c>
      <c r="W16" s="81">
        <f t="shared" ca="1" si="1"/>
        <v>0</v>
      </c>
      <c r="X16" s="81">
        <f t="shared" ca="1" si="1"/>
        <v>0</v>
      </c>
      <c r="Y16" s="81">
        <f t="shared" ca="1" si="1"/>
        <v>0</v>
      </c>
      <c r="Z16" s="81">
        <f t="shared" ca="1" si="1"/>
        <v>0</v>
      </c>
      <c r="AA16" s="81">
        <f t="shared" ca="1" si="1"/>
        <v>0</v>
      </c>
      <c r="AB16" s="81">
        <f t="shared" ca="1" si="1"/>
        <v>0</v>
      </c>
      <c r="AC16" s="81">
        <f t="shared" ca="1" si="1"/>
        <v>0</v>
      </c>
      <c r="AD16" s="81">
        <f t="shared" ca="1" si="1"/>
        <v>0</v>
      </c>
      <c r="AE16" s="81">
        <f t="shared" ca="1" si="1"/>
        <v>0</v>
      </c>
      <c r="AF16" s="81">
        <f t="shared" ca="1" si="1"/>
        <v>0</v>
      </c>
      <c r="AG16" s="81">
        <f t="shared" ca="1" si="1"/>
        <v>0</v>
      </c>
      <c r="AH16" s="81">
        <f t="shared" ca="1" si="1"/>
        <v>0</v>
      </c>
      <c r="AI16" s="81">
        <f t="shared" ca="1" si="1"/>
        <v>0</v>
      </c>
      <c r="AJ16" s="81">
        <f t="shared" ca="1" si="1"/>
        <v>0</v>
      </c>
      <c r="AK16" s="81">
        <f t="shared" ca="1" si="1"/>
        <v>0</v>
      </c>
      <c r="AL16" s="81">
        <f t="shared" ca="1" si="1"/>
        <v>0</v>
      </c>
      <c r="AM16" s="81">
        <f t="shared" ca="1" si="1"/>
        <v>0</v>
      </c>
      <c r="AN16" s="81">
        <f t="shared" ca="1" si="1"/>
        <v>0</v>
      </c>
      <c r="AO16" s="81">
        <f t="shared" ca="1" si="1"/>
        <v>0</v>
      </c>
      <c r="AP16" s="81">
        <f t="shared" ca="1" si="1"/>
        <v>0</v>
      </c>
      <c r="AQ16" s="81">
        <f t="shared" ca="1" si="1"/>
        <v>0</v>
      </c>
      <c r="AR16" s="81">
        <f t="shared" ca="1" si="1"/>
        <v>0</v>
      </c>
      <c r="AS16" s="81">
        <f t="shared" ca="1" si="1"/>
        <v>0</v>
      </c>
      <c r="AT16" s="81">
        <f t="shared" ca="1" si="1"/>
        <v>0</v>
      </c>
      <c r="AU16" s="81">
        <f t="shared" ca="1" si="1"/>
        <v>0</v>
      </c>
      <c r="AV16" s="81">
        <f t="shared" ca="1" si="1"/>
        <v>0</v>
      </c>
      <c r="AW16" s="81">
        <f t="shared" ca="1" si="1"/>
        <v>0</v>
      </c>
      <c r="AX16" s="81">
        <f t="shared" ca="1" si="1"/>
        <v>0</v>
      </c>
      <c r="AY16" s="81">
        <f t="shared" ca="1" si="1"/>
        <v>0</v>
      </c>
      <c r="AZ16" s="81">
        <f t="shared" ca="1" si="1"/>
        <v>0</v>
      </c>
      <c r="BA16" s="81">
        <f t="shared" ca="1" si="1"/>
        <v>0</v>
      </c>
      <c r="BB16" s="81">
        <f t="shared" ca="1" si="1"/>
        <v>0</v>
      </c>
      <c r="BC16" s="81">
        <f t="shared" ca="1" si="1"/>
        <v>0</v>
      </c>
      <c r="BD16" s="81">
        <f t="shared" ca="1" si="1"/>
        <v>0</v>
      </c>
      <c r="BE16" s="81">
        <f t="shared" ca="1" si="1"/>
        <v>0</v>
      </c>
      <c r="BF16" s="81">
        <f t="shared" ca="1" si="1"/>
        <v>0</v>
      </c>
      <c r="BG16" s="81">
        <f t="shared" ca="1" si="1"/>
        <v>0</v>
      </c>
      <c r="BH16" s="81">
        <f t="shared" ca="1" si="1"/>
        <v>0</v>
      </c>
      <c r="BI16" s="81">
        <f t="shared" ca="1" si="1"/>
        <v>0</v>
      </c>
      <c r="BJ16" s="81">
        <f t="shared" ca="1" si="1"/>
        <v>0</v>
      </c>
      <c r="BK16" s="81">
        <f t="shared" ca="1" si="1"/>
        <v>0</v>
      </c>
      <c r="BL16" s="81">
        <f t="shared" ca="1" si="1"/>
        <v>0</v>
      </c>
      <c r="BM16" s="81">
        <f t="shared" ca="1" si="1"/>
        <v>0</v>
      </c>
      <c r="BN16" s="81">
        <f t="shared" ca="1" si="1"/>
        <v>0</v>
      </c>
      <c r="BO16" s="81">
        <f t="shared" ca="1" si="1"/>
        <v>0</v>
      </c>
      <c r="BP16" s="81">
        <f t="shared" ca="1" si="1"/>
        <v>0</v>
      </c>
      <c r="BQ16" s="81">
        <f t="shared" ca="1" si="1"/>
        <v>0</v>
      </c>
      <c r="BR16" s="81">
        <f t="shared" ca="1" si="1"/>
        <v>0</v>
      </c>
      <c r="BS16" s="81">
        <f t="shared" ca="1" si="1"/>
        <v>0</v>
      </c>
      <c r="BT16" s="81">
        <f t="shared" ca="1" si="1"/>
        <v>0</v>
      </c>
      <c r="BU16" s="81">
        <f t="shared" ca="1" si="1"/>
        <v>0</v>
      </c>
      <c r="BV16" s="81">
        <f t="shared" ca="1" si="1"/>
        <v>0</v>
      </c>
      <c r="BW16" s="81">
        <f t="shared" ca="1" si="1"/>
        <v>0</v>
      </c>
      <c r="BX16" s="81">
        <f t="shared" ca="1" si="1"/>
        <v>0</v>
      </c>
      <c r="BY16" s="81">
        <f t="shared" ca="1" si="1"/>
        <v>0</v>
      </c>
      <c r="BZ16" s="81">
        <f t="shared" ca="1" si="1"/>
        <v>0</v>
      </c>
      <c r="CA16" s="81">
        <f t="shared" ca="1" si="1"/>
        <v>0</v>
      </c>
      <c r="CB16" s="81">
        <f t="shared" ca="1" si="1"/>
        <v>0</v>
      </c>
      <c r="CC16" s="81">
        <f t="shared" ca="1" si="1"/>
        <v>0</v>
      </c>
      <c r="CD16" s="81">
        <f t="shared" ca="1" si="1"/>
        <v>0</v>
      </c>
      <c r="CE16" s="81">
        <f t="shared" ca="1" si="1"/>
        <v>0</v>
      </c>
      <c r="CF16" s="81">
        <f t="shared" ca="1" si="1"/>
        <v>0</v>
      </c>
      <c r="CG16" s="81">
        <f t="shared" ca="1" si="1"/>
        <v>0</v>
      </c>
      <c r="CH16" s="81">
        <f t="shared" ca="1" si="1"/>
        <v>0</v>
      </c>
      <c r="CI16" s="81">
        <f t="shared" ca="1" si="1"/>
        <v>0</v>
      </c>
      <c r="CJ16" s="81">
        <f t="shared" ca="1" si="1"/>
        <v>0</v>
      </c>
      <c r="CK16" s="81">
        <f t="shared" ca="1" si="1"/>
        <v>0</v>
      </c>
      <c r="CL16" s="81">
        <f t="shared" ca="1" si="1"/>
        <v>0</v>
      </c>
      <c r="CM16" s="81">
        <f t="shared" ca="1" si="1"/>
        <v>0</v>
      </c>
      <c r="CN16" s="81">
        <f t="shared" ca="1" si="1"/>
        <v>0</v>
      </c>
      <c r="CO16" s="81">
        <f t="shared" ca="1" si="1"/>
        <v>0</v>
      </c>
      <c r="CP16" s="81">
        <f t="shared" ca="1" si="1"/>
        <v>0</v>
      </c>
      <c r="CQ16" s="81">
        <f t="shared" ca="1" si="1"/>
        <v>0</v>
      </c>
      <c r="CR16" s="81">
        <f t="shared" ca="1" si="1"/>
        <v>0</v>
      </c>
      <c r="CS16" s="81">
        <f t="shared" ca="1" si="1"/>
        <v>0</v>
      </c>
      <c r="CT16" s="81">
        <f t="shared" ca="1" si="1"/>
        <v>0</v>
      </c>
      <c r="CU16" s="81">
        <f t="shared" ca="1" si="1"/>
        <v>0</v>
      </c>
      <c r="CV16" s="81">
        <f t="shared" ca="1" si="1"/>
        <v>0</v>
      </c>
      <c r="CW16" s="81">
        <f t="shared" ca="1" si="1"/>
        <v>0</v>
      </c>
      <c r="CX16" s="81">
        <f t="shared" ca="1" si="1"/>
        <v>0</v>
      </c>
      <c r="CY16" s="81">
        <f t="shared" ca="1" si="1"/>
        <v>0</v>
      </c>
      <c r="CZ16" s="81">
        <f t="shared" ca="1" si="1"/>
        <v>0</v>
      </c>
      <c r="DA16" s="81">
        <f t="shared" ca="1" si="1"/>
        <v>0</v>
      </c>
      <c r="DB16" s="81">
        <f t="shared" ca="1" si="1"/>
        <v>0</v>
      </c>
      <c r="DC16" s="81">
        <f t="shared" ca="1" si="1"/>
        <v>0</v>
      </c>
      <c r="DD16" s="81">
        <f t="shared" ca="1" si="1"/>
        <v>0</v>
      </c>
      <c r="DE16" s="81">
        <f t="shared" ca="1" si="1"/>
        <v>0</v>
      </c>
      <c r="DF16" s="81">
        <f t="shared" ca="1" si="1"/>
        <v>0</v>
      </c>
      <c r="DG16" s="81">
        <f t="shared" ca="1" si="1"/>
        <v>0</v>
      </c>
      <c r="DH16" s="81">
        <f t="shared" ca="1" si="1"/>
        <v>0</v>
      </c>
      <c r="DI16" s="81">
        <f t="shared" ca="1" si="1"/>
        <v>0</v>
      </c>
      <c r="DJ16" s="81">
        <f t="shared" ca="1" si="1"/>
        <v>0</v>
      </c>
      <c r="DK16" s="81">
        <f t="shared" ca="1" si="1"/>
        <v>0</v>
      </c>
      <c r="DL16" s="81">
        <f t="shared" ca="1" si="1"/>
        <v>0</v>
      </c>
      <c r="DM16" s="81">
        <f t="shared" ca="1" si="1"/>
        <v>0</v>
      </c>
      <c r="DN16" s="81">
        <f t="shared" ca="1" si="1"/>
        <v>0</v>
      </c>
      <c r="DO16" s="81">
        <f t="shared" ca="1" si="1"/>
        <v>0</v>
      </c>
      <c r="DP16" s="81">
        <f t="shared" ca="1" si="1"/>
        <v>0</v>
      </c>
      <c r="DQ16" s="81">
        <f t="shared" ca="1" si="1"/>
        <v>0</v>
      </c>
      <c r="DR16" s="81">
        <f t="shared" ca="1" si="1"/>
        <v>0</v>
      </c>
      <c r="DS16" s="81">
        <f t="shared" ca="1" si="1"/>
        <v>0</v>
      </c>
      <c r="DT16" s="81">
        <f t="shared" ca="1" si="1"/>
        <v>0</v>
      </c>
      <c r="DU16" s="81">
        <f t="shared" ca="1" si="1"/>
        <v>0</v>
      </c>
      <c r="DV16" s="62"/>
      <c r="DW16" s="62"/>
      <c r="DX16" s="62"/>
      <c r="DY16" s="62"/>
      <c r="DZ16" s="62"/>
      <c r="EA16" s="62"/>
      <c r="EB16" s="62"/>
      <c r="EC16" s="62"/>
      <c r="ED16" s="62"/>
      <c r="EE16" s="62"/>
      <c r="EF16" s="62"/>
      <c r="EG16" s="62"/>
      <c r="EH16" s="62"/>
      <c r="EI16" s="62"/>
      <c r="EJ16" s="62"/>
      <c r="EK16" s="62"/>
      <c r="EL16" s="62"/>
      <c r="EM16" s="62"/>
      <c r="EN16" s="62"/>
      <c r="EO16" s="62"/>
    </row>
    <row r="17" spans="1:145" ht="12.75" customHeight="1">
      <c r="A17" s="112"/>
      <c r="B17" s="112"/>
      <c r="C17" s="112"/>
      <c r="D17" s="21"/>
      <c r="E17" s="21"/>
      <c r="F17" s="112"/>
      <c r="G17" s="112"/>
      <c r="H17" s="112"/>
      <c r="I17" s="112"/>
      <c r="J17" s="112"/>
      <c r="K17" s="112"/>
      <c r="L17" s="112"/>
      <c r="M17" s="112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12"/>
      <c r="AG17" s="112"/>
      <c r="AH17" s="112"/>
      <c r="AI17" s="112"/>
      <c r="AJ17" s="112"/>
      <c r="AK17" s="112"/>
      <c r="AL17" s="112"/>
      <c r="AM17" s="112"/>
      <c r="AN17" s="112"/>
      <c r="AO17" s="112"/>
      <c r="AP17" s="112"/>
      <c r="AQ17" s="112"/>
      <c r="AR17" s="112"/>
      <c r="AS17" s="112"/>
      <c r="AT17" s="112"/>
      <c r="AU17" s="112"/>
      <c r="AV17" s="112"/>
      <c r="AW17" s="112"/>
      <c r="AX17" s="112"/>
      <c r="AY17" s="112"/>
      <c r="AZ17" s="112"/>
      <c r="BA17" s="112"/>
      <c r="BB17" s="112"/>
      <c r="BC17" s="112"/>
      <c r="BD17" s="112"/>
      <c r="BE17" s="112"/>
      <c r="BF17" s="112"/>
      <c r="BG17" s="112"/>
      <c r="BH17" s="112"/>
      <c r="BI17" s="112"/>
      <c r="BJ17" s="112"/>
      <c r="BK17" s="112"/>
      <c r="BL17" s="112"/>
      <c r="BM17" s="112"/>
      <c r="BN17" s="112"/>
      <c r="BO17" s="112"/>
      <c r="BP17" s="112"/>
      <c r="BQ17" s="112"/>
      <c r="BR17" s="112"/>
      <c r="BS17" s="112"/>
      <c r="BT17" s="112"/>
      <c r="BU17" s="112"/>
      <c r="BV17" s="112"/>
      <c r="BW17" s="112"/>
      <c r="BX17" s="112"/>
      <c r="BY17" s="112"/>
      <c r="BZ17" s="112"/>
      <c r="CA17" s="112"/>
      <c r="CB17" s="112"/>
      <c r="CC17" s="112"/>
      <c r="CD17" s="112"/>
      <c r="CE17" s="112"/>
      <c r="CF17" s="112"/>
      <c r="CG17" s="112"/>
      <c r="CH17" s="112"/>
      <c r="CI17" s="112"/>
      <c r="CJ17" s="112"/>
      <c r="CK17" s="112"/>
      <c r="CL17" s="112"/>
      <c r="CM17" s="112"/>
      <c r="CN17" s="112"/>
      <c r="CO17" s="112"/>
      <c r="CP17" s="112"/>
      <c r="CQ17" s="112"/>
      <c r="CR17" s="112"/>
      <c r="CS17" s="112"/>
      <c r="CT17" s="112"/>
      <c r="CU17" s="112"/>
      <c r="CV17" s="112"/>
      <c r="CW17" s="112"/>
      <c r="CX17" s="112"/>
      <c r="CY17" s="112"/>
      <c r="CZ17" s="112"/>
      <c r="DA17" s="112"/>
      <c r="DB17" s="112"/>
      <c r="DC17" s="112"/>
      <c r="DD17" s="112"/>
      <c r="DE17" s="112"/>
      <c r="DF17" s="112"/>
      <c r="DG17" s="112"/>
      <c r="DH17" s="112"/>
      <c r="DI17" s="112"/>
      <c r="DJ17" s="112"/>
      <c r="DK17" s="112"/>
      <c r="DL17" s="112"/>
      <c r="DM17" s="112"/>
      <c r="DN17" s="112"/>
      <c r="DO17" s="112"/>
      <c r="DP17" s="112"/>
      <c r="DQ17" s="112"/>
      <c r="DR17" s="112"/>
      <c r="DS17" s="112"/>
      <c r="DT17" s="112"/>
      <c r="DU17" s="112"/>
      <c r="DV17" s="21"/>
      <c r="DW17" s="21"/>
      <c r="DX17" s="21"/>
      <c r="DY17" s="21"/>
      <c r="DZ17" s="21"/>
      <c r="EA17" s="21"/>
      <c r="EB17" s="21"/>
      <c r="EC17" s="21"/>
      <c r="ED17" s="21"/>
      <c r="EE17" s="21"/>
      <c r="EF17" s="21"/>
      <c r="EG17" s="21"/>
      <c r="EH17" s="21"/>
      <c r="EI17" s="21"/>
      <c r="EJ17" s="21"/>
      <c r="EK17" s="21"/>
      <c r="EL17" s="21"/>
      <c r="EM17" s="21"/>
      <c r="EN17" s="21"/>
      <c r="EO17" s="21"/>
    </row>
    <row r="18" spans="1:145" ht="12.75" customHeight="1">
      <c r="A18" s="112"/>
      <c r="B18" s="112"/>
      <c r="C18" s="112"/>
      <c r="D18" s="21"/>
      <c r="E18" s="21"/>
      <c r="F18" s="112"/>
      <c r="G18" s="112"/>
      <c r="H18" s="112"/>
      <c r="I18" s="112"/>
      <c r="J18" s="112"/>
      <c r="K18" s="112"/>
      <c r="L18" s="112"/>
      <c r="M18" s="112"/>
      <c r="N18" s="112"/>
      <c r="O18" s="112"/>
      <c r="P18" s="112"/>
      <c r="Q18" s="112"/>
      <c r="R18" s="112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2"/>
      <c r="AJ18" s="112"/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2"/>
      <c r="BB18" s="112"/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2"/>
      <c r="CH18" s="112"/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2"/>
      <c r="DC18" s="112"/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2"/>
      <c r="DU18" s="112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  <c r="EN18" s="21"/>
      <c r="EO18" s="21"/>
    </row>
    <row r="19" spans="1:145" ht="12.75" customHeight="1">
      <c r="A19" s="112"/>
      <c r="B19" s="112"/>
      <c r="C19" s="112"/>
      <c r="D19" s="21"/>
      <c r="E19" s="21"/>
      <c r="F19" s="112"/>
      <c r="G19" s="112"/>
      <c r="H19" s="112"/>
      <c r="I19" s="112"/>
      <c r="J19" s="112"/>
      <c r="K19" s="112"/>
      <c r="L19" s="112"/>
      <c r="M19" s="112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2"/>
      <c r="AJ19" s="112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2"/>
      <c r="BB19" s="112"/>
      <c r="BC19" s="112"/>
      <c r="BD19" s="112"/>
      <c r="BE19" s="112"/>
      <c r="BF19" s="112"/>
      <c r="BG19" s="112"/>
      <c r="BH19" s="112"/>
      <c r="BI19" s="112"/>
      <c r="BJ19" s="112"/>
      <c r="BK19" s="112"/>
      <c r="BL19" s="112"/>
      <c r="BM19" s="112"/>
      <c r="BN19" s="112"/>
      <c r="BO19" s="112"/>
      <c r="BP19" s="112"/>
      <c r="BQ19" s="112"/>
      <c r="BR19" s="112"/>
      <c r="BS19" s="112"/>
      <c r="BT19" s="112"/>
      <c r="BU19" s="112"/>
      <c r="BV19" s="112"/>
      <c r="BW19" s="112"/>
      <c r="BX19" s="112"/>
      <c r="BY19" s="112"/>
      <c r="BZ19" s="112"/>
      <c r="CA19" s="112"/>
      <c r="CB19" s="112"/>
      <c r="CC19" s="112"/>
      <c r="CD19" s="112"/>
      <c r="CE19" s="112"/>
      <c r="CF19" s="112"/>
      <c r="CG19" s="112"/>
      <c r="CH19" s="112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2"/>
      <c r="DC19" s="112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2"/>
      <c r="DU19" s="112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  <c r="EN19" s="21"/>
      <c r="EO19" s="21"/>
    </row>
    <row r="20" spans="1:145" ht="12.75" customHeight="1">
      <c r="A20" s="112"/>
      <c r="B20" s="112"/>
      <c r="C20" s="112"/>
      <c r="D20" s="21"/>
      <c r="E20" s="21"/>
      <c r="F20" s="112"/>
      <c r="G20" s="112"/>
      <c r="H20" s="112"/>
      <c r="I20" s="112"/>
      <c r="J20" s="112"/>
      <c r="K20" s="112"/>
      <c r="L20" s="112"/>
      <c r="M20" s="112"/>
      <c r="N20" s="112"/>
      <c r="O20" s="112"/>
      <c r="P20" s="112"/>
      <c r="Q20" s="112"/>
      <c r="R20" s="112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2"/>
      <c r="AJ20" s="112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2"/>
      <c r="BB20" s="112"/>
      <c r="BC20" s="112"/>
      <c r="BD20" s="112"/>
      <c r="BE20" s="112"/>
      <c r="BF20" s="112"/>
      <c r="BG20" s="112"/>
      <c r="BH20" s="112"/>
      <c r="BI20" s="112"/>
      <c r="BJ20" s="112"/>
      <c r="BK20" s="112"/>
      <c r="BL20" s="112"/>
      <c r="BM20" s="112"/>
      <c r="BN20" s="112"/>
      <c r="BO20" s="112"/>
      <c r="BP20" s="112"/>
      <c r="BQ20" s="112"/>
      <c r="BR20" s="112"/>
      <c r="BS20" s="112"/>
      <c r="BT20" s="112"/>
      <c r="BU20" s="112"/>
      <c r="BV20" s="112"/>
      <c r="BW20" s="112"/>
      <c r="BX20" s="112"/>
      <c r="BY20" s="112"/>
      <c r="BZ20" s="112"/>
      <c r="CA20" s="112"/>
      <c r="CB20" s="112"/>
      <c r="CC20" s="112"/>
      <c r="CD20" s="112"/>
      <c r="CE20" s="112"/>
      <c r="CF20" s="112"/>
      <c r="CG20" s="112"/>
      <c r="CH20" s="112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2"/>
      <c r="DC20" s="112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2"/>
      <c r="DU20" s="112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  <c r="EN20" s="21"/>
      <c r="EO20" s="21"/>
    </row>
    <row r="21" spans="1:145" ht="12.75" customHeight="1">
      <c r="A21" s="112"/>
      <c r="B21" s="112"/>
      <c r="C21" s="112"/>
      <c r="D21" s="21"/>
      <c r="E21" s="21"/>
      <c r="F21" s="112"/>
      <c r="G21" s="112"/>
      <c r="H21" s="112"/>
      <c r="I21" s="112"/>
      <c r="J21" s="112"/>
      <c r="K21" s="112"/>
      <c r="L21" s="112"/>
      <c r="M21" s="112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12"/>
      <c r="AG21" s="112"/>
      <c r="AH21" s="112"/>
      <c r="AI21" s="112"/>
      <c r="AJ21" s="112"/>
      <c r="AK21" s="112"/>
      <c r="AL21" s="112"/>
      <c r="AM21" s="112"/>
      <c r="AN21" s="112"/>
      <c r="AO21" s="112"/>
      <c r="AP21" s="112"/>
      <c r="AQ21" s="112"/>
      <c r="AR21" s="112"/>
      <c r="AS21" s="112"/>
      <c r="AT21" s="112"/>
      <c r="AU21" s="112"/>
      <c r="AV21" s="112"/>
      <c r="AW21" s="112"/>
      <c r="AX21" s="112"/>
      <c r="AY21" s="112"/>
      <c r="AZ21" s="112"/>
      <c r="BA21" s="112"/>
      <c r="BB21" s="112"/>
      <c r="BC21" s="112"/>
      <c r="BD21" s="112"/>
      <c r="BE21" s="112"/>
      <c r="BF21" s="112"/>
      <c r="BG21" s="112"/>
      <c r="BH21" s="112"/>
      <c r="BI21" s="112"/>
      <c r="BJ21" s="112"/>
      <c r="BK21" s="112"/>
      <c r="BL21" s="112"/>
      <c r="BM21" s="112"/>
      <c r="BN21" s="112"/>
      <c r="BO21" s="112"/>
      <c r="BP21" s="112"/>
      <c r="BQ21" s="112"/>
      <c r="BR21" s="112"/>
      <c r="BS21" s="112"/>
      <c r="BT21" s="112"/>
      <c r="BU21" s="112"/>
      <c r="BV21" s="112"/>
      <c r="BW21" s="112"/>
      <c r="BX21" s="112"/>
      <c r="BY21" s="112"/>
      <c r="BZ21" s="112"/>
      <c r="CA21" s="112"/>
      <c r="CB21" s="112"/>
      <c r="CC21" s="112"/>
      <c r="CD21" s="112"/>
      <c r="CE21" s="112"/>
      <c r="CF21" s="112"/>
      <c r="CG21" s="112"/>
      <c r="CH21" s="112"/>
      <c r="CI21" s="112"/>
      <c r="CJ21" s="112"/>
      <c r="CK21" s="112"/>
      <c r="CL21" s="112"/>
      <c r="CM21" s="112"/>
      <c r="CN21" s="112"/>
      <c r="CO21" s="112"/>
      <c r="CP21" s="112"/>
      <c r="CQ21" s="112"/>
      <c r="CR21" s="112"/>
      <c r="CS21" s="112"/>
      <c r="CT21" s="112"/>
      <c r="CU21" s="112"/>
      <c r="CV21" s="112"/>
      <c r="CW21" s="112"/>
      <c r="CX21" s="112"/>
      <c r="CY21" s="112"/>
      <c r="CZ21" s="112"/>
      <c r="DA21" s="112"/>
      <c r="DB21" s="112"/>
      <c r="DC21" s="112"/>
      <c r="DD21" s="112"/>
      <c r="DE21" s="112"/>
      <c r="DF21" s="112"/>
      <c r="DG21" s="112"/>
      <c r="DH21" s="112"/>
      <c r="DI21" s="112"/>
      <c r="DJ21" s="112"/>
      <c r="DK21" s="112"/>
      <c r="DL21" s="112"/>
      <c r="DM21" s="112"/>
      <c r="DN21" s="112"/>
      <c r="DO21" s="112"/>
      <c r="DP21" s="112"/>
      <c r="DQ21" s="112"/>
      <c r="DR21" s="112"/>
      <c r="DS21" s="112"/>
      <c r="DT21" s="112"/>
      <c r="DU21" s="112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  <c r="EN21" s="21"/>
      <c r="EO21" s="21"/>
    </row>
    <row r="22" spans="1:145" ht="12.75" customHeight="1">
      <c r="A22" s="112"/>
      <c r="B22" s="112"/>
      <c r="C22" s="112"/>
      <c r="D22" s="21"/>
      <c r="E22" s="21"/>
      <c r="F22" s="112"/>
      <c r="G22" s="112"/>
      <c r="H22" s="112"/>
      <c r="I22" s="112"/>
      <c r="J22" s="112"/>
      <c r="K22" s="112"/>
      <c r="L22" s="112"/>
      <c r="M22" s="112"/>
      <c r="N22" s="112"/>
      <c r="O22" s="112"/>
      <c r="P22" s="112"/>
      <c r="Q22" s="112"/>
      <c r="R22" s="112"/>
      <c r="S22" s="112"/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2"/>
      <c r="AJ22" s="112"/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112"/>
      <c r="BC22" s="112"/>
      <c r="BD22" s="112"/>
      <c r="BE22" s="112"/>
      <c r="BF22" s="112"/>
      <c r="BG22" s="112"/>
      <c r="BH22" s="112"/>
      <c r="BI22" s="112"/>
      <c r="BJ22" s="112"/>
      <c r="BK22" s="112"/>
      <c r="BL22" s="112"/>
      <c r="BM22" s="112"/>
      <c r="BN22" s="112"/>
      <c r="BO22" s="112"/>
      <c r="BP22" s="112"/>
      <c r="BQ22" s="112"/>
      <c r="BR22" s="112"/>
      <c r="BS22" s="112"/>
      <c r="BT22" s="112"/>
      <c r="BU22" s="112"/>
      <c r="BV22" s="112"/>
      <c r="BW22" s="112"/>
      <c r="BX22" s="112"/>
      <c r="BY22" s="112"/>
      <c r="BZ22" s="112"/>
      <c r="CA22" s="112"/>
      <c r="CB22" s="112"/>
      <c r="CC22" s="112"/>
      <c r="CD22" s="112"/>
      <c r="CE22" s="112"/>
      <c r="CF22" s="112"/>
      <c r="CG22" s="112"/>
      <c r="CH22" s="112"/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/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112"/>
      <c r="DV22" s="21"/>
      <c r="DW22" s="21"/>
      <c r="DX22" s="21"/>
      <c r="DY22" s="21"/>
      <c r="DZ22" s="21"/>
      <c r="EA22" s="21"/>
      <c r="EB22" s="21"/>
      <c r="EC22" s="21"/>
      <c r="ED22" s="21"/>
      <c r="EE22" s="21"/>
      <c r="EF22" s="21"/>
      <c r="EG22" s="21"/>
      <c r="EH22" s="21"/>
      <c r="EI22" s="21"/>
      <c r="EJ22" s="21"/>
      <c r="EK22" s="21"/>
      <c r="EL22" s="21"/>
      <c r="EM22" s="21"/>
      <c r="EN22" s="21"/>
      <c r="EO22" s="21"/>
    </row>
    <row r="23" spans="1:145" ht="12.75" customHeight="1">
      <c r="A23" s="112"/>
      <c r="B23" s="112"/>
      <c r="C23" s="112"/>
      <c r="D23" s="21"/>
      <c r="E23" s="21"/>
      <c r="F23" s="112"/>
      <c r="G23" s="112"/>
      <c r="H23" s="112"/>
      <c r="I23" s="112"/>
      <c r="J23" s="112"/>
      <c r="K23" s="112"/>
      <c r="L23" s="112"/>
      <c r="M23" s="112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2"/>
      <c r="AJ23" s="112"/>
      <c r="AK23" s="112"/>
      <c r="AL23" s="112"/>
      <c r="AM23" s="112"/>
      <c r="AN23" s="112"/>
      <c r="AO23" s="112"/>
      <c r="AP23" s="112"/>
      <c r="AQ23" s="112"/>
      <c r="AR23" s="112"/>
      <c r="AS23" s="112"/>
      <c r="AT23" s="112"/>
      <c r="AU23" s="112"/>
      <c r="AV23" s="112"/>
      <c r="AW23" s="112"/>
      <c r="AX23" s="112"/>
      <c r="AY23" s="112"/>
      <c r="AZ23" s="112"/>
      <c r="BA23" s="112"/>
      <c r="BB23" s="112"/>
      <c r="BC23" s="112"/>
      <c r="BD23" s="112"/>
      <c r="BE23" s="112"/>
      <c r="BF23" s="112"/>
      <c r="BG23" s="112"/>
      <c r="BH23" s="112"/>
      <c r="BI23" s="112"/>
      <c r="BJ23" s="112"/>
      <c r="BK23" s="112"/>
      <c r="BL23" s="112"/>
      <c r="BM23" s="112"/>
      <c r="BN23" s="112"/>
      <c r="BO23" s="112"/>
      <c r="BP23" s="112"/>
      <c r="BQ23" s="112"/>
      <c r="BR23" s="112"/>
      <c r="BS23" s="112"/>
      <c r="BT23" s="112"/>
      <c r="BU23" s="112"/>
      <c r="BV23" s="112"/>
      <c r="BW23" s="112"/>
      <c r="BX23" s="112"/>
      <c r="BY23" s="112"/>
      <c r="BZ23" s="112"/>
      <c r="CA23" s="112"/>
      <c r="CB23" s="112"/>
      <c r="CC23" s="112"/>
      <c r="CD23" s="112"/>
      <c r="CE23" s="112"/>
      <c r="CF23" s="112"/>
      <c r="CG23" s="112"/>
      <c r="CH23" s="112"/>
      <c r="CI23" s="112"/>
      <c r="CJ23" s="112"/>
      <c r="CK23" s="112"/>
      <c r="CL23" s="112"/>
      <c r="CM23" s="112"/>
      <c r="CN23" s="112"/>
      <c r="CO23" s="112"/>
      <c r="CP23" s="112"/>
      <c r="CQ23" s="112"/>
      <c r="CR23" s="112"/>
      <c r="CS23" s="112"/>
      <c r="CT23" s="112"/>
      <c r="CU23" s="112"/>
      <c r="CV23" s="112"/>
      <c r="CW23" s="112"/>
      <c r="CX23" s="112"/>
      <c r="CY23" s="112"/>
      <c r="CZ23" s="112"/>
      <c r="DA23" s="112"/>
      <c r="DB23" s="112"/>
      <c r="DC23" s="112"/>
      <c r="DD23" s="112"/>
      <c r="DE23" s="112"/>
      <c r="DF23" s="112"/>
      <c r="DG23" s="112"/>
      <c r="DH23" s="112"/>
      <c r="DI23" s="112"/>
      <c r="DJ23" s="112"/>
      <c r="DK23" s="112"/>
      <c r="DL23" s="112"/>
      <c r="DM23" s="112"/>
      <c r="DN23" s="112"/>
      <c r="DO23" s="112"/>
      <c r="DP23" s="112"/>
      <c r="DQ23" s="112"/>
      <c r="DR23" s="112"/>
      <c r="DS23" s="112"/>
      <c r="DT23" s="112"/>
      <c r="DU23" s="112"/>
      <c r="DV23" s="21"/>
      <c r="DW23" s="21"/>
      <c r="DX23" s="21"/>
      <c r="DY23" s="21"/>
      <c r="DZ23" s="21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21"/>
      <c r="EO23" s="21"/>
    </row>
    <row r="24" spans="1:145" ht="12.75" customHeight="1">
      <c r="A24" s="112"/>
      <c r="B24" s="112"/>
      <c r="C24" s="112"/>
      <c r="D24" s="21"/>
      <c r="E24" s="21"/>
      <c r="F24" s="112"/>
      <c r="G24" s="112"/>
      <c r="H24" s="112"/>
      <c r="I24" s="112"/>
      <c r="J24" s="112"/>
      <c r="K24" s="112"/>
      <c r="L24" s="112"/>
      <c r="M24" s="112"/>
      <c r="N24" s="112"/>
      <c r="O24" s="112"/>
      <c r="P24" s="112"/>
      <c r="Q24" s="112"/>
      <c r="R24" s="112"/>
      <c r="S24" s="112"/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2"/>
      <c r="AJ24" s="112"/>
      <c r="AK24" s="112"/>
      <c r="AL24" s="112"/>
      <c r="AM24" s="112"/>
      <c r="AN24" s="112"/>
      <c r="AO24" s="112"/>
      <c r="AP24" s="112"/>
      <c r="AQ24" s="112"/>
      <c r="AR24" s="112"/>
      <c r="AS24" s="112"/>
      <c r="AT24" s="112"/>
      <c r="AU24" s="112"/>
      <c r="AV24" s="112"/>
      <c r="AW24" s="112"/>
      <c r="AX24" s="112"/>
      <c r="AY24" s="112"/>
      <c r="AZ24" s="112"/>
      <c r="BA24" s="112"/>
      <c r="BB24" s="112"/>
      <c r="BC24" s="112"/>
      <c r="BD24" s="112"/>
      <c r="BE24" s="112"/>
      <c r="BF24" s="112"/>
      <c r="BG24" s="112"/>
      <c r="BH24" s="112"/>
      <c r="BI24" s="112"/>
      <c r="BJ24" s="112"/>
      <c r="BK24" s="112"/>
      <c r="BL24" s="112"/>
      <c r="BM24" s="112"/>
      <c r="BN24" s="112"/>
      <c r="BO24" s="112"/>
      <c r="BP24" s="112"/>
      <c r="BQ24" s="112"/>
      <c r="BR24" s="112"/>
      <c r="BS24" s="112"/>
      <c r="BT24" s="112"/>
      <c r="BU24" s="112"/>
      <c r="BV24" s="112"/>
      <c r="BW24" s="112"/>
      <c r="BX24" s="112"/>
      <c r="BY24" s="112"/>
      <c r="BZ24" s="112"/>
      <c r="CA24" s="112"/>
      <c r="CB24" s="112"/>
      <c r="CC24" s="112"/>
      <c r="CD24" s="112"/>
      <c r="CE24" s="112"/>
      <c r="CF24" s="112"/>
      <c r="CG24" s="112"/>
      <c r="CH24" s="112"/>
      <c r="CI24" s="112"/>
      <c r="CJ24" s="112"/>
      <c r="CK24" s="112"/>
      <c r="CL24" s="112"/>
      <c r="CM24" s="112"/>
      <c r="CN24" s="112"/>
      <c r="CO24" s="112"/>
      <c r="CP24" s="112"/>
      <c r="CQ24" s="112"/>
      <c r="CR24" s="112"/>
      <c r="CS24" s="112"/>
      <c r="CT24" s="112"/>
      <c r="CU24" s="112"/>
      <c r="CV24" s="112"/>
      <c r="CW24" s="112"/>
      <c r="CX24" s="112"/>
      <c r="CY24" s="112"/>
      <c r="CZ24" s="112"/>
      <c r="DA24" s="112"/>
      <c r="DB24" s="112"/>
      <c r="DC24" s="112"/>
      <c r="DD24" s="112"/>
      <c r="DE24" s="112"/>
      <c r="DF24" s="112"/>
      <c r="DG24" s="112"/>
      <c r="DH24" s="112"/>
      <c r="DI24" s="112"/>
      <c r="DJ24" s="112"/>
      <c r="DK24" s="112"/>
      <c r="DL24" s="112"/>
      <c r="DM24" s="112"/>
      <c r="DN24" s="112"/>
      <c r="DO24" s="112"/>
      <c r="DP24" s="112"/>
      <c r="DQ24" s="112"/>
      <c r="DR24" s="112"/>
      <c r="DS24" s="112"/>
      <c r="DT24" s="112"/>
      <c r="DU24" s="112"/>
      <c r="DV24" s="21"/>
      <c r="DW24" s="21"/>
      <c r="DX24" s="21"/>
      <c r="DY24" s="21"/>
      <c r="DZ24" s="21"/>
      <c r="EA24" s="21"/>
      <c r="EB24" s="21"/>
      <c r="EC24" s="21"/>
      <c r="ED24" s="21"/>
      <c r="EE24" s="21"/>
      <c r="EF24" s="21"/>
      <c r="EG24" s="21"/>
      <c r="EH24" s="21"/>
      <c r="EI24" s="21"/>
      <c r="EJ24" s="21"/>
      <c r="EK24" s="21"/>
      <c r="EL24" s="21"/>
      <c r="EM24" s="21"/>
      <c r="EN24" s="21"/>
      <c r="EO24" s="21"/>
    </row>
    <row r="25" spans="1:145" ht="12.75" customHeight="1">
      <c r="A25" s="112"/>
      <c r="B25" s="112"/>
      <c r="C25" s="112"/>
      <c r="D25" s="21"/>
      <c r="E25" s="21"/>
      <c r="F25" s="112"/>
      <c r="G25" s="112"/>
      <c r="H25" s="112"/>
      <c r="I25" s="112"/>
      <c r="J25" s="112"/>
      <c r="K25" s="112"/>
      <c r="L25" s="112"/>
      <c r="M25" s="112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2"/>
      <c r="AJ25" s="112"/>
      <c r="AK25" s="112"/>
      <c r="AL25" s="112"/>
      <c r="AM25" s="112"/>
      <c r="AN25" s="112"/>
      <c r="AO25" s="112"/>
      <c r="AP25" s="112"/>
      <c r="AQ25" s="112"/>
      <c r="AR25" s="112"/>
      <c r="AS25" s="112"/>
      <c r="AT25" s="112"/>
      <c r="AU25" s="112"/>
      <c r="AV25" s="112"/>
      <c r="AW25" s="112"/>
      <c r="AX25" s="112"/>
      <c r="AY25" s="112"/>
      <c r="AZ25" s="112"/>
      <c r="BA25" s="112"/>
      <c r="BB25" s="112"/>
      <c r="BC25" s="112"/>
      <c r="BD25" s="112"/>
      <c r="BE25" s="112"/>
      <c r="BF25" s="112"/>
      <c r="BG25" s="112"/>
      <c r="BH25" s="112"/>
      <c r="BI25" s="112"/>
      <c r="BJ25" s="112"/>
      <c r="BK25" s="112"/>
      <c r="BL25" s="112"/>
      <c r="BM25" s="112"/>
      <c r="BN25" s="112"/>
      <c r="BO25" s="112"/>
      <c r="BP25" s="112"/>
      <c r="BQ25" s="112"/>
      <c r="BR25" s="112"/>
      <c r="BS25" s="112"/>
      <c r="BT25" s="112"/>
      <c r="BU25" s="112"/>
      <c r="BV25" s="112"/>
      <c r="BW25" s="112"/>
      <c r="BX25" s="112"/>
      <c r="BY25" s="112"/>
      <c r="BZ25" s="112"/>
      <c r="CA25" s="112"/>
      <c r="CB25" s="112"/>
      <c r="CC25" s="112"/>
      <c r="CD25" s="112"/>
      <c r="CE25" s="112"/>
      <c r="CF25" s="112"/>
      <c r="CG25" s="112"/>
      <c r="CH25" s="112"/>
      <c r="CI25" s="112"/>
      <c r="CJ25" s="112"/>
      <c r="CK25" s="112"/>
      <c r="CL25" s="112"/>
      <c r="CM25" s="112"/>
      <c r="CN25" s="112"/>
      <c r="CO25" s="112"/>
      <c r="CP25" s="112"/>
      <c r="CQ25" s="112"/>
      <c r="CR25" s="112"/>
      <c r="CS25" s="112"/>
      <c r="CT25" s="112"/>
      <c r="CU25" s="112"/>
      <c r="CV25" s="112"/>
      <c r="CW25" s="112"/>
      <c r="CX25" s="112"/>
      <c r="CY25" s="112"/>
      <c r="CZ25" s="112"/>
      <c r="DA25" s="112"/>
      <c r="DB25" s="112"/>
      <c r="DC25" s="112"/>
      <c r="DD25" s="112"/>
      <c r="DE25" s="112"/>
      <c r="DF25" s="112"/>
      <c r="DG25" s="112"/>
      <c r="DH25" s="112"/>
      <c r="DI25" s="112"/>
      <c r="DJ25" s="112"/>
      <c r="DK25" s="112"/>
      <c r="DL25" s="112"/>
      <c r="DM25" s="112"/>
      <c r="DN25" s="112"/>
      <c r="DO25" s="112"/>
      <c r="DP25" s="112"/>
      <c r="DQ25" s="112"/>
      <c r="DR25" s="112"/>
      <c r="DS25" s="112"/>
      <c r="DT25" s="112"/>
      <c r="DU25" s="112"/>
      <c r="DV25" s="21"/>
      <c r="DW25" s="21"/>
      <c r="DX25" s="21"/>
      <c r="DY25" s="21"/>
      <c r="DZ25" s="21"/>
      <c r="EA25" s="21"/>
      <c r="EB25" s="21"/>
      <c r="EC25" s="21"/>
      <c r="ED25" s="21"/>
      <c r="EE25" s="21"/>
      <c r="EF25" s="21"/>
      <c r="EG25" s="21"/>
      <c r="EH25" s="21"/>
      <c r="EI25" s="21"/>
      <c r="EJ25" s="21"/>
      <c r="EK25" s="21"/>
      <c r="EL25" s="21"/>
      <c r="EM25" s="21"/>
      <c r="EN25" s="21"/>
      <c r="EO25" s="21"/>
    </row>
    <row r="26" spans="1:145" ht="12.75" customHeight="1">
      <c r="A26" s="112"/>
      <c r="B26" s="112"/>
      <c r="C26" s="112"/>
      <c r="D26" s="21"/>
      <c r="E26" s="21"/>
      <c r="F26" s="112"/>
      <c r="G26" s="112"/>
      <c r="H26" s="112"/>
      <c r="I26" s="112"/>
      <c r="J26" s="112"/>
      <c r="K26" s="112"/>
      <c r="L26" s="112"/>
      <c r="M26" s="112"/>
      <c r="N26" s="112"/>
      <c r="O26" s="112"/>
      <c r="P26" s="112"/>
      <c r="Q26" s="112"/>
      <c r="R26" s="112"/>
      <c r="S26" s="112"/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2"/>
      <c r="AJ26" s="112"/>
      <c r="AK26" s="112"/>
      <c r="AL26" s="112"/>
      <c r="AM26" s="112"/>
      <c r="AN26" s="112"/>
      <c r="AO26" s="112"/>
      <c r="AP26" s="112"/>
      <c r="AQ26" s="112"/>
      <c r="AR26" s="112"/>
      <c r="AS26" s="112"/>
      <c r="AT26" s="112"/>
      <c r="AU26" s="112"/>
      <c r="AV26" s="112"/>
      <c r="AW26" s="112"/>
      <c r="AX26" s="112"/>
      <c r="AY26" s="112"/>
      <c r="AZ26" s="112"/>
      <c r="BA26" s="112"/>
      <c r="BB26" s="112"/>
      <c r="BC26" s="112"/>
      <c r="BD26" s="112"/>
      <c r="BE26" s="112"/>
      <c r="BF26" s="112"/>
      <c r="BG26" s="112"/>
      <c r="BH26" s="112"/>
      <c r="BI26" s="112"/>
      <c r="BJ26" s="112"/>
      <c r="BK26" s="112"/>
      <c r="BL26" s="112"/>
      <c r="BM26" s="112"/>
      <c r="BN26" s="112"/>
      <c r="BO26" s="112"/>
      <c r="BP26" s="112"/>
      <c r="BQ26" s="112"/>
      <c r="BR26" s="112"/>
      <c r="BS26" s="112"/>
      <c r="BT26" s="112"/>
      <c r="BU26" s="112"/>
      <c r="BV26" s="112"/>
      <c r="BW26" s="112"/>
      <c r="BX26" s="112"/>
      <c r="BY26" s="112"/>
      <c r="BZ26" s="112"/>
      <c r="CA26" s="112"/>
      <c r="CB26" s="112"/>
      <c r="CC26" s="112"/>
      <c r="CD26" s="112"/>
      <c r="CE26" s="112"/>
      <c r="CF26" s="112"/>
      <c r="CG26" s="112"/>
      <c r="CH26" s="112"/>
      <c r="CI26" s="112"/>
      <c r="CJ26" s="112"/>
      <c r="CK26" s="112"/>
      <c r="CL26" s="112"/>
      <c r="CM26" s="112"/>
      <c r="CN26" s="112"/>
      <c r="CO26" s="112"/>
      <c r="CP26" s="112"/>
      <c r="CQ26" s="112"/>
      <c r="CR26" s="112"/>
      <c r="CS26" s="112"/>
      <c r="CT26" s="112"/>
      <c r="CU26" s="112"/>
      <c r="CV26" s="112"/>
      <c r="CW26" s="112"/>
      <c r="CX26" s="112"/>
      <c r="CY26" s="112"/>
      <c r="CZ26" s="112"/>
      <c r="DA26" s="112"/>
      <c r="DB26" s="112"/>
      <c r="DC26" s="112"/>
      <c r="DD26" s="112"/>
      <c r="DE26" s="112"/>
      <c r="DF26" s="112"/>
      <c r="DG26" s="112"/>
      <c r="DH26" s="112"/>
      <c r="DI26" s="112"/>
      <c r="DJ26" s="112"/>
      <c r="DK26" s="112"/>
      <c r="DL26" s="112"/>
      <c r="DM26" s="112"/>
      <c r="DN26" s="112"/>
      <c r="DO26" s="112"/>
      <c r="DP26" s="112"/>
      <c r="DQ26" s="112"/>
      <c r="DR26" s="112"/>
      <c r="DS26" s="112"/>
      <c r="DT26" s="112"/>
      <c r="DU26" s="112"/>
      <c r="DV26" s="21"/>
      <c r="DW26" s="21"/>
      <c r="DX26" s="21"/>
      <c r="DY26" s="21"/>
      <c r="DZ26" s="21"/>
      <c r="EA26" s="21"/>
      <c r="EB26" s="21"/>
      <c r="EC26" s="21"/>
      <c r="ED26" s="21"/>
      <c r="EE26" s="21"/>
      <c r="EF26" s="21"/>
      <c r="EG26" s="21"/>
      <c r="EH26" s="21"/>
      <c r="EI26" s="21"/>
      <c r="EJ26" s="21"/>
      <c r="EK26" s="21"/>
      <c r="EL26" s="21"/>
      <c r="EM26" s="21"/>
      <c r="EN26" s="21"/>
      <c r="EO26" s="21"/>
    </row>
    <row r="27" spans="1:145" ht="12.75" customHeight="1">
      <c r="A27" s="112"/>
      <c r="B27" s="112"/>
      <c r="C27" s="112"/>
      <c r="D27" s="21"/>
      <c r="E27" s="21"/>
      <c r="F27" s="112"/>
      <c r="G27" s="112"/>
      <c r="H27" s="112"/>
      <c r="I27" s="112"/>
      <c r="J27" s="112"/>
      <c r="K27" s="112"/>
      <c r="L27" s="112"/>
      <c r="M27" s="112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2"/>
      <c r="AJ27" s="112"/>
      <c r="AK27" s="112"/>
      <c r="AL27" s="112"/>
      <c r="AM27" s="112"/>
      <c r="AN27" s="112"/>
      <c r="AO27" s="112"/>
      <c r="AP27" s="112"/>
      <c r="AQ27" s="112"/>
      <c r="AR27" s="112"/>
      <c r="AS27" s="112"/>
      <c r="AT27" s="112"/>
      <c r="AU27" s="112"/>
      <c r="AV27" s="112"/>
      <c r="AW27" s="112"/>
      <c r="AX27" s="112"/>
      <c r="AY27" s="112"/>
      <c r="AZ27" s="112"/>
      <c r="BA27" s="112"/>
      <c r="BB27" s="112"/>
      <c r="BC27" s="112"/>
      <c r="BD27" s="112"/>
      <c r="BE27" s="112"/>
      <c r="BF27" s="112"/>
      <c r="BG27" s="112"/>
      <c r="BH27" s="112"/>
      <c r="BI27" s="112"/>
      <c r="BJ27" s="112"/>
      <c r="BK27" s="112"/>
      <c r="BL27" s="112"/>
      <c r="BM27" s="112"/>
      <c r="BN27" s="112"/>
      <c r="BO27" s="112"/>
      <c r="BP27" s="112"/>
      <c r="BQ27" s="112"/>
      <c r="BR27" s="112"/>
      <c r="BS27" s="112"/>
      <c r="BT27" s="112"/>
      <c r="BU27" s="112"/>
      <c r="BV27" s="112"/>
      <c r="BW27" s="112"/>
      <c r="BX27" s="112"/>
      <c r="BY27" s="112"/>
      <c r="BZ27" s="112"/>
      <c r="CA27" s="112"/>
      <c r="CB27" s="112"/>
      <c r="CC27" s="112"/>
      <c r="CD27" s="112"/>
      <c r="CE27" s="112"/>
      <c r="CF27" s="112"/>
      <c r="CG27" s="112"/>
      <c r="CH27" s="112"/>
      <c r="CI27" s="112"/>
      <c r="CJ27" s="112"/>
      <c r="CK27" s="112"/>
      <c r="CL27" s="112"/>
      <c r="CM27" s="112"/>
      <c r="CN27" s="112"/>
      <c r="CO27" s="112"/>
      <c r="CP27" s="112"/>
      <c r="CQ27" s="112"/>
      <c r="CR27" s="112"/>
      <c r="CS27" s="112"/>
      <c r="CT27" s="112"/>
      <c r="CU27" s="112"/>
      <c r="CV27" s="112"/>
      <c r="CW27" s="112"/>
      <c r="CX27" s="112"/>
      <c r="CY27" s="112"/>
      <c r="CZ27" s="112"/>
      <c r="DA27" s="112"/>
      <c r="DB27" s="112"/>
      <c r="DC27" s="112"/>
      <c r="DD27" s="112"/>
      <c r="DE27" s="112"/>
      <c r="DF27" s="112"/>
      <c r="DG27" s="112"/>
      <c r="DH27" s="112"/>
      <c r="DI27" s="112"/>
      <c r="DJ27" s="112"/>
      <c r="DK27" s="112"/>
      <c r="DL27" s="112"/>
      <c r="DM27" s="112"/>
      <c r="DN27" s="112"/>
      <c r="DO27" s="112"/>
      <c r="DP27" s="112"/>
      <c r="DQ27" s="112"/>
      <c r="DR27" s="112"/>
      <c r="DS27" s="112"/>
      <c r="DT27" s="112"/>
      <c r="DU27" s="112"/>
      <c r="DV27" s="21"/>
      <c r="DW27" s="21"/>
      <c r="DX27" s="21"/>
      <c r="DY27" s="21"/>
      <c r="DZ27" s="21"/>
      <c r="EA27" s="21"/>
      <c r="EB27" s="21"/>
      <c r="EC27" s="21"/>
      <c r="ED27" s="21"/>
      <c r="EE27" s="21"/>
      <c r="EF27" s="21"/>
      <c r="EG27" s="21"/>
      <c r="EH27" s="21"/>
      <c r="EI27" s="21"/>
      <c r="EJ27" s="21"/>
      <c r="EK27" s="21"/>
      <c r="EL27" s="21"/>
      <c r="EM27" s="21"/>
      <c r="EN27" s="21"/>
      <c r="EO27" s="21"/>
    </row>
    <row r="28" spans="1:145" ht="12.75" customHeight="1">
      <c r="A28" s="112"/>
      <c r="B28" s="112"/>
      <c r="C28" s="112"/>
      <c r="D28" s="21"/>
      <c r="E28" s="21"/>
      <c r="F28" s="112"/>
      <c r="G28" s="112"/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2"/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2"/>
      <c r="AJ28" s="112"/>
      <c r="AK28" s="112"/>
      <c r="AL28" s="112"/>
      <c r="AM28" s="112"/>
      <c r="AN28" s="112"/>
      <c r="AO28" s="112"/>
      <c r="AP28" s="112"/>
      <c r="AQ28" s="112"/>
      <c r="AR28" s="112"/>
      <c r="AS28" s="112"/>
      <c r="AT28" s="112"/>
      <c r="AU28" s="112"/>
      <c r="AV28" s="112"/>
      <c r="AW28" s="112"/>
      <c r="AX28" s="112"/>
      <c r="AY28" s="112"/>
      <c r="AZ28" s="112"/>
      <c r="BA28" s="112"/>
      <c r="BB28" s="112"/>
      <c r="BC28" s="112"/>
      <c r="BD28" s="112"/>
      <c r="BE28" s="112"/>
      <c r="BF28" s="112"/>
      <c r="BG28" s="112"/>
      <c r="BH28" s="112"/>
      <c r="BI28" s="112"/>
      <c r="BJ28" s="112"/>
      <c r="BK28" s="112"/>
      <c r="BL28" s="112"/>
      <c r="BM28" s="112"/>
      <c r="BN28" s="112"/>
      <c r="BO28" s="112"/>
      <c r="BP28" s="112"/>
      <c r="BQ28" s="112"/>
      <c r="BR28" s="112"/>
      <c r="BS28" s="112"/>
      <c r="BT28" s="112"/>
      <c r="BU28" s="112"/>
      <c r="BV28" s="112"/>
      <c r="BW28" s="112"/>
      <c r="BX28" s="112"/>
      <c r="BY28" s="112"/>
      <c r="BZ28" s="112"/>
      <c r="CA28" s="112"/>
      <c r="CB28" s="112"/>
      <c r="CC28" s="112"/>
      <c r="CD28" s="112"/>
      <c r="CE28" s="112"/>
      <c r="CF28" s="112"/>
      <c r="CG28" s="112"/>
      <c r="CH28" s="112"/>
      <c r="CI28" s="112"/>
      <c r="CJ28" s="112"/>
      <c r="CK28" s="112"/>
      <c r="CL28" s="112"/>
      <c r="CM28" s="112"/>
      <c r="CN28" s="112"/>
      <c r="CO28" s="112"/>
      <c r="CP28" s="112"/>
      <c r="CQ28" s="112"/>
      <c r="CR28" s="112"/>
      <c r="CS28" s="112"/>
      <c r="CT28" s="112"/>
      <c r="CU28" s="112"/>
      <c r="CV28" s="112"/>
      <c r="CW28" s="112"/>
      <c r="CX28" s="112"/>
      <c r="CY28" s="112"/>
      <c r="CZ28" s="112"/>
      <c r="DA28" s="112"/>
      <c r="DB28" s="112"/>
      <c r="DC28" s="112"/>
      <c r="DD28" s="112"/>
      <c r="DE28" s="112"/>
      <c r="DF28" s="112"/>
      <c r="DG28" s="112"/>
      <c r="DH28" s="112"/>
      <c r="DI28" s="112"/>
      <c r="DJ28" s="112"/>
      <c r="DK28" s="112"/>
      <c r="DL28" s="112"/>
      <c r="DM28" s="112"/>
      <c r="DN28" s="112"/>
      <c r="DO28" s="112"/>
      <c r="DP28" s="112"/>
      <c r="DQ28" s="112"/>
      <c r="DR28" s="112"/>
      <c r="DS28" s="112"/>
      <c r="DT28" s="112"/>
      <c r="DU28" s="112"/>
      <c r="DV28" s="21"/>
      <c r="DW28" s="21"/>
      <c r="DX28" s="21"/>
      <c r="DY28" s="21"/>
      <c r="DZ28" s="21"/>
      <c r="EA28" s="21"/>
      <c r="EB28" s="21"/>
      <c r="EC28" s="21"/>
      <c r="ED28" s="21"/>
      <c r="EE28" s="21"/>
      <c r="EF28" s="21"/>
      <c r="EG28" s="21"/>
      <c r="EH28" s="21"/>
      <c r="EI28" s="21"/>
      <c r="EJ28" s="21"/>
      <c r="EK28" s="21"/>
      <c r="EL28" s="21"/>
      <c r="EM28" s="21"/>
      <c r="EN28" s="21"/>
      <c r="EO28" s="21"/>
    </row>
    <row r="29" spans="1:145" ht="12.75" customHeight="1">
      <c r="A29" s="112"/>
      <c r="B29" s="112"/>
      <c r="C29" s="112"/>
      <c r="D29" s="21"/>
      <c r="E29" s="21"/>
      <c r="F29" s="112"/>
      <c r="G29" s="112"/>
      <c r="H29" s="112"/>
      <c r="I29" s="112"/>
      <c r="J29" s="112"/>
      <c r="K29" s="112"/>
      <c r="L29" s="112"/>
      <c r="M29" s="112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2"/>
      <c r="AJ29" s="112"/>
      <c r="AK29" s="112"/>
      <c r="AL29" s="112"/>
      <c r="AM29" s="112"/>
      <c r="AN29" s="112"/>
      <c r="AO29" s="112"/>
      <c r="AP29" s="112"/>
      <c r="AQ29" s="112"/>
      <c r="AR29" s="112"/>
      <c r="AS29" s="112"/>
      <c r="AT29" s="112"/>
      <c r="AU29" s="112"/>
      <c r="AV29" s="112"/>
      <c r="AW29" s="112"/>
      <c r="AX29" s="112"/>
      <c r="AY29" s="112"/>
      <c r="AZ29" s="112"/>
      <c r="BA29" s="112"/>
      <c r="BB29" s="112"/>
      <c r="BC29" s="112"/>
      <c r="BD29" s="112"/>
      <c r="BE29" s="112"/>
      <c r="BF29" s="112"/>
      <c r="BG29" s="112"/>
      <c r="BH29" s="112"/>
      <c r="BI29" s="112"/>
      <c r="BJ29" s="112"/>
      <c r="BK29" s="112"/>
      <c r="BL29" s="112"/>
      <c r="BM29" s="112"/>
      <c r="BN29" s="112"/>
      <c r="BO29" s="112"/>
      <c r="BP29" s="112"/>
      <c r="BQ29" s="112"/>
      <c r="BR29" s="112"/>
      <c r="BS29" s="112"/>
      <c r="BT29" s="112"/>
      <c r="BU29" s="112"/>
      <c r="BV29" s="112"/>
      <c r="BW29" s="112"/>
      <c r="BX29" s="112"/>
      <c r="BY29" s="112"/>
      <c r="BZ29" s="112"/>
      <c r="CA29" s="112"/>
      <c r="CB29" s="112"/>
      <c r="CC29" s="112"/>
      <c r="CD29" s="112"/>
      <c r="CE29" s="112"/>
      <c r="CF29" s="112"/>
      <c r="CG29" s="112"/>
      <c r="CH29" s="112"/>
      <c r="CI29" s="112"/>
      <c r="CJ29" s="112"/>
      <c r="CK29" s="112"/>
      <c r="CL29" s="112"/>
      <c r="CM29" s="112"/>
      <c r="CN29" s="112"/>
      <c r="CO29" s="112"/>
      <c r="CP29" s="112"/>
      <c r="CQ29" s="112"/>
      <c r="CR29" s="112"/>
      <c r="CS29" s="112"/>
      <c r="CT29" s="112"/>
      <c r="CU29" s="112"/>
      <c r="CV29" s="112"/>
      <c r="CW29" s="112"/>
      <c r="CX29" s="112"/>
      <c r="CY29" s="112"/>
      <c r="CZ29" s="112"/>
      <c r="DA29" s="112"/>
      <c r="DB29" s="112"/>
      <c r="DC29" s="112"/>
      <c r="DD29" s="112"/>
      <c r="DE29" s="112"/>
      <c r="DF29" s="112"/>
      <c r="DG29" s="112"/>
      <c r="DH29" s="112"/>
      <c r="DI29" s="112"/>
      <c r="DJ29" s="112"/>
      <c r="DK29" s="112"/>
      <c r="DL29" s="112"/>
      <c r="DM29" s="112"/>
      <c r="DN29" s="112"/>
      <c r="DO29" s="112"/>
      <c r="DP29" s="112"/>
      <c r="DQ29" s="112"/>
      <c r="DR29" s="112"/>
      <c r="DS29" s="112"/>
      <c r="DT29" s="112"/>
      <c r="DU29" s="112"/>
      <c r="DV29" s="21"/>
      <c r="DW29" s="21"/>
      <c r="DX29" s="21"/>
      <c r="DY29" s="21"/>
      <c r="DZ29" s="21"/>
      <c r="EA29" s="21"/>
      <c r="EB29" s="21"/>
      <c r="EC29" s="21"/>
      <c r="ED29" s="21"/>
      <c r="EE29" s="21"/>
      <c r="EF29" s="21"/>
      <c r="EG29" s="21"/>
      <c r="EH29" s="21"/>
      <c r="EI29" s="21"/>
      <c r="EJ29" s="21"/>
      <c r="EK29" s="21"/>
      <c r="EL29" s="21"/>
      <c r="EM29" s="21"/>
      <c r="EN29" s="21"/>
      <c r="EO29" s="21"/>
    </row>
    <row r="30" spans="1:145" ht="12.75" customHeight="1">
      <c r="A30" s="112"/>
      <c r="B30" s="112"/>
      <c r="C30" s="112"/>
      <c r="D30" s="21"/>
      <c r="E30" s="21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  <c r="BA30" s="112"/>
      <c r="BB30" s="112"/>
      <c r="BC30" s="112"/>
      <c r="BD30" s="112"/>
      <c r="BE30" s="112"/>
      <c r="BF30" s="112"/>
      <c r="BG30" s="112"/>
      <c r="BH30" s="112"/>
      <c r="BI30" s="112"/>
      <c r="BJ30" s="112"/>
      <c r="BK30" s="112"/>
      <c r="BL30" s="112"/>
      <c r="BM30" s="112"/>
      <c r="BN30" s="112"/>
      <c r="BO30" s="112"/>
      <c r="BP30" s="112"/>
      <c r="BQ30" s="112"/>
      <c r="BR30" s="112"/>
      <c r="BS30" s="112"/>
      <c r="BT30" s="112"/>
      <c r="BU30" s="112"/>
      <c r="BV30" s="112"/>
      <c r="BW30" s="112"/>
      <c r="BX30" s="112"/>
      <c r="BY30" s="112"/>
      <c r="BZ30" s="112"/>
      <c r="CA30" s="112"/>
      <c r="CB30" s="112"/>
      <c r="CC30" s="112"/>
      <c r="CD30" s="112"/>
      <c r="CE30" s="112"/>
      <c r="CF30" s="112"/>
      <c r="CG30" s="112"/>
      <c r="CH30" s="112"/>
      <c r="CI30" s="112"/>
      <c r="CJ30" s="112"/>
      <c r="CK30" s="112"/>
      <c r="CL30" s="112"/>
      <c r="CM30" s="112"/>
      <c r="CN30" s="112"/>
      <c r="CO30" s="112"/>
      <c r="CP30" s="112"/>
      <c r="CQ30" s="112"/>
      <c r="CR30" s="112"/>
      <c r="CS30" s="112"/>
      <c r="CT30" s="112"/>
      <c r="CU30" s="112"/>
      <c r="CV30" s="112"/>
      <c r="CW30" s="112"/>
      <c r="CX30" s="112"/>
      <c r="CY30" s="112"/>
      <c r="CZ30" s="112"/>
      <c r="DA30" s="112"/>
      <c r="DB30" s="112"/>
      <c r="DC30" s="112"/>
      <c r="DD30" s="112"/>
      <c r="DE30" s="112"/>
      <c r="DF30" s="112"/>
      <c r="DG30" s="112"/>
      <c r="DH30" s="112"/>
      <c r="DI30" s="112"/>
      <c r="DJ30" s="112"/>
      <c r="DK30" s="112"/>
      <c r="DL30" s="112"/>
      <c r="DM30" s="112"/>
      <c r="DN30" s="112"/>
      <c r="DO30" s="112"/>
      <c r="DP30" s="112"/>
      <c r="DQ30" s="112"/>
      <c r="DR30" s="112"/>
      <c r="DS30" s="112"/>
      <c r="DT30" s="112"/>
      <c r="DU30" s="112"/>
      <c r="DV30" s="21"/>
      <c r="DW30" s="21"/>
      <c r="DX30" s="21"/>
      <c r="DY30" s="21"/>
      <c r="DZ30" s="21"/>
      <c r="EA30" s="21"/>
      <c r="EB30" s="21"/>
      <c r="EC30" s="21"/>
      <c r="ED30" s="21"/>
      <c r="EE30" s="21"/>
      <c r="EF30" s="21"/>
      <c r="EG30" s="21"/>
      <c r="EH30" s="21"/>
      <c r="EI30" s="21"/>
      <c r="EJ30" s="21"/>
      <c r="EK30" s="21"/>
      <c r="EL30" s="21"/>
      <c r="EM30" s="21"/>
      <c r="EN30" s="21"/>
      <c r="EO30" s="21"/>
    </row>
    <row r="31" spans="1:145" ht="12.75" customHeight="1">
      <c r="A31" s="112"/>
      <c r="B31" s="112"/>
      <c r="C31" s="112"/>
      <c r="D31" s="21"/>
      <c r="E31" s="21"/>
      <c r="F31" s="112"/>
      <c r="G31" s="112"/>
      <c r="H31" s="112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12"/>
      <c r="AG31" s="112"/>
      <c r="AH31" s="112"/>
      <c r="AI31" s="112"/>
      <c r="AJ31" s="112"/>
      <c r="AK31" s="112"/>
      <c r="AL31" s="112"/>
      <c r="AM31" s="112"/>
      <c r="AN31" s="112"/>
      <c r="AO31" s="112"/>
      <c r="AP31" s="112"/>
      <c r="AQ31" s="112"/>
      <c r="AR31" s="112"/>
      <c r="AS31" s="112"/>
      <c r="AT31" s="112"/>
      <c r="AU31" s="112"/>
      <c r="AV31" s="112"/>
      <c r="AW31" s="112"/>
      <c r="AX31" s="112"/>
      <c r="AY31" s="112"/>
      <c r="AZ31" s="112"/>
      <c r="BA31" s="112"/>
      <c r="BB31" s="112"/>
      <c r="BC31" s="112"/>
      <c r="BD31" s="112"/>
      <c r="BE31" s="112"/>
      <c r="BF31" s="112"/>
      <c r="BG31" s="112"/>
      <c r="BH31" s="112"/>
      <c r="BI31" s="112"/>
      <c r="BJ31" s="112"/>
      <c r="BK31" s="112"/>
      <c r="BL31" s="112"/>
      <c r="BM31" s="112"/>
      <c r="BN31" s="112"/>
      <c r="BO31" s="112"/>
      <c r="BP31" s="112"/>
      <c r="BQ31" s="112"/>
      <c r="BR31" s="112"/>
      <c r="BS31" s="112"/>
      <c r="BT31" s="112"/>
      <c r="BU31" s="112"/>
      <c r="BV31" s="112"/>
      <c r="BW31" s="112"/>
      <c r="BX31" s="112"/>
      <c r="BY31" s="112"/>
      <c r="BZ31" s="112"/>
      <c r="CA31" s="112"/>
      <c r="CB31" s="112"/>
      <c r="CC31" s="112"/>
      <c r="CD31" s="112"/>
      <c r="CE31" s="112"/>
      <c r="CF31" s="112"/>
      <c r="CG31" s="112"/>
      <c r="CH31" s="112"/>
      <c r="CI31" s="112"/>
      <c r="CJ31" s="112"/>
      <c r="CK31" s="112"/>
      <c r="CL31" s="112"/>
      <c r="CM31" s="112"/>
      <c r="CN31" s="112"/>
      <c r="CO31" s="112"/>
      <c r="CP31" s="112"/>
      <c r="CQ31" s="112"/>
      <c r="CR31" s="112"/>
      <c r="CS31" s="112"/>
      <c r="CT31" s="112"/>
      <c r="CU31" s="112"/>
      <c r="CV31" s="112"/>
      <c r="CW31" s="112"/>
      <c r="CX31" s="112"/>
      <c r="CY31" s="112"/>
      <c r="CZ31" s="112"/>
      <c r="DA31" s="112"/>
      <c r="DB31" s="112"/>
      <c r="DC31" s="112"/>
      <c r="DD31" s="112"/>
      <c r="DE31" s="112"/>
      <c r="DF31" s="112"/>
      <c r="DG31" s="112"/>
      <c r="DH31" s="112"/>
      <c r="DI31" s="112"/>
      <c r="DJ31" s="112"/>
      <c r="DK31" s="112"/>
      <c r="DL31" s="112"/>
      <c r="DM31" s="112"/>
      <c r="DN31" s="112"/>
      <c r="DO31" s="112"/>
      <c r="DP31" s="112"/>
      <c r="DQ31" s="112"/>
      <c r="DR31" s="112"/>
      <c r="DS31" s="112"/>
      <c r="DT31" s="112"/>
      <c r="DU31" s="112"/>
      <c r="DV31" s="21"/>
      <c r="DW31" s="21"/>
      <c r="DX31" s="21"/>
      <c r="DY31" s="21"/>
      <c r="DZ31" s="21"/>
      <c r="EA31" s="21"/>
      <c r="EB31" s="21"/>
      <c r="EC31" s="21"/>
      <c r="ED31" s="21"/>
      <c r="EE31" s="21"/>
      <c r="EF31" s="21"/>
      <c r="EG31" s="21"/>
      <c r="EH31" s="21"/>
      <c r="EI31" s="21"/>
      <c r="EJ31" s="21"/>
      <c r="EK31" s="21"/>
      <c r="EL31" s="21"/>
      <c r="EM31" s="21"/>
      <c r="EN31" s="21"/>
      <c r="EO31" s="21"/>
    </row>
    <row r="32" spans="1:145" ht="12.75" customHeight="1">
      <c r="A32" s="112"/>
      <c r="B32" s="112"/>
      <c r="C32" s="112"/>
      <c r="D32" s="21"/>
      <c r="E32" s="21"/>
      <c r="F32" s="112"/>
      <c r="G32" s="112"/>
      <c r="H32" s="112"/>
      <c r="I32" s="112"/>
      <c r="J32" s="112"/>
      <c r="K32" s="112"/>
      <c r="L32" s="112"/>
      <c r="M32" s="112"/>
      <c r="N32" s="112"/>
      <c r="O32" s="112"/>
      <c r="P32" s="112"/>
      <c r="Q32" s="112"/>
      <c r="R32" s="112"/>
      <c r="S32" s="112"/>
      <c r="T32" s="112"/>
      <c r="U32" s="112"/>
      <c r="V32" s="112"/>
      <c r="W32" s="112"/>
      <c r="X32" s="112"/>
      <c r="Y32" s="112"/>
      <c r="Z32" s="112"/>
      <c r="AA32" s="112"/>
      <c r="AB32" s="112"/>
      <c r="AC32" s="112"/>
      <c r="AD32" s="112"/>
      <c r="AE32" s="112"/>
      <c r="AF32" s="112"/>
      <c r="AG32" s="112"/>
      <c r="AH32" s="112"/>
      <c r="AI32" s="112"/>
      <c r="AJ32" s="112"/>
      <c r="AK32" s="112"/>
      <c r="AL32" s="112"/>
      <c r="AM32" s="112"/>
      <c r="AN32" s="112"/>
      <c r="AO32" s="112"/>
      <c r="AP32" s="112"/>
      <c r="AQ32" s="112"/>
      <c r="AR32" s="112"/>
      <c r="AS32" s="112"/>
      <c r="AT32" s="112"/>
      <c r="AU32" s="112"/>
      <c r="AV32" s="112"/>
      <c r="AW32" s="112"/>
      <c r="AX32" s="112"/>
      <c r="AY32" s="112"/>
      <c r="AZ32" s="112"/>
      <c r="BA32" s="112"/>
      <c r="BB32" s="112"/>
      <c r="BC32" s="112"/>
      <c r="BD32" s="112"/>
      <c r="BE32" s="112"/>
      <c r="BF32" s="112"/>
      <c r="BG32" s="112"/>
      <c r="BH32" s="112"/>
      <c r="BI32" s="112"/>
      <c r="BJ32" s="112"/>
      <c r="BK32" s="112"/>
      <c r="BL32" s="112"/>
      <c r="BM32" s="112"/>
      <c r="BN32" s="112"/>
      <c r="BO32" s="112"/>
      <c r="BP32" s="112"/>
      <c r="BQ32" s="112"/>
      <c r="BR32" s="112"/>
      <c r="BS32" s="112"/>
      <c r="BT32" s="112"/>
      <c r="BU32" s="112"/>
      <c r="BV32" s="112"/>
      <c r="BW32" s="112"/>
      <c r="BX32" s="112"/>
      <c r="BY32" s="112"/>
      <c r="BZ32" s="112"/>
      <c r="CA32" s="112"/>
      <c r="CB32" s="112"/>
      <c r="CC32" s="112"/>
      <c r="CD32" s="112"/>
      <c r="CE32" s="112"/>
      <c r="CF32" s="112"/>
      <c r="CG32" s="112"/>
      <c r="CH32" s="112"/>
      <c r="CI32" s="112"/>
      <c r="CJ32" s="112"/>
      <c r="CK32" s="112"/>
      <c r="CL32" s="112"/>
      <c r="CM32" s="112"/>
      <c r="CN32" s="112"/>
      <c r="CO32" s="112"/>
      <c r="CP32" s="112"/>
      <c r="CQ32" s="112"/>
      <c r="CR32" s="112"/>
      <c r="CS32" s="112"/>
      <c r="CT32" s="112"/>
      <c r="CU32" s="112"/>
      <c r="CV32" s="112"/>
      <c r="CW32" s="112"/>
      <c r="CX32" s="112"/>
      <c r="CY32" s="112"/>
      <c r="CZ32" s="112"/>
      <c r="DA32" s="112"/>
      <c r="DB32" s="112"/>
      <c r="DC32" s="112"/>
      <c r="DD32" s="112"/>
      <c r="DE32" s="112"/>
      <c r="DF32" s="112"/>
      <c r="DG32" s="112"/>
      <c r="DH32" s="112"/>
      <c r="DI32" s="112"/>
      <c r="DJ32" s="112"/>
      <c r="DK32" s="112"/>
      <c r="DL32" s="112"/>
      <c r="DM32" s="112"/>
      <c r="DN32" s="112"/>
      <c r="DO32" s="112"/>
      <c r="DP32" s="112"/>
      <c r="DQ32" s="112"/>
      <c r="DR32" s="112"/>
      <c r="DS32" s="112"/>
      <c r="DT32" s="112"/>
      <c r="DU32" s="112"/>
      <c r="DV32" s="21"/>
      <c r="DW32" s="21"/>
      <c r="DX32" s="21"/>
      <c r="DY32" s="21"/>
      <c r="DZ32" s="21"/>
      <c r="EA32" s="21"/>
      <c r="EB32" s="21"/>
      <c r="EC32" s="21"/>
      <c r="ED32" s="21"/>
      <c r="EE32" s="21"/>
      <c r="EF32" s="21"/>
      <c r="EG32" s="21"/>
      <c r="EH32" s="21"/>
      <c r="EI32" s="21"/>
      <c r="EJ32" s="21"/>
      <c r="EK32" s="21"/>
      <c r="EL32" s="21"/>
      <c r="EM32" s="21"/>
      <c r="EN32" s="21"/>
      <c r="EO32" s="21"/>
    </row>
    <row r="33" spans="1:145" ht="12.75" customHeight="1">
      <c r="A33" s="112"/>
      <c r="B33" s="112"/>
      <c r="C33" s="112"/>
      <c r="D33" s="21"/>
      <c r="E33" s="21"/>
      <c r="F33" s="112"/>
      <c r="G33" s="112"/>
      <c r="H33" s="112"/>
      <c r="I33" s="112"/>
      <c r="J33" s="112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12"/>
      <c r="AG33" s="112"/>
      <c r="AH33" s="112"/>
      <c r="AI33" s="112"/>
      <c r="AJ33" s="112"/>
      <c r="AK33" s="112"/>
      <c r="AL33" s="112"/>
      <c r="AM33" s="112"/>
      <c r="AN33" s="112"/>
      <c r="AO33" s="112"/>
      <c r="AP33" s="112"/>
      <c r="AQ33" s="112"/>
      <c r="AR33" s="112"/>
      <c r="AS33" s="112"/>
      <c r="AT33" s="112"/>
      <c r="AU33" s="112"/>
      <c r="AV33" s="112"/>
      <c r="AW33" s="112"/>
      <c r="AX33" s="112"/>
      <c r="AY33" s="112"/>
      <c r="AZ33" s="112"/>
      <c r="BA33" s="112"/>
      <c r="BB33" s="112"/>
      <c r="BC33" s="112"/>
      <c r="BD33" s="112"/>
      <c r="BE33" s="112"/>
      <c r="BF33" s="112"/>
      <c r="BG33" s="112"/>
      <c r="BH33" s="112"/>
      <c r="BI33" s="112"/>
      <c r="BJ33" s="112"/>
      <c r="BK33" s="112"/>
      <c r="BL33" s="112"/>
      <c r="BM33" s="112"/>
      <c r="BN33" s="112"/>
      <c r="BO33" s="112"/>
      <c r="BP33" s="112"/>
      <c r="BQ33" s="112"/>
      <c r="BR33" s="112"/>
      <c r="BS33" s="112"/>
      <c r="BT33" s="112"/>
      <c r="BU33" s="112"/>
      <c r="BV33" s="112"/>
      <c r="BW33" s="112"/>
      <c r="BX33" s="112"/>
      <c r="BY33" s="112"/>
      <c r="BZ33" s="112"/>
      <c r="CA33" s="112"/>
      <c r="CB33" s="112"/>
      <c r="CC33" s="112"/>
      <c r="CD33" s="112"/>
      <c r="CE33" s="112"/>
      <c r="CF33" s="112"/>
      <c r="CG33" s="112"/>
      <c r="CH33" s="112"/>
      <c r="CI33" s="112"/>
      <c r="CJ33" s="112"/>
      <c r="CK33" s="112"/>
      <c r="CL33" s="112"/>
      <c r="CM33" s="112"/>
      <c r="CN33" s="112"/>
      <c r="CO33" s="112"/>
      <c r="CP33" s="112"/>
      <c r="CQ33" s="112"/>
      <c r="CR33" s="112"/>
      <c r="CS33" s="112"/>
      <c r="CT33" s="112"/>
      <c r="CU33" s="112"/>
      <c r="CV33" s="112"/>
      <c r="CW33" s="112"/>
      <c r="CX33" s="112"/>
      <c r="CY33" s="112"/>
      <c r="CZ33" s="112"/>
      <c r="DA33" s="112"/>
      <c r="DB33" s="112"/>
      <c r="DC33" s="112"/>
      <c r="DD33" s="112"/>
      <c r="DE33" s="112"/>
      <c r="DF33" s="112"/>
      <c r="DG33" s="112"/>
      <c r="DH33" s="112"/>
      <c r="DI33" s="112"/>
      <c r="DJ33" s="112"/>
      <c r="DK33" s="112"/>
      <c r="DL33" s="112"/>
      <c r="DM33" s="112"/>
      <c r="DN33" s="112"/>
      <c r="DO33" s="112"/>
      <c r="DP33" s="112"/>
      <c r="DQ33" s="112"/>
      <c r="DR33" s="112"/>
      <c r="DS33" s="112"/>
      <c r="DT33" s="112"/>
      <c r="DU33" s="112"/>
      <c r="DV33" s="21"/>
      <c r="DW33" s="21"/>
      <c r="DX33" s="21"/>
      <c r="DY33" s="21"/>
      <c r="DZ33" s="21"/>
      <c r="EA33" s="21"/>
      <c r="EB33" s="21"/>
      <c r="EC33" s="21"/>
      <c r="ED33" s="21"/>
      <c r="EE33" s="21"/>
      <c r="EF33" s="21"/>
      <c r="EG33" s="21"/>
      <c r="EH33" s="21"/>
      <c r="EI33" s="21"/>
      <c r="EJ33" s="21"/>
      <c r="EK33" s="21"/>
      <c r="EL33" s="21"/>
      <c r="EM33" s="21"/>
      <c r="EN33" s="21"/>
      <c r="EO33" s="21"/>
    </row>
    <row r="34" spans="1:145" ht="12.75" customHeight="1">
      <c r="A34" s="112"/>
      <c r="B34" s="112"/>
      <c r="C34" s="112"/>
      <c r="D34" s="21"/>
      <c r="E34" s="21"/>
      <c r="F34" s="112"/>
      <c r="G34" s="112"/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  <c r="AA34" s="112"/>
      <c r="AB34" s="112"/>
      <c r="AC34" s="112"/>
      <c r="AD34" s="112"/>
      <c r="AE34" s="112"/>
      <c r="AF34" s="112"/>
      <c r="AG34" s="112"/>
      <c r="AH34" s="112"/>
      <c r="AI34" s="112"/>
      <c r="AJ34" s="112"/>
      <c r="AK34" s="112"/>
      <c r="AL34" s="112"/>
      <c r="AM34" s="112"/>
      <c r="AN34" s="112"/>
      <c r="AO34" s="112"/>
      <c r="AP34" s="112"/>
      <c r="AQ34" s="112"/>
      <c r="AR34" s="112"/>
      <c r="AS34" s="112"/>
      <c r="AT34" s="112"/>
      <c r="AU34" s="112"/>
      <c r="AV34" s="112"/>
      <c r="AW34" s="112"/>
      <c r="AX34" s="112"/>
      <c r="AY34" s="112"/>
      <c r="AZ34" s="112"/>
      <c r="BA34" s="112"/>
      <c r="BB34" s="112"/>
      <c r="BC34" s="112"/>
      <c r="BD34" s="112"/>
      <c r="BE34" s="112"/>
      <c r="BF34" s="112"/>
      <c r="BG34" s="112"/>
      <c r="BH34" s="112"/>
      <c r="BI34" s="112"/>
      <c r="BJ34" s="112"/>
      <c r="BK34" s="112"/>
      <c r="BL34" s="112"/>
      <c r="BM34" s="112"/>
      <c r="BN34" s="112"/>
      <c r="BO34" s="112"/>
      <c r="BP34" s="112"/>
      <c r="BQ34" s="112"/>
      <c r="BR34" s="112"/>
      <c r="BS34" s="112"/>
      <c r="BT34" s="112"/>
      <c r="BU34" s="112"/>
      <c r="BV34" s="112"/>
      <c r="BW34" s="112"/>
      <c r="BX34" s="112"/>
      <c r="BY34" s="112"/>
      <c r="BZ34" s="112"/>
      <c r="CA34" s="112"/>
      <c r="CB34" s="112"/>
      <c r="CC34" s="112"/>
      <c r="CD34" s="112"/>
      <c r="CE34" s="112"/>
      <c r="CF34" s="112"/>
      <c r="CG34" s="112"/>
      <c r="CH34" s="112"/>
      <c r="CI34" s="112"/>
      <c r="CJ34" s="112"/>
      <c r="CK34" s="112"/>
      <c r="CL34" s="112"/>
      <c r="CM34" s="112"/>
      <c r="CN34" s="112"/>
      <c r="CO34" s="112"/>
      <c r="CP34" s="112"/>
      <c r="CQ34" s="112"/>
      <c r="CR34" s="112"/>
      <c r="CS34" s="112"/>
      <c r="CT34" s="112"/>
      <c r="CU34" s="112"/>
      <c r="CV34" s="112"/>
      <c r="CW34" s="112"/>
      <c r="CX34" s="112"/>
      <c r="CY34" s="112"/>
      <c r="CZ34" s="112"/>
      <c r="DA34" s="112"/>
      <c r="DB34" s="112"/>
      <c r="DC34" s="112"/>
      <c r="DD34" s="112"/>
      <c r="DE34" s="112"/>
      <c r="DF34" s="112"/>
      <c r="DG34" s="112"/>
      <c r="DH34" s="112"/>
      <c r="DI34" s="112"/>
      <c r="DJ34" s="112"/>
      <c r="DK34" s="112"/>
      <c r="DL34" s="112"/>
      <c r="DM34" s="112"/>
      <c r="DN34" s="112"/>
      <c r="DO34" s="112"/>
      <c r="DP34" s="112"/>
      <c r="DQ34" s="112"/>
      <c r="DR34" s="112"/>
      <c r="DS34" s="112"/>
      <c r="DT34" s="112"/>
      <c r="DU34" s="112"/>
      <c r="DV34" s="21"/>
      <c r="DW34" s="21"/>
      <c r="DX34" s="21"/>
      <c r="DY34" s="21"/>
      <c r="DZ34" s="21"/>
      <c r="EA34" s="21"/>
      <c r="EB34" s="21"/>
      <c r="EC34" s="21"/>
      <c r="ED34" s="21"/>
      <c r="EE34" s="21"/>
      <c r="EF34" s="21"/>
      <c r="EG34" s="21"/>
      <c r="EH34" s="21"/>
      <c r="EI34" s="21"/>
      <c r="EJ34" s="21"/>
      <c r="EK34" s="21"/>
      <c r="EL34" s="21"/>
      <c r="EM34" s="21"/>
      <c r="EN34" s="21"/>
      <c r="EO34" s="21"/>
    </row>
    <row r="35" spans="1:145" ht="12.75" customHeight="1">
      <c r="A35" s="112"/>
      <c r="B35" s="112"/>
      <c r="C35" s="112"/>
      <c r="D35" s="21"/>
      <c r="E35" s="21"/>
      <c r="F35" s="112"/>
      <c r="G35" s="112"/>
      <c r="H35" s="112"/>
      <c r="I35" s="112"/>
      <c r="J35" s="112"/>
      <c r="K35" s="112"/>
      <c r="L35" s="112"/>
      <c r="M35" s="112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12"/>
      <c r="AG35" s="112"/>
      <c r="AH35" s="112"/>
      <c r="AI35" s="112"/>
      <c r="AJ35" s="112"/>
      <c r="AK35" s="112"/>
      <c r="AL35" s="112"/>
      <c r="AM35" s="112"/>
      <c r="AN35" s="112"/>
      <c r="AO35" s="112"/>
      <c r="AP35" s="112"/>
      <c r="AQ35" s="112"/>
      <c r="AR35" s="112"/>
      <c r="AS35" s="112"/>
      <c r="AT35" s="112"/>
      <c r="AU35" s="112"/>
      <c r="AV35" s="112"/>
      <c r="AW35" s="112"/>
      <c r="AX35" s="112"/>
      <c r="AY35" s="112"/>
      <c r="AZ35" s="112"/>
      <c r="BA35" s="112"/>
      <c r="BB35" s="112"/>
      <c r="BC35" s="112"/>
      <c r="BD35" s="112"/>
      <c r="BE35" s="112"/>
      <c r="BF35" s="112"/>
      <c r="BG35" s="112"/>
      <c r="BH35" s="112"/>
      <c r="BI35" s="112"/>
      <c r="BJ35" s="112"/>
      <c r="BK35" s="112"/>
      <c r="BL35" s="112"/>
      <c r="BM35" s="112"/>
      <c r="BN35" s="112"/>
      <c r="BO35" s="112"/>
      <c r="BP35" s="112"/>
      <c r="BQ35" s="112"/>
      <c r="BR35" s="112"/>
      <c r="BS35" s="112"/>
      <c r="BT35" s="112"/>
      <c r="BU35" s="112"/>
      <c r="BV35" s="112"/>
      <c r="BW35" s="112"/>
      <c r="BX35" s="112"/>
      <c r="BY35" s="112"/>
      <c r="BZ35" s="112"/>
      <c r="CA35" s="112"/>
      <c r="CB35" s="112"/>
      <c r="CC35" s="112"/>
      <c r="CD35" s="112"/>
      <c r="CE35" s="112"/>
      <c r="CF35" s="112"/>
      <c r="CG35" s="112"/>
      <c r="CH35" s="112"/>
      <c r="CI35" s="112"/>
      <c r="CJ35" s="112"/>
      <c r="CK35" s="112"/>
      <c r="CL35" s="112"/>
      <c r="CM35" s="112"/>
      <c r="CN35" s="112"/>
      <c r="CO35" s="112"/>
      <c r="CP35" s="112"/>
      <c r="CQ35" s="112"/>
      <c r="CR35" s="112"/>
      <c r="CS35" s="112"/>
      <c r="CT35" s="112"/>
      <c r="CU35" s="112"/>
      <c r="CV35" s="112"/>
      <c r="CW35" s="112"/>
      <c r="CX35" s="112"/>
      <c r="CY35" s="112"/>
      <c r="CZ35" s="112"/>
      <c r="DA35" s="112"/>
      <c r="DB35" s="112"/>
      <c r="DC35" s="112"/>
      <c r="DD35" s="112"/>
      <c r="DE35" s="112"/>
      <c r="DF35" s="112"/>
      <c r="DG35" s="112"/>
      <c r="DH35" s="112"/>
      <c r="DI35" s="112"/>
      <c r="DJ35" s="112"/>
      <c r="DK35" s="112"/>
      <c r="DL35" s="112"/>
      <c r="DM35" s="112"/>
      <c r="DN35" s="112"/>
      <c r="DO35" s="112"/>
      <c r="DP35" s="112"/>
      <c r="DQ35" s="112"/>
      <c r="DR35" s="112"/>
      <c r="DS35" s="112"/>
      <c r="DT35" s="112"/>
      <c r="DU35" s="112"/>
      <c r="DV35" s="21"/>
      <c r="DW35" s="21"/>
      <c r="DX35" s="21"/>
      <c r="DY35" s="21"/>
      <c r="DZ35" s="21"/>
      <c r="EA35" s="21"/>
      <c r="EB35" s="21"/>
      <c r="EC35" s="21"/>
      <c r="ED35" s="21"/>
      <c r="EE35" s="21"/>
      <c r="EF35" s="21"/>
      <c r="EG35" s="21"/>
      <c r="EH35" s="21"/>
      <c r="EI35" s="21"/>
      <c r="EJ35" s="21"/>
      <c r="EK35" s="21"/>
      <c r="EL35" s="21"/>
      <c r="EM35" s="21"/>
      <c r="EN35" s="21"/>
      <c r="EO35" s="21"/>
    </row>
    <row r="36" spans="1:145" ht="12.75" customHeight="1">
      <c r="A36" s="112"/>
      <c r="B36" s="112"/>
      <c r="C36" s="112"/>
      <c r="D36" s="21"/>
      <c r="E36" s="21"/>
      <c r="F36" s="112"/>
      <c r="G36" s="112"/>
      <c r="H36" s="112"/>
      <c r="I36" s="112"/>
      <c r="J36" s="112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  <c r="Z36" s="112"/>
      <c r="AA36" s="112"/>
      <c r="AB36" s="112"/>
      <c r="AC36" s="112"/>
      <c r="AD36" s="112"/>
      <c r="AE36" s="112"/>
      <c r="AF36" s="112"/>
      <c r="AG36" s="112"/>
      <c r="AH36" s="112"/>
      <c r="AI36" s="112"/>
      <c r="AJ36" s="112"/>
      <c r="AK36" s="112"/>
      <c r="AL36" s="112"/>
      <c r="AM36" s="112"/>
      <c r="AN36" s="112"/>
      <c r="AO36" s="112"/>
      <c r="AP36" s="112"/>
      <c r="AQ36" s="112"/>
      <c r="AR36" s="112"/>
      <c r="AS36" s="112"/>
      <c r="AT36" s="112"/>
      <c r="AU36" s="112"/>
      <c r="AV36" s="112"/>
      <c r="AW36" s="112"/>
      <c r="AX36" s="112"/>
      <c r="AY36" s="112"/>
      <c r="AZ36" s="112"/>
      <c r="BA36" s="112"/>
      <c r="BB36" s="112"/>
      <c r="BC36" s="112"/>
      <c r="BD36" s="112"/>
      <c r="BE36" s="112"/>
      <c r="BF36" s="112"/>
      <c r="BG36" s="112"/>
      <c r="BH36" s="112"/>
      <c r="BI36" s="112"/>
      <c r="BJ36" s="112"/>
      <c r="BK36" s="112"/>
      <c r="BL36" s="112"/>
      <c r="BM36" s="112"/>
      <c r="BN36" s="112"/>
      <c r="BO36" s="112"/>
      <c r="BP36" s="112"/>
      <c r="BQ36" s="112"/>
      <c r="BR36" s="112"/>
      <c r="BS36" s="112"/>
      <c r="BT36" s="112"/>
      <c r="BU36" s="112"/>
      <c r="BV36" s="112"/>
      <c r="BW36" s="112"/>
      <c r="BX36" s="112"/>
      <c r="BY36" s="112"/>
      <c r="BZ36" s="112"/>
      <c r="CA36" s="112"/>
      <c r="CB36" s="112"/>
      <c r="CC36" s="112"/>
      <c r="CD36" s="112"/>
      <c r="CE36" s="112"/>
      <c r="CF36" s="112"/>
      <c r="CG36" s="112"/>
      <c r="CH36" s="112"/>
      <c r="CI36" s="112"/>
      <c r="CJ36" s="112"/>
      <c r="CK36" s="112"/>
      <c r="CL36" s="112"/>
      <c r="CM36" s="112"/>
      <c r="CN36" s="112"/>
      <c r="CO36" s="112"/>
      <c r="CP36" s="112"/>
      <c r="CQ36" s="112"/>
      <c r="CR36" s="112"/>
      <c r="CS36" s="112"/>
      <c r="CT36" s="112"/>
      <c r="CU36" s="112"/>
      <c r="CV36" s="112"/>
      <c r="CW36" s="112"/>
      <c r="CX36" s="112"/>
      <c r="CY36" s="112"/>
      <c r="CZ36" s="112"/>
      <c r="DA36" s="112"/>
      <c r="DB36" s="112"/>
      <c r="DC36" s="112"/>
      <c r="DD36" s="112"/>
      <c r="DE36" s="112"/>
      <c r="DF36" s="112"/>
      <c r="DG36" s="112"/>
      <c r="DH36" s="112"/>
      <c r="DI36" s="112"/>
      <c r="DJ36" s="112"/>
      <c r="DK36" s="112"/>
      <c r="DL36" s="112"/>
      <c r="DM36" s="112"/>
      <c r="DN36" s="112"/>
      <c r="DO36" s="112"/>
      <c r="DP36" s="112"/>
      <c r="DQ36" s="112"/>
      <c r="DR36" s="112"/>
      <c r="DS36" s="112"/>
      <c r="DT36" s="112"/>
      <c r="DU36" s="112"/>
      <c r="DV36" s="21"/>
      <c r="DW36" s="21"/>
      <c r="DX36" s="21"/>
      <c r="DY36" s="21"/>
      <c r="DZ36" s="21"/>
      <c r="EA36" s="21"/>
      <c r="EB36" s="21"/>
      <c r="EC36" s="21"/>
      <c r="ED36" s="21"/>
      <c r="EE36" s="21"/>
      <c r="EF36" s="21"/>
      <c r="EG36" s="21"/>
      <c r="EH36" s="21"/>
      <c r="EI36" s="21"/>
      <c r="EJ36" s="21"/>
      <c r="EK36" s="21"/>
      <c r="EL36" s="21"/>
      <c r="EM36" s="21"/>
      <c r="EN36" s="21"/>
      <c r="EO36" s="21"/>
    </row>
    <row r="37" spans="1:145" ht="12.75" customHeight="1">
      <c r="A37" s="112"/>
      <c r="B37" s="112"/>
      <c r="C37" s="112"/>
      <c r="D37" s="21"/>
      <c r="E37" s="21"/>
      <c r="F37" s="112"/>
      <c r="G37" s="112"/>
      <c r="H37" s="112"/>
      <c r="I37" s="112"/>
      <c r="J37" s="112"/>
      <c r="K37" s="112"/>
      <c r="L37" s="112"/>
      <c r="M37" s="112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12"/>
      <c r="AG37" s="112"/>
      <c r="AH37" s="112"/>
      <c r="AI37" s="112"/>
      <c r="AJ37" s="112"/>
      <c r="AK37" s="112"/>
      <c r="AL37" s="112"/>
      <c r="AM37" s="112"/>
      <c r="AN37" s="112"/>
      <c r="AO37" s="112"/>
      <c r="AP37" s="112"/>
      <c r="AQ37" s="112"/>
      <c r="AR37" s="112"/>
      <c r="AS37" s="112"/>
      <c r="AT37" s="112"/>
      <c r="AU37" s="112"/>
      <c r="AV37" s="112"/>
      <c r="AW37" s="112"/>
      <c r="AX37" s="112"/>
      <c r="AY37" s="112"/>
      <c r="AZ37" s="112"/>
      <c r="BA37" s="112"/>
      <c r="BB37" s="112"/>
      <c r="BC37" s="112"/>
      <c r="BD37" s="112"/>
      <c r="BE37" s="112"/>
      <c r="BF37" s="112"/>
      <c r="BG37" s="112"/>
      <c r="BH37" s="112"/>
      <c r="BI37" s="112"/>
      <c r="BJ37" s="112"/>
      <c r="BK37" s="112"/>
      <c r="BL37" s="112"/>
      <c r="BM37" s="112"/>
      <c r="BN37" s="112"/>
      <c r="BO37" s="112"/>
      <c r="BP37" s="112"/>
      <c r="BQ37" s="112"/>
      <c r="BR37" s="112"/>
      <c r="BS37" s="112"/>
      <c r="BT37" s="112"/>
      <c r="BU37" s="112"/>
      <c r="BV37" s="112"/>
      <c r="BW37" s="112"/>
      <c r="BX37" s="112"/>
      <c r="BY37" s="112"/>
      <c r="BZ37" s="112"/>
      <c r="CA37" s="112"/>
      <c r="CB37" s="112"/>
      <c r="CC37" s="112"/>
      <c r="CD37" s="112"/>
      <c r="CE37" s="112"/>
      <c r="CF37" s="112"/>
      <c r="CG37" s="112"/>
      <c r="CH37" s="112"/>
      <c r="CI37" s="112"/>
      <c r="CJ37" s="112"/>
      <c r="CK37" s="112"/>
      <c r="CL37" s="112"/>
      <c r="CM37" s="112"/>
      <c r="CN37" s="112"/>
      <c r="CO37" s="112"/>
      <c r="CP37" s="112"/>
      <c r="CQ37" s="112"/>
      <c r="CR37" s="112"/>
      <c r="CS37" s="112"/>
      <c r="CT37" s="112"/>
      <c r="CU37" s="112"/>
      <c r="CV37" s="112"/>
      <c r="CW37" s="112"/>
      <c r="CX37" s="112"/>
      <c r="CY37" s="112"/>
      <c r="CZ37" s="112"/>
      <c r="DA37" s="112"/>
      <c r="DB37" s="112"/>
      <c r="DC37" s="112"/>
      <c r="DD37" s="112"/>
      <c r="DE37" s="112"/>
      <c r="DF37" s="112"/>
      <c r="DG37" s="112"/>
      <c r="DH37" s="112"/>
      <c r="DI37" s="112"/>
      <c r="DJ37" s="112"/>
      <c r="DK37" s="112"/>
      <c r="DL37" s="112"/>
      <c r="DM37" s="112"/>
      <c r="DN37" s="112"/>
      <c r="DO37" s="112"/>
      <c r="DP37" s="112"/>
      <c r="DQ37" s="112"/>
      <c r="DR37" s="112"/>
      <c r="DS37" s="112"/>
      <c r="DT37" s="112"/>
      <c r="DU37" s="112"/>
      <c r="DV37" s="21"/>
      <c r="DW37" s="21"/>
      <c r="DX37" s="21"/>
      <c r="DY37" s="21"/>
      <c r="DZ37" s="21"/>
      <c r="EA37" s="21"/>
      <c r="EB37" s="21"/>
      <c r="EC37" s="21"/>
      <c r="ED37" s="21"/>
      <c r="EE37" s="21"/>
      <c r="EF37" s="21"/>
      <c r="EG37" s="21"/>
      <c r="EH37" s="21"/>
      <c r="EI37" s="21"/>
      <c r="EJ37" s="21"/>
      <c r="EK37" s="21"/>
      <c r="EL37" s="21"/>
      <c r="EM37" s="21"/>
      <c r="EN37" s="21"/>
      <c r="EO37" s="21"/>
    </row>
    <row r="38" spans="1:145" ht="12.75" customHeight="1">
      <c r="A38" s="112"/>
      <c r="B38" s="112"/>
      <c r="C38" s="112"/>
      <c r="D38" s="21"/>
      <c r="E38" s="21"/>
      <c r="F38" s="112"/>
      <c r="G38" s="112"/>
      <c r="H38" s="112"/>
      <c r="I38" s="112"/>
      <c r="J38" s="112"/>
      <c r="K38" s="112"/>
      <c r="L38" s="112"/>
      <c r="M38" s="112"/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  <c r="Z38" s="112"/>
      <c r="AA38" s="112"/>
      <c r="AB38" s="112"/>
      <c r="AC38" s="112"/>
      <c r="AD38" s="112"/>
      <c r="AE38" s="112"/>
      <c r="AF38" s="112"/>
      <c r="AG38" s="112"/>
      <c r="AH38" s="112"/>
      <c r="AI38" s="112"/>
      <c r="AJ38" s="112"/>
      <c r="AK38" s="112"/>
      <c r="AL38" s="112"/>
      <c r="AM38" s="112"/>
      <c r="AN38" s="112"/>
      <c r="AO38" s="112"/>
      <c r="AP38" s="112"/>
      <c r="AQ38" s="112"/>
      <c r="AR38" s="112"/>
      <c r="AS38" s="112"/>
      <c r="AT38" s="112"/>
      <c r="AU38" s="112"/>
      <c r="AV38" s="112"/>
      <c r="AW38" s="112"/>
      <c r="AX38" s="112"/>
      <c r="AY38" s="112"/>
      <c r="AZ38" s="112"/>
      <c r="BA38" s="112"/>
      <c r="BB38" s="112"/>
      <c r="BC38" s="112"/>
      <c r="BD38" s="112"/>
      <c r="BE38" s="112"/>
      <c r="BF38" s="112"/>
      <c r="BG38" s="112"/>
      <c r="BH38" s="112"/>
      <c r="BI38" s="112"/>
      <c r="BJ38" s="112"/>
      <c r="BK38" s="112"/>
      <c r="BL38" s="112"/>
      <c r="BM38" s="112"/>
      <c r="BN38" s="112"/>
      <c r="BO38" s="112"/>
      <c r="BP38" s="112"/>
      <c r="BQ38" s="112"/>
      <c r="BR38" s="112"/>
      <c r="BS38" s="112"/>
      <c r="BT38" s="112"/>
      <c r="BU38" s="112"/>
      <c r="BV38" s="112"/>
      <c r="BW38" s="112"/>
      <c r="BX38" s="112"/>
      <c r="BY38" s="112"/>
      <c r="BZ38" s="112"/>
      <c r="CA38" s="112"/>
      <c r="CB38" s="112"/>
      <c r="CC38" s="112"/>
      <c r="CD38" s="112"/>
      <c r="CE38" s="112"/>
      <c r="CF38" s="112"/>
      <c r="CG38" s="112"/>
      <c r="CH38" s="112"/>
      <c r="CI38" s="112"/>
      <c r="CJ38" s="112"/>
      <c r="CK38" s="112"/>
      <c r="CL38" s="112"/>
      <c r="CM38" s="112"/>
      <c r="CN38" s="112"/>
      <c r="CO38" s="112"/>
      <c r="CP38" s="112"/>
      <c r="CQ38" s="112"/>
      <c r="CR38" s="112"/>
      <c r="CS38" s="112"/>
      <c r="CT38" s="112"/>
      <c r="CU38" s="112"/>
      <c r="CV38" s="112"/>
      <c r="CW38" s="112"/>
      <c r="CX38" s="112"/>
      <c r="CY38" s="112"/>
      <c r="CZ38" s="112"/>
      <c r="DA38" s="112"/>
      <c r="DB38" s="112"/>
      <c r="DC38" s="112"/>
      <c r="DD38" s="112"/>
      <c r="DE38" s="112"/>
      <c r="DF38" s="112"/>
      <c r="DG38" s="112"/>
      <c r="DH38" s="112"/>
      <c r="DI38" s="112"/>
      <c r="DJ38" s="112"/>
      <c r="DK38" s="112"/>
      <c r="DL38" s="112"/>
      <c r="DM38" s="112"/>
      <c r="DN38" s="112"/>
      <c r="DO38" s="112"/>
      <c r="DP38" s="112"/>
      <c r="DQ38" s="112"/>
      <c r="DR38" s="112"/>
      <c r="DS38" s="112"/>
      <c r="DT38" s="112"/>
      <c r="DU38" s="112"/>
      <c r="DV38" s="21"/>
      <c r="DW38" s="21"/>
      <c r="DX38" s="21"/>
      <c r="DY38" s="21"/>
      <c r="DZ38" s="21"/>
      <c r="EA38" s="21"/>
      <c r="EB38" s="21"/>
      <c r="EC38" s="21"/>
      <c r="ED38" s="21"/>
      <c r="EE38" s="21"/>
      <c r="EF38" s="21"/>
      <c r="EG38" s="21"/>
      <c r="EH38" s="21"/>
      <c r="EI38" s="21"/>
      <c r="EJ38" s="21"/>
      <c r="EK38" s="21"/>
      <c r="EL38" s="21"/>
      <c r="EM38" s="21"/>
      <c r="EN38" s="21"/>
      <c r="EO38" s="21"/>
    </row>
    <row r="39" spans="1:145" ht="12.75" customHeight="1">
      <c r="A39" s="112"/>
      <c r="B39" s="112"/>
      <c r="C39" s="112"/>
      <c r="D39" s="21"/>
      <c r="E39" s="21"/>
      <c r="F39" s="112"/>
      <c r="G39" s="112"/>
      <c r="H39" s="112"/>
      <c r="I39" s="112"/>
      <c r="J39" s="112"/>
      <c r="K39" s="112"/>
      <c r="L39" s="112"/>
      <c r="M39" s="112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12"/>
      <c r="AG39" s="112"/>
      <c r="AH39" s="112"/>
      <c r="AI39" s="112"/>
      <c r="AJ39" s="112"/>
      <c r="AK39" s="112"/>
      <c r="AL39" s="112"/>
      <c r="AM39" s="112"/>
      <c r="AN39" s="112"/>
      <c r="AO39" s="112"/>
      <c r="AP39" s="112"/>
      <c r="AQ39" s="112"/>
      <c r="AR39" s="112"/>
      <c r="AS39" s="112"/>
      <c r="AT39" s="112"/>
      <c r="AU39" s="112"/>
      <c r="AV39" s="112"/>
      <c r="AW39" s="112"/>
      <c r="AX39" s="112"/>
      <c r="AY39" s="112"/>
      <c r="AZ39" s="112"/>
      <c r="BA39" s="112"/>
      <c r="BB39" s="112"/>
      <c r="BC39" s="112"/>
      <c r="BD39" s="112"/>
      <c r="BE39" s="112"/>
      <c r="BF39" s="112"/>
      <c r="BG39" s="112"/>
      <c r="BH39" s="112"/>
      <c r="BI39" s="112"/>
      <c r="BJ39" s="112"/>
      <c r="BK39" s="112"/>
      <c r="BL39" s="112"/>
      <c r="BM39" s="112"/>
      <c r="BN39" s="112"/>
      <c r="BO39" s="112"/>
      <c r="BP39" s="112"/>
      <c r="BQ39" s="112"/>
      <c r="BR39" s="112"/>
      <c r="BS39" s="112"/>
      <c r="BT39" s="112"/>
      <c r="BU39" s="112"/>
      <c r="BV39" s="112"/>
      <c r="BW39" s="112"/>
      <c r="BX39" s="112"/>
      <c r="BY39" s="112"/>
      <c r="BZ39" s="112"/>
      <c r="CA39" s="112"/>
      <c r="CB39" s="112"/>
      <c r="CC39" s="112"/>
      <c r="CD39" s="112"/>
      <c r="CE39" s="112"/>
      <c r="CF39" s="112"/>
      <c r="CG39" s="112"/>
      <c r="CH39" s="112"/>
      <c r="CI39" s="112"/>
      <c r="CJ39" s="112"/>
      <c r="CK39" s="112"/>
      <c r="CL39" s="112"/>
      <c r="CM39" s="112"/>
      <c r="CN39" s="112"/>
      <c r="CO39" s="112"/>
      <c r="CP39" s="112"/>
      <c r="CQ39" s="112"/>
      <c r="CR39" s="112"/>
      <c r="CS39" s="112"/>
      <c r="CT39" s="112"/>
      <c r="CU39" s="112"/>
      <c r="CV39" s="112"/>
      <c r="CW39" s="112"/>
      <c r="CX39" s="112"/>
      <c r="CY39" s="112"/>
      <c r="CZ39" s="112"/>
      <c r="DA39" s="112"/>
      <c r="DB39" s="112"/>
      <c r="DC39" s="112"/>
      <c r="DD39" s="112"/>
      <c r="DE39" s="112"/>
      <c r="DF39" s="112"/>
      <c r="DG39" s="112"/>
      <c r="DH39" s="112"/>
      <c r="DI39" s="112"/>
      <c r="DJ39" s="112"/>
      <c r="DK39" s="112"/>
      <c r="DL39" s="112"/>
      <c r="DM39" s="112"/>
      <c r="DN39" s="112"/>
      <c r="DO39" s="112"/>
      <c r="DP39" s="112"/>
      <c r="DQ39" s="112"/>
      <c r="DR39" s="112"/>
      <c r="DS39" s="112"/>
      <c r="DT39" s="112"/>
      <c r="DU39" s="112"/>
      <c r="DV39" s="21"/>
      <c r="DW39" s="21"/>
      <c r="DX39" s="21"/>
      <c r="DY39" s="21"/>
      <c r="DZ39" s="21"/>
      <c r="EA39" s="21"/>
      <c r="EB39" s="21"/>
      <c r="EC39" s="21"/>
      <c r="ED39" s="21"/>
      <c r="EE39" s="21"/>
      <c r="EF39" s="21"/>
      <c r="EG39" s="21"/>
      <c r="EH39" s="21"/>
      <c r="EI39" s="21"/>
      <c r="EJ39" s="21"/>
      <c r="EK39" s="21"/>
      <c r="EL39" s="21"/>
      <c r="EM39" s="21"/>
      <c r="EN39" s="21"/>
      <c r="EO39" s="21"/>
    </row>
    <row r="40" spans="1:145" ht="12.75" customHeight="1">
      <c r="A40" s="112"/>
      <c r="B40" s="112"/>
      <c r="C40" s="112"/>
      <c r="D40" s="21"/>
      <c r="E40" s="21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12"/>
      <c r="R40" s="112"/>
      <c r="S40" s="112"/>
      <c r="T40" s="112"/>
      <c r="U40" s="112"/>
      <c r="V40" s="112"/>
      <c r="W40" s="112"/>
      <c r="X40" s="112"/>
      <c r="Y40" s="112"/>
      <c r="Z40" s="112"/>
      <c r="AA40" s="112"/>
      <c r="AB40" s="112"/>
      <c r="AC40" s="112"/>
      <c r="AD40" s="112"/>
      <c r="AE40" s="112"/>
      <c r="AF40" s="112"/>
      <c r="AG40" s="112"/>
      <c r="AH40" s="112"/>
      <c r="AI40" s="112"/>
      <c r="AJ40" s="112"/>
      <c r="AK40" s="112"/>
      <c r="AL40" s="112"/>
      <c r="AM40" s="112"/>
      <c r="AN40" s="112"/>
      <c r="AO40" s="112"/>
      <c r="AP40" s="112"/>
      <c r="AQ40" s="112"/>
      <c r="AR40" s="112"/>
      <c r="AS40" s="112"/>
      <c r="AT40" s="112"/>
      <c r="AU40" s="112"/>
      <c r="AV40" s="112"/>
      <c r="AW40" s="112"/>
      <c r="AX40" s="112"/>
      <c r="AY40" s="112"/>
      <c r="AZ40" s="112"/>
      <c r="BA40" s="112"/>
      <c r="BB40" s="112"/>
      <c r="BC40" s="112"/>
      <c r="BD40" s="112"/>
      <c r="BE40" s="112"/>
      <c r="BF40" s="112"/>
      <c r="BG40" s="112"/>
      <c r="BH40" s="112"/>
      <c r="BI40" s="112"/>
      <c r="BJ40" s="112"/>
      <c r="BK40" s="112"/>
      <c r="BL40" s="112"/>
      <c r="BM40" s="112"/>
      <c r="BN40" s="112"/>
      <c r="BO40" s="112"/>
      <c r="BP40" s="112"/>
      <c r="BQ40" s="112"/>
      <c r="BR40" s="112"/>
      <c r="BS40" s="112"/>
      <c r="BT40" s="112"/>
      <c r="BU40" s="112"/>
      <c r="BV40" s="112"/>
      <c r="BW40" s="112"/>
      <c r="BX40" s="112"/>
      <c r="BY40" s="112"/>
      <c r="BZ40" s="112"/>
      <c r="CA40" s="112"/>
      <c r="CB40" s="112"/>
      <c r="CC40" s="112"/>
      <c r="CD40" s="112"/>
      <c r="CE40" s="112"/>
      <c r="CF40" s="112"/>
      <c r="CG40" s="112"/>
      <c r="CH40" s="112"/>
      <c r="CI40" s="112"/>
      <c r="CJ40" s="112"/>
      <c r="CK40" s="112"/>
      <c r="CL40" s="112"/>
      <c r="CM40" s="112"/>
      <c r="CN40" s="112"/>
      <c r="CO40" s="112"/>
      <c r="CP40" s="112"/>
      <c r="CQ40" s="112"/>
      <c r="CR40" s="112"/>
      <c r="CS40" s="112"/>
      <c r="CT40" s="112"/>
      <c r="CU40" s="112"/>
      <c r="CV40" s="112"/>
      <c r="CW40" s="112"/>
      <c r="CX40" s="112"/>
      <c r="CY40" s="112"/>
      <c r="CZ40" s="112"/>
      <c r="DA40" s="112"/>
      <c r="DB40" s="112"/>
      <c r="DC40" s="112"/>
      <c r="DD40" s="112"/>
      <c r="DE40" s="112"/>
      <c r="DF40" s="112"/>
      <c r="DG40" s="112"/>
      <c r="DH40" s="112"/>
      <c r="DI40" s="112"/>
      <c r="DJ40" s="112"/>
      <c r="DK40" s="112"/>
      <c r="DL40" s="112"/>
      <c r="DM40" s="112"/>
      <c r="DN40" s="112"/>
      <c r="DO40" s="112"/>
      <c r="DP40" s="112"/>
      <c r="DQ40" s="112"/>
      <c r="DR40" s="112"/>
      <c r="DS40" s="112"/>
      <c r="DT40" s="112"/>
      <c r="DU40" s="112"/>
      <c r="DV40" s="21"/>
      <c r="DW40" s="21"/>
      <c r="DX40" s="21"/>
      <c r="DY40" s="21"/>
      <c r="DZ40" s="21"/>
      <c r="EA40" s="21"/>
      <c r="EB40" s="21"/>
      <c r="EC40" s="21"/>
      <c r="ED40" s="21"/>
      <c r="EE40" s="21"/>
      <c r="EF40" s="21"/>
      <c r="EG40" s="21"/>
      <c r="EH40" s="21"/>
      <c r="EI40" s="21"/>
      <c r="EJ40" s="21"/>
      <c r="EK40" s="21"/>
      <c r="EL40" s="21"/>
      <c r="EM40" s="21"/>
      <c r="EN40" s="21"/>
      <c r="EO40" s="21"/>
    </row>
    <row r="41" spans="1:145" ht="12.75" customHeight="1">
      <c r="A41" s="112"/>
      <c r="B41" s="112"/>
      <c r="C41" s="112"/>
      <c r="D41" s="21"/>
      <c r="E41" s="21"/>
      <c r="F41" s="112"/>
      <c r="G41" s="112"/>
      <c r="H41" s="112"/>
      <c r="I41" s="112"/>
      <c r="J41" s="112"/>
      <c r="K41" s="112"/>
      <c r="L41" s="112"/>
      <c r="M41" s="112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12"/>
      <c r="AG41" s="112"/>
      <c r="AH41" s="112"/>
      <c r="AI41" s="112"/>
      <c r="AJ41" s="112"/>
      <c r="AK41" s="112"/>
      <c r="AL41" s="112"/>
      <c r="AM41" s="112"/>
      <c r="AN41" s="112"/>
      <c r="AO41" s="112"/>
      <c r="AP41" s="112"/>
      <c r="AQ41" s="112"/>
      <c r="AR41" s="112"/>
      <c r="AS41" s="112"/>
      <c r="AT41" s="112"/>
      <c r="AU41" s="112"/>
      <c r="AV41" s="112"/>
      <c r="AW41" s="112"/>
      <c r="AX41" s="112"/>
      <c r="AY41" s="112"/>
      <c r="AZ41" s="112"/>
      <c r="BA41" s="112"/>
      <c r="BB41" s="112"/>
      <c r="BC41" s="112"/>
      <c r="BD41" s="112"/>
      <c r="BE41" s="112"/>
      <c r="BF41" s="112"/>
      <c r="BG41" s="112"/>
      <c r="BH41" s="112"/>
      <c r="BI41" s="112"/>
      <c r="BJ41" s="112"/>
      <c r="BK41" s="112"/>
      <c r="BL41" s="112"/>
      <c r="BM41" s="112"/>
      <c r="BN41" s="112"/>
      <c r="BO41" s="112"/>
      <c r="BP41" s="112"/>
      <c r="BQ41" s="112"/>
      <c r="BR41" s="112"/>
      <c r="BS41" s="112"/>
      <c r="BT41" s="112"/>
      <c r="BU41" s="112"/>
      <c r="BV41" s="112"/>
      <c r="BW41" s="112"/>
      <c r="BX41" s="112"/>
      <c r="BY41" s="112"/>
      <c r="BZ41" s="112"/>
      <c r="CA41" s="112"/>
      <c r="CB41" s="112"/>
      <c r="CC41" s="112"/>
      <c r="CD41" s="112"/>
      <c r="CE41" s="112"/>
      <c r="CF41" s="112"/>
      <c r="CG41" s="112"/>
      <c r="CH41" s="112"/>
      <c r="CI41" s="112"/>
      <c r="CJ41" s="112"/>
      <c r="CK41" s="112"/>
      <c r="CL41" s="112"/>
      <c r="CM41" s="112"/>
      <c r="CN41" s="112"/>
      <c r="CO41" s="112"/>
      <c r="CP41" s="112"/>
      <c r="CQ41" s="112"/>
      <c r="CR41" s="112"/>
      <c r="CS41" s="112"/>
      <c r="CT41" s="112"/>
      <c r="CU41" s="112"/>
      <c r="CV41" s="112"/>
      <c r="CW41" s="112"/>
      <c r="CX41" s="112"/>
      <c r="CY41" s="112"/>
      <c r="CZ41" s="112"/>
      <c r="DA41" s="112"/>
      <c r="DB41" s="112"/>
      <c r="DC41" s="112"/>
      <c r="DD41" s="112"/>
      <c r="DE41" s="112"/>
      <c r="DF41" s="112"/>
      <c r="DG41" s="112"/>
      <c r="DH41" s="112"/>
      <c r="DI41" s="112"/>
      <c r="DJ41" s="112"/>
      <c r="DK41" s="112"/>
      <c r="DL41" s="112"/>
      <c r="DM41" s="112"/>
      <c r="DN41" s="112"/>
      <c r="DO41" s="112"/>
      <c r="DP41" s="112"/>
      <c r="DQ41" s="112"/>
      <c r="DR41" s="112"/>
      <c r="DS41" s="112"/>
      <c r="DT41" s="112"/>
      <c r="DU41" s="112"/>
      <c r="DV41" s="21"/>
      <c r="DW41" s="21"/>
      <c r="DX41" s="21"/>
      <c r="DY41" s="21"/>
      <c r="DZ41" s="21"/>
      <c r="EA41" s="21"/>
      <c r="EB41" s="21"/>
      <c r="EC41" s="21"/>
      <c r="ED41" s="21"/>
      <c r="EE41" s="21"/>
      <c r="EF41" s="21"/>
      <c r="EG41" s="21"/>
      <c r="EH41" s="21"/>
      <c r="EI41" s="21"/>
      <c r="EJ41" s="21"/>
      <c r="EK41" s="21"/>
      <c r="EL41" s="21"/>
      <c r="EM41" s="21"/>
      <c r="EN41" s="21"/>
      <c r="EO41" s="21"/>
    </row>
    <row r="42" spans="1:145" ht="12.75" customHeight="1">
      <c r="A42" s="112"/>
      <c r="B42" s="112"/>
      <c r="C42" s="112"/>
      <c r="D42" s="21"/>
      <c r="E42" s="21"/>
      <c r="F42" s="112"/>
      <c r="G42" s="112"/>
      <c r="H42" s="112"/>
      <c r="I42" s="112"/>
      <c r="J42" s="112"/>
      <c r="K42" s="112"/>
      <c r="L42" s="112"/>
      <c r="M42" s="112"/>
      <c r="N42" s="112"/>
      <c r="O42" s="112"/>
      <c r="P42" s="112"/>
      <c r="Q42" s="112"/>
      <c r="R42" s="112"/>
      <c r="S42" s="112"/>
      <c r="T42" s="112"/>
      <c r="U42" s="112"/>
      <c r="V42" s="112"/>
      <c r="W42" s="112"/>
      <c r="X42" s="112"/>
      <c r="Y42" s="112"/>
      <c r="Z42" s="112"/>
      <c r="AA42" s="112"/>
      <c r="AB42" s="112"/>
      <c r="AC42" s="112"/>
      <c r="AD42" s="112"/>
      <c r="AE42" s="112"/>
      <c r="AF42" s="112"/>
      <c r="AG42" s="112"/>
      <c r="AH42" s="112"/>
      <c r="AI42" s="112"/>
      <c r="AJ42" s="112"/>
      <c r="AK42" s="112"/>
      <c r="AL42" s="112"/>
      <c r="AM42" s="112"/>
      <c r="AN42" s="112"/>
      <c r="AO42" s="112"/>
      <c r="AP42" s="112"/>
      <c r="AQ42" s="112"/>
      <c r="AR42" s="112"/>
      <c r="AS42" s="112"/>
      <c r="AT42" s="112"/>
      <c r="AU42" s="112"/>
      <c r="AV42" s="112"/>
      <c r="AW42" s="112"/>
      <c r="AX42" s="112"/>
      <c r="AY42" s="112"/>
      <c r="AZ42" s="112"/>
      <c r="BA42" s="112"/>
      <c r="BB42" s="112"/>
      <c r="BC42" s="112"/>
      <c r="BD42" s="112"/>
      <c r="BE42" s="112"/>
      <c r="BF42" s="112"/>
      <c r="BG42" s="112"/>
      <c r="BH42" s="112"/>
      <c r="BI42" s="112"/>
      <c r="BJ42" s="112"/>
      <c r="BK42" s="112"/>
      <c r="BL42" s="112"/>
      <c r="BM42" s="112"/>
      <c r="BN42" s="112"/>
      <c r="BO42" s="112"/>
      <c r="BP42" s="112"/>
      <c r="BQ42" s="112"/>
      <c r="BR42" s="112"/>
      <c r="BS42" s="112"/>
      <c r="BT42" s="112"/>
      <c r="BU42" s="112"/>
      <c r="BV42" s="112"/>
      <c r="BW42" s="112"/>
      <c r="BX42" s="112"/>
      <c r="BY42" s="112"/>
      <c r="BZ42" s="112"/>
      <c r="CA42" s="112"/>
      <c r="CB42" s="112"/>
      <c r="CC42" s="112"/>
      <c r="CD42" s="112"/>
      <c r="CE42" s="112"/>
      <c r="CF42" s="112"/>
      <c r="CG42" s="112"/>
      <c r="CH42" s="112"/>
      <c r="CI42" s="112"/>
      <c r="CJ42" s="112"/>
      <c r="CK42" s="112"/>
      <c r="CL42" s="112"/>
      <c r="CM42" s="112"/>
      <c r="CN42" s="112"/>
      <c r="CO42" s="112"/>
      <c r="CP42" s="112"/>
      <c r="CQ42" s="112"/>
      <c r="CR42" s="112"/>
      <c r="CS42" s="112"/>
      <c r="CT42" s="112"/>
      <c r="CU42" s="112"/>
      <c r="CV42" s="112"/>
      <c r="CW42" s="112"/>
      <c r="CX42" s="112"/>
      <c r="CY42" s="112"/>
      <c r="CZ42" s="112"/>
      <c r="DA42" s="112"/>
      <c r="DB42" s="112"/>
      <c r="DC42" s="112"/>
      <c r="DD42" s="112"/>
      <c r="DE42" s="112"/>
      <c r="DF42" s="112"/>
      <c r="DG42" s="112"/>
      <c r="DH42" s="112"/>
      <c r="DI42" s="112"/>
      <c r="DJ42" s="112"/>
      <c r="DK42" s="112"/>
      <c r="DL42" s="112"/>
      <c r="DM42" s="112"/>
      <c r="DN42" s="112"/>
      <c r="DO42" s="112"/>
      <c r="DP42" s="112"/>
      <c r="DQ42" s="112"/>
      <c r="DR42" s="112"/>
      <c r="DS42" s="112"/>
      <c r="DT42" s="112"/>
      <c r="DU42" s="112"/>
      <c r="DV42" s="21"/>
      <c r="DW42" s="21"/>
      <c r="DX42" s="21"/>
      <c r="DY42" s="21"/>
      <c r="DZ42" s="21"/>
      <c r="EA42" s="21"/>
      <c r="EB42" s="21"/>
      <c r="EC42" s="21"/>
      <c r="ED42" s="21"/>
      <c r="EE42" s="21"/>
      <c r="EF42" s="21"/>
      <c r="EG42" s="21"/>
      <c r="EH42" s="21"/>
      <c r="EI42" s="21"/>
      <c r="EJ42" s="21"/>
      <c r="EK42" s="21"/>
      <c r="EL42" s="21"/>
      <c r="EM42" s="21"/>
      <c r="EN42" s="21"/>
      <c r="EO42" s="21"/>
    </row>
    <row r="43" spans="1:145" ht="12.75" customHeight="1">
      <c r="A43" s="112"/>
      <c r="B43" s="112"/>
      <c r="C43" s="112"/>
      <c r="D43" s="21"/>
      <c r="E43" s="21"/>
      <c r="F43" s="112"/>
      <c r="G43" s="112"/>
      <c r="H43" s="112"/>
      <c r="I43" s="112"/>
      <c r="J43" s="112"/>
      <c r="K43" s="112"/>
      <c r="L43" s="112"/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12"/>
      <c r="AG43" s="112"/>
      <c r="AH43" s="112"/>
      <c r="AI43" s="112"/>
      <c r="AJ43" s="112"/>
      <c r="AK43" s="112"/>
      <c r="AL43" s="112"/>
      <c r="AM43" s="112"/>
      <c r="AN43" s="112"/>
      <c r="AO43" s="112"/>
      <c r="AP43" s="112"/>
      <c r="AQ43" s="112"/>
      <c r="AR43" s="112"/>
      <c r="AS43" s="112"/>
      <c r="AT43" s="112"/>
      <c r="AU43" s="112"/>
      <c r="AV43" s="112"/>
      <c r="AW43" s="112"/>
      <c r="AX43" s="112"/>
      <c r="AY43" s="112"/>
      <c r="AZ43" s="112"/>
      <c r="BA43" s="112"/>
      <c r="BB43" s="112"/>
      <c r="BC43" s="112"/>
      <c r="BD43" s="112"/>
      <c r="BE43" s="112"/>
      <c r="BF43" s="112"/>
      <c r="BG43" s="112"/>
      <c r="BH43" s="112"/>
      <c r="BI43" s="112"/>
      <c r="BJ43" s="112"/>
      <c r="BK43" s="112"/>
      <c r="BL43" s="112"/>
      <c r="BM43" s="112"/>
      <c r="BN43" s="112"/>
      <c r="BO43" s="112"/>
      <c r="BP43" s="112"/>
      <c r="BQ43" s="112"/>
      <c r="BR43" s="112"/>
      <c r="BS43" s="112"/>
      <c r="BT43" s="112"/>
      <c r="BU43" s="112"/>
      <c r="BV43" s="112"/>
      <c r="BW43" s="112"/>
      <c r="BX43" s="112"/>
      <c r="BY43" s="112"/>
      <c r="BZ43" s="112"/>
      <c r="CA43" s="112"/>
      <c r="CB43" s="112"/>
      <c r="CC43" s="112"/>
      <c r="CD43" s="112"/>
      <c r="CE43" s="112"/>
      <c r="CF43" s="112"/>
      <c r="CG43" s="112"/>
      <c r="CH43" s="112"/>
      <c r="CI43" s="112"/>
      <c r="CJ43" s="112"/>
      <c r="CK43" s="112"/>
      <c r="CL43" s="112"/>
      <c r="CM43" s="112"/>
      <c r="CN43" s="112"/>
      <c r="CO43" s="112"/>
      <c r="CP43" s="112"/>
      <c r="CQ43" s="112"/>
      <c r="CR43" s="112"/>
      <c r="CS43" s="112"/>
      <c r="CT43" s="112"/>
      <c r="CU43" s="112"/>
      <c r="CV43" s="112"/>
      <c r="CW43" s="112"/>
      <c r="CX43" s="112"/>
      <c r="CY43" s="112"/>
      <c r="CZ43" s="112"/>
      <c r="DA43" s="112"/>
      <c r="DB43" s="112"/>
      <c r="DC43" s="112"/>
      <c r="DD43" s="112"/>
      <c r="DE43" s="112"/>
      <c r="DF43" s="112"/>
      <c r="DG43" s="112"/>
      <c r="DH43" s="112"/>
      <c r="DI43" s="112"/>
      <c r="DJ43" s="112"/>
      <c r="DK43" s="112"/>
      <c r="DL43" s="112"/>
      <c r="DM43" s="112"/>
      <c r="DN43" s="112"/>
      <c r="DO43" s="112"/>
      <c r="DP43" s="112"/>
      <c r="DQ43" s="112"/>
      <c r="DR43" s="112"/>
      <c r="DS43" s="112"/>
      <c r="DT43" s="112"/>
      <c r="DU43" s="112"/>
      <c r="DV43" s="21"/>
      <c r="DW43" s="21"/>
      <c r="DX43" s="21"/>
      <c r="DY43" s="21"/>
      <c r="DZ43" s="21"/>
      <c r="EA43" s="21"/>
      <c r="EB43" s="21"/>
      <c r="EC43" s="21"/>
      <c r="ED43" s="21"/>
      <c r="EE43" s="21"/>
      <c r="EF43" s="21"/>
      <c r="EG43" s="21"/>
      <c r="EH43" s="21"/>
      <c r="EI43" s="21"/>
      <c r="EJ43" s="21"/>
      <c r="EK43" s="21"/>
      <c r="EL43" s="21"/>
      <c r="EM43" s="21"/>
      <c r="EN43" s="21"/>
      <c r="EO43" s="21"/>
    </row>
    <row r="44" spans="1:145" ht="12.75" customHeight="1">
      <c r="A44" s="112"/>
      <c r="B44" s="112"/>
      <c r="C44" s="112"/>
      <c r="D44" s="21"/>
      <c r="E44" s="21"/>
      <c r="F44" s="112"/>
      <c r="G44" s="112"/>
      <c r="H44" s="112"/>
      <c r="I44" s="112"/>
      <c r="J44" s="112"/>
      <c r="K44" s="112"/>
      <c r="L44" s="112"/>
      <c r="M44" s="112"/>
      <c r="N44" s="112"/>
      <c r="O44" s="112"/>
      <c r="P44" s="112"/>
      <c r="Q44" s="112"/>
      <c r="R44" s="112"/>
      <c r="S44" s="112"/>
      <c r="T44" s="112"/>
      <c r="U44" s="112"/>
      <c r="V44" s="112"/>
      <c r="W44" s="112"/>
      <c r="X44" s="112"/>
      <c r="Y44" s="112"/>
      <c r="Z44" s="112"/>
      <c r="AA44" s="112"/>
      <c r="AB44" s="112"/>
      <c r="AC44" s="112"/>
      <c r="AD44" s="112"/>
      <c r="AE44" s="112"/>
      <c r="AF44" s="112"/>
      <c r="AG44" s="112"/>
      <c r="AH44" s="112"/>
      <c r="AI44" s="112"/>
      <c r="AJ44" s="112"/>
      <c r="AK44" s="112"/>
      <c r="AL44" s="112"/>
      <c r="AM44" s="112"/>
      <c r="AN44" s="112"/>
      <c r="AO44" s="112"/>
      <c r="AP44" s="112"/>
      <c r="AQ44" s="112"/>
      <c r="AR44" s="112"/>
      <c r="AS44" s="112"/>
      <c r="AT44" s="112"/>
      <c r="AU44" s="112"/>
      <c r="AV44" s="112"/>
      <c r="AW44" s="112"/>
      <c r="AX44" s="112"/>
      <c r="AY44" s="112"/>
      <c r="AZ44" s="112"/>
      <c r="BA44" s="112"/>
      <c r="BB44" s="112"/>
      <c r="BC44" s="112"/>
      <c r="BD44" s="112"/>
      <c r="BE44" s="112"/>
      <c r="BF44" s="112"/>
      <c r="BG44" s="112"/>
      <c r="BH44" s="112"/>
      <c r="BI44" s="112"/>
      <c r="BJ44" s="112"/>
      <c r="BK44" s="112"/>
      <c r="BL44" s="112"/>
      <c r="BM44" s="112"/>
      <c r="BN44" s="112"/>
      <c r="BO44" s="112"/>
      <c r="BP44" s="112"/>
      <c r="BQ44" s="112"/>
      <c r="BR44" s="112"/>
      <c r="BS44" s="112"/>
      <c r="BT44" s="112"/>
      <c r="BU44" s="112"/>
      <c r="BV44" s="112"/>
      <c r="BW44" s="112"/>
      <c r="BX44" s="112"/>
      <c r="BY44" s="112"/>
      <c r="BZ44" s="112"/>
      <c r="CA44" s="112"/>
      <c r="CB44" s="112"/>
      <c r="CC44" s="112"/>
      <c r="CD44" s="112"/>
      <c r="CE44" s="112"/>
      <c r="CF44" s="112"/>
      <c r="CG44" s="112"/>
      <c r="CH44" s="112"/>
      <c r="CI44" s="112"/>
      <c r="CJ44" s="112"/>
      <c r="CK44" s="112"/>
      <c r="CL44" s="112"/>
      <c r="CM44" s="112"/>
      <c r="CN44" s="112"/>
      <c r="CO44" s="112"/>
      <c r="CP44" s="112"/>
      <c r="CQ44" s="112"/>
      <c r="CR44" s="112"/>
      <c r="CS44" s="112"/>
      <c r="CT44" s="112"/>
      <c r="CU44" s="112"/>
      <c r="CV44" s="112"/>
      <c r="CW44" s="112"/>
      <c r="CX44" s="112"/>
      <c r="CY44" s="112"/>
      <c r="CZ44" s="112"/>
      <c r="DA44" s="112"/>
      <c r="DB44" s="112"/>
      <c r="DC44" s="112"/>
      <c r="DD44" s="112"/>
      <c r="DE44" s="112"/>
      <c r="DF44" s="112"/>
      <c r="DG44" s="112"/>
      <c r="DH44" s="112"/>
      <c r="DI44" s="112"/>
      <c r="DJ44" s="112"/>
      <c r="DK44" s="112"/>
      <c r="DL44" s="112"/>
      <c r="DM44" s="112"/>
      <c r="DN44" s="112"/>
      <c r="DO44" s="112"/>
      <c r="DP44" s="112"/>
      <c r="DQ44" s="112"/>
      <c r="DR44" s="112"/>
      <c r="DS44" s="112"/>
      <c r="DT44" s="112"/>
      <c r="DU44" s="112"/>
      <c r="DV44" s="21"/>
      <c r="DW44" s="21"/>
      <c r="DX44" s="21"/>
      <c r="DY44" s="21"/>
      <c r="DZ44" s="21"/>
      <c r="EA44" s="21"/>
      <c r="EB44" s="21"/>
      <c r="EC44" s="21"/>
      <c r="ED44" s="21"/>
      <c r="EE44" s="21"/>
      <c r="EF44" s="21"/>
      <c r="EG44" s="21"/>
      <c r="EH44" s="21"/>
      <c r="EI44" s="21"/>
      <c r="EJ44" s="21"/>
      <c r="EK44" s="21"/>
      <c r="EL44" s="21"/>
      <c r="EM44" s="21"/>
      <c r="EN44" s="21"/>
      <c r="EO44" s="21"/>
    </row>
    <row r="45" spans="1:145" ht="12.75" customHeight="1">
      <c r="A45" s="112"/>
      <c r="B45" s="112"/>
      <c r="C45" s="112"/>
      <c r="D45" s="21"/>
      <c r="E45" s="21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12"/>
      <c r="AG45" s="112"/>
      <c r="AH45" s="112"/>
      <c r="AI45" s="112"/>
      <c r="AJ45" s="112"/>
      <c r="AK45" s="112"/>
      <c r="AL45" s="112"/>
      <c r="AM45" s="112"/>
      <c r="AN45" s="112"/>
      <c r="AO45" s="112"/>
      <c r="AP45" s="112"/>
      <c r="AQ45" s="112"/>
      <c r="AR45" s="112"/>
      <c r="AS45" s="112"/>
      <c r="AT45" s="112"/>
      <c r="AU45" s="112"/>
      <c r="AV45" s="112"/>
      <c r="AW45" s="112"/>
      <c r="AX45" s="112"/>
      <c r="AY45" s="112"/>
      <c r="AZ45" s="112"/>
      <c r="BA45" s="112"/>
      <c r="BB45" s="112"/>
      <c r="BC45" s="112"/>
      <c r="BD45" s="112"/>
      <c r="BE45" s="112"/>
      <c r="BF45" s="112"/>
      <c r="BG45" s="112"/>
      <c r="BH45" s="112"/>
      <c r="BI45" s="112"/>
      <c r="BJ45" s="112"/>
      <c r="BK45" s="112"/>
      <c r="BL45" s="112"/>
      <c r="BM45" s="112"/>
      <c r="BN45" s="112"/>
      <c r="BO45" s="112"/>
      <c r="BP45" s="112"/>
      <c r="BQ45" s="112"/>
      <c r="BR45" s="112"/>
      <c r="BS45" s="112"/>
      <c r="BT45" s="112"/>
      <c r="BU45" s="112"/>
      <c r="BV45" s="112"/>
      <c r="BW45" s="112"/>
      <c r="BX45" s="112"/>
      <c r="BY45" s="112"/>
      <c r="BZ45" s="112"/>
      <c r="CA45" s="112"/>
      <c r="CB45" s="112"/>
      <c r="CC45" s="112"/>
      <c r="CD45" s="112"/>
      <c r="CE45" s="112"/>
      <c r="CF45" s="112"/>
      <c r="CG45" s="112"/>
      <c r="CH45" s="112"/>
      <c r="CI45" s="112"/>
      <c r="CJ45" s="112"/>
      <c r="CK45" s="112"/>
      <c r="CL45" s="112"/>
      <c r="CM45" s="112"/>
      <c r="CN45" s="112"/>
      <c r="CO45" s="112"/>
      <c r="CP45" s="112"/>
      <c r="CQ45" s="112"/>
      <c r="CR45" s="112"/>
      <c r="CS45" s="112"/>
      <c r="CT45" s="112"/>
      <c r="CU45" s="112"/>
      <c r="CV45" s="112"/>
      <c r="CW45" s="112"/>
      <c r="CX45" s="112"/>
      <c r="CY45" s="112"/>
      <c r="CZ45" s="112"/>
      <c r="DA45" s="112"/>
      <c r="DB45" s="112"/>
      <c r="DC45" s="112"/>
      <c r="DD45" s="112"/>
      <c r="DE45" s="112"/>
      <c r="DF45" s="112"/>
      <c r="DG45" s="112"/>
      <c r="DH45" s="112"/>
      <c r="DI45" s="112"/>
      <c r="DJ45" s="112"/>
      <c r="DK45" s="112"/>
      <c r="DL45" s="112"/>
      <c r="DM45" s="112"/>
      <c r="DN45" s="112"/>
      <c r="DO45" s="112"/>
      <c r="DP45" s="112"/>
      <c r="DQ45" s="112"/>
      <c r="DR45" s="112"/>
      <c r="DS45" s="112"/>
      <c r="DT45" s="112"/>
      <c r="DU45" s="112"/>
      <c r="DV45" s="21"/>
      <c r="DW45" s="21"/>
      <c r="DX45" s="21"/>
      <c r="DY45" s="21"/>
      <c r="DZ45" s="21"/>
      <c r="EA45" s="21"/>
      <c r="EB45" s="21"/>
      <c r="EC45" s="21"/>
      <c r="ED45" s="21"/>
      <c r="EE45" s="21"/>
      <c r="EF45" s="21"/>
      <c r="EG45" s="21"/>
      <c r="EH45" s="21"/>
      <c r="EI45" s="21"/>
      <c r="EJ45" s="21"/>
      <c r="EK45" s="21"/>
      <c r="EL45" s="21"/>
      <c r="EM45" s="21"/>
      <c r="EN45" s="21"/>
      <c r="EO45" s="21"/>
    </row>
    <row r="46" spans="1:145" ht="12.75" customHeight="1">
      <c r="A46" s="112"/>
      <c r="B46" s="112"/>
      <c r="C46" s="112"/>
      <c r="D46" s="21"/>
      <c r="E46" s="21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12"/>
      <c r="AG46" s="112"/>
      <c r="AH46" s="112"/>
      <c r="AI46" s="112"/>
      <c r="AJ46" s="112"/>
      <c r="AK46" s="112"/>
      <c r="AL46" s="112"/>
      <c r="AM46" s="112"/>
      <c r="AN46" s="112"/>
      <c r="AO46" s="112"/>
      <c r="AP46" s="112"/>
      <c r="AQ46" s="112"/>
      <c r="AR46" s="112"/>
      <c r="AS46" s="112"/>
      <c r="AT46" s="112"/>
      <c r="AU46" s="112"/>
      <c r="AV46" s="112"/>
      <c r="AW46" s="112"/>
      <c r="AX46" s="112"/>
      <c r="AY46" s="112"/>
      <c r="AZ46" s="112"/>
      <c r="BA46" s="112"/>
      <c r="BB46" s="112"/>
      <c r="BC46" s="112"/>
      <c r="BD46" s="112"/>
      <c r="BE46" s="112"/>
      <c r="BF46" s="112"/>
      <c r="BG46" s="112"/>
      <c r="BH46" s="112"/>
      <c r="BI46" s="112"/>
      <c r="BJ46" s="112"/>
      <c r="BK46" s="112"/>
      <c r="BL46" s="112"/>
      <c r="BM46" s="112"/>
      <c r="BN46" s="112"/>
      <c r="BO46" s="112"/>
      <c r="BP46" s="112"/>
      <c r="BQ46" s="112"/>
      <c r="BR46" s="112"/>
      <c r="BS46" s="112"/>
      <c r="BT46" s="112"/>
      <c r="BU46" s="112"/>
      <c r="BV46" s="112"/>
      <c r="BW46" s="112"/>
      <c r="BX46" s="112"/>
      <c r="BY46" s="112"/>
      <c r="BZ46" s="112"/>
      <c r="CA46" s="112"/>
      <c r="CB46" s="112"/>
      <c r="CC46" s="112"/>
      <c r="CD46" s="112"/>
      <c r="CE46" s="112"/>
      <c r="CF46" s="112"/>
      <c r="CG46" s="112"/>
      <c r="CH46" s="112"/>
      <c r="CI46" s="112"/>
      <c r="CJ46" s="112"/>
      <c r="CK46" s="112"/>
      <c r="CL46" s="112"/>
      <c r="CM46" s="112"/>
      <c r="CN46" s="112"/>
      <c r="CO46" s="112"/>
      <c r="CP46" s="112"/>
      <c r="CQ46" s="112"/>
      <c r="CR46" s="112"/>
      <c r="CS46" s="112"/>
      <c r="CT46" s="112"/>
      <c r="CU46" s="112"/>
      <c r="CV46" s="112"/>
      <c r="CW46" s="112"/>
      <c r="CX46" s="112"/>
      <c r="CY46" s="112"/>
      <c r="CZ46" s="112"/>
      <c r="DA46" s="112"/>
      <c r="DB46" s="112"/>
      <c r="DC46" s="112"/>
      <c r="DD46" s="112"/>
      <c r="DE46" s="112"/>
      <c r="DF46" s="112"/>
      <c r="DG46" s="112"/>
      <c r="DH46" s="112"/>
      <c r="DI46" s="112"/>
      <c r="DJ46" s="112"/>
      <c r="DK46" s="112"/>
      <c r="DL46" s="112"/>
      <c r="DM46" s="112"/>
      <c r="DN46" s="112"/>
      <c r="DO46" s="112"/>
      <c r="DP46" s="112"/>
      <c r="DQ46" s="112"/>
      <c r="DR46" s="112"/>
      <c r="DS46" s="112"/>
      <c r="DT46" s="112"/>
      <c r="DU46" s="112"/>
      <c r="DV46" s="21"/>
      <c r="DW46" s="21"/>
      <c r="DX46" s="21"/>
      <c r="DY46" s="21"/>
      <c r="DZ46" s="21"/>
      <c r="EA46" s="21"/>
      <c r="EB46" s="21"/>
      <c r="EC46" s="21"/>
      <c r="ED46" s="21"/>
      <c r="EE46" s="21"/>
      <c r="EF46" s="21"/>
      <c r="EG46" s="21"/>
      <c r="EH46" s="21"/>
      <c r="EI46" s="21"/>
      <c r="EJ46" s="21"/>
      <c r="EK46" s="21"/>
      <c r="EL46" s="21"/>
      <c r="EM46" s="21"/>
      <c r="EN46" s="21"/>
      <c r="EO46" s="21"/>
    </row>
    <row r="47" spans="1:145" ht="12.75" customHeight="1">
      <c r="A47" s="112"/>
      <c r="B47" s="112"/>
      <c r="C47" s="112"/>
      <c r="D47" s="21"/>
      <c r="E47" s="21"/>
      <c r="F47" s="112"/>
      <c r="G47" s="112"/>
      <c r="H47" s="112"/>
      <c r="I47" s="112"/>
      <c r="J47" s="112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12"/>
      <c r="AG47" s="112"/>
      <c r="AH47" s="112"/>
      <c r="AI47" s="112"/>
      <c r="AJ47" s="112"/>
      <c r="AK47" s="112"/>
      <c r="AL47" s="112"/>
      <c r="AM47" s="112"/>
      <c r="AN47" s="112"/>
      <c r="AO47" s="112"/>
      <c r="AP47" s="112"/>
      <c r="AQ47" s="112"/>
      <c r="AR47" s="112"/>
      <c r="AS47" s="112"/>
      <c r="AT47" s="112"/>
      <c r="AU47" s="112"/>
      <c r="AV47" s="112"/>
      <c r="AW47" s="112"/>
      <c r="AX47" s="112"/>
      <c r="AY47" s="112"/>
      <c r="AZ47" s="112"/>
      <c r="BA47" s="112"/>
      <c r="BB47" s="112"/>
      <c r="BC47" s="112"/>
      <c r="BD47" s="112"/>
      <c r="BE47" s="112"/>
      <c r="BF47" s="112"/>
      <c r="BG47" s="112"/>
      <c r="BH47" s="112"/>
      <c r="BI47" s="112"/>
      <c r="BJ47" s="112"/>
      <c r="BK47" s="112"/>
      <c r="BL47" s="112"/>
      <c r="BM47" s="112"/>
      <c r="BN47" s="112"/>
      <c r="BO47" s="112"/>
      <c r="BP47" s="112"/>
      <c r="BQ47" s="112"/>
      <c r="BR47" s="112"/>
      <c r="BS47" s="112"/>
      <c r="BT47" s="112"/>
      <c r="BU47" s="112"/>
      <c r="BV47" s="112"/>
      <c r="BW47" s="112"/>
      <c r="BX47" s="112"/>
      <c r="BY47" s="112"/>
      <c r="BZ47" s="112"/>
      <c r="CA47" s="112"/>
      <c r="CB47" s="112"/>
      <c r="CC47" s="112"/>
      <c r="CD47" s="112"/>
      <c r="CE47" s="112"/>
      <c r="CF47" s="112"/>
      <c r="CG47" s="112"/>
      <c r="CH47" s="112"/>
      <c r="CI47" s="112"/>
      <c r="CJ47" s="112"/>
      <c r="CK47" s="112"/>
      <c r="CL47" s="112"/>
      <c r="CM47" s="112"/>
      <c r="CN47" s="112"/>
      <c r="CO47" s="112"/>
      <c r="CP47" s="112"/>
      <c r="CQ47" s="112"/>
      <c r="CR47" s="112"/>
      <c r="CS47" s="112"/>
      <c r="CT47" s="112"/>
      <c r="CU47" s="112"/>
      <c r="CV47" s="112"/>
      <c r="CW47" s="112"/>
      <c r="CX47" s="112"/>
      <c r="CY47" s="112"/>
      <c r="CZ47" s="112"/>
      <c r="DA47" s="112"/>
      <c r="DB47" s="112"/>
      <c r="DC47" s="112"/>
      <c r="DD47" s="112"/>
      <c r="DE47" s="112"/>
      <c r="DF47" s="112"/>
      <c r="DG47" s="112"/>
      <c r="DH47" s="112"/>
      <c r="DI47" s="112"/>
      <c r="DJ47" s="112"/>
      <c r="DK47" s="112"/>
      <c r="DL47" s="112"/>
      <c r="DM47" s="112"/>
      <c r="DN47" s="112"/>
      <c r="DO47" s="112"/>
      <c r="DP47" s="112"/>
      <c r="DQ47" s="112"/>
      <c r="DR47" s="112"/>
      <c r="DS47" s="112"/>
      <c r="DT47" s="112"/>
      <c r="DU47" s="112"/>
      <c r="DV47" s="21"/>
      <c r="DW47" s="21"/>
      <c r="DX47" s="21"/>
      <c r="DY47" s="21"/>
      <c r="DZ47" s="21"/>
      <c r="EA47" s="21"/>
      <c r="EB47" s="21"/>
      <c r="EC47" s="21"/>
      <c r="ED47" s="21"/>
      <c r="EE47" s="21"/>
      <c r="EF47" s="21"/>
      <c r="EG47" s="21"/>
      <c r="EH47" s="21"/>
      <c r="EI47" s="21"/>
      <c r="EJ47" s="21"/>
      <c r="EK47" s="21"/>
      <c r="EL47" s="21"/>
      <c r="EM47" s="21"/>
      <c r="EN47" s="21"/>
      <c r="EO47" s="21"/>
    </row>
    <row r="48" spans="1:145" ht="12.75" customHeight="1">
      <c r="A48" s="112"/>
      <c r="B48" s="112"/>
      <c r="C48" s="112"/>
      <c r="D48" s="62"/>
      <c r="E48" s="62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12"/>
      <c r="AG48" s="112"/>
      <c r="AH48" s="112"/>
      <c r="AI48" s="112"/>
      <c r="AJ48" s="112"/>
      <c r="AK48" s="112"/>
      <c r="AL48" s="112"/>
      <c r="AM48" s="112"/>
      <c r="AN48" s="112"/>
      <c r="AO48" s="112"/>
      <c r="AP48" s="112"/>
      <c r="AQ48" s="112"/>
      <c r="AR48" s="112"/>
      <c r="AS48" s="112"/>
      <c r="AT48" s="112"/>
      <c r="AU48" s="112"/>
      <c r="AV48" s="112"/>
      <c r="AW48" s="112"/>
      <c r="AX48" s="112"/>
      <c r="AY48" s="112"/>
      <c r="AZ48" s="112"/>
      <c r="BA48" s="112"/>
      <c r="BB48" s="112"/>
      <c r="BC48" s="112"/>
      <c r="BD48" s="112"/>
      <c r="BE48" s="112"/>
      <c r="BF48" s="112"/>
      <c r="BG48" s="112"/>
      <c r="BH48" s="112"/>
      <c r="BI48" s="112"/>
      <c r="BJ48" s="112"/>
      <c r="BK48" s="112"/>
      <c r="BL48" s="112"/>
      <c r="BM48" s="112"/>
      <c r="BN48" s="112"/>
      <c r="BO48" s="112"/>
      <c r="BP48" s="112"/>
      <c r="BQ48" s="112"/>
      <c r="BR48" s="112"/>
      <c r="BS48" s="112"/>
      <c r="BT48" s="112"/>
      <c r="BU48" s="112"/>
      <c r="BV48" s="112"/>
      <c r="BW48" s="112"/>
      <c r="BX48" s="112"/>
      <c r="BY48" s="112"/>
      <c r="BZ48" s="112"/>
      <c r="CA48" s="112"/>
      <c r="CB48" s="112"/>
      <c r="CC48" s="112"/>
      <c r="CD48" s="112"/>
      <c r="CE48" s="112"/>
      <c r="CF48" s="112"/>
      <c r="CG48" s="112"/>
      <c r="CH48" s="112"/>
      <c r="CI48" s="112"/>
      <c r="CJ48" s="112"/>
      <c r="CK48" s="112"/>
      <c r="CL48" s="112"/>
      <c r="CM48" s="112"/>
      <c r="CN48" s="112"/>
      <c r="CO48" s="112"/>
      <c r="CP48" s="112"/>
      <c r="CQ48" s="112"/>
      <c r="CR48" s="112"/>
      <c r="CS48" s="112"/>
      <c r="CT48" s="112"/>
      <c r="CU48" s="112"/>
      <c r="CV48" s="112"/>
      <c r="CW48" s="112"/>
      <c r="CX48" s="112"/>
      <c r="CY48" s="112"/>
      <c r="CZ48" s="112"/>
      <c r="DA48" s="112"/>
      <c r="DB48" s="112"/>
      <c r="DC48" s="112"/>
      <c r="DD48" s="112"/>
      <c r="DE48" s="112"/>
      <c r="DF48" s="112"/>
      <c r="DG48" s="112"/>
      <c r="DH48" s="112"/>
      <c r="DI48" s="112"/>
      <c r="DJ48" s="112"/>
      <c r="DK48" s="112"/>
      <c r="DL48" s="112"/>
      <c r="DM48" s="112"/>
      <c r="DN48" s="112"/>
      <c r="DO48" s="112"/>
      <c r="DP48" s="112"/>
      <c r="DQ48" s="112"/>
      <c r="DR48" s="112"/>
      <c r="DS48" s="112"/>
      <c r="DT48" s="112"/>
      <c r="DU48" s="112"/>
      <c r="DV48" s="21"/>
      <c r="DW48" s="21"/>
      <c r="DX48" s="21"/>
      <c r="DY48" s="21"/>
      <c r="DZ48" s="21"/>
      <c r="EA48" s="21"/>
      <c r="EB48" s="21"/>
      <c r="EC48" s="21"/>
      <c r="ED48" s="21"/>
      <c r="EE48" s="21"/>
      <c r="EF48" s="21"/>
      <c r="EG48" s="21"/>
      <c r="EH48" s="21"/>
      <c r="EI48" s="21"/>
      <c r="EJ48" s="21"/>
      <c r="EK48" s="21"/>
      <c r="EL48" s="21"/>
      <c r="EM48" s="21"/>
      <c r="EN48" s="21"/>
      <c r="EO48" s="21"/>
    </row>
    <row r="49" spans="1:145" ht="12.75" customHeight="1">
      <c r="A49" s="112"/>
      <c r="B49" s="112"/>
      <c r="C49" s="112"/>
      <c r="D49" s="62"/>
      <c r="E49" s="62"/>
      <c r="F49" s="112"/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12"/>
      <c r="AG49" s="112"/>
      <c r="AH49" s="112"/>
      <c r="AI49" s="112"/>
      <c r="AJ49" s="112"/>
      <c r="AK49" s="112"/>
      <c r="AL49" s="112"/>
      <c r="AM49" s="112"/>
      <c r="AN49" s="112"/>
      <c r="AO49" s="112"/>
      <c r="AP49" s="112"/>
      <c r="AQ49" s="112"/>
      <c r="AR49" s="112"/>
      <c r="AS49" s="112"/>
      <c r="AT49" s="112"/>
      <c r="AU49" s="112"/>
      <c r="AV49" s="112"/>
      <c r="AW49" s="112"/>
      <c r="AX49" s="112"/>
      <c r="AY49" s="112"/>
      <c r="AZ49" s="112"/>
      <c r="BA49" s="112"/>
      <c r="BB49" s="112"/>
      <c r="BC49" s="112"/>
      <c r="BD49" s="112"/>
      <c r="BE49" s="112"/>
      <c r="BF49" s="112"/>
      <c r="BG49" s="112"/>
      <c r="BH49" s="112"/>
      <c r="BI49" s="112"/>
      <c r="BJ49" s="112"/>
      <c r="BK49" s="112"/>
      <c r="BL49" s="112"/>
      <c r="BM49" s="112"/>
      <c r="BN49" s="112"/>
      <c r="BO49" s="112"/>
      <c r="BP49" s="112"/>
      <c r="BQ49" s="112"/>
      <c r="BR49" s="112"/>
      <c r="BS49" s="112"/>
      <c r="BT49" s="112"/>
      <c r="BU49" s="112"/>
      <c r="BV49" s="112"/>
      <c r="BW49" s="112"/>
      <c r="BX49" s="112"/>
      <c r="BY49" s="112"/>
      <c r="BZ49" s="112"/>
      <c r="CA49" s="112"/>
      <c r="CB49" s="112"/>
      <c r="CC49" s="112"/>
      <c r="CD49" s="112"/>
      <c r="CE49" s="112"/>
      <c r="CF49" s="112"/>
      <c r="CG49" s="112"/>
      <c r="CH49" s="112"/>
      <c r="CI49" s="112"/>
      <c r="CJ49" s="112"/>
      <c r="CK49" s="112"/>
      <c r="CL49" s="112"/>
      <c r="CM49" s="112"/>
      <c r="CN49" s="112"/>
      <c r="CO49" s="112"/>
      <c r="CP49" s="112"/>
      <c r="CQ49" s="112"/>
      <c r="CR49" s="112"/>
      <c r="CS49" s="112"/>
      <c r="CT49" s="112"/>
      <c r="CU49" s="112"/>
      <c r="CV49" s="112"/>
      <c r="CW49" s="112"/>
      <c r="CX49" s="112"/>
      <c r="CY49" s="112"/>
      <c r="CZ49" s="112"/>
      <c r="DA49" s="112"/>
      <c r="DB49" s="112"/>
      <c r="DC49" s="112"/>
      <c r="DD49" s="112"/>
      <c r="DE49" s="112"/>
      <c r="DF49" s="112"/>
      <c r="DG49" s="112"/>
      <c r="DH49" s="112"/>
      <c r="DI49" s="112"/>
      <c r="DJ49" s="112"/>
      <c r="DK49" s="112"/>
      <c r="DL49" s="112"/>
      <c r="DM49" s="112"/>
      <c r="DN49" s="112"/>
      <c r="DO49" s="112"/>
      <c r="DP49" s="112"/>
      <c r="DQ49" s="112"/>
      <c r="DR49" s="112"/>
      <c r="DS49" s="112"/>
      <c r="DT49" s="112"/>
      <c r="DU49" s="112"/>
      <c r="DV49" s="21"/>
      <c r="DW49" s="21"/>
      <c r="DX49" s="21"/>
      <c r="DY49" s="21"/>
      <c r="DZ49" s="21"/>
      <c r="EA49" s="21"/>
      <c r="EB49" s="21"/>
      <c r="EC49" s="21"/>
      <c r="ED49" s="21"/>
      <c r="EE49" s="21"/>
      <c r="EF49" s="21"/>
      <c r="EG49" s="21"/>
      <c r="EH49" s="21"/>
      <c r="EI49" s="21"/>
      <c r="EJ49" s="21"/>
      <c r="EK49" s="21"/>
      <c r="EL49" s="21"/>
      <c r="EM49" s="21"/>
      <c r="EN49" s="21"/>
      <c r="EO49" s="21"/>
    </row>
    <row r="50" spans="1:145" ht="12.75" customHeight="1">
      <c r="A50" s="112"/>
      <c r="B50" s="112"/>
      <c r="C50" s="112"/>
      <c r="D50" s="62"/>
      <c r="E50" s="6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12"/>
      <c r="AG50" s="112"/>
      <c r="AH50" s="112"/>
      <c r="AI50" s="112"/>
      <c r="AJ50" s="112"/>
      <c r="AK50" s="112"/>
      <c r="AL50" s="112"/>
      <c r="AM50" s="112"/>
      <c r="AN50" s="112"/>
      <c r="AO50" s="112"/>
      <c r="AP50" s="112"/>
      <c r="AQ50" s="112"/>
      <c r="AR50" s="112"/>
      <c r="AS50" s="112"/>
      <c r="AT50" s="112"/>
      <c r="AU50" s="112"/>
      <c r="AV50" s="112"/>
      <c r="AW50" s="112"/>
      <c r="AX50" s="112"/>
      <c r="AY50" s="112"/>
      <c r="AZ50" s="112"/>
      <c r="BA50" s="112"/>
      <c r="BB50" s="112"/>
      <c r="BC50" s="112"/>
      <c r="BD50" s="112"/>
      <c r="BE50" s="112"/>
      <c r="BF50" s="112"/>
      <c r="BG50" s="112"/>
      <c r="BH50" s="112"/>
      <c r="BI50" s="112"/>
      <c r="BJ50" s="112"/>
      <c r="BK50" s="112"/>
      <c r="BL50" s="112"/>
      <c r="BM50" s="112"/>
      <c r="BN50" s="112"/>
      <c r="BO50" s="112"/>
      <c r="BP50" s="112"/>
      <c r="BQ50" s="112"/>
      <c r="BR50" s="112"/>
      <c r="BS50" s="112"/>
      <c r="BT50" s="112"/>
      <c r="BU50" s="112"/>
      <c r="BV50" s="112"/>
      <c r="BW50" s="112"/>
      <c r="BX50" s="112"/>
      <c r="BY50" s="112"/>
      <c r="BZ50" s="112"/>
      <c r="CA50" s="112"/>
      <c r="CB50" s="112"/>
      <c r="CC50" s="112"/>
      <c r="CD50" s="112"/>
      <c r="CE50" s="112"/>
      <c r="CF50" s="112"/>
      <c r="CG50" s="112"/>
      <c r="CH50" s="112"/>
      <c r="CI50" s="112"/>
      <c r="CJ50" s="112"/>
      <c r="CK50" s="112"/>
      <c r="CL50" s="112"/>
      <c r="CM50" s="112"/>
      <c r="CN50" s="112"/>
      <c r="CO50" s="112"/>
      <c r="CP50" s="112"/>
      <c r="CQ50" s="112"/>
      <c r="CR50" s="112"/>
      <c r="CS50" s="112"/>
      <c r="CT50" s="112"/>
      <c r="CU50" s="112"/>
      <c r="CV50" s="112"/>
      <c r="CW50" s="112"/>
      <c r="CX50" s="112"/>
      <c r="CY50" s="112"/>
      <c r="CZ50" s="112"/>
      <c r="DA50" s="112"/>
      <c r="DB50" s="112"/>
      <c r="DC50" s="112"/>
      <c r="DD50" s="112"/>
      <c r="DE50" s="112"/>
      <c r="DF50" s="112"/>
      <c r="DG50" s="112"/>
      <c r="DH50" s="112"/>
      <c r="DI50" s="112"/>
      <c r="DJ50" s="112"/>
      <c r="DK50" s="112"/>
      <c r="DL50" s="112"/>
      <c r="DM50" s="112"/>
      <c r="DN50" s="112"/>
      <c r="DO50" s="112"/>
      <c r="DP50" s="112"/>
      <c r="DQ50" s="112"/>
      <c r="DR50" s="112"/>
      <c r="DS50" s="112"/>
      <c r="DT50" s="112"/>
      <c r="DU50" s="112"/>
      <c r="DV50" s="21"/>
      <c r="DW50" s="21"/>
      <c r="DX50" s="21"/>
      <c r="DY50" s="21"/>
      <c r="DZ50" s="21"/>
      <c r="EA50" s="21"/>
      <c r="EB50" s="21"/>
      <c r="EC50" s="21"/>
      <c r="ED50" s="21"/>
      <c r="EE50" s="21"/>
      <c r="EF50" s="21"/>
      <c r="EG50" s="21"/>
      <c r="EH50" s="21"/>
      <c r="EI50" s="21"/>
      <c r="EJ50" s="21"/>
      <c r="EK50" s="21"/>
      <c r="EL50" s="21"/>
      <c r="EM50" s="21"/>
      <c r="EN50" s="21"/>
      <c r="EO50" s="21"/>
    </row>
    <row r="51" spans="1:145" ht="12.75" customHeight="1">
      <c r="A51" s="112"/>
      <c r="B51" s="112"/>
      <c r="C51" s="112"/>
      <c r="D51" s="62"/>
      <c r="E51" s="62"/>
      <c r="F51" s="112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12"/>
      <c r="AG51" s="112"/>
      <c r="AH51" s="112"/>
      <c r="AI51" s="112"/>
      <c r="AJ51" s="112"/>
      <c r="AK51" s="112"/>
      <c r="AL51" s="112"/>
      <c r="AM51" s="112"/>
      <c r="AN51" s="112"/>
      <c r="AO51" s="112"/>
      <c r="AP51" s="112"/>
      <c r="AQ51" s="112"/>
      <c r="AR51" s="112"/>
      <c r="AS51" s="112"/>
      <c r="AT51" s="112"/>
      <c r="AU51" s="112"/>
      <c r="AV51" s="112"/>
      <c r="AW51" s="112"/>
      <c r="AX51" s="112"/>
      <c r="AY51" s="112"/>
      <c r="AZ51" s="112"/>
      <c r="BA51" s="112"/>
      <c r="BB51" s="112"/>
      <c r="BC51" s="112"/>
      <c r="BD51" s="112"/>
      <c r="BE51" s="112"/>
      <c r="BF51" s="112"/>
      <c r="BG51" s="112"/>
      <c r="BH51" s="112"/>
      <c r="BI51" s="112"/>
      <c r="BJ51" s="112"/>
      <c r="BK51" s="112"/>
      <c r="BL51" s="112"/>
      <c r="BM51" s="112"/>
      <c r="BN51" s="112"/>
      <c r="BO51" s="112"/>
      <c r="BP51" s="112"/>
      <c r="BQ51" s="112"/>
      <c r="BR51" s="112"/>
      <c r="BS51" s="112"/>
      <c r="BT51" s="112"/>
      <c r="BU51" s="112"/>
      <c r="BV51" s="112"/>
      <c r="BW51" s="112"/>
      <c r="BX51" s="112"/>
      <c r="BY51" s="112"/>
      <c r="BZ51" s="112"/>
      <c r="CA51" s="112"/>
      <c r="CB51" s="112"/>
      <c r="CC51" s="112"/>
      <c r="CD51" s="112"/>
      <c r="CE51" s="112"/>
      <c r="CF51" s="112"/>
      <c r="CG51" s="112"/>
      <c r="CH51" s="112"/>
      <c r="CI51" s="112"/>
      <c r="CJ51" s="112"/>
      <c r="CK51" s="112"/>
      <c r="CL51" s="112"/>
      <c r="CM51" s="112"/>
      <c r="CN51" s="112"/>
      <c r="CO51" s="112"/>
      <c r="CP51" s="112"/>
      <c r="CQ51" s="112"/>
      <c r="CR51" s="112"/>
      <c r="CS51" s="112"/>
      <c r="CT51" s="112"/>
      <c r="CU51" s="112"/>
      <c r="CV51" s="112"/>
      <c r="CW51" s="112"/>
      <c r="CX51" s="112"/>
      <c r="CY51" s="112"/>
      <c r="CZ51" s="112"/>
      <c r="DA51" s="112"/>
      <c r="DB51" s="112"/>
      <c r="DC51" s="112"/>
      <c r="DD51" s="112"/>
      <c r="DE51" s="112"/>
      <c r="DF51" s="112"/>
      <c r="DG51" s="112"/>
      <c r="DH51" s="112"/>
      <c r="DI51" s="112"/>
      <c r="DJ51" s="112"/>
      <c r="DK51" s="112"/>
      <c r="DL51" s="112"/>
      <c r="DM51" s="112"/>
      <c r="DN51" s="112"/>
      <c r="DO51" s="112"/>
      <c r="DP51" s="112"/>
      <c r="DQ51" s="112"/>
      <c r="DR51" s="112"/>
      <c r="DS51" s="112"/>
      <c r="DT51" s="112"/>
      <c r="DU51" s="112"/>
      <c r="DV51" s="21"/>
      <c r="DW51" s="21"/>
      <c r="DX51" s="21"/>
      <c r="DY51" s="21"/>
      <c r="DZ51" s="21"/>
      <c r="EA51" s="21"/>
      <c r="EB51" s="21"/>
      <c r="EC51" s="21"/>
      <c r="ED51" s="21"/>
      <c r="EE51" s="21"/>
      <c r="EF51" s="21"/>
      <c r="EG51" s="21"/>
      <c r="EH51" s="21"/>
      <c r="EI51" s="21"/>
      <c r="EJ51" s="21"/>
      <c r="EK51" s="21"/>
      <c r="EL51" s="21"/>
      <c r="EM51" s="21"/>
      <c r="EN51" s="21"/>
      <c r="EO51" s="21"/>
    </row>
    <row r="52" spans="1:145" ht="12.75" customHeight="1">
      <c r="A52" s="112"/>
      <c r="B52" s="112"/>
      <c r="C52" s="112"/>
      <c r="D52" s="62"/>
      <c r="E52" s="62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12"/>
      <c r="AG52" s="112"/>
      <c r="AH52" s="112"/>
      <c r="AI52" s="112"/>
      <c r="AJ52" s="112"/>
      <c r="AK52" s="112"/>
      <c r="AL52" s="112"/>
      <c r="AM52" s="112"/>
      <c r="AN52" s="112"/>
      <c r="AO52" s="112"/>
      <c r="AP52" s="112"/>
      <c r="AQ52" s="112"/>
      <c r="AR52" s="112"/>
      <c r="AS52" s="112"/>
      <c r="AT52" s="112"/>
      <c r="AU52" s="112"/>
      <c r="AV52" s="112"/>
      <c r="AW52" s="112"/>
      <c r="AX52" s="112"/>
      <c r="AY52" s="112"/>
      <c r="AZ52" s="112"/>
      <c r="BA52" s="112"/>
      <c r="BB52" s="112"/>
      <c r="BC52" s="112"/>
      <c r="BD52" s="112"/>
      <c r="BE52" s="112"/>
      <c r="BF52" s="112"/>
      <c r="BG52" s="112"/>
      <c r="BH52" s="112"/>
      <c r="BI52" s="112"/>
      <c r="BJ52" s="112"/>
      <c r="BK52" s="112"/>
      <c r="BL52" s="112"/>
      <c r="BM52" s="112"/>
      <c r="BN52" s="112"/>
      <c r="BO52" s="112"/>
      <c r="BP52" s="112"/>
      <c r="BQ52" s="112"/>
      <c r="BR52" s="112"/>
      <c r="BS52" s="112"/>
      <c r="BT52" s="112"/>
      <c r="BU52" s="112"/>
      <c r="BV52" s="112"/>
      <c r="BW52" s="112"/>
      <c r="BX52" s="112"/>
      <c r="BY52" s="112"/>
      <c r="BZ52" s="112"/>
      <c r="CA52" s="112"/>
      <c r="CB52" s="112"/>
      <c r="CC52" s="112"/>
      <c r="CD52" s="112"/>
      <c r="CE52" s="112"/>
      <c r="CF52" s="112"/>
      <c r="CG52" s="112"/>
      <c r="CH52" s="112"/>
      <c r="CI52" s="112"/>
      <c r="CJ52" s="112"/>
      <c r="CK52" s="112"/>
      <c r="CL52" s="112"/>
      <c r="CM52" s="112"/>
      <c r="CN52" s="112"/>
      <c r="CO52" s="112"/>
      <c r="CP52" s="112"/>
      <c r="CQ52" s="112"/>
      <c r="CR52" s="112"/>
      <c r="CS52" s="112"/>
      <c r="CT52" s="112"/>
      <c r="CU52" s="112"/>
      <c r="CV52" s="112"/>
      <c r="CW52" s="112"/>
      <c r="CX52" s="112"/>
      <c r="CY52" s="112"/>
      <c r="CZ52" s="112"/>
      <c r="DA52" s="112"/>
      <c r="DB52" s="112"/>
      <c r="DC52" s="112"/>
      <c r="DD52" s="112"/>
      <c r="DE52" s="112"/>
      <c r="DF52" s="112"/>
      <c r="DG52" s="112"/>
      <c r="DH52" s="112"/>
      <c r="DI52" s="112"/>
      <c r="DJ52" s="112"/>
      <c r="DK52" s="112"/>
      <c r="DL52" s="112"/>
      <c r="DM52" s="112"/>
      <c r="DN52" s="112"/>
      <c r="DO52" s="112"/>
      <c r="DP52" s="112"/>
      <c r="DQ52" s="112"/>
      <c r="DR52" s="112"/>
      <c r="DS52" s="112"/>
      <c r="DT52" s="112"/>
      <c r="DU52" s="112"/>
      <c r="DV52" s="21"/>
      <c r="DW52" s="21"/>
      <c r="DX52" s="21"/>
      <c r="DY52" s="21"/>
      <c r="DZ52" s="21"/>
      <c r="EA52" s="21"/>
      <c r="EB52" s="21"/>
      <c r="EC52" s="21"/>
      <c r="ED52" s="21"/>
      <c r="EE52" s="21"/>
      <c r="EF52" s="21"/>
      <c r="EG52" s="21"/>
      <c r="EH52" s="21"/>
      <c r="EI52" s="21"/>
      <c r="EJ52" s="21"/>
      <c r="EK52" s="21"/>
      <c r="EL52" s="21"/>
      <c r="EM52" s="21"/>
      <c r="EN52" s="21"/>
      <c r="EO52" s="21"/>
    </row>
    <row r="53" spans="1:145" ht="12.75" customHeight="1">
      <c r="A53" s="112"/>
      <c r="B53" s="112"/>
      <c r="C53" s="112"/>
      <c r="D53" s="62"/>
      <c r="E53" s="6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  <c r="AM53" s="112"/>
      <c r="AN53" s="112"/>
      <c r="AO53" s="112"/>
      <c r="AP53" s="112"/>
      <c r="AQ53" s="112"/>
      <c r="AR53" s="112"/>
      <c r="AS53" s="112"/>
      <c r="AT53" s="112"/>
      <c r="AU53" s="112"/>
      <c r="AV53" s="112"/>
      <c r="AW53" s="112"/>
      <c r="AX53" s="112"/>
      <c r="AY53" s="112"/>
      <c r="AZ53" s="112"/>
      <c r="BA53" s="112"/>
      <c r="BB53" s="112"/>
      <c r="BC53" s="112"/>
      <c r="BD53" s="112"/>
      <c r="BE53" s="112"/>
      <c r="BF53" s="112"/>
      <c r="BG53" s="112"/>
      <c r="BH53" s="112"/>
      <c r="BI53" s="112"/>
      <c r="BJ53" s="112"/>
      <c r="BK53" s="112"/>
      <c r="BL53" s="112"/>
      <c r="BM53" s="112"/>
      <c r="BN53" s="112"/>
      <c r="BO53" s="112"/>
      <c r="BP53" s="112"/>
      <c r="BQ53" s="112"/>
      <c r="BR53" s="112"/>
      <c r="BS53" s="112"/>
      <c r="BT53" s="112"/>
      <c r="BU53" s="112"/>
      <c r="BV53" s="112"/>
      <c r="BW53" s="112"/>
      <c r="BX53" s="112"/>
      <c r="BY53" s="112"/>
      <c r="BZ53" s="112"/>
      <c r="CA53" s="112"/>
      <c r="CB53" s="112"/>
      <c r="CC53" s="112"/>
      <c r="CD53" s="112"/>
      <c r="CE53" s="112"/>
      <c r="CF53" s="112"/>
      <c r="CG53" s="112"/>
      <c r="CH53" s="112"/>
      <c r="CI53" s="112"/>
      <c r="CJ53" s="112"/>
      <c r="CK53" s="112"/>
      <c r="CL53" s="112"/>
      <c r="CM53" s="112"/>
      <c r="CN53" s="112"/>
      <c r="CO53" s="112"/>
      <c r="CP53" s="112"/>
      <c r="CQ53" s="112"/>
      <c r="CR53" s="112"/>
      <c r="CS53" s="112"/>
      <c r="CT53" s="112"/>
      <c r="CU53" s="112"/>
      <c r="CV53" s="112"/>
      <c r="CW53" s="112"/>
      <c r="CX53" s="112"/>
      <c r="CY53" s="112"/>
      <c r="CZ53" s="112"/>
      <c r="DA53" s="112"/>
      <c r="DB53" s="112"/>
      <c r="DC53" s="112"/>
      <c r="DD53" s="112"/>
      <c r="DE53" s="112"/>
      <c r="DF53" s="112"/>
      <c r="DG53" s="112"/>
      <c r="DH53" s="112"/>
      <c r="DI53" s="112"/>
      <c r="DJ53" s="112"/>
      <c r="DK53" s="112"/>
      <c r="DL53" s="112"/>
      <c r="DM53" s="112"/>
      <c r="DN53" s="112"/>
      <c r="DO53" s="112"/>
      <c r="DP53" s="112"/>
      <c r="DQ53" s="112"/>
      <c r="DR53" s="112"/>
      <c r="DS53" s="112"/>
      <c r="DT53" s="112"/>
      <c r="DU53" s="112"/>
      <c r="DV53" s="21"/>
      <c r="DW53" s="21"/>
      <c r="DX53" s="21"/>
      <c r="DY53" s="21"/>
      <c r="DZ53" s="21"/>
      <c r="EA53" s="21"/>
      <c r="EB53" s="21"/>
      <c r="EC53" s="21"/>
      <c r="ED53" s="21"/>
      <c r="EE53" s="21"/>
      <c r="EF53" s="21"/>
      <c r="EG53" s="21"/>
      <c r="EH53" s="21"/>
      <c r="EI53" s="21"/>
      <c r="EJ53" s="21"/>
      <c r="EK53" s="21"/>
      <c r="EL53" s="21"/>
      <c r="EM53" s="21"/>
      <c r="EN53" s="21"/>
      <c r="EO53" s="21"/>
    </row>
    <row r="54" spans="1:145" ht="12.75" customHeight="1">
      <c r="A54" s="112"/>
      <c r="B54" s="112"/>
      <c r="C54" s="112"/>
      <c r="D54" s="62"/>
      <c r="E54" s="62"/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12"/>
      <c r="AG54" s="112"/>
      <c r="AH54" s="112"/>
      <c r="AI54" s="112"/>
      <c r="AJ54" s="112"/>
      <c r="AK54" s="112"/>
      <c r="AL54" s="112"/>
      <c r="AM54" s="112"/>
      <c r="AN54" s="112"/>
      <c r="AO54" s="112"/>
      <c r="AP54" s="112"/>
      <c r="AQ54" s="112"/>
      <c r="AR54" s="112"/>
      <c r="AS54" s="112"/>
      <c r="AT54" s="112"/>
      <c r="AU54" s="112"/>
      <c r="AV54" s="112"/>
      <c r="AW54" s="112"/>
      <c r="AX54" s="112"/>
      <c r="AY54" s="112"/>
      <c r="AZ54" s="112"/>
      <c r="BA54" s="112"/>
      <c r="BB54" s="112"/>
      <c r="BC54" s="112"/>
      <c r="BD54" s="112"/>
      <c r="BE54" s="112"/>
      <c r="BF54" s="112"/>
      <c r="BG54" s="112"/>
      <c r="BH54" s="112"/>
      <c r="BI54" s="112"/>
      <c r="BJ54" s="112"/>
      <c r="BK54" s="112"/>
      <c r="BL54" s="112"/>
      <c r="BM54" s="112"/>
      <c r="BN54" s="112"/>
      <c r="BO54" s="112"/>
      <c r="BP54" s="112"/>
      <c r="BQ54" s="112"/>
      <c r="BR54" s="112"/>
      <c r="BS54" s="112"/>
      <c r="BT54" s="112"/>
      <c r="BU54" s="112"/>
      <c r="BV54" s="112"/>
      <c r="BW54" s="112"/>
      <c r="BX54" s="112"/>
      <c r="BY54" s="112"/>
      <c r="BZ54" s="112"/>
      <c r="CA54" s="112"/>
      <c r="CB54" s="112"/>
      <c r="CC54" s="112"/>
      <c r="CD54" s="112"/>
      <c r="CE54" s="112"/>
      <c r="CF54" s="112"/>
      <c r="CG54" s="112"/>
      <c r="CH54" s="112"/>
      <c r="CI54" s="112"/>
      <c r="CJ54" s="112"/>
      <c r="CK54" s="112"/>
      <c r="CL54" s="112"/>
      <c r="CM54" s="112"/>
      <c r="CN54" s="112"/>
      <c r="CO54" s="112"/>
      <c r="CP54" s="112"/>
      <c r="CQ54" s="112"/>
      <c r="CR54" s="112"/>
      <c r="CS54" s="112"/>
      <c r="CT54" s="112"/>
      <c r="CU54" s="112"/>
      <c r="CV54" s="112"/>
      <c r="CW54" s="112"/>
      <c r="CX54" s="112"/>
      <c r="CY54" s="112"/>
      <c r="CZ54" s="112"/>
      <c r="DA54" s="112"/>
      <c r="DB54" s="112"/>
      <c r="DC54" s="112"/>
      <c r="DD54" s="112"/>
      <c r="DE54" s="112"/>
      <c r="DF54" s="112"/>
      <c r="DG54" s="112"/>
      <c r="DH54" s="112"/>
      <c r="DI54" s="112"/>
      <c r="DJ54" s="112"/>
      <c r="DK54" s="112"/>
      <c r="DL54" s="112"/>
      <c r="DM54" s="112"/>
      <c r="DN54" s="112"/>
      <c r="DO54" s="112"/>
      <c r="DP54" s="112"/>
      <c r="DQ54" s="112"/>
      <c r="DR54" s="112"/>
      <c r="DS54" s="112"/>
      <c r="DT54" s="112"/>
      <c r="DU54" s="112"/>
      <c r="DV54" s="21"/>
      <c r="DW54" s="21"/>
      <c r="DX54" s="21"/>
      <c r="DY54" s="21"/>
      <c r="DZ54" s="21"/>
      <c r="EA54" s="21"/>
      <c r="EB54" s="21"/>
      <c r="EC54" s="21"/>
      <c r="ED54" s="21"/>
      <c r="EE54" s="21"/>
      <c r="EF54" s="21"/>
      <c r="EG54" s="21"/>
      <c r="EH54" s="21"/>
      <c r="EI54" s="21"/>
      <c r="EJ54" s="21"/>
      <c r="EK54" s="21"/>
      <c r="EL54" s="21"/>
      <c r="EM54" s="21"/>
      <c r="EN54" s="21"/>
      <c r="EO54" s="21"/>
    </row>
    <row r="55" spans="1:145" ht="12.75" customHeight="1">
      <c r="A55" s="112"/>
      <c r="B55" s="112"/>
      <c r="C55" s="112"/>
      <c r="D55" s="62"/>
      <c r="E55" s="6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12"/>
      <c r="AG55" s="112"/>
      <c r="AH55" s="112"/>
      <c r="AI55" s="112"/>
      <c r="AJ55" s="112"/>
      <c r="AK55" s="112"/>
      <c r="AL55" s="112"/>
      <c r="AM55" s="112"/>
      <c r="AN55" s="112"/>
      <c r="AO55" s="112"/>
      <c r="AP55" s="112"/>
      <c r="AQ55" s="112"/>
      <c r="AR55" s="112"/>
      <c r="AS55" s="112"/>
      <c r="AT55" s="112"/>
      <c r="AU55" s="112"/>
      <c r="AV55" s="112"/>
      <c r="AW55" s="112"/>
      <c r="AX55" s="112"/>
      <c r="AY55" s="112"/>
      <c r="AZ55" s="112"/>
      <c r="BA55" s="112"/>
      <c r="BB55" s="112"/>
      <c r="BC55" s="112"/>
      <c r="BD55" s="112"/>
      <c r="BE55" s="112"/>
      <c r="BF55" s="112"/>
      <c r="BG55" s="112"/>
      <c r="BH55" s="112"/>
      <c r="BI55" s="112"/>
      <c r="BJ55" s="112"/>
      <c r="BK55" s="112"/>
      <c r="BL55" s="112"/>
      <c r="BM55" s="112"/>
      <c r="BN55" s="112"/>
      <c r="BO55" s="112"/>
      <c r="BP55" s="112"/>
      <c r="BQ55" s="112"/>
      <c r="BR55" s="112"/>
      <c r="BS55" s="112"/>
      <c r="BT55" s="112"/>
      <c r="BU55" s="112"/>
      <c r="BV55" s="112"/>
      <c r="BW55" s="112"/>
      <c r="BX55" s="112"/>
      <c r="BY55" s="112"/>
      <c r="BZ55" s="112"/>
      <c r="CA55" s="112"/>
      <c r="CB55" s="112"/>
      <c r="CC55" s="112"/>
      <c r="CD55" s="112"/>
      <c r="CE55" s="112"/>
      <c r="CF55" s="112"/>
      <c r="CG55" s="112"/>
      <c r="CH55" s="112"/>
      <c r="CI55" s="112"/>
      <c r="CJ55" s="112"/>
      <c r="CK55" s="112"/>
      <c r="CL55" s="112"/>
      <c r="CM55" s="112"/>
      <c r="CN55" s="112"/>
      <c r="CO55" s="112"/>
      <c r="CP55" s="112"/>
      <c r="CQ55" s="112"/>
      <c r="CR55" s="112"/>
      <c r="CS55" s="112"/>
      <c r="CT55" s="112"/>
      <c r="CU55" s="112"/>
      <c r="CV55" s="112"/>
      <c r="CW55" s="112"/>
      <c r="CX55" s="112"/>
      <c r="CY55" s="112"/>
      <c r="CZ55" s="112"/>
      <c r="DA55" s="112"/>
      <c r="DB55" s="112"/>
      <c r="DC55" s="112"/>
      <c r="DD55" s="112"/>
      <c r="DE55" s="112"/>
      <c r="DF55" s="112"/>
      <c r="DG55" s="112"/>
      <c r="DH55" s="112"/>
      <c r="DI55" s="112"/>
      <c r="DJ55" s="112"/>
      <c r="DK55" s="112"/>
      <c r="DL55" s="112"/>
      <c r="DM55" s="112"/>
      <c r="DN55" s="112"/>
      <c r="DO55" s="112"/>
      <c r="DP55" s="112"/>
      <c r="DQ55" s="112"/>
      <c r="DR55" s="112"/>
      <c r="DS55" s="112"/>
      <c r="DT55" s="112"/>
      <c r="DU55" s="112"/>
      <c r="DV55" s="21"/>
      <c r="DW55" s="21"/>
      <c r="DX55" s="21"/>
      <c r="DY55" s="21"/>
      <c r="DZ55" s="21"/>
      <c r="EA55" s="21"/>
      <c r="EB55" s="21"/>
      <c r="EC55" s="21"/>
      <c r="ED55" s="21"/>
      <c r="EE55" s="21"/>
      <c r="EF55" s="21"/>
      <c r="EG55" s="21"/>
      <c r="EH55" s="21"/>
      <c r="EI55" s="21"/>
      <c r="EJ55" s="21"/>
      <c r="EK55" s="21"/>
      <c r="EL55" s="21"/>
      <c r="EM55" s="21"/>
      <c r="EN55" s="21"/>
      <c r="EO55" s="21"/>
    </row>
    <row r="56" spans="1:145" ht="12.75" customHeight="1">
      <c r="A56" s="112"/>
      <c r="B56" s="112"/>
      <c r="C56" s="112"/>
      <c r="D56" s="62"/>
      <c r="E56" s="62"/>
      <c r="F56" s="112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12"/>
      <c r="AG56" s="112"/>
      <c r="AH56" s="112"/>
      <c r="AI56" s="112"/>
      <c r="AJ56" s="112"/>
      <c r="AK56" s="112"/>
      <c r="AL56" s="112"/>
      <c r="AM56" s="112"/>
      <c r="AN56" s="112"/>
      <c r="AO56" s="112"/>
      <c r="AP56" s="112"/>
      <c r="AQ56" s="112"/>
      <c r="AR56" s="112"/>
      <c r="AS56" s="112"/>
      <c r="AT56" s="112"/>
      <c r="AU56" s="112"/>
      <c r="AV56" s="112"/>
      <c r="AW56" s="112"/>
      <c r="AX56" s="112"/>
      <c r="AY56" s="112"/>
      <c r="AZ56" s="112"/>
      <c r="BA56" s="112"/>
      <c r="BB56" s="112"/>
      <c r="BC56" s="112"/>
      <c r="BD56" s="112"/>
      <c r="BE56" s="112"/>
      <c r="BF56" s="112"/>
      <c r="BG56" s="112"/>
      <c r="BH56" s="112"/>
      <c r="BI56" s="112"/>
      <c r="BJ56" s="112"/>
      <c r="BK56" s="112"/>
      <c r="BL56" s="112"/>
      <c r="BM56" s="112"/>
      <c r="BN56" s="112"/>
      <c r="BO56" s="112"/>
      <c r="BP56" s="112"/>
      <c r="BQ56" s="112"/>
      <c r="BR56" s="112"/>
      <c r="BS56" s="112"/>
      <c r="BT56" s="112"/>
      <c r="BU56" s="112"/>
      <c r="BV56" s="112"/>
      <c r="BW56" s="112"/>
      <c r="BX56" s="112"/>
      <c r="BY56" s="112"/>
      <c r="BZ56" s="112"/>
      <c r="CA56" s="112"/>
      <c r="CB56" s="112"/>
      <c r="CC56" s="112"/>
      <c r="CD56" s="112"/>
      <c r="CE56" s="112"/>
      <c r="CF56" s="112"/>
      <c r="CG56" s="112"/>
      <c r="CH56" s="112"/>
      <c r="CI56" s="112"/>
      <c r="CJ56" s="112"/>
      <c r="CK56" s="112"/>
      <c r="CL56" s="112"/>
      <c r="CM56" s="112"/>
      <c r="CN56" s="112"/>
      <c r="CO56" s="112"/>
      <c r="CP56" s="112"/>
      <c r="CQ56" s="112"/>
      <c r="CR56" s="112"/>
      <c r="CS56" s="112"/>
      <c r="CT56" s="112"/>
      <c r="CU56" s="112"/>
      <c r="CV56" s="112"/>
      <c r="CW56" s="112"/>
      <c r="CX56" s="112"/>
      <c r="CY56" s="112"/>
      <c r="CZ56" s="112"/>
      <c r="DA56" s="112"/>
      <c r="DB56" s="112"/>
      <c r="DC56" s="112"/>
      <c r="DD56" s="112"/>
      <c r="DE56" s="112"/>
      <c r="DF56" s="112"/>
      <c r="DG56" s="112"/>
      <c r="DH56" s="112"/>
      <c r="DI56" s="112"/>
      <c r="DJ56" s="112"/>
      <c r="DK56" s="112"/>
      <c r="DL56" s="112"/>
      <c r="DM56" s="112"/>
      <c r="DN56" s="112"/>
      <c r="DO56" s="112"/>
      <c r="DP56" s="112"/>
      <c r="DQ56" s="112"/>
      <c r="DR56" s="112"/>
      <c r="DS56" s="112"/>
      <c r="DT56" s="112"/>
      <c r="DU56" s="112"/>
      <c r="DV56" s="21"/>
      <c r="DW56" s="21"/>
      <c r="DX56" s="21"/>
      <c r="DY56" s="21"/>
      <c r="DZ56" s="21"/>
      <c r="EA56" s="21"/>
      <c r="EB56" s="21"/>
      <c r="EC56" s="21"/>
      <c r="ED56" s="21"/>
      <c r="EE56" s="21"/>
      <c r="EF56" s="21"/>
      <c r="EG56" s="21"/>
      <c r="EH56" s="21"/>
      <c r="EI56" s="21"/>
      <c r="EJ56" s="21"/>
      <c r="EK56" s="21"/>
      <c r="EL56" s="21"/>
      <c r="EM56" s="21"/>
      <c r="EN56" s="21"/>
      <c r="EO56" s="21"/>
    </row>
    <row r="57" spans="1:145" ht="12.75" customHeight="1">
      <c r="A57" s="112"/>
      <c r="B57" s="112"/>
      <c r="C57" s="112"/>
      <c r="D57" s="21"/>
      <c r="E57" s="21"/>
      <c r="F57" s="112"/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12"/>
      <c r="AG57" s="112"/>
      <c r="AH57" s="112"/>
      <c r="AI57" s="112"/>
      <c r="AJ57" s="112"/>
      <c r="AK57" s="112"/>
      <c r="AL57" s="112"/>
      <c r="AM57" s="112"/>
      <c r="AN57" s="112"/>
      <c r="AO57" s="112"/>
      <c r="AP57" s="112"/>
      <c r="AQ57" s="112"/>
      <c r="AR57" s="112"/>
      <c r="AS57" s="112"/>
      <c r="AT57" s="112"/>
      <c r="AU57" s="112"/>
      <c r="AV57" s="112"/>
      <c r="AW57" s="112"/>
      <c r="AX57" s="112"/>
      <c r="AY57" s="112"/>
      <c r="AZ57" s="112"/>
      <c r="BA57" s="112"/>
      <c r="BB57" s="112"/>
      <c r="BC57" s="112"/>
      <c r="BD57" s="112"/>
      <c r="BE57" s="112"/>
      <c r="BF57" s="112"/>
      <c r="BG57" s="112"/>
      <c r="BH57" s="112"/>
      <c r="BI57" s="112"/>
      <c r="BJ57" s="112"/>
      <c r="BK57" s="112"/>
      <c r="BL57" s="112"/>
      <c r="BM57" s="112"/>
      <c r="BN57" s="112"/>
      <c r="BO57" s="112"/>
      <c r="BP57" s="112"/>
      <c r="BQ57" s="112"/>
      <c r="BR57" s="112"/>
      <c r="BS57" s="112"/>
      <c r="BT57" s="112"/>
      <c r="BU57" s="112"/>
      <c r="BV57" s="112"/>
      <c r="BW57" s="112"/>
      <c r="BX57" s="112"/>
      <c r="BY57" s="112"/>
      <c r="BZ57" s="112"/>
      <c r="CA57" s="112"/>
      <c r="CB57" s="112"/>
      <c r="CC57" s="112"/>
      <c r="CD57" s="112"/>
      <c r="CE57" s="112"/>
      <c r="CF57" s="112"/>
      <c r="CG57" s="112"/>
      <c r="CH57" s="112"/>
      <c r="CI57" s="112"/>
      <c r="CJ57" s="112"/>
      <c r="CK57" s="112"/>
      <c r="CL57" s="112"/>
      <c r="CM57" s="112"/>
      <c r="CN57" s="112"/>
      <c r="CO57" s="112"/>
      <c r="CP57" s="112"/>
      <c r="CQ57" s="112"/>
      <c r="CR57" s="112"/>
      <c r="CS57" s="112"/>
      <c r="CT57" s="112"/>
      <c r="CU57" s="112"/>
      <c r="CV57" s="112"/>
      <c r="CW57" s="112"/>
      <c r="CX57" s="112"/>
      <c r="CY57" s="112"/>
      <c r="CZ57" s="112"/>
      <c r="DA57" s="112"/>
      <c r="DB57" s="112"/>
      <c r="DC57" s="112"/>
      <c r="DD57" s="112"/>
      <c r="DE57" s="112"/>
      <c r="DF57" s="112"/>
      <c r="DG57" s="112"/>
      <c r="DH57" s="112"/>
      <c r="DI57" s="112"/>
      <c r="DJ57" s="112"/>
      <c r="DK57" s="112"/>
      <c r="DL57" s="112"/>
      <c r="DM57" s="112"/>
      <c r="DN57" s="112"/>
      <c r="DO57" s="112"/>
      <c r="DP57" s="112"/>
      <c r="DQ57" s="112"/>
      <c r="DR57" s="112"/>
      <c r="DS57" s="112"/>
      <c r="DT57" s="112"/>
      <c r="DU57" s="112"/>
      <c r="DV57" s="21"/>
      <c r="DW57" s="21"/>
      <c r="DX57" s="21"/>
      <c r="DY57" s="21"/>
      <c r="DZ57" s="21"/>
      <c r="EA57" s="21"/>
      <c r="EB57" s="21"/>
      <c r="EC57" s="21"/>
      <c r="ED57" s="21"/>
      <c r="EE57" s="21"/>
      <c r="EF57" s="21"/>
      <c r="EG57" s="21"/>
      <c r="EH57" s="21"/>
      <c r="EI57" s="21"/>
      <c r="EJ57" s="21"/>
      <c r="EK57" s="21"/>
      <c r="EL57" s="21"/>
      <c r="EM57" s="21"/>
      <c r="EN57" s="21"/>
      <c r="EO57" s="21"/>
    </row>
    <row r="58" spans="1:145" ht="12.75" customHeight="1">
      <c r="A58" s="112"/>
      <c r="B58" s="112"/>
      <c r="C58" s="112"/>
      <c r="D58" s="21"/>
      <c r="E58" s="21"/>
      <c r="F58" s="112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12"/>
      <c r="AG58" s="112"/>
      <c r="AH58" s="112"/>
      <c r="AI58" s="112"/>
      <c r="AJ58" s="112"/>
      <c r="AK58" s="112"/>
      <c r="AL58" s="112"/>
      <c r="AM58" s="112"/>
      <c r="AN58" s="112"/>
      <c r="AO58" s="112"/>
      <c r="AP58" s="112"/>
      <c r="AQ58" s="112"/>
      <c r="AR58" s="112"/>
      <c r="AS58" s="112"/>
      <c r="AT58" s="112"/>
      <c r="AU58" s="112"/>
      <c r="AV58" s="112"/>
      <c r="AW58" s="112"/>
      <c r="AX58" s="112"/>
      <c r="AY58" s="112"/>
      <c r="AZ58" s="112"/>
      <c r="BA58" s="112"/>
      <c r="BB58" s="112"/>
      <c r="BC58" s="112"/>
      <c r="BD58" s="112"/>
      <c r="BE58" s="112"/>
      <c r="BF58" s="112"/>
      <c r="BG58" s="112"/>
      <c r="BH58" s="112"/>
      <c r="BI58" s="112"/>
      <c r="BJ58" s="112"/>
      <c r="BK58" s="112"/>
      <c r="BL58" s="112"/>
      <c r="BM58" s="112"/>
      <c r="BN58" s="112"/>
      <c r="BO58" s="112"/>
      <c r="BP58" s="112"/>
      <c r="BQ58" s="112"/>
      <c r="BR58" s="112"/>
      <c r="BS58" s="112"/>
      <c r="BT58" s="112"/>
      <c r="BU58" s="112"/>
      <c r="BV58" s="112"/>
      <c r="BW58" s="112"/>
      <c r="BX58" s="112"/>
      <c r="BY58" s="112"/>
      <c r="BZ58" s="112"/>
      <c r="CA58" s="112"/>
      <c r="CB58" s="112"/>
      <c r="CC58" s="112"/>
      <c r="CD58" s="112"/>
      <c r="CE58" s="112"/>
      <c r="CF58" s="112"/>
      <c r="CG58" s="112"/>
      <c r="CH58" s="112"/>
      <c r="CI58" s="112"/>
      <c r="CJ58" s="112"/>
      <c r="CK58" s="112"/>
      <c r="CL58" s="112"/>
      <c r="CM58" s="112"/>
      <c r="CN58" s="112"/>
      <c r="CO58" s="112"/>
      <c r="CP58" s="112"/>
      <c r="CQ58" s="112"/>
      <c r="CR58" s="112"/>
      <c r="CS58" s="112"/>
      <c r="CT58" s="112"/>
      <c r="CU58" s="112"/>
      <c r="CV58" s="112"/>
      <c r="CW58" s="112"/>
      <c r="CX58" s="112"/>
      <c r="CY58" s="112"/>
      <c r="CZ58" s="112"/>
      <c r="DA58" s="112"/>
      <c r="DB58" s="112"/>
      <c r="DC58" s="112"/>
      <c r="DD58" s="112"/>
      <c r="DE58" s="112"/>
      <c r="DF58" s="112"/>
      <c r="DG58" s="112"/>
      <c r="DH58" s="112"/>
      <c r="DI58" s="112"/>
      <c r="DJ58" s="112"/>
      <c r="DK58" s="112"/>
      <c r="DL58" s="112"/>
      <c r="DM58" s="112"/>
      <c r="DN58" s="112"/>
      <c r="DO58" s="112"/>
      <c r="DP58" s="112"/>
      <c r="DQ58" s="112"/>
      <c r="DR58" s="112"/>
      <c r="DS58" s="112"/>
      <c r="DT58" s="112"/>
      <c r="DU58" s="112"/>
      <c r="DV58" s="21"/>
      <c r="DW58" s="21"/>
      <c r="DX58" s="21"/>
      <c r="DY58" s="21"/>
      <c r="DZ58" s="21"/>
      <c r="EA58" s="21"/>
      <c r="EB58" s="21"/>
      <c r="EC58" s="21"/>
      <c r="ED58" s="21"/>
      <c r="EE58" s="21"/>
      <c r="EF58" s="21"/>
      <c r="EG58" s="21"/>
      <c r="EH58" s="21"/>
      <c r="EI58" s="21"/>
      <c r="EJ58" s="21"/>
      <c r="EK58" s="21"/>
      <c r="EL58" s="21"/>
      <c r="EM58" s="21"/>
      <c r="EN58" s="21"/>
      <c r="EO58" s="21"/>
    </row>
    <row r="59" spans="1:145" ht="12.75" customHeight="1">
      <c r="A59" s="112"/>
      <c r="B59" s="112"/>
      <c r="C59" s="112"/>
      <c r="D59" s="21"/>
      <c r="E59" s="21"/>
      <c r="F59" s="112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12"/>
      <c r="AG59" s="112"/>
      <c r="AH59" s="112"/>
      <c r="AI59" s="112"/>
      <c r="AJ59" s="112"/>
      <c r="AK59" s="112"/>
      <c r="AL59" s="112"/>
      <c r="AM59" s="112"/>
      <c r="AN59" s="112"/>
      <c r="AO59" s="112"/>
      <c r="AP59" s="112"/>
      <c r="AQ59" s="112"/>
      <c r="AR59" s="112"/>
      <c r="AS59" s="112"/>
      <c r="AT59" s="112"/>
      <c r="AU59" s="112"/>
      <c r="AV59" s="112"/>
      <c r="AW59" s="112"/>
      <c r="AX59" s="112"/>
      <c r="AY59" s="112"/>
      <c r="AZ59" s="112"/>
      <c r="BA59" s="112"/>
      <c r="BB59" s="112"/>
      <c r="BC59" s="112"/>
      <c r="BD59" s="112"/>
      <c r="BE59" s="112"/>
      <c r="BF59" s="112"/>
      <c r="BG59" s="112"/>
      <c r="BH59" s="112"/>
      <c r="BI59" s="112"/>
      <c r="BJ59" s="112"/>
      <c r="BK59" s="112"/>
      <c r="BL59" s="112"/>
      <c r="BM59" s="112"/>
      <c r="BN59" s="112"/>
      <c r="BO59" s="112"/>
      <c r="BP59" s="112"/>
      <c r="BQ59" s="112"/>
      <c r="BR59" s="112"/>
      <c r="BS59" s="112"/>
      <c r="BT59" s="112"/>
      <c r="BU59" s="112"/>
      <c r="BV59" s="112"/>
      <c r="BW59" s="112"/>
      <c r="BX59" s="112"/>
      <c r="BY59" s="112"/>
      <c r="BZ59" s="112"/>
      <c r="CA59" s="112"/>
      <c r="CB59" s="112"/>
      <c r="CC59" s="112"/>
      <c r="CD59" s="112"/>
      <c r="CE59" s="112"/>
      <c r="CF59" s="112"/>
      <c r="CG59" s="112"/>
      <c r="CH59" s="112"/>
      <c r="CI59" s="112"/>
      <c r="CJ59" s="112"/>
      <c r="CK59" s="112"/>
      <c r="CL59" s="112"/>
      <c r="CM59" s="112"/>
      <c r="CN59" s="112"/>
      <c r="CO59" s="112"/>
      <c r="CP59" s="112"/>
      <c r="CQ59" s="112"/>
      <c r="CR59" s="112"/>
      <c r="CS59" s="112"/>
      <c r="CT59" s="112"/>
      <c r="CU59" s="112"/>
      <c r="CV59" s="112"/>
      <c r="CW59" s="112"/>
      <c r="CX59" s="112"/>
      <c r="CY59" s="112"/>
      <c r="CZ59" s="112"/>
      <c r="DA59" s="112"/>
      <c r="DB59" s="112"/>
      <c r="DC59" s="112"/>
      <c r="DD59" s="112"/>
      <c r="DE59" s="112"/>
      <c r="DF59" s="112"/>
      <c r="DG59" s="112"/>
      <c r="DH59" s="112"/>
      <c r="DI59" s="112"/>
      <c r="DJ59" s="112"/>
      <c r="DK59" s="112"/>
      <c r="DL59" s="112"/>
      <c r="DM59" s="112"/>
      <c r="DN59" s="112"/>
      <c r="DO59" s="112"/>
      <c r="DP59" s="112"/>
      <c r="DQ59" s="112"/>
      <c r="DR59" s="112"/>
      <c r="DS59" s="112"/>
      <c r="DT59" s="112"/>
      <c r="DU59" s="112"/>
      <c r="DV59" s="21"/>
      <c r="DW59" s="21"/>
      <c r="DX59" s="21"/>
      <c r="DY59" s="21"/>
      <c r="DZ59" s="21"/>
      <c r="EA59" s="21"/>
      <c r="EB59" s="21"/>
      <c r="EC59" s="21"/>
      <c r="ED59" s="21"/>
      <c r="EE59" s="21"/>
      <c r="EF59" s="21"/>
      <c r="EG59" s="21"/>
      <c r="EH59" s="21"/>
      <c r="EI59" s="21"/>
      <c r="EJ59" s="21"/>
      <c r="EK59" s="21"/>
      <c r="EL59" s="21"/>
      <c r="EM59" s="21"/>
      <c r="EN59" s="21"/>
      <c r="EO59" s="21"/>
    </row>
    <row r="60" spans="1:145" ht="12.75" customHeight="1">
      <c r="A60" s="112"/>
      <c r="B60" s="112"/>
      <c r="C60" s="112"/>
      <c r="D60" s="21"/>
      <c r="E60" s="21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12"/>
      <c r="AG60" s="112"/>
      <c r="AH60" s="112"/>
      <c r="AI60" s="112"/>
      <c r="AJ60" s="112"/>
      <c r="AK60" s="112"/>
      <c r="AL60" s="112"/>
      <c r="AM60" s="112"/>
      <c r="AN60" s="112"/>
      <c r="AO60" s="112"/>
      <c r="AP60" s="112"/>
      <c r="AQ60" s="112"/>
      <c r="AR60" s="112"/>
      <c r="AS60" s="112"/>
      <c r="AT60" s="112"/>
      <c r="AU60" s="112"/>
      <c r="AV60" s="112"/>
      <c r="AW60" s="112"/>
      <c r="AX60" s="112"/>
      <c r="AY60" s="112"/>
      <c r="AZ60" s="112"/>
      <c r="BA60" s="112"/>
      <c r="BB60" s="112"/>
      <c r="BC60" s="112"/>
      <c r="BD60" s="112"/>
      <c r="BE60" s="112"/>
      <c r="BF60" s="112"/>
      <c r="BG60" s="112"/>
      <c r="BH60" s="112"/>
      <c r="BI60" s="112"/>
      <c r="BJ60" s="112"/>
      <c r="BK60" s="112"/>
      <c r="BL60" s="112"/>
      <c r="BM60" s="112"/>
      <c r="BN60" s="112"/>
      <c r="BO60" s="112"/>
      <c r="BP60" s="112"/>
      <c r="BQ60" s="112"/>
      <c r="BR60" s="112"/>
      <c r="BS60" s="112"/>
      <c r="BT60" s="112"/>
      <c r="BU60" s="112"/>
      <c r="BV60" s="112"/>
      <c r="BW60" s="112"/>
      <c r="BX60" s="112"/>
      <c r="BY60" s="112"/>
      <c r="BZ60" s="112"/>
      <c r="CA60" s="112"/>
      <c r="CB60" s="112"/>
      <c r="CC60" s="112"/>
      <c r="CD60" s="112"/>
      <c r="CE60" s="112"/>
      <c r="CF60" s="112"/>
      <c r="CG60" s="112"/>
      <c r="CH60" s="112"/>
      <c r="CI60" s="112"/>
      <c r="CJ60" s="112"/>
      <c r="CK60" s="112"/>
      <c r="CL60" s="112"/>
      <c r="CM60" s="112"/>
      <c r="CN60" s="112"/>
      <c r="CO60" s="112"/>
      <c r="CP60" s="112"/>
      <c r="CQ60" s="112"/>
      <c r="CR60" s="112"/>
      <c r="CS60" s="112"/>
      <c r="CT60" s="112"/>
      <c r="CU60" s="112"/>
      <c r="CV60" s="112"/>
      <c r="CW60" s="112"/>
      <c r="CX60" s="112"/>
      <c r="CY60" s="112"/>
      <c r="CZ60" s="112"/>
      <c r="DA60" s="112"/>
      <c r="DB60" s="112"/>
      <c r="DC60" s="112"/>
      <c r="DD60" s="112"/>
      <c r="DE60" s="112"/>
      <c r="DF60" s="112"/>
      <c r="DG60" s="112"/>
      <c r="DH60" s="112"/>
      <c r="DI60" s="112"/>
      <c r="DJ60" s="112"/>
      <c r="DK60" s="112"/>
      <c r="DL60" s="112"/>
      <c r="DM60" s="112"/>
      <c r="DN60" s="112"/>
      <c r="DO60" s="112"/>
      <c r="DP60" s="112"/>
      <c r="DQ60" s="112"/>
      <c r="DR60" s="112"/>
      <c r="DS60" s="112"/>
      <c r="DT60" s="112"/>
      <c r="DU60" s="112"/>
      <c r="DV60" s="21"/>
      <c r="DW60" s="21"/>
      <c r="DX60" s="21"/>
      <c r="DY60" s="21"/>
      <c r="DZ60" s="21"/>
      <c r="EA60" s="21"/>
      <c r="EB60" s="21"/>
      <c r="EC60" s="21"/>
      <c r="ED60" s="21"/>
      <c r="EE60" s="21"/>
      <c r="EF60" s="21"/>
      <c r="EG60" s="21"/>
      <c r="EH60" s="21"/>
      <c r="EI60" s="21"/>
      <c r="EJ60" s="21"/>
      <c r="EK60" s="21"/>
      <c r="EL60" s="21"/>
      <c r="EM60" s="21"/>
      <c r="EN60" s="21"/>
      <c r="EO60" s="21"/>
    </row>
    <row r="61" spans="1:145" ht="12.75" customHeight="1">
      <c r="A61" s="112"/>
      <c r="B61" s="112"/>
      <c r="C61" s="112"/>
      <c r="D61" s="21"/>
      <c r="E61" s="21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12"/>
      <c r="AG61" s="112"/>
      <c r="AH61" s="112"/>
      <c r="AI61" s="112"/>
      <c r="AJ61" s="112"/>
      <c r="AK61" s="112"/>
      <c r="AL61" s="112"/>
      <c r="AM61" s="112"/>
      <c r="AN61" s="112"/>
      <c r="AO61" s="112"/>
      <c r="AP61" s="112"/>
      <c r="AQ61" s="112"/>
      <c r="AR61" s="112"/>
      <c r="AS61" s="112"/>
      <c r="AT61" s="112"/>
      <c r="AU61" s="112"/>
      <c r="AV61" s="112"/>
      <c r="AW61" s="112"/>
      <c r="AX61" s="112"/>
      <c r="AY61" s="112"/>
      <c r="AZ61" s="112"/>
      <c r="BA61" s="112"/>
      <c r="BB61" s="112"/>
      <c r="BC61" s="112"/>
      <c r="BD61" s="112"/>
      <c r="BE61" s="112"/>
      <c r="BF61" s="112"/>
      <c r="BG61" s="112"/>
      <c r="BH61" s="112"/>
      <c r="BI61" s="112"/>
      <c r="BJ61" s="112"/>
      <c r="BK61" s="112"/>
      <c r="BL61" s="112"/>
      <c r="BM61" s="112"/>
      <c r="BN61" s="112"/>
      <c r="BO61" s="112"/>
      <c r="BP61" s="112"/>
      <c r="BQ61" s="112"/>
      <c r="BR61" s="112"/>
      <c r="BS61" s="112"/>
      <c r="BT61" s="112"/>
      <c r="BU61" s="112"/>
      <c r="BV61" s="112"/>
      <c r="BW61" s="112"/>
      <c r="BX61" s="112"/>
      <c r="BY61" s="112"/>
      <c r="BZ61" s="112"/>
      <c r="CA61" s="112"/>
      <c r="CB61" s="112"/>
      <c r="CC61" s="112"/>
      <c r="CD61" s="112"/>
      <c r="CE61" s="112"/>
      <c r="CF61" s="112"/>
      <c r="CG61" s="112"/>
      <c r="CH61" s="112"/>
      <c r="CI61" s="112"/>
      <c r="CJ61" s="112"/>
      <c r="CK61" s="112"/>
      <c r="CL61" s="112"/>
      <c r="CM61" s="112"/>
      <c r="CN61" s="112"/>
      <c r="CO61" s="112"/>
      <c r="CP61" s="112"/>
      <c r="CQ61" s="112"/>
      <c r="CR61" s="112"/>
      <c r="CS61" s="112"/>
      <c r="CT61" s="112"/>
      <c r="CU61" s="112"/>
      <c r="CV61" s="112"/>
      <c r="CW61" s="112"/>
      <c r="CX61" s="112"/>
      <c r="CY61" s="112"/>
      <c r="CZ61" s="112"/>
      <c r="DA61" s="112"/>
      <c r="DB61" s="112"/>
      <c r="DC61" s="112"/>
      <c r="DD61" s="112"/>
      <c r="DE61" s="112"/>
      <c r="DF61" s="112"/>
      <c r="DG61" s="112"/>
      <c r="DH61" s="112"/>
      <c r="DI61" s="112"/>
      <c r="DJ61" s="112"/>
      <c r="DK61" s="112"/>
      <c r="DL61" s="112"/>
      <c r="DM61" s="112"/>
      <c r="DN61" s="112"/>
      <c r="DO61" s="112"/>
      <c r="DP61" s="112"/>
      <c r="DQ61" s="112"/>
      <c r="DR61" s="112"/>
      <c r="DS61" s="112"/>
      <c r="DT61" s="112"/>
      <c r="DU61" s="112"/>
      <c r="DV61" s="21"/>
      <c r="DW61" s="21"/>
      <c r="DX61" s="21"/>
      <c r="DY61" s="21"/>
      <c r="DZ61" s="21"/>
      <c r="EA61" s="21"/>
      <c r="EB61" s="21"/>
      <c r="EC61" s="21"/>
      <c r="ED61" s="21"/>
      <c r="EE61" s="21"/>
      <c r="EF61" s="21"/>
      <c r="EG61" s="21"/>
      <c r="EH61" s="21"/>
      <c r="EI61" s="21"/>
      <c r="EJ61" s="21"/>
      <c r="EK61" s="21"/>
      <c r="EL61" s="21"/>
      <c r="EM61" s="21"/>
      <c r="EN61" s="21"/>
      <c r="EO61" s="21"/>
    </row>
    <row r="62" spans="1:145" ht="12.75" customHeight="1">
      <c r="A62" s="112"/>
      <c r="B62" s="112"/>
      <c r="C62" s="112"/>
      <c r="D62" s="21"/>
      <c r="E62" s="21"/>
      <c r="F62" s="112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12"/>
      <c r="AG62" s="112"/>
      <c r="AH62" s="112"/>
      <c r="AI62" s="112"/>
      <c r="AJ62" s="112"/>
      <c r="AK62" s="112"/>
      <c r="AL62" s="112"/>
      <c r="AM62" s="112"/>
      <c r="AN62" s="112"/>
      <c r="AO62" s="112"/>
      <c r="AP62" s="112"/>
      <c r="AQ62" s="112"/>
      <c r="AR62" s="112"/>
      <c r="AS62" s="112"/>
      <c r="AT62" s="112"/>
      <c r="AU62" s="112"/>
      <c r="AV62" s="112"/>
      <c r="AW62" s="112"/>
      <c r="AX62" s="112"/>
      <c r="AY62" s="112"/>
      <c r="AZ62" s="112"/>
      <c r="BA62" s="112"/>
      <c r="BB62" s="112"/>
      <c r="BC62" s="112"/>
      <c r="BD62" s="112"/>
      <c r="BE62" s="112"/>
      <c r="BF62" s="112"/>
      <c r="BG62" s="112"/>
      <c r="BH62" s="112"/>
      <c r="BI62" s="112"/>
      <c r="BJ62" s="112"/>
      <c r="BK62" s="112"/>
      <c r="BL62" s="112"/>
      <c r="BM62" s="112"/>
      <c r="BN62" s="112"/>
      <c r="BO62" s="112"/>
      <c r="BP62" s="112"/>
      <c r="BQ62" s="112"/>
      <c r="BR62" s="112"/>
      <c r="BS62" s="112"/>
      <c r="BT62" s="112"/>
      <c r="BU62" s="112"/>
      <c r="BV62" s="112"/>
      <c r="BW62" s="112"/>
      <c r="BX62" s="112"/>
      <c r="BY62" s="112"/>
      <c r="BZ62" s="112"/>
      <c r="CA62" s="112"/>
      <c r="CB62" s="112"/>
      <c r="CC62" s="112"/>
      <c r="CD62" s="112"/>
      <c r="CE62" s="112"/>
      <c r="CF62" s="112"/>
      <c r="CG62" s="112"/>
      <c r="CH62" s="112"/>
      <c r="CI62" s="112"/>
      <c r="CJ62" s="112"/>
      <c r="CK62" s="112"/>
      <c r="CL62" s="112"/>
      <c r="CM62" s="112"/>
      <c r="CN62" s="112"/>
      <c r="CO62" s="112"/>
      <c r="CP62" s="112"/>
      <c r="CQ62" s="112"/>
      <c r="CR62" s="112"/>
      <c r="CS62" s="112"/>
      <c r="CT62" s="112"/>
      <c r="CU62" s="112"/>
      <c r="CV62" s="112"/>
      <c r="CW62" s="112"/>
      <c r="CX62" s="112"/>
      <c r="CY62" s="112"/>
      <c r="CZ62" s="112"/>
      <c r="DA62" s="112"/>
      <c r="DB62" s="112"/>
      <c r="DC62" s="112"/>
      <c r="DD62" s="112"/>
      <c r="DE62" s="112"/>
      <c r="DF62" s="112"/>
      <c r="DG62" s="112"/>
      <c r="DH62" s="112"/>
      <c r="DI62" s="112"/>
      <c r="DJ62" s="112"/>
      <c r="DK62" s="112"/>
      <c r="DL62" s="112"/>
      <c r="DM62" s="112"/>
      <c r="DN62" s="112"/>
      <c r="DO62" s="112"/>
      <c r="DP62" s="112"/>
      <c r="DQ62" s="112"/>
      <c r="DR62" s="112"/>
      <c r="DS62" s="112"/>
      <c r="DT62" s="112"/>
      <c r="DU62" s="112"/>
      <c r="DV62" s="21"/>
      <c r="DW62" s="21"/>
      <c r="DX62" s="21"/>
      <c r="DY62" s="21"/>
      <c r="DZ62" s="21"/>
      <c r="EA62" s="21"/>
      <c r="EB62" s="21"/>
      <c r="EC62" s="21"/>
      <c r="ED62" s="21"/>
      <c r="EE62" s="21"/>
      <c r="EF62" s="21"/>
      <c r="EG62" s="21"/>
      <c r="EH62" s="21"/>
      <c r="EI62" s="21"/>
      <c r="EJ62" s="21"/>
      <c r="EK62" s="21"/>
      <c r="EL62" s="21"/>
      <c r="EM62" s="21"/>
      <c r="EN62" s="21"/>
      <c r="EO62" s="21"/>
    </row>
    <row r="63" spans="1:145" ht="12.75" customHeight="1">
      <c r="A63" s="112"/>
      <c r="B63" s="112"/>
      <c r="C63" s="112"/>
      <c r="D63" s="21"/>
      <c r="E63" s="21"/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12"/>
      <c r="AG63" s="112"/>
      <c r="AH63" s="112"/>
      <c r="AI63" s="112"/>
      <c r="AJ63" s="112"/>
      <c r="AK63" s="112"/>
      <c r="AL63" s="112"/>
      <c r="AM63" s="112"/>
      <c r="AN63" s="112"/>
      <c r="AO63" s="112"/>
      <c r="AP63" s="112"/>
      <c r="AQ63" s="112"/>
      <c r="AR63" s="112"/>
      <c r="AS63" s="112"/>
      <c r="AT63" s="112"/>
      <c r="AU63" s="112"/>
      <c r="AV63" s="112"/>
      <c r="AW63" s="112"/>
      <c r="AX63" s="112"/>
      <c r="AY63" s="112"/>
      <c r="AZ63" s="112"/>
      <c r="BA63" s="112"/>
      <c r="BB63" s="112"/>
      <c r="BC63" s="112"/>
      <c r="BD63" s="112"/>
      <c r="BE63" s="112"/>
      <c r="BF63" s="112"/>
      <c r="BG63" s="112"/>
      <c r="BH63" s="112"/>
      <c r="BI63" s="112"/>
      <c r="BJ63" s="112"/>
      <c r="BK63" s="112"/>
      <c r="BL63" s="112"/>
      <c r="BM63" s="112"/>
      <c r="BN63" s="112"/>
      <c r="BO63" s="112"/>
      <c r="BP63" s="112"/>
      <c r="BQ63" s="112"/>
      <c r="BR63" s="112"/>
      <c r="BS63" s="112"/>
      <c r="BT63" s="112"/>
      <c r="BU63" s="112"/>
      <c r="BV63" s="112"/>
      <c r="BW63" s="112"/>
      <c r="BX63" s="112"/>
      <c r="BY63" s="112"/>
      <c r="BZ63" s="112"/>
      <c r="CA63" s="112"/>
      <c r="CB63" s="112"/>
      <c r="CC63" s="112"/>
      <c r="CD63" s="112"/>
      <c r="CE63" s="112"/>
      <c r="CF63" s="112"/>
      <c r="CG63" s="112"/>
      <c r="CH63" s="112"/>
      <c r="CI63" s="112"/>
      <c r="CJ63" s="112"/>
      <c r="CK63" s="112"/>
      <c r="CL63" s="112"/>
      <c r="CM63" s="112"/>
      <c r="CN63" s="112"/>
      <c r="CO63" s="112"/>
      <c r="CP63" s="112"/>
      <c r="CQ63" s="112"/>
      <c r="CR63" s="112"/>
      <c r="CS63" s="112"/>
      <c r="CT63" s="112"/>
      <c r="CU63" s="112"/>
      <c r="CV63" s="112"/>
      <c r="CW63" s="112"/>
      <c r="CX63" s="112"/>
      <c r="CY63" s="112"/>
      <c r="CZ63" s="112"/>
      <c r="DA63" s="112"/>
      <c r="DB63" s="112"/>
      <c r="DC63" s="112"/>
      <c r="DD63" s="112"/>
      <c r="DE63" s="112"/>
      <c r="DF63" s="112"/>
      <c r="DG63" s="112"/>
      <c r="DH63" s="112"/>
      <c r="DI63" s="112"/>
      <c r="DJ63" s="112"/>
      <c r="DK63" s="112"/>
      <c r="DL63" s="112"/>
      <c r="DM63" s="112"/>
      <c r="DN63" s="112"/>
      <c r="DO63" s="112"/>
      <c r="DP63" s="112"/>
      <c r="DQ63" s="112"/>
      <c r="DR63" s="112"/>
      <c r="DS63" s="112"/>
      <c r="DT63" s="112"/>
      <c r="DU63" s="112"/>
      <c r="DV63" s="21"/>
      <c r="DW63" s="21"/>
      <c r="DX63" s="21"/>
      <c r="DY63" s="21"/>
      <c r="DZ63" s="21"/>
      <c r="EA63" s="21"/>
      <c r="EB63" s="21"/>
      <c r="EC63" s="21"/>
      <c r="ED63" s="21"/>
      <c r="EE63" s="21"/>
      <c r="EF63" s="21"/>
      <c r="EG63" s="21"/>
      <c r="EH63" s="21"/>
      <c r="EI63" s="21"/>
      <c r="EJ63" s="21"/>
      <c r="EK63" s="21"/>
      <c r="EL63" s="21"/>
      <c r="EM63" s="21"/>
      <c r="EN63" s="21"/>
      <c r="EO63" s="21"/>
    </row>
    <row r="64" spans="1:145" ht="12.75" customHeight="1">
      <c r="A64" s="112"/>
      <c r="B64" s="112"/>
      <c r="C64" s="112"/>
      <c r="D64" s="21"/>
      <c r="E64" s="21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12"/>
      <c r="AG64" s="112"/>
      <c r="AH64" s="112"/>
      <c r="AI64" s="112"/>
      <c r="AJ64" s="112"/>
      <c r="AK64" s="112"/>
      <c r="AL64" s="112"/>
      <c r="AM64" s="112"/>
      <c r="AN64" s="112"/>
      <c r="AO64" s="112"/>
      <c r="AP64" s="112"/>
      <c r="AQ64" s="112"/>
      <c r="AR64" s="112"/>
      <c r="AS64" s="112"/>
      <c r="AT64" s="112"/>
      <c r="AU64" s="112"/>
      <c r="AV64" s="112"/>
      <c r="AW64" s="112"/>
      <c r="AX64" s="112"/>
      <c r="AY64" s="112"/>
      <c r="AZ64" s="112"/>
      <c r="BA64" s="112"/>
      <c r="BB64" s="112"/>
      <c r="BC64" s="112"/>
      <c r="BD64" s="112"/>
      <c r="BE64" s="112"/>
      <c r="BF64" s="112"/>
      <c r="BG64" s="112"/>
      <c r="BH64" s="112"/>
      <c r="BI64" s="112"/>
      <c r="BJ64" s="112"/>
      <c r="BK64" s="112"/>
      <c r="BL64" s="112"/>
      <c r="BM64" s="112"/>
      <c r="BN64" s="112"/>
      <c r="BO64" s="112"/>
      <c r="BP64" s="112"/>
      <c r="BQ64" s="112"/>
      <c r="BR64" s="112"/>
      <c r="BS64" s="112"/>
      <c r="BT64" s="112"/>
      <c r="BU64" s="112"/>
      <c r="BV64" s="112"/>
      <c r="BW64" s="112"/>
      <c r="BX64" s="112"/>
      <c r="BY64" s="112"/>
      <c r="BZ64" s="112"/>
      <c r="CA64" s="112"/>
      <c r="CB64" s="112"/>
      <c r="CC64" s="112"/>
      <c r="CD64" s="112"/>
      <c r="CE64" s="112"/>
      <c r="CF64" s="112"/>
      <c r="CG64" s="112"/>
      <c r="CH64" s="112"/>
      <c r="CI64" s="112"/>
      <c r="CJ64" s="112"/>
      <c r="CK64" s="112"/>
      <c r="CL64" s="112"/>
      <c r="CM64" s="112"/>
      <c r="CN64" s="112"/>
      <c r="CO64" s="112"/>
      <c r="CP64" s="112"/>
      <c r="CQ64" s="112"/>
      <c r="CR64" s="112"/>
      <c r="CS64" s="112"/>
      <c r="CT64" s="112"/>
      <c r="CU64" s="112"/>
      <c r="CV64" s="112"/>
      <c r="CW64" s="112"/>
      <c r="CX64" s="112"/>
      <c r="CY64" s="112"/>
      <c r="CZ64" s="112"/>
      <c r="DA64" s="112"/>
      <c r="DB64" s="112"/>
      <c r="DC64" s="112"/>
      <c r="DD64" s="112"/>
      <c r="DE64" s="112"/>
      <c r="DF64" s="112"/>
      <c r="DG64" s="112"/>
      <c r="DH64" s="112"/>
      <c r="DI64" s="112"/>
      <c r="DJ64" s="112"/>
      <c r="DK64" s="112"/>
      <c r="DL64" s="112"/>
      <c r="DM64" s="112"/>
      <c r="DN64" s="112"/>
      <c r="DO64" s="112"/>
      <c r="DP64" s="112"/>
      <c r="DQ64" s="112"/>
      <c r="DR64" s="112"/>
      <c r="DS64" s="112"/>
      <c r="DT64" s="112"/>
      <c r="DU64" s="112"/>
      <c r="DV64" s="21"/>
      <c r="DW64" s="21"/>
      <c r="DX64" s="21"/>
      <c r="DY64" s="21"/>
      <c r="DZ64" s="21"/>
      <c r="EA64" s="21"/>
      <c r="EB64" s="21"/>
      <c r="EC64" s="21"/>
      <c r="ED64" s="21"/>
      <c r="EE64" s="21"/>
      <c r="EF64" s="21"/>
      <c r="EG64" s="21"/>
      <c r="EH64" s="21"/>
      <c r="EI64" s="21"/>
      <c r="EJ64" s="21"/>
      <c r="EK64" s="21"/>
      <c r="EL64" s="21"/>
      <c r="EM64" s="21"/>
      <c r="EN64" s="21"/>
      <c r="EO64" s="21"/>
    </row>
    <row r="65" spans="1:145" ht="12.75" customHeight="1">
      <c r="A65" s="112"/>
      <c r="B65" s="112"/>
      <c r="C65" s="112"/>
      <c r="D65" s="21"/>
      <c r="E65" s="21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12"/>
      <c r="AG65" s="112"/>
      <c r="AH65" s="112"/>
      <c r="AI65" s="112"/>
      <c r="AJ65" s="112"/>
      <c r="AK65" s="112"/>
      <c r="AL65" s="112"/>
      <c r="AM65" s="112"/>
      <c r="AN65" s="112"/>
      <c r="AO65" s="112"/>
      <c r="AP65" s="112"/>
      <c r="AQ65" s="112"/>
      <c r="AR65" s="112"/>
      <c r="AS65" s="112"/>
      <c r="AT65" s="112"/>
      <c r="AU65" s="112"/>
      <c r="AV65" s="112"/>
      <c r="AW65" s="112"/>
      <c r="AX65" s="112"/>
      <c r="AY65" s="112"/>
      <c r="AZ65" s="112"/>
      <c r="BA65" s="112"/>
      <c r="BB65" s="112"/>
      <c r="BC65" s="112"/>
      <c r="BD65" s="112"/>
      <c r="BE65" s="112"/>
      <c r="BF65" s="112"/>
      <c r="BG65" s="112"/>
      <c r="BH65" s="112"/>
      <c r="BI65" s="112"/>
      <c r="BJ65" s="112"/>
      <c r="BK65" s="112"/>
      <c r="BL65" s="112"/>
      <c r="BM65" s="112"/>
      <c r="BN65" s="112"/>
      <c r="BO65" s="112"/>
      <c r="BP65" s="112"/>
      <c r="BQ65" s="112"/>
      <c r="BR65" s="112"/>
      <c r="BS65" s="112"/>
      <c r="BT65" s="112"/>
      <c r="BU65" s="112"/>
      <c r="BV65" s="112"/>
      <c r="BW65" s="112"/>
      <c r="BX65" s="112"/>
      <c r="BY65" s="112"/>
      <c r="BZ65" s="112"/>
      <c r="CA65" s="112"/>
      <c r="CB65" s="112"/>
      <c r="CC65" s="112"/>
      <c r="CD65" s="112"/>
      <c r="CE65" s="112"/>
      <c r="CF65" s="112"/>
      <c r="CG65" s="112"/>
      <c r="CH65" s="112"/>
      <c r="CI65" s="112"/>
      <c r="CJ65" s="112"/>
      <c r="CK65" s="112"/>
      <c r="CL65" s="112"/>
      <c r="CM65" s="112"/>
      <c r="CN65" s="112"/>
      <c r="CO65" s="112"/>
      <c r="CP65" s="112"/>
      <c r="CQ65" s="112"/>
      <c r="CR65" s="112"/>
      <c r="CS65" s="112"/>
      <c r="CT65" s="112"/>
      <c r="CU65" s="112"/>
      <c r="CV65" s="112"/>
      <c r="CW65" s="112"/>
      <c r="CX65" s="112"/>
      <c r="CY65" s="112"/>
      <c r="CZ65" s="112"/>
      <c r="DA65" s="112"/>
      <c r="DB65" s="112"/>
      <c r="DC65" s="112"/>
      <c r="DD65" s="112"/>
      <c r="DE65" s="112"/>
      <c r="DF65" s="112"/>
      <c r="DG65" s="112"/>
      <c r="DH65" s="112"/>
      <c r="DI65" s="112"/>
      <c r="DJ65" s="112"/>
      <c r="DK65" s="112"/>
      <c r="DL65" s="112"/>
      <c r="DM65" s="112"/>
      <c r="DN65" s="112"/>
      <c r="DO65" s="112"/>
      <c r="DP65" s="112"/>
      <c r="DQ65" s="112"/>
      <c r="DR65" s="112"/>
      <c r="DS65" s="112"/>
      <c r="DT65" s="112"/>
      <c r="DU65" s="112"/>
      <c r="DV65" s="21"/>
      <c r="DW65" s="21"/>
      <c r="DX65" s="21"/>
      <c r="DY65" s="21"/>
      <c r="DZ65" s="21"/>
      <c r="EA65" s="21"/>
      <c r="EB65" s="21"/>
      <c r="EC65" s="21"/>
      <c r="ED65" s="21"/>
      <c r="EE65" s="21"/>
      <c r="EF65" s="21"/>
      <c r="EG65" s="21"/>
      <c r="EH65" s="21"/>
      <c r="EI65" s="21"/>
      <c r="EJ65" s="21"/>
      <c r="EK65" s="21"/>
      <c r="EL65" s="21"/>
      <c r="EM65" s="21"/>
      <c r="EN65" s="21"/>
      <c r="EO65" s="21"/>
    </row>
    <row r="66" spans="1:145" ht="12.75" customHeight="1">
      <c r="A66" s="112"/>
      <c r="B66" s="112"/>
      <c r="C66" s="112"/>
      <c r="D66" s="21"/>
      <c r="E66" s="21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12"/>
      <c r="AG66" s="112"/>
      <c r="AH66" s="112"/>
      <c r="AI66" s="112"/>
      <c r="AJ66" s="112"/>
      <c r="AK66" s="112"/>
      <c r="AL66" s="112"/>
      <c r="AM66" s="112"/>
      <c r="AN66" s="112"/>
      <c r="AO66" s="112"/>
      <c r="AP66" s="112"/>
      <c r="AQ66" s="112"/>
      <c r="AR66" s="112"/>
      <c r="AS66" s="112"/>
      <c r="AT66" s="112"/>
      <c r="AU66" s="112"/>
      <c r="AV66" s="112"/>
      <c r="AW66" s="112"/>
      <c r="AX66" s="112"/>
      <c r="AY66" s="112"/>
      <c r="AZ66" s="112"/>
      <c r="BA66" s="112"/>
      <c r="BB66" s="112"/>
      <c r="BC66" s="112"/>
      <c r="BD66" s="112"/>
      <c r="BE66" s="112"/>
      <c r="BF66" s="112"/>
      <c r="BG66" s="112"/>
      <c r="BH66" s="112"/>
      <c r="BI66" s="112"/>
      <c r="BJ66" s="112"/>
      <c r="BK66" s="112"/>
      <c r="BL66" s="112"/>
      <c r="BM66" s="112"/>
      <c r="BN66" s="112"/>
      <c r="BO66" s="112"/>
      <c r="BP66" s="112"/>
      <c r="BQ66" s="112"/>
      <c r="BR66" s="112"/>
      <c r="BS66" s="112"/>
      <c r="BT66" s="112"/>
      <c r="BU66" s="112"/>
      <c r="BV66" s="112"/>
      <c r="BW66" s="112"/>
      <c r="BX66" s="112"/>
      <c r="BY66" s="112"/>
      <c r="BZ66" s="112"/>
      <c r="CA66" s="112"/>
      <c r="CB66" s="112"/>
      <c r="CC66" s="112"/>
      <c r="CD66" s="112"/>
      <c r="CE66" s="112"/>
      <c r="CF66" s="112"/>
      <c r="CG66" s="112"/>
      <c r="CH66" s="112"/>
      <c r="CI66" s="112"/>
      <c r="CJ66" s="112"/>
      <c r="CK66" s="112"/>
      <c r="CL66" s="112"/>
      <c r="CM66" s="112"/>
      <c r="CN66" s="112"/>
      <c r="CO66" s="112"/>
      <c r="CP66" s="112"/>
      <c r="CQ66" s="112"/>
      <c r="CR66" s="112"/>
      <c r="CS66" s="112"/>
      <c r="CT66" s="112"/>
      <c r="CU66" s="112"/>
      <c r="CV66" s="112"/>
      <c r="CW66" s="112"/>
      <c r="CX66" s="112"/>
      <c r="CY66" s="112"/>
      <c r="CZ66" s="112"/>
      <c r="DA66" s="112"/>
      <c r="DB66" s="112"/>
      <c r="DC66" s="112"/>
      <c r="DD66" s="112"/>
      <c r="DE66" s="112"/>
      <c r="DF66" s="112"/>
      <c r="DG66" s="112"/>
      <c r="DH66" s="112"/>
      <c r="DI66" s="112"/>
      <c r="DJ66" s="112"/>
      <c r="DK66" s="112"/>
      <c r="DL66" s="112"/>
      <c r="DM66" s="112"/>
      <c r="DN66" s="112"/>
      <c r="DO66" s="112"/>
      <c r="DP66" s="112"/>
      <c r="DQ66" s="112"/>
      <c r="DR66" s="112"/>
      <c r="DS66" s="112"/>
      <c r="DT66" s="112"/>
      <c r="DU66" s="112"/>
      <c r="DV66" s="21"/>
      <c r="DW66" s="21"/>
      <c r="DX66" s="21"/>
      <c r="DY66" s="21"/>
      <c r="DZ66" s="21"/>
      <c r="EA66" s="21"/>
      <c r="EB66" s="21"/>
      <c r="EC66" s="21"/>
      <c r="ED66" s="21"/>
      <c r="EE66" s="21"/>
      <c r="EF66" s="21"/>
      <c r="EG66" s="21"/>
      <c r="EH66" s="21"/>
      <c r="EI66" s="21"/>
      <c r="EJ66" s="21"/>
      <c r="EK66" s="21"/>
      <c r="EL66" s="21"/>
      <c r="EM66" s="21"/>
      <c r="EN66" s="21"/>
      <c r="EO66" s="21"/>
    </row>
    <row r="67" spans="1:145" ht="12.75" customHeight="1">
      <c r="A67" s="112"/>
      <c r="B67" s="112"/>
      <c r="C67" s="112"/>
      <c r="D67" s="21"/>
      <c r="E67" s="21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12"/>
      <c r="AG67" s="112"/>
      <c r="AH67" s="112"/>
      <c r="AI67" s="112"/>
      <c r="AJ67" s="112"/>
      <c r="AK67" s="112"/>
      <c r="AL67" s="112"/>
      <c r="AM67" s="112"/>
      <c r="AN67" s="112"/>
      <c r="AO67" s="112"/>
      <c r="AP67" s="112"/>
      <c r="AQ67" s="112"/>
      <c r="AR67" s="112"/>
      <c r="AS67" s="112"/>
      <c r="AT67" s="112"/>
      <c r="AU67" s="112"/>
      <c r="AV67" s="112"/>
      <c r="AW67" s="112"/>
      <c r="AX67" s="112"/>
      <c r="AY67" s="112"/>
      <c r="AZ67" s="112"/>
      <c r="BA67" s="112"/>
      <c r="BB67" s="112"/>
      <c r="BC67" s="112"/>
      <c r="BD67" s="112"/>
      <c r="BE67" s="112"/>
      <c r="BF67" s="112"/>
      <c r="BG67" s="112"/>
      <c r="BH67" s="112"/>
      <c r="BI67" s="112"/>
      <c r="BJ67" s="112"/>
      <c r="BK67" s="112"/>
      <c r="BL67" s="112"/>
      <c r="BM67" s="112"/>
      <c r="BN67" s="112"/>
      <c r="BO67" s="112"/>
      <c r="BP67" s="112"/>
      <c r="BQ67" s="112"/>
      <c r="BR67" s="112"/>
      <c r="BS67" s="112"/>
      <c r="BT67" s="112"/>
      <c r="BU67" s="112"/>
      <c r="BV67" s="112"/>
      <c r="BW67" s="112"/>
      <c r="BX67" s="112"/>
      <c r="BY67" s="112"/>
      <c r="BZ67" s="112"/>
      <c r="CA67" s="112"/>
      <c r="CB67" s="112"/>
      <c r="CC67" s="112"/>
      <c r="CD67" s="112"/>
      <c r="CE67" s="112"/>
      <c r="CF67" s="112"/>
      <c r="CG67" s="112"/>
      <c r="CH67" s="112"/>
      <c r="CI67" s="112"/>
      <c r="CJ67" s="112"/>
      <c r="CK67" s="112"/>
      <c r="CL67" s="112"/>
      <c r="CM67" s="112"/>
      <c r="CN67" s="112"/>
      <c r="CO67" s="112"/>
      <c r="CP67" s="112"/>
      <c r="CQ67" s="112"/>
      <c r="CR67" s="112"/>
      <c r="CS67" s="112"/>
      <c r="CT67" s="112"/>
      <c r="CU67" s="112"/>
      <c r="CV67" s="112"/>
      <c r="CW67" s="112"/>
      <c r="CX67" s="112"/>
      <c r="CY67" s="112"/>
      <c r="CZ67" s="112"/>
      <c r="DA67" s="112"/>
      <c r="DB67" s="112"/>
      <c r="DC67" s="112"/>
      <c r="DD67" s="112"/>
      <c r="DE67" s="112"/>
      <c r="DF67" s="112"/>
      <c r="DG67" s="112"/>
      <c r="DH67" s="112"/>
      <c r="DI67" s="112"/>
      <c r="DJ67" s="112"/>
      <c r="DK67" s="112"/>
      <c r="DL67" s="112"/>
      <c r="DM67" s="112"/>
      <c r="DN67" s="112"/>
      <c r="DO67" s="112"/>
      <c r="DP67" s="112"/>
      <c r="DQ67" s="112"/>
      <c r="DR67" s="112"/>
      <c r="DS67" s="112"/>
      <c r="DT67" s="112"/>
      <c r="DU67" s="112"/>
      <c r="DV67" s="21"/>
      <c r="DW67" s="21"/>
      <c r="DX67" s="21"/>
      <c r="DY67" s="21"/>
      <c r="DZ67" s="21"/>
      <c r="EA67" s="21"/>
      <c r="EB67" s="21"/>
      <c r="EC67" s="21"/>
      <c r="ED67" s="21"/>
      <c r="EE67" s="21"/>
      <c r="EF67" s="21"/>
      <c r="EG67" s="21"/>
      <c r="EH67" s="21"/>
      <c r="EI67" s="21"/>
      <c r="EJ67" s="21"/>
      <c r="EK67" s="21"/>
      <c r="EL67" s="21"/>
      <c r="EM67" s="21"/>
      <c r="EN67" s="21"/>
      <c r="EO67" s="21"/>
    </row>
    <row r="68" spans="1:145" ht="12.75" customHeight="1">
      <c r="A68" s="112"/>
      <c r="B68" s="112"/>
      <c r="C68" s="112"/>
      <c r="D68" s="21"/>
      <c r="E68" s="21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12"/>
      <c r="AG68" s="112"/>
      <c r="AH68" s="112"/>
      <c r="AI68" s="112"/>
      <c r="AJ68" s="112"/>
      <c r="AK68" s="112"/>
      <c r="AL68" s="112"/>
      <c r="AM68" s="112"/>
      <c r="AN68" s="112"/>
      <c r="AO68" s="112"/>
      <c r="AP68" s="112"/>
      <c r="AQ68" s="112"/>
      <c r="AR68" s="112"/>
      <c r="AS68" s="112"/>
      <c r="AT68" s="112"/>
      <c r="AU68" s="112"/>
      <c r="AV68" s="112"/>
      <c r="AW68" s="112"/>
      <c r="AX68" s="112"/>
      <c r="AY68" s="112"/>
      <c r="AZ68" s="112"/>
      <c r="BA68" s="112"/>
      <c r="BB68" s="112"/>
      <c r="BC68" s="112"/>
      <c r="BD68" s="112"/>
      <c r="BE68" s="112"/>
      <c r="BF68" s="112"/>
      <c r="BG68" s="112"/>
      <c r="BH68" s="112"/>
      <c r="BI68" s="112"/>
      <c r="BJ68" s="112"/>
      <c r="BK68" s="112"/>
      <c r="BL68" s="112"/>
      <c r="BM68" s="112"/>
      <c r="BN68" s="112"/>
      <c r="BO68" s="112"/>
      <c r="BP68" s="112"/>
      <c r="BQ68" s="112"/>
      <c r="BR68" s="112"/>
      <c r="BS68" s="112"/>
      <c r="BT68" s="112"/>
      <c r="BU68" s="112"/>
      <c r="BV68" s="112"/>
      <c r="BW68" s="112"/>
      <c r="BX68" s="112"/>
      <c r="BY68" s="112"/>
      <c r="BZ68" s="112"/>
      <c r="CA68" s="112"/>
      <c r="CB68" s="112"/>
      <c r="CC68" s="112"/>
      <c r="CD68" s="112"/>
      <c r="CE68" s="112"/>
      <c r="CF68" s="112"/>
      <c r="CG68" s="112"/>
      <c r="CH68" s="112"/>
      <c r="CI68" s="112"/>
      <c r="CJ68" s="112"/>
      <c r="CK68" s="112"/>
      <c r="CL68" s="112"/>
      <c r="CM68" s="112"/>
      <c r="CN68" s="112"/>
      <c r="CO68" s="112"/>
      <c r="CP68" s="112"/>
      <c r="CQ68" s="112"/>
      <c r="CR68" s="112"/>
      <c r="CS68" s="112"/>
      <c r="CT68" s="112"/>
      <c r="CU68" s="112"/>
      <c r="CV68" s="112"/>
      <c r="CW68" s="112"/>
      <c r="CX68" s="112"/>
      <c r="CY68" s="112"/>
      <c r="CZ68" s="112"/>
      <c r="DA68" s="112"/>
      <c r="DB68" s="112"/>
      <c r="DC68" s="112"/>
      <c r="DD68" s="112"/>
      <c r="DE68" s="112"/>
      <c r="DF68" s="112"/>
      <c r="DG68" s="112"/>
      <c r="DH68" s="112"/>
      <c r="DI68" s="112"/>
      <c r="DJ68" s="112"/>
      <c r="DK68" s="112"/>
      <c r="DL68" s="112"/>
      <c r="DM68" s="112"/>
      <c r="DN68" s="112"/>
      <c r="DO68" s="112"/>
      <c r="DP68" s="112"/>
      <c r="DQ68" s="112"/>
      <c r="DR68" s="112"/>
      <c r="DS68" s="112"/>
      <c r="DT68" s="112"/>
      <c r="DU68" s="112"/>
      <c r="DV68" s="21"/>
      <c r="DW68" s="21"/>
      <c r="DX68" s="21"/>
      <c r="DY68" s="21"/>
      <c r="DZ68" s="21"/>
      <c r="EA68" s="21"/>
      <c r="EB68" s="21"/>
      <c r="EC68" s="21"/>
      <c r="ED68" s="21"/>
      <c r="EE68" s="21"/>
      <c r="EF68" s="21"/>
      <c r="EG68" s="21"/>
      <c r="EH68" s="21"/>
      <c r="EI68" s="21"/>
      <c r="EJ68" s="21"/>
      <c r="EK68" s="21"/>
      <c r="EL68" s="21"/>
      <c r="EM68" s="21"/>
      <c r="EN68" s="21"/>
      <c r="EO68" s="21"/>
    </row>
    <row r="69" spans="1:145" ht="12.75" customHeight="1">
      <c r="A69" s="112"/>
      <c r="B69" s="112"/>
      <c r="C69" s="112"/>
      <c r="D69" s="21"/>
      <c r="E69" s="21"/>
      <c r="F69" s="112"/>
      <c r="G69" s="112"/>
      <c r="H69" s="112"/>
      <c r="I69" s="112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12"/>
      <c r="AG69" s="112"/>
      <c r="AH69" s="112"/>
      <c r="AI69" s="112"/>
      <c r="AJ69" s="112"/>
      <c r="AK69" s="112"/>
      <c r="AL69" s="112"/>
      <c r="AM69" s="112"/>
      <c r="AN69" s="112"/>
      <c r="AO69" s="112"/>
      <c r="AP69" s="112"/>
      <c r="AQ69" s="112"/>
      <c r="AR69" s="112"/>
      <c r="AS69" s="112"/>
      <c r="AT69" s="112"/>
      <c r="AU69" s="112"/>
      <c r="AV69" s="112"/>
      <c r="AW69" s="112"/>
      <c r="AX69" s="112"/>
      <c r="AY69" s="112"/>
      <c r="AZ69" s="112"/>
      <c r="BA69" s="112"/>
      <c r="BB69" s="112"/>
      <c r="BC69" s="112"/>
      <c r="BD69" s="112"/>
      <c r="BE69" s="112"/>
      <c r="BF69" s="112"/>
      <c r="BG69" s="112"/>
      <c r="BH69" s="112"/>
      <c r="BI69" s="112"/>
      <c r="BJ69" s="112"/>
      <c r="BK69" s="112"/>
      <c r="BL69" s="112"/>
      <c r="BM69" s="112"/>
      <c r="BN69" s="112"/>
      <c r="BO69" s="112"/>
      <c r="BP69" s="112"/>
      <c r="BQ69" s="112"/>
      <c r="BR69" s="112"/>
      <c r="BS69" s="112"/>
      <c r="BT69" s="112"/>
      <c r="BU69" s="112"/>
      <c r="BV69" s="112"/>
      <c r="BW69" s="112"/>
      <c r="BX69" s="112"/>
      <c r="BY69" s="112"/>
      <c r="BZ69" s="112"/>
      <c r="CA69" s="112"/>
      <c r="CB69" s="112"/>
      <c r="CC69" s="112"/>
      <c r="CD69" s="112"/>
      <c r="CE69" s="112"/>
      <c r="CF69" s="112"/>
      <c r="CG69" s="112"/>
      <c r="CH69" s="112"/>
      <c r="CI69" s="112"/>
      <c r="CJ69" s="112"/>
      <c r="CK69" s="112"/>
      <c r="CL69" s="112"/>
      <c r="CM69" s="112"/>
      <c r="CN69" s="112"/>
      <c r="CO69" s="112"/>
      <c r="CP69" s="112"/>
      <c r="CQ69" s="112"/>
      <c r="CR69" s="112"/>
      <c r="CS69" s="112"/>
      <c r="CT69" s="112"/>
      <c r="CU69" s="112"/>
      <c r="CV69" s="112"/>
      <c r="CW69" s="112"/>
      <c r="CX69" s="112"/>
      <c r="CY69" s="112"/>
      <c r="CZ69" s="112"/>
      <c r="DA69" s="112"/>
      <c r="DB69" s="112"/>
      <c r="DC69" s="112"/>
      <c r="DD69" s="112"/>
      <c r="DE69" s="112"/>
      <c r="DF69" s="112"/>
      <c r="DG69" s="112"/>
      <c r="DH69" s="112"/>
      <c r="DI69" s="112"/>
      <c r="DJ69" s="112"/>
      <c r="DK69" s="112"/>
      <c r="DL69" s="112"/>
      <c r="DM69" s="112"/>
      <c r="DN69" s="112"/>
      <c r="DO69" s="112"/>
      <c r="DP69" s="112"/>
      <c r="DQ69" s="112"/>
      <c r="DR69" s="112"/>
      <c r="DS69" s="112"/>
      <c r="DT69" s="112"/>
      <c r="DU69" s="112"/>
      <c r="DV69" s="21"/>
      <c r="DW69" s="21"/>
      <c r="DX69" s="21"/>
      <c r="DY69" s="21"/>
      <c r="DZ69" s="21"/>
      <c r="EA69" s="21"/>
      <c r="EB69" s="21"/>
      <c r="EC69" s="21"/>
      <c r="ED69" s="21"/>
      <c r="EE69" s="21"/>
      <c r="EF69" s="21"/>
      <c r="EG69" s="21"/>
      <c r="EH69" s="21"/>
      <c r="EI69" s="21"/>
      <c r="EJ69" s="21"/>
      <c r="EK69" s="21"/>
      <c r="EL69" s="21"/>
      <c r="EM69" s="21"/>
      <c r="EN69" s="21"/>
      <c r="EO69" s="21"/>
    </row>
    <row r="70" spans="1:145" ht="12.75" customHeight="1">
      <c r="A70" s="112"/>
      <c r="B70" s="112"/>
      <c r="C70" s="112"/>
      <c r="D70" s="21"/>
      <c r="E70" s="21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12"/>
      <c r="AG70" s="112"/>
      <c r="AH70" s="112"/>
      <c r="AI70" s="112"/>
      <c r="AJ70" s="112"/>
      <c r="AK70" s="112"/>
      <c r="AL70" s="112"/>
      <c r="AM70" s="112"/>
      <c r="AN70" s="112"/>
      <c r="AO70" s="112"/>
      <c r="AP70" s="112"/>
      <c r="AQ70" s="112"/>
      <c r="AR70" s="112"/>
      <c r="AS70" s="112"/>
      <c r="AT70" s="112"/>
      <c r="AU70" s="112"/>
      <c r="AV70" s="112"/>
      <c r="AW70" s="112"/>
      <c r="AX70" s="112"/>
      <c r="AY70" s="112"/>
      <c r="AZ70" s="112"/>
      <c r="BA70" s="112"/>
      <c r="BB70" s="112"/>
      <c r="BC70" s="112"/>
      <c r="BD70" s="112"/>
      <c r="BE70" s="112"/>
      <c r="BF70" s="112"/>
      <c r="BG70" s="112"/>
      <c r="BH70" s="112"/>
      <c r="BI70" s="112"/>
      <c r="BJ70" s="112"/>
      <c r="BK70" s="112"/>
      <c r="BL70" s="112"/>
      <c r="BM70" s="112"/>
      <c r="BN70" s="112"/>
      <c r="BO70" s="112"/>
      <c r="BP70" s="112"/>
      <c r="BQ70" s="112"/>
      <c r="BR70" s="112"/>
      <c r="BS70" s="112"/>
      <c r="BT70" s="112"/>
      <c r="BU70" s="112"/>
      <c r="BV70" s="112"/>
      <c r="BW70" s="112"/>
      <c r="BX70" s="112"/>
      <c r="BY70" s="112"/>
      <c r="BZ70" s="112"/>
      <c r="CA70" s="112"/>
      <c r="CB70" s="112"/>
      <c r="CC70" s="112"/>
      <c r="CD70" s="112"/>
      <c r="CE70" s="112"/>
      <c r="CF70" s="112"/>
      <c r="CG70" s="112"/>
      <c r="CH70" s="112"/>
      <c r="CI70" s="112"/>
      <c r="CJ70" s="112"/>
      <c r="CK70" s="112"/>
      <c r="CL70" s="112"/>
      <c r="CM70" s="112"/>
      <c r="CN70" s="112"/>
      <c r="CO70" s="112"/>
      <c r="CP70" s="112"/>
      <c r="CQ70" s="112"/>
      <c r="CR70" s="112"/>
      <c r="CS70" s="112"/>
      <c r="CT70" s="112"/>
      <c r="CU70" s="112"/>
      <c r="CV70" s="112"/>
      <c r="CW70" s="112"/>
      <c r="CX70" s="112"/>
      <c r="CY70" s="112"/>
      <c r="CZ70" s="112"/>
      <c r="DA70" s="112"/>
      <c r="DB70" s="112"/>
      <c r="DC70" s="112"/>
      <c r="DD70" s="112"/>
      <c r="DE70" s="112"/>
      <c r="DF70" s="112"/>
      <c r="DG70" s="112"/>
      <c r="DH70" s="112"/>
      <c r="DI70" s="112"/>
      <c r="DJ70" s="112"/>
      <c r="DK70" s="112"/>
      <c r="DL70" s="112"/>
      <c r="DM70" s="112"/>
      <c r="DN70" s="112"/>
      <c r="DO70" s="112"/>
      <c r="DP70" s="112"/>
      <c r="DQ70" s="112"/>
      <c r="DR70" s="112"/>
      <c r="DS70" s="112"/>
      <c r="DT70" s="112"/>
      <c r="DU70" s="112"/>
      <c r="DV70" s="21"/>
      <c r="DW70" s="21"/>
      <c r="DX70" s="21"/>
      <c r="DY70" s="21"/>
      <c r="DZ70" s="21"/>
      <c r="EA70" s="21"/>
      <c r="EB70" s="21"/>
      <c r="EC70" s="21"/>
      <c r="ED70" s="21"/>
      <c r="EE70" s="21"/>
      <c r="EF70" s="21"/>
      <c r="EG70" s="21"/>
      <c r="EH70" s="21"/>
      <c r="EI70" s="21"/>
      <c r="EJ70" s="21"/>
      <c r="EK70" s="21"/>
      <c r="EL70" s="21"/>
      <c r="EM70" s="21"/>
      <c r="EN70" s="21"/>
      <c r="EO70" s="21"/>
    </row>
    <row r="71" spans="1:145" ht="12.75" customHeight="1">
      <c r="A71" s="112"/>
      <c r="B71" s="112"/>
      <c r="C71" s="112"/>
      <c r="D71" s="21"/>
      <c r="E71" s="21"/>
      <c r="F71" s="112"/>
      <c r="G71" s="112"/>
      <c r="H71" s="112"/>
      <c r="I71" s="112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12"/>
      <c r="AG71" s="112"/>
      <c r="AH71" s="112"/>
      <c r="AI71" s="112"/>
      <c r="AJ71" s="112"/>
      <c r="AK71" s="112"/>
      <c r="AL71" s="112"/>
      <c r="AM71" s="112"/>
      <c r="AN71" s="112"/>
      <c r="AO71" s="112"/>
      <c r="AP71" s="112"/>
      <c r="AQ71" s="112"/>
      <c r="AR71" s="112"/>
      <c r="AS71" s="112"/>
      <c r="AT71" s="112"/>
      <c r="AU71" s="112"/>
      <c r="AV71" s="112"/>
      <c r="AW71" s="112"/>
      <c r="AX71" s="112"/>
      <c r="AY71" s="112"/>
      <c r="AZ71" s="112"/>
      <c r="BA71" s="112"/>
      <c r="BB71" s="112"/>
      <c r="BC71" s="112"/>
      <c r="BD71" s="112"/>
      <c r="BE71" s="112"/>
      <c r="BF71" s="112"/>
      <c r="BG71" s="112"/>
      <c r="BH71" s="112"/>
      <c r="BI71" s="112"/>
      <c r="BJ71" s="112"/>
      <c r="BK71" s="112"/>
      <c r="BL71" s="112"/>
      <c r="BM71" s="112"/>
      <c r="BN71" s="112"/>
      <c r="BO71" s="112"/>
      <c r="BP71" s="112"/>
      <c r="BQ71" s="112"/>
      <c r="BR71" s="112"/>
      <c r="BS71" s="112"/>
      <c r="BT71" s="112"/>
      <c r="BU71" s="112"/>
      <c r="BV71" s="112"/>
      <c r="BW71" s="112"/>
      <c r="BX71" s="112"/>
      <c r="BY71" s="112"/>
      <c r="BZ71" s="112"/>
      <c r="CA71" s="112"/>
      <c r="CB71" s="112"/>
      <c r="CC71" s="112"/>
      <c r="CD71" s="112"/>
      <c r="CE71" s="112"/>
      <c r="CF71" s="112"/>
      <c r="CG71" s="112"/>
      <c r="CH71" s="112"/>
      <c r="CI71" s="112"/>
      <c r="CJ71" s="112"/>
      <c r="CK71" s="112"/>
      <c r="CL71" s="112"/>
      <c r="CM71" s="112"/>
      <c r="CN71" s="112"/>
      <c r="CO71" s="112"/>
      <c r="CP71" s="112"/>
      <c r="CQ71" s="112"/>
      <c r="CR71" s="112"/>
      <c r="CS71" s="112"/>
      <c r="CT71" s="112"/>
      <c r="CU71" s="112"/>
      <c r="CV71" s="112"/>
      <c r="CW71" s="112"/>
      <c r="CX71" s="112"/>
      <c r="CY71" s="112"/>
      <c r="CZ71" s="112"/>
      <c r="DA71" s="112"/>
      <c r="DB71" s="112"/>
      <c r="DC71" s="112"/>
      <c r="DD71" s="112"/>
      <c r="DE71" s="112"/>
      <c r="DF71" s="112"/>
      <c r="DG71" s="112"/>
      <c r="DH71" s="112"/>
      <c r="DI71" s="112"/>
      <c r="DJ71" s="112"/>
      <c r="DK71" s="112"/>
      <c r="DL71" s="112"/>
      <c r="DM71" s="112"/>
      <c r="DN71" s="112"/>
      <c r="DO71" s="112"/>
      <c r="DP71" s="112"/>
      <c r="DQ71" s="112"/>
      <c r="DR71" s="112"/>
      <c r="DS71" s="112"/>
      <c r="DT71" s="112"/>
      <c r="DU71" s="112"/>
      <c r="DV71" s="21"/>
      <c r="DW71" s="21"/>
      <c r="DX71" s="21"/>
      <c r="DY71" s="21"/>
      <c r="DZ71" s="21"/>
      <c r="EA71" s="21"/>
      <c r="EB71" s="21"/>
      <c r="EC71" s="21"/>
      <c r="ED71" s="21"/>
      <c r="EE71" s="21"/>
      <c r="EF71" s="21"/>
      <c r="EG71" s="21"/>
      <c r="EH71" s="21"/>
      <c r="EI71" s="21"/>
      <c r="EJ71" s="21"/>
      <c r="EK71" s="21"/>
      <c r="EL71" s="21"/>
      <c r="EM71" s="21"/>
      <c r="EN71" s="21"/>
      <c r="EO71" s="21"/>
    </row>
    <row r="72" spans="1:145" ht="12.75" customHeight="1">
      <c r="A72" s="112"/>
      <c r="B72" s="112"/>
      <c r="C72" s="112"/>
      <c r="D72" s="21"/>
      <c r="E72" s="21"/>
      <c r="F72" s="112"/>
      <c r="G72" s="112"/>
      <c r="H72" s="112"/>
      <c r="I72" s="112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12"/>
      <c r="AG72" s="112"/>
      <c r="AH72" s="112"/>
      <c r="AI72" s="112"/>
      <c r="AJ72" s="112"/>
      <c r="AK72" s="112"/>
      <c r="AL72" s="112"/>
      <c r="AM72" s="112"/>
      <c r="AN72" s="112"/>
      <c r="AO72" s="112"/>
      <c r="AP72" s="112"/>
      <c r="AQ72" s="112"/>
      <c r="AR72" s="112"/>
      <c r="AS72" s="112"/>
      <c r="AT72" s="112"/>
      <c r="AU72" s="112"/>
      <c r="AV72" s="112"/>
      <c r="AW72" s="112"/>
      <c r="AX72" s="112"/>
      <c r="AY72" s="112"/>
      <c r="AZ72" s="112"/>
      <c r="BA72" s="112"/>
      <c r="BB72" s="112"/>
      <c r="BC72" s="112"/>
      <c r="BD72" s="112"/>
      <c r="BE72" s="112"/>
      <c r="BF72" s="112"/>
      <c r="BG72" s="112"/>
      <c r="BH72" s="112"/>
      <c r="BI72" s="112"/>
      <c r="BJ72" s="112"/>
      <c r="BK72" s="112"/>
      <c r="BL72" s="112"/>
      <c r="BM72" s="112"/>
      <c r="BN72" s="112"/>
      <c r="BO72" s="112"/>
      <c r="BP72" s="112"/>
      <c r="BQ72" s="112"/>
      <c r="BR72" s="112"/>
      <c r="BS72" s="112"/>
      <c r="BT72" s="112"/>
      <c r="BU72" s="112"/>
      <c r="BV72" s="112"/>
      <c r="BW72" s="112"/>
      <c r="BX72" s="112"/>
      <c r="BY72" s="112"/>
      <c r="BZ72" s="112"/>
      <c r="CA72" s="112"/>
      <c r="CB72" s="112"/>
      <c r="CC72" s="112"/>
      <c r="CD72" s="112"/>
      <c r="CE72" s="112"/>
      <c r="CF72" s="112"/>
      <c r="CG72" s="112"/>
      <c r="CH72" s="112"/>
      <c r="CI72" s="112"/>
      <c r="CJ72" s="112"/>
      <c r="CK72" s="112"/>
      <c r="CL72" s="112"/>
      <c r="CM72" s="112"/>
      <c r="CN72" s="112"/>
      <c r="CO72" s="112"/>
      <c r="CP72" s="112"/>
      <c r="CQ72" s="112"/>
      <c r="CR72" s="112"/>
      <c r="CS72" s="112"/>
      <c r="CT72" s="112"/>
      <c r="CU72" s="112"/>
      <c r="CV72" s="112"/>
      <c r="CW72" s="112"/>
      <c r="CX72" s="112"/>
      <c r="CY72" s="112"/>
      <c r="CZ72" s="112"/>
      <c r="DA72" s="112"/>
      <c r="DB72" s="112"/>
      <c r="DC72" s="112"/>
      <c r="DD72" s="112"/>
      <c r="DE72" s="112"/>
      <c r="DF72" s="112"/>
      <c r="DG72" s="112"/>
      <c r="DH72" s="112"/>
      <c r="DI72" s="112"/>
      <c r="DJ72" s="112"/>
      <c r="DK72" s="112"/>
      <c r="DL72" s="112"/>
      <c r="DM72" s="112"/>
      <c r="DN72" s="112"/>
      <c r="DO72" s="112"/>
      <c r="DP72" s="112"/>
      <c r="DQ72" s="112"/>
      <c r="DR72" s="112"/>
      <c r="DS72" s="112"/>
      <c r="DT72" s="112"/>
      <c r="DU72" s="112"/>
      <c r="DV72" s="21"/>
      <c r="DW72" s="21"/>
      <c r="DX72" s="21"/>
      <c r="DY72" s="21"/>
      <c r="DZ72" s="21"/>
      <c r="EA72" s="21"/>
      <c r="EB72" s="21"/>
      <c r="EC72" s="21"/>
      <c r="ED72" s="21"/>
      <c r="EE72" s="21"/>
      <c r="EF72" s="21"/>
      <c r="EG72" s="21"/>
      <c r="EH72" s="21"/>
      <c r="EI72" s="21"/>
      <c r="EJ72" s="21"/>
      <c r="EK72" s="21"/>
      <c r="EL72" s="21"/>
      <c r="EM72" s="21"/>
      <c r="EN72" s="21"/>
      <c r="EO72" s="21"/>
    </row>
    <row r="73" spans="1:145" ht="12.75" customHeight="1">
      <c r="A73" s="112"/>
      <c r="B73" s="112"/>
      <c r="C73" s="112"/>
      <c r="D73" s="21"/>
      <c r="E73" s="21"/>
      <c r="F73" s="112"/>
      <c r="G73" s="112"/>
      <c r="H73" s="112"/>
      <c r="I73" s="112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12"/>
      <c r="AG73" s="112"/>
      <c r="AH73" s="112"/>
      <c r="AI73" s="112"/>
      <c r="AJ73" s="112"/>
      <c r="AK73" s="112"/>
      <c r="AL73" s="112"/>
      <c r="AM73" s="112"/>
      <c r="AN73" s="112"/>
      <c r="AO73" s="112"/>
      <c r="AP73" s="112"/>
      <c r="AQ73" s="112"/>
      <c r="AR73" s="112"/>
      <c r="AS73" s="112"/>
      <c r="AT73" s="112"/>
      <c r="AU73" s="112"/>
      <c r="AV73" s="112"/>
      <c r="AW73" s="112"/>
      <c r="AX73" s="112"/>
      <c r="AY73" s="112"/>
      <c r="AZ73" s="112"/>
      <c r="BA73" s="112"/>
      <c r="BB73" s="112"/>
      <c r="BC73" s="112"/>
      <c r="BD73" s="112"/>
      <c r="BE73" s="112"/>
      <c r="BF73" s="112"/>
      <c r="BG73" s="112"/>
      <c r="BH73" s="112"/>
      <c r="BI73" s="112"/>
      <c r="BJ73" s="112"/>
      <c r="BK73" s="112"/>
      <c r="BL73" s="112"/>
      <c r="BM73" s="112"/>
      <c r="BN73" s="112"/>
      <c r="BO73" s="112"/>
      <c r="BP73" s="112"/>
      <c r="BQ73" s="112"/>
      <c r="BR73" s="112"/>
      <c r="BS73" s="112"/>
      <c r="BT73" s="112"/>
      <c r="BU73" s="112"/>
      <c r="BV73" s="112"/>
      <c r="BW73" s="112"/>
      <c r="BX73" s="112"/>
      <c r="BY73" s="112"/>
      <c r="BZ73" s="112"/>
      <c r="CA73" s="112"/>
      <c r="CB73" s="112"/>
      <c r="CC73" s="112"/>
      <c r="CD73" s="112"/>
      <c r="CE73" s="112"/>
      <c r="CF73" s="112"/>
      <c r="CG73" s="112"/>
      <c r="CH73" s="112"/>
      <c r="CI73" s="112"/>
      <c r="CJ73" s="112"/>
      <c r="CK73" s="112"/>
      <c r="CL73" s="112"/>
      <c r="CM73" s="112"/>
      <c r="CN73" s="112"/>
      <c r="CO73" s="112"/>
      <c r="CP73" s="112"/>
      <c r="CQ73" s="112"/>
      <c r="CR73" s="112"/>
      <c r="CS73" s="112"/>
      <c r="CT73" s="112"/>
      <c r="CU73" s="112"/>
      <c r="CV73" s="112"/>
      <c r="CW73" s="112"/>
      <c r="CX73" s="112"/>
      <c r="CY73" s="112"/>
      <c r="CZ73" s="112"/>
      <c r="DA73" s="112"/>
      <c r="DB73" s="112"/>
      <c r="DC73" s="112"/>
      <c r="DD73" s="112"/>
      <c r="DE73" s="112"/>
      <c r="DF73" s="112"/>
      <c r="DG73" s="112"/>
      <c r="DH73" s="112"/>
      <c r="DI73" s="112"/>
      <c r="DJ73" s="112"/>
      <c r="DK73" s="112"/>
      <c r="DL73" s="112"/>
      <c r="DM73" s="112"/>
      <c r="DN73" s="112"/>
      <c r="DO73" s="112"/>
      <c r="DP73" s="112"/>
      <c r="DQ73" s="112"/>
      <c r="DR73" s="112"/>
      <c r="DS73" s="112"/>
      <c r="DT73" s="112"/>
      <c r="DU73" s="112"/>
      <c r="DV73" s="21"/>
      <c r="DW73" s="21"/>
      <c r="DX73" s="21"/>
      <c r="DY73" s="21"/>
      <c r="DZ73" s="21"/>
      <c r="EA73" s="21"/>
      <c r="EB73" s="21"/>
      <c r="EC73" s="21"/>
      <c r="ED73" s="21"/>
      <c r="EE73" s="21"/>
      <c r="EF73" s="21"/>
      <c r="EG73" s="21"/>
      <c r="EH73" s="21"/>
      <c r="EI73" s="21"/>
      <c r="EJ73" s="21"/>
      <c r="EK73" s="21"/>
      <c r="EL73" s="21"/>
      <c r="EM73" s="21"/>
      <c r="EN73" s="21"/>
      <c r="EO73" s="21"/>
    </row>
    <row r="74" spans="1:145" ht="12.75" customHeight="1">
      <c r="A74" s="112"/>
      <c r="B74" s="112"/>
      <c r="C74" s="112"/>
      <c r="D74" s="21"/>
      <c r="E74" s="21"/>
      <c r="F74" s="112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12"/>
      <c r="AG74" s="112"/>
      <c r="AH74" s="112"/>
      <c r="AI74" s="112"/>
      <c r="AJ74" s="112"/>
      <c r="AK74" s="112"/>
      <c r="AL74" s="112"/>
      <c r="AM74" s="112"/>
      <c r="AN74" s="112"/>
      <c r="AO74" s="112"/>
      <c r="AP74" s="112"/>
      <c r="AQ74" s="112"/>
      <c r="AR74" s="112"/>
      <c r="AS74" s="112"/>
      <c r="AT74" s="112"/>
      <c r="AU74" s="112"/>
      <c r="AV74" s="112"/>
      <c r="AW74" s="112"/>
      <c r="AX74" s="112"/>
      <c r="AY74" s="112"/>
      <c r="AZ74" s="112"/>
      <c r="BA74" s="112"/>
      <c r="BB74" s="112"/>
      <c r="BC74" s="112"/>
      <c r="BD74" s="112"/>
      <c r="BE74" s="112"/>
      <c r="BF74" s="112"/>
      <c r="BG74" s="112"/>
      <c r="BH74" s="112"/>
      <c r="BI74" s="112"/>
      <c r="BJ74" s="112"/>
      <c r="BK74" s="112"/>
      <c r="BL74" s="112"/>
      <c r="BM74" s="112"/>
      <c r="BN74" s="112"/>
      <c r="BO74" s="112"/>
      <c r="BP74" s="112"/>
      <c r="BQ74" s="112"/>
      <c r="BR74" s="112"/>
      <c r="BS74" s="112"/>
      <c r="BT74" s="112"/>
      <c r="BU74" s="112"/>
      <c r="BV74" s="112"/>
      <c r="BW74" s="112"/>
      <c r="BX74" s="112"/>
      <c r="BY74" s="112"/>
      <c r="BZ74" s="112"/>
      <c r="CA74" s="112"/>
      <c r="CB74" s="112"/>
      <c r="CC74" s="112"/>
      <c r="CD74" s="112"/>
      <c r="CE74" s="112"/>
      <c r="CF74" s="112"/>
      <c r="CG74" s="112"/>
      <c r="CH74" s="112"/>
      <c r="CI74" s="112"/>
      <c r="CJ74" s="112"/>
      <c r="CK74" s="112"/>
      <c r="CL74" s="112"/>
      <c r="CM74" s="112"/>
      <c r="CN74" s="112"/>
      <c r="CO74" s="112"/>
      <c r="CP74" s="112"/>
      <c r="CQ74" s="112"/>
      <c r="CR74" s="112"/>
      <c r="CS74" s="112"/>
      <c r="CT74" s="112"/>
      <c r="CU74" s="112"/>
      <c r="CV74" s="112"/>
      <c r="CW74" s="112"/>
      <c r="CX74" s="112"/>
      <c r="CY74" s="112"/>
      <c r="CZ74" s="112"/>
      <c r="DA74" s="112"/>
      <c r="DB74" s="112"/>
      <c r="DC74" s="112"/>
      <c r="DD74" s="112"/>
      <c r="DE74" s="112"/>
      <c r="DF74" s="112"/>
      <c r="DG74" s="112"/>
      <c r="DH74" s="112"/>
      <c r="DI74" s="112"/>
      <c r="DJ74" s="112"/>
      <c r="DK74" s="112"/>
      <c r="DL74" s="112"/>
      <c r="DM74" s="112"/>
      <c r="DN74" s="112"/>
      <c r="DO74" s="112"/>
      <c r="DP74" s="112"/>
      <c r="DQ74" s="112"/>
      <c r="DR74" s="112"/>
      <c r="DS74" s="112"/>
      <c r="DT74" s="112"/>
      <c r="DU74" s="112"/>
      <c r="DV74" s="21"/>
      <c r="DW74" s="21"/>
      <c r="DX74" s="21"/>
      <c r="DY74" s="21"/>
      <c r="DZ74" s="21"/>
      <c r="EA74" s="21"/>
      <c r="EB74" s="21"/>
      <c r="EC74" s="21"/>
      <c r="ED74" s="21"/>
      <c r="EE74" s="21"/>
      <c r="EF74" s="21"/>
      <c r="EG74" s="21"/>
      <c r="EH74" s="21"/>
      <c r="EI74" s="21"/>
      <c r="EJ74" s="21"/>
      <c r="EK74" s="21"/>
      <c r="EL74" s="21"/>
      <c r="EM74" s="21"/>
      <c r="EN74" s="21"/>
      <c r="EO74" s="21"/>
    </row>
    <row r="75" spans="1:145" ht="12.75" customHeight="1">
      <c r="A75" s="112"/>
      <c r="B75" s="112"/>
      <c r="C75" s="112"/>
      <c r="D75" s="21"/>
      <c r="E75" s="21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12"/>
      <c r="AG75" s="112"/>
      <c r="AH75" s="112"/>
      <c r="AI75" s="112"/>
      <c r="AJ75" s="112"/>
      <c r="AK75" s="112"/>
      <c r="AL75" s="112"/>
      <c r="AM75" s="112"/>
      <c r="AN75" s="112"/>
      <c r="AO75" s="112"/>
      <c r="AP75" s="112"/>
      <c r="AQ75" s="112"/>
      <c r="AR75" s="112"/>
      <c r="AS75" s="112"/>
      <c r="AT75" s="112"/>
      <c r="AU75" s="112"/>
      <c r="AV75" s="112"/>
      <c r="AW75" s="112"/>
      <c r="AX75" s="112"/>
      <c r="AY75" s="112"/>
      <c r="AZ75" s="112"/>
      <c r="BA75" s="112"/>
      <c r="BB75" s="112"/>
      <c r="BC75" s="112"/>
      <c r="BD75" s="112"/>
      <c r="BE75" s="112"/>
      <c r="BF75" s="112"/>
      <c r="BG75" s="112"/>
      <c r="BH75" s="112"/>
      <c r="BI75" s="112"/>
      <c r="BJ75" s="112"/>
      <c r="BK75" s="112"/>
      <c r="BL75" s="112"/>
      <c r="BM75" s="112"/>
      <c r="BN75" s="112"/>
      <c r="BO75" s="112"/>
      <c r="BP75" s="112"/>
      <c r="BQ75" s="112"/>
      <c r="BR75" s="112"/>
      <c r="BS75" s="112"/>
      <c r="BT75" s="112"/>
      <c r="BU75" s="112"/>
      <c r="BV75" s="112"/>
      <c r="BW75" s="112"/>
      <c r="BX75" s="112"/>
      <c r="BY75" s="112"/>
      <c r="BZ75" s="112"/>
      <c r="CA75" s="112"/>
      <c r="CB75" s="112"/>
      <c r="CC75" s="112"/>
      <c r="CD75" s="112"/>
      <c r="CE75" s="112"/>
      <c r="CF75" s="112"/>
      <c r="CG75" s="112"/>
      <c r="CH75" s="112"/>
      <c r="CI75" s="112"/>
      <c r="CJ75" s="112"/>
      <c r="CK75" s="112"/>
      <c r="CL75" s="112"/>
      <c r="CM75" s="112"/>
      <c r="CN75" s="112"/>
      <c r="CO75" s="112"/>
      <c r="CP75" s="112"/>
      <c r="CQ75" s="112"/>
      <c r="CR75" s="112"/>
      <c r="CS75" s="112"/>
      <c r="CT75" s="112"/>
      <c r="CU75" s="112"/>
      <c r="CV75" s="112"/>
      <c r="CW75" s="112"/>
      <c r="CX75" s="112"/>
      <c r="CY75" s="112"/>
      <c r="CZ75" s="112"/>
      <c r="DA75" s="112"/>
      <c r="DB75" s="112"/>
      <c r="DC75" s="112"/>
      <c r="DD75" s="112"/>
      <c r="DE75" s="112"/>
      <c r="DF75" s="112"/>
      <c r="DG75" s="112"/>
      <c r="DH75" s="112"/>
      <c r="DI75" s="112"/>
      <c r="DJ75" s="112"/>
      <c r="DK75" s="112"/>
      <c r="DL75" s="112"/>
      <c r="DM75" s="112"/>
      <c r="DN75" s="112"/>
      <c r="DO75" s="112"/>
      <c r="DP75" s="112"/>
      <c r="DQ75" s="112"/>
      <c r="DR75" s="112"/>
      <c r="DS75" s="112"/>
      <c r="DT75" s="112"/>
      <c r="DU75" s="112"/>
      <c r="DV75" s="21"/>
      <c r="DW75" s="21"/>
      <c r="DX75" s="21"/>
      <c r="DY75" s="21"/>
      <c r="DZ75" s="21"/>
      <c r="EA75" s="21"/>
      <c r="EB75" s="21"/>
      <c r="EC75" s="21"/>
      <c r="ED75" s="21"/>
      <c r="EE75" s="21"/>
      <c r="EF75" s="21"/>
      <c r="EG75" s="21"/>
      <c r="EH75" s="21"/>
      <c r="EI75" s="21"/>
      <c r="EJ75" s="21"/>
      <c r="EK75" s="21"/>
      <c r="EL75" s="21"/>
      <c r="EM75" s="21"/>
      <c r="EN75" s="21"/>
      <c r="EO75" s="21"/>
    </row>
    <row r="76" spans="1:145" ht="12.75" customHeight="1">
      <c r="A76" s="112"/>
      <c r="B76" s="112"/>
      <c r="C76" s="112"/>
      <c r="D76" s="21"/>
      <c r="E76" s="21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12"/>
      <c r="AG76" s="112"/>
      <c r="AH76" s="112"/>
      <c r="AI76" s="112"/>
      <c r="AJ76" s="112"/>
      <c r="AK76" s="112"/>
      <c r="AL76" s="112"/>
      <c r="AM76" s="112"/>
      <c r="AN76" s="112"/>
      <c r="AO76" s="112"/>
      <c r="AP76" s="112"/>
      <c r="AQ76" s="112"/>
      <c r="AR76" s="112"/>
      <c r="AS76" s="112"/>
      <c r="AT76" s="112"/>
      <c r="AU76" s="112"/>
      <c r="AV76" s="112"/>
      <c r="AW76" s="112"/>
      <c r="AX76" s="112"/>
      <c r="AY76" s="112"/>
      <c r="AZ76" s="112"/>
      <c r="BA76" s="112"/>
      <c r="BB76" s="112"/>
      <c r="BC76" s="112"/>
      <c r="BD76" s="112"/>
      <c r="BE76" s="112"/>
      <c r="BF76" s="112"/>
      <c r="BG76" s="112"/>
      <c r="BH76" s="112"/>
      <c r="BI76" s="112"/>
      <c r="BJ76" s="112"/>
      <c r="BK76" s="112"/>
      <c r="BL76" s="112"/>
      <c r="BM76" s="112"/>
      <c r="BN76" s="112"/>
      <c r="BO76" s="112"/>
      <c r="BP76" s="112"/>
      <c r="BQ76" s="112"/>
      <c r="BR76" s="112"/>
      <c r="BS76" s="112"/>
      <c r="BT76" s="112"/>
      <c r="BU76" s="112"/>
      <c r="BV76" s="112"/>
      <c r="BW76" s="112"/>
      <c r="BX76" s="112"/>
      <c r="BY76" s="112"/>
      <c r="BZ76" s="112"/>
      <c r="CA76" s="112"/>
      <c r="CB76" s="112"/>
      <c r="CC76" s="112"/>
      <c r="CD76" s="112"/>
      <c r="CE76" s="112"/>
      <c r="CF76" s="112"/>
      <c r="CG76" s="112"/>
      <c r="CH76" s="112"/>
      <c r="CI76" s="112"/>
      <c r="CJ76" s="112"/>
      <c r="CK76" s="112"/>
      <c r="CL76" s="112"/>
      <c r="CM76" s="112"/>
      <c r="CN76" s="112"/>
      <c r="CO76" s="112"/>
      <c r="CP76" s="112"/>
      <c r="CQ76" s="112"/>
      <c r="CR76" s="112"/>
      <c r="CS76" s="112"/>
      <c r="CT76" s="112"/>
      <c r="CU76" s="112"/>
      <c r="CV76" s="112"/>
      <c r="CW76" s="112"/>
      <c r="CX76" s="112"/>
      <c r="CY76" s="112"/>
      <c r="CZ76" s="112"/>
      <c r="DA76" s="112"/>
      <c r="DB76" s="112"/>
      <c r="DC76" s="112"/>
      <c r="DD76" s="112"/>
      <c r="DE76" s="112"/>
      <c r="DF76" s="112"/>
      <c r="DG76" s="112"/>
      <c r="DH76" s="112"/>
      <c r="DI76" s="112"/>
      <c r="DJ76" s="112"/>
      <c r="DK76" s="112"/>
      <c r="DL76" s="112"/>
      <c r="DM76" s="112"/>
      <c r="DN76" s="112"/>
      <c r="DO76" s="112"/>
      <c r="DP76" s="112"/>
      <c r="DQ76" s="112"/>
      <c r="DR76" s="112"/>
      <c r="DS76" s="112"/>
      <c r="DT76" s="112"/>
      <c r="DU76" s="112"/>
      <c r="DV76" s="21"/>
      <c r="DW76" s="21"/>
      <c r="DX76" s="21"/>
      <c r="DY76" s="21"/>
      <c r="DZ76" s="21"/>
      <c r="EA76" s="21"/>
      <c r="EB76" s="21"/>
      <c r="EC76" s="21"/>
      <c r="ED76" s="21"/>
      <c r="EE76" s="21"/>
      <c r="EF76" s="21"/>
      <c r="EG76" s="21"/>
      <c r="EH76" s="21"/>
      <c r="EI76" s="21"/>
      <c r="EJ76" s="21"/>
      <c r="EK76" s="21"/>
      <c r="EL76" s="21"/>
      <c r="EM76" s="21"/>
      <c r="EN76" s="21"/>
      <c r="EO76" s="21"/>
    </row>
    <row r="77" spans="1:145" ht="12.75" customHeight="1">
      <c r="A77" s="112"/>
      <c r="B77" s="112"/>
      <c r="C77" s="112"/>
      <c r="D77" s="21"/>
      <c r="E77" s="21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12"/>
      <c r="AG77" s="112"/>
      <c r="AH77" s="112"/>
      <c r="AI77" s="112"/>
      <c r="AJ77" s="112"/>
      <c r="AK77" s="112"/>
      <c r="AL77" s="112"/>
      <c r="AM77" s="112"/>
      <c r="AN77" s="112"/>
      <c r="AO77" s="112"/>
      <c r="AP77" s="112"/>
      <c r="AQ77" s="112"/>
      <c r="AR77" s="112"/>
      <c r="AS77" s="112"/>
      <c r="AT77" s="112"/>
      <c r="AU77" s="112"/>
      <c r="AV77" s="112"/>
      <c r="AW77" s="112"/>
      <c r="AX77" s="112"/>
      <c r="AY77" s="112"/>
      <c r="AZ77" s="112"/>
      <c r="BA77" s="112"/>
      <c r="BB77" s="112"/>
      <c r="BC77" s="112"/>
      <c r="BD77" s="112"/>
      <c r="BE77" s="112"/>
      <c r="BF77" s="112"/>
      <c r="BG77" s="112"/>
      <c r="BH77" s="112"/>
      <c r="BI77" s="112"/>
      <c r="BJ77" s="112"/>
      <c r="BK77" s="112"/>
      <c r="BL77" s="112"/>
      <c r="BM77" s="112"/>
      <c r="BN77" s="112"/>
      <c r="BO77" s="112"/>
      <c r="BP77" s="112"/>
      <c r="BQ77" s="112"/>
      <c r="BR77" s="112"/>
      <c r="BS77" s="112"/>
      <c r="BT77" s="112"/>
      <c r="BU77" s="112"/>
      <c r="BV77" s="112"/>
      <c r="BW77" s="112"/>
      <c r="BX77" s="112"/>
      <c r="BY77" s="112"/>
      <c r="BZ77" s="112"/>
      <c r="CA77" s="112"/>
      <c r="CB77" s="112"/>
      <c r="CC77" s="112"/>
      <c r="CD77" s="112"/>
      <c r="CE77" s="112"/>
      <c r="CF77" s="112"/>
      <c r="CG77" s="112"/>
      <c r="CH77" s="112"/>
      <c r="CI77" s="112"/>
      <c r="CJ77" s="112"/>
      <c r="CK77" s="112"/>
      <c r="CL77" s="112"/>
      <c r="CM77" s="112"/>
      <c r="CN77" s="112"/>
      <c r="CO77" s="112"/>
      <c r="CP77" s="112"/>
      <c r="CQ77" s="112"/>
      <c r="CR77" s="112"/>
      <c r="CS77" s="112"/>
      <c r="CT77" s="112"/>
      <c r="CU77" s="112"/>
      <c r="CV77" s="112"/>
      <c r="CW77" s="112"/>
      <c r="CX77" s="112"/>
      <c r="CY77" s="112"/>
      <c r="CZ77" s="112"/>
      <c r="DA77" s="112"/>
      <c r="DB77" s="112"/>
      <c r="DC77" s="112"/>
      <c r="DD77" s="112"/>
      <c r="DE77" s="112"/>
      <c r="DF77" s="112"/>
      <c r="DG77" s="112"/>
      <c r="DH77" s="112"/>
      <c r="DI77" s="112"/>
      <c r="DJ77" s="112"/>
      <c r="DK77" s="112"/>
      <c r="DL77" s="112"/>
      <c r="DM77" s="112"/>
      <c r="DN77" s="112"/>
      <c r="DO77" s="112"/>
      <c r="DP77" s="112"/>
      <c r="DQ77" s="112"/>
      <c r="DR77" s="112"/>
      <c r="DS77" s="112"/>
      <c r="DT77" s="112"/>
      <c r="DU77" s="112"/>
      <c r="DV77" s="21"/>
      <c r="DW77" s="21"/>
      <c r="DX77" s="21"/>
      <c r="DY77" s="21"/>
      <c r="DZ77" s="21"/>
      <c r="EA77" s="21"/>
      <c r="EB77" s="21"/>
      <c r="EC77" s="21"/>
      <c r="ED77" s="21"/>
      <c r="EE77" s="21"/>
      <c r="EF77" s="21"/>
      <c r="EG77" s="21"/>
      <c r="EH77" s="21"/>
      <c r="EI77" s="21"/>
      <c r="EJ77" s="21"/>
      <c r="EK77" s="21"/>
      <c r="EL77" s="21"/>
      <c r="EM77" s="21"/>
      <c r="EN77" s="21"/>
      <c r="EO77" s="21"/>
    </row>
    <row r="78" spans="1:145" ht="12.75" customHeight="1">
      <c r="A78" s="112"/>
      <c r="B78" s="112"/>
      <c r="C78" s="112"/>
      <c r="D78" s="21"/>
      <c r="E78" s="21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12"/>
      <c r="AG78" s="112"/>
      <c r="AH78" s="112"/>
      <c r="AI78" s="112"/>
      <c r="AJ78" s="112"/>
      <c r="AK78" s="112"/>
      <c r="AL78" s="112"/>
      <c r="AM78" s="112"/>
      <c r="AN78" s="112"/>
      <c r="AO78" s="112"/>
      <c r="AP78" s="112"/>
      <c r="AQ78" s="112"/>
      <c r="AR78" s="112"/>
      <c r="AS78" s="112"/>
      <c r="AT78" s="112"/>
      <c r="AU78" s="112"/>
      <c r="AV78" s="112"/>
      <c r="AW78" s="112"/>
      <c r="AX78" s="112"/>
      <c r="AY78" s="112"/>
      <c r="AZ78" s="112"/>
      <c r="BA78" s="112"/>
      <c r="BB78" s="112"/>
      <c r="BC78" s="112"/>
      <c r="BD78" s="112"/>
      <c r="BE78" s="112"/>
      <c r="BF78" s="112"/>
      <c r="BG78" s="112"/>
      <c r="BH78" s="112"/>
      <c r="BI78" s="112"/>
      <c r="BJ78" s="112"/>
      <c r="BK78" s="112"/>
      <c r="BL78" s="112"/>
      <c r="BM78" s="112"/>
      <c r="BN78" s="112"/>
      <c r="BO78" s="112"/>
      <c r="BP78" s="112"/>
      <c r="BQ78" s="112"/>
      <c r="BR78" s="112"/>
      <c r="BS78" s="112"/>
      <c r="BT78" s="112"/>
      <c r="BU78" s="112"/>
      <c r="BV78" s="112"/>
      <c r="BW78" s="112"/>
      <c r="BX78" s="112"/>
      <c r="BY78" s="112"/>
      <c r="BZ78" s="112"/>
      <c r="CA78" s="112"/>
      <c r="CB78" s="112"/>
      <c r="CC78" s="112"/>
      <c r="CD78" s="112"/>
      <c r="CE78" s="112"/>
      <c r="CF78" s="112"/>
      <c r="CG78" s="112"/>
      <c r="CH78" s="112"/>
      <c r="CI78" s="112"/>
      <c r="CJ78" s="112"/>
      <c r="CK78" s="112"/>
      <c r="CL78" s="112"/>
      <c r="CM78" s="112"/>
      <c r="CN78" s="112"/>
      <c r="CO78" s="112"/>
      <c r="CP78" s="112"/>
      <c r="CQ78" s="112"/>
      <c r="CR78" s="112"/>
      <c r="CS78" s="112"/>
      <c r="CT78" s="112"/>
      <c r="CU78" s="112"/>
      <c r="CV78" s="112"/>
      <c r="CW78" s="112"/>
      <c r="CX78" s="112"/>
      <c r="CY78" s="112"/>
      <c r="CZ78" s="112"/>
      <c r="DA78" s="112"/>
      <c r="DB78" s="112"/>
      <c r="DC78" s="112"/>
      <c r="DD78" s="112"/>
      <c r="DE78" s="112"/>
      <c r="DF78" s="112"/>
      <c r="DG78" s="112"/>
      <c r="DH78" s="112"/>
      <c r="DI78" s="112"/>
      <c r="DJ78" s="112"/>
      <c r="DK78" s="112"/>
      <c r="DL78" s="112"/>
      <c r="DM78" s="112"/>
      <c r="DN78" s="112"/>
      <c r="DO78" s="112"/>
      <c r="DP78" s="112"/>
      <c r="DQ78" s="112"/>
      <c r="DR78" s="112"/>
      <c r="DS78" s="112"/>
      <c r="DT78" s="112"/>
      <c r="DU78" s="112"/>
      <c r="DV78" s="21"/>
      <c r="DW78" s="21"/>
      <c r="DX78" s="21"/>
      <c r="DY78" s="21"/>
      <c r="DZ78" s="21"/>
      <c r="EA78" s="21"/>
      <c r="EB78" s="21"/>
      <c r="EC78" s="21"/>
      <c r="ED78" s="21"/>
      <c r="EE78" s="21"/>
      <c r="EF78" s="21"/>
      <c r="EG78" s="21"/>
      <c r="EH78" s="21"/>
      <c r="EI78" s="21"/>
      <c r="EJ78" s="21"/>
      <c r="EK78" s="21"/>
      <c r="EL78" s="21"/>
      <c r="EM78" s="21"/>
      <c r="EN78" s="21"/>
      <c r="EO78" s="21"/>
    </row>
    <row r="79" spans="1:145" ht="12.75" customHeight="1">
      <c r="A79" s="112"/>
      <c r="B79" s="112"/>
      <c r="C79" s="112"/>
      <c r="D79" s="21"/>
      <c r="E79" s="21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12"/>
      <c r="AG79" s="112"/>
      <c r="AH79" s="112"/>
      <c r="AI79" s="112"/>
      <c r="AJ79" s="112"/>
      <c r="AK79" s="112"/>
      <c r="AL79" s="112"/>
      <c r="AM79" s="112"/>
      <c r="AN79" s="112"/>
      <c r="AO79" s="112"/>
      <c r="AP79" s="112"/>
      <c r="AQ79" s="112"/>
      <c r="AR79" s="112"/>
      <c r="AS79" s="112"/>
      <c r="AT79" s="112"/>
      <c r="AU79" s="112"/>
      <c r="AV79" s="112"/>
      <c r="AW79" s="112"/>
      <c r="AX79" s="112"/>
      <c r="AY79" s="112"/>
      <c r="AZ79" s="112"/>
      <c r="BA79" s="112"/>
      <c r="BB79" s="112"/>
      <c r="BC79" s="112"/>
      <c r="BD79" s="112"/>
      <c r="BE79" s="112"/>
      <c r="BF79" s="112"/>
      <c r="BG79" s="112"/>
      <c r="BH79" s="112"/>
      <c r="BI79" s="112"/>
      <c r="BJ79" s="112"/>
      <c r="BK79" s="112"/>
      <c r="BL79" s="112"/>
      <c r="BM79" s="112"/>
      <c r="BN79" s="112"/>
      <c r="BO79" s="112"/>
      <c r="BP79" s="112"/>
      <c r="BQ79" s="112"/>
      <c r="BR79" s="112"/>
      <c r="BS79" s="112"/>
      <c r="BT79" s="112"/>
      <c r="BU79" s="112"/>
      <c r="BV79" s="112"/>
      <c r="BW79" s="112"/>
      <c r="BX79" s="112"/>
      <c r="BY79" s="112"/>
      <c r="BZ79" s="112"/>
      <c r="CA79" s="112"/>
      <c r="CB79" s="112"/>
      <c r="CC79" s="112"/>
      <c r="CD79" s="112"/>
      <c r="CE79" s="112"/>
      <c r="CF79" s="112"/>
      <c r="CG79" s="112"/>
      <c r="CH79" s="112"/>
      <c r="CI79" s="112"/>
      <c r="CJ79" s="112"/>
      <c r="CK79" s="112"/>
      <c r="CL79" s="112"/>
      <c r="CM79" s="112"/>
      <c r="CN79" s="112"/>
      <c r="CO79" s="112"/>
      <c r="CP79" s="112"/>
      <c r="CQ79" s="112"/>
      <c r="CR79" s="112"/>
      <c r="CS79" s="112"/>
      <c r="CT79" s="112"/>
      <c r="CU79" s="112"/>
      <c r="CV79" s="112"/>
      <c r="CW79" s="112"/>
      <c r="CX79" s="112"/>
      <c r="CY79" s="112"/>
      <c r="CZ79" s="112"/>
      <c r="DA79" s="112"/>
      <c r="DB79" s="112"/>
      <c r="DC79" s="112"/>
      <c r="DD79" s="112"/>
      <c r="DE79" s="112"/>
      <c r="DF79" s="112"/>
      <c r="DG79" s="112"/>
      <c r="DH79" s="112"/>
      <c r="DI79" s="112"/>
      <c r="DJ79" s="112"/>
      <c r="DK79" s="112"/>
      <c r="DL79" s="112"/>
      <c r="DM79" s="112"/>
      <c r="DN79" s="112"/>
      <c r="DO79" s="112"/>
      <c r="DP79" s="112"/>
      <c r="DQ79" s="112"/>
      <c r="DR79" s="112"/>
      <c r="DS79" s="112"/>
      <c r="DT79" s="112"/>
      <c r="DU79" s="112"/>
      <c r="DV79" s="21"/>
      <c r="DW79" s="21"/>
      <c r="DX79" s="21"/>
      <c r="DY79" s="21"/>
      <c r="DZ79" s="21"/>
      <c r="EA79" s="21"/>
      <c r="EB79" s="21"/>
      <c r="EC79" s="21"/>
      <c r="ED79" s="21"/>
      <c r="EE79" s="21"/>
      <c r="EF79" s="21"/>
      <c r="EG79" s="21"/>
      <c r="EH79" s="21"/>
      <c r="EI79" s="21"/>
      <c r="EJ79" s="21"/>
      <c r="EK79" s="21"/>
      <c r="EL79" s="21"/>
      <c r="EM79" s="21"/>
      <c r="EN79" s="21"/>
      <c r="EO79" s="21"/>
    </row>
    <row r="80" spans="1:145" ht="12.75" customHeight="1">
      <c r="A80" s="112"/>
      <c r="B80" s="112"/>
      <c r="C80" s="112"/>
      <c r="D80" s="21"/>
      <c r="E80" s="21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12"/>
      <c r="AG80" s="112"/>
      <c r="AH80" s="112"/>
      <c r="AI80" s="112"/>
      <c r="AJ80" s="112"/>
      <c r="AK80" s="112"/>
      <c r="AL80" s="112"/>
      <c r="AM80" s="112"/>
      <c r="AN80" s="112"/>
      <c r="AO80" s="112"/>
      <c r="AP80" s="112"/>
      <c r="AQ80" s="112"/>
      <c r="AR80" s="112"/>
      <c r="AS80" s="112"/>
      <c r="AT80" s="112"/>
      <c r="AU80" s="112"/>
      <c r="AV80" s="112"/>
      <c r="AW80" s="112"/>
      <c r="AX80" s="112"/>
      <c r="AY80" s="112"/>
      <c r="AZ80" s="112"/>
      <c r="BA80" s="112"/>
      <c r="BB80" s="112"/>
      <c r="BC80" s="112"/>
      <c r="BD80" s="112"/>
      <c r="BE80" s="112"/>
      <c r="BF80" s="112"/>
      <c r="BG80" s="112"/>
      <c r="BH80" s="112"/>
      <c r="BI80" s="112"/>
      <c r="BJ80" s="112"/>
      <c r="BK80" s="112"/>
      <c r="BL80" s="112"/>
      <c r="BM80" s="112"/>
      <c r="BN80" s="112"/>
      <c r="BO80" s="112"/>
      <c r="BP80" s="112"/>
      <c r="BQ80" s="112"/>
      <c r="BR80" s="112"/>
      <c r="BS80" s="112"/>
      <c r="BT80" s="112"/>
      <c r="BU80" s="112"/>
      <c r="BV80" s="112"/>
      <c r="BW80" s="112"/>
      <c r="BX80" s="112"/>
      <c r="BY80" s="112"/>
      <c r="BZ80" s="112"/>
      <c r="CA80" s="112"/>
      <c r="CB80" s="112"/>
      <c r="CC80" s="112"/>
      <c r="CD80" s="112"/>
      <c r="CE80" s="112"/>
      <c r="CF80" s="112"/>
      <c r="CG80" s="112"/>
      <c r="CH80" s="112"/>
      <c r="CI80" s="112"/>
      <c r="CJ80" s="112"/>
      <c r="CK80" s="112"/>
      <c r="CL80" s="112"/>
      <c r="CM80" s="112"/>
      <c r="CN80" s="112"/>
      <c r="CO80" s="112"/>
      <c r="CP80" s="112"/>
      <c r="CQ80" s="112"/>
      <c r="CR80" s="112"/>
      <c r="CS80" s="112"/>
      <c r="CT80" s="112"/>
      <c r="CU80" s="112"/>
      <c r="CV80" s="112"/>
      <c r="CW80" s="112"/>
      <c r="CX80" s="112"/>
      <c r="CY80" s="112"/>
      <c r="CZ80" s="112"/>
      <c r="DA80" s="112"/>
      <c r="DB80" s="112"/>
      <c r="DC80" s="112"/>
      <c r="DD80" s="112"/>
      <c r="DE80" s="112"/>
      <c r="DF80" s="112"/>
      <c r="DG80" s="112"/>
      <c r="DH80" s="112"/>
      <c r="DI80" s="112"/>
      <c r="DJ80" s="112"/>
      <c r="DK80" s="112"/>
      <c r="DL80" s="112"/>
      <c r="DM80" s="112"/>
      <c r="DN80" s="112"/>
      <c r="DO80" s="112"/>
      <c r="DP80" s="112"/>
      <c r="DQ80" s="112"/>
      <c r="DR80" s="112"/>
      <c r="DS80" s="112"/>
      <c r="DT80" s="112"/>
      <c r="DU80" s="112"/>
      <c r="DV80" s="21"/>
      <c r="DW80" s="21"/>
      <c r="DX80" s="21"/>
      <c r="DY80" s="21"/>
      <c r="DZ80" s="21"/>
      <c r="EA80" s="21"/>
      <c r="EB80" s="21"/>
      <c r="EC80" s="21"/>
      <c r="ED80" s="21"/>
      <c r="EE80" s="21"/>
      <c r="EF80" s="21"/>
      <c r="EG80" s="21"/>
      <c r="EH80" s="21"/>
      <c r="EI80" s="21"/>
      <c r="EJ80" s="21"/>
      <c r="EK80" s="21"/>
      <c r="EL80" s="21"/>
      <c r="EM80" s="21"/>
      <c r="EN80" s="21"/>
      <c r="EO80" s="21"/>
    </row>
    <row r="81" spans="1:145" ht="12.75" customHeight="1">
      <c r="A81" s="112"/>
      <c r="B81" s="112"/>
      <c r="C81" s="112"/>
      <c r="D81" s="21"/>
      <c r="E81" s="21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12"/>
      <c r="AG81" s="112"/>
      <c r="AH81" s="112"/>
      <c r="AI81" s="112"/>
      <c r="AJ81" s="112"/>
      <c r="AK81" s="112"/>
      <c r="AL81" s="112"/>
      <c r="AM81" s="112"/>
      <c r="AN81" s="112"/>
      <c r="AO81" s="112"/>
      <c r="AP81" s="112"/>
      <c r="AQ81" s="112"/>
      <c r="AR81" s="112"/>
      <c r="AS81" s="112"/>
      <c r="AT81" s="112"/>
      <c r="AU81" s="112"/>
      <c r="AV81" s="112"/>
      <c r="AW81" s="112"/>
      <c r="AX81" s="112"/>
      <c r="AY81" s="112"/>
      <c r="AZ81" s="112"/>
      <c r="BA81" s="112"/>
      <c r="BB81" s="112"/>
      <c r="BC81" s="112"/>
      <c r="BD81" s="112"/>
      <c r="BE81" s="112"/>
      <c r="BF81" s="112"/>
      <c r="BG81" s="112"/>
      <c r="BH81" s="112"/>
      <c r="BI81" s="112"/>
      <c r="BJ81" s="112"/>
      <c r="BK81" s="112"/>
      <c r="BL81" s="112"/>
      <c r="BM81" s="112"/>
      <c r="BN81" s="112"/>
      <c r="BO81" s="112"/>
      <c r="BP81" s="112"/>
      <c r="BQ81" s="112"/>
      <c r="BR81" s="112"/>
      <c r="BS81" s="112"/>
      <c r="BT81" s="112"/>
      <c r="BU81" s="112"/>
      <c r="BV81" s="112"/>
      <c r="BW81" s="112"/>
      <c r="BX81" s="112"/>
      <c r="BY81" s="112"/>
      <c r="BZ81" s="112"/>
      <c r="CA81" s="112"/>
      <c r="CB81" s="112"/>
      <c r="CC81" s="112"/>
      <c r="CD81" s="112"/>
      <c r="CE81" s="112"/>
      <c r="CF81" s="112"/>
      <c r="CG81" s="112"/>
      <c r="CH81" s="112"/>
      <c r="CI81" s="112"/>
      <c r="CJ81" s="112"/>
      <c r="CK81" s="112"/>
      <c r="CL81" s="112"/>
      <c r="CM81" s="112"/>
      <c r="CN81" s="112"/>
      <c r="CO81" s="112"/>
      <c r="CP81" s="112"/>
      <c r="CQ81" s="112"/>
      <c r="CR81" s="112"/>
      <c r="CS81" s="112"/>
      <c r="CT81" s="112"/>
      <c r="CU81" s="112"/>
      <c r="CV81" s="112"/>
      <c r="CW81" s="112"/>
      <c r="CX81" s="112"/>
      <c r="CY81" s="112"/>
      <c r="CZ81" s="112"/>
      <c r="DA81" s="112"/>
      <c r="DB81" s="112"/>
      <c r="DC81" s="112"/>
      <c r="DD81" s="112"/>
      <c r="DE81" s="112"/>
      <c r="DF81" s="112"/>
      <c r="DG81" s="112"/>
      <c r="DH81" s="112"/>
      <c r="DI81" s="112"/>
      <c r="DJ81" s="112"/>
      <c r="DK81" s="112"/>
      <c r="DL81" s="112"/>
      <c r="DM81" s="112"/>
      <c r="DN81" s="112"/>
      <c r="DO81" s="112"/>
      <c r="DP81" s="112"/>
      <c r="DQ81" s="112"/>
      <c r="DR81" s="112"/>
      <c r="DS81" s="112"/>
      <c r="DT81" s="112"/>
      <c r="DU81" s="112"/>
      <c r="DV81" s="21"/>
      <c r="DW81" s="21"/>
      <c r="DX81" s="21"/>
      <c r="DY81" s="21"/>
      <c r="DZ81" s="21"/>
      <c r="EA81" s="21"/>
      <c r="EB81" s="21"/>
      <c r="EC81" s="21"/>
      <c r="ED81" s="21"/>
      <c r="EE81" s="21"/>
      <c r="EF81" s="21"/>
      <c r="EG81" s="21"/>
      <c r="EH81" s="21"/>
      <c r="EI81" s="21"/>
      <c r="EJ81" s="21"/>
      <c r="EK81" s="21"/>
      <c r="EL81" s="21"/>
      <c r="EM81" s="21"/>
      <c r="EN81" s="21"/>
      <c r="EO81" s="21"/>
    </row>
    <row r="82" spans="1:145" ht="12.75" customHeight="1">
      <c r="A82" s="112"/>
      <c r="B82" s="112"/>
      <c r="C82" s="112"/>
      <c r="D82" s="21"/>
      <c r="E82" s="21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12"/>
      <c r="AG82" s="112"/>
      <c r="AH82" s="112"/>
      <c r="AI82" s="112"/>
      <c r="AJ82" s="112"/>
      <c r="AK82" s="112"/>
      <c r="AL82" s="112"/>
      <c r="AM82" s="112"/>
      <c r="AN82" s="112"/>
      <c r="AO82" s="112"/>
      <c r="AP82" s="112"/>
      <c r="AQ82" s="112"/>
      <c r="AR82" s="112"/>
      <c r="AS82" s="112"/>
      <c r="AT82" s="112"/>
      <c r="AU82" s="112"/>
      <c r="AV82" s="112"/>
      <c r="AW82" s="112"/>
      <c r="AX82" s="112"/>
      <c r="AY82" s="112"/>
      <c r="AZ82" s="112"/>
      <c r="BA82" s="112"/>
      <c r="BB82" s="112"/>
      <c r="BC82" s="112"/>
      <c r="BD82" s="112"/>
      <c r="BE82" s="112"/>
      <c r="BF82" s="112"/>
      <c r="BG82" s="112"/>
      <c r="BH82" s="112"/>
      <c r="BI82" s="112"/>
      <c r="BJ82" s="112"/>
      <c r="BK82" s="112"/>
      <c r="BL82" s="112"/>
      <c r="BM82" s="112"/>
      <c r="BN82" s="112"/>
      <c r="BO82" s="112"/>
      <c r="BP82" s="112"/>
      <c r="BQ82" s="112"/>
      <c r="BR82" s="112"/>
      <c r="BS82" s="112"/>
      <c r="BT82" s="112"/>
      <c r="BU82" s="112"/>
      <c r="BV82" s="112"/>
      <c r="BW82" s="112"/>
      <c r="BX82" s="112"/>
      <c r="BY82" s="112"/>
      <c r="BZ82" s="112"/>
      <c r="CA82" s="112"/>
      <c r="CB82" s="112"/>
      <c r="CC82" s="112"/>
      <c r="CD82" s="112"/>
      <c r="CE82" s="112"/>
      <c r="CF82" s="112"/>
      <c r="CG82" s="112"/>
      <c r="CH82" s="112"/>
      <c r="CI82" s="112"/>
      <c r="CJ82" s="112"/>
      <c r="CK82" s="112"/>
      <c r="CL82" s="112"/>
      <c r="CM82" s="112"/>
      <c r="CN82" s="112"/>
      <c r="CO82" s="112"/>
      <c r="CP82" s="112"/>
      <c r="CQ82" s="112"/>
      <c r="CR82" s="112"/>
      <c r="CS82" s="112"/>
      <c r="CT82" s="112"/>
      <c r="CU82" s="112"/>
      <c r="CV82" s="112"/>
      <c r="CW82" s="112"/>
      <c r="CX82" s="112"/>
      <c r="CY82" s="112"/>
      <c r="CZ82" s="112"/>
      <c r="DA82" s="112"/>
      <c r="DB82" s="112"/>
      <c r="DC82" s="112"/>
      <c r="DD82" s="112"/>
      <c r="DE82" s="112"/>
      <c r="DF82" s="112"/>
      <c r="DG82" s="112"/>
      <c r="DH82" s="112"/>
      <c r="DI82" s="112"/>
      <c r="DJ82" s="112"/>
      <c r="DK82" s="112"/>
      <c r="DL82" s="112"/>
      <c r="DM82" s="112"/>
      <c r="DN82" s="112"/>
      <c r="DO82" s="112"/>
      <c r="DP82" s="112"/>
      <c r="DQ82" s="112"/>
      <c r="DR82" s="112"/>
      <c r="DS82" s="112"/>
      <c r="DT82" s="112"/>
      <c r="DU82" s="112"/>
      <c r="DV82" s="21"/>
      <c r="DW82" s="21"/>
      <c r="DX82" s="21"/>
      <c r="DY82" s="21"/>
      <c r="DZ82" s="21"/>
      <c r="EA82" s="21"/>
      <c r="EB82" s="21"/>
      <c r="EC82" s="21"/>
      <c r="ED82" s="21"/>
      <c r="EE82" s="21"/>
      <c r="EF82" s="21"/>
      <c r="EG82" s="21"/>
      <c r="EH82" s="21"/>
      <c r="EI82" s="21"/>
      <c r="EJ82" s="21"/>
      <c r="EK82" s="21"/>
      <c r="EL82" s="21"/>
      <c r="EM82" s="21"/>
      <c r="EN82" s="21"/>
      <c r="EO82" s="21"/>
    </row>
    <row r="83" spans="1:145" ht="12.75" customHeight="1">
      <c r="A83" s="112"/>
      <c r="B83" s="112"/>
      <c r="C83" s="112"/>
      <c r="D83" s="21"/>
      <c r="E83" s="21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12"/>
      <c r="AG83" s="112"/>
      <c r="AH83" s="112"/>
      <c r="AI83" s="112"/>
      <c r="AJ83" s="112"/>
      <c r="AK83" s="112"/>
      <c r="AL83" s="112"/>
      <c r="AM83" s="112"/>
      <c r="AN83" s="112"/>
      <c r="AO83" s="112"/>
      <c r="AP83" s="112"/>
      <c r="AQ83" s="112"/>
      <c r="AR83" s="112"/>
      <c r="AS83" s="112"/>
      <c r="AT83" s="112"/>
      <c r="AU83" s="112"/>
      <c r="AV83" s="112"/>
      <c r="AW83" s="112"/>
      <c r="AX83" s="112"/>
      <c r="AY83" s="112"/>
      <c r="AZ83" s="112"/>
      <c r="BA83" s="112"/>
      <c r="BB83" s="112"/>
      <c r="BC83" s="112"/>
      <c r="BD83" s="112"/>
      <c r="BE83" s="112"/>
      <c r="BF83" s="112"/>
      <c r="BG83" s="112"/>
      <c r="BH83" s="112"/>
      <c r="BI83" s="112"/>
      <c r="BJ83" s="112"/>
      <c r="BK83" s="112"/>
      <c r="BL83" s="112"/>
      <c r="BM83" s="112"/>
      <c r="BN83" s="112"/>
      <c r="BO83" s="112"/>
      <c r="BP83" s="112"/>
      <c r="BQ83" s="112"/>
      <c r="BR83" s="112"/>
      <c r="BS83" s="112"/>
      <c r="BT83" s="112"/>
      <c r="BU83" s="112"/>
      <c r="BV83" s="112"/>
      <c r="BW83" s="112"/>
      <c r="BX83" s="112"/>
      <c r="BY83" s="112"/>
      <c r="BZ83" s="112"/>
      <c r="CA83" s="112"/>
      <c r="CB83" s="112"/>
      <c r="CC83" s="112"/>
      <c r="CD83" s="112"/>
      <c r="CE83" s="112"/>
      <c r="CF83" s="112"/>
      <c r="CG83" s="112"/>
      <c r="CH83" s="112"/>
      <c r="CI83" s="112"/>
      <c r="CJ83" s="112"/>
      <c r="CK83" s="112"/>
      <c r="CL83" s="112"/>
      <c r="CM83" s="112"/>
      <c r="CN83" s="112"/>
      <c r="CO83" s="112"/>
      <c r="CP83" s="112"/>
      <c r="CQ83" s="112"/>
      <c r="CR83" s="112"/>
      <c r="CS83" s="112"/>
      <c r="CT83" s="112"/>
      <c r="CU83" s="112"/>
      <c r="CV83" s="112"/>
      <c r="CW83" s="112"/>
      <c r="CX83" s="112"/>
      <c r="CY83" s="112"/>
      <c r="CZ83" s="112"/>
      <c r="DA83" s="112"/>
      <c r="DB83" s="112"/>
      <c r="DC83" s="112"/>
      <c r="DD83" s="112"/>
      <c r="DE83" s="112"/>
      <c r="DF83" s="112"/>
      <c r="DG83" s="112"/>
      <c r="DH83" s="112"/>
      <c r="DI83" s="112"/>
      <c r="DJ83" s="112"/>
      <c r="DK83" s="112"/>
      <c r="DL83" s="112"/>
      <c r="DM83" s="112"/>
      <c r="DN83" s="112"/>
      <c r="DO83" s="112"/>
      <c r="DP83" s="112"/>
      <c r="DQ83" s="112"/>
      <c r="DR83" s="112"/>
      <c r="DS83" s="112"/>
      <c r="DT83" s="112"/>
      <c r="DU83" s="112"/>
      <c r="DV83" s="21"/>
      <c r="DW83" s="21"/>
      <c r="DX83" s="21"/>
      <c r="DY83" s="21"/>
      <c r="DZ83" s="21"/>
      <c r="EA83" s="21"/>
      <c r="EB83" s="21"/>
      <c r="EC83" s="21"/>
      <c r="ED83" s="21"/>
      <c r="EE83" s="21"/>
      <c r="EF83" s="21"/>
      <c r="EG83" s="21"/>
      <c r="EH83" s="21"/>
      <c r="EI83" s="21"/>
      <c r="EJ83" s="21"/>
      <c r="EK83" s="21"/>
      <c r="EL83" s="21"/>
      <c r="EM83" s="21"/>
      <c r="EN83" s="21"/>
      <c r="EO83" s="21"/>
    </row>
    <row r="84" spans="1:145" ht="12.75" customHeight="1">
      <c r="A84" s="112"/>
      <c r="B84" s="112"/>
      <c r="C84" s="112"/>
      <c r="D84" s="21"/>
      <c r="E84" s="21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12"/>
      <c r="AG84" s="112"/>
      <c r="AH84" s="112"/>
      <c r="AI84" s="112"/>
      <c r="AJ84" s="112"/>
      <c r="AK84" s="112"/>
      <c r="AL84" s="112"/>
      <c r="AM84" s="112"/>
      <c r="AN84" s="112"/>
      <c r="AO84" s="112"/>
      <c r="AP84" s="112"/>
      <c r="AQ84" s="112"/>
      <c r="AR84" s="112"/>
      <c r="AS84" s="112"/>
      <c r="AT84" s="112"/>
      <c r="AU84" s="112"/>
      <c r="AV84" s="112"/>
      <c r="AW84" s="112"/>
      <c r="AX84" s="112"/>
      <c r="AY84" s="112"/>
      <c r="AZ84" s="112"/>
      <c r="BA84" s="112"/>
      <c r="BB84" s="112"/>
      <c r="BC84" s="112"/>
      <c r="BD84" s="112"/>
      <c r="BE84" s="112"/>
      <c r="BF84" s="112"/>
      <c r="BG84" s="112"/>
      <c r="BH84" s="112"/>
      <c r="BI84" s="112"/>
      <c r="BJ84" s="112"/>
      <c r="BK84" s="112"/>
      <c r="BL84" s="112"/>
      <c r="BM84" s="112"/>
      <c r="BN84" s="112"/>
      <c r="BO84" s="112"/>
      <c r="BP84" s="112"/>
      <c r="BQ84" s="112"/>
      <c r="BR84" s="112"/>
      <c r="BS84" s="112"/>
      <c r="BT84" s="112"/>
      <c r="BU84" s="112"/>
      <c r="BV84" s="112"/>
      <c r="BW84" s="112"/>
      <c r="BX84" s="112"/>
      <c r="BY84" s="112"/>
      <c r="BZ84" s="112"/>
      <c r="CA84" s="112"/>
      <c r="CB84" s="112"/>
      <c r="CC84" s="112"/>
      <c r="CD84" s="112"/>
      <c r="CE84" s="112"/>
      <c r="CF84" s="112"/>
      <c r="CG84" s="112"/>
      <c r="CH84" s="112"/>
      <c r="CI84" s="112"/>
      <c r="CJ84" s="112"/>
      <c r="CK84" s="112"/>
      <c r="CL84" s="112"/>
      <c r="CM84" s="112"/>
      <c r="CN84" s="112"/>
      <c r="CO84" s="112"/>
      <c r="CP84" s="112"/>
      <c r="CQ84" s="112"/>
      <c r="CR84" s="112"/>
      <c r="CS84" s="112"/>
      <c r="CT84" s="112"/>
      <c r="CU84" s="112"/>
      <c r="CV84" s="112"/>
      <c r="CW84" s="112"/>
      <c r="CX84" s="112"/>
      <c r="CY84" s="112"/>
      <c r="CZ84" s="112"/>
      <c r="DA84" s="112"/>
      <c r="DB84" s="112"/>
      <c r="DC84" s="112"/>
      <c r="DD84" s="112"/>
      <c r="DE84" s="112"/>
      <c r="DF84" s="112"/>
      <c r="DG84" s="112"/>
      <c r="DH84" s="112"/>
      <c r="DI84" s="112"/>
      <c r="DJ84" s="112"/>
      <c r="DK84" s="112"/>
      <c r="DL84" s="112"/>
      <c r="DM84" s="112"/>
      <c r="DN84" s="112"/>
      <c r="DO84" s="112"/>
      <c r="DP84" s="112"/>
      <c r="DQ84" s="112"/>
      <c r="DR84" s="112"/>
      <c r="DS84" s="112"/>
      <c r="DT84" s="112"/>
      <c r="DU84" s="112"/>
      <c r="DV84" s="21"/>
      <c r="DW84" s="21"/>
      <c r="DX84" s="21"/>
      <c r="DY84" s="21"/>
      <c r="DZ84" s="21"/>
      <c r="EA84" s="21"/>
      <c r="EB84" s="21"/>
      <c r="EC84" s="21"/>
      <c r="ED84" s="21"/>
      <c r="EE84" s="21"/>
      <c r="EF84" s="21"/>
      <c r="EG84" s="21"/>
      <c r="EH84" s="21"/>
      <c r="EI84" s="21"/>
      <c r="EJ84" s="21"/>
      <c r="EK84" s="21"/>
      <c r="EL84" s="21"/>
      <c r="EM84" s="21"/>
      <c r="EN84" s="21"/>
      <c r="EO84" s="21"/>
    </row>
    <row r="85" spans="1:145" ht="12.75" customHeight="1">
      <c r="A85" s="112"/>
      <c r="B85" s="112"/>
      <c r="C85" s="112"/>
      <c r="D85" s="21"/>
      <c r="E85" s="21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12"/>
      <c r="AG85" s="112"/>
      <c r="AH85" s="112"/>
      <c r="AI85" s="112"/>
      <c r="AJ85" s="112"/>
      <c r="AK85" s="112"/>
      <c r="AL85" s="112"/>
      <c r="AM85" s="112"/>
      <c r="AN85" s="112"/>
      <c r="AO85" s="112"/>
      <c r="AP85" s="112"/>
      <c r="AQ85" s="112"/>
      <c r="AR85" s="112"/>
      <c r="AS85" s="112"/>
      <c r="AT85" s="112"/>
      <c r="AU85" s="112"/>
      <c r="AV85" s="112"/>
      <c r="AW85" s="112"/>
      <c r="AX85" s="112"/>
      <c r="AY85" s="112"/>
      <c r="AZ85" s="112"/>
      <c r="BA85" s="112"/>
      <c r="BB85" s="112"/>
      <c r="BC85" s="112"/>
      <c r="BD85" s="112"/>
      <c r="BE85" s="112"/>
      <c r="BF85" s="112"/>
      <c r="BG85" s="112"/>
      <c r="BH85" s="112"/>
      <c r="BI85" s="112"/>
      <c r="BJ85" s="112"/>
      <c r="BK85" s="112"/>
      <c r="BL85" s="112"/>
      <c r="BM85" s="112"/>
      <c r="BN85" s="112"/>
      <c r="BO85" s="112"/>
      <c r="BP85" s="112"/>
      <c r="BQ85" s="112"/>
      <c r="BR85" s="112"/>
      <c r="BS85" s="112"/>
      <c r="BT85" s="112"/>
      <c r="BU85" s="112"/>
      <c r="BV85" s="112"/>
      <c r="BW85" s="112"/>
      <c r="BX85" s="112"/>
      <c r="BY85" s="112"/>
      <c r="BZ85" s="112"/>
      <c r="CA85" s="112"/>
      <c r="CB85" s="112"/>
      <c r="CC85" s="112"/>
      <c r="CD85" s="112"/>
      <c r="CE85" s="112"/>
      <c r="CF85" s="112"/>
      <c r="CG85" s="112"/>
      <c r="CH85" s="112"/>
      <c r="CI85" s="112"/>
      <c r="CJ85" s="112"/>
      <c r="CK85" s="112"/>
      <c r="CL85" s="112"/>
      <c r="CM85" s="112"/>
      <c r="CN85" s="112"/>
      <c r="CO85" s="112"/>
      <c r="CP85" s="112"/>
      <c r="CQ85" s="112"/>
      <c r="CR85" s="112"/>
      <c r="CS85" s="112"/>
      <c r="CT85" s="112"/>
      <c r="CU85" s="112"/>
      <c r="CV85" s="112"/>
      <c r="CW85" s="112"/>
      <c r="CX85" s="112"/>
      <c r="CY85" s="112"/>
      <c r="CZ85" s="112"/>
      <c r="DA85" s="112"/>
      <c r="DB85" s="112"/>
      <c r="DC85" s="112"/>
      <c r="DD85" s="112"/>
      <c r="DE85" s="112"/>
      <c r="DF85" s="112"/>
      <c r="DG85" s="112"/>
      <c r="DH85" s="112"/>
      <c r="DI85" s="112"/>
      <c r="DJ85" s="112"/>
      <c r="DK85" s="112"/>
      <c r="DL85" s="112"/>
      <c r="DM85" s="112"/>
      <c r="DN85" s="112"/>
      <c r="DO85" s="112"/>
      <c r="DP85" s="112"/>
      <c r="DQ85" s="112"/>
      <c r="DR85" s="112"/>
      <c r="DS85" s="112"/>
      <c r="DT85" s="112"/>
      <c r="DU85" s="112"/>
      <c r="DV85" s="21"/>
      <c r="DW85" s="21"/>
      <c r="DX85" s="21"/>
      <c r="DY85" s="21"/>
      <c r="DZ85" s="21"/>
      <c r="EA85" s="21"/>
      <c r="EB85" s="21"/>
      <c r="EC85" s="21"/>
      <c r="ED85" s="21"/>
      <c r="EE85" s="21"/>
      <c r="EF85" s="21"/>
      <c r="EG85" s="21"/>
      <c r="EH85" s="21"/>
      <c r="EI85" s="21"/>
      <c r="EJ85" s="21"/>
      <c r="EK85" s="21"/>
      <c r="EL85" s="21"/>
      <c r="EM85" s="21"/>
      <c r="EN85" s="21"/>
      <c r="EO85" s="21"/>
    </row>
    <row r="86" spans="1:145" ht="12.75" customHeight="1">
      <c r="A86" s="112"/>
      <c r="B86" s="112"/>
      <c r="C86" s="112"/>
      <c r="D86" s="21"/>
      <c r="E86" s="21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12"/>
      <c r="AG86" s="112"/>
      <c r="AH86" s="112"/>
      <c r="AI86" s="112"/>
      <c r="AJ86" s="112"/>
      <c r="AK86" s="112"/>
      <c r="AL86" s="112"/>
      <c r="AM86" s="112"/>
      <c r="AN86" s="112"/>
      <c r="AO86" s="112"/>
      <c r="AP86" s="112"/>
      <c r="AQ86" s="112"/>
      <c r="AR86" s="112"/>
      <c r="AS86" s="112"/>
      <c r="AT86" s="112"/>
      <c r="AU86" s="112"/>
      <c r="AV86" s="112"/>
      <c r="AW86" s="112"/>
      <c r="AX86" s="112"/>
      <c r="AY86" s="112"/>
      <c r="AZ86" s="112"/>
      <c r="BA86" s="112"/>
      <c r="BB86" s="112"/>
      <c r="BC86" s="112"/>
      <c r="BD86" s="112"/>
      <c r="BE86" s="112"/>
      <c r="BF86" s="112"/>
      <c r="BG86" s="112"/>
      <c r="BH86" s="112"/>
      <c r="BI86" s="112"/>
      <c r="BJ86" s="112"/>
      <c r="BK86" s="112"/>
      <c r="BL86" s="112"/>
      <c r="BM86" s="112"/>
      <c r="BN86" s="112"/>
      <c r="BO86" s="112"/>
      <c r="BP86" s="112"/>
      <c r="BQ86" s="112"/>
      <c r="BR86" s="112"/>
      <c r="BS86" s="112"/>
      <c r="BT86" s="112"/>
      <c r="BU86" s="112"/>
      <c r="BV86" s="112"/>
      <c r="BW86" s="112"/>
      <c r="BX86" s="112"/>
      <c r="BY86" s="112"/>
      <c r="BZ86" s="112"/>
      <c r="CA86" s="112"/>
      <c r="CB86" s="112"/>
      <c r="CC86" s="112"/>
      <c r="CD86" s="112"/>
      <c r="CE86" s="112"/>
      <c r="CF86" s="112"/>
      <c r="CG86" s="112"/>
      <c r="CH86" s="112"/>
      <c r="CI86" s="112"/>
      <c r="CJ86" s="112"/>
      <c r="CK86" s="112"/>
      <c r="CL86" s="112"/>
      <c r="CM86" s="112"/>
      <c r="CN86" s="112"/>
      <c r="CO86" s="112"/>
      <c r="CP86" s="112"/>
      <c r="CQ86" s="112"/>
      <c r="CR86" s="112"/>
      <c r="CS86" s="112"/>
      <c r="CT86" s="112"/>
      <c r="CU86" s="112"/>
      <c r="CV86" s="112"/>
      <c r="CW86" s="112"/>
      <c r="CX86" s="112"/>
      <c r="CY86" s="112"/>
      <c r="CZ86" s="112"/>
      <c r="DA86" s="112"/>
      <c r="DB86" s="112"/>
      <c r="DC86" s="112"/>
      <c r="DD86" s="112"/>
      <c r="DE86" s="112"/>
      <c r="DF86" s="112"/>
      <c r="DG86" s="112"/>
      <c r="DH86" s="112"/>
      <c r="DI86" s="112"/>
      <c r="DJ86" s="112"/>
      <c r="DK86" s="112"/>
      <c r="DL86" s="112"/>
      <c r="DM86" s="112"/>
      <c r="DN86" s="112"/>
      <c r="DO86" s="112"/>
      <c r="DP86" s="112"/>
      <c r="DQ86" s="112"/>
      <c r="DR86" s="112"/>
      <c r="DS86" s="112"/>
      <c r="DT86" s="112"/>
      <c r="DU86" s="112"/>
      <c r="DV86" s="21"/>
      <c r="DW86" s="21"/>
      <c r="DX86" s="21"/>
      <c r="DY86" s="21"/>
      <c r="DZ86" s="21"/>
      <c r="EA86" s="21"/>
      <c r="EB86" s="21"/>
      <c r="EC86" s="21"/>
      <c r="ED86" s="21"/>
      <c r="EE86" s="21"/>
      <c r="EF86" s="21"/>
      <c r="EG86" s="21"/>
      <c r="EH86" s="21"/>
      <c r="EI86" s="21"/>
      <c r="EJ86" s="21"/>
      <c r="EK86" s="21"/>
      <c r="EL86" s="21"/>
      <c r="EM86" s="21"/>
      <c r="EN86" s="21"/>
      <c r="EO86" s="21"/>
    </row>
    <row r="87" spans="1:145" ht="12.75" customHeight="1">
      <c r="A87" s="112"/>
      <c r="B87" s="112"/>
      <c r="C87" s="112"/>
      <c r="D87" s="21"/>
      <c r="E87" s="21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12"/>
      <c r="AG87" s="112"/>
      <c r="AH87" s="112"/>
      <c r="AI87" s="112"/>
      <c r="AJ87" s="112"/>
      <c r="AK87" s="112"/>
      <c r="AL87" s="112"/>
      <c r="AM87" s="112"/>
      <c r="AN87" s="112"/>
      <c r="AO87" s="112"/>
      <c r="AP87" s="112"/>
      <c r="AQ87" s="112"/>
      <c r="AR87" s="112"/>
      <c r="AS87" s="112"/>
      <c r="AT87" s="112"/>
      <c r="AU87" s="112"/>
      <c r="AV87" s="112"/>
      <c r="AW87" s="112"/>
      <c r="AX87" s="112"/>
      <c r="AY87" s="112"/>
      <c r="AZ87" s="112"/>
      <c r="BA87" s="112"/>
      <c r="BB87" s="112"/>
      <c r="BC87" s="112"/>
      <c r="BD87" s="112"/>
      <c r="BE87" s="112"/>
      <c r="BF87" s="112"/>
      <c r="BG87" s="112"/>
      <c r="BH87" s="112"/>
      <c r="BI87" s="112"/>
      <c r="BJ87" s="112"/>
      <c r="BK87" s="112"/>
      <c r="BL87" s="112"/>
      <c r="BM87" s="112"/>
      <c r="BN87" s="112"/>
      <c r="BO87" s="112"/>
      <c r="BP87" s="112"/>
      <c r="BQ87" s="112"/>
      <c r="BR87" s="112"/>
      <c r="BS87" s="112"/>
      <c r="BT87" s="112"/>
      <c r="BU87" s="112"/>
      <c r="BV87" s="112"/>
      <c r="BW87" s="112"/>
      <c r="BX87" s="112"/>
      <c r="BY87" s="112"/>
      <c r="BZ87" s="112"/>
      <c r="CA87" s="112"/>
      <c r="CB87" s="112"/>
      <c r="CC87" s="112"/>
      <c r="CD87" s="112"/>
      <c r="CE87" s="112"/>
      <c r="CF87" s="112"/>
      <c r="CG87" s="112"/>
      <c r="CH87" s="112"/>
      <c r="CI87" s="112"/>
      <c r="CJ87" s="112"/>
      <c r="CK87" s="112"/>
      <c r="CL87" s="112"/>
      <c r="CM87" s="112"/>
      <c r="CN87" s="112"/>
      <c r="CO87" s="112"/>
      <c r="CP87" s="112"/>
      <c r="CQ87" s="112"/>
      <c r="CR87" s="112"/>
      <c r="CS87" s="112"/>
      <c r="CT87" s="112"/>
      <c r="CU87" s="112"/>
      <c r="CV87" s="112"/>
      <c r="CW87" s="112"/>
      <c r="CX87" s="112"/>
      <c r="CY87" s="112"/>
      <c r="CZ87" s="112"/>
      <c r="DA87" s="112"/>
      <c r="DB87" s="112"/>
      <c r="DC87" s="112"/>
      <c r="DD87" s="112"/>
      <c r="DE87" s="112"/>
      <c r="DF87" s="112"/>
      <c r="DG87" s="112"/>
      <c r="DH87" s="112"/>
      <c r="DI87" s="112"/>
      <c r="DJ87" s="112"/>
      <c r="DK87" s="112"/>
      <c r="DL87" s="112"/>
      <c r="DM87" s="112"/>
      <c r="DN87" s="112"/>
      <c r="DO87" s="112"/>
      <c r="DP87" s="112"/>
      <c r="DQ87" s="112"/>
      <c r="DR87" s="112"/>
      <c r="DS87" s="112"/>
      <c r="DT87" s="112"/>
      <c r="DU87" s="112"/>
      <c r="DV87" s="21"/>
      <c r="DW87" s="21"/>
      <c r="DX87" s="21"/>
      <c r="DY87" s="21"/>
      <c r="DZ87" s="21"/>
      <c r="EA87" s="21"/>
      <c r="EB87" s="21"/>
      <c r="EC87" s="21"/>
      <c r="ED87" s="21"/>
      <c r="EE87" s="21"/>
      <c r="EF87" s="21"/>
      <c r="EG87" s="21"/>
      <c r="EH87" s="21"/>
      <c r="EI87" s="21"/>
      <c r="EJ87" s="21"/>
      <c r="EK87" s="21"/>
      <c r="EL87" s="21"/>
      <c r="EM87" s="21"/>
      <c r="EN87" s="21"/>
      <c r="EO87" s="21"/>
    </row>
    <row r="88" spans="1:145" ht="12.75" customHeight="1">
      <c r="A88" s="112"/>
      <c r="B88" s="112"/>
      <c r="C88" s="112"/>
      <c r="D88" s="21"/>
      <c r="E88" s="21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12"/>
      <c r="AG88" s="112"/>
      <c r="AH88" s="112"/>
      <c r="AI88" s="112"/>
      <c r="AJ88" s="112"/>
      <c r="AK88" s="112"/>
      <c r="AL88" s="112"/>
      <c r="AM88" s="112"/>
      <c r="AN88" s="112"/>
      <c r="AO88" s="112"/>
      <c r="AP88" s="112"/>
      <c r="AQ88" s="112"/>
      <c r="AR88" s="112"/>
      <c r="AS88" s="112"/>
      <c r="AT88" s="112"/>
      <c r="AU88" s="112"/>
      <c r="AV88" s="112"/>
      <c r="AW88" s="112"/>
      <c r="AX88" s="112"/>
      <c r="AY88" s="112"/>
      <c r="AZ88" s="112"/>
      <c r="BA88" s="112"/>
      <c r="BB88" s="112"/>
      <c r="BC88" s="112"/>
      <c r="BD88" s="112"/>
      <c r="BE88" s="112"/>
      <c r="BF88" s="112"/>
      <c r="BG88" s="112"/>
      <c r="BH88" s="112"/>
      <c r="BI88" s="112"/>
      <c r="BJ88" s="112"/>
      <c r="BK88" s="112"/>
      <c r="BL88" s="112"/>
      <c r="BM88" s="112"/>
      <c r="BN88" s="112"/>
      <c r="BO88" s="112"/>
      <c r="BP88" s="112"/>
      <c r="BQ88" s="112"/>
      <c r="BR88" s="112"/>
      <c r="BS88" s="112"/>
      <c r="BT88" s="112"/>
      <c r="BU88" s="112"/>
      <c r="BV88" s="112"/>
      <c r="BW88" s="112"/>
      <c r="BX88" s="112"/>
      <c r="BY88" s="112"/>
      <c r="BZ88" s="112"/>
      <c r="CA88" s="112"/>
      <c r="CB88" s="112"/>
      <c r="CC88" s="112"/>
      <c r="CD88" s="112"/>
      <c r="CE88" s="112"/>
      <c r="CF88" s="112"/>
      <c r="CG88" s="112"/>
      <c r="CH88" s="112"/>
      <c r="CI88" s="112"/>
      <c r="CJ88" s="112"/>
      <c r="CK88" s="112"/>
      <c r="CL88" s="112"/>
      <c r="CM88" s="112"/>
      <c r="CN88" s="112"/>
      <c r="CO88" s="112"/>
      <c r="CP88" s="112"/>
      <c r="CQ88" s="112"/>
      <c r="CR88" s="112"/>
      <c r="CS88" s="112"/>
      <c r="CT88" s="112"/>
      <c r="CU88" s="112"/>
      <c r="CV88" s="112"/>
      <c r="CW88" s="112"/>
      <c r="CX88" s="112"/>
      <c r="CY88" s="112"/>
      <c r="CZ88" s="112"/>
      <c r="DA88" s="112"/>
      <c r="DB88" s="112"/>
      <c r="DC88" s="112"/>
      <c r="DD88" s="112"/>
      <c r="DE88" s="112"/>
      <c r="DF88" s="112"/>
      <c r="DG88" s="112"/>
      <c r="DH88" s="112"/>
      <c r="DI88" s="112"/>
      <c r="DJ88" s="112"/>
      <c r="DK88" s="112"/>
      <c r="DL88" s="112"/>
      <c r="DM88" s="112"/>
      <c r="DN88" s="112"/>
      <c r="DO88" s="112"/>
      <c r="DP88" s="112"/>
      <c r="DQ88" s="112"/>
      <c r="DR88" s="112"/>
      <c r="DS88" s="112"/>
      <c r="DT88" s="112"/>
      <c r="DU88" s="112"/>
      <c r="DV88" s="21"/>
      <c r="DW88" s="21"/>
      <c r="DX88" s="21"/>
      <c r="DY88" s="21"/>
      <c r="DZ88" s="21"/>
      <c r="EA88" s="21"/>
      <c r="EB88" s="21"/>
      <c r="EC88" s="21"/>
      <c r="ED88" s="21"/>
      <c r="EE88" s="21"/>
      <c r="EF88" s="21"/>
      <c r="EG88" s="21"/>
      <c r="EH88" s="21"/>
      <c r="EI88" s="21"/>
      <c r="EJ88" s="21"/>
      <c r="EK88" s="21"/>
      <c r="EL88" s="21"/>
      <c r="EM88" s="21"/>
      <c r="EN88" s="21"/>
      <c r="EO88" s="21"/>
    </row>
    <row r="89" spans="1:145" ht="12.75" customHeight="1">
      <c r="A89" s="112"/>
      <c r="B89" s="112"/>
      <c r="C89" s="112"/>
      <c r="D89" s="21"/>
      <c r="E89" s="21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12"/>
      <c r="AG89" s="112"/>
      <c r="AH89" s="112"/>
      <c r="AI89" s="112"/>
      <c r="AJ89" s="112"/>
      <c r="AK89" s="112"/>
      <c r="AL89" s="112"/>
      <c r="AM89" s="112"/>
      <c r="AN89" s="112"/>
      <c r="AO89" s="112"/>
      <c r="AP89" s="112"/>
      <c r="AQ89" s="112"/>
      <c r="AR89" s="112"/>
      <c r="AS89" s="112"/>
      <c r="AT89" s="112"/>
      <c r="AU89" s="112"/>
      <c r="AV89" s="112"/>
      <c r="AW89" s="112"/>
      <c r="AX89" s="112"/>
      <c r="AY89" s="112"/>
      <c r="AZ89" s="112"/>
      <c r="BA89" s="112"/>
      <c r="BB89" s="112"/>
      <c r="BC89" s="112"/>
      <c r="BD89" s="112"/>
      <c r="BE89" s="112"/>
      <c r="BF89" s="112"/>
      <c r="BG89" s="112"/>
      <c r="BH89" s="112"/>
      <c r="BI89" s="112"/>
      <c r="BJ89" s="112"/>
      <c r="BK89" s="112"/>
      <c r="BL89" s="112"/>
      <c r="BM89" s="112"/>
      <c r="BN89" s="112"/>
      <c r="BO89" s="112"/>
      <c r="BP89" s="112"/>
      <c r="BQ89" s="112"/>
      <c r="BR89" s="112"/>
      <c r="BS89" s="112"/>
      <c r="BT89" s="112"/>
      <c r="BU89" s="112"/>
      <c r="BV89" s="112"/>
      <c r="BW89" s="112"/>
      <c r="BX89" s="112"/>
      <c r="BY89" s="112"/>
      <c r="BZ89" s="112"/>
      <c r="CA89" s="112"/>
      <c r="CB89" s="112"/>
      <c r="CC89" s="112"/>
      <c r="CD89" s="112"/>
      <c r="CE89" s="112"/>
      <c r="CF89" s="112"/>
      <c r="CG89" s="112"/>
      <c r="CH89" s="112"/>
      <c r="CI89" s="112"/>
      <c r="CJ89" s="112"/>
      <c r="CK89" s="112"/>
      <c r="CL89" s="112"/>
      <c r="CM89" s="112"/>
      <c r="CN89" s="112"/>
      <c r="CO89" s="112"/>
      <c r="CP89" s="112"/>
      <c r="CQ89" s="112"/>
      <c r="CR89" s="112"/>
      <c r="CS89" s="112"/>
      <c r="CT89" s="112"/>
      <c r="CU89" s="112"/>
      <c r="CV89" s="112"/>
      <c r="CW89" s="112"/>
      <c r="CX89" s="112"/>
      <c r="CY89" s="112"/>
      <c r="CZ89" s="112"/>
      <c r="DA89" s="112"/>
      <c r="DB89" s="112"/>
      <c r="DC89" s="112"/>
      <c r="DD89" s="112"/>
      <c r="DE89" s="112"/>
      <c r="DF89" s="112"/>
      <c r="DG89" s="112"/>
      <c r="DH89" s="112"/>
      <c r="DI89" s="112"/>
      <c r="DJ89" s="112"/>
      <c r="DK89" s="112"/>
      <c r="DL89" s="112"/>
      <c r="DM89" s="112"/>
      <c r="DN89" s="112"/>
      <c r="DO89" s="112"/>
      <c r="DP89" s="112"/>
      <c r="DQ89" s="112"/>
      <c r="DR89" s="112"/>
      <c r="DS89" s="112"/>
      <c r="DT89" s="112"/>
      <c r="DU89" s="112"/>
      <c r="DV89" s="21"/>
      <c r="DW89" s="21"/>
      <c r="DX89" s="21"/>
      <c r="DY89" s="21"/>
      <c r="DZ89" s="21"/>
      <c r="EA89" s="21"/>
      <c r="EB89" s="21"/>
      <c r="EC89" s="21"/>
      <c r="ED89" s="21"/>
      <c r="EE89" s="21"/>
      <c r="EF89" s="21"/>
      <c r="EG89" s="21"/>
      <c r="EH89" s="21"/>
      <c r="EI89" s="21"/>
      <c r="EJ89" s="21"/>
      <c r="EK89" s="21"/>
      <c r="EL89" s="21"/>
      <c r="EM89" s="21"/>
      <c r="EN89" s="21"/>
      <c r="EO89" s="21"/>
    </row>
    <row r="90" spans="1:145" ht="12.75" customHeight="1">
      <c r="A90" s="112"/>
      <c r="B90" s="112"/>
      <c r="C90" s="112"/>
      <c r="D90" s="21"/>
      <c r="E90" s="21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12"/>
      <c r="AG90" s="112"/>
      <c r="AH90" s="112"/>
      <c r="AI90" s="112"/>
      <c r="AJ90" s="112"/>
      <c r="AK90" s="112"/>
      <c r="AL90" s="112"/>
      <c r="AM90" s="112"/>
      <c r="AN90" s="112"/>
      <c r="AO90" s="112"/>
      <c r="AP90" s="112"/>
      <c r="AQ90" s="112"/>
      <c r="AR90" s="112"/>
      <c r="AS90" s="112"/>
      <c r="AT90" s="112"/>
      <c r="AU90" s="112"/>
      <c r="AV90" s="112"/>
      <c r="AW90" s="112"/>
      <c r="AX90" s="112"/>
      <c r="AY90" s="112"/>
      <c r="AZ90" s="112"/>
      <c r="BA90" s="112"/>
      <c r="BB90" s="112"/>
      <c r="BC90" s="112"/>
      <c r="BD90" s="112"/>
      <c r="BE90" s="112"/>
      <c r="BF90" s="112"/>
      <c r="BG90" s="112"/>
      <c r="BH90" s="112"/>
      <c r="BI90" s="112"/>
      <c r="BJ90" s="112"/>
      <c r="BK90" s="112"/>
      <c r="BL90" s="112"/>
      <c r="BM90" s="112"/>
      <c r="BN90" s="112"/>
      <c r="BO90" s="112"/>
      <c r="BP90" s="112"/>
      <c r="BQ90" s="112"/>
      <c r="BR90" s="112"/>
      <c r="BS90" s="112"/>
      <c r="BT90" s="112"/>
      <c r="BU90" s="112"/>
      <c r="BV90" s="112"/>
      <c r="BW90" s="112"/>
      <c r="BX90" s="112"/>
      <c r="BY90" s="112"/>
      <c r="BZ90" s="112"/>
      <c r="CA90" s="112"/>
      <c r="CB90" s="112"/>
      <c r="CC90" s="112"/>
      <c r="CD90" s="112"/>
      <c r="CE90" s="112"/>
      <c r="CF90" s="112"/>
      <c r="CG90" s="112"/>
      <c r="CH90" s="112"/>
      <c r="CI90" s="112"/>
      <c r="CJ90" s="112"/>
      <c r="CK90" s="112"/>
      <c r="CL90" s="112"/>
      <c r="CM90" s="112"/>
      <c r="CN90" s="112"/>
      <c r="CO90" s="112"/>
      <c r="CP90" s="112"/>
      <c r="CQ90" s="112"/>
      <c r="CR90" s="112"/>
      <c r="CS90" s="112"/>
      <c r="CT90" s="112"/>
      <c r="CU90" s="112"/>
      <c r="CV90" s="112"/>
      <c r="CW90" s="112"/>
      <c r="CX90" s="112"/>
      <c r="CY90" s="112"/>
      <c r="CZ90" s="112"/>
      <c r="DA90" s="112"/>
      <c r="DB90" s="112"/>
      <c r="DC90" s="112"/>
      <c r="DD90" s="112"/>
      <c r="DE90" s="112"/>
      <c r="DF90" s="112"/>
      <c r="DG90" s="112"/>
      <c r="DH90" s="112"/>
      <c r="DI90" s="112"/>
      <c r="DJ90" s="112"/>
      <c r="DK90" s="112"/>
      <c r="DL90" s="112"/>
      <c r="DM90" s="112"/>
      <c r="DN90" s="112"/>
      <c r="DO90" s="112"/>
      <c r="DP90" s="112"/>
      <c r="DQ90" s="112"/>
      <c r="DR90" s="112"/>
      <c r="DS90" s="112"/>
      <c r="DT90" s="112"/>
      <c r="DU90" s="112"/>
      <c r="DV90" s="21"/>
      <c r="DW90" s="21"/>
      <c r="DX90" s="21"/>
      <c r="DY90" s="21"/>
      <c r="DZ90" s="21"/>
      <c r="EA90" s="21"/>
      <c r="EB90" s="21"/>
      <c r="EC90" s="21"/>
      <c r="ED90" s="21"/>
      <c r="EE90" s="21"/>
      <c r="EF90" s="21"/>
      <c r="EG90" s="21"/>
      <c r="EH90" s="21"/>
      <c r="EI90" s="21"/>
      <c r="EJ90" s="21"/>
      <c r="EK90" s="21"/>
      <c r="EL90" s="21"/>
      <c r="EM90" s="21"/>
      <c r="EN90" s="21"/>
      <c r="EO90" s="21"/>
    </row>
    <row r="91" spans="1:145" ht="12.75" customHeight="1">
      <c r="A91" s="112"/>
      <c r="B91" s="112"/>
      <c r="C91" s="112"/>
      <c r="D91" s="21"/>
      <c r="E91" s="21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12"/>
      <c r="AG91" s="112"/>
      <c r="AH91" s="112"/>
      <c r="AI91" s="112"/>
      <c r="AJ91" s="112"/>
      <c r="AK91" s="112"/>
      <c r="AL91" s="112"/>
      <c r="AM91" s="112"/>
      <c r="AN91" s="112"/>
      <c r="AO91" s="112"/>
      <c r="AP91" s="112"/>
      <c r="AQ91" s="112"/>
      <c r="AR91" s="112"/>
      <c r="AS91" s="112"/>
      <c r="AT91" s="112"/>
      <c r="AU91" s="112"/>
      <c r="AV91" s="112"/>
      <c r="AW91" s="112"/>
      <c r="AX91" s="112"/>
      <c r="AY91" s="112"/>
      <c r="AZ91" s="112"/>
      <c r="BA91" s="112"/>
      <c r="BB91" s="112"/>
      <c r="BC91" s="112"/>
      <c r="BD91" s="112"/>
      <c r="BE91" s="112"/>
      <c r="BF91" s="112"/>
      <c r="BG91" s="112"/>
      <c r="BH91" s="112"/>
      <c r="BI91" s="112"/>
      <c r="BJ91" s="112"/>
      <c r="BK91" s="112"/>
      <c r="BL91" s="112"/>
      <c r="BM91" s="112"/>
      <c r="BN91" s="112"/>
      <c r="BO91" s="112"/>
      <c r="BP91" s="112"/>
      <c r="BQ91" s="112"/>
      <c r="BR91" s="112"/>
      <c r="BS91" s="112"/>
      <c r="BT91" s="112"/>
      <c r="BU91" s="112"/>
      <c r="BV91" s="112"/>
      <c r="BW91" s="112"/>
      <c r="BX91" s="112"/>
      <c r="BY91" s="112"/>
      <c r="BZ91" s="112"/>
      <c r="CA91" s="112"/>
      <c r="CB91" s="112"/>
      <c r="CC91" s="112"/>
      <c r="CD91" s="112"/>
      <c r="CE91" s="112"/>
      <c r="CF91" s="112"/>
      <c r="CG91" s="112"/>
      <c r="CH91" s="112"/>
      <c r="CI91" s="112"/>
      <c r="CJ91" s="112"/>
      <c r="CK91" s="112"/>
      <c r="CL91" s="112"/>
      <c r="CM91" s="112"/>
      <c r="CN91" s="112"/>
      <c r="CO91" s="112"/>
      <c r="CP91" s="112"/>
      <c r="CQ91" s="112"/>
      <c r="CR91" s="112"/>
      <c r="CS91" s="112"/>
      <c r="CT91" s="112"/>
      <c r="CU91" s="112"/>
      <c r="CV91" s="112"/>
      <c r="CW91" s="112"/>
      <c r="CX91" s="112"/>
      <c r="CY91" s="112"/>
      <c r="CZ91" s="112"/>
      <c r="DA91" s="112"/>
      <c r="DB91" s="112"/>
      <c r="DC91" s="112"/>
      <c r="DD91" s="112"/>
      <c r="DE91" s="112"/>
      <c r="DF91" s="112"/>
      <c r="DG91" s="112"/>
      <c r="DH91" s="112"/>
      <c r="DI91" s="112"/>
      <c r="DJ91" s="112"/>
      <c r="DK91" s="112"/>
      <c r="DL91" s="112"/>
      <c r="DM91" s="112"/>
      <c r="DN91" s="112"/>
      <c r="DO91" s="112"/>
      <c r="DP91" s="112"/>
      <c r="DQ91" s="112"/>
      <c r="DR91" s="112"/>
      <c r="DS91" s="112"/>
      <c r="DT91" s="112"/>
      <c r="DU91" s="112"/>
      <c r="DV91" s="21"/>
      <c r="DW91" s="21"/>
      <c r="DX91" s="21"/>
      <c r="DY91" s="21"/>
      <c r="DZ91" s="21"/>
      <c r="EA91" s="21"/>
      <c r="EB91" s="21"/>
      <c r="EC91" s="21"/>
      <c r="ED91" s="21"/>
      <c r="EE91" s="21"/>
      <c r="EF91" s="21"/>
      <c r="EG91" s="21"/>
      <c r="EH91" s="21"/>
      <c r="EI91" s="21"/>
      <c r="EJ91" s="21"/>
      <c r="EK91" s="21"/>
      <c r="EL91" s="21"/>
      <c r="EM91" s="21"/>
      <c r="EN91" s="21"/>
      <c r="EO91" s="21"/>
    </row>
    <row r="92" spans="1:145" ht="12.75" customHeight="1">
      <c r="A92" s="112"/>
      <c r="B92" s="112"/>
      <c r="C92" s="112"/>
      <c r="D92" s="21"/>
      <c r="E92" s="21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12"/>
      <c r="AG92" s="112"/>
      <c r="AH92" s="112"/>
      <c r="AI92" s="112"/>
      <c r="AJ92" s="112"/>
      <c r="AK92" s="112"/>
      <c r="AL92" s="112"/>
      <c r="AM92" s="112"/>
      <c r="AN92" s="112"/>
      <c r="AO92" s="112"/>
      <c r="AP92" s="112"/>
      <c r="AQ92" s="112"/>
      <c r="AR92" s="112"/>
      <c r="AS92" s="112"/>
      <c r="AT92" s="112"/>
      <c r="AU92" s="112"/>
      <c r="AV92" s="112"/>
      <c r="AW92" s="112"/>
      <c r="AX92" s="112"/>
      <c r="AY92" s="112"/>
      <c r="AZ92" s="112"/>
      <c r="BA92" s="112"/>
      <c r="BB92" s="112"/>
      <c r="BC92" s="112"/>
      <c r="BD92" s="112"/>
      <c r="BE92" s="112"/>
      <c r="BF92" s="112"/>
      <c r="BG92" s="112"/>
      <c r="BH92" s="112"/>
      <c r="BI92" s="112"/>
      <c r="BJ92" s="112"/>
      <c r="BK92" s="112"/>
      <c r="BL92" s="112"/>
      <c r="BM92" s="112"/>
      <c r="BN92" s="112"/>
      <c r="BO92" s="112"/>
      <c r="BP92" s="112"/>
      <c r="BQ92" s="112"/>
      <c r="BR92" s="112"/>
      <c r="BS92" s="112"/>
      <c r="BT92" s="112"/>
      <c r="BU92" s="112"/>
      <c r="BV92" s="112"/>
      <c r="BW92" s="112"/>
      <c r="BX92" s="112"/>
      <c r="BY92" s="112"/>
      <c r="BZ92" s="112"/>
      <c r="CA92" s="112"/>
      <c r="CB92" s="112"/>
      <c r="CC92" s="112"/>
      <c r="CD92" s="112"/>
      <c r="CE92" s="112"/>
      <c r="CF92" s="112"/>
      <c r="CG92" s="112"/>
      <c r="CH92" s="112"/>
      <c r="CI92" s="112"/>
      <c r="CJ92" s="112"/>
      <c r="CK92" s="112"/>
      <c r="CL92" s="112"/>
      <c r="CM92" s="112"/>
      <c r="CN92" s="112"/>
      <c r="CO92" s="112"/>
      <c r="CP92" s="112"/>
      <c r="CQ92" s="112"/>
      <c r="CR92" s="112"/>
      <c r="CS92" s="112"/>
      <c r="CT92" s="112"/>
      <c r="CU92" s="112"/>
      <c r="CV92" s="112"/>
      <c r="CW92" s="112"/>
      <c r="CX92" s="112"/>
      <c r="CY92" s="112"/>
      <c r="CZ92" s="112"/>
      <c r="DA92" s="112"/>
      <c r="DB92" s="112"/>
      <c r="DC92" s="112"/>
      <c r="DD92" s="112"/>
      <c r="DE92" s="112"/>
      <c r="DF92" s="112"/>
      <c r="DG92" s="112"/>
      <c r="DH92" s="112"/>
      <c r="DI92" s="112"/>
      <c r="DJ92" s="112"/>
      <c r="DK92" s="112"/>
      <c r="DL92" s="112"/>
      <c r="DM92" s="112"/>
      <c r="DN92" s="112"/>
      <c r="DO92" s="112"/>
      <c r="DP92" s="112"/>
      <c r="DQ92" s="112"/>
      <c r="DR92" s="112"/>
      <c r="DS92" s="112"/>
      <c r="DT92" s="112"/>
      <c r="DU92" s="112"/>
      <c r="DV92" s="21"/>
      <c r="DW92" s="21"/>
      <c r="DX92" s="21"/>
      <c r="DY92" s="21"/>
      <c r="DZ92" s="21"/>
      <c r="EA92" s="21"/>
      <c r="EB92" s="21"/>
      <c r="EC92" s="21"/>
      <c r="ED92" s="21"/>
      <c r="EE92" s="21"/>
      <c r="EF92" s="21"/>
      <c r="EG92" s="21"/>
      <c r="EH92" s="21"/>
      <c r="EI92" s="21"/>
      <c r="EJ92" s="21"/>
      <c r="EK92" s="21"/>
      <c r="EL92" s="21"/>
      <c r="EM92" s="21"/>
      <c r="EN92" s="21"/>
      <c r="EO92" s="21"/>
    </row>
    <row r="93" spans="1:145" ht="12.75" customHeight="1">
      <c r="A93" s="112"/>
      <c r="B93" s="112"/>
      <c r="C93" s="112"/>
      <c r="D93" s="21"/>
      <c r="E93" s="21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12"/>
      <c r="AG93" s="112"/>
      <c r="AH93" s="112"/>
      <c r="AI93" s="112"/>
      <c r="AJ93" s="112"/>
      <c r="AK93" s="112"/>
      <c r="AL93" s="112"/>
      <c r="AM93" s="112"/>
      <c r="AN93" s="112"/>
      <c r="AO93" s="112"/>
      <c r="AP93" s="112"/>
      <c r="AQ93" s="112"/>
      <c r="AR93" s="112"/>
      <c r="AS93" s="112"/>
      <c r="AT93" s="112"/>
      <c r="AU93" s="112"/>
      <c r="AV93" s="112"/>
      <c r="AW93" s="112"/>
      <c r="AX93" s="112"/>
      <c r="AY93" s="112"/>
      <c r="AZ93" s="112"/>
      <c r="BA93" s="112"/>
      <c r="BB93" s="112"/>
      <c r="BC93" s="112"/>
      <c r="BD93" s="112"/>
      <c r="BE93" s="112"/>
      <c r="BF93" s="112"/>
      <c r="BG93" s="112"/>
      <c r="BH93" s="112"/>
      <c r="BI93" s="112"/>
      <c r="BJ93" s="112"/>
      <c r="BK93" s="112"/>
      <c r="BL93" s="112"/>
      <c r="BM93" s="112"/>
      <c r="BN93" s="112"/>
      <c r="BO93" s="112"/>
      <c r="BP93" s="112"/>
      <c r="BQ93" s="112"/>
      <c r="BR93" s="112"/>
      <c r="BS93" s="112"/>
      <c r="BT93" s="112"/>
      <c r="BU93" s="112"/>
      <c r="BV93" s="112"/>
      <c r="BW93" s="112"/>
      <c r="BX93" s="112"/>
      <c r="BY93" s="112"/>
      <c r="BZ93" s="112"/>
      <c r="CA93" s="112"/>
      <c r="CB93" s="112"/>
      <c r="CC93" s="112"/>
      <c r="CD93" s="112"/>
      <c r="CE93" s="112"/>
      <c r="CF93" s="112"/>
      <c r="CG93" s="112"/>
      <c r="CH93" s="112"/>
      <c r="CI93" s="112"/>
      <c r="CJ93" s="112"/>
      <c r="CK93" s="112"/>
      <c r="CL93" s="112"/>
      <c r="CM93" s="112"/>
      <c r="CN93" s="112"/>
      <c r="CO93" s="112"/>
      <c r="CP93" s="112"/>
      <c r="CQ93" s="112"/>
      <c r="CR93" s="112"/>
      <c r="CS93" s="112"/>
      <c r="CT93" s="112"/>
      <c r="CU93" s="112"/>
      <c r="CV93" s="112"/>
      <c r="CW93" s="112"/>
      <c r="CX93" s="112"/>
      <c r="CY93" s="112"/>
      <c r="CZ93" s="112"/>
      <c r="DA93" s="112"/>
      <c r="DB93" s="112"/>
      <c r="DC93" s="112"/>
      <c r="DD93" s="112"/>
      <c r="DE93" s="112"/>
      <c r="DF93" s="112"/>
      <c r="DG93" s="112"/>
      <c r="DH93" s="112"/>
      <c r="DI93" s="112"/>
      <c r="DJ93" s="112"/>
      <c r="DK93" s="112"/>
      <c r="DL93" s="112"/>
      <c r="DM93" s="112"/>
      <c r="DN93" s="112"/>
      <c r="DO93" s="112"/>
      <c r="DP93" s="112"/>
      <c r="DQ93" s="112"/>
      <c r="DR93" s="112"/>
      <c r="DS93" s="112"/>
      <c r="DT93" s="112"/>
      <c r="DU93" s="112"/>
      <c r="DV93" s="21"/>
      <c r="DW93" s="21"/>
      <c r="DX93" s="21"/>
      <c r="DY93" s="21"/>
      <c r="DZ93" s="21"/>
      <c r="EA93" s="21"/>
      <c r="EB93" s="21"/>
      <c r="EC93" s="21"/>
      <c r="ED93" s="21"/>
      <c r="EE93" s="21"/>
      <c r="EF93" s="21"/>
      <c r="EG93" s="21"/>
      <c r="EH93" s="21"/>
      <c r="EI93" s="21"/>
      <c r="EJ93" s="21"/>
      <c r="EK93" s="21"/>
      <c r="EL93" s="21"/>
      <c r="EM93" s="21"/>
      <c r="EN93" s="21"/>
      <c r="EO93" s="21"/>
    </row>
    <row r="94" spans="1:145" ht="12.75" customHeight="1">
      <c r="A94" s="112"/>
      <c r="B94" s="112"/>
      <c r="C94" s="112"/>
      <c r="D94" s="21"/>
      <c r="E94" s="21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12"/>
      <c r="AG94" s="112"/>
      <c r="AH94" s="112"/>
      <c r="AI94" s="112"/>
      <c r="AJ94" s="112"/>
      <c r="AK94" s="112"/>
      <c r="AL94" s="112"/>
      <c r="AM94" s="112"/>
      <c r="AN94" s="112"/>
      <c r="AO94" s="112"/>
      <c r="AP94" s="112"/>
      <c r="AQ94" s="112"/>
      <c r="AR94" s="112"/>
      <c r="AS94" s="112"/>
      <c r="AT94" s="112"/>
      <c r="AU94" s="112"/>
      <c r="AV94" s="112"/>
      <c r="AW94" s="112"/>
      <c r="AX94" s="112"/>
      <c r="AY94" s="112"/>
      <c r="AZ94" s="112"/>
      <c r="BA94" s="112"/>
      <c r="BB94" s="112"/>
      <c r="BC94" s="112"/>
      <c r="BD94" s="112"/>
      <c r="BE94" s="112"/>
      <c r="BF94" s="112"/>
      <c r="BG94" s="112"/>
      <c r="BH94" s="112"/>
      <c r="BI94" s="112"/>
      <c r="BJ94" s="112"/>
      <c r="BK94" s="112"/>
      <c r="BL94" s="112"/>
      <c r="BM94" s="112"/>
      <c r="BN94" s="112"/>
      <c r="BO94" s="112"/>
      <c r="BP94" s="112"/>
      <c r="BQ94" s="112"/>
      <c r="BR94" s="112"/>
      <c r="BS94" s="112"/>
      <c r="BT94" s="112"/>
      <c r="BU94" s="112"/>
      <c r="BV94" s="112"/>
      <c r="BW94" s="112"/>
      <c r="BX94" s="112"/>
      <c r="BY94" s="112"/>
      <c r="BZ94" s="112"/>
      <c r="CA94" s="112"/>
      <c r="CB94" s="112"/>
      <c r="CC94" s="112"/>
      <c r="CD94" s="112"/>
      <c r="CE94" s="112"/>
      <c r="CF94" s="112"/>
      <c r="CG94" s="112"/>
      <c r="CH94" s="112"/>
      <c r="CI94" s="112"/>
      <c r="CJ94" s="112"/>
      <c r="CK94" s="112"/>
      <c r="CL94" s="112"/>
      <c r="CM94" s="112"/>
      <c r="CN94" s="112"/>
      <c r="CO94" s="112"/>
      <c r="CP94" s="112"/>
      <c r="CQ94" s="112"/>
      <c r="CR94" s="112"/>
      <c r="CS94" s="112"/>
      <c r="CT94" s="112"/>
      <c r="CU94" s="112"/>
      <c r="CV94" s="112"/>
      <c r="CW94" s="112"/>
      <c r="CX94" s="112"/>
      <c r="CY94" s="112"/>
      <c r="CZ94" s="112"/>
      <c r="DA94" s="112"/>
      <c r="DB94" s="112"/>
      <c r="DC94" s="112"/>
      <c r="DD94" s="112"/>
      <c r="DE94" s="112"/>
      <c r="DF94" s="112"/>
      <c r="DG94" s="112"/>
      <c r="DH94" s="112"/>
      <c r="DI94" s="112"/>
      <c r="DJ94" s="112"/>
      <c r="DK94" s="112"/>
      <c r="DL94" s="112"/>
      <c r="DM94" s="112"/>
      <c r="DN94" s="112"/>
      <c r="DO94" s="112"/>
      <c r="DP94" s="112"/>
      <c r="DQ94" s="112"/>
      <c r="DR94" s="112"/>
      <c r="DS94" s="112"/>
      <c r="DT94" s="112"/>
      <c r="DU94" s="112"/>
      <c r="DV94" s="21"/>
      <c r="DW94" s="21"/>
      <c r="DX94" s="21"/>
      <c r="DY94" s="21"/>
      <c r="DZ94" s="21"/>
      <c r="EA94" s="21"/>
      <c r="EB94" s="21"/>
      <c r="EC94" s="21"/>
      <c r="ED94" s="21"/>
      <c r="EE94" s="21"/>
      <c r="EF94" s="21"/>
      <c r="EG94" s="21"/>
      <c r="EH94" s="21"/>
      <c r="EI94" s="21"/>
      <c r="EJ94" s="21"/>
      <c r="EK94" s="21"/>
      <c r="EL94" s="21"/>
      <c r="EM94" s="21"/>
      <c r="EN94" s="21"/>
      <c r="EO94" s="21"/>
    </row>
    <row r="95" spans="1:145" ht="12.75" customHeight="1">
      <c r="A95" s="112"/>
      <c r="B95" s="112"/>
      <c r="C95" s="112"/>
      <c r="D95" s="21"/>
      <c r="E95" s="21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12"/>
      <c r="AG95" s="112"/>
      <c r="AH95" s="112"/>
      <c r="AI95" s="112"/>
      <c r="AJ95" s="112"/>
      <c r="AK95" s="112"/>
      <c r="AL95" s="112"/>
      <c r="AM95" s="112"/>
      <c r="AN95" s="112"/>
      <c r="AO95" s="112"/>
      <c r="AP95" s="112"/>
      <c r="AQ95" s="112"/>
      <c r="AR95" s="112"/>
      <c r="AS95" s="112"/>
      <c r="AT95" s="112"/>
      <c r="AU95" s="112"/>
      <c r="AV95" s="112"/>
      <c r="AW95" s="112"/>
      <c r="AX95" s="112"/>
      <c r="AY95" s="112"/>
      <c r="AZ95" s="112"/>
      <c r="BA95" s="112"/>
      <c r="BB95" s="112"/>
      <c r="BC95" s="112"/>
      <c r="BD95" s="112"/>
      <c r="BE95" s="112"/>
      <c r="BF95" s="112"/>
      <c r="BG95" s="112"/>
      <c r="BH95" s="112"/>
      <c r="BI95" s="112"/>
      <c r="BJ95" s="112"/>
      <c r="BK95" s="112"/>
      <c r="BL95" s="112"/>
      <c r="BM95" s="112"/>
      <c r="BN95" s="112"/>
      <c r="BO95" s="112"/>
      <c r="BP95" s="112"/>
      <c r="BQ95" s="112"/>
      <c r="BR95" s="112"/>
      <c r="BS95" s="112"/>
      <c r="BT95" s="112"/>
      <c r="BU95" s="112"/>
      <c r="BV95" s="112"/>
      <c r="BW95" s="112"/>
      <c r="BX95" s="112"/>
      <c r="BY95" s="112"/>
      <c r="BZ95" s="112"/>
      <c r="CA95" s="112"/>
      <c r="CB95" s="112"/>
      <c r="CC95" s="112"/>
      <c r="CD95" s="112"/>
      <c r="CE95" s="112"/>
      <c r="CF95" s="112"/>
      <c r="CG95" s="112"/>
      <c r="CH95" s="112"/>
      <c r="CI95" s="112"/>
      <c r="CJ95" s="112"/>
      <c r="CK95" s="112"/>
      <c r="CL95" s="112"/>
      <c r="CM95" s="112"/>
      <c r="CN95" s="112"/>
      <c r="CO95" s="112"/>
      <c r="CP95" s="112"/>
      <c r="CQ95" s="112"/>
      <c r="CR95" s="112"/>
      <c r="CS95" s="112"/>
      <c r="CT95" s="112"/>
      <c r="CU95" s="112"/>
      <c r="CV95" s="112"/>
      <c r="CW95" s="112"/>
      <c r="CX95" s="112"/>
      <c r="CY95" s="112"/>
      <c r="CZ95" s="112"/>
      <c r="DA95" s="112"/>
      <c r="DB95" s="112"/>
      <c r="DC95" s="112"/>
      <c r="DD95" s="112"/>
      <c r="DE95" s="112"/>
      <c r="DF95" s="112"/>
      <c r="DG95" s="112"/>
      <c r="DH95" s="112"/>
      <c r="DI95" s="112"/>
      <c r="DJ95" s="112"/>
      <c r="DK95" s="112"/>
      <c r="DL95" s="112"/>
      <c r="DM95" s="112"/>
      <c r="DN95" s="112"/>
      <c r="DO95" s="112"/>
      <c r="DP95" s="112"/>
      <c r="DQ95" s="112"/>
      <c r="DR95" s="112"/>
      <c r="DS95" s="112"/>
      <c r="DT95" s="112"/>
      <c r="DU95" s="112"/>
      <c r="DV95" s="21"/>
      <c r="DW95" s="21"/>
      <c r="DX95" s="21"/>
      <c r="DY95" s="21"/>
      <c r="DZ95" s="21"/>
      <c r="EA95" s="21"/>
      <c r="EB95" s="21"/>
      <c r="EC95" s="21"/>
      <c r="ED95" s="21"/>
      <c r="EE95" s="21"/>
      <c r="EF95" s="21"/>
      <c r="EG95" s="21"/>
      <c r="EH95" s="21"/>
      <c r="EI95" s="21"/>
      <c r="EJ95" s="21"/>
      <c r="EK95" s="21"/>
      <c r="EL95" s="21"/>
      <c r="EM95" s="21"/>
      <c r="EN95" s="21"/>
      <c r="EO95" s="21"/>
    </row>
    <row r="96" spans="1:145" ht="12.75" customHeight="1">
      <c r="A96" s="112"/>
      <c r="B96" s="112"/>
      <c r="C96" s="112"/>
      <c r="D96" s="21"/>
      <c r="E96" s="21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12"/>
      <c r="AG96" s="112"/>
      <c r="AH96" s="112"/>
      <c r="AI96" s="112"/>
      <c r="AJ96" s="112"/>
      <c r="AK96" s="112"/>
      <c r="AL96" s="112"/>
      <c r="AM96" s="112"/>
      <c r="AN96" s="112"/>
      <c r="AO96" s="112"/>
      <c r="AP96" s="112"/>
      <c r="AQ96" s="112"/>
      <c r="AR96" s="112"/>
      <c r="AS96" s="112"/>
      <c r="AT96" s="112"/>
      <c r="AU96" s="112"/>
      <c r="AV96" s="112"/>
      <c r="AW96" s="112"/>
      <c r="AX96" s="112"/>
      <c r="AY96" s="112"/>
      <c r="AZ96" s="112"/>
      <c r="BA96" s="112"/>
      <c r="BB96" s="112"/>
      <c r="BC96" s="112"/>
      <c r="BD96" s="112"/>
      <c r="BE96" s="112"/>
      <c r="BF96" s="112"/>
      <c r="BG96" s="112"/>
      <c r="BH96" s="112"/>
      <c r="BI96" s="112"/>
      <c r="BJ96" s="112"/>
      <c r="BK96" s="112"/>
      <c r="BL96" s="112"/>
      <c r="BM96" s="112"/>
      <c r="BN96" s="112"/>
      <c r="BO96" s="112"/>
      <c r="BP96" s="112"/>
      <c r="BQ96" s="112"/>
      <c r="BR96" s="112"/>
      <c r="BS96" s="112"/>
      <c r="BT96" s="112"/>
      <c r="BU96" s="112"/>
      <c r="BV96" s="112"/>
      <c r="BW96" s="112"/>
      <c r="BX96" s="112"/>
      <c r="BY96" s="112"/>
      <c r="BZ96" s="112"/>
      <c r="CA96" s="112"/>
      <c r="CB96" s="112"/>
      <c r="CC96" s="112"/>
      <c r="CD96" s="112"/>
      <c r="CE96" s="112"/>
      <c r="CF96" s="112"/>
      <c r="CG96" s="112"/>
      <c r="CH96" s="112"/>
      <c r="CI96" s="112"/>
      <c r="CJ96" s="112"/>
      <c r="CK96" s="112"/>
      <c r="CL96" s="112"/>
      <c r="CM96" s="112"/>
      <c r="CN96" s="112"/>
      <c r="CO96" s="112"/>
      <c r="CP96" s="112"/>
      <c r="CQ96" s="112"/>
      <c r="CR96" s="112"/>
      <c r="CS96" s="112"/>
      <c r="CT96" s="112"/>
      <c r="CU96" s="112"/>
      <c r="CV96" s="112"/>
      <c r="CW96" s="112"/>
      <c r="CX96" s="112"/>
      <c r="CY96" s="112"/>
      <c r="CZ96" s="112"/>
      <c r="DA96" s="112"/>
      <c r="DB96" s="112"/>
      <c r="DC96" s="112"/>
      <c r="DD96" s="112"/>
      <c r="DE96" s="112"/>
      <c r="DF96" s="112"/>
      <c r="DG96" s="112"/>
      <c r="DH96" s="112"/>
      <c r="DI96" s="112"/>
      <c r="DJ96" s="112"/>
      <c r="DK96" s="112"/>
      <c r="DL96" s="112"/>
      <c r="DM96" s="112"/>
      <c r="DN96" s="112"/>
      <c r="DO96" s="112"/>
      <c r="DP96" s="112"/>
      <c r="DQ96" s="112"/>
      <c r="DR96" s="112"/>
      <c r="DS96" s="112"/>
      <c r="DT96" s="112"/>
      <c r="DU96" s="112"/>
      <c r="DV96" s="21"/>
      <c r="DW96" s="21"/>
      <c r="DX96" s="21"/>
      <c r="DY96" s="21"/>
      <c r="DZ96" s="21"/>
      <c r="EA96" s="21"/>
      <c r="EB96" s="21"/>
      <c r="EC96" s="21"/>
      <c r="ED96" s="21"/>
      <c r="EE96" s="21"/>
      <c r="EF96" s="21"/>
      <c r="EG96" s="21"/>
      <c r="EH96" s="21"/>
      <c r="EI96" s="21"/>
      <c r="EJ96" s="21"/>
      <c r="EK96" s="21"/>
      <c r="EL96" s="21"/>
      <c r="EM96" s="21"/>
      <c r="EN96" s="21"/>
      <c r="EO96" s="21"/>
    </row>
    <row r="97" spans="1:145" ht="12.75" customHeight="1">
      <c r="A97" s="112"/>
      <c r="B97" s="112"/>
      <c r="C97" s="112"/>
      <c r="D97" s="21"/>
      <c r="E97" s="21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12"/>
      <c r="AG97" s="112"/>
      <c r="AH97" s="112"/>
      <c r="AI97" s="112"/>
      <c r="AJ97" s="112"/>
      <c r="AK97" s="112"/>
      <c r="AL97" s="112"/>
      <c r="AM97" s="112"/>
      <c r="AN97" s="112"/>
      <c r="AO97" s="112"/>
      <c r="AP97" s="112"/>
      <c r="AQ97" s="112"/>
      <c r="AR97" s="112"/>
      <c r="AS97" s="112"/>
      <c r="AT97" s="112"/>
      <c r="AU97" s="112"/>
      <c r="AV97" s="112"/>
      <c r="AW97" s="112"/>
      <c r="AX97" s="112"/>
      <c r="AY97" s="112"/>
      <c r="AZ97" s="112"/>
      <c r="BA97" s="112"/>
      <c r="BB97" s="112"/>
      <c r="BC97" s="112"/>
      <c r="BD97" s="112"/>
      <c r="BE97" s="112"/>
      <c r="BF97" s="112"/>
      <c r="BG97" s="112"/>
      <c r="BH97" s="112"/>
      <c r="BI97" s="112"/>
      <c r="BJ97" s="112"/>
      <c r="BK97" s="112"/>
      <c r="BL97" s="112"/>
      <c r="BM97" s="112"/>
      <c r="BN97" s="112"/>
      <c r="BO97" s="112"/>
      <c r="BP97" s="112"/>
      <c r="BQ97" s="112"/>
      <c r="BR97" s="112"/>
      <c r="BS97" s="112"/>
      <c r="BT97" s="112"/>
      <c r="BU97" s="112"/>
      <c r="BV97" s="112"/>
      <c r="BW97" s="112"/>
      <c r="BX97" s="112"/>
      <c r="BY97" s="112"/>
      <c r="BZ97" s="112"/>
      <c r="CA97" s="112"/>
      <c r="CB97" s="112"/>
      <c r="CC97" s="112"/>
      <c r="CD97" s="112"/>
      <c r="CE97" s="112"/>
      <c r="CF97" s="112"/>
      <c r="CG97" s="112"/>
      <c r="CH97" s="112"/>
      <c r="CI97" s="112"/>
      <c r="CJ97" s="112"/>
      <c r="CK97" s="112"/>
      <c r="CL97" s="112"/>
      <c r="CM97" s="112"/>
      <c r="CN97" s="112"/>
      <c r="CO97" s="112"/>
      <c r="CP97" s="112"/>
      <c r="CQ97" s="112"/>
      <c r="CR97" s="112"/>
      <c r="CS97" s="112"/>
      <c r="CT97" s="112"/>
      <c r="CU97" s="112"/>
      <c r="CV97" s="112"/>
      <c r="CW97" s="112"/>
      <c r="CX97" s="112"/>
      <c r="CY97" s="112"/>
      <c r="CZ97" s="112"/>
      <c r="DA97" s="112"/>
      <c r="DB97" s="112"/>
      <c r="DC97" s="112"/>
      <c r="DD97" s="112"/>
      <c r="DE97" s="112"/>
      <c r="DF97" s="112"/>
      <c r="DG97" s="112"/>
      <c r="DH97" s="112"/>
      <c r="DI97" s="112"/>
      <c r="DJ97" s="112"/>
      <c r="DK97" s="112"/>
      <c r="DL97" s="112"/>
      <c r="DM97" s="112"/>
      <c r="DN97" s="112"/>
      <c r="DO97" s="112"/>
      <c r="DP97" s="112"/>
      <c r="DQ97" s="112"/>
      <c r="DR97" s="112"/>
      <c r="DS97" s="112"/>
      <c r="DT97" s="112"/>
      <c r="DU97" s="112"/>
      <c r="DV97" s="21"/>
      <c r="DW97" s="21"/>
      <c r="DX97" s="21"/>
      <c r="DY97" s="21"/>
      <c r="DZ97" s="21"/>
      <c r="EA97" s="21"/>
      <c r="EB97" s="21"/>
      <c r="EC97" s="21"/>
      <c r="ED97" s="21"/>
      <c r="EE97" s="21"/>
      <c r="EF97" s="21"/>
      <c r="EG97" s="21"/>
      <c r="EH97" s="21"/>
      <c r="EI97" s="21"/>
      <c r="EJ97" s="21"/>
      <c r="EK97" s="21"/>
      <c r="EL97" s="21"/>
      <c r="EM97" s="21"/>
      <c r="EN97" s="21"/>
      <c r="EO97" s="21"/>
    </row>
    <row r="98" spans="1:145" ht="12.75" customHeight="1">
      <c r="A98" s="112"/>
      <c r="B98" s="112"/>
      <c r="C98" s="112"/>
      <c r="D98" s="21"/>
      <c r="E98" s="21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12"/>
      <c r="AG98" s="112"/>
      <c r="AH98" s="112"/>
      <c r="AI98" s="112"/>
      <c r="AJ98" s="112"/>
      <c r="AK98" s="112"/>
      <c r="AL98" s="112"/>
      <c r="AM98" s="112"/>
      <c r="AN98" s="112"/>
      <c r="AO98" s="112"/>
      <c r="AP98" s="112"/>
      <c r="AQ98" s="112"/>
      <c r="AR98" s="112"/>
      <c r="AS98" s="112"/>
      <c r="AT98" s="112"/>
      <c r="AU98" s="112"/>
      <c r="AV98" s="112"/>
      <c r="AW98" s="112"/>
      <c r="AX98" s="112"/>
      <c r="AY98" s="112"/>
      <c r="AZ98" s="112"/>
      <c r="BA98" s="112"/>
      <c r="BB98" s="112"/>
      <c r="BC98" s="112"/>
      <c r="BD98" s="112"/>
      <c r="BE98" s="112"/>
      <c r="BF98" s="112"/>
      <c r="BG98" s="112"/>
      <c r="BH98" s="112"/>
      <c r="BI98" s="112"/>
      <c r="BJ98" s="112"/>
      <c r="BK98" s="112"/>
      <c r="BL98" s="112"/>
      <c r="BM98" s="112"/>
      <c r="BN98" s="112"/>
      <c r="BO98" s="112"/>
      <c r="BP98" s="112"/>
      <c r="BQ98" s="112"/>
      <c r="BR98" s="112"/>
      <c r="BS98" s="112"/>
      <c r="BT98" s="112"/>
      <c r="BU98" s="112"/>
      <c r="BV98" s="112"/>
      <c r="BW98" s="112"/>
      <c r="BX98" s="112"/>
      <c r="BY98" s="112"/>
      <c r="BZ98" s="112"/>
      <c r="CA98" s="112"/>
      <c r="CB98" s="112"/>
      <c r="CC98" s="112"/>
      <c r="CD98" s="112"/>
      <c r="CE98" s="112"/>
      <c r="CF98" s="112"/>
      <c r="CG98" s="112"/>
      <c r="CH98" s="112"/>
      <c r="CI98" s="112"/>
      <c r="CJ98" s="112"/>
      <c r="CK98" s="112"/>
      <c r="CL98" s="112"/>
      <c r="CM98" s="112"/>
      <c r="CN98" s="112"/>
      <c r="CO98" s="112"/>
      <c r="CP98" s="112"/>
      <c r="CQ98" s="112"/>
      <c r="CR98" s="112"/>
      <c r="CS98" s="112"/>
      <c r="CT98" s="112"/>
      <c r="CU98" s="112"/>
      <c r="CV98" s="112"/>
      <c r="CW98" s="112"/>
      <c r="CX98" s="112"/>
      <c r="CY98" s="112"/>
      <c r="CZ98" s="112"/>
      <c r="DA98" s="112"/>
      <c r="DB98" s="112"/>
      <c r="DC98" s="112"/>
      <c r="DD98" s="112"/>
      <c r="DE98" s="112"/>
      <c r="DF98" s="112"/>
      <c r="DG98" s="112"/>
      <c r="DH98" s="112"/>
      <c r="DI98" s="112"/>
      <c r="DJ98" s="112"/>
      <c r="DK98" s="112"/>
      <c r="DL98" s="112"/>
      <c r="DM98" s="112"/>
      <c r="DN98" s="112"/>
      <c r="DO98" s="112"/>
      <c r="DP98" s="112"/>
      <c r="DQ98" s="112"/>
      <c r="DR98" s="112"/>
      <c r="DS98" s="112"/>
      <c r="DT98" s="112"/>
      <c r="DU98" s="112"/>
      <c r="DV98" s="21"/>
      <c r="DW98" s="21"/>
      <c r="DX98" s="21"/>
      <c r="DY98" s="21"/>
      <c r="DZ98" s="21"/>
      <c r="EA98" s="21"/>
      <c r="EB98" s="21"/>
      <c r="EC98" s="21"/>
      <c r="ED98" s="21"/>
      <c r="EE98" s="21"/>
      <c r="EF98" s="21"/>
      <c r="EG98" s="21"/>
      <c r="EH98" s="21"/>
      <c r="EI98" s="21"/>
      <c r="EJ98" s="21"/>
      <c r="EK98" s="21"/>
      <c r="EL98" s="21"/>
      <c r="EM98" s="21"/>
      <c r="EN98" s="21"/>
      <c r="EO98" s="21"/>
    </row>
    <row r="99" spans="1:145" ht="12.75" customHeight="1">
      <c r="A99" s="112"/>
      <c r="B99" s="112"/>
      <c r="C99" s="112"/>
      <c r="D99" s="21"/>
      <c r="E99" s="21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12"/>
      <c r="AG99" s="112"/>
      <c r="AH99" s="112"/>
      <c r="AI99" s="112"/>
      <c r="AJ99" s="112"/>
      <c r="AK99" s="112"/>
      <c r="AL99" s="112"/>
      <c r="AM99" s="112"/>
      <c r="AN99" s="112"/>
      <c r="AO99" s="112"/>
      <c r="AP99" s="112"/>
      <c r="AQ99" s="112"/>
      <c r="AR99" s="112"/>
      <c r="AS99" s="112"/>
      <c r="AT99" s="112"/>
      <c r="AU99" s="112"/>
      <c r="AV99" s="112"/>
      <c r="AW99" s="112"/>
      <c r="AX99" s="112"/>
      <c r="AY99" s="112"/>
      <c r="AZ99" s="112"/>
      <c r="BA99" s="112"/>
      <c r="BB99" s="112"/>
      <c r="BC99" s="112"/>
      <c r="BD99" s="112"/>
      <c r="BE99" s="112"/>
      <c r="BF99" s="112"/>
      <c r="BG99" s="112"/>
      <c r="BH99" s="112"/>
      <c r="BI99" s="112"/>
      <c r="BJ99" s="112"/>
      <c r="BK99" s="112"/>
      <c r="BL99" s="112"/>
      <c r="BM99" s="112"/>
      <c r="BN99" s="112"/>
      <c r="BO99" s="112"/>
      <c r="BP99" s="112"/>
      <c r="BQ99" s="112"/>
      <c r="BR99" s="112"/>
      <c r="BS99" s="112"/>
      <c r="BT99" s="112"/>
      <c r="BU99" s="112"/>
      <c r="BV99" s="112"/>
      <c r="BW99" s="112"/>
      <c r="BX99" s="112"/>
      <c r="BY99" s="112"/>
      <c r="BZ99" s="112"/>
      <c r="CA99" s="112"/>
      <c r="CB99" s="112"/>
      <c r="CC99" s="112"/>
      <c r="CD99" s="112"/>
      <c r="CE99" s="112"/>
      <c r="CF99" s="112"/>
      <c r="CG99" s="112"/>
      <c r="CH99" s="112"/>
      <c r="CI99" s="112"/>
      <c r="CJ99" s="112"/>
      <c r="CK99" s="112"/>
      <c r="CL99" s="112"/>
      <c r="CM99" s="112"/>
      <c r="CN99" s="112"/>
      <c r="CO99" s="112"/>
      <c r="CP99" s="112"/>
      <c r="CQ99" s="112"/>
      <c r="CR99" s="112"/>
      <c r="CS99" s="112"/>
      <c r="CT99" s="112"/>
      <c r="CU99" s="112"/>
      <c r="CV99" s="112"/>
      <c r="CW99" s="112"/>
      <c r="CX99" s="112"/>
      <c r="CY99" s="112"/>
      <c r="CZ99" s="112"/>
      <c r="DA99" s="112"/>
      <c r="DB99" s="112"/>
      <c r="DC99" s="112"/>
      <c r="DD99" s="112"/>
      <c r="DE99" s="112"/>
      <c r="DF99" s="112"/>
      <c r="DG99" s="112"/>
      <c r="DH99" s="112"/>
      <c r="DI99" s="112"/>
      <c r="DJ99" s="112"/>
      <c r="DK99" s="112"/>
      <c r="DL99" s="112"/>
      <c r="DM99" s="112"/>
      <c r="DN99" s="112"/>
      <c r="DO99" s="112"/>
      <c r="DP99" s="112"/>
      <c r="DQ99" s="112"/>
      <c r="DR99" s="112"/>
      <c r="DS99" s="112"/>
      <c r="DT99" s="112"/>
      <c r="DU99" s="112"/>
      <c r="DV99" s="21"/>
      <c r="DW99" s="21"/>
      <c r="DX99" s="21"/>
      <c r="DY99" s="21"/>
      <c r="DZ99" s="21"/>
      <c r="EA99" s="21"/>
      <c r="EB99" s="21"/>
      <c r="EC99" s="21"/>
      <c r="ED99" s="21"/>
      <c r="EE99" s="21"/>
      <c r="EF99" s="21"/>
      <c r="EG99" s="21"/>
      <c r="EH99" s="21"/>
      <c r="EI99" s="21"/>
      <c r="EJ99" s="21"/>
      <c r="EK99" s="21"/>
      <c r="EL99" s="21"/>
      <c r="EM99" s="21"/>
      <c r="EN99" s="21"/>
      <c r="EO99" s="21"/>
    </row>
    <row r="100" spans="1:145" ht="12.75" customHeight="1">
      <c r="A100" s="112"/>
      <c r="B100" s="112"/>
      <c r="C100" s="112"/>
      <c r="D100" s="21"/>
      <c r="E100" s="21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12"/>
      <c r="AG100" s="112"/>
      <c r="AH100" s="112"/>
      <c r="AI100" s="112"/>
      <c r="AJ100" s="112"/>
      <c r="AK100" s="112"/>
      <c r="AL100" s="112"/>
      <c r="AM100" s="112"/>
      <c r="AN100" s="112"/>
      <c r="AO100" s="112"/>
      <c r="AP100" s="112"/>
      <c r="AQ100" s="112"/>
      <c r="AR100" s="112"/>
      <c r="AS100" s="112"/>
      <c r="AT100" s="112"/>
      <c r="AU100" s="112"/>
      <c r="AV100" s="112"/>
      <c r="AW100" s="112"/>
      <c r="AX100" s="112"/>
      <c r="AY100" s="112"/>
      <c r="AZ100" s="112"/>
      <c r="BA100" s="112"/>
      <c r="BB100" s="112"/>
      <c r="BC100" s="112"/>
      <c r="BD100" s="112"/>
      <c r="BE100" s="112"/>
      <c r="BF100" s="112"/>
      <c r="BG100" s="112"/>
      <c r="BH100" s="112"/>
      <c r="BI100" s="112"/>
      <c r="BJ100" s="112"/>
      <c r="BK100" s="112"/>
      <c r="BL100" s="112"/>
      <c r="BM100" s="112"/>
      <c r="BN100" s="112"/>
      <c r="BO100" s="112"/>
      <c r="BP100" s="112"/>
      <c r="BQ100" s="112"/>
      <c r="BR100" s="112"/>
      <c r="BS100" s="112"/>
      <c r="BT100" s="112"/>
      <c r="BU100" s="112"/>
      <c r="BV100" s="112"/>
      <c r="BW100" s="112"/>
      <c r="BX100" s="112"/>
      <c r="BY100" s="112"/>
      <c r="BZ100" s="112"/>
      <c r="CA100" s="112"/>
      <c r="CB100" s="112"/>
      <c r="CC100" s="112"/>
      <c r="CD100" s="112"/>
      <c r="CE100" s="112"/>
      <c r="CF100" s="112"/>
      <c r="CG100" s="112"/>
      <c r="CH100" s="112"/>
      <c r="CI100" s="112"/>
      <c r="CJ100" s="112"/>
      <c r="CK100" s="112"/>
      <c r="CL100" s="112"/>
      <c r="CM100" s="112"/>
      <c r="CN100" s="112"/>
      <c r="CO100" s="112"/>
      <c r="CP100" s="112"/>
      <c r="CQ100" s="112"/>
      <c r="CR100" s="112"/>
      <c r="CS100" s="112"/>
      <c r="CT100" s="112"/>
      <c r="CU100" s="112"/>
      <c r="CV100" s="112"/>
      <c r="CW100" s="112"/>
      <c r="CX100" s="112"/>
      <c r="CY100" s="112"/>
      <c r="CZ100" s="112"/>
      <c r="DA100" s="112"/>
      <c r="DB100" s="112"/>
      <c r="DC100" s="112"/>
      <c r="DD100" s="112"/>
      <c r="DE100" s="112"/>
      <c r="DF100" s="112"/>
      <c r="DG100" s="112"/>
      <c r="DH100" s="112"/>
      <c r="DI100" s="112"/>
      <c r="DJ100" s="112"/>
      <c r="DK100" s="112"/>
      <c r="DL100" s="112"/>
      <c r="DM100" s="112"/>
      <c r="DN100" s="112"/>
      <c r="DO100" s="112"/>
      <c r="DP100" s="112"/>
      <c r="DQ100" s="112"/>
      <c r="DR100" s="112"/>
      <c r="DS100" s="112"/>
      <c r="DT100" s="112"/>
      <c r="DU100" s="112"/>
      <c r="DV100" s="21"/>
      <c r="DW100" s="21"/>
      <c r="DX100" s="21"/>
      <c r="DY100" s="21"/>
      <c r="DZ100" s="21"/>
      <c r="EA100" s="21"/>
      <c r="EB100" s="21"/>
      <c r="EC100" s="21"/>
      <c r="ED100" s="21"/>
      <c r="EE100" s="21"/>
      <c r="EF100" s="21"/>
      <c r="EG100" s="21"/>
      <c r="EH100" s="21"/>
      <c r="EI100" s="21"/>
      <c r="EJ100" s="21"/>
      <c r="EK100" s="21"/>
      <c r="EL100" s="21"/>
      <c r="EM100" s="21"/>
      <c r="EN100" s="21"/>
      <c r="EO100" s="21"/>
    </row>
    <row r="101" spans="1:145" ht="12.75" customHeight="1">
      <c r="A101" s="112"/>
      <c r="B101" s="112"/>
      <c r="C101" s="112"/>
      <c r="D101" s="21"/>
      <c r="E101" s="21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12"/>
      <c r="AG101" s="112"/>
      <c r="AH101" s="112"/>
      <c r="AI101" s="112"/>
      <c r="AJ101" s="112"/>
      <c r="AK101" s="112"/>
      <c r="AL101" s="112"/>
      <c r="AM101" s="112"/>
      <c r="AN101" s="112"/>
      <c r="AO101" s="112"/>
      <c r="AP101" s="112"/>
      <c r="AQ101" s="112"/>
      <c r="AR101" s="112"/>
      <c r="AS101" s="112"/>
      <c r="AT101" s="112"/>
      <c r="AU101" s="112"/>
      <c r="AV101" s="112"/>
      <c r="AW101" s="112"/>
      <c r="AX101" s="112"/>
      <c r="AY101" s="112"/>
      <c r="AZ101" s="112"/>
      <c r="BA101" s="112"/>
      <c r="BB101" s="112"/>
      <c r="BC101" s="112"/>
      <c r="BD101" s="112"/>
      <c r="BE101" s="112"/>
      <c r="BF101" s="112"/>
      <c r="BG101" s="112"/>
      <c r="BH101" s="112"/>
      <c r="BI101" s="112"/>
      <c r="BJ101" s="112"/>
      <c r="BK101" s="112"/>
      <c r="BL101" s="112"/>
      <c r="BM101" s="112"/>
      <c r="BN101" s="112"/>
      <c r="BO101" s="112"/>
      <c r="BP101" s="112"/>
      <c r="BQ101" s="112"/>
      <c r="BR101" s="112"/>
      <c r="BS101" s="112"/>
      <c r="BT101" s="112"/>
      <c r="BU101" s="112"/>
      <c r="BV101" s="112"/>
      <c r="BW101" s="112"/>
      <c r="BX101" s="112"/>
      <c r="BY101" s="112"/>
      <c r="BZ101" s="112"/>
      <c r="CA101" s="112"/>
      <c r="CB101" s="112"/>
      <c r="CC101" s="112"/>
      <c r="CD101" s="112"/>
      <c r="CE101" s="112"/>
      <c r="CF101" s="112"/>
      <c r="CG101" s="112"/>
      <c r="CH101" s="112"/>
      <c r="CI101" s="112"/>
      <c r="CJ101" s="112"/>
      <c r="CK101" s="112"/>
      <c r="CL101" s="112"/>
      <c r="CM101" s="112"/>
      <c r="CN101" s="112"/>
      <c r="CO101" s="112"/>
      <c r="CP101" s="112"/>
      <c r="CQ101" s="112"/>
      <c r="CR101" s="112"/>
      <c r="CS101" s="112"/>
      <c r="CT101" s="112"/>
      <c r="CU101" s="112"/>
      <c r="CV101" s="112"/>
      <c r="CW101" s="112"/>
      <c r="CX101" s="112"/>
      <c r="CY101" s="112"/>
      <c r="CZ101" s="112"/>
      <c r="DA101" s="112"/>
      <c r="DB101" s="112"/>
      <c r="DC101" s="112"/>
      <c r="DD101" s="112"/>
      <c r="DE101" s="112"/>
      <c r="DF101" s="112"/>
      <c r="DG101" s="112"/>
      <c r="DH101" s="112"/>
      <c r="DI101" s="112"/>
      <c r="DJ101" s="112"/>
      <c r="DK101" s="112"/>
      <c r="DL101" s="112"/>
      <c r="DM101" s="112"/>
      <c r="DN101" s="112"/>
      <c r="DO101" s="112"/>
      <c r="DP101" s="112"/>
      <c r="DQ101" s="112"/>
      <c r="DR101" s="112"/>
      <c r="DS101" s="112"/>
      <c r="DT101" s="112"/>
      <c r="DU101" s="112"/>
      <c r="DV101" s="21"/>
      <c r="DW101" s="21"/>
      <c r="DX101" s="21"/>
      <c r="DY101" s="21"/>
      <c r="DZ101" s="21"/>
      <c r="EA101" s="21"/>
      <c r="EB101" s="21"/>
      <c r="EC101" s="21"/>
      <c r="ED101" s="21"/>
      <c r="EE101" s="21"/>
      <c r="EF101" s="21"/>
      <c r="EG101" s="21"/>
      <c r="EH101" s="21"/>
      <c r="EI101" s="21"/>
      <c r="EJ101" s="21"/>
      <c r="EK101" s="21"/>
      <c r="EL101" s="21"/>
      <c r="EM101" s="21"/>
      <c r="EN101" s="21"/>
      <c r="EO101" s="21"/>
    </row>
    <row r="102" spans="1:145" ht="12.75" customHeight="1">
      <c r="A102" s="112"/>
      <c r="B102" s="112"/>
      <c r="C102" s="112"/>
      <c r="D102" s="21"/>
      <c r="E102" s="21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12"/>
      <c r="AG102" s="112"/>
      <c r="AH102" s="112"/>
      <c r="AI102" s="112"/>
      <c r="AJ102" s="112"/>
      <c r="AK102" s="112"/>
      <c r="AL102" s="112"/>
      <c r="AM102" s="112"/>
      <c r="AN102" s="112"/>
      <c r="AO102" s="112"/>
      <c r="AP102" s="112"/>
      <c r="AQ102" s="112"/>
      <c r="AR102" s="112"/>
      <c r="AS102" s="112"/>
      <c r="AT102" s="112"/>
      <c r="AU102" s="112"/>
      <c r="AV102" s="112"/>
      <c r="AW102" s="112"/>
      <c r="AX102" s="112"/>
      <c r="AY102" s="112"/>
      <c r="AZ102" s="112"/>
      <c r="BA102" s="112"/>
      <c r="BB102" s="112"/>
      <c r="BC102" s="112"/>
      <c r="BD102" s="112"/>
      <c r="BE102" s="112"/>
      <c r="BF102" s="112"/>
      <c r="BG102" s="112"/>
      <c r="BH102" s="112"/>
      <c r="BI102" s="112"/>
      <c r="BJ102" s="112"/>
      <c r="BK102" s="112"/>
      <c r="BL102" s="112"/>
      <c r="BM102" s="112"/>
      <c r="BN102" s="112"/>
      <c r="BO102" s="112"/>
      <c r="BP102" s="112"/>
      <c r="BQ102" s="112"/>
      <c r="BR102" s="112"/>
      <c r="BS102" s="112"/>
      <c r="BT102" s="112"/>
      <c r="BU102" s="112"/>
      <c r="BV102" s="112"/>
      <c r="BW102" s="112"/>
      <c r="BX102" s="112"/>
      <c r="BY102" s="112"/>
      <c r="BZ102" s="112"/>
      <c r="CA102" s="112"/>
      <c r="CB102" s="112"/>
      <c r="CC102" s="112"/>
      <c r="CD102" s="112"/>
      <c r="CE102" s="112"/>
      <c r="CF102" s="112"/>
      <c r="CG102" s="112"/>
      <c r="CH102" s="112"/>
      <c r="CI102" s="112"/>
      <c r="CJ102" s="112"/>
      <c r="CK102" s="112"/>
      <c r="CL102" s="112"/>
      <c r="CM102" s="112"/>
      <c r="CN102" s="112"/>
      <c r="CO102" s="112"/>
      <c r="CP102" s="112"/>
      <c r="CQ102" s="112"/>
      <c r="CR102" s="112"/>
      <c r="CS102" s="112"/>
      <c r="CT102" s="112"/>
      <c r="CU102" s="112"/>
      <c r="CV102" s="112"/>
      <c r="CW102" s="112"/>
      <c r="CX102" s="112"/>
      <c r="CY102" s="112"/>
      <c r="CZ102" s="112"/>
      <c r="DA102" s="112"/>
      <c r="DB102" s="112"/>
      <c r="DC102" s="112"/>
      <c r="DD102" s="112"/>
      <c r="DE102" s="112"/>
      <c r="DF102" s="112"/>
      <c r="DG102" s="112"/>
      <c r="DH102" s="112"/>
      <c r="DI102" s="112"/>
      <c r="DJ102" s="112"/>
      <c r="DK102" s="112"/>
      <c r="DL102" s="112"/>
      <c r="DM102" s="112"/>
      <c r="DN102" s="112"/>
      <c r="DO102" s="112"/>
      <c r="DP102" s="112"/>
      <c r="DQ102" s="112"/>
      <c r="DR102" s="112"/>
      <c r="DS102" s="112"/>
      <c r="DT102" s="112"/>
      <c r="DU102" s="112"/>
      <c r="DV102" s="21"/>
      <c r="DW102" s="21"/>
      <c r="DX102" s="21"/>
      <c r="DY102" s="21"/>
      <c r="DZ102" s="21"/>
      <c r="EA102" s="21"/>
      <c r="EB102" s="21"/>
      <c r="EC102" s="21"/>
      <c r="ED102" s="21"/>
      <c r="EE102" s="21"/>
      <c r="EF102" s="21"/>
      <c r="EG102" s="21"/>
      <c r="EH102" s="21"/>
      <c r="EI102" s="21"/>
      <c r="EJ102" s="21"/>
      <c r="EK102" s="21"/>
      <c r="EL102" s="21"/>
      <c r="EM102" s="21"/>
      <c r="EN102" s="21"/>
      <c r="EO102" s="21"/>
    </row>
    <row r="103" spans="1:145" ht="12.75" customHeight="1">
      <c r="A103" s="112"/>
      <c r="B103" s="112"/>
      <c r="C103" s="112"/>
      <c r="D103" s="21"/>
      <c r="E103" s="21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12"/>
      <c r="AG103" s="112"/>
      <c r="AH103" s="112"/>
      <c r="AI103" s="112"/>
      <c r="AJ103" s="112"/>
      <c r="AK103" s="112"/>
      <c r="AL103" s="112"/>
      <c r="AM103" s="112"/>
      <c r="AN103" s="112"/>
      <c r="AO103" s="112"/>
      <c r="AP103" s="112"/>
      <c r="AQ103" s="112"/>
      <c r="AR103" s="112"/>
      <c r="AS103" s="112"/>
      <c r="AT103" s="112"/>
      <c r="AU103" s="112"/>
      <c r="AV103" s="112"/>
      <c r="AW103" s="112"/>
      <c r="AX103" s="112"/>
      <c r="AY103" s="112"/>
      <c r="AZ103" s="112"/>
      <c r="BA103" s="112"/>
      <c r="BB103" s="112"/>
      <c r="BC103" s="112"/>
      <c r="BD103" s="112"/>
      <c r="BE103" s="112"/>
      <c r="BF103" s="112"/>
      <c r="BG103" s="112"/>
      <c r="BH103" s="112"/>
      <c r="BI103" s="112"/>
      <c r="BJ103" s="112"/>
      <c r="BK103" s="112"/>
      <c r="BL103" s="112"/>
      <c r="BM103" s="112"/>
      <c r="BN103" s="112"/>
      <c r="BO103" s="112"/>
      <c r="BP103" s="112"/>
      <c r="BQ103" s="112"/>
      <c r="BR103" s="112"/>
      <c r="BS103" s="112"/>
      <c r="BT103" s="112"/>
      <c r="BU103" s="112"/>
      <c r="BV103" s="112"/>
      <c r="BW103" s="112"/>
      <c r="BX103" s="112"/>
      <c r="BY103" s="112"/>
      <c r="BZ103" s="112"/>
      <c r="CA103" s="112"/>
      <c r="CB103" s="112"/>
      <c r="CC103" s="112"/>
      <c r="CD103" s="112"/>
      <c r="CE103" s="112"/>
      <c r="CF103" s="112"/>
      <c r="CG103" s="112"/>
      <c r="CH103" s="112"/>
      <c r="CI103" s="112"/>
      <c r="CJ103" s="112"/>
      <c r="CK103" s="112"/>
      <c r="CL103" s="112"/>
      <c r="CM103" s="112"/>
      <c r="CN103" s="112"/>
      <c r="CO103" s="112"/>
      <c r="CP103" s="112"/>
      <c r="CQ103" s="112"/>
      <c r="CR103" s="112"/>
      <c r="CS103" s="112"/>
      <c r="CT103" s="112"/>
      <c r="CU103" s="112"/>
      <c r="CV103" s="112"/>
      <c r="CW103" s="112"/>
      <c r="CX103" s="112"/>
      <c r="CY103" s="112"/>
      <c r="CZ103" s="112"/>
      <c r="DA103" s="112"/>
      <c r="DB103" s="112"/>
      <c r="DC103" s="112"/>
      <c r="DD103" s="112"/>
      <c r="DE103" s="112"/>
      <c r="DF103" s="112"/>
      <c r="DG103" s="112"/>
      <c r="DH103" s="112"/>
      <c r="DI103" s="112"/>
      <c r="DJ103" s="112"/>
      <c r="DK103" s="112"/>
      <c r="DL103" s="112"/>
      <c r="DM103" s="112"/>
      <c r="DN103" s="112"/>
      <c r="DO103" s="112"/>
      <c r="DP103" s="112"/>
      <c r="DQ103" s="112"/>
      <c r="DR103" s="112"/>
      <c r="DS103" s="112"/>
      <c r="DT103" s="112"/>
      <c r="DU103" s="112"/>
      <c r="DV103" s="21"/>
      <c r="DW103" s="21"/>
      <c r="DX103" s="21"/>
      <c r="DY103" s="21"/>
      <c r="DZ103" s="21"/>
      <c r="EA103" s="21"/>
      <c r="EB103" s="21"/>
      <c r="EC103" s="21"/>
      <c r="ED103" s="21"/>
      <c r="EE103" s="21"/>
      <c r="EF103" s="21"/>
      <c r="EG103" s="21"/>
      <c r="EH103" s="21"/>
      <c r="EI103" s="21"/>
      <c r="EJ103" s="21"/>
      <c r="EK103" s="21"/>
      <c r="EL103" s="21"/>
      <c r="EM103" s="21"/>
      <c r="EN103" s="21"/>
      <c r="EO103" s="21"/>
    </row>
    <row r="104" spans="1:145" ht="12.75" customHeight="1">
      <c r="A104" s="112"/>
      <c r="B104" s="112"/>
      <c r="C104" s="112"/>
      <c r="D104" s="21"/>
      <c r="E104" s="21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12"/>
      <c r="AG104" s="112"/>
      <c r="AH104" s="112"/>
      <c r="AI104" s="112"/>
      <c r="AJ104" s="112"/>
      <c r="AK104" s="112"/>
      <c r="AL104" s="112"/>
      <c r="AM104" s="112"/>
      <c r="AN104" s="112"/>
      <c r="AO104" s="112"/>
      <c r="AP104" s="112"/>
      <c r="AQ104" s="112"/>
      <c r="AR104" s="112"/>
      <c r="AS104" s="112"/>
      <c r="AT104" s="112"/>
      <c r="AU104" s="112"/>
      <c r="AV104" s="112"/>
      <c r="AW104" s="112"/>
      <c r="AX104" s="112"/>
      <c r="AY104" s="112"/>
      <c r="AZ104" s="112"/>
      <c r="BA104" s="112"/>
      <c r="BB104" s="112"/>
      <c r="BC104" s="112"/>
      <c r="BD104" s="112"/>
      <c r="BE104" s="112"/>
      <c r="BF104" s="112"/>
      <c r="BG104" s="112"/>
      <c r="BH104" s="112"/>
      <c r="BI104" s="112"/>
      <c r="BJ104" s="112"/>
      <c r="BK104" s="112"/>
      <c r="BL104" s="112"/>
      <c r="BM104" s="112"/>
      <c r="BN104" s="112"/>
      <c r="BO104" s="112"/>
      <c r="BP104" s="112"/>
      <c r="BQ104" s="112"/>
      <c r="BR104" s="112"/>
      <c r="BS104" s="112"/>
      <c r="BT104" s="112"/>
      <c r="BU104" s="112"/>
      <c r="BV104" s="112"/>
      <c r="BW104" s="112"/>
      <c r="BX104" s="112"/>
      <c r="BY104" s="112"/>
      <c r="BZ104" s="112"/>
      <c r="CA104" s="112"/>
      <c r="CB104" s="112"/>
      <c r="CC104" s="112"/>
      <c r="CD104" s="112"/>
      <c r="CE104" s="112"/>
      <c r="CF104" s="112"/>
      <c r="CG104" s="112"/>
      <c r="CH104" s="112"/>
      <c r="CI104" s="112"/>
      <c r="CJ104" s="112"/>
      <c r="CK104" s="112"/>
      <c r="CL104" s="112"/>
      <c r="CM104" s="112"/>
      <c r="CN104" s="112"/>
      <c r="CO104" s="112"/>
      <c r="CP104" s="112"/>
      <c r="CQ104" s="112"/>
      <c r="CR104" s="112"/>
      <c r="CS104" s="112"/>
      <c r="CT104" s="112"/>
      <c r="CU104" s="112"/>
      <c r="CV104" s="112"/>
      <c r="CW104" s="112"/>
      <c r="CX104" s="112"/>
      <c r="CY104" s="112"/>
      <c r="CZ104" s="112"/>
      <c r="DA104" s="112"/>
      <c r="DB104" s="112"/>
      <c r="DC104" s="112"/>
      <c r="DD104" s="112"/>
      <c r="DE104" s="112"/>
      <c r="DF104" s="112"/>
      <c r="DG104" s="112"/>
      <c r="DH104" s="112"/>
      <c r="DI104" s="112"/>
      <c r="DJ104" s="112"/>
      <c r="DK104" s="112"/>
      <c r="DL104" s="112"/>
      <c r="DM104" s="112"/>
      <c r="DN104" s="112"/>
      <c r="DO104" s="112"/>
      <c r="DP104" s="112"/>
      <c r="DQ104" s="112"/>
      <c r="DR104" s="112"/>
      <c r="DS104" s="112"/>
      <c r="DT104" s="112"/>
      <c r="DU104" s="112"/>
      <c r="DV104" s="21"/>
      <c r="DW104" s="21"/>
      <c r="DX104" s="21"/>
      <c r="DY104" s="21"/>
      <c r="DZ104" s="21"/>
      <c r="EA104" s="21"/>
      <c r="EB104" s="21"/>
      <c r="EC104" s="21"/>
      <c r="ED104" s="21"/>
      <c r="EE104" s="21"/>
      <c r="EF104" s="21"/>
      <c r="EG104" s="21"/>
      <c r="EH104" s="21"/>
      <c r="EI104" s="21"/>
      <c r="EJ104" s="21"/>
      <c r="EK104" s="21"/>
      <c r="EL104" s="21"/>
      <c r="EM104" s="21"/>
      <c r="EN104" s="21"/>
      <c r="EO104" s="21"/>
    </row>
    <row r="105" spans="1:145" ht="12.75" customHeight="1">
      <c r="A105" s="112"/>
      <c r="B105" s="112"/>
      <c r="C105" s="112"/>
      <c r="D105" s="21"/>
      <c r="E105" s="21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12"/>
      <c r="AG105" s="112"/>
      <c r="AH105" s="112"/>
      <c r="AI105" s="112"/>
      <c r="AJ105" s="112"/>
      <c r="AK105" s="112"/>
      <c r="AL105" s="112"/>
      <c r="AM105" s="112"/>
      <c r="AN105" s="112"/>
      <c r="AO105" s="112"/>
      <c r="AP105" s="112"/>
      <c r="AQ105" s="112"/>
      <c r="AR105" s="112"/>
      <c r="AS105" s="112"/>
      <c r="AT105" s="112"/>
      <c r="AU105" s="112"/>
      <c r="AV105" s="112"/>
      <c r="AW105" s="112"/>
      <c r="AX105" s="112"/>
      <c r="AY105" s="112"/>
      <c r="AZ105" s="112"/>
      <c r="BA105" s="112"/>
      <c r="BB105" s="112"/>
      <c r="BC105" s="112"/>
      <c r="BD105" s="112"/>
      <c r="BE105" s="112"/>
      <c r="BF105" s="112"/>
      <c r="BG105" s="112"/>
      <c r="BH105" s="112"/>
      <c r="BI105" s="112"/>
      <c r="BJ105" s="112"/>
      <c r="BK105" s="112"/>
      <c r="BL105" s="112"/>
      <c r="BM105" s="112"/>
      <c r="BN105" s="112"/>
      <c r="BO105" s="112"/>
      <c r="BP105" s="112"/>
      <c r="BQ105" s="112"/>
      <c r="BR105" s="112"/>
      <c r="BS105" s="112"/>
      <c r="BT105" s="112"/>
      <c r="BU105" s="112"/>
      <c r="BV105" s="112"/>
      <c r="BW105" s="112"/>
      <c r="BX105" s="112"/>
      <c r="BY105" s="112"/>
      <c r="BZ105" s="112"/>
      <c r="CA105" s="112"/>
      <c r="CB105" s="112"/>
      <c r="CC105" s="112"/>
      <c r="CD105" s="112"/>
      <c r="CE105" s="112"/>
      <c r="CF105" s="112"/>
      <c r="CG105" s="112"/>
      <c r="CH105" s="112"/>
      <c r="CI105" s="112"/>
      <c r="CJ105" s="112"/>
      <c r="CK105" s="112"/>
      <c r="CL105" s="112"/>
      <c r="CM105" s="112"/>
      <c r="CN105" s="112"/>
      <c r="CO105" s="112"/>
      <c r="CP105" s="112"/>
      <c r="CQ105" s="112"/>
      <c r="CR105" s="112"/>
      <c r="CS105" s="112"/>
      <c r="CT105" s="112"/>
      <c r="CU105" s="112"/>
      <c r="CV105" s="112"/>
      <c r="CW105" s="112"/>
      <c r="CX105" s="112"/>
      <c r="CY105" s="112"/>
      <c r="CZ105" s="112"/>
      <c r="DA105" s="112"/>
      <c r="DB105" s="112"/>
      <c r="DC105" s="112"/>
      <c r="DD105" s="112"/>
      <c r="DE105" s="112"/>
      <c r="DF105" s="112"/>
      <c r="DG105" s="112"/>
      <c r="DH105" s="112"/>
      <c r="DI105" s="112"/>
      <c r="DJ105" s="112"/>
      <c r="DK105" s="112"/>
      <c r="DL105" s="112"/>
      <c r="DM105" s="112"/>
      <c r="DN105" s="112"/>
      <c r="DO105" s="112"/>
      <c r="DP105" s="112"/>
      <c r="DQ105" s="112"/>
      <c r="DR105" s="112"/>
      <c r="DS105" s="112"/>
      <c r="DT105" s="112"/>
      <c r="DU105" s="112"/>
      <c r="DV105" s="21"/>
      <c r="DW105" s="21"/>
      <c r="DX105" s="21"/>
      <c r="DY105" s="21"/>
      <c r="DZ105" s="21"/>
      <c r="EA105" s="21"/>
      <c r="EB105" s="21"/>
      <c r="EC105" s="21"/>
      <c r="ED105" s="21"/>
      <c r="EE105" s="21"/>
      <c r="EF105" s="21"/>
      <c r="EG105" s="21"/>
      <c r="EH105" s="21"/>
      <c r="EI105" s="21"/>
      <c r="EJ105" s="21"/>
      <c r="EK105" s="21"/>
      <c r="EL105" s="21"/>
      <c r="EM105" s="21"/>
      <c r="EN105" s="21"/>
      <c r="EO105" s="21"/>
    </row>
    <row r="106" spans="1:145" ht="12.75" customHeight="1">
      <c r="A106" s="112"/>
      <c r="B106" s="112"/>
      <c r="C106" s="112"/>
      <c r="D106" s="21"/>
      <c r="E106" s="21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12"/>
      <c r="AG106" s="112"/>
      <c r="AH106" s="112"/>
      <c r="AI106" s="112"/>
      <c r="AJ106" s="112"/>
      <c r="AK106" s="112"/>
      <c r="AL106" s="112"/>
      <c r="AM106" s="112"/>
      <c r="AN106" s="112"/>
      <c r="AO106" s="112"/>
      <c r="AP106" s="112"/>
      <c r="AQ106" s="112"/>
      <c r="AR106" s="112"/>
      <c r="AS106" s="112"/>
      <c r="AT106" s="112"/>
      <c r="AU106" s="112"/>
      <c r="AV106" s="112"/>
      <c r="AW106" s="112"/>
      <c r="AX106" s="112"/>
      <c r="AY106" s="112"/>
      <c r="AZ106" s="112"/>
      <c r="BA106" s="112"/>
      <c r="BB106" s="112"/>
      <c r="BC106" s="112"/>
      <c r="BD106" s="112"/>
      <c r="BE106" s="112"/>
      <c r="BF106" s="112"/>
      <c r="BG106" s="112"/>
      <c r="BH106" s="112"/>
      <c r="BI106" s="112"/>
      <c r="BJ106" s="112"/>
      <c r="BK106" s="112"/>
      <c r="BL106" s="112"/>
      <c r="BM106" s="112"/>
      <c r="BN106" s="112"/>
      <c r="BO106" s="112"/>
      <c r="BP106" s="112"/>
      <c r="BQ106" s="112"/>
      <c r="BR106" s="112"/>
      <c r="BS106" s="112"/>
      <c r="BT106" s="112"/>
      <c r="BU106" s="112"/>
      <c r="BV106" s="112"/>
      <c r="BW106" s="112"/>
      <c r="BX106" s="112"/>
      <c r="BY106" s="112"/>
      <c r="BZ106" s="112"/>
      <c r="CA106" s="112"/>
      <c r="CB106" s="112"/>
      <c r="CC106" s="112"/>
      <c r="CD106" s="112"/>
      <c r="CE106" s="112"/>
      <c r="CF106" s="112"/>
      <c r="CG106" s="112"/>
      <c r="CH106" s="112"/>
      <c r="CI106" s="112"/>
      <c r="CJ106" s="112"/>
      <c r="CK106" s="112"/>
      <c r="CL106" s="112"/>
      <c r="CM106" s="112"/>
      <c r="CN106" s="112"/>
      <c r="CO106" s="112"/>
      <c r="CP106" s="112"/>
      <c r="CQ106" s="112"/>
      <c r="CR106" s="112"/>
      <c r="CS106" s="112"/>
      <c r="CT106" s="112"/>
      <c r="CU106" s="112"/>
      <c r="CV106" s="112"/>
      <c r="CW106" s="112"/>
      <c r="CX106" s="112"/>
      <c r="CY106" s="112"/>
      <c r="CZ106" s="112"/>
      <c r="DA106" s="112"/>
      <c r="DB106" s="112"/>
      <c r="DC106" s="112"/>
      <c r="DD106" s="112"/>
      <c r="DE106" s="112"/>
      <c r="DF106" s="112"/>
      <c r="DG106" s="112"/>
      <c r="DH106" s="112"/>
      <c r="DI106" s="112"/>
      <c r="DJ106" s="112"/>
      <c r="DK106" s="112"/>
      <c r="DL106" s="112"/>
      <c r="DM106" s="112"/>
      <c r="DN106" s="112"/>
      <c r="DO106" s="112"/>
      <c r="DP106" s="112"/>
      <c r="DQ106" s="112"/>
      <c r="DR106" s="112"/>
      <c r="DS106" s="112"/>
      <c r="DT106" s="112"/>
      <c r="DU106" s="112"/>
      <c r="DV106" s="21"/>
      <c r="DW106" s="21"/>
      <c r="DX106" s="21"/>
      <c r="DY106" s="21"/>
      <c r="DZ106" s="21"/>
      <c r="EA106" s="21"/>
      <c r="EB106" s="21"/>
      <c r="EC106" s="21"/>
      <c r="ED106" s="21"/>
      <c r="EE106" s="21"/>
      <c r="EF106" s="21"/>
      <c r="EG106" s="21"/>
      <c r="EH106" s="21"/>
      <c r="EI106" s="21"/>
      <c r="EJ106" s="21"/>
      <c r="EK106" s="21"/>
      <c r="EL106" s="21"/>
      <c r="EM106" s="21"/>
      <c r="EN106" s="21"/>
      <c r="EO106" s="21"/>
    </row>
    <row r="107" spans="1:145" ht="12.75" customHeight="1">
      <c r="A107" s="112"/>
      <c r="B107" s="112"/>
      <c r="C107" s="112"/>
      <c r="D107" s="21"/>
      <c r="E107" s="21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12"/>
      <c r="AG107" s="112"/>
      <c r="AH107" s="112"/>
      <c r="AI107" s="112"/>
      <c r="AJ107" s="112"/>
      <c r="AK107" s="112"/>
      <c r="AL107" s="112"/>
      <c r="AM107" s="112"/>
      <c r="AN107" s="112"/>
      <c r="AO107" s="112"/>
      <c r="AP107" s="112"/>
      <c r="AQ107" s="112"/>
      <c r="AR107" s="112"/>
      <c r="AS107" s="112"/>
      <c r="AT107" s="112"/>
      <c r="AU107" s="112"/>
      <c r="AV107" s="112"/>
      <c r="AW107" s="112"/>
      <c r="AX107" s="112"/>
      <c r="AY107" s="112"/>
      <c r="AZ107" s="112"/>
      <c r="BA107" s="112"/>
      <c r="BB107" s="112"/>
      <c r="BC107" s="112"/>
      <c r="BD107" s="112"/>
      <c r="BE107" s="112"/>
      <c r="BF107" s="112"/>
      <c r="BG107" s="112"/>
      <c r="BH107" s="112"/>
      <c r="BI107" s="112"/>
      <c r="BJ107" s="112"/>
      <c r="BK107" s="112"/>
      <c r="BL107" s="112"/>
      <c r="BM107" s="112"/>
      <c r="BN107" s="112"/>
      <c r="BO107" s="112"/>
      <c r="BP107" s="112"/>
      <c r="BQ107" s="112"/>
      <c r="BR107" s="112"/>
      <c r="BS107" s="112"/>
      <c r="BT107" s="112"/>
      <c r="BU107" s="112"/>
      <c r="BV107" s="112"/>
      <c r="BW107" s="112"/>
      <c r="BX107" s="112"/>
      <c r="BY107" s="112"/>
      <c r="BZ107" s="112"/>
      <c r="CA107" s="112"/>
      <c r="CB107" s="112"/>
      <c r="CC107" s="112"/>
      <c r="CD107" s="112"/>
      <c r="CE107" s="112"/>
      <c r="CF107" s="112"/>
      <c r="CG107" s="112"/>
      <c r="CH107" s="112"/>
      <c r="CI107" s="112"/>
      <c r="CJ107" s="112"/>
      <c r="CK107" s="112"/>
      <c r="CL107" s="112"/>
      <c r="CM107" s="112"/>
      <c r="CN107" s="112"/>
      <c r="CO107" s="112"/>
      <c r="CP107" s="112"/>
      <c r="CQ107" s="112"/>
      <c r="CR107" s="112"/>
      <c r="CS107" s="112"/>
      <c r="CT107" s="112"/>
      <c r="CU107" s="112"/>
      <c r="CV107" s="112"/>
      <c r="CW107" s="112"/>
      <c r="CX107" s="112"/>
      <c r="CY107" s="112"/>
      <c r="CZ107" s="112"/>
      <c r="DA107" s="112"/>
      <c r="DB107" s="112"/>
      <c r="DC107" s="112"/>
      <c r="DD107" s="112"/>
      <c r="DE107" s="112"/>
      <c r="DF107" s="112"/>
      <c r="DG107" s="112"/>
      <c r="DH107" s="112"/>
      <c r="DI107" s="112"/>
      <c r="DJ107" s="112"/>
      <c r="DK107" s="112"/>
      <c r="DL107" s="112"/>
      <c r="DM107" s="112"/>
      <c r="DN107" s="112"/>
      <c r="DO107" s="112"/>
      <c r="DP107" s="112"/>
      <c r="DQ107" s="112"/>
      <c r="DR107" s="112"/>
      <c r="DS107" s="112"/>
      <c r="DT107" s="112"/>
      <c r="DU107" s="112"/>
      <c r="DV107" s="21"/>
      <c r="DW107" s="21"/>
      <c r="DX107" s="21"/>
      <c r="DY107" s="21"/>
      <c r="DZ107" s="21"/>
      <c r="EA107" s="21"/>
      <c r="EB107" s="21"/>
      <c r="EC107" s="21"/>
      <c r="ED107" s="21"/>
      <c r="EE107" s="21"/>
      <c r="EF107" s="21"/>
      <c r="EG107" s="21"/>
      <c r="EH107" s="21"/>
      <c r="EI107" s="21"/>
      <c r="EJ107" s="21"/>
      <c r="EK107" s="21"/>
      <c r="EL107" s="21"/>
      <c r="EM107" s="21"/>
      <c r="EN107" s="21"/>
      <c r="EO107" s="21"/>
    </row>
    <row r="108" spans="1:145" ht="12.75" customHeight="1">
      <c r="A108" s="112"/>
      <c r="B108" s="112"/>
      <c r="C108" s="112"/>
      <c r="D108" s="21"/>
      <c r="E108" s="21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12"/>
      <c r="AG108" s="112"/>
      <c r="AH108" s="112"/>
      <c r="AI108" s="112"/>
      <c r="AJ108" s="112"/>
      <c r="AK108" s="112"/>
      <c r="AL108" s="112"/>
      <c r="AM108" s="112"/>
      <c r="AN108" s="112"/>
      <c r="AO108" s="112"/>
      <c r="AP108" s="112"/>
      <c r="AQ108" s="112"/>
      <c r="AR108" s="112"/>
      <c r="AS108" s="112"/>
      <c r="AT108" s="112"/>
      <c r="AU108" s="112"/>
      <c r="AV108" s="112"/>
      <c r="AW108" s="112"/>
      <c r="AX108" s="112"/>
      <c r="AY108" s="112"/>
      <c r="AZ108" s="112"/>
      <c r="BA108" s="112"/>
      <c r="BB108" s="112"/>
      <c r="BC108" s="112"/>
      <c r="BD108" s="112"/>
      <c r="BE108" s="112"/>
      <c r="BF108" s="112"/>
      <c r="BG108" s="112"/>
      <c r="BH108" s="112"/>
      <c r="BI108" s="112"/>
      <c r="BJ108" s="112"/>
      <c r="BK108" s="112"/>
      <c r="BL108" s="112"/>
      <c r="BM108" s="112"/>
      <c r="BN108" s="112"/>
      <c r="BO108" s="112"/>
      <c r="BP108" s="112"/>
      <c r="BQ108" s="112"/>
      <c r="BR108" s="112"/>
      <c r="BS108" s="112"/>
      <c r="BT108" s="112"/>
      <c r="BU108" s="112"/>
      <c r="BV108" s="112"/>
      <c r="BW108" s="112"/>
      <c r="BX108" s="112"/>
      <c r="BY108" s="112"/>
      <c r="BZ108" s="112"/>
      <c r="CA108" s="112"/>
      <c r="CB108" s="112"/>
      <c r="CC108" s="112"/>
      <c r="CD108" s="112"/>
      <c r="CE108" s="112"/>
      <c r="CF108" s="112"/>
      <c r="CG108" s="112"/>
      <c r="CH108" s="112"/>
      <c r="CI108" s="112"/>
      <c r="CJ108" s="112"/>
      <c r="CK108" s="112"/>
      <c r="CL108" s="112"/>
      <c r="CM108" s="112"/>
      <c r="CN108" s="112"/>
      <c r="CO108" s="112"/>
      <c r="CP108" s="112"/>
      <c r="CQ108" s="112"/>
      <c r="CR108" s="112"/>
      <c r="CS108" s="112"/>
      <c r="CT108" s="112"/>
      <c r="CU108" s="112"/>
      <c r="CV108" s="112"/>
      <c r="CW108" s="112"/>
      <c r="CX108" s="112"/>
      <c r="CY108" s="112"/>
      <c r="CZ108" s="112"/>
      <c r="DA108" s="112"/>
      <c r="DB108" s="112"/>
      <c r="DC108" s="112"/>
      <c r="DD108" s="112"/>
      <c r="DE108" s="112"/>
      <c r="DF108" s="112"/>
      <c r="DG108" s="112"/>
      <c r="DH108" s="112"/>
      <c r="DI108" s="112"/>
      <c r="DJ108" s="112"/>
      <c r="DK108" s="112"/>
      <c r="DL108" s="112"/>
      <c r="DM108" s="112"/>
      <c r="DN108" s="112"/>
      <c r="DO108" s="112"/>
      <c r="DP108" s="112"/>
      <c r="DQ108" s="112"/>
      <c r="DR108" s="112"/>
      <c r="DS108" s="112"/>
      <c r="DT108" s="112"/>
      <c r="DU108" s="112"/>
      <c r="DV108" s="21"/>
      <c r="DW108" s="21"/>
      <c r="DX108" s="21"/>
      <c r="DY108" s="21"/>
      <c r="DZ108" s="21"/>
      <c r="EA108" s="21"/>
      <c r="EB108" s="21"/>
      <c r="EC108" s="21"/>
      <c r="ED108" s="21"/>
      <c r="EE108" s="21"/>
      <c r="EF108" s="21"/>
      <c r="EG108" s="21"/>
      <c r="EH108" s="21"/>
      <c r="EI108" s="21"/>
      <c r="EJ108" s="21"/>
      <c r="EK108" s="21"/>
      <c r="EL108" s="21"/>
      <c r="EM108" s="21"/>
      <c r="EN108" s="21"/>
      <c r="EO108" s="21"/>
    </row>
    <row r="109" spans="1:145" ht="12.75" customHeight="1">
      <c r="A109" s="112"/>
      <c r="B109" s="112"/>
      <c r="C109" s="112"/>
      <c r="D109" s="21"/>
      <c r="E109" s="21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12"/>
      <c r="AG109" s="112"/>
      <c r="AH109" s="112"/>
      <c r="AI109" s="112"/>
      <c r="AJ109" s="112"/>
      <c r="AK109" s="112"/>
      <c r="AL109" s="112"/>
      <c r="AM109" s="112"/>
      <c r="AN109" s="112"/>
      <c r="AO109" s="112"/>
      <c r="AP109" s="112"/>
      <c r="AQ109" s="112"/>
      <c r="AR109" s="112"/>
      <c r="AS109" s="112"/>
      <c r="AT109" s="112"/>
      <c r="AU109" s="112"/>
      <c r="AV109" s="112"/>
      <c r="AW109" s="112"/>
      <c r="AX109" s="112"/>
      <c r="AY109" s="112"/>
      <c r="AZ109" s="112"/>
      <c r="BA109" s="112"/>
      <c r="BB109" s="112"/>
      <c r="BC109" s="112"/>
      <c r="BD109" s="112"/>
      <c r="BE109" s="112"/>
      <c r="BF109" s="112"/>
      <c r="BG109" s="112"/>
      <c r="BH109" s="112"/>
      <c r="BI109" s="112"/>
      <c r="BJ109" s="112"/>
      <c r="BK109" s="112"/>
      <c r="BL109" s="112"/>
      <c r="BM109" s="112"/>
      <c r="BN109" s="112"/>
      <c r="BO109" s="112"/>
      <c r="BP109" s="112"/>
      <c r="BQ109" s="112"/>
      <c r="BR109" s="112"/>
      <c r="BS109" s="112"/>
      <c r="BT109" s="112"/>
      <c r="BU109" s="112"/>
      <c r="BV109" s="112"/>
      <c r="BW109" s="112"/>
      <c r="BX109" s="112"/>
      <c r="BY109" s="112"/>
      <c r="BZ109" s="112"/>
      <c r="CA109" s="112"/>
      <c r="CB109" s="112"/>
      <c r="CC109" s="112"/>
      <c r="CD109" s="112"/>
      <c r="CE109" s="112"/>
      <c r="CF109" s="112"/>
      <c r="CG109" s="112"/>
      <c r="CH109" s="112"/>
      <c r="CI109" s="112"/>
      <c r="CJ109" s="112"/>
      <c r="CK109" s="112"/>
      <c r="CL109" s="112"/>
      <c r="CM109" s="112"/>
      <c r="CN109" s="112"/>
      <c r="CO109" s="112"/>
      <c r="CP109" s="112"/>
      <c r="CQ109" s="112"/>
      <c r="CR109" s="112"/>
      <c r="CS109" s="112"/>
      <c r="CT109" s="112"/>
      <c r="CU109" s="112"/>
      <c r="CV109" s="112"/>
      <c r="CW109" s="112"/>
      <c r="CX109" s="112"/>
      <c r="CY109" s="112"/>
      <c r="CZ109" s="112"/>
      <c r="DA109" s="112"/>
      <c r="DB109" s="112"/>
      <c r="DC109" s="112"/>
      <c r="DD109" s="112"/>
      <c r="DE109" s="112"/>
      <c r="DF109" s="112"/>
      <c r="DG109" s="112"/>
      <c r="DH109" s="112"/>
      <c r="DI109" s="112"/>
      <c r="DJ109" s="112"/>
      <c r="DK109" s="112"/>
      <c r="DL109" s="112"/>
      <c r="DM109" s="112"/>
      <c r="DN109" s="112"/>
      <c r="DO109" s="112"/>
      <c r="DP109" s="112"/>
      <c r="DQ109" s="112"/>
      <c r="DR109" s="112"/>
      <c r="DS109" s="112"/>
      <c r="DT109" s="112"/>
      <c r="DU109" s="112"/>
      <c r="DV109" s="21"/>
      <c r="DW109" s="21"/>
      <c r="DX109" s="21"/>
      <c r="DY109" s="21"/>
      <c r="DZ109" s="21"/>
      <c r="EA109" s="21"/>
      <c r="EB109" s="21"/>
      <c r="EC109" s="21"/>
      <c r="ED109" s="21"/>
      <c r="EE109" s="21"/>
      <c r="EF109" s="21"/>
      <c r="EG109" s="21"/>
      <c r="EH109" s="21"/>
      <c r="EI109" s="21"/>
      <c r="EJ109" s="21"/>
      <c r="EK109" s="21"/>
      <c r="EL109" s="21"/>
      <c r="EM109" s="21"/>
      <c r="EN109" s="21"/>
      <c r="EO109" s="21"/>
    </row>
    <row r="110" spans="1:145" ht="12.75" customHeight="1">
      <c r="A110" s="112"/>
      <c r="B110" s="112"/>
      <c r="C110" s="112"/>
      <c r="D110" s="21"/>
      <c r="E110" s="21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12"/>
      <c r="AG110" s="112"/>
      <c r="AH110" s="112"/>
      <c r="AI110" s="112"/>
      <c r="AJ110" s="112"/>
      <c r="AK110" s="112"/>
      <c r="AL110" s="112"/>
      <c r="AM110" s="112"/>
      <c r="AN110" s="112"/>
      <c r="AO110" s="112"/>
      <c r="AP110" s="112"/>
      <c r="AQ110" s="112"/>
      <c r="AR110" s="112"/>
      <c r="AS110" s="112"/>
      <c r="AT110" s="112"/>
      <c r="AU110" s="112"/>
      <c r="AV110" s="112"/>
      <c r="AW110" s="112"/>
      <c r="AX110" s="112"/>
      <c r="AY110" s="112"/>
      <c r="AZ110" s="112"/>
      <c r="BA110" s="112"/>
      <c r="BB110" s="112"/>
      <c r="BC110" s="112"/>
      <c r="BD110" s="112"/>
      <c r="BE110" s="112"/>
      <c r="BF110" s="112"/>
      <c r="BG110" s="112"/>
      <c r="BH110" s="112"/>
      <c r="BI110" s="112"/>
      <c r="BJ110" s="112"/>
      <c r="BK110" s="112"/>
      <c r="BL110" s="112"/>
      <c r="BM110" s="112"/>
      <c r="BN110" s="112"/>
      <c r="BO110" s="112"/>
      <c r="BP110" s="112"/>
      <c r="BQ110" s="112"/>
      <c r="BR110" s="112"/>
      <c r="BS110" s="112"/>
      <c r="BT110" s="112"/>
      <c r="BU110" s="112"/>
      <c r="BV110" s="112"/>
      <c r="BW110" s="112"/>
      <c r="BX110" s="112"/>
      <c r="BY110" s="112"/>
      <c r="BZ110" s="112"/>
      <c r="CA110" s="112"/>
      <c r="CB110" s="112"/>
      <c r="CC110" s="112"/>
      <c r="CD110" s="112"/>
      <c r="CE110" s="112"/>
      <c r="CF110" s="112"/>
      <c r="CG110" s="112"/>
      <c r="CH110" s="112"/>
      <c r="CI110" s="112"/>
      <c r="CJ110" s="112"/>
      <c r="CK110" s="112"/>
      <c r="CL110" s="112"/>
      <c r="CM110" s="112"/>
      <c r="CN110" s="112"/>
      <c r="CO110" s="112"/>
      <c r="CP110" s="112"/>
      <c r="CQ110" s="112"/>
      <c r="CR110" s="112"/>
      <c r="CS110" s="112"/>
      <c r="CT110" s="112"/>
      <c r="CU110" s="112"/>
      <c r="CV110" s="112"/>
      <c r="CW110" s="112"/>
      <c r="CX110" s="112"/>
      <c r="CY110" s="112"/>
      <c r="CZ110" s="112"/>
      <c r="DA110" s="112"/>
      <c r="DB110" s="112"/>
      <c r="DC110" s="112"/>
      <c r="DD110" s="112"/>
      <c r="DE110" s="112"/>
      <c r="DF110" s="112"/>
      <c r="DG110" s="112"/>
      <c r="DH110" s="112"/>
      <c r="DI110" s="112"/>
      <c r="DJ110" s="112"/>
      <c r="DK110" s="112"/>
      <c r="DL110" s="112"/>
      <c r="DM110" s="112"/>
      <c r="DN110" s="112"/>
      <c r="DO110" s="112"/>
      <c r="DP110" s="112"/>
      <c r="DQ110" s="112"/>
      <c r="DR110" s="112"/>
      <c r="DS110" s="112"/>
      <c r="DT110" s="112"/>
      <c r="DU110" s="112"/>
      <c r="DV110" s="21"/>
      <c r="DW110" s="21"/>
      <c r="DX110" s="21"/>
      <c r="DY110" s="21"/>
      <c r="DZ110" s="21"/>
      <c r="EA110" s="21"/>
      <c r="EB110" s="21"/>
      <c r="EC110" s="21"/>
      <c r="ED110" s="21"/>
      <c r="EE110" s="21"/>
      <c r="EF110" s="21"/>
      <c r="EG110" s="21"/>
      <c r="EH110" s="21"/>
      <c r="EI110" s="21"/>
      <c r="EJ110" s="21"/>
      <c r="EK110" s="21"/>
      <c r="EL110" s="21"/>
      <c r="EM110" s="21"/>
      <c r="EN110" s="21"/>
      <c r="EO110" s="21"/>
    </row>
    <row r="111" spans="1:145" ht="12.75" customHeight="1">
      <c r="A111" s="112"/>
      <c r="B111" s="112"/>
      <c r="C111" s="112"/>
      <c r="D111" s="21"/>
      <c r="E111" s="21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12"/>
      <c r="AG111" s="112"/>
      <c r="AH111" s="112"/>
      <c r="AI111" s="112"/>
      <c r="AJ111" s="112"/>
      <c r="AK111" s="112"/>
      <c r="AL111" s="112"/>
      <c r="AM111" s="112"/>
      <c r="AN111" s="112"/>
      <c r="AO111" s="112"/>
      <c r="AP111" s="112"/>
      <c r="AQ111" s="112"/>
      <c r="AR111" s="112"/>
      <c r="AS111" s="112"/>
      <c r="AT111" s="112"/>
      <c r="AU111" s="112"/>
      <c r="AV111" s="112"/>
      <c r="AW111" s="112"/>
      <c r="AX111" s="112"/>
      <c r="AY111" s="112"/>
      <c r="AZ111" s="112"/>
      <c r="BA111" s="112"/>
      <c r="BB111" s="112"/>
      <c r="BC111" s="112"/>
      <c r="BD111" s="112"/>
      <c r="BE111" s="112"/>
      <c r="BF111" s="112"/>
      <c r="BG111" s="112"/>
      <c r="BH111" s="112"/>
      <c r="BI111" s="112"/>
      <c r="BJ111" s="112"/>
      <c r="BK111" s="112"/>
      <c r="BL111" s="112"/>
      <c r="BM111" s="112"/>
      <c r="BN111" s="112"/>
      <c r="BO111" s="112"/>
      <c r="BP111" s="112"/>
      <c r="BQ111" s="112"/>
      <c r="BR111" s="112"/>
      <c r="BS111" s="112"/>
      <c r="BT111" s="112"/>
      <c r="BU111" s="112"/>
      <c r="BV111" s="112"/>
      <c r="BW111" s="112"/>
      <c r="BX111" s="112"/>
      <c r="BY111" s="112"/>
      <c r="BZ111" s="112"/>
      <c r="CA111" s="112"/>
      <c r="CB111" s="112"/>
      <c r="CC111" s="112"/>
      <c r="CD111" s="112"/>
      <c r="CE111" s="112"/>
      <c r="CF111" s="112"/>
      <c r="CG111" s="112"/>
      <c r="CH111" s="112"/>
      <c r="CI111" s="112"/>
      <c r="CJ111" s="112"/>
      <c r="CK111" s="112"/>
      <c r="CL111" s="112"/>
      <c r="CM111" s="112"/>
      <c r="CN111" s="112"/>
      <c r="CO111" s="112"/>
      <c r="CP111" s="112"/>
      <c r="CQ111" s="112"/>
      <c r="CR111" s="112"/>
      <c r="CS111" s="112"/>
      <c r="CT111" s="112"/>
      <c r="CU111" s="112"/>
      <c r="CV111" s="112"/>
      <c r="CW111" s="112"/>
      <c r="CX111" s="112"/>
      <c r="CY111" s="112"/>
      <c r="CZ111" s="112"/>
      <c r="DA111" s="112"/>
      <c r="DB111" s="112"/>
      <c r="DC111" s="112"/>
      <c r="DD111" s="112"/>
      <c r="DE111" s="112"/>
      <c r="DF111" s="112"/>
      <c r="DG111" s="112"/>
      <c r="DH111" s="112"/>
      <c r="DI111" s="112"/>
      <c r="DJ111" s="112"/>
      <c r="DK111" s="112"/>
      <c r="DL111" s="112"/>
      <c r="DM111" s="112"/>
      <c r="DN111" s="112"/>
      <c r="DO111" s="112"/>
      <c r="DP111" s="112"/>
      <c r="DQ111" s="112"/>
      <c r="DR111" s="112"/>
      <c r="DS111" s="112"/>
      <c r="DT111" s="112"/>
      <c r="DU111" s="112"/>
      <c r="DV111" s="21"/>
      <c r="DW111" s="21"/>
      <c r="DX111" s="21"/>
      <c r="DY111" s="21"/>
      <c r="DZ111" s="21"/>
      <c r="EA111" s="21"/>
      <c r="EB111" s="21"/>
      <c r="EC111" s="21"/>
      <c r="ED111" s="21"/>
      <c r="EE111" s="21"/>
      <c r="EF111" s="21"/>
      <c r="EG111" s="21"/>
      <c r="EH111" s="21"/>
      <c r="EI111" s="21"/>
      <c r="EJ111" s="21"/>
      <c r="EK111" s="21"/>
      <c r="EL111" s="21"/>
      <c r="EM111" s="21"/>
      <c r="EN111" s="21"/>
      <c r="EO111" s="21"/>
    </row>
    <row r="112" spans="1:145" ht="12.75" customHeight="1">
      <c r="A112" s="112"/>
      <c r="B112" s="112"/>
      <c r="C112" s="112"/>
      <c r="D112" s="21"/>
      <c r="E112" s="21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12"/>
      <c r="AG112" s="112"/>
      <c r="AH112" s="112"/>
      <c r="AI112" s="112"/>
      <c r="AJ112" s="112"/>
      <c r="AK112" s="112"/>
      <c r="AL112" s="112"/>
      <c r="AM112" s="112"/>
      <c r="AN112" s="112"/>
      <c r="AO112" s="112"/>
      <c r="AP112" s="112"/>
      <c r="AQ112" s="112"/>
      <c r="AR112" s="112"/>
      <c r="AS112" s="112"/>
      <c r="AT112" s="112"/>
      <c r="AU112" s="112"/>
      <c r="AV112" s="112"/>
      <c r="AW112" s="112"/>
      <c r="AX112" s="112"/>
      <c r="AY112" s="112"/>
      <c r="AZ112" s="112"/>
      <c r="BA112" s="112"/>
      <c r="BB112" s="112"/>
      <c r="BC112" s="112"/>
      <c r="BD112" s="112"/>
      <c r="BE112" s="112"/>
      <c r="BF112" s="112"/>
      <c r="BG112" s="112"/>
      <c r="BH112" s="112"/>
      <c r="BI112" s="112"/>
      <c r="BJ112" s="112"/>
      <c r="BK112" s="112"/>
      <c r="BL112" s="112"/>
      <c r="BM112" s="112"/>
      <c r="BN112" s="112"/>
      <c r="BO112" s="112"/>
      <c r="BP112" s="112"/>
      <c r="BQ112" s="112"/>
      <c r="BR112" s="112"/>
      <c r="BS112" s="112"/>
      <c r="BT112" s="112"/>
      <c r="BU112" s="112"/>
      <c r="BV112" s="112"/>
      <c r="BW112" s="112"/>
      <c r="BX112" s="112"/>
      <c r="BY112" s="112"/>
      <c r="BZ112" s="112"/>
      <c r="CA112" s="112"/>
      <c r="CB112" s="112"/>
      <c r="CC112" s="112"/>
      <c r="CD112" s="112"/>
      <c r="CE112" s="112"/>
      <c r="CF112" s="112"/>
      <c r="CG112" s="112"/>
      <c r="CH112" s="112"/>
      <c r="CI112" s="112"/>
      <c r="CJ112" s="112"/>
      <c r="CK112" s="112"/>
      <c r="CL112" s="112"/>
      <c r="CM112" s="112"/>
      <c r="CN112" s="112"/>
      <c r="CO112" s="112"/>
      <c r="CP112" s="112"/>
      <c r="CQ112" s="112"/>
      <c r="CR112" s="112"/>
      <c r="CS112" s="112"/>
      <c r="CT112" s="112"/>
      <c r="CU112" s="112"/>
      <c r="CV112" s="112"/>
      <c r="CW112" s="112"/>
      <c r="CX112" s="112"/>
      <c r="CY112" s="112"/>
      <c r="CZ112" s="112"/>
      <c r="DA112" s="112"/>
      <c r="DB112" s="112"/>
      <c r="DC112" s="112"/>
      <c r="DD112" s="112"/>
      <c r="DE112" s="112"/>
      <c r="DF112" s="112"/>
      <c r="DG112" s="112"/>
      <c r="DH112" s="112"/>
      <c r="DI112" s="112"/>
      <c r="DJ112" s="112"/>
      <c r="DK112" s="112"/>
      <c r="DL112" s="112"/>
      <c r="DM112" s="112"/>
      <c r="DN112" s="112"/>
      <c r="DO112" s="112"/>
      <c r="DP112" s="112"/>
      <c r="DQ112" s="112"/>
      <c r="DR112" s="112"/>
      <c r="DS112" s="112"/>
      <c r="DT112" s="112"/>
      <c r="DU112" s="112"/>
      <c r="DV112" s="21"/>
      <c r="DW112" s="21"/>
      <c r="DX112" s="21"/>
      <c r="DY112" s="21"/>
      <c r="DZ112" s="21"/>
      <c r="EA112" s="21"/>
      <c r="EB112" s="21"/>
      <c r="EC112" s="21"/>
      <c r="ED112" s="21"/>
      <c r="EE112" s="21"/>
      <c r="EF112" s="21"/>
      <c r="EG112" s="21"/>
      <c r="EH112" s="21"/>
      <c r="EI112" s="21"/>
      <c r="EJ112" s="21"/>
      <c r="EK112" s="21"/>
      <c r="EL112" s="21"/>
      <c r="EM112" s="21"/>
      <c r="EN112" s="21"/>
      <c r="EO112" s="21"/>
    </row>
    <row r="113" spans="1:145" ht="12.75" customHeight="1">
      <c r="A113" s="112"/>
      <c r="B113" s="112"/>
      <c r="C113" s="112"/>
      <c r="D113" s="21"/>
      <c r="E113" s="21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12"/>
      <c r="AG113" s="112"/>
      <c r="AH113" s="112"/>
      <c r="AI113" s="112"/>
      <c r="AJ113" s="112"/>
      <c r="AK113" s="112"/>
      <c r="AL113" s="112"/>
      <c r="AM113" s="112"/>
      <c r="AN113" s="112"/>
      <c r="AO113" s="112"/>
      <c r="AP113" s="112"/>
      <c r="AQ113" s="112"/>
      <c r="AR113" s="112"/>
      <c r="AS113" s="112"/>
      <c r="AT113" s="112"/>
      <c r="AU113" s="112"/>
      <c r="AV113" s="112"/>
      <c r="AW113" s="112"/>
      <c r="AX113" s="112"/>
      <c r="AY113" s="112"/>
      <c r="AZ113" s="112"/>
      <c r="BA113" s="112"/>
      <c r="BB113" s="112"/>
      <c r="BC113" s="112"/>
      <c r="BD113" s="112"/>
      <c r="BE113" s="112"/>
      <c r="BF113" s="112"/>
      <c r="BG113" s="112"/>
      <c r="BH113" s="112"/>
      <c r="BI113" s="112"/>
      <c r="BJ113" s="112"/>
      <c r="BK113" s="112"/>
      <c r="BL113" s="112"/>
      <c r="BM113" s="112"/>
      <c r="BN113" s="112"/>
      <c r="BO113" s="112"/>
      <c r="BP113" s="112"/>
      <c r="BQ113" s="112"/>
      <c r="BR113" s="112"/>
      <c r="BS113" s="112"/>
      <c r="BT113" s="112"/>
      <c r="BU113" s="112"/>
      <c r="BV113" s="112"/>
      <c r="BW113" s="112"/>
      <c r="BX113" s="112"/>
      <c r="BY113" s="112"/>
      <c r="BZ113" s="112"/>
      <c r="CA113" s="112"/>
      <c r="CB113" s="112"/>
      <c r="CC113" s="112"/>
      <c r="CD113" s="112"/>
      <c r="CE113" s="112"/>
      <c r="CF113" s="112"/>
      <c r="CG113" s="112"/>
      <c r="CH113" s="112"/>
      <c r="CI113" s="112"/>
      <c r="CJ113" s="112"/>
      <c r="CK113" s="112"/>
      <c r="CL113" s="112"/>
      <c r="CM113" s="112"/>
      <c r="CN113" s="112"/>
      <c r="CO113" s="112"/>
      <c r="CP113" s="112"/>
      <c r="CQ113" s="112"/>
      <c r="CR113" s="112"/>
      <c r="CS113" s="112"/>
      <c r="CT113" s="112"/>
      <c r="CU113" s="112"/>
      <c r="CV113" s="112"/>
      <c r="CW113" s="112"/>
      <c r="CX113" s="112"/>
      <c r="CY113" s="112"/>
      <c r="CZ113" s="112"/>
      <c r="DA113" s="112"/>
      <c r="DB113" s="112"/>
      <c r="DC113" s="112"/>
      <c r="DD113" s="112"/>
      <c r="DE113" s="112"/>
      <c r="DF113" s="112"/>
      <c r="DG113" s="112"/>
      <c r="DH113" s="112"/>
      <c r="DI113" s="112"/>
      <c r="DJ113" s="112"/>
      <c r="DK113" s="112"/>
      <c r="DL113" s="112"/>
      <c r="DM113" s="112"/>
      <c r="DN113" s="112"/>
      <c r="DO113" s="112"/>
      <c r="DP113" s="112"/>
      <c r="DQ113" s="112"/>
      <c r="DR113" s="112"/>
      <c r="DS113" s="112"/>
      <c r="DT113" s="112"/>
      <c r="DU113" s="112"/>
      <c r="DV113" s="21"/>
      <c r="DW113" s="21"/>
      <c r="DX113" s="21"/>
      <c r="DY113" s="21"/>
      <c r="DZ113" s="21"/>
      <c r="EA113" s="21"/>
      <c r="EB113" s="21"/>
      <c r="EC113" s="21"/>
      <c r="ED113" s="21"/>
      <c r="EE113" s="21"/>
      <c r="EF113" s="21"/>
      <c r="EG113" s="21"/>
      <c r="EH113" s="21"/>
      <c r="EI113" s="21"/>
      <c r="EJ113" s="21"/>
      <c r="EK113" s="21"/>
      <c r="EL113" s="21"/>
      <c r="EM113" s="21"/>
      <c r="EN113" s="21"/>
      <c r="EO113" s="21"/>
    </row>
    <row r="114" spans="1:145" ht="12.75" customHeight="1">
      <c r="A114" s="112"/>
      <c r="B114" s="112"/>
      <c r="C114" s="112"/>
      <c r="D114" s="21"/>
      <c r="E114" s="21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12"/>
      <c r="AG114" s="112"/>
      <c r="AH114" s="112"/>
      <c r="AI114" s="112"/>
      <c r="AJ114" s="112"/>
      <c r="AK114" s="112"/>
      <c r="AL114" s="112"/>
      <c r="AM114" s="112"/>
      <c r="AN114" s="112"/>
      <c r="AO114" s="112"/>
      <c r="AP114" s="112"/>
      <c r="AQ114" s="112"/>
      <c r="AR114" s="112"/>
      <c r="AS114" s="112"/>
      <c r="AT114" s="112"/>
      <c r="AU114" s="112"/>
      <c r="AV114" s="112"/>
      <c r="AW114" s="112"/>
      <c r="AX114" s="112"/>
      <c r="AY114" s="112"/>
      <c r="AZ114" s="112"/>
      <c r="BA114" s="112"/>
      <c r="BB114" s="112"/>
      <c r="BC114" s="112"/>
      <c r="BD114" s="112"/>
      <c r="BE114" s="112"/>
      <c r="BF114" s="112"/>
      <c r="BG114" s="112"/>
      <c r="BH114" s="112"/>
      <c r="BI114" s="112"/>
      <c r="BJ114" s="112"/>
      <c r="BK114" s="112"/>
      <c r="BL114" s="112"/>
      <c r="BM114" s="112"/>
      <c r="BN114" s="112"/>
      <c r="BO114" s="112"/>
      <c r="BP114" s="112"/>
      <c r="BQ114" s="112"/>
      <c r="BR114" s="112"/>
      <c r="BS114" s="112"/>
      <c r="BT114" s="112"/>
      <c r="BU114" s="112"/>
      <c r="BV114" s="112"/>
      <c r="BW114" s="112"/>
      <c r="BX114" s="112"/>
      <c r="BY114" s="112"/>
      <c r="BZ114" s="112"/>
      <c r="CA114" s="112"/>
      <c r="CB114" s="112"/>
      <c r="CC114" s="112"/>
      <c r="CD114" s="112"/>
      <c r="CE114" s="112"/>
      <c r="CF114" s="112"/>
      <c r="CG114" s="112"/>
      <c r="CH114" s="112"/>
      <c r="CI114" s="112"/>
      <c r="CJ114" s="112"/>
      <c r="CK114" s="112"/>
      <c r="CL114" s="112"/>
      <c r="CM114" s="112"/>
      <c r="CN114" s="112"/>
      <c r="CO114" s="112"/>
      <c r="CP114" s="112"/>
      <c r="CQ114" s="112"/>
      <c r="CR114" s="112"/>
      <c r="CS114" s="112"/>
      <c r="CT114" s="112"/>
      <c r="CU114" s="112"/>
      <c r="CV114" s="112"/>
      <c r="CW114" s="112"/>
      <c r="CX114" s="112"/>
      <c r="CY114" s="112"/>
      <c r="CZ114" s="112"/>
      <c r="DA114" s="112"/>
      <c r="DB114" s="112"/>
      <c r="DC114" s="112"/>
      <c r="DD114" s="112"/>
      <c r="DE114" s="112"/>
      <c r="DF114" s="112"/>
      <c r="DG114" s="112"/>
      <c r="DH114" s="112"/>
      <c r="DI114" s="112"/>
      <c r="DJ114" s="112"/>
      <c r="DK114" s="112"/>
      <c r="DL114" s="112"/>
      <c r="DM114" s="112"/>
      <c r="DN114" s="112"/>
      <c r="DO114" s="112"/>
      <c r="DP114" s="112"/>
      <c r="DQ114" s="112"/>
      <c r="DR114" s="112"/>
      <c r="DS114" s="112"/>
      <c r="DT114" s="112"/>
      <c r="DU114" s="112"/>
      <c r="DV114" s="21"/>
      <c r="DW114" s="21"/>
      <c r="DX114" s="21"/>
      <c r="DY114" s="21"/>
      <c r="DZ114" s="21"/>
      <c r="EA114" s="21"/>
      <c r="EB114" s="21"/>
      <c r="EC114" s="21"/>
      <c r="ED114" s="21"/>
      <c r="EE114" s="21"/>
      <c r="EF114" s="21"/>
      <c r="EG114" s="21"/>
      <c r="EH114" s="21"/>
      <c r="EI114" s="21"/>
      <c r="EJ114" s="21"/>
      <c r="EK114" s="21"/>
      <c r="EL114" s="21"/>
      <c r="EM114" s="21"/>
      <c r="EN114" s="21"/>
      <c r="EO114" s="21"/>
    </row>
    <row r="115" spans="1:145" ht="12.75" customHeight="1">
      <c r="A115" s="112"/>
      <c r="B115" s="112"/>
      <c r="C115" s="112"/>
      <c r="D115" s="21"/>
      <c r="E115" s="21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12"/>
      <c r="AG115" s="112"/>
      <c r="AH115" s="112"/>
      <c r="AI115" s="112"/>
      <c r="AJ115" s="112"/>
      <c r="AK115" s="112"/>
      <c r="AL115" s="112"/>
      <c r="AM115" s="112"/>
      <c r="AN115" s="112"/>
      <c r="AO115" s="112"/>
      <c r="AP115" s="112"/>
      <c r="AQ115" s="112"/>
      <c r="AR115" s="112"/>
      <c r="AS115" s="112"/>
      <c r="AT115" s="112"/>
      <c r="AU115" s="112"/>
      <c r="AV115" s="112"/>
      <c r="AW115" s="112"/>
      <c r="AX115" s="112"/>
      <c r="AY115" s="112"/>
      <c r="AZ115" s="112"/>
      <c r="BA115" s="112"/>
      <c r="BB115" s="112"/>
      <c r="BC115" s="112"/>
      <c r="BD115" s="112"/>
      <c r="BE115" s="112"/>
      <c r="BF115" s="112"/>
      <c r="BG115" s="112"/>
      <c r="BH115" s="112"/>
      <c r="BI115" s="112"/>
      <c r="BJ115" s="112"/>
      <c r="BK115" s="112"/>
      <c r="BL115" s="112"/>
      <c r="BM115" s="112"/>
      <c r="BN115" s="112"/>
      <c r="BO115" s="112"/>
      <c r="BP115" s="112"/>
      <c r="BQ115" s="112"/>
      <c r="BR115" s="112"/>
      <c r="BS115" s="112"/>
      <c r="BT115" s="112"/>
      <c r="BU115" s="112"/>
      <c r="BV115" s="112"/>
      <c r="BW115" s="112"/>
      <c r="BX115" s="112"/>
      <c r="BY115" s="112"/>
      <c r="BZ115" s="112"/>
      <c r="CA115" s="112"/>
      <c r="CB115" s="112"/>
      <c r="CC115" s="112"/>
      <c r="CD115" s="112"/>
      <c r="CE115" s="112"/>
      <c r="CF115" s="112"/>
      <c r="CG115" s="112"/>
      <c r="CH115" s="112"/>
      <c r="CI115" s="112"/>
      <c r="CJ115" s="112"/>
      <c r="CK115" s="112"/>
      <c r="CL115" s="112"/>
      <c r="CM115" s="112"/>
      <c r="CN115" s="112"/>
      <c r="CO115" s="112"/>
      <c r="CP115" s="112"/>
      <c r="CQ115" s="112"/>
      <c r="CR115" s="112"/>
      <c r="CS115" s="112"/>
      <c r="CT115" s="112"/>
      <c r="CU115" s="112"/>
      <c r="CV115" s="112"/>
      <c r="CW115" s="112"/>
      <c r="CX115" s="112"/>
      <c r="CY115" s="112"/>
      <c r="CZ115" s="112"/>
      <c r="DA115" s="112"/>
      <c r="DB115" s="112"/>
      <c r="DC115" s="112"/>
      <c r="DD115" s="112"/>
      <c r="DE115" s="112"/>
      <c r="DF115" s="112"/>
      <c r="DG115" s="112"/>
      <c r="DH115" s="112"/>
      <c r="DI115" s="112"/>
      <c r="DJ115" s="112"/>
      <c r="DK115" s="112"/>
      <c r="DL115" s="112"/>
      <c r="DM115" s="112"/>
      <c r="DN115" s="112"/>
      <c r="DO115" s="112"/>
      <c r="DP115" s="112"/>
      <c r="DQ115" s="112"/>
      <c r="DR115" s="112"/>
      <c r="DS115" s="112"/>
      <c r="DT115" s="112"/>
      <c r="DU115" s="112"/>
      <c r="DV115" s="21"/>
      <c r="DW115" s="21"/>
      <c r="DX115" s="21"/>
      <c r="DY115" s="21"/>
      <c r="DZ115" s="21"/>
      <c r="EA115" s="21"/>
      <c r="EB115" s="21"/>
      <c r="EC115" s="21"/>
      <c r="ED115" s="21"/>
      <c r="EE115" s="21"/>
      <c r="EF115" s="21"/>
      <c r="EG115" s="21"/>
      <c r="EH115" s="21"/>
      <c r="EI115" s="21"/>
      <c r="EJ115" s="21"/>
      <c r="EK115" s="21"/>
      <c r="EL115" s="21"/>
      <c r="EM115" s="21"/>
      <c r="EN115" s="21"/>
      <c r="EO115" s="21"/>
    </row>
    <row r="116" spans="1:145" ht="12.75" customHeight="1">
      <c r="A116" s="112"/>
      <c r="B116" s="112"/>
      <c r="C116" s="112"/>
      <c r="D116" s="21"/>
      <c r="E116" s="21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12"/>
      <c r="AG116" s="112"/>
      <c r="AH116" s="112"/>
      <c r="AI116" s="112"/>
      <c r="AJ116" s="112"/>
      <c r="AK116" s="112"/>
      <c r="AL116" s="112"/>
      <c r="AM116" s="112"/>
      <c r="AN116" s="112"/>
      <c r="AO116" s="112"/>
      <c r="AP116" s="112"/>
      <c r="AQ116" s="112"/>
      <c r="AR116" s="112"/>
      <c r="AS116" s="112"/>
      <c r="AT116" s="112"/>
      <c r="AU116" s="112"/>
      <c r="AV116" s="112"/>
      <c r="AW116" s="112"/>
      <c r="AX116" s="112"/>
      <c r="AY116" s="112"/>
      <c r="AZ116" s="112"/>
      <c r="BA116" s="112"/>
      <c r="BB116" s="112"/>
      <c r="BC116" s="112"/>
      <c r="BD116" s="112"/>
      <c r="BE116" s="112"/>
      <c r="BF116" s="112"/>
      <c r="BG116" s="112"/>
      <c r="BH116" s="112"/>
      <c r="BI116" s="112"/>
      <c r="BJ116" s="112"/>
      <c r="BK116" s="112"/>
      <c r="BL116" s="112"/>
      <c r="BM116" s="112"/>
      <c r="BN116" s="112"/>
      <c r="BO116" s="112"/>
      <c r="BP116" s="112"/>
      <c r="BQ116" s="112"/>
      <c r="BR116" s="112"/>
      <c r="BS116" s="112"/>
      <c r="BT116" s="112"/>
      <c r="BU116" s="112"/>
      <c r="BV116" s="112"/>
      <c r="BW116" s="112"/>
      <c r="BX116" s="112"/>
      <c r="BY116" s="112"/>
      <c r="BZ116" s="112"/>
      <c r="CA116" s="112"/>
      <c r="CB116" s="112"/>
      <c r="CC116" s="112"/>
      <c r="CD116" s="112"/>
      <c r="CE116" s="112"/>
      <c r="CF116" s="112"/>
      <c r="CG116" s="112"/>
      <c r="CH116" s="112"/>
      <c r="CI116" s="112"/>
      <c r="CJ116" s="112"/>
      <c r="CK116" s="112"/>
      <c r="CL116" s="112"/>
      <c r="CM116" s="112"/>
      <c r="CN116" s="112"/>
      <c r="CO116" s="112"/>
      <c r="CP116" s="112"/>
      <c r="CQ116" s="112"/>
      <c r="CR116" s="112"/>
      <c r="CS116" s="112"/>
      <c r="CT116" s="112"/>
      <c r="CU116" s="112"/>
      <c r="CV116" s="112"/>
      <c r="CW116" s="112"/>
      <c r="CX116" s="112"/>
      <c r="CY116" s="112"/>
      <c r="CZ116" s="112"/>
      <c r="DA116" s="112"/>
      <c r="DB116" s="112"/>
      <c r="DC116" s="112"/>
      <c r="DD116" s="112"/>
      <c r="DE116" s="112"/>
      <c r="DF116" s="112"/>
      <c r="DG116" s="112"/>
      <c r="DH116" s="112"/>
      <c r="DI116" s="112"/>
      <c r="DJ116" s="112"/>
      <c r="DK116" s="112"/>
      <c r="DL116" s="112"/>
      <c r="DM116" s="112"/>
      <c r="DN116" s="112"/>
      <c r="DO116" s="112"/>
      <c r="DP116" s="112"/>
      <c r="DQ116" s="112"/>
      <c r="DR116" s="112"/>
      <c r="DS116" s="112"/>
      <c r="DT116" s="112"/>
      <c r="DU116" s="112"/>
      <c r="DV116" s="21"/>
      <c r="DW116" s="21"/>
      <c r="DX116" s="21"/>
      <c r="DY116" s="21"/>
      <c r="DZ116" s="21"/>
      <c r="EA116" s="21"/>
      <c r="EB116" s="21"/>
      <c r="EC116" s="21"/>
      <c r="ED116" s="21"/>
      <c r="EE116" s="21"/>
      <c r="EF116" s="21"/>
      <c r="EG116" s="21"/>
      <c r="EH116" s="21"/>
      <c r="EI116" s="21"/>
      <c r="EJ116" s="21"/>
      <c r="EK116" s="21"/>
      <c r="EL116" s="21"/>
      <c r="EM116" s="21"/>
      <c r="EN116" s="21"/>
      <c r="EO116" s="21"/>
    </row>
    <row r="117" spans="1:145" ht="12.75" customHeight="1">
      <c r="A117" s="112"/>
      <c r="B117" s="112"/>
      <c r="C117" s="112"/>
      <c r="D117" s="21"/>
      <c r="E117" s="21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12"/>
      <c r="AG117" s="112"/>
      <c r="AH117" s="112"/>
      <c r="AI117" s="112"/>
      <c r="AJ117" s="112"/>
      <c r="AK117" s="112"/>
      <c r="AL117" s="112"/>
      <c r="AM117" s="112"/>
      <c r="AN117" s="112"/>
      <c r="AO117" s="112"/>
      <c r="AP117" s="112"/>
      <c r="AQ117" s="112"/>
      <c r="AR117" s="112"/>
      <c r="AS117" s="112"/>
      <c r="AT117" s="112"/>
      <c r="AU117" s="112"/>
      <c r="AV117" s="112"/>
      <c r="AW117" s="112"/>
      <c r="AX117" s="112"/>
      <c r="AY117" s="112"/>
      <c r="AZ117" s="112"/>
      <c r="BA117" s="112"/>
      <c r="BB117" s="112"/>
      <c r="BC117" s="112"/>
      <c r="BD117" s="112"/>
      <c r="BE117" s="112"/>
      <c r="BF117" s="112"/>
      <c r="BG117" s="112"/>
      <c r="BH117" s="112"/>
      <c r="BI117" s="112"/>
      <c r="BJ117" s="112"/>
      <c r="BK117" s="112"/>
      <c r="BL117" s="112"/>
      <c r="BM117" s="112"/>
      <c r="BN117" s="112"/>
      <c r="BO117" s="112"/>
      <c r="BP117" s="112"/>
      <c r="BQ117" s="112"/>
      <c r="BR117" s="112"/>
      <c r="BS117" s="112"/>
      <c r="BT117" s="112"/>
      <c r="BU117" s="112"/>
      <c r="BV117" s="112"/>
      <c r="BW117" s="112"/>
      <c r="BX117" s="112"/>
      <c r="BY117" s="112"/>
      <c r="BZ117" s="112"/>
      <c r="CA117" s="112"/>
      <c r="CB117" s="112"/>
      <c r="CC117" s="112"/>
      <c r="CD117" s="112"/>
      <c r="CE117" s="112"/>
      <c r="CF117" s="112"/>
      <c r="CG117" s="112"/>
      <c r="CH117" s="112"/>
      <c r="CI117" s="112"/>
      <c r="CJ117" s="112"/>
      <c r="CK117" s="112"/>
      <c r="CL117" s="112"/>
      <c r="CM117" s="112"/>
      <c r="CN117" s="112"/>
      <c r="CO117" s="112"/>
      <c r="CP117" s="112"/>
      <c r="CQ117" s="112"/>
      <c r="CR117" s="112"/>
      <c r="CS117" s="112"/>
      <c r="CT117" s="112"/>
      <c r="CU117" s="112"/>
      <c r="CV117" s="112"/>
      <c r="CW117" s="112"/>
      <c r="CX117" s="112"/>
      <c r="CY117" s="112"/>
      <c r="CZ117" s="112"/>
      <c r="DA117" s="112"/>
      <c r="DB117" s="112"/>
      <c r="DC117" s="112"/>
      <c r="DD117" s="112"/>
      <c r="DE117" s="112"/>
      <c r="DF117" s="112"/>
      <c r="DG117" s="112"/>
      <c r="DH117" s="112"/>
      <c r="DI117" s="112"/>
      <c r="DJ117" s="112"/>
      <c r="DK117" s="112"/>
      <c r="DL117" s="112"/>
      <c r="DM117" s="112"/>
      <c r="DN117" s="112"/>
      <c r="DO117" s="112"/>
      <c r="DP117" s="112"/>
      <c r="DQ117" s="112"/>
      <c r="DR117" s="112"/>
      <c r="DS117" s="112"/>
      <c r="DT117" s="112"/>
      <c r="DU117" s="112"/>
      <c r="DV117" s="21"/>
      <c r="DW117" s="21"/>
      <c r="DX117" s="21"/>
      <c r="DY117" s="21"/>
      <c r="DZ117" s="21"/>
      <c r="EA117" s="21"/>
      <c r="EB117" s="21"/>
      <c r="EC117" s="21"/>
      <c r="ED117" s="21"/>
      <c r="EE117" s="21"/>
      <c r="EF117" s="21"/>
      <c r="EG117" s="21"/>
      <c r="EH117" s="21"/>
      <c r="EI117" s="21"/>
      <c r="EJ117" s="21"/>
      <c r="EK117" s="21"/>
      <c r="EL117" s="21"/>
      <c r="EM117" s="21"/>
      <c r="EN117" s="21"/>
      <c r="EO117" s="21"/>
    </row>
    <row r="118" spans="1:145" ht="12.75" customHeight="1">
      <c r="A118" s="112"/>
      <c r="B118" s="112"/>
      <c r="C118" s="112"/>
      <c r="D118" s="21"/>
      <c r="E118" s="21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12"/>
      <c r="AG118" s="112"/>
      <c r="AH118" s="112"/>
      <c r="AI118" s="112"/>
      <c r="AJ118" s="112"/>
      <c r="AK118" s="112"/>
      <c r="AL118" s="112"/>
      <c r="AM118" s="112"/>
      <c r="AN118" s="112"/>
      <c r="AO118" s="112"/>
      <c r="AP118" s="112"/>
      <c r="AQ118" s="112"/>
      <c r="AR118" s="112"/>
      <c r="AS118" s="112"/>
      <c r="AT118" s="112"/>
      <c r="AU118" s="112"/>
      <c r="AV118" s="112"/>
      <c r="AW118" s="112"/>
      <c r="AX118" s="112"/>
      <c r="AY118" s="112"/>
      <c r="AZ118" s="112"/>
      <c r="BA118" s="112"/>
      <c r="BB118" s="112"/>
      <c r="BC118" s="112"/>
      <c r="BD118" s="112"/>
      <c r="BE118" s="112"/>
      <c r="BF118" s="112"/>
      <c r="BG118" s="112"/>
      <c r="BH118" s="112"/>
      <c r="BI118" s="112"/>
      <c r="BJ118" s="112"/>
      <c r="BK118" s="112"/>
      <c r="BL118" s="112"/>
      <c r="BM118" s="112"/>
      <c r="BN118" s="112"/>
      <c r="BO118" s="112"/>
      <c r="BP118" s="112"/>
      <c r="BQ118" s="112"/>
      <c r="BR118" s="112"/>
      <c r="BS118" s="112"/>
      <c r="BT118" s="112"/>
      <c r="BU118" s="112"/>
      <c r="BV118" s="112"/>
      <c r="BW118" s="112"/>
      <c r="BX118" s="112"/>
      <c r="BY118" s="112"/>
      <c r="BZ118" s="112"/>
      <c r="CA118" s="112"/>
      <c r="CB118" s="112"/>
      <c r="CC118" s="112"/>
      <c r="CD118" s="112"/>
      <c r="CE118" s="112"/>
      <c r="CF118" s="112"/>
      <c r="CG118" s="112"/>
      <c r="CH118" s="112"/>
      <c r="CI118" s="112"/>
      <c r="CJ118" s="112"/>
      <c r="CK118" s="112"/>
      <c r="CL118" s="112"/>
      <c r="CM118" s="112"/>
      <c r="CN118" s="112"/>
      <c r="CO118" s="112"/>
      <c r="CP118" s="112"/>
      <c r="CQ118" s="112"/>
      <c r="CR118" s="112"/>
      <c r="CS118" s="112"/>
      <c r="CT118" s="112"/>
      <c r="CU118" s="112"/>
      <c r="CV118" s="112"/>
      <c r="CW118" s="112"/>
      <c r="CX118" s="112"/>
      <c r="CY118" s="112"/>
      <c r="CZ118" s="112"/>
      <c r="DA118" s="112"/>
      <c r="DB118" s="112"/>
      <c r="DC118" s="112"/>
      <c r="DD118" s="112"/>
      <c r="DE118" s="112"/>
      <c r="DF118" s="112"/>
      <c r="DG118" s="112"/>
      <c r="DH118" s="112"/>
      <c r="DI118" s="112"/>
      <c r="DJ118" s="112"/>
      <c r="DK118" s="112"/>
      <c r="DL118" s="112"/>
      <c r="DM118" s="112"/>
      <c r="DN118" s="112"/>
      <c r="DO118" s="112"/>
      <c r="DP118" s="112"/>
      <c r="DQ118" s="112"/>
      <c r="DR118" s="112"/>
      <c r="DS118" s="112"/>
      <c r="DT118" s="112"/>
      <c r="DU118" s="112"/>
      <c r="DV118" s="21"/>
      <c r="DW118" s="21"/>
      <c r="DX118" s="21"/>
      <c r="DY118" s="21"/>
      <c r="DZ118" s="21"/>
      <c r="EA118" s="21"/>
      <c r="EB118" s="21"/>
      <c r="EC118" s="21"/>
      <c r="ED118" s="21"/>
      <c r="EE118" s="21"/>
      <c r="EF118" s="21"/>
      <c r="EG118" s="21"/>
      <c r="EH118" s="21"/>
      <c r="EI118" s="21"/>
      <c r="EJ118" s="21"/>
      <c r="EK118" s="21"/>
      <c r="EL118" s="21"/>
      <c r="EM118" s="21"/>
      <c r="EN118" s="21"/>
      <c r="EO118" s="21"/>
    </row>
    <row r="119" spans="1:145" ht="12.75" customHeight="1">
      <c r="A119" s="112"/>
      <c r="B119" s="112"/>
      <c r="C119" s="112"/>
      <c r="D119" s="21"/>
      <c r="E119" s="21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12"/>
      <c r="AG119" s="112"/>
      <c r="AH119" s="112"/>
      <c r="AI119" s="112"/>
      <c r="AJ119" s="112"/>
      <c r="AK119" s="112"/>
      <c r="AL119" s="112"/>
      <c r="AM119" s="112"/>
      <c r="AN119" s="112"/>
      <c r="AO119" s="112"/>
      <c r="AP119" s="112"/>
      <c r="AQ119" s="112"/>
      <c r="AR119" s="112"/>
      <c r="AS119" s="112"/>
      <c r="AT119" s="112"/>
      <c r="AU119" s="112"/>
      <c r="AV119" s="112"/>
      <c r="AW119" s="112"/>
      <c r="AX119" s="112"/>
      <c r="AY119" s="112"/>
      <c r="AZ119" s="112"/>
      <c r="BA119" s="112"/>
      <c r="BB119" s="112"/>
      <c r="BC119" s="112"/>
      <c r="BD119" s="112"/>
      <c r="BE119" s="112"/>
      <c r="BF119" s="112"/>
      <c r="BG119" s="112"/>
      <c r="BH119" s="112"/>
      <c r="BI119" s="112"/>
      <c r="BJ119" s="112"/>
      <c r="BK119" s="112"/>
      <c r="BL119" s="112"/>
      <c r="BM119" s="112"/>
      <c r="BN119" s="112"/>
      <c r="BO119" s="112"/>
      <c r="BP119" s="112"/>
      <c r="BQ119" s="112"/>
      <c r="BR119" s="112"/>
      <c r="BS119" s="112"/>
      <c r="BT119" s="112"/>
      <c r="BU119" s="112"/>
      <c r="BV119" s="112"/>
      <c r="BW119" s="112"/>
      <c r="BX119" s="112"/>
      <c r="BY119" s="112"/>
      <c r="BZ119" s="112"/>
      <c r="CA119" s="112"/>
      <c r="CB119" s="112"/>
      <c r="CC119" s="112"/>
      <c r="CD119" s="112"/>
      <c r="CE119" s="112"/>
      <c r="CF119" s="112"/>
      <c r="CG119" s="112"/>
      <c r="CH119" s="112"/>
      <c r="CI119" s="112"/>
      <c r="CJ119" s="112"/>
      <c r="CK119" s="112"/>
      <c r="CL119" s="112"/>
      <c r="CM119" s="112"/>
      <c r="CN119" s="112"/>
      <c r="CO119" s="112"/>
      <c r="CP119" s="112"/>
      <c r="CQ119" s="112"/>
      <c r="CR119" s="112"/>
      <c r="CS119" s="112"/>
      <c r="CT119" s="112"/>
      <c r="CU119" s="112"/>
      <c r="CV119" s="112"/>
      <c r="CW119" s="112"/>
      <c r="CX119" s="112"/>
      <c r="CY119" s="112"/>
      <c r="CZ119" s="112"/>
      <c r="DA119" s="112"/>
      <c r="DB119" s="112"/>
      <c r="DC119" s="112"/>
      <c r="DD119" s="112"/>
      <c r="DE119" s="112"/>
      <c r="DF119" s="112"/>
      <c r="DG119" s="112"/>
      <c r="DH119" s="112"/>
      <c r="DI119" s="112"/>
      <c r="DJ119" s="112"/>
      <c r="DK119" s="112"/>
      <c r="DL119" s="112"/>
      <c r="DM119" s="112"/>
      <c r="DN119" s="112"/>
      <c r="DO119" s="112"/>
      <c r="DP119" s="112"/>
      <c r="DQ119" s="112"/>
      <c r="DR119" s="112"/>
      <c r="DS119" s="112"/>
      <c r="DT119" s="112"/>
      <c r="DU119" s="112"/>
      <c r="DV119" s="21"/>
      <c r="DW119" s="21"/>
      <c r="DX119" s="21"/>
      <c r="DY119" s="21"/>
      <c r="DZ119" s="21"/>
      <c r="EA119" s="21"/>
      <c r="EB119" s="21"/>
      <c r="EC119" s="21"/>
      <c r="ED119" s="21"/>
      <c r="EE119" s="21"/>
      <c r="EF119" s="21"/>
      <c r="EG119" s="21"/>
      <c r="EH119" s="21"/>
      <c r="EI119" s="21"/>
      <c r="EJ119" s="21"/>
      <c r="EK119" s="21"/>
      <c r="EL119" s="21"/>
      <c r="EM119" s="21"/>
      <c r="EN119" s="21"/>
      <c r="EO119" s="21"/>
    </row>
    <row r="120" spans="1:145" ht="12.75" customHeight="1">
      <c r="A120" s="112"/>
      <c r="B120" s="112"/>
      <c r="C120" s="112"/>
      <c r="D120" s="21"/>
      <c r="E120" s="21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12"/>
      <c r="AG120" s="112"/>
      <c r="AH120" s="112"/>
      <c r="AI120" s="112"/>
      <c r="AJ120" s="112"/>
      <c r="AK120" s="112"/>
      <c r="AL120" s="112"/>
      <c r="AM120" s="112"/>
      <c r="AN120" s="112"/>
      <c r="AO120" s="112"/>
      <c r="AP120" s="112"/>
      <c r="AQ120" s="112"/>
      <c r="AR120" s="112"/>
      <c r="AS120" s="112"/>
      <c r="AT120" s="112"/>
      <c r="AU120" s="112"/>
      <c r="AV120" s="112"/>
      <c r="AW120" s="112"/>
      <c r="AX120" s="112"/>
      <c r="AY120" s="112"/>
      <c r="AZ120" s="112"/>
      <c r="BA120" s="112"/>
      <c r="BB120" s="112"/>
      <c r="BC120" s="112"/>
      <c r="BD120" s="112"/>
      <c r="BE120" s="112"/>
      <c r="BF120" s="112"/>
      <c r="BG120" s="112"/>
      <c r="BH120" s="112"/>
      <c r="BI120" s="112"/>
      <c r="BJ120" s="112"/>
      <c r="BK120" s="112"/>
      <c r="BL120" s="112"/>
      <c r="BM120" s="112"/>
      <c r="BN120" s="112"/>
      <c r="BO120" s="112"/>
      <c r="BP120" s="112"/>
      <c r="BQ120" s="112"/>
      <c r="BR120" s="112"/>
      <c r="BS120" s="112"/>
      <c r="BT120" s="112"/>
      <c r="BU120" s="112"/>
      <c r="BV120" s="112"/>
      <c r="BW120" s="112"/>
      <c r="BX120" s="112"/>
      <c r="BY120" s="112"/>
      <c r="BZ120" s="112"/>
      <c r="CA120" s="112"/>
      <c r="CB120" s="112"/>
      <c r="CC120" s="112"/>
      <c r="CD120" s="112"/>
      <c r="CE120" s="112"/>
      <c r="CF120" s="112"/>
      <c r="CG120" s="112"/>
      <c r="CH120" s="112"/>
      <c r="CI120" s="112"/>
      <c r="CJ120" s="112"/>
      <c r="CK120" s="112"/>
      <c r="CL120" s="112"/>
      <c r="CM120" s="112"/>
      <c r="CN120" s="112"/>
      <c r="CO120" s="112"/>
      <c r="CP120" s="112"/>
      <c r="CQ120" s="112"/>
      <c r="CR120" s="112"/>
      <c r="CS120" s="112"/>
      <c r="CT120" s="112"/>
      <c r="CU120" s="112"/>
      <c r="CV120" s="112"/>
      <c r="CW120" s="112"/>
      <c r="CX120" s="112"/>
      <c r="CY120" s="112"/>
      <c r="CZ120" s="112"/>
      <c r="DA120" s="112"/>
      <c r="DB120" s="112"/>
      <c r="DC120" s="112"/>
      <c r="DD120" s="112"/>
      <c r="DE120" s="112"/>
      <c r="DF120" s="112"/>
      <c r="DG120" s="112"/>
      <c r="DH120" s="112"/>
      <c r="DI120" s="112"/>
      <c r="DJ120" s="112"/>
      <c r="DK120" s="112"/>
      <c r="DL120" s="112"/>
      <c r="DM120" s="112"/>
      <c r="DN120" s="112"/>
      <c r="DO120" s="112"/>
      <c r="DP120" s="112"/>
      <c r="DQ120" s="112"/>
      <c r="DR120" s="112"/>
      <c r="DS120" s="112"/>
      <c r="DT120" s="112"/>
      <c r="DU120" s="112"/>
      <c r="DV120" s="21"/>
      <c r="DW120" s="21"/>
      <c r="DX120" s="21"/>
      <c r="DY120" s="21"/>
      <c r="DZ120" s="21"/>
      <c r="EA120" s="21"/>
      <c r="EB120" s="21"/>
      <c r="EC120" s="21"/>
      <c r="ED120" s="21"/>
      <c r="EE120" s="21"/>
      <c r="EF120" s="21"/>
      <c r="EG120" s="21"/>
      <c r="EH120" s="21"/>
      <c r="EI120" s="21"/>
      <c r="EJ120" s="21"/>
      <c r="EK120" s="21"/>
      <c r="EL120" s="21"/>
      <c r="EM120" s="21"/>
      <c r="EN120" s="21"/>
      <c r="EO120" s="21"/>
    </row>
    <row r="121" spans="1:145" ht="12.75" customHeight="1">
      <c r="A121" s="112"/>
      <c r="B121" s="112"/>
      <c r="C121" s="112"/>
      <c r="D121" s="21"/>
      <c r="E121" s="21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12"/>
      <c r="AG121" s="112"/>
      <c r="AH121" s="112"/>
      <c r="AI121" s="112"/>
      <c r="AJ121" s="112"/>
      <c r="AK121" s="112"/>
      <c r="AL121" s="112"/>
      <c r="AM121" s="112"/>
      <c r="AN121" s="112"/>
      <c r="AO121" s="112"/>
      <c r="AP121" s="112"/>
      <c r="AQ121" s="112"/>
      <c r="AR121" s="112"/>
      <c r="AS121" s="112"/>
      <c r="AT121" s="112"/>
      <c r="AU121" s="112"/>
      <c r="AV121" s="112"/>
      <c r="AW121" s="112"/>
      <c r="AX121" s="112"/>
      <c r="AY121" s="112"/>
      <c r="AZ121" s="112"/>
      <c r="BA121" s="112"/>
      <c r="BB121" s="112"/>
      <c r="BC121" s="112"/>
      <c r="BD121" s="112"/>
      <c r="BE121" s="112"/>
      <c r="BF121" s="112"/>
      <c r="BG121" s="112"/>
      <c r="BH121" s="112"/>
      <c r="BI121" s="112"/>
      <c r="BJ121" s="112"/>
      <c r="BK121" s="112"/>
      <c r="BL121" s="112"/>
      <c r="BM121" s="112"/>
      <c r="BN121" s="112"/>
      <c r="BO121" s="112"/>
      <c r="BP121" s="112"/>
      <c r="BQ121" s="112"/>
      <c r="BR121" s="112"/>
      <c r="BS121" s="112"/>
      <c r="BT121" s="112"/>
      <c r="BU121" s="112"/>
      <c r="BV121" s="112"/>
      <c r="BW121" s="112"/>
      <c r="BX121" s="112"/>
      <c r="BY121" s="112"/>
      <c r="BZ121" s="112"/>
      <c r="CA121" s="112"/>
      <c r="CB121" s="112"/>
      <c r="CC121" s="112"/>
      <c r="CD121" s="112"/>
      <c r="CE121" s="112"/>
      <c r="CF121" s="112"/>
      <c r="CG121" s="112"/>
      <c r="CH121" s="112"/>
      <c r="CI121" s="112"/>
      <c r="CJ121" s="112"/>
      <c r="CK121" s="112"/>
      <c r="CL121" s="112"/>
      <c r="CM121" s="112"/>
      <c r="CN121" s="112"/>
      <c r="CO121" s="112"/>
      <c r="CP121" s="112"/>
      <c r="CQ121" s="112"/>
      <c r="CR121" s="112"/>
      <c r="CS121" s="112"/>
      <c r="CT121" s="112"/>
      <c r="CU121" s="112"/>
      <c r="CV121" s="112"/>
      <c r="CW121" s="112"/>
      <c r="CX121" s="112"/>
      <c r="CY121" s="112"/>
      <c r="CZ121" s="112"/>
      <c r="DA121" s="112"/>
      <c r="DB121" s="112"/>
      <c r="DC121" s="112"/>
      <c r="DD121" s="112"/>
      <c r="DE121" s="112"/>
      <c r="DF121" s="112"/>
      <c r="DG121" s="112"/>
      <c r="DH121" s="112"/>
      <c r="DI121" s="112"/>
      <c r="DJ121" s="112"/>
      <c r="DK121" s="112"/>
      <c r="DL121" s="112"/>
      <c r="DM121" s="112"/>
      <c r="DN121" s="112"/>
      <c r="DO121" s="112"/>
      <c r="DP121" s="112"/>
      <c r="DQ121" s="112"/>
      <c r="DR121" s="112"/>
      <c r="DS121" s="112"/>
      <c r="DT121" s="112"/>
      <c r="DU121" s="112"/>
      <c r="DV121" s="21"/>
      <c r="DW121" s="21"/>
      <c r="DX121" s="21"/>
      <c r="DY121" s="21"/>
      <c r="DZ121" s="21"/>
      <c r="EA121" s="21"/>
      <c r="EB121" s="21"/>
      <c r="EC121" s="21"/>
      <c r="ED121" s="21"/>
      <c r="EE121" s="21"/>
      <c r="EF121" s="21"/>
      <c r="EG121" s="21"/>
      <c r="EH121" s="21"/>
      <c r="EI121" s="21"/>
      <c r="EJ121" s="21"/>
      <c r="EK121" s="21"/>
      <c r="EL121" s="21"/>
      <c r="EM121" s="21"/>
      <c r="EN121" s="21"/>
      <c r="EO121" s="21"/>
    </row>
    <row r="122" spans="1:145" ht="12.75" customHeight="1">
      <c r="A122" s="112"/>
      <c r="B122" s="112"/>
      <c r="C122" s="112"/>
      <c r="D122" s="21"/>
      <c r="E122" s="21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12"/>
      <c r="AG122" s="112"/>
      <c r="AH122" s="112"/>
      <c r="AI122" s="112"/>
      <c r="AJ122" s="112"/>
      <c r="AK122" s="112"/>
      <c r="AL122" s="112"/>
      <c r="AM122" s="112"/>
      <c r="AN122" s="112"/>
      <c r="AO122" s="112"/>
      <c r="AP122" s="112"/>
      <c r="AQ122" s="112"/>
      <c r="AR122" s="112"/>
      <c r="AS122" s="112"/>
      <c r="AT122" s="112"/>
      <c r="AU122" s="112"/>
      <c r="AV122" s="112"/>
      <c r="AW122" s="112"/>
      <c r="AX122" s="112"/>
      <c r="AY122" s="112"/>
      <c r="AZ122" s="112"/>
      <c r="BA122" s="112"/>
      <c r="BB122" s="112"/>
      <c r="BC122" s="112"/>
      <c r="BD122" s="112"/>
      <c r="BE122" s="112"/>
      <c r="BF122" s="112"/>
      <c r="BG122" s="112"/>
      <c r="BH122" s="112"/>
      <c r="BI122" s="112"/>
      <c r="BJ122" s="112"/>
      <c r="BK122" s="112"/>
      <c r="BL122" s="112"/>
      <c r="BM122" s="112"/>
      <c r="BN122" s="112"/>
      <c r="BO122" s="112"/>
      <c r="BP122" s="112"/>
      <c r="BQ122" s="112"/>
      <c r="BR122" s="112"/>
      <c r="BS122" s="112"/>
      <c r="BT122" s="112"/>
      <c r="BU122" s="112"/>
      <c r="BV122" s="112"/>
      <c r="BW122" s="112"/>
      <c r="BX122" s="112"/>
      <c r="BY122" s="112"/>
      <c r="BZ122" s="112"/>
      <c r="CA122" s="112"/>
      <c r="CB122" s="112"/>
      <c r="CC122" s="112"/>
      <c r="CD122" s="112"/>
      <c r="CE122" s="112"/>
      <c r="CF122" s="112"/>
      <c r="CG122" s="112"/>
      <c r="CH122" s="112"/>
      <c r="CI122" s="112"/>
      <c r="CJ122" s="112"/>
      <c r="CK122" s="112"/>
      <c r="CL122" s="112"/>
      <c r="CM122" s="112"/>
      <c r="CN122" s="112"/>
      <c r="CO122" s="112"/>
      <c r="CP122" s="112"/>
      <c r="CQ122" s="112"/>
      <c r="CR122" s="112"/>
      <c r="CS122" s="112"/>
      <c r="CT122" s="112"/>
      <c r="CU122" s="112"/>
      <c r="CV122" s="112"/>
      <c r="CW122" s="112"/>
      <c r="CX122" s="112"/>
      <c r="CY122" s="112"/>
      <c r="CZ122" s="112"/>
      <c r="DA122" s="112"/>
      <c r="DB122" s="112"/>
      <c r="DC122" s="112"/>
      <c r="DD122" s="112"/>
      <c r="DE122" s="112"/>
      <c r="DF122" s="112"/>
      <c r="DG122" s="112"/>
      <c r="DH122" s="112"/>
      <c r="DI122" s="112"/>
      <c r="DJ122" s="112"/>
      <c r="DK122" s="112"/>
      <c r="DL122" s="112"/>
      <c r="DM122" s="112"/>
      <c r="DN122" s="112"/>
      <c r="DO122" s="112"/>
      <c r="DP122" s="112"/>
      <c r="DQ122" s="112"/>
      <c r="DR122" s="112"/>
      <c r="DS122" s="112"/>
      <c r="DT122" s="112"/>
      <c r="DU122" s="112"/>
      <c r="DV122" s="21"/>
      <c r="DW122" s="21"/>
      <c r="DX122" s="21"/>
      <c r="DY122" s="21"/>
      <c r="DZ122" s="21"/>
      <c r="EA122" s="21"/>
      <c r="EB122" s="21"/>
      <c r="EC122" s="21"/>
      <c r="ED122" s="21"/>
      <c r="EE122" s="21"/>
      <c r="EF122" s="21"/>
      <c r="EG122" s="21"/>
      <c r="EH122" s="21"/>
      <c r="EI122" s="21"/>
      <c r="EJ122" s="21"/>
      <c r="EK122" s="21"/>
      <c r="EL122" s="21"/>
      <c r="EM122" s="21"/>
      <c r="EN122" s="21"/>
      <c r="EO122" s="21"/>
    </row>
    <row r="123" spans="1:145" ht="12.75" customHeight="1">
      <c r="A123" s="112"/>
      <c r="B123" s="112"/>
      <c r="C123" s="112"/>
      <c r="D123" s="21"/>
      <c r="E123" s="21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12"/>
      <c r="AG123" s="112"/>
      <c r="AH123" s="112"/>
      <c r="AI123" s="112"/>
      <c r="AJ123" s="112"/>
      <c r="AK123" s="112"/>
      <c r="AL123" s="112"/>
      <c r="AM123" s="112"/>
      <c r="AN123" s="112"/>
      <c r="AO123" s="112"/>
      <c r="AP123" s="112"/>
      <c r="AQ123" s="112"/>
      <c r="AR123" s="112"/>
      <c r="AS123" s="112"/>
      <c r="AT123" s="112"/>
      <c r="AU123" s="112"/>
      <c r="AV123" s="112"/>
      <c r="AW123" s="112"/>
      <c r="AX123" s="112"/>
      <c r="AY123" s="112"/>
      <c r="AZ123" s="112"/>
      <c r="BA123" s="112"/>
      <c r="BB123" s="112"/>
      <c r="BC123" s="112"/>
      <c r="BD123" s="112"/>
      <c r="BE123" s="112"/>
      <c r="BF123" s="112"/>
      <c r="BG123" s="112"/>
      <c r="BH123" s="112"/>
      <c r="BI123" s="112"/>
      <c r="BJ123" s="112"/>
      <c r="BK123" s="112"/>
      <c r="BL123" s="112"/>
      <c r="BM123" s="112"/>
      <c r="BN123" s="112"/>
      <c r="BO123" s="112"/>
      <c r="BP123" s="112"/>
      <c r="BQ123" s="112"/>
      <c r="BR123" s="112"/>
      <c r="BS123" s="112"/>
      <c r="BT123" s="112"/>
      <c r="BU123" s="112"/>
      <c r="BV123" s="112"/>
      <c r="BW123" s="112"/>
      <c r="BX123" s="112"/>
      <c r="BY123" s="112"/>
      <c r="BZ123" s="112"/>
      <c r="CA123" s="112"/>
      <c r="CB123" s="112"/>
      <c r="CC123" s="112"/>
      <c r="CD123" s="112"/>
      <c r="CE123" s="112"/>
      <c r="CF123" s="112"/>
      <c r="CG123" s="112"/>
      <c r="CH123" s="112"/>
      <c r="CI123" s="112"/>
      <c r="CJ123" s="112"/>
      <c r="CK123" s="112"/>
      <c r="CL123" s="112"/>
      <c r="CM123" s="112"/>
      <c r="CN123" s="112"/>
      <c r="CO123" s="112"/>
      <c r="CP123" s="112"/>
      <c r="CQ123" s="112"/>
      <c r="CR123" s="112"/>
      <c r="CS123" s="112"/>
      <c r="CT123" s="112"/>
      <c r="CU123" s="112"/>
      <c r="CV123" s="112"/>
      <c r="CW123" s="112"/>
      <c r="CX123" s="112"/>
      <c r="CY123" s="112"/>
      <c r="CZ123" s="112"/>
      <c r="DA123" s="112"/>
      <c r="DB123" s="112"/>
      <c r="DC123" s="112"/>
      <c r="DD123" s="112"/>
      <c r="DE123" s="112"/>
      <c r="DF123" s="112"/>
      <c r="DG123" s="112"/>
      <c r="DH123" s="112"/>
      <c r="DI123" s="112"/>
      <c r="DJ123" s="112"/>
      <c r="DK123" s="112"/>
      <c r="DL123" s="112"/>
      <c r="DM123" s="112"/>
      <c r="DN123" s="112"/>
      <c r="DO123" s="112"/>
      <c r="DP123" s="112"/>
      <c r="DQ123" s="112"/>
      <c r="DR123" s="112"/>
      <c r="DS123" s="112"/>
      <c r="DT123" s="112"/>
      <c r="DU123" s="112"/>
      <c r="DV123" s="21"/>
      <c r="DW123" s="21"/>
      <c r="DX123" s="21"/>
      <c r="DY123" s="21"/>
      <c r="DZ123" s="21"/>
      <c r="EA123" s="21"/>
      <c r="EB123" s="21"/>
      <c r="EC123" s="21"/>
      <c r="ED123" s="21"/>
      <c r="EE123" s="21"/>
      <c r="EF123" s="21"/>
      <c r="EG123" s="21"/>
      <c r="EH123" s="21"/>
      <c r="EI123" s="21"/>
      <c r="EJ123" s="21"/>
      <c r="EK123" s="21"/>
      <c r="EL123" s="21"/>
      <c r="EM123" s="21"/>
      <c r="EN123" s="21"/>
      <c r="EO123" s="21"/>
    </row>
    <row r="124" spans="1:145" ht="12.75" customHeight="1">
      <c r="A124" s="112"/>
      <c r="B124" s="112"/>
      <c r="C124" s="112"/>
      <c r="D124" s="21"/>
      <c r="E124" s="21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12"/>
      <c r="AG124" s="112"/>
      <c r="AH124" s="112"/>
      <c r="AI124" s="112"/>
      <c r="AJ124" s="112"/>
      <c r="AK124" s="112"/>
      <c r="AL124" s="112"/>
      <c r="AM124" s="112"/>
      <c r="AN124" s="112"/>
      <c r="AO124" s="112"/>
      <c r="AP124" s="112"/>
      <c r="AQ124" s="112"/>
      <c r="AR124" s="112"/>
      <c r="AS124" s="112"/>
      <c r="AT124" s="112"/>
      <c r="AU124" s="112"/>
      <c r="AV124" s="112"/>
      <c r="AW124" s="112"/>
      <c r="AX124" s="112"/>
      <c r="AY124" s="112"/>
      <c r="AZ124" s="112"/>
      <c r="BA124" s="112"/>
      <c r="BB124" s="112"/>
      <c r="BC124" s="112"/>
      <c r="BD124" s="112"/>
      <c r="BE124" s="112"/>
      <c r="BF124" s="112"/>
      <c r="BG124" s="112"/>
      <c r="BH124" s="112"/>
      <c r="BI124" s="112"/>
      <c r="BJ124" s="112"/>
      <c r="BK124" s="112"/>
      <c r="BL124" s="112"/>
      <c r="BM124" s="112"/>
      <c r="BN124" s="112"/>
      <c r="BO124" s="112"/>
      <c r="BP124" s="112"/>
      <c r="BQ124" s="112"/>
      <c r="BR124" s="112"/>
      <c r="BS124" s="112"/>
      <c r="BT124" s="112"/>
      <c r="BU124" s="112"/>
      <c r="BV124" s="112"/>
      <c r="BW124" s="112"/>
      <c r="BX124" s="112"/>
      <c r="BY124" s="112"/>
      <c r="BZ124" s="112"/>
      <c r="CA124" s="112"/>
      <c r="CB124" s="112"/>
      <c r="CC124" s="112"/>
      <c r="CD124" s="112"/>
      <c r="CE124" s="112"/>
      <c r="CF124" s="112"/>
      <c r="CG124" s="112"/>
      <c r="CH124" s="112"/>
      <c r="CI124" s="112"/>
      <c r="CJ124" s="112"/>
      <c r="CK124" s="112"/>
      <c r="CL124" s="112"/>
      <c r="CM124" s="112"/>
      <c r="CN124" s="112"/>
      <c r="CO124" s="112"/>
      <c r="CP124" s="112"/>
      <c r="CQ124" s="112"/>
      <c r="CR124" s="112"/>
      <c r="CS124" s="112"/>
      <c r="CT124" s="112"/>
      <c r="CU124" s="112"/>
      <c r="CV124" s="112"/>
      <c r="CW124" s="112"/>
      <c r="CX124" s="112"/>
      <c r="CY124" s="112"/>
      <c r="CZ124" s="112"/>
      <c r="DA124" s="112"/>
      <c r="DB124" s="112"/>
      <c r="DC124" s="112"/>
      <c r="DD124" s="112"/>
      <c r="DE124" s="112"/>
      <c r="DF124" s="112"/>
      <c r="DG124" s="112"/>
      <c r="DH124" s="112"/>
      <c r="DI124" s="112"/>
      <c r="DJ124" s="112"/>
      <c r="DK124" s="112"/>
      <c r="DL124" s="112"/>
      <c r="DM124" s="112"/>
      <c r="DN124" s="112"/>
      <c r="DO124" s="112"/>
      <c r="DP124" s="112"/>
      <c r="DQ124" s="112"/>
      <c r="DR124" s="112"/>
      <c r="DS124" s="112"/>
      <c r="DT124" s="112"/>
      <c r="DU124" s="112"/>
      <c r="DV124" s="21"/>
      <c r="DW124" s="21"/>
      <c r="DX124" s="21"/>
      <c r="DY124" s="21"/>
      <c r="DZ124" s="21"/>
      <c r="EA124" s="21"/>
      <c r="EB124" s="21"/>
      <c r="EC124" s="21"/>
      <c r="ED124" s="21"/>
      <c r="EE124" s="21"/>
      <c r="EF124" s="21"/>
      <c r="EG124" s="21"/>
      <c r="EH124" s="21"/>
      <c r="EI124" s="21"/>
      <c r="EJ124" s="21"/>
      <c r="EK124" s="21"/>
      <c r="EL124" s="21"/>
      <c r="EM124" s="21"/>
      <c r="EN124" s="21"/>
      <c r="EO124" s="21"/>
    </row>
    <row r="125" spans="1:145" ht="12.75" customHeight="1">
      <c r="A125" s="112"/>
      <c r="B125" s="112"/>
      <c r="C125" s="112"/>
      <c r="D125" s="21"/>
      <c r="E125" s="21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12"/>
      <c r="AG125" s="112"/>
      <c r="AH125" s="112"/>
      <c r="AI125" s="112"/>
      <c r="AJ125" s="112"/>
      <c r="AK125" s="112"/>
      <c r="AL125" s="112"/>
      <c r="AM125" s="112"/>
      <c r="AN125" s="112"/>
      <c r="AO125" s="112"/>
      <c r="AP125" s="112"/>
      <c r="AQ125" s="112"/>
      <c r="AR125" s="112"/>
      <c r="AS125" s="112"/>
      <c r="AT125" s="112"/>
      <c r="AU125" s="112"/>
      <c r="AV125" s="112"/>
      <c r="AW125" s="112"/>
      <c r="AX125" s="112"/>
      <c r="AY125" s="112"/>
      <c r="AZ125" s="112"/>
      <c r="BA125" s="112"/>
      <c r="BB125" s="112"/>
      <c r="BC125" s="112"/>
      <c r="BD125" s="112"/>
      <c r="BE125" s="112"/>
      <c r="BF125" s="112"/>
      <c r="BG125" s="112"/>
      <c r="BH125" s="112"/>
      <c r="BI125" s="112"/>
      <c r="BJ125" s="112"/>
      <c r="BK125" s="112"/>
      <c r="BL125" s="112"/>
      <c r="BM125" s="112"/>
      <c r="BN125" s="112"/>
      <c r="BO125" s="112"/>
      <c r="BP125" s="112"/>
      <c r="BQ125" s="112"/>
      <c r="BR125" s="112"/>
      <c r="BS125" s="112"/>
      <c r="BT125" s="112"/>
      <c r="BU125" s="112"/>
      <c r="BV125" s="112"/>
      <c r="BW125" s="112"/>
      <c r="BX125" s="112"/>
      <c r="BY125" s="112"/>
      <c r="BZ125" s="112"/>
      <c r="CA125" s="112"/>
      <c r="CB125" s="112"/>
      <c r="CC125" s="112"/>
      <c r="CD125" s="112"/>
      <c r="CE125" s="112"/>
      <c r="CF125" s="112"/>
      <c r="CG125" s="112"/>
      <c r="CH125" s="112"/>
      <c r="CI125" s="112"/>
      <c r="CJ125" s="112"/>
      <c r="CK125" s="112"/>
      <c r="CL125" s="112"/>
      <c r="CM125" s="112"/>
      <c r="CN125" s="112"/>
      <c r="CO125" s="112"/>
      <c r="CP125" s="112"/>
      <c r="CQ125" s="112"/>
      <c r="CR125" s="112"/>
      <c r="CS125" s="112"/>
      <c r="CT125" s="112"/>
      <c r="CU125" s="112"/>
      <c r="CV125" s="112"/>
      <c r="CW125" s="112"/>
      <c r="CX125" s="112"/>
      <c r="CY125" s="112"/>
      <c r="CZ125" s="112"/>
      <c r="DA125" s="112"/>
      <c r="DB125" s="112"/>
      <c r="DC125" s="112"/>
      <c r="DD125" s="112"/>
      <c r="DE125" s="112"/>
      <c r="DF125" s="112"/>
      <c r="DG125" s="112"/>
      <c r="DH125" s="112"/>
      <c r="DI125" s="112"/>
      <c r="DJ125" s="112"/>
      <c r="DK125" s="112"/>
      <c r="DL125" s="112"/>
      <c r="DM125" s="112"/>
      <c r="DN125" s="112"/>
      <c r="DO125" s="112"/>
      <c r="DP125" s="112"/>
      <c r="DQ125" s="112"/>
      <c r="DR125" s="112"/>
      <c r="DS125" s="112"/>
      <c r="DT125" s="112"/>
      <c r="DU125" s="112"/>
      <c r="DV125" s="21"/>
      <c r="DW125" s="21"/>
      <c r="DX125" s="21"/>
      <c r="DY125" s="21"/>
      <c r="DZ125" s="21"/>
      <c r="EA125" s="21"/>
      <c r="EB125" s="21"/>
      <c r="EC125" s="21"/>
      <c r="ED125" s="21"/>
      <c r="EE125" s="21"/>
      <c r="EF125" s="21"/>
      <c r="EG125" s="21"/>
      <c r="EH125" s="21"/>
      <c r="EI125" s="21"/>
      <c r="EJ125" s="21"/>
      <c r="EK125" s="21"/>
      <c r="EL125" s="21"/>
      <c r="EM125" s="21"/>
      <c r="EN125" s="21"/>
      <c r="EO125" s="21"/>
    </row>
    <row r="126" spans="1:145" ht="12.75" customHeight="1">
      <c r="A126" s="112"/>
      <c r="B126" s="112"/>
      <c r="C126" s="112"/>
      <c r="D126" s="21"/>
      <c r="E126" s="21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12"/>
      <c r="AG126" s="112"/>
      <c r="AH126" s="112"/>
      <c r="AI126" s="112"/>
      <c r="AJ126" s="112"/>
      <c r="AK126" s="112"/>
      <c r="AL126" s="112"/>
      <c r="AM126" s="112"/>
      <c r="AN126" s="112"/>
      <c r="AO126" s="112"/>
      <c r="AP126" s="112"/>
      <c r="AQ126" s="112"/>
      <c r="AR126" s="112"/>
      <c r="AS126" s="112"/>
      <c r="AT126" s="112"/>
      <c r="AU126" s="112"/>
      <c r="AV126" s="112"/>
      <c r="AW126" s="112"/>
      <c r="AX126" s="112"/>
      <c r="AY126" s="112"/>
      <c r="AZ126" s="112"/>
      <c r="BA126" s="112"/>
      <c r="BB126" s="112"/>
      <c r="BC126" s="112"/>
      <c r="BD126" s="112"/>
      <c r="BE126" s="112"/>
      <c r="BF126" s="112"/>
      <c r="BG126" s="112"/>
      <c r="BH126" s="112"/>
      <c r="BI126" s="112"/>
      <c r="BJ126" s="112"/>
      <c r="BK126" s="112"/>
      <c r="BL126" s="112"/>
      <c r="BM126" s="112"/>
      <c r="BN126" s="112"/>
      <c r="BO126" s="112"/>
      <c r="BP126" s="112"/>
      <c r="BQ126" s="112"/>
      <c r="BR126" s="112"/>
      <c r="BS126" s="112"/>
      <c r="BT126" s="112"/>
      <c r="BU126" s="112"/>
      <c r="BV126" s="112"/>
      <c r="BW126" s="112"/>
      <c r="BX126" s="112"/>
      <c r="BY126" s="112"/>
      <c r="BZ126" s="112"/>
      <c r="CA126" s="112"/>
      <c r="CB126" s="112"/>
      <c r="CC126" s="112"/>
      <c r="CD126" s="112"/>
      <c r="CE126" s="112"/>
      <c r="CF126" s="112"/>
      <c r="CG126" s="112"/>
      <c r="CH126" s="112"/>
      <c r="CI126" s="112"/>
      <c r="CJ126" s="112"/>
      <c r="CK126" s="112"/>
      <c r="CL126" s="112"/>
      <c r="CM126" s="112"/>
      <c r="CN126" s="112"/>
      <c r="CO126" s="112"/>
      <c r="CP126" s="112"/>
      <c r="CQ126" s="112"/>
      <c r="CR126" s="112"/>
      <c r="CS126" s="112"/>
      <c r="CT126" s="112"/>
      <c r="CU126" s="112"/>
      <c r="CV126" s="112"/>
      <c r="CW126" s="112"/>
      <c r="CX126" s="112"/>
      <c r="CY126" s="112"/>
      <c r="CZ126" s="112"/>
      <c r="DA126" s="112"/>
      <c r="DB126" s="112"/>
      <c r="DC126" s="112"/>
      <c r="DD126" s="112"/>
      <c r="DE126" s="112"/>
      <c r="DF126" s="112"/>
      <c r="DG126" s="112"/>
      <c r="DH126" s="112"/>
      <c r="DI126" s="112"/>
      <c r="DJ126" s="112"/>
      <c r="DK126" s="112"/>
      <c r="DL126" s="112"/>
      <c r="DM126" s="112"/>
      <c r="DN126" s="112"/>
      <c r="DO126" s="112"/>
      <c r="DP126" s="112"/>
      <c r="DQ126" s="112"/>
      <c r="DR126" s="112"/>
      <c r="DS126" s="112"/>
      <c r="DT126" s="112"/>
      <c r="DU126" s="112"/>
      <c r="DV126" s="21"/>
      <c r="DW126" s="21"/>
      <c r="DX126" s="21"/>
      <c r="DY126" s="21"/>
      <c r="DZ126" s="21"/>
      <c r="EA126" s="21"/>
      <c r="EB126" s="21"/>
      <c r="EC126" s="21"/>
      <c r="ED126" s="21"/>
      <c r="EE126" s="21"/>
      <c r="EF126" s="21"/>
      <c r="EG126" s="21"/>
      <c r="EH126" s="21"/>
      <c r="EI126" s="21"/>
      <c r="EJ126" s="21"/>
      <c r="EK126" s="21"/>
      <c r="EL126" s="21"/>
      <c r="EM126" s="21"/>
      <c r="EN126" s="21"/>
      <c r="EO126" s="21"/>
    </row>
    <row r="127" spans="1:145" ht="12.75" customHeight="1">
      <c r="A127" s="112"/>
      <c r="B127" s="112"/>
      <c r="C127" s="112"/>
      <c r="D127" s="21"/>
      <c r="E127" s="21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12"/>
      <c r="AG127" s="112"/>
      <c r="AH127" s="112"/>
      <c r="AI127" s="112"/>
      <c r="AJ127" s="112"/>
      <c r="AK127" s="112"/>
      <c r="AL127" s="112"/>
      <c r="AM127" s="112"/>
      <c r="AN127" s="112"/>
      <c r="AO127" s="112"/>
      <c r="AP127" s="112"/>
      <c r="AQ127" s="112"/>
      <c r="AR127" s="112"/>
      <c r="AS127" s="112"/>
      <c r="AT127" s="112"/>
      <c r="AU127" s="112"/>
      <c r="AV127" s="112"/>
      <c r="AW127" s="112"/>
      <c r="AX127" s="112"/>
      <c r="AY127" s="112"/>
      <c r="AZ127" s="112"/>
      <c r="BA127" s="112"/>
      <c r="BB127" s="112"/>
      <c r="BC127" s="112"/>
      <c r="BD127" s="112"/>
      <c r="BE127" s="112"/>
      <c r="BF127" s="112"/>
      <c r="BG127" s="112"/>
      <c r="BH127" s="112"/>
      <c r="BI127" s="112"/>
      <c r="BJ127" s="112"/>
      <c r="BK127" s="112"/>
      <c r="BL127" s="112"/>
      <c r="BM127" s="112"/>
      <c r="BN127" s="112"/>
      <c r="BO127" s="112"/>
      <c r="BP127" s="112"/>
      <c r="BQ127" s="112"/>
      <c r="BR127" s="112"/>
      <c r="BS127" s="112"/>
      <c r="BT127" s="112"/>
      <c r="BU127" s="112"/>
      <c r="BV127" s="112"/>
      <c r="BW127" s="112"/>
      <c r="BX127" s="112"/>
      <c r="BY127" s="112"/>
      <c r="BZ127" s="112"/>
      <c r="CA127" s="112"/>
      <c r="CB127" s="112"/>
      <c r="CC127" s="112"/>
      <c r="CD127" s="112"/>
      <c r="CE127" s="112"/>
      <c r="CF127" s="112"/>
      <c r="CG127" s="112"/>
      <c r="CH127" s="112"/>
      <c r="CI127" s="112"/>
      <c r="CJ127" s="112"/>
      <c r="CK127" s="112"/>
      <c r="CL127" s="112"/>
      <c r="CM127" s="112"/>
      <c r="CN127" s="112"/>
      <c r="CO127" s="112"/>
      <c r="CP127" s="112"/>
      <c r="CQ127" s="112"/>
      <c r="CR127" s="112"/>
      <c r="CS127" s="112"/>
      <c r="CT127" s="112"/>
      <c r="CU127" s="112"/>
      <c r="CV127" s="112"/>
      <c r="CW127" s="112"/>
      <c r="CX127" s="112"/>
      <c r="CY127" s="112"/>
      <c r="CZ127" s="112"/>
      <c r="DA127" s="112"/>
      <c r="DB127" s="112"/>
      <c r="DC127" s="112"/>
      <c r="DD127" s="112"/>
      <c r="DE127" s="112"/>
      <c r="DF127" s="112"/>
      <c r="DG127" s="112"/>
      <c r="DH127" s="112"/>
      <c r="DI127" s="112"/>
      <c r="DJ127" s="112"/>
      <c r="DK127" s="112"/>
      <c r="DL127" s="112"/>
      <c r="DM127" s="112"/>
      <c r="DN127" s="112"/>
      <c r="DO127" s="112"/>
      <c r="DP127" s="112"/>
      <c r="DQ127" s="112"/>
      <c r="DR127" s="112"/>
      <c r="DS127" s="112"/>
      <c r="DT127" s="112"/>
      <c r="DU127" s="112"/>
      <c r="DV127" s="21"/>
      <c r="DW127" s="21"/>
      <c r="DX127" s="21"/>
      <c r="DY127" s="21"/>
      <c r="DZ127" s="21"/>
      <c r="EA127" s="21"/>
      <c r="EB127" s="21"/>
      <c r="EC127" s="21"/>
      <c r="ED127" s="21"/>
      <c r="EE127" s="21"/>
      <c r="EF127" s="21"/>
      <c r="EG127" s="21"/>
      <c r="EH127" s="21"/>
      <c r="EI127" s="21"/>
      <c r="EJ127" s="21"/>
      <c r="EK127" s="21"/>
      <c r="EL127" s="21"/>
      <c r="EM127" s="21"/>
      <c r="EN127" s="21"/>
      <c r="EO127" s="21"/>
    </row>
    <row r="128" spans="1:145" ht="12.75" customHeight="1">
      <c r="A128" s="112"/>
      <c r="B128" s="112"/>
      <c r="C128" s="112"/>
      <c r="D128" s="21"/>
      <c r="E128" s="21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12"/>
      <c r="AG128" s="112"/>
      <c r="AH128" s="112"/>
      <c r="AI128" s="112"/>
      <c r="AJ128" s="112"/>
      <c r="AK128" s="112"/>
      <c r="AL128" s="112"/>
      <c r="AM128" s="112"/>
      <c r="AN128" s="112"/>
      <c r="AO128" s="112"/>
      <c r="AP128" s="112"/>
      <c r="AQ128" s="112"/>
      <c r="AR128" s="112"/>
      <c r="AS128" s="112"/>
      <c r="AT128" s="112"/>
      <c r="AU128" s="112"/>
      <c r="AV128" s="112"/>
      <c r="AW128" s="112"/>
      <c r="AX128" s="112"/>
      <c r="AY128" s="112"/>
      <c r="AZ128" s="112"/>
      <c r="BA128" s="112"/>
      <c r="BB128" s="112"/>
      <c r="BC128" s="112"/>
      <c r="BD128" s="112"/>
      <c r="BE128" s="112"/>
      <c r="BF128" s="112"/>
      <c r="BG128" s="112"/>
      <c r="BH128" s="112"/>
      <c r="BI128" s="112"/>
      <c r="BJ128" s="112"/>
      <c r="BK128" s="112"/>
      <c r="BL128" s="112"/>
      <c r="BM128" s="112"/>
      <c r="BN128" s="112"/>
      <c r="BO128" s="112"/>
      <c r="BP128" s="112"/>
      <c r="BQ128" s="112"/>
      <c r="BR128" s="112"/>
      <c r="BS128" s="112"/>
      <c r="BT128" s="112"/>
      <c r="BU128" s="112"/>
      <c r="BV128" s="112"/>
      <c r="BW128" s="112"/>
      <c r="BX128" s="112"/>
      <c r="BY128" s="112"/>
      <c r="BZ128" s="112"/>
      <c r="CA128" s="112"/>
      <c r="CB128" s="112"/>
      <c r="CC128" s="112"/>
      <c r="CD128" s="112"/>
      <c r="CE128" s="112"/>
      <c r="CF128" s="112"/>
      <c r="CG128" s="112"/>
      <c r="CH128" s="112"/>
      <c r="CI128" s="112"/>
      <c r="CJ128" s="112"/>
      <c r="CK128" s="112"/>
      <c r="CL128" s="112"/>
      <c r="CM128" s="112"/>
      <c r="CN128" s="112"/>
      <c r="CO128" s="112"/>
      <c r="CP128" s="112"/>
      <c r="CQ128" s="112"/>
      <c r="CR128" s="112"/>
      <c r="CS128" s="112"/>
      <c r="CT128" s="112"/>
      <c r="CU128" s="112"/>
      <c r="CV128" s="112"/>
      <c r="CW128" s="112"/>
      <c r="CX128" s="112"/>
      <c r="CY128" s="112"/>
      <c r="CZ128" s="112"/>
      <c r="DA128" s="112"/>
      <c r="DB128" s="112"/>
      <c r="DC128" s="112"/>
      <c r="DD128" s="112"/>
      <c r="DE128" s="112"/>
      <c r="DF128" s="112"/>
      <c r="DG128" s="112"/>
      <c r="DH128" s="112"/>
      <c r="DI128" s="112"/>
      <c r="DJ128" s="112"/>
      <c r="DK128" s="112"/>
      <c r="DL128" s="112"/>
      <c r="DM128" s="112"/>
      <c r="DN128" s="112"/>
      <c r="DO128" s="112"/>
      <c r="DP128" s="112"/>
      <c r="DQ128" s="112"/>
      <c r="DR128" s="112"/>
      <c r="DS128" s="112"/>
      <c r="DT128" s="112"/>
      <c r="DU128" s="112"/>
      <c r="DV128" s="21"/>
      <c r="DW128" s="21"/>
      <c r="DX128" s="21"/>
      <c r="DY128" s="21"/>
      <c r="DZ128" s="21"/>
      <c r="EA128" s="21"/>
      <c r="EB128" s="21"/>
      <c r="EC128" s="21"/>
      <c r="ED128" s="21"/>
      <c r="EE128" s="21"/>
      <c r="EF128" s="21"/>
      <c r="EG128" s="21"/>
      <c r="EH128" s="21"/>
      <c r="EI128" s="21"/>
      <c r="EJ128" s="21"/>
      <c r="EK128" s="21"/>
      <c r="EL128" s="21"/>
      <c r="EM128" s="21"/>
      <c r="EN128" s="21"/>
      <c r="EO128" s="21"/>
    </row>
    <row r="129" spans="1:145" ht="12.75" customHeight="1">
      <c r="A129" s="112"/>
      <c r="B129" s="112"/>
      <c r="C129" s="112"/>
      <c r="D129" s="21"/>
      <c r="E129" s="21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12"/>
      <c r="AG129" s="112"/>
      <c r="AH129" s="112"/>
      <c r="AI129" s="112"/>
      <c r="AJ129" s="112"/>
      <c r="AK129" s="112"/>
      <c r="AL129" s="112"/>
      <c r="AM129" s="112"/>
      <c r="AN129" s="112"/>
      <c r="AO129" s="112"/>
      <c r="AP129" s="112"/>
      <c r="AQ129" s="112"/>
      <c r="AR129" s="112"/>
      <c r="AS129" s="112"/>
      <c r="AT129" s="112"/>
      <c r="AU129" s="112"/>
      <c r="AV129" s="112"/>
      <c r="AW129" s="112"/>
      <c r="AX129" s="112"/>
      <c r="AY129" s="112"/>
      <c r="AZ129" s="112"/>
      <c r="BA129" s="112"/>
      <c r="BB129" s="112"/>
      <c r="BC129" s="112"/>
      <c r="BD129" s="112"/>
      <c r="BE129" s="112"/>
      <c r="BF129" s="112"/>
      <c r="BG129" s="112"/>
      <c r="BH129" s="112"/>
      <c r="BI129" s="112"/>
      <c r="BJ129" s="112"/>
      <c r="BK129" s="112"/>
      <c r="BL129" s="112"/>
      <c r="BM129" s="112"/>
      <c r="BN129" s="112"/>
      <c r="BO129" s="112"/>
      <c r="BP129" s="112"/>
      <c r="BQ129" s="112"/>
      <c r="BR129" s="112"/>
      <c r="BS129" s="112"/>
      <c r="BT129" s="112"/>
      <c r="BU129" s="112"/>
      <c r="BV129" s="112"/>
      <c r="BW129" s="112"/>
      <c r="BX129" s="112"/>
      <c r="BY129" s="112"/>
      <c r="BZ129" s="112"/>
      <c r="CA129" s="112"/>
      <c r="CB129" s="112"/>
      <c r="CC129" s="112"/>
      <c r="CD129" s="112"/>
      <c r="CE129" s="112"/>
      <c r="CF129" s="112"/>
      <c r="CG129" s="112"/>
      <c r="CH129" s="112"/>
      <c r="CI129" s="112"/>
      <c r="CJ129" s="112"/>
      <c r="CK129" s="112"/>
      <c r="CL129" s="112"/>
      <c r="CM129" s="112"/>
      <c r="CN129" s="112"/>
      <c r="CO129" s="112"/>
      <c r="CP129" s="112"/>
      <c r="CQ129" s="112"/>
      <c r="CR129" s="112"/>
      <c r="CS129" s="112"/>
      <c r="CT129" s="112"/>
      <c r="CU129" s="112"/>
      <c r="CV129" s="112"/>
      <c r="CW129" s="112"/>
      <c r="CX129" s="112"/>
      <c r="CY129" s="112"/>
      <c r="CZ129" s="112"/>
      <c r="DA129" s="112"/>
      <c r="DB129" s="112"/>
      <c r="DC129" s="112"/>
      <c r="DD129" s="112"/>
      <c r="DE129" s="112"/>
      <c r="DF129" s="112"/>
      <c r="DG129" s="112"/>
      <c r="DH129" s="112"/>
      <c r="DI129" s="112"/>
      <c r="DJ129" s="112"/>
      <c r="DK129" s="112"/>
      <c r="DL129" s="112"/>
      <c r="DM129" s="112"/>
      <c r="DN129" s="112"/>
      <c r="DO129" s="112"/>
      <c r="DP129" s="112"/>
      <c r="DQ129" s="112"/>
      <c r="DR129" s="112"/>
      <c r="DS129" s="112"/>
      <c r="DT129" s="112"/>
      <c r="DU129" s="112"/>
      <c r="DV129" s="21"/>
      <c r="DW129" s="21"/>
      <c r="DX129" s="21"/>
      <c r="DY129" s="21"/>
      <c r="DZ129" s="21"/>
      <c r="EA129" s="21"/>
      <c r="EB129" s="21"/>
      <c r="EC129" s="21"/>
      <c r="ED129" s="21"/>
      <c r="EE129" s="21"/>
      <c r="EF129" s="21"/>
      <c r="EG129" s="21"/>
      <c r="EH129" s="21"/>
      <c r="EI129" s="21"/>
      <c r="EJ129" s="21"/>
      <c r="EK129" s="21"/>
      <c r="EL129" s="21"/>
      <c r="EM129" s="21"/>
      <c r="EN129" s="21"/>
      <c r="EO129" s="21"/>
    </row>
    <row r="130" spans="1:145" ht="12.75" customHeight="1">
      <c r="A130" s="112"/>
      <c r="B130" s="112"/>
      <c r="C130" s="112"/>
      <c r="D130" s="21"/>
      <c r="E130" s="21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12"/>
      <c r="AG130" s="112"/>
      <c r="AH130" s="112"/>
      <c r="AI130" s="112"/>
      <c r="AJ130" s="112"/>
      <c r="AK130" s="112"/>
      <c r="AL130" s="112"/>
      <c r="AM130" s="112"/>
      <c r="AN130" s="112"/>
      <c r="AO130" s="112"/>
      <c r="AP130" s="112"/>
      <c r="AQ130" s="112"/>
      <c r="AR130" s="112"/>
      <c r="AS130" s="112"/>
      <c r="AT130" s="112"/>
      <c r="AU130" s="112"/>
      <c r="AV130" s="112"/>
      <c r="AW130" s="112"/>
      <c r="AX130" s="112"/>
      <c r="AY130" s="112"/>
      <c r="AZ130" s="112"/>
      <c r="BA130" s="112"/>
      <c r="BB130" s="112"/>
      <c r="BC130" s="112"/>
      <c r="BD130" s="112"/>
      <c r="BE130" s="112"/>
      <c r="BF130" s="112"/>
      <c r="BG130" s="112"/>
      <c r="BH130" s="112"/>
      <c r="BI130" s="112"/>
      <c r="BJ130" s="112"/>
      <c r="BK130" s="112"/>
      <c r="BL130" s="112"/>
      <c r="BM130" s="112"/>
      <c r="BN130" s="112"/>
      <c r="BO130" s="112"/>
      <c r="BP130" s="112"/>
      <c r="BQ130" s="112"/>
      <c r="BR130" s="112"/>
      <c r="BS130" s="112"/>
      <c r="BT130" s="112"/>
      <c r="BU130" s="112"/>
      <c r="BV130" s="112"/>
      <c r="BW130" s="112"/>
      <c r="BX130" s="112"/>
      <c r="BY130" s="112"/>
      <c r="BZ130" s="112"/>
      <c r="CA130" s="112"/>
      <c r="CB130" s="112"/>
      <c r="CC130" s="112"/>
      <c r="CD130" s="112"/>
      <c r="CE130" s="112"/>
      <c r="CF130" s="112"/>
      <c r="CG130" s="112"/>
      <c r="CH130" s="112"/>
      <c r="CI130" s="112"/>
      <c r="CJ130" s="112"/>
      <c r="CK130" s="112"/>
      <c r="CL130" s="112"/>
      <c r="CM130" s="112"/>
      <c r="CN130" s="112"/>
      <c r="CO130" s="112"/>
      <c r="CP130" s="112"/>
      <c r="CQ130" s="112"/>
      <c r="CR130" s="112"/>
      <c r="CS130" s="112"/>
      <c r="CT130" s="112"/>
      <c r="CU130" s="112"/>
      <c r="CV130" s="112"/>
      <c r="CW130" s="112"/>
      <c r="CX130" s="112"/>
      <c r="CY130" s="112"/>
      <c r="CZ130" s="112"/>
      <c r="DA130" s="112"/>
      <c r="DB130" s="112"/>
      <c r="DC130" s="112"/>
      <c r="DD130" s="112"/>
      <c r="DE130" s="112"/>
      <c r="DF130" s="112"/>
      <c r="DG130" s="112"/>
      <c r="DH130" s="112"/>
      <c r="DI130" s="112"/>
      <c r="DJ130" s="112"/>
      <c r="DK130" s="112"/>
      <c r="DL130" s="112"/>
      <c r="DM130" s="112"/>
      <c r="DN130" s="112"/>
      <c r="DO130" s="112"/>
      <c r="DP130" s="112"/>
      <c r="DQ130" s="112"/>
      <c r="DR130" s="112"/>
      <c r="DS130" s="112"/>
      <c r="DT130" s="112"/>
      <c r="DU130" s="112"/>
      <c r="DV130" s="21"/>
      <c r="DW130" s="21"/>
      <c r="DX130" s="21"/>
      <c r="DY130" s="21"/>
      <c r="DZ130" s="21"/>
      <c r="EA130" s="21"/>
      <c r="EB130" s="21"/>
      <c r="EC130" s="21"/>
      <c r="ED130" s="21"/>
      <c r="EE130" s="21"/>
      <c r="EF130" s="21"/>
      <c r="EG130" s="21"/>
      <c r="EH130" s="21"/>
      <c r="EI130" s="21"/>
      <c r="EJ130" s="21"/>
      <c r="EK130" s="21"/>
      <c r="EL130" s="21"/>
      <c r="EM130" s="21"/>
      <c r="EN130" s="21"/>
      <c r="EO130" s="21"/>
    </row>
    <row r="131" spans="1:145" ht="12.75" customHeight="1">
      <c r="A131" s="112"/>
      <c r="B131" s="112"/>
      <c r="C131" s="112"/>
      <c r="D131" s="21"/>
      <c r="E131" s="21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12"/>
      <c r="AG131" s="112"/>
      <c r="AH131" s="112"/>
      <c r="AI131" s="112"/>
      <c r="AJ131" s="112"/>
      <c r="AK131" s="112"/>
      <c r="AL131" s="112"/>
      <c r="AM131" s="112"/>
      <c r="AN131" s="112"/>
      <c r="AO131" s="112"/>
      <c r="AP131" s="112"/>
      <c r="AQ131" s="112"/>
      <c r="AR131" s="112"/>
      <c r="AS131" s="112"/>
      <c r="AT131" s="112"/>
      <c r="AU131" s="112"/>
      <c r="AV131" s="112"/>
      <c r="AW131" s="112"/>
      <c r="AX131" s="112"/>
      <c r="AY131" s="112"/>
      <c r="AZ131" s="112"/>
      <c r="BA131" s="112"/>
      <c r="BB131" s="112"/>
      <c r="BC131" s="112"/>
      <c r="BD131" s="112"/>
      <c r="BE131" s="112"/>
      <c r="BF131" s="112"/>
      <c r="BG131" s="112"/>
      <c r="BH131" s="112"/>
      <c r="BI131" s="112"/>
      <c r="BJ131" s="112"/>
      <c r="BK131" s="112"/>
      <c r="BL131" s="112"/>
      <c r="BM131" s="112"/>
      <c r="BN131" s="112"/>
      <c r="BO131" s="112"/>
      <c r="BP131" s="112"/>
      <c r="BQ131" s="112"/>
      <c r="BR131" s="112"/>
      <c r="BS131" s="112"/>
      <c r="BT131" s="112"/>
      <c r="BU131" s="112"/>
      <c r="BV131" s="112"/>
      <c r="BW131" s="112"/>
      <c r="BX131" s="112"/>
      <c r="BY131" s="112"/>
      <c r="BZ131" s="112"/>
      <c r="CA131" s="112"/>
      <c r="CB131" s="112"/>
      <c r="CC131" s="112"/>
      <c r="CD131" s="112"/>
      <c r="CE131" s="112"/>
      <c r="CF131" s="112"/>
      <c r="CG131" s="112"/>
      <c r="CH131" s="112"/>
      <c r="CI131" s="112"/>
      <c r="CJ131" s="112"/>
      <c r="CK131" s="112"/>
      <c r="CL131" s="112"/>
      <c r="CM131" s="112"/>
      <c r="CN131" s="112"/>
      <c r="CO131" s="112"/>
      <c r="CP131" s="112"/>
      <c r="CQ131" s="112"/>
      <c r="CR131" s="112"/>
      <c r="CS131" s="112"/>
      <c r="CT131" s="112"/>
      <c r="CU131" s="112"/>
      <c r="CV131" s="112"/>
      <c r="CW131" s="112"/>
      <c r="CX131" s="112"/>
      <c r="CY131" s="112"/>
      <c r="CZ131" s="112"/>
      <c r="DA131" s="112"/>
      <c r="DB131" s="112"/>
      <c r="DC131" s="112"/>
      <c r="DD131" s="112"/>
      <c r="DE131" s="112"/>
      <c r="DF131" s="112"/>
      <c r="DG131" s="112"/>
      <c r="DH131" s="112"/>
      <c r="DI131" s="112"/>
      <c r="DJ131" s="112"/>
      <c r="DK131" s="112"/>
      <c r="DL131" s="112"/>
      <c r="DM131" s="112"/>
      <c r="DN131" s="112"/>
      <c r="DO131" s="112"/>
      <c r="DP131" s="112"/>
      <c r="DQ131" s="112"/>
      <c r="DR131" s="112"/>
      <c r="DS131" s="112"/>
      <c r="DT131" s="112"/>
      <c r="DU131" s="112"/>
      <c r="DV131" s="21"/>
      <c r="DW131" s="21"/>
      <c r="DX131" s="21"/>
      <c r="DY131" s="21"/>
      <c r="DZ131" s="21"/>
      <c r="EA131" s="21"/>
      <c r="EB131" s="21"/>
      <c r="EC131" s="21"/>
      <c r="ED131" s="21"/>
      <c r="EE131" s="21"/>
      <c r="EF131" s="21"/>
      <c r="EG131" s="21"/>
      <c r="EH131" s="21"/>
      <c r="EI131" s="21"/>
      <c r="EJ131" s="21"/>
      <c r="EK131" s="21"/>
      <c r="EL131" s="21"/>
      <c r="EM131" s="21"/>
      <c r="EN131" s="21"/>
      <c r="EO131" s="21"/>
    </row>
    <row r="132" spans="1:145" ht="12.75" customHeight="1">
      <c r="A132" s="112"/>
      <c r="B132" s="112"/>
      <c r="C132" s="112"/>
      <c r="D132" s="21"/>
      <c r="E132" s="21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12"/>
      <c r="AG132" s="112"/>
      <c r="AH132" s="112"/>
      <c r="AI132" s="112"/>
      <c r="AJ132" s="112"/>
      <c r="AK132" s="112"/>
      <c r="AL132" s="112"/>
      <c r="AM132" s="112"/>
      <c r="AN132" s="112"/>
      <c r="AO132" s="112"/>
      <c r="AP132" s="112"/>
      <c r="AQ132" s="112"/>
      <c r="AR132" s="112"/>
      <c r="AS132" s="112"/>
      <c r="AT132" s="112"/>
      <c r="AU132" s="112"/>
      <c r="AV132" s="112"/>
      <c r="AW132" s="112"/>
      <c r="AX132" s="112"/>
      <c r="AY132" s="112"/>
      <c r="AZ132" s="112"/>
      <c r="BA132" s="112"/>
      <c r="BB132" s="112"/>
      <c r="BC132" s="112"/>
      <c r="BD132" s="112"/>
      <c r="BE132" s="112"/>
      <c r="BF132" s="112"/>
      <c r="BG132" s="112"/>
      <c r="BH132" s="112"/>
      <c r="BI132" s="112"/>
      <c r="BJ132" s="112"/>
      <c r="BK132" s="112"/>
      <c r="BL132" s="112"/>
      <c r="BM132" s="112"/>
      <c r="BN132" s="112"/>
      <c r="BO132" s="112"/>
      <c r="BP132" s="112"/>
      <c r="BQ132" s="112"/>
      <c r="BR132" s="112"/>
      <c r="BS132" s="112"/>
      <c r="BT132" s="112"/>
      <c r="BU132" s="112"/>
      <c r="BV132" s="112"/>
      <c r="BW132" s="112"/>
      <c r="BX132" s="112"/>
      <c r="BY132" s="112"/>
      <c r="BZ132" s="112"/>
      <c r="CA132" s="112"/>
      <c r="CB132" s="112"/>
      <c r="CC132" s="112"/>
      <c r="CD132" s="112"/>
      <c r="CE132" s="112"/>
      <c r="CF132" s="112"/>
      <c r="CG132" s="112"/>
      <c r="CH132" s="112"/>
      <c r="CI132" s="112"/>
      <c r="CJ132" s="112"/>
      <c r="CK132" s="112"/>
      <c r="CL132" s="112"/>
      <c r="CM132" s="112"/>
      <c r="CN132" s="112"/>
      <c r="CO132" s="112"/>
      <c r="CP132" s="112"/>
      <c r="CQ132" s="112"/>
      <c r="CR132" s="112"/>
      <c r="CS132" s="112"/>
      <c r="CT132" s="112"/>
      <c r="CU132" s="112"/>
      <c r="CV132" s="112"/>
      <c r="CW132" s="112"/>
      <c r="CX132" s="112"/>
      <c r="CY132" s="112"/>
      <c r="CZ132" s="112"/>
      <c r="DA132" s="112"/>
      <c r="DB132" s="112"/>
      <c r="DC132" s="112"/>
      <c r="DD132" s="112"/>
      <c r="DE132" s="112"/>
      <c r="DF132" s="112"/>
      <c r="DG132" s="112"/>
      <c r="DH132" s="112"/>
      <c r="DI132" s="112"/>
      <c r="DJ132" s="112"/>
      <c r="DK132" s="112"/>
      <c r="DL132" s="112"/>
      <c r="DM132" s="112"/>
      <c r="DN132" s="112"/>
      <c r="DO132" s="112"/>
      <c r="DP132" s="112"/>
      <c r="DQ132" s="112"/>
      <c r="DR132" s="112"/>
      <c r="DS132" s="112"/>
      <c r="DT132" s="112"/>
      <c r="DU132" s="112"/>
      <c r="DV132" s="21"/>
      <c r="DW132" s="21"/>
      <c r="DX132" s="21"/>
      <c r="DY132" s="21"/>
      <c r="DZ132" s="21"/>
      <c r="EA132" s="21"/>
      <c r="EB132" s="21"/>
      <c r="EC132" s="21"/>
      <c r="ED132" s="21"/>
      <c r="EE132" s="21"/>
      <c r="EF132" s="21"/>
      <c r="EG132" s="21"/>
      <c r="EH132" s="21"/>
      <c r="EI132" s="21"/>
      <c r="EJ132" s="21"/>
      <c r="EK132" s="21"/>
      <c r="EL132" s="21"/>
      <c r="EM132" s="21"/>
      <c r="EN132" s="21"/>
      <c r="EO132" s="21"/>
    </row>
    <row r="133" spans="1:145" ht="12.75" customHeight="1">
      <c r="A133" s="112"/>
      <c r="B133" s="112"/>
      <c r="C133" s="112"/>
      <c r="D133" s="21"/>
      <c r="E133" s="21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12"/>
      <c r="AG133" s="112"/>
      <c r="AH133" s="112"/>
      <c r="AI133" s="112"/>
      <c r="AJ133" s="112"/>
      <c r="AK133" s="112"/>
      <c r="AL133" s="112"/>
      <c r="AM133" s="112"/>
      <c r="AN133" s="112"/>
      <c r="AO133" s="112"/>
      <c r="AP133" s="112"/>
      <c r="AQ133" s="112"/>
      <c r="AR133" s="112"/>
      <c r="AS133" s="112"/>
      <c r="AT133" s="112"/>
      <c r="AU133" s="112"/>
      <c r="AV133" s="112"/>
      <c r="AW133" s="112"/>
      <c r="AX133" s="112"/>
      <c r="AY133" s="112"/>
      <c r="AZ133" s="112"/>
      <c r="BA133" s="112"/>
      <c r="BB133" s="112"/>
      <c r="BC133" s="112"/>
      <c r="BD133" s="112"/>
      <c r="BE133" s="112"/>
      <c r="BF133" s="112"/>
      <c r="BG133" s="112"/>
      <c r="BH133" s="112"/>
      <c r="BI133" s="112"/>
      <c r="BJ133" s="112"/>
      <c r="BK133" s="112"/>
      <c r="BL133" s="112"/>
      <c r="BM133" s="112"/>
      <c r="BN133" s="112"/>
      <c r="BO133" s="112"/>
      <c r="BP133" s="112"/>
      <c r="BQ133" s="112"/>
      <c r="BR133" s="112"/>
      <c r="BS133" s="112"/>
      <c r="BT133" s="112"/>
      <c r="BU133" s="112"/>
      <c r="BV133" s="112"/>
      <c r="BW133" s="112"/>
      <c r="BX133" s="112"/>
      <c r="BY133" s="112"/>
      <c r="BZ133" s="112"/>
      <c r="CA133" s="112"/>
      <c r="CB133" s="112"/>
      <c r="CC133" s="112"/>
      <c r="CD133" s="112"/>
      <c r="CE133" s="112"/>
      <c r="CF133" s="112"/>
      <c r="CG133" s="112"/>
      <c r="CH133" s="112"/>
      <c r="CI133" s="112"/>
      <c r="CJ133" s="112"/>
      <c r="CK133" s="112"/>
      <c r="CL133" s="112"/>
      <c r="CM133" s="112"/>
      <c r="CN133" s="112"/>
      <c r="CO133" s="112"/>
      <c r="CP133" s="112"/>
      <c r="CQ133" s="112"/>
      <c r="CR133" s="112"/>
      <c r="CS133" s="112"/>
      <c r="CT133" s="112"/>
      <c r="CU133" s="112"/>
      <c r="CV133" s="112"/>
      <c r="CW133" s="112"/>
      <c r="CX133" s="112"/>
      <c r="CY133" s="112"/>
      <c r="CZ133" s="112"/>
      <c r="DA133" s="112"/>
      <c r="DB133" s="112"/>
      <c r="DC133" s="112"/>
      <c r="DD133" s="112"/>
      <c r="DE133" s="112"/>
      <c r="DF133" s="112"/>
      <c r="DG133" s="112"/>
      <c r="DH133" s="112"/>
      <c r="DI133" s="112"/>
      <c r="DJ133" s="112"/>
      <c r="DK133" s="112"/>
      <c r="DL133" s="112"/>
      <c r="DM133" s="112"/>
      <c r="DN133" s="112"/>
      <c r="DO133" s="112"/>
      <c r="DP133" s="112"/>
      <c r="DQ133" s="112"/>
      <c r="DR133" s="112"/>
      <c r="DS133" s="112"/>
      <c r="DT133" s="112"/>
      <c r="DU133" s="112"/>
      <c r="DV133" s="21"/>
      <c r="DW133" s="21"/>
      <c r="DX133" s="21"/>
      <c r="DY133" s="21"/>
      <c r="DZ133" s="21"/>
      <c r="EA133" s="21"/>
      <c r="EB133" s="21"/>
      <c r="EC133" s="21"/>
      <c r="ED133" s="21"/>
      <c r="EE133" s="21"/>
      <c r="EF133" s="21"/>
      <c r="EG133" s="21"/>
      <c r="EH133" s="21"/>
      <c r="EI133" s="21"/>
      <c r="EJ133" s="21"/>
      <c r="EK133" s="21"/>
      <c r="EL133" s="21"/>
      <c r="EM133" s="21"/>
      <c r="EN133" s="21"/>
      <c r="EO133" s="21"/>
    </row>
    <row r="134" spans="1:145" ht="12.75" customHeight="1">
      <c r="A134" s="112"/>
      <c r="B134" s="112"/>
      <c r="C134" s="112"/>
      <c r="D134" s="21"/>
      <c r="E134" s="21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12"/>
      <c r="AG134" s="112"/>
      <c r="AH134" s="112"/>
      <c r="AI134" s="112"/>
      <c r="AJ134" s="112"/>
      <c r="AK134" s="112"/>
      <c r="AL134" s="112"/>
      <c r="AM134" s="112"/>
      <c r="AN134" s="112"/>
      <c r="AO134" s="112"/>
      <c r="AP134" s="112"/>
      <c r="AQ134" s="112"/>
      <c r="AR134" s="112"/>
      <c r="AS134" s="112"/>
      <c r="AT134" s="112"/>
      <c r="AU134" s="112"/>
      <c r="AV134" s="112"/>
      <c r="AW134" s="112"/>
      <c r="AX134" s="112"/>
      <c r="AY134" s="112"/>
      <c r="AZ134" s="112"/>
      <c r="BA134" s="112"/>
      <c r="BB134" s="112"/>
      <c r="BC134" s="112"/>
      <c r="BD134" s="112"/>
      <c r="BE134" s="112"/>
      <c r="BF134" s="112"/>
      <c r="BG134" s="112"/>
      <c r="BH134" s="112"/>
      <c r="BI134" s="112"/>
      <c r="BJ134" s="112"/>
      <c r="BK134" s="112"/>
      <c r="BL134" s="112"/>
      <c r="BM134" s="112"/>
      <c r="BN134" s="112"/>
      <c r="BO134" s="112"/>
      <c r="BP134" s="112"/>
      <c r="BQ134" s="112"/>
      <c r="BR134" s="112"/>
      <c r="BS134" s="112"/>
      <c r="BT134" s="112"/>
      <c r="BU134" s="112"/>
      <c r="BV134" s="112"/>
      <c r="BW134" s="112"/>
      <c r="BX134" s="112"/>
      <c r="BY134" s="112"/>
      <c r="BZ134" s="112"/>
      <c r="CA134" s="112"/>
      <c r="CB134" s="112"/>
      <c r="CC134" s="112"/>
      <c r="CD134" s="112"/>
      <c r="CE134" s="112"/>
      <c r="CF134" s="112"/>
      <c r="CG134" s="112"/>
      <c r="CH134" s="112"/>
      <c r="CI134" s="112"/>
      <c r="CJ134" s="112"/>
      <c r="CK134" s="112"/>
      <c r="CL134" s="112"/>
      <c r="CM134" s="112"/>
      <c r="CN134" s="112"/>
      <c r="CO134" s="112"/>
      <c r="CP134" s="112"/>
      <c r="CQ134" s="112"/>
      <c r="CR134" s="112"/>
      <c r="CS134" s="112"/>
      <c r="CT134" s="112"/>
      <c r="CU134" s="112"/>
      <c r="CV134" s="112"/>
      <c r="CW134" s="112"/>
      <c r="CX134" s="112"/>
      <c r="CY134" s="112"/>
      <c r="CZ134" s="112"/>
      <c r="DA134" s="112"/>
      <c r="DB134" s="112"/>
      <c r="DC134" s="112"/>
      <c r="DD134" s="112"/>
      <c r="DE134" s="112"/>
      <c r="DF134" s="112"/>
      <c r="DG134" s="112"/>
      <c r="DH134" s="112"/>
      <c r="DI134" s="112"/>
      <c r="DJ134" s="112"/>
      <c r="DK134" s="112"/>
      <c r="DL134" s="112"/>
      <c r="DM134" s="112"/>
      <c r="DN134" s="112"/>
      <c r="DO134" s="112"/>
      <c r="DP134" s="112"/>
      <c r="DQ134" s="112"/>
      <c r="DR134" s="112"/>
      <c r="DS134" s="112"/>
      <c r="DT134" s="112"/>
      <c r="DU134" s="112"/>
      <c r="DV134" s="21"/>
      <c r="DW134" s="21"/>
      <c r="DX134" s="21"/>
      <c r="DY134" s="21"/>
      <c r="DZ134" s="21"/>
      <c r="EA134" s="21"/>
      <c r="EB134" s="21"/>
      <c r="EC134" s="21"/>
      <c r="ED134" s="21"/>
      <c r="EE134" s="21"/>
      <c r="EF134" s="21"/>
      <c r="EG134" s="21"/>
      <c r="EH134" s="21"/>
      <c r="EI134" s="21"/>
      <c r="EJ134" s="21"/>
      <c r="EK134" s="21"/>
      <c r="EL134" s="21"/>
      <c r="EM134" s="21"/>
      <c r="EN134" s="21"/>
      <c r="EO134" s="21"/>
    </row>
    <row r="135" spans="1:145" ht="12.75" customHeight="1">
      <c r="A135" s="112"/>
      <c r="B135" s="112"/>
      <c r="C135" s="112"/>
      <c r="D135" s="21"/>
      <c r="E135" s="21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12"/>
      <c r="AG135" s="112"/>
      <c r="AH135" s="112"/>
      <c r="AI135" s="112"/>
      <c r="AJ135" s="112"/>
      <c r="AK135" s="112"/>
      <c r="AL135" s="112"/>
      <c r="AM135" s="112"/>
      <c r="AN135" s="112"/>
      <c r="AO135" s="112"/>
      <c r="AP135" s="112"/>
      <c r="AQ135" s="112"/>
      <c r="AR135" s="112"/>
      <c r="AS135" s="112"/>
      <c r="AT135" s="112"/>
      <c r="AU135" s="112"/>
      <c r="AV135" s="112"/>
      <c r="AW135" s="112"/>
      <c r="AX135" s="112"/>
      <c r="AY135" s="112"/>
      <c r="AZ135" s="112"/>
      <c r="BA135" s="112"/>
      <c r="BB135" s="112"/>
      <c r="BC135" s="112"/>
      <c r="BD135" s="112"/>
      <c r="BE135" s="112"/>
      <c r="BF135" s="112"/>
      <c r="BG135" s="112"/>
      <c r="BH135" s="112"/>
      <c r="BI135" s="112"/>
      <c r="BJ135" s="112"/>
      <c r="BK135" s="112"/>
      <c r="BL135" s="112"/>
      <c r="BM135" s="112"/>
      <c r="BN135" s="112"/>
      <c r="BO135" s="112"/>
      <c r="BP135" s="112"/>
      <c r="BQ135" s="112"/>
      <c r="BR135" s="112"/>
      <c r="BS135" s="112"/>
      <c r="BT135" s="112"/>
      <c r="BU135" s="112"/>
      <c r="BV135" s="112"/>
      <c r="BW135" s="112"/>
      <c r="BX135" s="112"/>
      <c r="BY135" s="112"/>
      <c r="BZ135" s="112"/>
      <c r="CA135" s="112"/>
      <c r="CB135" s="112"/>
      <c r="CC135" s="112"/>
      <c r="CD135" s="112"/>
      <c r="CE135" s="112"/>
      <c r="CF135" s="112"/>
      <c r="CG135" s="112"/>
      <c r="CH135" s="112"/>
      <c r="CI135" s="112"/>
      <c r="CJ135" s="112"/>
      <c r="CK135" s="112"/>
      <c r="CL135" s="112"/>
      <c r="CM135" s="112"/>
      <c r="CN135" s="112"/>
      <c r="CO135" s="112"/>
      <c r="CP135" s="112"/>
      <c r="CQ135" s="112"/>
      <c r="CR135" s="112"/>
      <c r="CS135" s="112"/>
      <c r="CT135" s="112"/>
      <c r="CU135" s="112"/>
      <c r="CV135" s="112"/>
      <c r="CW135" s="112"/>
      <c r="CX135" s="112"/>
      <c r="CY135" s="112"/>
      <c r="CZ135" s="112"/>
      <c r="DA135" s="112"/>
      <c r="DB135" s="112"/>
      <c r="DC135" s="112"/>
      <c r="DD135" s="112"/>
      <c r="DE135" s="112"/>
      <c r="DF135" s="112"/>
      <c r="DG135" s="112"/>
      <c r="DH135" s="112"/>
      <c r="DI135" s="112"/>
      <c r="DJ135" s="112"/>
      <c r="DK135" s="112"/>
      <c r="DL135" s="112"/>
      <c r="DM135" s="112"/>
      <c r="DN135" s="112"/>
      <c r="DO135" s="112"/>
      <c r="DP135" s="112"/>
      <c r="DQ135" s="112"/>
      <c r="DR135" s="112"/>
      <c r="DS135" s="112"/>
      <c r="DT135" s="112"/>
      <c r="DU135" s="112"/>
      <c r="DV135" s="21"/>
      <c r="DW135" s="21"/>
      <c r="DX135" s="21"/>
      <c r="DY135" s="21"/>
      <c r="DZ135" s="21"/>
      <c r="EA135" s="21"/>
      <c r="EB135" s="21"/>
      <c r="EC135" s="21"/>
      <c r="ED135" s="21"/>
      <c r="EE135" s="21"/>
      <c r="EF135" s="21"/>
      <c r="EG135" s="21"/>
      <c r="EH135" s="21"/>
      <c r="EI135" s="21"/>
      <c r="EJ135" s="21"/>
      <c r="EK135" s="21"/>
      <c r="EL135" s="21"/>
      <c r="EM135" s="21"/>
      <c r="EN135" s="21"/>
      <c r="EO135" s="21"/>
    </row>
    <row r="136" spans="1:145" ht="12.75" customHeight="1">
      <c r="A136" s="112"/>
      <c r="B136" s="112"/>
      <c r="C136" s="112"/>
      <c r="D136" s="21"/>
      <c r="E136" s="21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12"/>
      <c r="AG136" s="112"/>
      <c r="AH136" s="112"/>
      <c r="AI136" s="112"/>
      <c r="AJ136" s="112"/>
      <c r="AK136" s="112"/>
      <c r="AL136" s="112"/>
      <c r="AM136" s="112"/>
      <c r="AN136" s="112"/>
      <c r="AO136" s="112"/>
      <c r="AP136" s="112"/>
      <c r="AQ136" s="112"/>
      <c r="AR136" s="112"/>
      <c r="AS136" s="112"/>
      <c r="AT136" s="112"/>
      <c r="AU136" s="112"/>
      <c r="AV136" s="112"/>
      <c r="AW136" s="112"/>
      <c r="AX136" s="112"/>
      <c r="AY136" s="112"/>
      <c r="AZ136" s="112"/>
      <c r="BA136" s="112"/>
      <c r="BB136" s="112"/>
      <c r="BC136" s="112"/>
      <c r="BD136" s="112"/>
      <c r="BE136" s="112"/>
      <c r="BF136" s="112"/>
      <c r="BG136" s="112"/>
      <c r="BH136" s="112"/>
      <c r="BI136" s="112"/>
      <c r="BJ136" s="112"/>
      <c r="BK136" s="112"/>
      <c r="BL136" s="112"/>
      <c r="BM136" s="112"/>
      <c r="BN136" s="112"/>
      <c r="BO136" s="112"/>
      <c r="BP136" s="112"/>
      <c r="BQ136" s="112"/>
      <c r="BR136" s="112"/>
      <c r="BS136" s="112"/>
      <c r="BT136" s="112"/>
      <c r="BU136" s="112"/>
      <c r="BV136" s="112"/>
      <c r="BW136" s="112"/>
      <c r="BX136" s="112"/>
      <c r="BY136" s="112"/>
      <c r="BZ136" s="112"/>
      <c r="CA136" s="112"/>
      <c r="CB136" s="112"/>
      <c r="CC136" s="112"/>
      <c r="CD136" s="112"/>
      <c r="CE136" s="112"/>
      <c r="CF136" s="112"/>
      <c r="CG136" s="112"/>
      <c r="CH136" s="112"/>
      <c r="CI136" s="112"/>
      <c r="CJ136" s="112"/>
      <c r="CK136" s="112"/>
      <c r="CL136" s="112"/>
      <c r="CM136" s="112"/>
      <c r="CN136" s="112"/>
      <c r="CO136" s="112"/>
      <c r="CP136" s="112"/>
      <c r="CQ136" s="112"/>
      <c r="CR136" s="112"/>
      <c r="CS136" s="112"/>
      <c r="CT136" s="112"/>
      <c r="CU136" s="112"/>
      <c r="CV136" s="112"/>
      <c r="CW136" s="112"/>
      <c r="CX136" s="112"/>
      <c r="CY136" s="112"/>
      <c r="CZ136" s="112"/>
      <c r="DA136" s="112"/>
      <c r="DB136" s="112"/>
      <c r="DC136" s="112"/>
      <c r="DD136" s="112"/>
      <c r="DE136" s="112"/>
      <c r="DF136" s="112"/>
      <c r="DG136" s="112"/>
      <c r="DH136" s="112"/>
      <c r="DI136" s="112"/>
      <c r="DJ136" s="112"/>
      <c r="DK136" s="112"/>
      <c r="DL136" s="112"/>
      <c r="DM136" s="112"/>
      <c r="DN136" s="112"/>
      <c r="DO136" s="112"/>
      <c r="DP136" s="112"/>
      <c r="DQ136" s="112"/>
      <c r="DR136" s="112"/>
      <c r="DS136" s="112"/>
      <c r="DT136" s="112"/>
      <c r="DU136" s="112"/>
      <c r="DV136" s="21"/>
      <c r="DW136" s="21"/>
      <c r="DX136" s="21"/>
      <c r="DY136" s="21"/>
      <c r="DZ136" s="21"/>
      <c r="EA136" s="21"/>
      <c r="EB136" s="21"/>
      <c r="EC136" s="21"/>
      <c r="ED136" s="21"/>
      <c r="EE136" s="21"/>
      <c r="EF136" s="21"/>
      <c r="EG136" s="21"/>
      <c r="EH136" s="21"/>
      <c r="EI136" s="21"/>
      <c r="EJ136" s="21"/>
      <c r="EK136" s="21"/>
      <c r="EL136" s="21"/>
      <c r="EM136" s="21"/>
      <c r="EN136" s="21"/>
      <c r="EO136" s="21"/>
    </row>
    <row r="137" spans="1:145" ht="12.75" customHeight="1">
      <c r="A137" s="112"/>
      <c r="B137" s="112"/>
      <c r="C137" s="112"/>
      <c r="D137" s="21"/>
      <c r="E137" s="21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12"/>
      <c r="AG137" s="112"/>
      <c r="AH137" s="112"/>
      <c r="AI137" s="112"/>
      <c r="AJ137" s="112"/>
      <c r="AK137" s="112"/>
      <c r="AL137" s="112"/>
      <c r="AM137" s="112"/>
      <c r="AN137" s="112"/>
      <c r="AO137" s="112"/>
      <c r="AP137" s="112"/>
      <c r="AQ137" s="112"/>
      <c r="AR137" s="112"/>
      <c r="AS137" s="112"/>
      <c r="AT137" s="112"/>
      <c r="AU137" s="112"/>
      <c r="AV137" s="112"/>
      <c r="AW137" s="112"/>
      <c r="AX137" s="112"/>
      <c r="AY137" s="112"/>
      <c r="AZ137" s="112"/>
      <c r="BA137" s="112"/>
      <c r="BB137" s="112"/>
      <c r="BC137" s="112"/>
      <c r="BD137" s="112"/>
      <c r="BE137" s="112"/>
      <c r="BF137" s="112"/>
      <c r="BG137" s="112"/>
      <c r="BH137" s="112"/>
      <c r="BI137" s="112"/>
      <c r="BJ137" s="112"/>
      <c r="BK137" s="112"/>
      <c r="BL137" s="112"/>
      <c r="BM137" s="112"/>
      <c r="BN137" s="112"/>
      <c r="BO137" s="112"/>
      <c r="BP137" s="112"/>
      <c r="BQ137" s="112"/>
      <c r="BR137" s="112"/>
      <c r="BS137" s="112"/>
      <c r="BT137" s="112"/>
      <c r="BU137" s="112"/>
      <c r="BV137" s="112"/>
      <c r="BW137" s="112"/>
      <c r="BX137" s="112"/>
      <c r="BY137" s="112"/>
      <c r="BZ137" s="112"/>
      <c r="CA137" s="112"/>
      <c r="CB137" s="112"/>
      <c r="CC137" s="112"/>
      <c r="CD137" s="112"/>
      <c r="CE137" s="112"/>
      <c r="CF137" s="112"/>
      <c r="CG137" s="112"/>
      <c r="CH137" s="112"/>
      <c r="CI137" s="112"/>
      <c r="CJ137" s="112"/>
      <c r="CK137" s="112"/>
      <c r="CL137" s="112"/>
      <c r="CM137" s="112"/>
      <c r="CN137" s="112"/>
      <c r="CO137" s="112"/>
      <c r="CP137" s="112"/>
      <c r="CQ137" s="112"/>
      <c r="CR137" s="112"/>
      <c r="CS137" s="112"/>
      <c r="CT137" s="112"/>
      <c r="CU137" s="112"/>
      <c r="CV137" s="112"/>
      <c r="CW137" s="112"/>
      <c r="CX137" s="112"/>
      <c r="CY137" s="112"/>
      <c r="CZ137" s="112"/>
      <c r="DA137" s="112"/>
      <c r="DB137" s="112"/>
      <c r="DC137" s="112"/>
      <c r="DD137" s="112"/>
      <c r="DE137" s="112"/>
      <c r="DF137" s="112"/>
      <c r="DG137" s="112"/>
      <c r="DH137" s="112"/>
      <c r="DI137" s="112"/>
      <c r="DJ137" s="112"/>
      <c r="DK137" s="112"/>
      <c r="DL137" s="112"/>
      <c r="DM137" s="112"/>
      <c r="DN137" s="112"/>
      <c r="DO137" s="112"/>
      <c r="DP137" s="112"/>
      <c r="DQ137" s="112"/>
      <c r="DR137" s="112"/>
      <c r="DS137" s="112"/>
      <c r="DT137" s="112"/>
      <c r="DU137" s="112"/>
      <c r="DV137" s="21"/>
      <c r="DW137" s="21"/>
      <c r="DX137" s="21"/>
      <c r="DY137" s="21"/>
      <c r="DZ137" s="21"/>
      <c r="EA137" s="21"/>
      <c r="EB137" s="21"/>
      <c r="EC137" s="21"/>
      <c r="ED137" s="21"/>
      <c r="EE137" s="21"/>
      <c r="EF137" s="21"/>
      <c r="EG137" s="21"/>
      <c r="EH137" s="21"/>
      <c r="EI137" s="21"/>
      <c r="EJ137" s="21"/>
      <c r="EK137" s="21"/>
      <c r="EL137" s="21"/>
      <c r="EM137" s="21"/>
      <c r="EN137" s="21"/>
      <c r="EO137" s="21"/>
    </row>
    <row r="138" spans="1:145" ht="12.75" customHeight="1">
      <c r="A138" s="112"/>
      <c r="B138" s="112"/>
      <c r="C138" s="112"/>
      <c r="D138" s="21"/>
      <c r="E138" s="21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12"/>
      <c r="AG138" s="112"/>
      <c r="AH138" s="112"/>
      <c r="AI138" s="112"/>
      <c r="AJ138" s="112"/>
      <c r="AK138" s="112"/>
      <c r="AL138" s="112"/>
      <c r="AM138" s="112"/>
      <c r="AN138" s="112"/>
      <c r="AO138" s="112"/>
      <c r="AP138" s="112"/>
      <c r="AQ138" s="112"/>
      <c r="AR138" s="112"/>
      <c r="AS138" s="112"/>
      <c r="AT138" s="112"/>
      <c r="AU138" s="112"/>
      <c r="AV138" s="112"/>
      <c r="AW138" s="112"/>
      <c r="AX138" s="112"/>
      <c r="AY138" s="112"/>
      <c r="AZ138" s="112"/>
      <c r="BA138" s="112"/>
      <c r="BB138" s="112"/>
      <c r="BC138" s="112"/>
      <c r="BD138" s="112"/>
      <c r="BE138" s="112"/>
      <c r="BF138" s="112"/>
      <c r="BG138" s="112"/>
      <c r="BH138" s="112"/>
      <c r="BI138" s="112"/>
      <c r="BJ138" s="112"/>
      <c r="BK138" s="112"/>
      <c r="BL138" s="112"/>
      <c r="BM138" s="112"/>
      <c r="BN138" s="112"/>
      <c r="BO138" s="112"/>
      <c r="BP138" s="112"/>
      <c r="BQ138" s="112"/>
      <c r="BR138" s="112"/>
      <c r="BS138" s="112"/>
      <c r="BT138" s="112"/>
      <c r="BU138" s="112"/>
      <c r="BV138" s="112"/>
      <c r="BW138" s="112"/>
      <c r="BX138" s="112"/>
      <c r="BY138" s="112"/>
      <c r="BZ138" s="112"/>
      <c r="CA138" s="112"/>
      <c r="CB138" s="112"/>
      <c r="CC138" s="112"/>
      <c r="CD138" s="112"/>
      <c r="CE138" s="112"/>
      <c r="CF138" s="112"/>
      <c r="CG138" s="112"/>
      <c r="CH138" s="112"/>
      <c r="CI138" s="112"/>
      <c r="CJ138" s="112"/>
      <c r="CK138" s="112"/>
      <c r="CL138" s="112"/>
      <c r="CM138" s="112"/>
      <c r="CN138" s="112"/>
      <c r="CO138" s="112"/>
      <c r="CP138" s="112"/>
      <c r="CQ138" s="112"/>
      <c r="CR138" s="112"/>
      <c r="CS138" s="112"/>
      <c r="CT138" s="112"/>
      <c r="CU138" s="112"/>
      <c r="CV138" s="112"/>
      <c r="CW138" s="112"/>
      <c r="CX138" s="112"/>
      <c r="CY138" s="112"/>
      <c r="CZ138" s="112"/>
      <c r="DA138" s="112"/>
      <c r="DB138" s="112"/>
      <c r="DC138" s="112"/>
      <c r="DD138" s="112"/>
      <c r="DE138" s="112"/>
      <c r="DF138" s="112"/>
      <c r="DG138" s="112"/>
      <c r="DH138" s="112"/>
      <c r="DI138" s="112"/>
      <c r="DJ138" s="112"/>
      <c r="DK138" s="112"/>
      <c r="DL138" s="112"/>
      <c r="DM138" s="112"/>
      <c r="DN138" s="112"/>
      <c r="DO138" s="112"/>
      <c r="DP138" s="112"/>
      <c r="DQ138" s="112"/>
      <c r="DR138" s="112"/>
      <c r="DS138" s="112"/>
      <c r="DT138" s="112"/>
      <c r="DU138" s="112"/>
      <c r="DV138" s="21"/>
      <c r="DW138" s="21"/>
      <c r="DX138" s="21"/>
      <c r="DY138" s="21"/>
      <c r="DZ138" s="21"/>
      <c r="EA138" s="21"/>
      <c r="EB138" s="21"/>
      <c r="EC138" s="21"/>
      <c r="ED138" s="21"/>
      <c r="EE138" s="21"/>
      <c r="EF138" s="21"/>
      <c r="EG138" s="21"/>
      <c r="EH138" s="21"/>
      <c r="EI138" s="21"/>
      <c r="EJ138" s="21"/>
      <c r="EK138" s="21"/>
      <c r="EL138" s="21"/>
      <c r="EM138" s="21"/>
      <c r="EN138" s="21"/>
      <c r="EO138" s="21"/>
    </row>
    <row r="139" spans="1:145" ht="12.75" customHeight="1">
      <c r="A139" s="112"/>
      <c r="B139" s="112"/>
      <c r="C139" s="112"/>
      <c r="D139" s="21"/>
      <c r="E139" s="21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12"/>
      <c r="AG139" s="112"/>
      <c r="AH139" s="112"/>
      <c r="AI139" s="112"/>
      <c r="AJ139" s="112"/>
      <c r="AK139" s="112"/>
      <c r="AL139" s="112"/>
      <c r="AM139" s="112"/>
      <c r="AN139" s="112"/>
      <c r="AO139" s="112"/>
      <c r="AP139" s="112"/>
      <c r="AQ139" s="112"/>
      <c r="AR139" s="112"/>
      <c r="AS139" s="112"/>
      <c r="AT139" s="112"/>
      <c r="AU139" s="112"/>
      <c r="AV139" s="112"/>
      <c r="AW139" s="112"/>
      <c r="AX139" s="112"/>
      <c r="AY139" s="112"/>
      <c r="AZ139" s="112"/>
      <c r="BA139" s="112"/>
      <c r="BB139" s="112"/>
      <c r="BC139" s="112"/>
      <c r="BD139" s="112"/>
      <c r="BE139" s="112"/>
      <c r="BF139" s="112"/>
      <c r="BG139" s="112"/>
      <c r="BH139" s="112"/>
      <c r="BI139" s="112"/>
      <c r="BJ139" s="112"/>
      <c r="BK139" s="112"/>
      <c r="BL139" s="112"/>
      <c r="BM139" s="112"/>
      <c r="BN139" s="112"/>
      <c r="BO139" s="112"/>
      <c r="BP139" s="112"/>
      <c r="BQ139" s="112"/>
      <c r="BR139" s="112"/>
      <c r="BS139" s="112"/>
      <c r="BT139" s="112"/>
      <c r="BU139" s="112"/>
      <c r="BV139" s="112"/>
      <c r="BW139" s="112"/>
      <c r="BX139" s="112"/>
      <c r="BY139" s="112"/>
      <c r="BZ139" s="112"/>
      <c r="CA139" s="112"/>
      <c r="CB139" s="112"/>
      <c r="CC139" s="112"/>
      <c r="CD139" s="112"/>
      <c r="CE139" s="112"/>
      <c r="CF139" s="112"/>
      <c r="CG139" s="112"/>
      <c r="CH139" s="112"/>
      <c r="CI139" s="112"/>
      <c r="CJ139" s="112"/>
      <c r="CK139" s="112"/>
      <c r="CL139" s="112"/>
      <c r="CM139" s="112"/>
      <c r="CN139" s="112"/>
      <c r="CO139" s="112"/>
      <c r="CP139" s="112"/>
      <c r="CQ139" s="112"/>
      <c r="CR139" s="112"/>
      <c r="CS139" s="112"/>
      <c r="CT139" s="112"/>
      <c r="CU139" s="112"/>
      <c r="CV139" s="112"/>
      <c r="CW139" s="112"/>
      <c r="CX139" s="112"/>
      <c r="CY139" s="112"/>
      <c r="CZ139" s="112"/>
      <c r="DA139" s="112"/>
      <c r="DB139" s="112"/>
      <c r="DC139" s="112"/>
      <c r="DD139" s="112"/>
      <c r="DE139" s="112"/>
      <c r="DF139" s="112"/>
      <c r="DG139" s="112"/>
      <c r="DH139" s="112"/>
      <c r="DI139" s="112"/>
      <c r="DJ139" s="112"/>
      <c r="DK139" s="112"/>
      <c r="DL139" s="112"/>
      <c r="DM139" s="112"/>
      <c r="DN139" s="112"/>
      <c r="DO139" s="112"/>
      <c r="DP139" s="112"/>
      <c r="DQ139" s="112"/>
      <c r="DR139" s="112"/>
      <c r="DS139" s="112"/>
      <c r="DT139" s="112"/>
      <c r="DU139" s="112"/>
      <c r="DV139" s="21"/>
      <c r="DW139" s="21"/>
      <c r="DX139" s="21"/>
      <c r="DY139" s="21"/>
      <c r="DZ139" s="21"/>
      <c r="EA139" s="21"/>
      <c r="EB139" s="21"/>
      <c r="EC139" s="21"/>
      <c r="ED139" s="21"/>
      <c r="EE139" s="21"/>
      <c r="EF139" s="21"/>
      <c r="EG139" s="21"/>
      <c r="EH139" s="21"/>
      <c r="EI139" s="21"/>
      <c r="EJ139" s="21"/>
      <c r="EK139" s="21"/>
      <c r="EL139" s="21"/>
      <c r="EM139" s="21"/>
      <c r="EN139" s="21"/>
      <c r="EO139" s="21"/>
    </row>
    <row r="140" spans="1:145" ht="12.75" customHeight="1">
      <c r="A140" s="112"/>
      <c r="B140" s="112"/>
      <c r="C140" s="112"/>
      <c r="D140" s="21"/>
      <c r="E140" s="21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12"/>
      <c r="AG140" s="112"/>
      <c r="AH140" s="112"/>
      <c r="AI140" s="112"/>
      <c r="AJ140" s="112"/>
      <c r="AK140" s="112"/>
      <c r="AL140" s="112"/>
      <c r="AM140" s="112"/>
      <c r="AN140" s="112"/>
      <c r="AO140" s="112"/>
      <c r="AP140" s="112"/>
      <c r="AQ140" s="112"/>
      <c r="AR140" s="112"/>
      <c r="AS140" s="112"/>
      <c r="AT140" s="112"/>
      <c r="AU140" s="112"/>
      <c r="AV140" s="112"/>
      <c r="AW140" s="112"/>
      <c r="AX140" s="112"/>
      <c r="AY140" s="112"/>
      <c r="AZ140" s="112"/>
      <c r="BA140" s="112"/>
      <c r="BB140" s="112"/>
      <c r="BC140" s="112"/>
      <c r="BD140" s="112"/>
      <c r="BE140" s="112"/>
      <c r="BF140" s="112"/>
      <c r="BG140" s="112"/>
      <c r="BH140" s="112"/>
      <c r="BI140" s="112"/>
      <c r="BJ140" s="112"/>
      <c r="BK140" s="112"/>
      <c r="BL140" s="112"/>
      <c r="BM140" s="112"/>
      <c r="BN140" s="112"/>
      <c r="BO140" s="112"/>
      <c r="BP140" s="112"/>
      <c r="BQ140" s="112"/>
      <c r="BR140" s="112"/>
      <c r="BS140" s="112"/>
      <c r="BT140" s="112"/>
      <c r="BU140" s="112"/>
      <c r="BV140" s="112"/>
      <c r="BW140" s="112"/>
      <c r="BX140" s="112"/>
      <c r="BY140" s="112"/>
      <c r="BZ140" s="112"/>
      <c r="CA140" s="112"/>
      <c r="CB140" s="112"/>
      <c r="CC140" s="112"/>
      <c r="CD140" s="112"/>
      <c r="CE140" s="112"/>
      <c r="CF140" s="112"/>
      <c r="CG140" s="112"/>
      <c r="CH140" s="112"/>
      <c r="CI140" s="112"/>
      <c r="CJ140" s="112"/>
      <c r="CK140" s="112"/>
      <c r="CL140" s="112"/>
      <c r="CM140" s="112"/>
      <c r="CN140" s="112"/>
      <c r="CO140" s="112"/>
      <c r="CP140" s="112"/>
      <c r="CQ140" s="112"/>
      <c r="CR140" s="112"/>
      <c r="CS140" s="112"/>
      <c r="CT140" s="112"/>
      <c r="CU140" s="112"/>
      <c r="CV140" s="112"/>
      <c r="CW140" s="112"/>
      <c r="CX140" s="112"/>
      <c r="CY140" s="112"/>
      <c r="CZ140" s="112"/>
      <c r="DA140" s="112"/>
      <c r="DB140" s="112"/>
      <c r="DC140" s="112"/>
      <c r="DD140" s="112"/>
      <c r="DE140" s="112"/>
      <c r="DF140" s="112"/>
      <c r="DG140" s="112"/>
      <c r="DH140" s="112"/>
      <c r="DI140" s="112"/>
      <c r="DJ140" s="112"/>
      <c r="DK140" s="112"/>
      <c r="DL140" s="112"/>
      <c r="DM140" s="112"/>
      <c r="DN140" s="112"/>
      <c r="DO140" s="112"/>
      <c r="DP140" s="112"/>
      <c r="DQ140" s="112"/>
      <c r="DR140" s="112"/>
      <c r="DS140" s="112"/>
      <c r="DT140" s="112"/>
      <c r="DU140" s="112"/>
      <c r="DV140" s="21"/>
      <c r="DW140" s="21"/>
      <c r="DX140" s="21"/>
      <c r="DY140" s="21"/>
      <c r="DZ140" s="21"/>
      <c r="EA140" s="21"/>
      <c r="EB140" s="21"/>
      <c r="EC140" s="21"/>
      <c r="ED140" s="21"/>
      <c r="EE140" s="21"/>
      <c r="EF140" s="21"/>
      <c r="EG140" s="21"/>
      <c r="EH140" s="21"/>
      <c r="EI140" s="21"/>
      <c r="EJ140" s="21"/>
      <c r="EK140" s="21"/>
      <c r="EL140" s="21"/>
      <c r="EM140" s="21"/>
      <c r="EN140" s="21"/>
      <c r="EO140" s="21"/>
    </row>
    <row r="141" spans="1:145" ht="12.75" customHeight="1">
      <c r="A141" s="112"/>
      <c r="B141" s="112"/>
      <c r="C141" s="112"/>
      <c r="D141" s="21"/>
      <c r="E141" s="21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12"/>
      <c r="AG141" s="112"/>
      <c r="AH141" s="112"/>
      <c r="AI141" s="112"/>
      <c r="AJ141" s="112"/>
      <c r="AK141" s="112"/>
      <c r="AL141" s="112"/>
      <c r="AM141" s="112"/>
      <c r="AN141" s="112"/>
      <c r="AO141" s="112"/>
      <c r="AP141" s="112"/>
      <c r="AQ141" s="112"/>
      <c r="AR141" s="112"/>
      <c r="AS141" s="112"/>
      <c r="AT141" s="112"/>
      <c r="AU141" s="112"/>
      <c r="AV141" s="112"/>
      <c r="AW141" s="112"/>
      <c r="AX141" s="112"/>
      <c r="AY141" s="112"/>
      <c r="AZ141" s="112"/>
      <c r="BA141" s="112"/>
      <c r="BB141" s="112"/>
      <c r="BC141" s="112"/>
      <c r="BD141" s="112"/>
      <c r="BE141" s="112"/>
      <c r="BF141" s="112"/>
      <c r="BG141" s="112"/>
      <c r="BH141" s="112"/>
      <c r="BI141" s="112"/>
      <c r="BJ141" s="112"/>
      <c r="BK141" s="112"/>
      <c r="BL141" s="112"/>
      <c r="BM141" s="112"/>
      <c r="BN141" s="112"/>
      <c r="BO141" s="112"/>
      <c r="BP141" s="112"/>
      <c r="BQ141" s="112"/>
      <c r="BR141" s="112"/>
      <c r="BS141" s="112"/>
      <c r="BT141" s="112"/>
      <c r="BU141" s="112"/>
      <c r="BV141" s="112"/>
      <c r="BW141" s="112"/>
      <c r="BX141" s="112"/>
      <c r="BY141" s="112"/>
      <c r="BZ141" s="112"/>
      <c r="CA141" s="112"/>
      <c r="CB141" s="112"/>
      <c r="CC141" s="112"/>
      <c r="CD141" s="112"/>
      <c r="CE141" s="112"/>
      <c r="CF141" s="112"/>
      <c r="CG141" s="112"/>
      <c r="CH141" s="112"/>
      <c r="CI141" s="112"/>
      <c r="CJ141" s="112"/>
      <c r="CK141" s="112"/>
      <c r="CL141" s="112"/>
      <c r="CM141" s="112"/>
      <c r="CN141" s="112"/>
      <c r="CO141" s="112"/>
      <c r="CP141" s="112"/>
      <c r="CQ141" s="112"/>
      <c r="CR141" s="112"/>
      <c r="CS141" s="112"/>
      <c r="CT141" s="112"/>
      <c r="CU141" s="112"/>
      <c r="CV141" s="112"/>
      <c r="CW141" s="112"/>
      <c r="CX141" s="112"/>
      <c r="CY141" s="112"/>
      <c r="CZ141" s="112"/>
      <c r="DA141" s="112"/>
      <c r="DB141" s="112"/>
      <c r="DC141" s="112"/>
      <c r="DD141" s="112"/>
      <c r="DE141" s="112"/>
      <c r="DF141" s="112"/>
      <c r="DG141" s="112"/>
      <c r="DH141" s="112"/>
      <c r="DI141" s="112"/>
      <c r="DJ141" s="112"/>
      <c r="DK141" s="112"/>
      <c r="DL141" s="112"/>
      <c r="DM141" s="112"/>
      <c r="DN141" s="112"/>
      <c r="DO141" s="112"/>
      <c r="DP141" s="112"/>
      <c r="DQ141" s="112"/>
      <c r="DR141" s="112"/>
      <c r="DS141" s="112"/>
      <c r="DT141" s="112"/>
      <c r="DU141" s="112"/>
      <c r="DV141" s="21"/>
      <c r="DW141" s="21"/>
      <c r="DX141" s="21"/>
      <c r="DY141" s="21"/>
      <c r="DZ141" s="21"/>
      <c r="EA141" s="21"/>
      <c r="EB141" s="21"/>
      <c r="EC141" s="21"/>
      <c r="ED141" s="21"/>
      <c r="EE141" s="21"/>
      <c r="EF141" s="21"/>
      <c r="EG141" s="21"/>
      <c r="EH141" s="21"/>
      <c r="EI141" s="21"/>
      <c r="EJ141" s="21"/>
      <c r="EK141" s="21"/>
      <c r="EL141" s="21"/>
      <c r="EM141" s="21"/>
      <c r="EN141" s="21"/>
      <c r="EO141" s="21"/>
    </row>
    <row r="142" spans="1:145" ht="12.75" customHeight="1">
      <c r="A142" s="112"/>
      <c r="B142" s="112"/>
      <c r="C142" s="112"/>
      <c r="D142" s="21"/>
      <c r="E142" s="21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12"/>
      <c r="AG142" s="112"/>
      <c r="AH142" s="112"/>
      <c r="AI142" s="112"/>
      <c r="AJ142" s="112"/>
      <c r="AK142" s="112"/>
      <c r="AL142" s="112"/>
      <c r="AM142" s="112"/>
      <c r="AN142" s="112"/>
      <c r="AO142" s="112"/>
      <c r="AP142" s="112"/>
      <c r="AQ142" s="112"/>
      <c r="AR142" s="112"/>
      <c r="AS142" s="112"/>
      <c r="AT142" s="112"/>
      <c r="AU142" s="112"/>
      <c r="AV142" s="112"/>
      <c r="AW142" s="112"/>
      <c r="AX142" s="112"/>
      <c r="AY142" s="112"/>
      <c r="AZ142" s="112"/>
      <c r="BA142" s="112"/>
      <c r="BB142" s="112"/>
      <c r="BC142" s="112"/>
      <c r="BD142" s="112"/>
      <c r="BE142" s="112"/>
      <c r="BF142" s="112"/>
      <c r="BG142" s="112"/>
      <c r="BH142" s="112"/>
      <c r="BI142" s="112"/>
      <c r="BJ142" s="112"/>
      <c r="BK142" s="112"/>
      <c r="BL142" s="112"/>
      <c r="BM142" s="112"/>
      <c r="BN142" s="112"/>
      <c r="BO142" s="112"/>
      <c r="BP142" s="112"/>
      <c r="BQ142" s="112"/>
      <c r="BR142" s="112"/>
      <c r="BS142" s="112"/>
      <c r="BT142" s="112"/>
      <c r="BU142" s="112"/>
      <c r="BV142" s="112"/>
      <c r="BW142" s="112"/>
      <c r="BX142" s="112"/>
      <c r="BY142" s="112"/>
      <c r="BZ142" s="112"/>
      <c r="CA142" s="112"/>
      <c r="CB142" s="112"/>
      <c r="CC142" s="112"/>
      <c r="CD142" s="112"/>
      <c r="CE142" s="112"/>
      <c r="CF142" s="112"/>
      <c r="CG142" s="112"/>
      <c r="CH142" s="112"/>
      <c r="CI142" s="112"/>
      <c r="CJ142" s="112"/>
      <c r="CK142" s="112"/>
      <c r="CL142" s="112"/>
      <c r="CM142" s="112"/>
      <c r="CN142" s="112"/>
      <c r="CO142" s="112"/>
      <c r="CP142" s="112"/>
      <c r="CQ142" s="112"/>
      <c r="CR142" s="112"/>
      <c r="CS142" s="112"/>
      <c r="CT142" s="112"/>
      <c r="CU142" s="112"/>
      <c r="CV142" s="112"/>
      <c r="CW142" s="112"/>
      <c r="CX142" s="112"/>
      <c r="CY142" s="112"/>
      <c r="CZ142" s="112"/>
      <c r="DA142" s="112"/>
      <c r="DB142" s="112"/>
      <c r="DC142" s="112"/>
      <c r="DD142" s="112"/>
      <c r="DE142" s="112"/>
      <c r="DF142" s="112"/>
      <c r="DG142" s="112"/>
      <c r="DH142" s="112"/>
      <c r="DI142" s="112"/>
      <c r="DJ142" s="112"/>
      <c r="DK142" s="112"/>
      <c r="DL142" s="112"/>
      <c r="DM142" s="112"/>
      <c r="DN142" s="112"/>
      <c r="DO142" s="112"/>
      <c r="DP142" s="112"/>
      <c r="DQ142" s="112"/>
      <c r="DR142" s="112"/>
      <c r="DS142" s="112"/>
      <c r="DT142" s="112"/>
      <c r="DU142" s="112"/>
      <c r="DV142" s="21"/>
      <c r="DW142" s="21"/>
      <c r="DX142" s="21"/>
      <c r="DY142" s="21"/>
      <c r="DZ142" s="21"/>
      <c r="EA142" s="21"/>
      <c r="EB142" s="21"/>
      <c r="EC142" s="21"/>
      <c r="ED142" s="21"/>
      <c r="EE142" s="21"/>
      <c r="EF142" s="21"/>
      <c r="EG142" s="21"/>
      <c r="EH142" s="21"/>
      <c r="EI142" s="21"/>
      <c r="EJ142" s="21"/>
      <c r="EK142" s="21"/>
      <c r="EL142" s="21"/>
      <c r="EM142" s="21"/>
      <c r="EN142" s="21"/>
      <c r="EO142" s="21"/>
    </row>
    <row r="143" spans="1:145" ht="12.75" customHeight="1">
      <c r="A143" s="112"/>
      <c r="B143" s="112"/>
      <c r="C143" s="112"/>
      <c r="D143" s="21"/>
      <c r="E143" s="21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12"/>
      <c r="AG143" s="112"/>
      <c r="AH143" s="112"/>
      <c r="AI143" s="112"/>
      <c r="AJ143" s="112"/>
      <c r="AK143" s="112"/>
      <c r="AL143" s="112"/>
      <c r="AM143" s="112"/>
      <c r="AN143" s="112"/>
      <c r="AO143" s="112"/>
      <c r="AP143" s="112"/>
      <c r="AQ143" s="112"/>
      <c r="AR143" s="112"/>
      <c r="AS143" s="112"/>
      <c r="AT143" s="112"/>
      <c r="AU143" s="112"/>
      <c r="AV143" s="112"/>
      <c r="AW143" s="112"/>
      <c r="AX143" s="112"/>
      <c r="AY143" s="112"/>
      <c r="AZ143" s="112"/>
      <c r="BA143" s="112"/>
      <c r="BB143" s="112"/>
      <c r="BC143" s="112"/>
      <c r="BD143" s="112"/>
      <c r="BE143" s="112"/>
      <c r="BF143" s="112"/>
      <c r="BG143" s="112"/>
      <c r="BH143" s="112"/>
      <c r="BI143" s="112"/>
      <c r="BJ143" s="112"/>
      <c r="BK143" s="112"/>
      <c r="BL143" s="112"/>
      <c r="BM143" s="112"/>
      <c r="BN143" s="112"/>
      <c r="BO143" s="112"/>
      <c r="BP143" s="112"/>
      <c r="BQ143" s="112"/>
      <c r="BR143" s="112"/>
      <c r="BS143" s="112"/>
      <c r="BT143" s="112"/>
      <c r="BU143" s="112"/>
      <c r="BV143" s="112"/>
      <c r="BW143" s="112"/>
      <c r="BX143" s="112"/>
      <c r="BY143" s="112"/>
      <c r="BZ143" s="112"/>
      <c r="CA143" s="112"/>
      <c r="CB143" s="112"/>
      <c r="CC143" s="112"/>
      <c r="CD143" s="112"/>
      <c r="CE143" s="112"/>
      <c r="CF143" s="112"/>
      <c r="CG143" s="112"/>
      <c r="CH143" s="112"/>
      <c r="CI143" s="112"/>
      <c r="CJ143" s="112"/>
      <c r="CK143" s="112"/>
      <c r="CL143" s="112"/>
      <c r="CM143" s="112"/>
      <c r="CN143" s="112"/>
      <c r="CO143" s="112"/>
      <c r="CP143" s="112"/>
      <c r="CQ143" s="112"/>
      <c r="CR143" s="112"/>
      <c r="CS143" s="112"/>
      <c r="CT143" s="112"/>
      <c r="CU143" s="112"/>
      <c r="CV143" s="112"/>
      <c r="CW143" s="112"/>
      <c r="CX143" s="112"/>
      <c r="CY143" s="112"/>
      <c r="CZ143" s="112"/>
      <c r="DA143" s="112"/>
      <c r="DB143" s="112"/>
      <c r="DC143" s="112"/>
      <c r="DD143" s="112"/>
      <c r="DE143" s="112"/>
      <c r="DF143" s="112"/>
      <c r="DG143" s="112"/>
      <c r="DH143" s="112"/>
      <c r="DI143" s="112"/>
      <c r="DJ143" s="112"/>
      <c r="DK143" s="112"/>
      <c r="DL143" s="112"/>
      <c r="DM143" s="112"/>
      <c r="DN143" s="112"/>
      <c r="DO143" s="112"/>
      <c r="DP143" s="112"/>
      <c r="DQ143" s="112"/>
      <c r="DR143" s="112"/>
      <c r="DS143" s="112"/>
      <c r="DT143" s="112"/>
      <c r="DU143" s="112"/>
      <c r="DV143" s="21"/>
      <c r="DW143" s="21"/>
      <c r="DX143" s="21"/>
      <c r="DY143" s="21"/>
      <c r="DZ143" s="21"/>
      <c r="EA143" s="21"/>
      <c r="EB143" s="21"/>
      <c r="EC143" s="21"/>
      <c r="ED143" s="21"/>
      <c r="EE143" s="21"/>
      <c r="EF143" s="21"/>
      <c r="EG143" s="21"/>
      <c r="EH143" s="21"/>
      <c r="EI143" s="21"/>
      <c r="EJ143" s="21"/>
      <c r="EK143" s="21"/>
      <c r="EL143" s="21"/>
      <c r="EM143" s="21"/>
      <c r="EN143" s="21"/>
      <c r="EO143" s="21"/>
    </row>
    <row r="144" spans="1:145" ht="12.75" customHeight="1">
      <c r="A144" s="112"/>
      <c r="B144" s="112"/>
      <c r="C144" s="112"/>
      <c r="D144" s="21"/>
      <c r="E144" s="21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12"/>
      <c r="AG144" s="112"/>
      <c r="AH144" s="112"/>
      <c r="AI144" s="112"/>
      <c r="AJ144" s="112"/>
      <c r="AK144" s="112"/>
      <c r="AL144" s="112"/>
      <c r="AM144" s="112"/>
      <c r="AN144" s="112"/>
      <c r="AO144" s="112"/>
      <c r="AP144" s="112"/>
      <c r="AQ144" s="112"/>
      <c r="AR144" s="112"/>
      <c r="AS144" s="112"/>
      <c r="AT144" s="112"/>
      <c r="AU144" s="112"/>
      <c r="AV144" s="112"/>
      <c r="AW144" s="112"/>
      <c r="AX144" s="112"/>
      <c r="AY144" s="112"/>
      <c r="AZ144" s="112"/>
      <c r="BA144" s="112"/>
      <c r="BB144" s="112"/>
      <c r="BC144" s="112"/>
      <c r="BD144" s="112"/>
      <c r="BE144" s="112"/>
      <c r="BF144" s="112"/>
      <c r="BG144" s="112"/>
      <c r="BH144" s="112"/>
      <c r="BI144" s="112"/>
      <c r="BJ144" s="112"/>
      <c r="BK144" s="112"/>
      <c r="BL144" s="112"/>
      <c r="BM144" s="112"/>
      <c r="BN144" s="112"/>
      <c r="BO144" s="112"/>
      <c r="BP144" s="112"/>
      <c r="BQ144" s="112"/>
      <c r="BR144" s="112"/>
      <c r="BS144" s="112"/>
      <c r="BT144" s="112"/>
      <c r="BU144" s="112"/>
      <c r="BV144" s="112"/>
      <c r="BW144" s="112"/>
      <c r="BX144" s="112"/>
      <c r="BY144" s="112"/>
      <c r="BZ144" s="112"/>
      <c r="CA144" s="112"/>
      <c r="CB144" s="112"/>
      <c r="CC144" s="112"/>
      <c r="CD144" s="112"/>
      <c r="CE144" s="112"/>
      <c r="CF144" s="112"/>
      <c r="CG144" s="112"/>
      <c r="CH144" s="112"/>
      <c r="CI144" s="112"/>
      <c r="CJ144" s="112"/>
      <c r="CK144" s="112"/>
      <c r="CL144" s="112"/>
      <c r="CM144" s="112"/>
      <c r="CN144" s="112"/>
      <c r="CO144" s="112"/>
      <c r="CP144" s="112"/>
      <c r="CQ144" s="112"/>
      <c r="CR144" s="112"/>
      <c r="CS144" s="112"/>
      <c r="CT144" s="112"/>
      <c r="CU144" s="112"/>
      <c r="CV144" s="112"/>
      <c r="CW144" s="112"/>
      <c r="CX144" s="112"/>
      <c r="CY144" s="112"/>
      <c r="CZ144" s="112"/>
      <c r="DA144" s="112"/>
      <c r="DB144" s="112"/>
      <c r="DC144" s="112"/>
      <c r="DD144" s="112"/>
      <c r="DE144" s="112"/>
      <c r="DF144" s="112"/>
      <c r="DG144" s="112"/>
      <c r="DH144" s="112"/>
      <c r="DI144" s="112"/>
      <c r="DJ144" s="112"/>
      <c r="DK144" s="112"/>
      <c r="DL144" s="112"/>
      <c r="DM144" s="112"/>
      <c r="DN144" s="112"/>
      <c r="DO144" s="112"/>
      <c r="DP144" s="112"/>
      <c r="DQ144" s="112"/>
      <c r="DR144" s="112"/>
      <c r="DS144" s="112"/>
      <c r="DT144" s="112"/>
      <c r="DU144" s="112"/>
      <c r="DV144" s="21"/>
      <c r="DW144" s="21"/>
      <c r="DX144" s="21"/>
      <c r="DY144" s="21"/>
      <c r="DZ144" s="21"/>
      <c r="EA144" s="21"/>
      <c r="EB144" s="21"/>
      <c r="EC144" s="21"/>
      <c r="ED144" s="21"/>
      <c r="EE144" s="21"/>
      <c r="EF144" s="21"/>
      <c r="EG144" s="21"/>
      <c r="EH144" s="21"/>
      <c r="EI144" s="21"/>
      <c r="EJ144" s="21"/>
      <c r="EK144" s="21"/>
      <c r="EL144" s="21"/>
      <c r="EM144" s="21"/>
      <c r="EN144" s="21"/>
      <c r="EO144" s="21"/>
    </row>
    <row r="145" spans="1:145" ht="12.75" customHeight="1">
      <c r="A145" s="112"/>
      <c r="B145" s="112"/>
      <c r="C145" s="112"/>
      <c r="D145" s="21"/>
      <c r="E145" s="21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12"/>
      <c r="AG145" s="112"/>
      <c r="AH145" s="112"/>
      <c r="AI145" s="112"/>
      <c r="AJ145" s="112"/>
      <c r="AK145" s="112"/>
      <c r="AL145" s="112"/>
      <c r="AM145" s="112"/>
      <c r="AN145" s="112"/>
      <c r="AO145" s="112"/>
      <c r="AP145" s="112"/>
      <c r="AQ145" s="112"/>
      <c r="AR145" s="112"/>
      <c r="AS145" s="112"/>
      <c r="AT145" s="112"/>
      <c r="AU145" s="112"/>
      <c r="AV145" s="112"/>
      <c r="AW145" s="112"/>
      <c r="AX145" s="112"/>
      <c r="AY145" s="112"/>
      <c r="AZ145" s="112"/>
      <c r="BA145" s="112"/>
      <c r="BB145" s="112"/>
      <c r="BC145" s="112"/>
      <c r="BD145" s="112"/>
      <c r="BE145" s="112"/>
      <c r="BF145" s="112"/>
      <c r="BG145" s="112"/>
      <c r="BH145" s="112"/>
      <c r="BI145" s="112"/>
      <c r="BJ145" s="112"/>
      <c r="BK145" s="112"/>
      <c r="BL145" s="112"/>
      <c r="BM145" s="112"/>
      <c r="BN145" s="112"/>
      <c r="BO145" s="112"/>
      <c r="BP145" s="112"/>
      <c r="BQ145" s="112"/>
      <c r="BR145" s="112"/>
      <c r="BS145" s="112"/>
      <c r="BT145" s="112"/>
      <c r="BU145" s="112"/>
      <c r="BV145" s="112"/>
      <c r="BW145" s="112"/>
      <c r="BX145" s="112"/>
      <c r="BY145" s="112"/>
      <c r="BZ145" s="112"/>
      <c r="CA145" s="112"/>
      <c r="CB145" s="112"/>
      <c r="CC145" s="112"/>
      <c r="CD145" s="112"/>
      <c r="CE145" s="112"/>
      <c r="CF145" s="112"/>
      <c r="CG145" s="112"/>
      <c r="CH145" s="112"/>
      <c r="CI145" s="112"/>
      <c r="CJ145" s="112"/>
      <c r="CK145" s="112"/>
      <c r="CL145" s="112"/>
      <c r="CM145" s="112"/>
      <c r="CN145" s="112"/>
      <c r="CO145" s="112"/>
      <c r="CP145" s="112"/>
      <c r="CQ145" s="112"/>
      <c r="CR145" s="112"/>
      <c r="CS145" s="112"/>
      <c r="CT145" s="112"/>
      <c r="CU145" s="112"/>
      <c r="CV145" s="112"/>
      <c r="CW145" s="112"/>
      <c r="CX145" s="112"/>
      <c r="CY145" s="112"/>
      <c r="CZ145" s="112"/>
      <c r="DA145" s="112"/>
      <c r="DB145" s="112"/>
      <c r="DC145" s="112"/>
      <c r="DD145" s="112"/>
      <c r="DE145" s="112"/>
      <c r="DF145" s="112"/>
      <c r="DG145" s="112"/>
      <c r="DH145" s="112"/>
      <c r="DI145" s="112"/>
      <c r="DJ145" s="112"/>
      <c r="DK145" s="112"/>
      <c r="DL145" s="112"/>
      <c r="DM145" s="112"/>
      <c r="DN145" s="112"/>
      <c r="DO145" s="112"/>
      <c r="DP145" s="112"/>
      <c r="DQ145" s="112"/>
      <c r="DR145" s="112"/>
      <c r="DS145" s="112"/>
      <c r="DT145" s="112"/>
      <c r="DU145" s="112"/>
      <c r="DV145" s="21"/>
      <c r="DW145" s="21"/>
      <c r="DX145" s="21"/>
      <c r="DY145" s="21"/>
      <c r="DZ145" s="21"/>
      <c r="EA145" s="21"/>
      <c r="EB145" s="21"/>
      <c r="EC145" s="21"/>
      <c r="ED145" s="21"/>
      <c r="EE145" s="21"/>
      <c r="EF145" s="21"/>
      <c r="EG145" s="21"/>
      <c r="EH145" s="21"/>
      <c r="EI145" s="21"/>
      <c r="EJ145" s="21"/>
      <c r="EK145" s="21"/>
      <c r="EL145" s="21"/>
      <c r="EM145" s="21"/>
      <c r="EN145" s="21"/>
      <c r="EO145" s="21"/>
    </row>
    <row r="146" spans="1:145" ht="12.75" customHeight="1">
      <c r="A146" s="112"/>
      <c r="B146" s="112"/>
      <c r="C146" s="112"/>
      <c r="D146" s="21"/>
      <c r="E146" s="21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12"/>
      <c r="AG146" s="112"/>
      <c r="AH146" s="112"/>
      <c r="AI146" s="112"/>
      <c r="AJ146" s="112"/>
      <c r="AK146" s="112"/>
      <c r="AL146" s="112"/>
      <c r="AM146" s="112"/>
      <c r="AN146" s="112"/>
      <c r="AO146" s="112"/>
      <c r="AP146" s="112"/>
      <c r="AQ146" s="112"/>
      <c r="AR146" s="112"/>
      <c r="AS146" s="112"/>
      <c r="AT146" s="112"/>
      <c r="AU146" s="112"/>
      <c r="AV146" s="112"/>
      <c r="AW146" s="112"/>
      <c r="AX146" s="112"/>
      <c r="AY146" s="112"/>
      <c r="AZ146" s="112"/>
      <c r="BA146" s="112"/>
      <c r="BB146" s="112"/>
      <c r="BC146" s="112"/>
      <c r="BD146" s="112"/>
      <c r="BE146" s="112"/>
      <c r="BF146" s="112"/>
      <c r="BG146" s="112"/>
      <c r="BH146" s="112"/>
      <c r="BI146" s="112"/>
      <c r="BJ146" s="112"/>
      <c r="BK146" s="112"/>
      <c r="BL146" s="112"/>
      <c r="BM146" s="112"/>
      <c r="BN146" s="112"/>
      <c r="BO146" s="112"/>
      <c r="BP146" s="112"/>
      <c r="BQ146" s="112"/>
      <c r="BR146" s="112"/>
      <c r="BS146" s="112"/>
      <c r="BT146" s="112"/>
      <c r="BU146" s="112"/>
      <c r="BV146" s="112"/>
      <c r="BW146" s="112"/>
      <c r="BX146" s="112"/>
      <c r="BY146" s="112"/>
      <c r="BZ146" s="112"/>
      <c r="CA146" s="112"/>
      <c r="CB146" s="112"/>
      <c r="CC146" s="112"/>
      <c r="CD146" s="112"/>
      <c r="CE146" s="112"/>
      <c r="CF146" s="112"/>
      <c r="CG146" s="112"/>
      <c r="CH146" s="112"/>
      <c r="CI146" s="112"/>
      <c r="CJ146" s="112"/>
      <c r="CK146" s="112"/>
      <c r="CL146" s="112"/>
      <c r="CM146" s="112"/>
      <c r="CN146" s="112"/>
      <c r="CO146" s="112"/>
      <c r="CP146" s="112"/>
      <c r="CQ146" s="112"/>
      <c r="CR146" s="112"/>
      <c r="CS146" s="112"/>
      <c r="CT146" s="112"/>
      <c r="CU146" s="112"/>
      <c r="CV146" s="112"/>
      <c r="CW146" s="112"/>
      <c r="CX146" s="112"/>
      <c r="CY146" s="112"/>
      <c r="CZ146" s="112"/>
      <c r="DA146" s="112"/>
      <c r="DB146" s="112"/>
      <c r="DC146" s="112"/>
      <c r="DD146" s="112"/>
      <c r="DE146" s="112"/>
      <c r="DF146" s="112"/>
      <c r="DG146" s="112"/>
      <c r="DH146" s="112"/>
      <c r="DI146" s="112"/>
      <c r="DJ146" s="112"/>
      <c r="DK146" s="112"/>
      <c r="DL146" s="112"/>
      <c r="DM146" s="112"/>
      <c r="DN146" s="112"/>
      <c r="DO146" s="112"/>
      <c r="DP146" s="112"/>
      <c r="DQ146" s="112"/>
      <c r="DR146" s="112"/>
      <c r="DS146" s="112"/>
      <c r="DT146" s="112"/>
      <c r="DU146" s="112"/>
      <c r="DV146" s="21"/>
      <c r="DW146" s="21"/>
      <c r="DX146" s="21"/>
      <c r="DY146" s="21"/>
      <c r="DZ146" s="21"/>
      <c r="EA146" s="21"/>
      <c r="EB146" s="21"/>
      <c r="EC146" s="21"/>
      <c r="ED146" s="21"/>
      <c r="EE146" s="21"/>
      <c r="EF146" s="21"/>
      <c r="EG146" s="21"/>
      <c r="EH146" s="21"/>
      <c r="EI146" s="21"/>
      <c r="EJ146" s="21"/>
      <c r="EK146" s="21"/>
      <c r="EL146" s="21"/>
      <c r="EM146" s="21"/>
      <c r="EN146" s="21"/>
      <c r="EO146" s="21"/>
    </row>
    <row r="147" spans="1:145" ht="12.75" customHeight="1">
      <c r="A147" s="112"/>
      <c r="B147" s="112"/>
      <c r="C147" s="112"/>
      <c r="D147" s="21"/>
      <c r="E147" s="21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12"/>
      <c r="AG147" s="112"/>
      <c r="AH147" s="112"/>
      <c r="AI147" s="112"/>
      <c r="AJ147" s="112"/>
      <c r="AK147" s="112"/>
      <c r="AL147" s="112"/>
      <c r="AM147" s="112"/>
      <c r="AN147" s="112"/>
      <c r="AO147" s="112"/>
      <c r="AP147" s="112"/>
      <c r="AQ147" s="112"/>
      <c r="AR147" s="112"/>
      <c r="AS147" s="112"/>
      <c r="AT147" s="112"/>
      <c r="AU147" s="112"/>
      <c r="AV147" s="112"/>
      <c r="AW147" s="112"/>
      <c r="AX147" s="112"/>
      <c r="AY147" s="112"/>
      <c r="AZ147" s="112"/>
      <c r="BA147" s="112"/>
      <c r="BB147" s="112"/>
      <c r="BC147" s="112"/>
      <c r="BD147" s="112"/>
      <c r="BE147" s="112"/>
      <c r="BF147" s="112"/>
      <c r="BG147" s="112"/>
      <c r="BH147" s="112"/>
      <c r="BI147" s="112"/>
      <c r="BJ147" s="112"/>
      <c r="BK147" s="112"/>
      <c r="BL147" s="112"/>
      <c r="BM147" s="112"/>
      <c r="BN147" s="112"/>
      <c r="BO147" s="112"/>
      <c r="BP147" s="112"/>
      <c r="BQ147" s="112"/>
      <c r="BR147" s="112"/>
      <c r="BS147" s="112"/>
      <c r="BT147" s="112"/>
      <c r="BU147" s="112"/>
      <c r="BV147" s="112"/>
      <c r="BW147" s="112"/>
      <c r="BX147" s="112"/>
      <c r="BY147" s="112"/>
      <c r="BZ147" s="112"/>
      <c r="CA147" s="112"/>
      <c r="CB147" s="112"/>
      <c r="CC147" s="112"/>
      <c r="CD147" s="112"/>
      <c r="CE147" s="112"/>
      <c r="CF147" s="112"/>
      <c r="CG147" s="112"/>
      <c r="CH147" s="112"/>
      <c r="CI147" s="112"/>
      <c r="CJ147" s="112"/>
      <c r="CK147" s="112"/>
      <c r="CL147" s="112"/>
      <c r="CM147" s="112"/>
      <c r="CN147" s="112"/>
      <c r="CO147" s="112"/>
      <c r="CP147" s="112"/>
      <c r="CQ147" s="112"/>
      <c r="CR147" s="112"/>
      <c r="CS147" s="112"/>
      <c r="CT147" s="112"/>
      <c r="CU147" s="112"/>
      <c r="CV147" s="112"/>
      <c r="CW147" s="112"/>
      <c r="CX147" s="112"/>
      <c r="CY147" s="112"/>
      <c r="CZ147" s="112"/>
      <c r="DA147" s="112"/>
      <c r="DB147" s="112"/>
      <c r="DC147" s="112"/>
      <c r="DD147" s="112"/>
      <c r="DE147" s="112"/>
      <c r="DF147" s="112"/>
      <c r="DG147" s="112"/>
      <c r="DH147" s="112"/>
      <c r="DI147" s="112"/>
      <c r="DJ147" s="112"/>
      <c r="DK147" s="112"/>
      <c r="DL147" s="112"/>
      <c r="DM147" s="112"/>
      <c r="DN147" s="112"/>
      <c r="DO147" s="112"/>
      <c r="DP147" s="112"/>
      <c r="DQ147" s="112"/>
      <c r="DR147" s="112"/>
      <c r="DS147" s="112"/>
      <c r="DT147" s="112"/>
      <c r="DU147" s="112"/>
      <c r="DV147" s="21"/>
      <c r="DW147" s="21"/>
      <c r="DX147" s="21"/>
      <c r="DY147" s="21"/>
      <c r="DZ147" s="21"/>
      <c r="EA147" s="21"/>
      <c r="EB147" s="21"/>
      <c r="EC147" s="21"/>
      <c r="ED147" s="21"/>
      <c r="EE147" s="21"/>
      <c r="EF147" s="21"/>
      <c r="EG147" s="21"/>
      <c r="EH147" s="21"/>
      <c r="EI147" s="21"/>
      <c r="EJ147" s="21"/>
      <c r="EK147" s="21"/>
      <c r="EL147" s="21"/>
      <c r="EM147" s="21"/>
      <c r="EN147" s="21"/>
      <c r="EO147" s="21"/>
    </row>
    <row r="148" spans="1:145" ht="12.75" customHeight="1">
      <c r="A148" s="112"/>
      <c r="B148" s="112"/>
      <c r="C148" s="112"/>
      <c r="D148" s="21"/>
      <c r="E148" s="21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12"/>
      <c r="AG148" s="112"/>
      <c r="AH148" s="112"/>
      <c r="AI148" s="112"/>
      <c r="AJ148" s="112"/>
      <c r="AK148" s="112"/>
      <c r="AL148" s="112"/>
      <c r="AM148" s="112"/>
      <c r="AN148" s="112"/>
      <c r="AO148" s="112"/>
      <c r="AP148" s="112"/>
      <c r="AQ148" s="112"/>
      <c r="AR148" s="112"/>
      <c r="AS148" s="112"/>
      <c r="AT148" s="112"/>
      <c r="AU148" s="112"/>
      <c r="AV148" s="112"/>
      <c r="AW148" s="112"/>
      <c r="AX148" s="112"/>
      <c r="AY148" s="112"/>
      <c r="AZ148" s="112"/>
      <c r="BA148" s="112"/>
      <c r="BB148" s="112"/>
      <c r="BC148" s="112"/>
      <c r="BD148" s="112"/>
      <c r="BE148" s="112"/>
      <c r="BF148" s="112"/>
      <c r="BG148" s="112"/>
      <c r="BH148" s="112"/>
      <c r="BI148" s="112"/>
      <c r="BJ148" s="112"/>
      <c r="BK148" s="112"/>
      <c r="BL148" s="112"/>
      <c r="BM148" s="112"/>
      <c r="BN148" s="112"/>
      <c r="BO148" s="112"/>
      <c r="BP148" s="112"/>
      <c r="BQ148" s="112"/>
      <c r="BR148" s="112"/>
      <c r="BS148" s="112"/>
      <c r="BT148" s="112"/>
      <c r="BU148" s="112"/>
      <c r="BV148" s="112"/>
      <c r="BW148" s="112"/>
      <c r="BX148" s="112"/>
      <c r="BY148" s="112"/>
      <c r="BZ148" s="112"/>
      <c r="CA148" s="112"/>
      <c r="CB148" s="112"/>
      <c r="CC148" s="112"/>
      <c r="CD148" s="112"/>
      <c r="CE148" s="112"/>
      <c r="CF148" s="112"/>
      <c r="CG148" s="112"/>
      <c r="CH148" s="112"/>
      <c r="CI148" s="112"/>
      <c r="CJ148" s="112"/>
      <c r="CK148" s="112"/>
      <c r="CL148" s="112"/>
      <c r="CM148" s="112"/>
      <c r="CN148" s="112"/>
      <c r="CO148" s="112"/>
      <c r="CP148" s="112"/>
      <c r="CQ148" s="112"/>
      <c r="CR148" s="112"/>
      <c r="CS148" s="112"/>
      <c r="CT148" s="112"/>
      <c r="CU148" s="112"/>
      <c r="CV148" s="112"/>
      <c r="CW148" s="112"/>
      <c r="CX148" s="112"/>
      <c r="CY148" s="112"/>
      <c r="CZ148" s="112"/>
      <c r="DA148" s="112"/>
      <c r="DB148" s="112"/>
      <c r="DC148" s="112"/>
      <c r="DD148" s="112"/>
      <c r="DE148" s="112"/>
      <c r="DF148" s="112"/>
      <c r="DG148" s="112"/>
      <c r="DH148" s="112"/>
      <c r="DI148" s="112"/>
      <c r="DJ148" s="112"/>
      <c r="DK148" s="112"/>
      <c r="DL148" s="112"/>
      <c r="DM148" s="112"/>
      <c r="DN148" s="112"/>
      <c r="DO148" s="112"/>
      <c r="DP148" s="112"/>
      <c r="DQ148" s="112"/>
      <c r="DR148" s="112"/>
      <c r="DS148" s="112"/>
      <c r="DT148" s="112"/>
      <c r="DU148" s="112"/>
      <c r="DV148" s="21"/>
      <c r="DW148" s="21"/>
      <c r="DX148" s="21"/>
      <c r="DY148" s="21"/>
      <c r="DZ148" s="21"/>
      <c r="EA148" s="21"/>
      <c r="EB148" s="21"/>
      <c r="EC148" s="21"/>
      <c r="ED148" s="21"/>
      <c r="EE148" s="21"/>
      <c r="EF148" s="21"/>
      <c r="EG148" s="21"/>
      <c r="EH148" s="21"/>
      <c r="EI148" s="21"/>
      <c r="EJ148" s="21"/>
      <c r="EK148" s="21"/>
      <c r="EL148" s="21"/>
      <c r="EM148" s="21"/>
      <c r="EN148" s="21"/>
      <c r="EO148" s="21"/>
    </row>
    <row r="149" spans="1:145" ht="12.75" customHeight="1">
      <c r="A149" s="112"/>
      <c r="B149" s="112"/>
      <c r="C149" s="112"/>
      <c r="D149" s="21"/>
      <c r="E149" s="21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12"/>
      <c r="AG149" s="112"/>
      <c r="AH149" s="112"/>
      <c r="AI149" s="112"/>
      <c r="AJ149" s="112"/>
      <c r="AK149" s="112"/>
      <c r="AL149" s="112"/>
      <c r="AM149" s="112"/>
      <c r="AN149" s="112"/>
      <c r="AO149" s="112"/>
      <c r="AP149" s="112"/>
      <c r="AQ149" s="112"/>
      <c r="AR149" s="112"/>
      <c r="AS149" s="112"/>
      <c r="AT149" s="112"/>
      <c r="AU149" s="112"/>
      <c r="AV149" s="112"/>
      <c r="AW149" s="112"/>
      <c r="AX149" s="112"/>
      <c r="AY149" s="112"/>
      <c r="AZ149" s="112"/>
      <c r="BA149" s="112"/>
      <c r="BB149" s="112"/>
      <c r="BC149" s="112"/>
      <c r="BD149" s="112"/>
      <c r="BE149" s="112"/>
      <c r="BF149" s="112"/>
      <c r="BG149" s="112"/>
      <c r="BH149" s="112"/>
      <c r="BI149" s="112"/>
      <c r="BJ149" s="112"/>
      <c r="BK149" s="112"/>
      <c r="BL149" s="112"/>
      <c r="BM149" s="112"/>
      <c r="BN149" s="112"/>
      <c r="BO149" s="112"/>
      <c r="BP149" s="112"/>
      <c r="BQ149" s="112"/>
      <c r="BR149" s="112"/>
      <c r="BS149" s="112"/>
      <c r="BT149" s="112"/>
      <c r="BU149" s="112"/>
      <c r="BV149" s="112"/>
      <c r="BW149" s="112"/>
      <c r="BX149" s="112"/>
      <c r="BY149" s="112"/>
      <c r="BZ149" s="112"/>
      <c r="CA149" s="112"/>
      <c r="CB149" s="112"/>
      <c r="CC149" s="112"/>
      <c r="CD149" s="112"/>
      <c r="CE149" s="112"/>
      <c r="CF149" s="112"/>
      <c r="CG149" s="112"/>
      <c r="CH149" s="112"/>
      <c r="CI149" s="112"/>
      <c r="CJ149" s="112"/>
      <c r="CK149" s="112"/>
      <c r="CL149" s="112"/>
      <c r="CM149" s="112"/>
      <c r="CN149" s="112"/>
      <c r="CO149" s="112"/>
      <c r="CP149" s="112"/>
      <c r="CQ149" s="112"/>
      <c r="CR149" s="112"/>
      <c r="CS149" s="112"/>
      <c r="CT149" s="112"/>
      <c r="CU149" s="112"/>
      <c r="CV149" s="112"/>
      <c r="CW149" s="112"/>
      <c r="CX149" s="112"/>
      <c r="CY149" s="112"/>
      <c r="CZ149" s="112"/>
      <c r="DA149" s="112"/>
      <c r="DB149" s="112"/>
      <c r="DC149" s="112"/>
      <c r="DD149" s="112"/>
      <c r="DE149" s="112"/>
      <c r="DF149" s="112"/>
      <c r="DG149" s="112"/>
      <c r="DH149" s="112"/>
      <c r="DI149" s="112"/>
      <c r="DJ149" s="112"/>
      <c r="DK149" s="112"/>
      <c r="DL149" s="112"/>
      <c r="DM149" s="112"/>
      <c r="DN149" s="112"/>
      <c r="DO149" s="112"/>
      <c r="DP149" s="112"/>
      <c r="DQ149" s="112"/>
      <c r="DR149" s="112"/>
      <c r="DS149" s="112"/>
      <c r="DT149" s="112"/>
      <c r="DU149" s="112"/>
      <c r="DV149" s="21"/>
      <c r="DW149" s="21"/>
      <c r="DX149" s="21"/>
      <c r="DY149" s="21"/>
      <c r="DZ149" s="21"/>
      <c r="EA149" s="21"/>
      <c r="EB149" s="21"/>
      <c r="EC149" s="21"/>
      <c r="ED149" s="21"/>
      <c r="EE149" s="21"/>
      <c r="EF149" s="21"/>
      <c r="EG149" s="21"/>
      <c r="EH149" s="21"/>
      <c r="EI149" s="21"/>
      <c r="EJ149" s="21"/>
      <c r="EK149" s="21"/>
      <c r="EL149" s="21"/>
      <c r="EM149" s="21"/>
      <c r="EN149" s="21"/>
      <c r="EO149" s="21"/>
    </row>
    <row r="150" spans="1:145" ht="12.75" customHeight="1">
      <c r="A150" s="112"/>
      <c r="B150" s="112"/>
      <c r="C150" s="112"/>
      <c r="D150" s="21"/>
      <c r="E150" s="21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12"/>
      <c r="AG150" s="112"/>
      <c r="AH150" s="112"/>
      <c r="AI150" s="112"/>
      <c r="AJ150" s="112"/>
      <c r="AK150" s="112"/>
      <c r="AL150" s="112"/>
      <c r="AM150" s="112"/>
      <c r="AN150" s="112"/>
      <c r="AO150" s="112"/>
      <c r="AP150" s="112"/>
      <c r="AQ150" s="112"/>
      <c r="AR150" s="112"/>
      <c r="AS150" s="112"/>
      <c r="AT150" s="112"/>
      <c r="AU150" s="112"/>
      <c r="AV150" s="112"/>
      <c r="AW150" s="112"/>
      <c r="AX150" s="112"/>
      <c r="AY150" s="112"/>
      <c r="AZ150" s="112"/>
      <c r="BA150" s="112"/>
      <c r="BB150" s="112"/>
      <c r="BC150" s="112"/>
      <c r="BD150" s="112"/>
      <c r="BE150" s="112"/>
      <c r="BF150" s="112"/>
      <c r="BG150" s="112"/>
      <c r="BH150" s="112"/>
      <c r="BI150" s="112"/>
      <c r="BJ150" s="112"/>
      <c r="BK150" s="112"/>
      <c r="BL150" s="112"/>
      <c r="BM150" s="112"/>
      <c r="BN150" s="112"/>
      <c r="BO150" s="112"/>
      <c r="BP150" s="112"/>
      <c r="BQ150" s="112"/>
      <c r="BR150" s="112"/>
      <c r="BS150" s="112"/>
      <c r="BT150" s="112"/>
      <c r="BU150" s="112"/>
      <c r="BV150" s="112"/>
      <c r="BW150" s="112"/>
      <c r="BX150" s="112"/>
      <c r="BY150" s="112"/>
      <c r="BZ150" s="112"/>
      <c r="CA150" s="112"/>
      <c r="CB150" s="112"/>
      <c r="CC150" s="112"/>
      <c r="CD150" s="112"/>
      <c r="CE150" s="112"/>
      <c r="CF150" s="112"/>
      <c r="CG150" s="112"/>
      <c r="CH150" s="112"/>
      <c r="CI150" s="112"/>
      <c r="CJ150" s="112"/>
      <c r="CK150" s="112"/>
      <c r="CL150" s="112"/>
      <c r="CM150" s="112"/>
      <c r="CN150" s="112"/>
      <c r="CO150" s="112"/>
      <c r="CP150" s="112"/>
      <c r="CQ150" s="112"/>
      <c r="CR150" s="112"/>
      <c r="CS150" s="112"/>
      <c r="CT150" s="112"/>
      <c r="CU150" s="112"/>
      <c r="CV150" s="112"/>
      <c r="CW150" s="112"/>
      <c r="CX150" s="112"/>
      <c r="CY150" s="112"/>
      <c r="CZ150" s="112"/>
      <c r="DA150" s="112"/>
      <c r="DB150" s="112"/>
      <c r="DC150" s="112"/>
      <c r="DD150" s="112"/>
      <c r="DE150" s="112"/>
      <c r="DF150" s="112"/>
      <c r="DG150" s="112"/>
      <c r="DH150" s="112"/>
      <c r="DI150" s="112"/>
      <c r="DJ150" s="112"/>
      <c r="DK150" s="112"/>
      <c r="DL150" s="112"/>
      <c r="DM150" s="112"/>
      <c r="DN150" s="112"/>
      <c r="DO150" s="112"/>
      <c r="DP150" s="112"/>
      <c r="DQ150" s="112"/>
      <c r="DR150" s="112"/>
      <c r="DS150" s="112"/>
      <c r="DT150" s="112"/>
      <c r="DU150" s="112"/>
      <c r="DV150" s="21"/>
      <c r="DW150" s="21"/>
      <c r="DX150" s="21"/>
      <c r="DY150" s="21"/>
      <c r="DZ150" s="21"/>
      <c r="EA150" s="21"/>
      <c r="EB150" s="21"/>
      <c r="EC150" s="21"/>
      <c r="ED150" s="21"/>
      <c r="EE150" s="21"/>
      <c r="EF150" s="21"/>
      <c r="EG150" s="21"/>
      <c r="EH150" s="21"/>
      <c r="EI150" s="21"/>
      <c r="EJ150" s="21"/>
      <c r="EK150" s="21"/>
      <c r="EL150" s="21"/>
      <c r="EM150" s="21"/>
      <c r="EN150" s="21"/>
      <c r="EO150" s="21"/>
    </row>
    <row r="151" spans="1:145" ht="12.75" customHeight="1">
      <c r="A151" s="112"/>
      <c r="B151" s="112"/>
      <c r="C151" s="112"/>
      <c r="D151" s="21"/>
      <c r="E151" s="21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12"/>
      <c r="AG151" s="112"/>
      <c r="AH151" s="112"/>
      <c r="AI151" s="112"/>
      <c r="AJ151" s="112"/>
      <c r="AK151" s="112"/>
      <c r="AL151" s="112"/>
      <c r="AM151" s="112"/>
      <c r="AN151" s="112"/>
      <c r="AO151" s="112"/>
      <c r="AP151" s="112"/>
      <c r="AQ151" s="112"/>
      <c r="AR151" s="112"/>
      <c r="AS151" s="112"/>
      <c r="AT151" s="112"/>
      <c r="AU151" s="112"/>
      <c r="AV151" s="112"/>
      <c r="AW151" s="112"/>
      <c r="AX151" s="112"/>
      <c r="AY151" s="112"/>
      <c r="AZ151" s="112"/>
      <c r="BA151" s="112"/>
      <c r="BB151" s="112"/>
      <c r="BC151" s="112"/>
      <c r="BD151" s="112"/>
      <c r="BE151" s="112"/>
      <c r="BF151" s="112"/>
      <c r="BG151" s="112"/>
      <c r="BH151" s="112"/>
      <c r="BI151" s="112"/>
      <c r="BJ151" s="112"/>
      <c r="BK151" s="112"/>
      <c r="BL151" s="112"/>
      <c r="BM151" s="112"/>
      <c r="BN151" s="112"/>
      <c r="BO151" s="112"/>
      <c r="BP151" s="112"/>
      <c r="BQ151" s="112"/>
      <c r="BR151" s="112"/>
      <c r="BS151" s="112"/>
      <c r="BT151" s="112"/>
      <c r="BU151" s="112"/>
      <c r="BV151" s="112"/>
      <c r="BW151" s="112"/>
      <c r="BX151" s="112"/>
      <c r="BY151" s="112"/>
      <c r="BZ151" s="112"/>
      <c r="CA151" s="112"/>
      <c r="CB151" s="112"/>
      <c r="CC151" s="112"/>
      <c r="CD151" s="112"/>
      <c r="CE151" s="112"/>
      <c r="CF151" s="112"/>
      <c r="CG151" s="112"/>
      <c r="CH151" s="112"/>
      <c r="CI151" s="112"/>
      <c r="CJ151" s="112"/>
      <c r="CK151" s="112"/>
      <c r="CL151" s="112"/>
      <c r="CM151" s="112"/>
      <c r="CN151" s="112"/>
      <c r="CO151" s="112"/>
      <c r="CP151" s="112"/>
      <c r="CQ151" s="112"/>
      <c r="CR151" s="112"/>
      <c r="CS151" s="112"/>
      <c r="CT151" s="112"/>
      <c r="CU151" s="112"/>
      <c r="CV151" s="112"/>
      <c r="CW151" s="112"/>
      <c r="CX151" s="112"/>
      <c r="CY151" s="112"/>
      <c r="CZ151" s="112"/>
      <c r="DA151" s="112"/>
      <c r="DB151" s="112"/>
      <c r="DC151" s="112"/>
      <c r="DD151" s="112"/>
      <c r="DE151" s="112"/>
      <c r="DF151" s="112"/>
      <c r="DG151" s="112"/>
      <c r="DH151" s="112"/>
      <c r="DI151" s="112"/>
      <c r="DJ151" s="112"/>
      <c r="DK151" s="112"/>
      <c r="DL151" s="112"/>
      <c r="DM151" s="112"/>
      <c r="DN151" s="112"/>
      <c r="DO151" s="112"/>
      <c r="DP151" s="112"/>
      <c r="DQ151" s="112"/>
      <c r="DR151" s="112"/>
      <c r="DS151" s="112"/>
      <c r="DT151" s="112"/>
      <c r="DU151" s="112"/>
      <c r="DV151" s="21"/>
      <c r="DW151" s="21"/>
      <c r="DX151" s="21"/>
      <c r="DY151" s="21"/>
      <c r="DZ151" s="21"/>
      <c r="EA151" s="21"/>
      <c r="EB151" s="21"/>
      <c r="EC151" s="21"/>
      <c r="ED151" s="21"/>
      <c r="EE151" s="21"/>
      <c r="EF151" s="21"/>
      <c r="EG151" s="21"/>
      <c r="EH151" s="21"/>
      <c r="EI151" s="21"/>
      <c r="EJ151" s="21"/>
      <c r="EK151" s="21"/>
      <c r="EL151" s="21"/>
      <c r="EM151" s="21"/>
      <c r="EN151" s="21"/>
      <c r="EO151" s="21"/>
    </row>
    <row r="152" spans="1:145" ht="12.75" customHeight="1">
      <c r="A152" s="112"/>
      <c r="B152" s="112"/>
      <c r="C152" s="112"/>
      <c r="D152" s="21"/>
      <c r="E152" s="21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12"/>
      <c r="AG152" s="112"/>
      <c r="AH152" s="112"/>
      <c r="AI152" s="112"/>
      <c r="AJ152" s="112"/>
      <c r="AK152" s="112"/>
      <c r="AL152" s="112"/>
      <c r="AM152" s="112"/>
      <c r="AN152" s="112"/>
      <c r="AO152" s="112"/>
      <c r="AP152" s="112"/>
      <c r="AQ152" s="112"/>
      <c r="AR152" s="112"/>
      <c r="AS152" s="112"/>
      <c r="AT152" s="112"/>
      <c r="AU152" s="112"/>
      <c r="AV152" s="112"/>
      <c r="AW152" s="112"/>
      <c r="AX152" s="112"/>
      <c r="AY152" s="112"/>
      <c r="AZ152" s="112"/>
      <c r="BA152" s="112"/>
      <c r="BB152" s="112"/>
      <c r="BC152" s="112"/>
      <c r="BD152" s="112"/>
      <c r="BE152" s="112"/>
      <c r="BF152" s="112"/>
      <c r="BG152" s="112"/>
      <c r="BH152" s="112"/>
      <c r="BI152" s="112"/>
      <c r="BJ152" s="112"/>
      <c r="BK152" s="112"/>
      <c r="BL152" s="112"/>
      <c r="BM152" s="112"/>
      <c r="BN152" s="112"/>
      <c r="BO152" s="112"/>
      <c r="BP152" s="112"/>
      <c r="BQ152" s="112"/>
      <c r="BR152" s="112"/>
      <c r="BS152" s="112"/>
      <c r="BT152" s="112"/>
      <c r="BU152" s="112"/>
      <c r="BV152" s="112"/>
      <c r="BW152" s="112"/>
      <c r="BX152" s="112"/>
      <c r="BY152" s="112"/>
      <c r="BZ152" s="112"/>
      <c r="CA152" s="112"/>
      <c r="CB152" s="112"/>
      <c r="CC152" s="112"/>
      <c r="CD152" s="112"/>
      <c r="CE152" s="112"/>
      <c r="CF152" s="112"/>
      <c r="CG152" s="112"/>
      <c r="CH152" s="112"/>
      <c r="CI152" s="112"/>
      <c r="CJ152" s="112"/>
      <c r="CK152" s="112"/>
      <c r="CL152" s="112"/>
      <c r="CM152" s="112"/>
      <c r="CN152" s="112"/>
      <c r="CO152" s="112"/>
      <c r="CP152" s="112"/>
      <c r="CQ152" s="112"/>
      <c r="CR152" s="112"/>
      <c r="CS152" s="112"/>
      <c r="CT152" s="112"/>
      <c r="CU152" s="112"/>
      <c r="CV152" s="112"/>
      <c r="CW152" s="112"/>
      <c r="CX152" s="112"/>
      <c r="CY152" s="112"/>
      <c r="CZ152" s="112"/>
      <c r="DA152" s="112"/>
      <c r="DB152" s="112"/>
      <c r="DC152" s="112"/>
      <c r="DD152" s="112"/>
      <c r="DE152" s="112"/>
      <c r="DF152" s="112"/>
      <c r="DG152" s="112"/>
      <c r="DH152" s="112"/>
      <c r="DI152" s="112"/>
      <c r="DJ152" s="112"/>
      <c r="DK152" s="112"/>
      <c r="DL152" s="112"/>
      <c r="DM152" s="112"/>
      <c r="DN152" s="112"/>
      <c r="DO152" s="112"/>
      <c r="DP152" s="112"/>
      <c r="DQ152" s="112"/>
      <c r="DR152" s="112"/>
      <c r="DS152" s="112"/>
      <c r="DT152" s="112"/>
      <c r="DU152" s="112"/>
      <c r="DV152" s="21"/>
      <c r="DW152" s="21"/>
      <c r="DX152" s="21"/>
      <c r="DY152" s="21"/>
      <c r="DZ152" s="21"/>
      <c r="EA152" s="21"/>
      <c r="EB152" s="21"/>
      <c r="EC152" s="21"/>
      <c r="ED152" s="21"/>
      <c r="EE152" s="21"/>
      <c r="EF152" s="21"/>
      <c r="EG152" s="21"/>
      <c r="EH152" s="21"/>
      <c r="EI152" s="21"/>
      <c r="EJ152" s="21"/>
      <c r="EK152" s="21"/>
      <c r="EL152" s="21"/>
      <c r="EM152" s="21"/>
      <c r="EN152" s="21"/>
      <c r="EO152" s="21"/>
    </row>
    <row r="153" spans="1:145" ht="12.75" customHeight="1">
      <c r="A153" s="112"/>
      <c r="B153" s="112"/>
      <c r="C153" s="112"/>
      <c r="D153" s="21"/>
      <c r="E153" s="21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12"/>
      <c r="AG153" s="112"/>
      <c r="AH153" s="112"/>
      <c r="AI153" s="112"/>
      <c r="AJ153" s="112"/>
      <c r="AK153" s="112"/>
      <c r="AL153" s="112"/>
      <c r="AM153" s="112"/>
      <c r="AN153" s="112"/>
      <c r="AO153" s="112"/>
      <c r="AP153" s="112"/>
      <c r="AQ153" s="112"/>
      <c r="AR153" s="112"/>
      <c r="AS153" s="112"/>
      <c r="AT153" s="112"/>
      <c r="AU153" s="112"/>
      <c r="AV153" s="112"/>
      <c r="AW153" s="112"/>
      <c r="AX153" s="112"/>
      <c r="AY153" s="112"/>
      <c r="AZ153" s="112"/>
      <c r="BA153" s="112"/>
      <c r="BB153" s="112"/>
      <c r="BC153" s="112"/>
      <c r="BD153" s="112"/>
      <c r="BE153" s="112"/>
      <c r="BF153" s="112"/>
      <c r="BG153" s="112"/>
      <c r="BH153" s="112"/>
      <c r="BI153" s="112"/>
      <c r="BJ153" s="112"/>
      <c r="BK153" s="112"/>
      <c r="BL153" s="112"/>
      <c r="BM153" s="112"/>
      <c r="BN153" s="112"/>
      <c r="BO153" s="112"/>
      <c r="BP153" s="112"/>
      <c r="BQ153" s="112"/>
      <c r="BR153" s="112"/>
      <c r="BS153" s="112"/>
      <c r="BT153" s="112"/>
      <c r="BU153" s="112"/>
      <c r="BV153" s="112"/>
      <c r="BW153" s="112"/>
      <c r="BX153" s="112"/>
      <c r="BY153" s="112"/>
      <c r="BZ153" s="112"/>
      <c r="CA153" s="112"/>
      <c r="CB153" s="112"/>
      <c r="CC153" s="112"/>
      <c r="CD153" s="112"/>
      <c r="CE153" s="112"/>
      <c r="CF153" s="112"/>
      <c r="CG153" s="112"/>
      <c r="CH153" s="112"/>
      <c r="CI153" s="112"/>
      <c r="CJ153" s="112"/>
      <c r="CK153" s="112"/>
      <c r="CL153" s="112"/>
      <c r="CM153" s="112"/>
      <c r="CN153" s="112"/>
      <c r="CO153" s="112"/>
      <c r="CP153" s="112"/>
      <c r="CQ153" s="112"/>
      <c r="CR153" s="112"/>
      <c r="CS153" s="112"/>
      <c r="CT153" s="112"/>
      <c r="CU153" s="112"/>
      <c r="CV153" s="112"/>
      <c r="CW153" s="112"/>
      <c r="CX153" s="112"/>
      <c r="CY153" s="112"/>
      <c r="CZ153" s="112"/>
      <c r="DA153" s="112"/>
      <c r="DB153" s="112"/>
      <c r="DC153" s="112"/>
      <c r="DD153" s="112"/>
      <c r="DE153" s="112"/>
      <c r="DF153" s="112"/>
      <c r="DG153" s="112"/>
      <c r="DH153" s="112"/>
      <c r="DI153" s="112"/>
      <c r="DJ153" s="112"/>
      <c r="DK153" s="112"/>
      <c r="DL153" s="112"/>
      <c r="DM153" s="112"/>
      <c r="DN153" s="112"/>
      <c r="DO153" s="112"/>
      <c r="DP153" s="112"/>
      <c r="DQ153" s="112"/>
      <c r="DR153" s="112"/>
      <c r="DS153" s="112"/>
      <c r="DT153" s="112"/>
      <c r="DU153" s="112"/>
      <c r="DV153" s="21"/>
      <c r="DW153" s="21"/>
      <c r="DX153" s="21"/>
      <c r="DY153" s="21"/>
      <c r="DZ153" s="21"/>
      <c r="EA153" s="21"/>
      <c r="EB153" s="21"/>
      <c r="EC153" s="21"/>
      <c r="ED153" s="21"/>
      <c r="EE153" s="21"/>
      <c r="EF153" s="21"/>
      <c r="EG153" s="21"/>
      <c r="EH153" s="21"/>
      <c r="EI153" s="21"/>
      <c r="EJ153" s="21"/>
      <c r="EK153" s="21"/>
      <c r="EL153" s="21"/>
      <c r="EM153" s="21"/>
      <c r="EN153" s="21"/>
      <c r="EO153" s="21"/>
    </row>
    <row r="154" spans="1:145" ht="12.75" customHeight="1">
      <c r="A154" s="112"/>
      <c r="B154" s="112"/>
      <c r="C154" s="112"/>
      <c r="D154" s="21"/>
      <c r="E154" s="21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12"/>
      <c r="AG154" s="112"/>
      <c r="AH154" s="112"/>
      <c r="AI154" s="112"/>
      <c r="AJ154" s="112"/>
      <c r="AK154" s="112"/>
      <c r="AL154" s="112"/>
      <c r="AM154" s="112"/>
      <c r="AN154" s="112"/>
      <c r="AO154" s="112"/>
      <c r="AP154" s="112"/>
      <c r="AQ154" s="112"/>
      <c r="AR154" s="112"/>
      <c r="AS154" s="112"/>
      <c r="AT154" s="112"/>
      <c r="AU154" s="112"/>
      <c r="AV154" s="112"/>
      <c r="AW154" s="112"/>
      <c r="AX154" s="112"/>
      <c r="AY154" s="112"/>
      <c r="AZ154" s="112"/>
      <c r="BA154" s="112"/>
      <c r="BB154" s="112"/>
      <c r="BC154" s="112"/>
      <c r="BD154" s="112"/>
      <c r="BE154" s="112"/>
      <c r="BF154" s="112"/>
      <c r="BG154" s="112"/>
      <c r="BH154" s="112"/>
      <c r="BI154" s="112"/>
      <c r="BJ154" s="112"/>
      <c r="BK154" s="112"/>
      <c r="BL154" s="112"/>
      <c r="BM154" s="112"/>
      <c r="BN154" s="112"/>
      <c r="BO154" s="112"/>
      <c r="BP154" s="112"/>
      <c r="BQ154" s="112"/>
      <c r="BR154" s="112"/>
      <c r="BS154" s="112"/>
      <c r="BT154" s="112"/>
      <c r="BU154" s="112"/>
      <c r="BV154" s="112"/>
      <c r="BW154" s="112"/>
      <c r="BX154" s="112"/>
      <c r="BY154" s="112"/>
      <c r="BZ154" s="112"/>
      <c r="CA154" s="112"/>
      <c r="CB154" s="112"/>
      <c r="CC154" s="112"/>
      <c r="CD154" s="112"/>
      <c r="CE154" s="112"/>
      <c r="CF154" s="112"/>
      <c r="CG154" s="112"/>
      <c r="CH154" s="112"/>
      <c r="CI154" s="112"/>
      <c r="CJ154" s="112"/>
      <c r="CK154" s="112"/>
      <c r="CL154" s="112"/>
      <c r="CM154" s="112"/>
      <c r="CN154" s="112"/>
      <c r="CO154" s="112"/>
      <c r="CP154" s="112"/>
      <c r="CQ154" s="112"/>
      <c r="CR154" s="112"/>
      <c r="CS154" s="112"/>
      <c r="CT154" s="112"/>
      <c r="CU154" s="112"/>
      <c r="CV154" s="112"/>
      <c r="CW154" s="112"/>
      <c r="CX154" s="112"/>
      <c r="CY154" s="112"/>
      <c r="CZ154" s="112"/>
      <c r="DA154" s="112"/>
      <c r="DB154" s="112"/>
      <c r="DC154" s="112"/>
      <c r="DD154" s="112"/>
      <c r="DE154" s="112"/>
      <c r="DF154" s="112"/>
      <c r="DG154" s="112"/>
      <c r="DH154" s="112"/>
      <c r="DI154" s="112"/>
      <c r="DJ154" s="112"/>
      <c r="DK154" s="112"/>
      <c r="DL154" s="112"/>
      <c r="DM154" s="112"/>
      <c r="DN154" s="112"/>
      <c r="DO154" s="112"/>
      <c r="DP154" s="112"/>
      <c r="DQ154" s="112"/>
      <c r="DR154" s="112"/>
      <c r="DS154" s="112"/>
      <c r="DT154" s="112"/>
      <c r="DU154" s="112"/>
      <c r="DV154" s="21"/>
      <c r="DW154" s="21"/>
      <c r="DX154" s="21"/>
      <c r="DY154" s="21"/>
      <c r="DZ154" s="21"/>
      <c r="EA154" s="21"/>
      <c r="EB154" s="21"/>
      <c r="EC154" s="21"/>
      <c r="ED154" s="21"/>
      <c r="EE154" s="21"/>
      <c r="EF154" s="21"/>
      <c r="EG154" s="21"/>
      <c r="EH154" s="21"/>
      <c r="EI154" s="21"/>
      <c r="EJ154" s="21"/>
      <c r="EK154" s="21"/>
      <c r="EL154" s="21"/>
      <c r="EM154" s="21"/>
      <c r="EN154" s="21"/>
      <c r="EO154" s="21"/>
    </row>
    <row r="155" spans="1:145" ht="12.75" customHeight="1">
      <c r="A155" s="112"/>
      <c r="B155" s="112"/>
      <c r="C155" s="112"/>
      <c r="D155" s="21"/>
      <c r="E155" s="21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12"/>
      <c r="AG155" s="112"/>
      <c r="AH155" s="112"/>
      <c r="AI155" s="112"/>
      <c r="AJ155" s="112"/>
      <c r="AK155" s="112"/>
      <c r="AL155" s="112"/>
      <c r="AM155" s="112"/>
      <c r="AN155" s="112"/>
      <c r="AO155" s="112"/>
      <c r="AP155" s="112"/>
      <c r="AQ155" s="112"/>
      <c r="AR155" s="112"/>
      <c r="AS155" s="112"/>
      <c r="AT155" s="112"/>
      <c r="AU155" s="112"/>
      <c r="AV155" s="112"/>
      <c r="AW155" s="112"/>
      <c r="AX155" s="112"/>
      <c r="AY155" s="112"/>
      <c r="AZ155" s="112"/>
      <c r="BA155" s="112"/>
      <c r="BB155" s="112"/>
      <c r="BC155" s="112"/>
      <c r="BD155" s="112"/>
      <c r="BE155" s="112"/>
      <c r="BF155" s="112"/>
      <c r="BG155" s="112"/>
      <c r="BH155" s="112"/>
      <c r="BI155" s="112"/>
      <c r="BJ155" s="112"/>
      <c r="BK155" s="112"/>
      <c r="BL155" s="112"/>
      <c r="BM155" s="112"/>
      <c r="BN155" s="112"/>
      <c r="BO155" s="112"/>
      <c r="BP155" s="112"/>
      <c r="BQ155" s="112"/>
      <c r="BR155" s="112"/>
      <c r="BS155" s="112"/>
      <c r="BT155" s="112"/>
      <c r="BU155" s="112"/>
      <c r="BV155" s="112"/>
      <c r="BW155" s="112"/>
      <c r="BX155" s="112"/>
      <c r="BY155" s="112"/>
      <c r="BZ155" s="112"/>
      <c r="CA155" s="112"/>
      <c r="CB155" s="112"/>
      <c r="CC155" s="112"/>
      <c r="CD155" s="112"/>
      <c r="CE155" s="112"/>
      <c r="CF155" s="112"/>
      <c r="CG155" s="112"/>
      <c r="CH155" s="112"/>
      <c r="CI155" s="112"/>
      <c r="CJ155" s="112"/>
      <c r="CK155" s="112"/>
      <c r="CL155" s="112"/>
      <c r="CM155" s="112"/>
      <c r="CN155" s="112"/>
      <c r="CO155" s="112"/>
      <c r="CP155" s="112"/>
      <c r="CQ155" s="112"/>
      <c r="CR155" s="112"/>
      <c r="CS155" s="112"/>
      <c r="CT155" s="112"/>
      <c r="CU155" s="112"/>
      <c r="CV155" s="112"/>
      <c r="CW155" s="112"/>
      <c r="CX155" s="112"/>
      <c r="CY155" s="112"/>
      <c r="CZ155" s="112"/>
      <c r="DA155" s="112"/>
      <c r="DB155" s="112"/>
      <c r="DC155" s="112"/>
      <c r="DD155" s="112"/>
      <c r="DE155" s="112"/>
      <c r="DF155" s="112"/>
      <c r="DG155" s="112"/>
      <c r="DH155" s="112"/>
      <c r="DI155" s="112"/>
      <c r="DJ155" s="112"/>
      <c r="DK155" s="112"/>
      <c r="DL155" s="112"/>
      <c r="DM155" s="112"/>
      <c r="DN155" s="112"/>
      <c r="DO155" s="112"/>
      <c r="DP155" s="112"/>
      <c r="DQ155" s="112"/>
      <c r="DR155" s="112"/>
      <c r="DS155" s="112"/>
      <c r="DT155" s="112"/>
      <c r="DU155" s="112"/>
      <c r="DV155" s="21"/>
      <c r="DW155" s="21"/>
      <c r="DX155" s="21"/>
      <c r="DY155" s="21"/>
      <c r="DZ155" s="21"/>
      <c r="EA155" s="21"/>
      <c r="EB155" s="21"/>
      <c r="EC155" s="21"/>
      <c r="ED155" s="21"/>
      <c r="EE155" s="21"/>
      <c r="EF155" s="21"/>
      <c r="EG155" s="21"/>
      <c r="EH155" s="21"/>
      <c r="EI155" s="21"/>
      <c r="EJ155" s="21"/>
      <c r="EK155" s="21"/>
      <c r="EL155" s="21"/>
      <c r="EM155" s="21"/>
      <c r="EN155" s="21"/>
      <c r="EO155" s="21"/>
    </row>
    <row r="156" spans="1:145" ht="12.75" customHeight="1">
      <c r="A156" s="112"/>
      <c r="B156" s="112"/>
      <c r="C156" s="112"/>
      <c r="D156" s="21"/>
      <c r="E156" s="21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12"/>
      <c r="AG156" s="112"/>
      <c r="AH156" s="112"/>
      <c r="AI156" s="112"/>
      <c r="AJ156" s="112"/>
      <c r="AK156" s="112"/>
      <c r="AL156" s="112"/>
      <c r="AM156" s="112"/>
      <c r="AN156" s="112"/>
      <c r="AO156" s="112"/>
      <c r="AP156" s="112"/>
      <c r="AQ156" s="112"/>
      <c r="AR156" s="112"/>
      <c r="AS156" s="112"/>
      <c r="AT156" s="112"/>
      <c r="AU156" s="112"/>
      <c r="AV156" s="112"/>
      <c r="AW156" s="112"/>
      <c r="AX156" s="112"/>
      <c r="AY156" s="112"/>
      <c r="AZ156" s="112"/>
      <c r="BA156" s="112"/>
      <c r="BB156" s="112"/>
      <c r="BC156" s="112"/>
      <c r="BD156" s="112"/>
      <c r="BE156" s="112"/>
      <c r="BF156" s="112"/>
      <c r="BG156" s="112"/>
      <c r="BH156" s="112"/>
      <c r="BI156" s="112"/>
      <c r="BJ156" s="112"/>
      <c r="BK156" s="112"/>
      <c r="BL156" s="112"/>
      <c r="BM156" s="112"/>
      <c r="BN156" s="112"/>
      <c r="BO156" s="112"/>
      <c r="BP156" s="112"/>
      <c r="BQ156" s="112"/>
      <c r="BR156" s="112"/>
      <c r="BS156" s="112"/>
      <c r="BT156" s="112"/>
      <c r="BU156" s="112"/>
      <c r="BV156" s="112"/>
      <c r="BW156" s="112"/>
      <c r="BX156" s="112"/>
      <c r="BY156" s="112"/>
      <c r="BZ156" s="112"/>
      <c r="CA156" s="112"/>
      <c r="CB156" s="112"/>
      <c r="CC156" s="112"/>
      <c r="CD156" s="112"/>
      <c r="CE156" s="112"/>
      <c r="CF156" s="112"/>
      <c r="CG156" s="112"/>
      <c r="CH156" s="112"/>
      <c r="CI156" s="112"/>
      <c r="CJ156" s="112"/>
      <c r="CK156" s="112"/>
      <c r="CL156" s="112"/>
      <c r="CM156" s="112"/>
      <c r="CN156" s="112"/>
      <c r="CO156" s="112"/>
      <c r="CP156" s="112"/>
      <c r="CQ156" s="112"/>
      <c r="CR156" s="112"/>
      <c r="CS156" s="112"/>
      <c r="CT156" s="112"/>
      <c r="CU156" s="112"/>
      <c r="CV156" s="112"/>
      <c r="CW156" s="112"/>
      <c r="CX156" s="112"/>
      <c r="CY156" s="112"/>
      <c r="CZ156" s="112"/>
      <c r="DA156" s="112"/>
      <c r="DB156" s="112"/>
      <c r="DC156" s="112"/>
      <c r="DD156" s="112"/>
      <c r="DE156" s="112"/>
      <c r="DF156" s="112"/>
      <c r="DG156" s="112"/>
      <c r="DH156" s="112"/>
      <c r="DI156" s="112"/>
      <c r="DJ156" s="112"/>
      <c r="DK156" s="112"/>
      <c r="DL156" s="112"/>
      <c r="DM156" s="112"/>
      <c r="DN156" s="112"/>
      <c r="DO156" s="112"/>
      <c r="DP156" s="112"/>
      <c r="DQ156" s="112"/>
      <c r="DR156" s="112"/>
      <c r="DS156" s="112"/>
      <c r="DT156" s="112"/>
      <c r="DU156" s="112"/>
      <c r="DV156" s="21"/>
      <c r="DW156" s="21"/>
      <c r="DX156" s="21"/>
      <c r="DY156" s="21"/>
      <c r="DZ156" s="21"/>
      <c r="EA156" s="21"/>
      <c r="EB156" s="21"/>
      <c r="EC156" s="21"/>
      <c r="ED156" s="21"/>
      <c r="EE156" s="21"/>
      <c r="EF156" s="21"/>
      <c r="EG156" s="21"/>
      <c r="EH156" s="21"/>
      <c r="EI156" s="21"/>
      <c r="EJ156" s="21"/>
      <c r="EK156" s="21"/>
      <c r="EL156" s="21"/>
      <c r="EM156" s="21"/>
      <c r="EN156" s="21"/>
      <c r="EO156" s="21"/>
    </row>
    <row r="157" spans="1:145" ht="12.75" customHeight="1">
      <c r="A157" s="112"/>
      <c r="B157" s="112"/>
      <c r="C157" s="112"/>
      <c r="D157" s="21"/>
      <c r="E157" s="21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12"/>
      <c r="AG157" s="112"/>
      <c r="AH157" s="112"/>
      <c r="AI157" s="112"/>
      <c r="AJ157" s="112"/>
      <c r="AK157" s="112"/>
      <c r="AL157" s="112"/>
      <c r="AM157" s="112"/>
      <c r="AN157" s="112"/>
      <c r="AO157" s="112"/>
      <c r="AP157" s="112"/>
      <c r="AQ157" s="112"/>
      <c r="AR157" s="112"/>
      <c r="AS157" s="112"/>
      <c r="AT157" s="112"/>
      <c r="AU157" s="112"/>
      <c r="AV157" s="112"/>
      <c r="AW157" s="112"/>
      <c r="AX157" s="112"/>
      <c r="AY157" s="112"/>
      <c r="AZ157" s="112"/>
      <c r="BA157" s="112"/>
      <c r="BB157" s="112"/>
      <c r="BC157" s="112"/>
      <c r="BD157" s="112"/>
      <c r="BE157" s="112"/>
      <c r="BF157" s="112"/>
      <c r="BG157" s="112"/>
      <c r="BH157" s="112"/>
      <c r="BI157" s="112"/>
      <c r="BJ157" s="112"/>
      <c r="BK157" s="112"/>
      <c r="BL157" s="112"/>
      <c r="BM157" s="112"/>
      <c r="BN157" s="112"/>
      <c r="BO157" s="112"/>
      <c r="BP157" s="112"/>
      <c r="BQ157" s="112"/>
      <c r="BR157" s="112"/>
      <c r="BS157" s="112"/>
      <c r="BT157" s="112"/>
      <c r="BU157" s="112"/>
      <c r="BV157" s="112"/>
      <c r="BW157" s="112"/>
      <c r="BX157" s="112"/>
      <c r="BY157" s="112"/>
      <c r="BZ157" s="112"/>
      <c r="CA157" s="112"/>
      <c r="CB157" s="112"/>
      <c r="CC157" s="112"/>
      <c r="CD157" s="112"/>
      <c r="CE157" s="112"/>
      <c r="CF157" s="112"/>
      <c r="CG157" s="112"/>
      <c r="CH157" s="112"/>
      <c r="CI157" s="112"/>
      <c r="CJ157" s="112"/>
      <c r="CK157" s="112"/>
      <c r="CL157" s="112"/>
      <c r="CM157" s="112"/>
      <c r="CN157" s="112"/>
      <c r="CO157" s="112"/>
      <c r="CP157" s="112"/>
      <c r="CQ157" s="112"/>
      <c r="CR157" s="112"/>
      <c r="CS157" s="112"/>
      <c r="CT157" s="112"/>
      <c r="CU157" s="112"/>
      <c r="CV157" s="112"/>
      <c r="CW157" s="112"/>
      <c r="CX157" s="112"/>
      <c r="CY157" s="112"/>
      <c r="CZ157" s="112"/>
      <c r="DA157" s="112"/>
      <c r="DB157" s="112"/>
      <c r="DC157" s="112"/>
      <c r="DD157" s="112"/>
      <c r="DE157" s="112"/>
      <c r="DF157" s="112"/>
      <c r="DG157" s="112"/>
      <c r="DH157" s="112"/>
      <c r="DI157" s="112"/>
      <c r="DJ157" s="112"/>
      <c r="DK157" s="112"/>
      <c r="DL157" s="112"/>
      <c r="DM157" s="112"/>
      <c r="DN157" s="112"/>
      <c r="DO157" s="112"/>
      <c r="DP157" s="112"/>
      <c r="DQ157" s="112"/>
      <c r="DR157" s="112"/>
      <c r="DS157" s="112"/>
      <c r="DT157" s="112"/>
      <c r="DU157" s="112"/>
      <c r="DV157" s="21"/>
      <c r="DW157" s="21"/>
      <c r="DX157" s="21"/>
      <c r="DY157" s="21"/>
      <c r="DZ157" s="21"/>
      <c r="EA157" s="21"/>
      <c r="EB157" s="21"/>
      <c r="EC157" s="21"/>
      <c r="ED157" s="21"/>
      <c r="EE157" s="21"/>
      <c r="EF157" s="21"/>
      <c r="EG157" s="21"/>
      <c r="EH157" s="21"/>
      <c r="EI157" s="21"/>
      <c r="EJ157" s="21"/>
      <c r="EK157" s="21"/>
      <c r="EL157" s="21"/>
      <c r="EM157" s="21"/>
      <c r="EN157" s="21"/>
      <c r="EO157" s="21"/>
    </row>
    <row r="158" spans="1:145" ht="12.75" customHeight="1">
      <c r="A158" s="112"/>
      <c r="B158" s="112"/>
      <c r="C158" s="112"/>
      <c r="D158" s="21"/>
      <c r="E158" s="21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12"/>
      <c r="AG158" s="112"/>
      <c r="AH158" s="112"/>
      <c r="AI158" s="112"/>
      <c r="AJ158" s="112"/>
      <c r="AK158" s="112"/>
      <c r="AL158" s="112"/>
      <c r="AM158" s="112"/>
      <c r="AN158" s="112"/>
      <c r="AO158" s="112"/>
      <c r="AP158" s="112"/>
      <c r="AQ158" s="112"/>
      <c r="AR158" s="112"/>
      <c r="AS158" s="112"/>
      <c r="AT158" s="112"/>
      <c r="AU158" s="112"/>
      <c r="AV158" s="112"/>
      <c r="AW158" s="112"/>
      <c r="AX158" s="112"/>
      <c r="AY158" s="112"/>
      <c r="AZ158" s="112"/>
      <c r="BA158" s="112"/>
      <c r="BB158" s="112"/>
      <c r="BC158" s="112"/>
      <c r="BD158" s="112"/>
      <c r="BE158" s="112"/>
      <c r="BF158" s="112"/>
      <c r="BG158" s="112"/>
      <c r="BH158" s="112"/>
      <c r="BI158" s="112"/>
      <c r="BJ158" s="112"/>
      <c r="BK158" s="112"/>
      <c r="BL158" s="112"/>
      <c r="BM158" s="112"/>
      <c r="BN158" s="112"/>
      <c r="BO158" s="112"/>
      <c r="BP158" s="112"/>
      <c r="BQ158" s="112"/>
      <c r="BR158" s="112"/>
      <c r="BS158" s="112"/>
      <c r="BT158" s="112"/>
      <c r="BU158" s="112"/>
      <c r="BV158" s="112"/>
      <c r="BW158" s="112"/>
      <c r="BX158" s="112"/>
      <c r="BY158" s="112"/>
      <c r="BZ158" s="112"/>
      <c r="CA158" s="112"/>
      <c r="CB158" s="112"/>
      <c r="CC158" s="112"/>
      <c r="CD158" s="112"/>
      <c r="CE158" s="112"/>
      <c r="CF158" s="112"/>
      <c r="CG158" s="112"/>
      <c r="CH158" s="112"/>
      <c r="CI158" s="112"/>
      <c r="CJ158" s="112"/>
      <c r="CK158" s="112"/>
      <c r="CL158" s="112"/>
      <c r="CM158" s="112"/>
      <c r="CN158" s="112"/>
      <c r="CO158" s="112"/>
      <c r="CP158" s="112"/>
      <c r="CQ158" s="112"/>
      <c r="CR158" s="112"/>
      <c r="CS158" s="112"/>
      <c r="CT158" s="112"/>
      <c r="CU158" s="112"/>
      <c r="CV158" s="112"/>
      <c r="CW158" s="112"/>
      <c r="CX158" s="112"/>
      <c r="CY158" s="112"/>
      <c r="CZ158" s="112"/>
      <c r="DA158" s="112"/>
      <c r="DB158" s="112"/>
      <c r="DC158" s="112"/>
      <c r="DD158" s="112"/>
      <c r="DE158" s="112"/>
      <c r="DF158" s="112"/>
      <c r="DG158" s="112"/>
      <c r="DH158" s="112"/>
      <c r="DI158" s="112"/>
      <c r="DJ158" s="112"/>
      <c r="DK158" s="112"/>
      <c r="DL158" s="112"/>
      <c r="DM158" s="112"/>
      <c r="DN158" s="112"/>
      <c r="DO158" s="112"/>
      <c r="DP158" s="112"/>
      <c r="DQ158" s="112"/>
      <c r="DR158" s="112"/>
      <c r="DS158" s="112"/>
      <c r="DT158" s="112"/>
      <c r="DU158" s="112"/>
      <c r="DV158" s="21"/>
      <c r="DW158" s="21"/>
      <c r="DX158" s="21"/>
      <c r="DY158" s="21"/>
      <c r="DZ158" s="21"/>
      <c r="EA158" s="21"/>
      <c r="EB158" s="21"/>
      <c r="EC158" s="21"/>
      <c r="ED158" s="21"/>
      <c r="EE158" s="21"/>
      <c r="EF158" s="21"/>
      <c r="EG158" s="21"/>
      <c r="EH158" s="21"/>
      <c r="EI158" s="21"/>
      <c r="EJ158" s="21"/>
      <c r="EK158" s="21"/>
      <c r="EL158" s="21"/>
      <c r="EM158" s="21"/>
      <c r="EN158" s="21"/>
      <c r="EO158" s="21"/>
    </row>
    <row r="159" spans="1:145" ht="12.75" customHeight="1">
      <c r="A159" s="112"/>
      <c r="B159" s="112"/>
      <c r="C159" s="112"/>
      <c r="D159" s="21"/>
      <c r="E159" s="21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12"/>
      <c r="AG159" s="112"/>
      <c r="AH159" s="112"/>
      <c r="AI159" s="112"/>
      <c r="AJ159" s="112"/>
      <c r="AK159" s="112"/>
      <c r="AL159" s="112"/>
      <c r="AM159" s="112"/>
      <c r="AN159" s="112"/>
      <c r="AO159" s="112"/>
      <c r="AP159" s="112"/>
      <c r="AQ159" s="112"/>
      <c r="AR159" s="112"/>
      <c r="AS159" s="112"/>
      <c r="AT159" s="112"/>
      <c r="AU159" s="112"/>
      <c r="AV159" s="112"/>
      <c r="AW159" s="112"/>
      <c r="AX159" s="112"/>
      <c r="AY159" s="112"/>
      <c r="AZ159" s="112"/>
      <c r="BA159" s="112"/>
      <c r="BB159" s="112"/>
      <c r="BC159" s="112"/>
      <c r="BD159" s="112"/>
      <c r="BE159" s="112"/>
      <c r="BF159" s="112"/>
      <c r="BG159" s="112"/>
      <c r="BH159" s="112"/>
      <c r="BI159" s="112"/>
      <c r="BJ159" s="112"/>
      <c r="BK159" s="112"/>
      <c r="BL159" s="112"/>
      <c r="BM159" s="112"/>
      <c r="BN159" s="112"/>
      <c r="BO159" s="112"/>
      <c r="BP159" s="112"/>
      <c r="BQ159" s="112"/>
      <c r="BR159" s="112"/>
      <c r="BS159" s="112"/>
      <c r="BT159" s="112"/>
      <c r="BU159" s="112"/>
      <c r="BV159" s="112"/>
      <c r="BW159" s="112"/>
      <c r="BX159" s="112"/>
      <c r="BY159" s="112"/>
      <c r="BZ159" s="112"/>
      <c r="CA159" s="112"/>
      <c r="CB159" s="112"/>
      <c r="CC159" s="112"/>
      <c r="CD159" s="112"/>
      <c r="CE159" s="112"/>
      <c r="CF159" s="112"/>
      <c r="CG159" s="112"/>
      <c r="CH159" s="112"/>
      <c r="CI159" s="112"/>
      <c r="CJ159" s="112"/>
      <c r="CK159" s="112"/>
      <c r="CL159" s="112"/>
      <c r="CM159" s="112"/>
      <c r="CN159" s="112"/>
      <c r="CO159" s="112"/>
      <c r="CP159" s="112"/>
      <c r="CQ159" s="112"/>
      <c r="CR159" s="112"/>
      <c r="CS159" s="112"/>
      <c r="CT159" s="112"/>
      <c r="CU159" s="112"/>
      <c r="CV159" s="112"/>
      <c r="CW159" s="112"/>
      <c r="CX159" s="112"/>
      <c r="CY159" s="112"/>
      <c r="CZ159" s="112"/>
      <c r="DA159" s="112"/>
      <c r="DB159" s="112"/>
      <c r="DC159" s="112"/>
      <c r="DD159" s="112"/>
      <c r="DE159" s="112"/>
      <c r="DF159" s="112"/>
      <c r="DG159" s="112"/>
      <c r="DH159" s="112"/>
      <c r="DI159" s="112"/>
      <c r="DJ159" s="112"/>
      <c r="DK159" s="112"/>
      <c r="DL159" s="112"/>
      <c r="DM159" s="112"/>
      <c r="DN159" s="112"/>
      <c r="DO159" s="112"/>
      <c r="DP159" s="112"/>
      <c r="DQ159" s="112"/>
      <c r="DR159" s="112"/>
      <c r="DS159" s="112"/>
      <c r="DT159" s="112"/>
      <c r="DU159" s="112"/>
      <c r="DV159" s="21"/>
      <c r="DW159" s="21"/>
      <c r="DX159" s="21"/>
      <c r="DY159" s="21"/>
      <c r="DZ159" s="21"/>
      <c r="EA159" s="21"/>
      <c r="EB159" s="21"/>
      <c r="EC159" s="21"/>
      <c r="ED159" s="21"/>
      <c r="EE159" s="21"/>
      <c r="EF159" s="21"/>
      <c r="EG159" s="21"/>
      <c r="EH159" s="21"/>
      <c r="EI159" s="21"/>
      <c r="EJ159" s="21"/>
      <c r="EK159" s="21"/>
      <c r="EL159" s="21"/>
      <c r="EM159" s="21"/>
      <c r="EN159" s="21"/>
      <c r="EO159" s="21"/>
    </row>
    <row r="160" spans="1:145" ht="12.75" customHeight="1">
      <c r="A160" s="112"/>
      <c r="B160" s="112"/>
      <c r="C160" s="112"/>
      <c r="D160" s="21"/>
      <c r="E160" s="21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12"/>
      <c r="AG160" s="112"/>
      <c r="AH160" s="112"/>
      <c r="AI160" s="112"/>
      <c r="AJ160" s="112"/>
      <c r="AK160" s="112"/>
      <c r="AL160" s="112"/>
      <c r="AM160" s="112"/>
      <c r="AN160" s="112"/>
      <c r="AO160" s="112"/>
      <c r="AP160" s="112"/>
      <c r="AQ160" s="112"/>
      <c r="AR160" s="112"/>
      <c r="AS160" s="112"/>
      <c r="AT160" s="112"/>
      <c r="AU160" s="112"/>
      <c r="AV160" s="112"/>
      <c r="AW160" s="112"/>
      <c r="AX160" s="112"/>
      <c r="AY160" s="112"/>
      <c r="AZ160" s="112"/>
      <c r="BA160" s="112"/>
      <c r="BB160" s="112"/>
      <c r="BC160" s="112"/>
      <c r="BD160" s="112"/>
      <c r="BE160" s="112"/>
      <c r="BF160" s="112"/>
      <c r="BG160" s="112"/>
      <c r="BH160" s="112"/>
      <c r="BI160" s="112"/>
      <c r="BJ160" s="112"/>
      <c r="BK160" s="112"/>
      <c r="BL160" s="112"/>
      <c r="BM160" s="112"/>
      <c r="BN160" s="112"/>
      <c r="BO160" s="112"/>
      <c r="BP160" s="112"/>
      <c r="BQ160" s="112"/>
      <c r="BR160" s="112"/>
      <c r="BS160" s="112"/>
      <c r="BT160" s="112"/>
      <c r="BU160" s="112"/>
      <c r="BV160" s="112"/>
      <c r="BW160" s="112"/>
      <c r="BX160" s="112"/>
      <c r="BY160" s="112"/>
      <c r="BZ160" s="112"/>
      <c r="CA160" s="112"/>
      <c r="CB160" s="112"/>
      <c r="CC160" s="112"/>
      <c r="CD160" s="112"/>
      <c r="CE160" s="112"/>
      <c r="CF160" s="112"/>
      <c r="CG160" s="112"/>
      <c r="CH160" s="112"/>
      <c r="CI160" s="112"/>
      <c r="CJ160" s="112"/>
      <c r="CK160" s="112"/>
      <c r="CL160" s="112"/>
      <c r="CM160" s="112"/>
      <c r="CN160" s="112"/>
      <c r="CO160" s="112"/>
      <c r="CP160" s="112"/>
      <c r="CQ160" s="112"/>
      <c r="CR160" s="112"/>
      <c r="CS160" s="112"/>
      <c r="CT160" s="112"/>
      <c r="CU160" s="112"/>
      <c r="CV160" s="112"/>
      <c r="CW160" s="112"/>
      <c r="CX160" s="112"/>
      <c r="CY160" s="112"/>
      <c r="CZ160" s="112"/>
      <c r="DA160" s="112"/>
      <c r="DB160" s="112"/>
      <c r="DC160" s="112"/>
      <c r="DD160" s="112"/>
      <c r="DE160" s="112"/>
      <c r="DF160" s="112"/>
      <c r="DG160" s="112"/>
      <c r="DH160" s="112"/>
      <c r="DI160" s="112"/>
      <c r="DJ160" s="112"/>
      <c r="DK160" s="112"/>
      <c r="DL160" s="112"/>
      <c r="DM160" s="112"/>
      <c r="DN160" s="112"/>
      <c r="DO160" s="112"/>
      <c r="DP160" s="112"/>
      <c r="DQ160" s="112"/>
      <c r="DR160" s="112"/>
      <c r="DS160" s="112"/>
      <c r="DT160" s="112"/>
      <c r="DU160" s="112"/>
      <c r="DV160" s="21"/>
      <c r="DW160" s="21"/>
      <c r="DX160" s="21"/>
      <c r="DY160" s="21"/>
      <c r="DZ160" s="21"/>
      <c r="EA160" s="21"/>
      <c r="EB160" s="21"/>
      <c r="EC160" s="21"/>
      <c r="ED160" s="21"/>
      <c r="EE160" s="21"/>
      <c r="EF160" s="21"/>
      <c r="EG160" s="21"/>
      <c r="EH160" s="21"/>
      <c r="EI160" s="21"/>
      <c r="EJ160" s="21"/>
      <c r="EK160" s="21"/>
      <c r="EL160" s="21"/>
      <c r="EM160" s="21"/>
      <c r="EN160" s="21"/>
      <c r="EO160" s="21"/>
    </row>
    <row r="161" spans="1:145" ht="12.75" customHeight="1">
      <c r="A161" s="112"/>
      <c r="B161" s="112"/>
      <c r="C161" s="112"/>
      <c r="D161" s="21"/>
      <c r="E161" s="21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12"/>
      <c r="AG161" s="112"/>
      <c r="AH161" s="112"/>
      <c r="AI161" s="112"/>
      <c r="AJ161" s="112"/>
      <c r="AK161" s="112"/>
      <c r="AL161" s="112"/>
      <c r="AM161" s="112"/>
      <c r="AN161" s="112"/>
      <c r="AO161" s="112"/>
      <c r="AP161" s="112"/>
      <c r="AQ161" s="112"/>
      <c r="AR161" s="112"/>
      <c r="AS161" s="112"/>
      <c r="AT161" s="112"/>
      <c r="AU161" s="112"/>
      <c r="AV161" s="112"/>
      <c r="AW161" s="112"/>
      <c r="AX161" s="112"/>
      <c r="AY161" s="112"/>
      <c r="AZ161" s="112"/>
      <c r="BA161" s="112"/>
      <c r="BB161" s="112"/>
      <c r="BC161" s="112"/>
      <c r="BD161" s="112"/>
      <c r="BE161" s="112"/>
      <c r="BF161" s="112"/>
      <c r="BG161" s="112"/>
      <c r="BH161" s="112"/>
      <c r="BI161" s="112"/>
      <c r="BJ161" s="112"/>
      <c r="BK161" s="112"/>
      <c r="BL161" s="112"/>
      <c r="BM161" s="112"/>
      <c r="BN161" s="112"/>
      <c r="BO161" s="112"/>
      <c r="BP161" s="112"/>
      <c r="BQ161" s="112"/>
      <c r="BR161" s="112"/>
      <c r="BS161" s="112"/>
      <c r="BT161" s="112"/>
      <c r="BU161" s="112"/>
      <c r="BV161" s="112"/>
      <c r="BW161" s="112"/>
      <c r="BX161" s="112"/>
      <c r="BY161" s="112"/>
      <c r="BZ161" s="112"/>
      <c r="CA161" s="112"/>
      <c r="CB161" s="112"/>
      <c r="CC161" s="112"/>
      <c r="CD161" s="112"/>
      <c r="CE161" s="112"/>
      <c r="CF161" s="112"/>
      <c r="CG161" s="112"/>
      <c r="CH161" s="112"/>
      <c r="CI161" s="112"/>
      <c r="CJ161" s="112"/>
      <c r="CK161" s="112"/>
      <c r="CL161" s="112"/>
      <c r="CM161" s="112"/>
      <c r="CN161" s="112"/>
      <c r="CO161" s="112"/>
      <c r="CP161" s="112"/>
      <c r="CQ161" s="112"/>
      <c r="CR161" s="112"/>
      <c r="CS161" s="112"/>
      <c r="CT161" s="112"/>
      <c r="CU161" s="112"/>
      <c r="CV161" s="112"/>
      <c r="CW161" s="112"/>
      <c r="CX161" s="112"/>
      <c r="CY161" s="112"/>
      <c r="CZ161" s="112"/>
      <c r="DA161" s="112"/>
      <c r="DB161" s="112"/>
      <c r="DC161" s="112"/>
      <c r="DD161" s="112"/>
      <c r="DE161" s="112"/>
      <c r="DF161" s="112"/>
      <c r="DG161" s="112"/>
      <c r="DH161" s="112"/>
      <c r="DI161" s="112"/>
      <c r="DJ161" s="112"/>
      <c r="DK161" s="112"/>
      <c r="DL161" s="112"/>
      <c r="DM161" s="112"/>
      <c r="DN161" s="112"/>
      <c r="DO161" s="112"/>
      <c r="DP161" s="112"/>
      <c r="DQ161" s="112"/>
      <c r="DR161" s="112"/>
      <c r="DS161" s="112"/>
      <c r="DT161" s="112"/>
      <c r="DU161" s="112"/>
      <c r="DV161" s="21"/>
      <c r="DW161" s="21"/>
      <c r="DX161" s="21"/>
      <c r="DY161" s="21"/>
      <c r="DZ161" s="21"/>
      <c r="EA161" s="21"/>
      <c r="EB161" s="21"/>
      <c r="EC161" s="21"/>
      <c r="ED161" s="21"/>
      <c r="EE161" s="21"/>
      <c r="EF161" s="21"/>
      <c r="EG161" s="21"/>
      <c r="EH161" s="21"/>
      <c r="EI161" s="21"/>
      <c r="EJ161" s="21"/>
      <c r="EK161" s="21"/>
      <c r="EL161" s="21"/>
      <c r="EM161" s="21"/>
      <c r="EN161" s="21"/>
      <c r="EO161" s="21"/>
    </row>
    <row r="162" spans="1:145" ht="12.75" customHeight="1">
      <c r="A162" s="112"/>
      <c r="B162" s="112"/>
      <c r="C162" s="112"/>
      <c r="D162" s="21"/>
      <c r="E162" s="21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12"/>
      <c r="AG162" s="112"/>
      <c r="AH162" s="112"/>
      <c r="AI162" s="112"/>
      <c r="AJ162" s="112"/>
      <c r="AK162" s="112"/>
      <c r="AL162" s="112"/>
      <c r="AM162" s="112"/>
      <c r="AN162" s="112"/>
      <c r="AO162" s="112"/>
      <c r="AP162" s="112"/>
      <c r="AQ162" s="112"/>
      <c r="AR162" s="112"/>
      <c r="AS162" s="112"/>
      <c r="AT162" s="112"/>
      <c r="AU162" s="112"/>
      <c r="AV162" s="112"/>
      <c r="AW162" s="112"/>
      <c r="AX162" s="112"/>
      <c r="AY162" s="112"/>
      <c r="AZ162" s="112"/>
      <c r="BA162" s="112"/>
      <c r="BB162" s="112"/>
      <c r="BC162" s="112"/>
      <c r="BD162" s="112"/>
      <c r="BE162" s="112"/>
      <c r="BF162" s="112"/>
      <c r="BG162" s="112"/>
      <c r="BH162" s="112"/>
      <c r="BI162" s="112"/>
      <c r="BJ162" s="112"/>
      <c r="BK162" s="112"/>
      <c r="BL162" s="112"/>
      <c r="BM162" s="112"/>
      <c r="BN162" s="112"/>
      <c r="BO162" s="112"/>
      <c r="BP162" s="112"/>
      <c r="BQ162" s="112"/>
      <c r="BR162" s="112"/>
      <c r="BS162" s="112"/>
      <c r="BT162" s="112"/>
      <c r="BU162" s="112"/>
      <c r="BV162" s="112"/>
      <c r="BW162" s="112"/>
      <c r="BX162" s="112"/>
      <c r="BY162" s="112"/>
      <c r="BZ162" s="112"/>
      <c r="CA162" s="112"/>
      <c r="CB162" s="112"/>
      <c r="CC162" s="112"/>
      <c r="CD162" s="112"/>
      <c r="CE162" s="112"/>
      <c r="CF162" s="112"/>
      <c r="CG162" s="112"/>
      <c r="CH162" s="112"/>
      <c r="CI162" s="112"/>
      <c r="CJ162" s="112"/>
      <c r="CK162" s="112"/>
      <c r="CL162" s="112"/>
      <c r="CM162" s="112"/>
      <c r="CN162" s="112"/>
      <c r="CO162" s="112"/>
      <c r="CP162" s="112"/>
      <c r="CQ162" s="112"/>
      <c r="CR162" s="112"/>
      <c r="CS162" s="112"/>
      <c r="CT162" s="112"/>
      <c r="CU162" s="112"/>
      <c r="CV162" s="112"/>
      <c r="CW162" s="112"/>
      <c r="CX162" s="112"/>
      <c r="CY162" s="112"/>
      <c r="CZ162" s="112"/>
      <c r="DA162" s="112"/>
      <c r="DB162" s="112"/>
      <c r="DC162" s="112"/>
      <c r="DD162" s="112"/>
      <c r="DE162" s="112"/>
      <c r="DF162" s="112"/>
      <c r="DG162" s="112"/>
      <c r="DH162" s="112"/>
      <c r="DI162" s="112"/>
      <c r="DJ162" s="112"/>
      <c r="DK162" s="112"/>
      <c r="DL162" s="112"/>
      <c r="DM162" s="112"/>
      <c r="DN162" s="112"/>
      <c r="DO162" s="112"/>
      <c r="DP162" s="112"/>
      <c r="DQ162" s="112"/>
      <c r="DR162" s="112"/>
      <c r="DS162" s="112"/>
      <c r="DT162" s="112"/>
      <c r="DU162" s="112"/>
      <c r="DV162" s="21"/>
      <c r="DW162" s="21"/>
      <c r="DX162" s="21"/>
      <c r="DY162" s="21"/>
      <c r="DZ162" s="21"/>
      <c r="EA162" s="21"/>
      <c r="EB162" s="21"/>
      <c r="EC162" s="21"/>
      <c r="ED162" s="21"/>
      <c r="EE162" s="21"/>
      <c r="EF162" s="21"/>
      <c r="EG162" s="21"/>
      <c r="EH162" s="21"/>
      <c r="EI162" s="21"/>
      <c r="EJ162" s="21"/>
      <c r="EK162" s="21"/>
      <c r="EL162" s="21"/>
      <c r="EM162" s="21"/>
      <c r="EN162" s="21"/>
      <c r="EO162" s="21"/>
    </row>
    <row r="163" spans="1:145" ht="12.75" customHeight="1">
      <c r="A163" s="112"/>
      <c r="B163" s="112"/>
      <c r="C163" s="112"/>
      <c r="D163" s="21"/>
      <c r="E163" s="21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12"/>
      <c r="AG163" s="112"/>
      <c r="AH163" s="112"/>
      <c r="AI163" s="112"/>
      <c r="AJ163" s="112"/>
      <c r="AK163" s="112"/>
      <c r="AL163" s="112"/>
      <c r="AM163" s="112"/>
      <c r="AN163" s="112"/>
      <c r="AO163" s="112"/>
      <c r="AP163" s="112"/>
      <c r="AQ163" s="112"/>
      <c r="AR163" s="112"/>
      <c r="AS163" s="112"/>
      <c r="AT163" s="112"/>
      <c r="AU163" s="112"/>
      <c r="AV163" s="112"/>
      <c r="AW163" s="112"/>
      <c r="AX163" s="112"/>
      <c r="AY163" s="112"/>
      <c r="AZ163" s="112"/>
      <c r="BA163" s="112"/>
      <c r="BB163" s="112"/>
      <c r="BC163" s="112"/>
      <c r="BD163" s="112"/>
      <c r="BE163" s="112"/>
      <c r="BF163" s="112"/>
      <c r="BG163" s="112"/>
      <c r="BH163" s="112"/>
      <c r="BI163" s="112"/>
      <c r="BJ163" s="112"/>
      <c r="BK163" s="112"/>
      <c r="BL163" s="112"/>
      <c r="BM163" s="112"/>
      <c r="BN163" s="112"/>
      <c r="BO163" s="112"/>
      <c r="BP163" s="112"/>
      <c r="BQ163" s="112"/>
      <c r="BR163" s="112"/>
      <c r="BS163" s="112"/>
      <c r="BT163" s="112"/>
      <c r="BU163" s="112"/>
      <c r="BV163" s="112"/>
      <c r="BW163" s="112"/>
      <c r="BX163" s="112"/>
      <c r="BY163" s="112"/>
      <c r="BZ163" s="112"/>
      <c r="CA163" s="112"/>
      <c r="CB163" s="112"/>
      <c r="CC163" s="112"/>
      <c r="CD163" s="112"/>
      <c r="CE163" s="112"/>
      <c r="CF163" s="112"/>
      <c r="CG163" s="112"/>
      <c r="CH163" s="112"/>
      <c r="CI163" s="112"/>
      <c r="CJ163" s="112"/>
      <c r="CK163" s="112"/>
      <c r="CL163" s="112"/>
      <c r="CM163" s="112"/>
      <c r="CN163" s="112"/>
      <c r="CO163" s="112"/>
      <c r="CP163" s="112"/>
      <c r="CQ163" s="112"/>
      <c r="CR163" s="112"/>
      <c r="CS163" s="112"/>
      <c r="CT163" s="112"/>
      <c r="CU163" s="112"/>
      <c r="CV163" s="112"/>
      <c r="CW163" s="112"/>
      <c r="CX163" s="112"/>
      <c r="CY163" s="112"/>
      <c r="CZ163" s="112"/>
      <c r="DA163" s="112"/>
      <c r="DB163" s="112"/>
      <c r="DC163" s="112"/>
      <c r="DD163" s="112"/>
      <c r="DE163" s="112"/>
      <c r="DF163" s="112"/>
      <c r="DG163" s="112"/>
      <c r="DH163" s="112"/>
      <c r="DI163" s="112"/>
      <c r="DJ163" s="112"/>
      <c r="DK163" s="112"/>
      <c r="DL163" s="112"/>
      <c r="DM163" s="112"/>
      <c r="DN163" s="112"/>
      <c r="DO163" s="112"/>
      <c r="DP163" s="112"/>
      <c r="DQ163" s="112"/>
      <c r="DR163" s="112"/>
      <c r="DS163" s="112"/>
      <c r="DT163" s="112"/>
      <c r="DU163" s="112"/>
      <c r="DV163" s="21"/>
      <c r="DW163" s="21"/>
      <c r="DX163" s="21"/>
      <c r="DY163" s="21"/>
      <c r="DZ163" s="21"/>
      <c r="EA163" s="21"/>
      <c r="EB163" s="21"/>
      <c r="EC163" s="21"/>
      <c r="ED163" s="21"/>
      <c r="EE163" s="21"/>
      <c r="EF163" s="21"/>
      <c r="EG163" s="21"/>
      <c r="EH163" s="21"/>
      <c r="EI163" s="21"/>
      <c r="EJ163" s="21"/>
      <c r="EK163" s="21"/>
      <c r="EL163" s="21"/>
      <c r="EM163" s="21"/>
      <c r="EN163" s="21"/>
      <c r="EO163" s="21"/>
    </row>
    <row r="164" spans="1:145" ht="12.75" customHeight="1">
      <c r="A164" s="112"/>
      <c r="B164" s="112"/>
      <c r="C164" s="112"/>
      <c r="D164" s="21"/>
      <c r="E164" s="21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12"/>
      <c r="AG164" s="112"/>
      <c r="AH164" s="112"/>
      <c r="AI164" s="112"/>
      <c r="AJ164" s="112"/>
      <c r="AK164" s="112"/>
      <c r="AL164" s="112"/>
      <c r="AM164" s="112"/>
      <c r="AN164" s="112"/>
      <c r="AO164" s="112"/>
      <c r="AP164" s="112"/>
      <c r="AQ164" s="112"/>
      <c r="AR164" s="112"/>
      <c r="AS164" s="112"/>
      <c r="AT164" s="112"/>
      <c r="AU164" s="112"/>
      <c r="AV164" s="112"/>
      <c r="AW164" s="112"/>
      <c r="AX164" s="112"/>
      <c r="AY164" s="112"/>
      <c r="AZ164" s="112"/>
      <c r="BA164" s="112"/>
      <c r="BB164" s="112"/>
      <c r="BC164" s="112"/>
      <c r="BD164" s="112"/>
      <c r="BE164" s="112"/>
      <c r="BF164" s="112"/>
      <c r="BG164" s="112"/>
      <c r="BH164" s="112"/>
      <c r="BI164" s="112"/>
      <c r="BJ164" s="112"/>
      <c r="BK164" s="112"/>
      <c r="BL164" s="112"/>
      <c r="BM164" s="112"/>
      <c r="BN164" s="112"/>
      <c r="BO164" s="112"/>
      <c r="BP164" s="112"/>
      <c r="BQ164" s="112"/>
      <c r="BR164" s="112"/>
      <c r="BS164" s="112"/>
      <c r="BT164" s="112"/>
      <c r="BU164" s="112"/>
      <c r="BV164" s="112"/>
      <c r="BW164" s="112"/>
      <c r="BX164" s="112"/>
      <c r="BY164" s="112"/>
      <c r="BZ164" s="112"/>
      <c r="CA164" s="112"/>
      <c r="CB164" s="112"/>
      <c r="CC164" s="112"/>
      <c r="CD164" s="112"/>
      <c r="CE164" s="112"/>
      <c r="CF164" s="112"/>
      <c r="CG164" s="112"/>
      <c r="CH164" s="112"/>
      <c r="CI164" s="112"/>
      <c r="CJ164" s="112"/>
      <c r="CK164" s="112"/>
      <c r="CL164" s="112"/>
      <c r="CM164" s="112"/>
      <c r="CN164" s="112"/>
      <c r="CO164" s="112"/>
      <c r="CP164" s="112"/>
      <c r="CQ164" s="112"/>
      <c r="CR164" s="112"/>
      <c r="CS164" s="112"/>
      <c r="CT164" s="112"/>
      <c r="CU164" s="112"/>
      <c r="CV164" s="112"/>
      <c r="CW164" s="112"/>
      <c r="CX164" s="112"/>
      <c r="CY164" s="112"/>
      <c r="CZ164" s="112"/>
      <c r="DA164" s="112"/>
      <c r="DB164" s="112"/>
      <c r="DC164" s="112"/>
      <c r="DD164" s="112"/>
      <c r="DE164" s="112"/>
      <c r="DF164" s="112"/>
      <c r="DG164" s="112"/>
      <c r="DH164" s="112"/>
      <c r="DI164" s="112"/>
      <c r="DJ164" s="112"/>
      <c r="DK164" s="112"/>
      <c r="DL164" s="112"/>
      <c r="DM164" s="112"/>
      <c r="DN164" s="112"/>
      <c r="DO164" s="112"/>
      <c r="DP164" s="112"/>
      <c r="DQ164" s="112"/>
      <c r="DR164" s="112"/>
      <c r="DS164" s="112"/>
      <c r="DT164" s="112"/>
      <c r="DU164" s="112"/>
      <c r="DV164" s="21"/>
      <c r="DW164" s="21"/>
      <c r="DX164" s="21"/>
      <c r="DY164" s="21"/>
      <c r="DZ164" s="21"/>
      <c r="EA164" s="21"/>
      <c r="EB164" s="21"/>
      <c r="EC164" s="21"/>
      <c r="ED164" s="21"/>
      <c r="EE164" s="21"/>
      <c r="EF164" s="21"/>
      <c r="EG164" s="21"/>
      <c r="EH164" s="21"/>
      <c r="EI164" s="21"/>
      <c r="EJ164" s="21"/>
      <c r="EK164" s="21"/>
      <c r="EL164" s="21"/>
      <c r="EM164" s="21"/>
      <c r="EN164" s="21"/>
      <c r="EO164" s="21"/>
    </row>
    <row r="165" spans="1:145" ht="12.75" customHeight="1">
      <c r="A165" s="112"/>
      <c r="B165" s="112"/>
      <c r="C165" s="112"/>
      <c r="D165" s="21"/>
      <c r="E165" s="21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12"/>
      <c r="AG165" s="112"/>
      <c r="AH165" s="112"/>
      <c r="AI165" s="112"/>
      <c r="AJ165" s="112"/>
      <c r="AK165" s="112"/>
      <c r="AL165" s="112"/>
      <c r="AM165" s="112"/>
      <c r="AN165" s="112"/>
      <c r="AO165" s="112"/>
      <c r="AP165" s="112"/>
      <c r="AQ165" s="112"/>
      <c r="AR165" s="112"/>
      <c r="AS165" s="112"/>
      <c r="AT165" s="112"/>
      <c r="AU165" s="112"/>
      <c r="AV165" s="112"/>
      <c r="AW165" s="112"/>
      <c r="AX165" s="112"/>
      <c r="AY165" s="112"/>
      <c r="AZ165" s="112"/>
      <c r="BA165" s="112"/>
      <c r="BB165" s="112"/>
      <c r="BC165" s="112"/>
      <c r="BD165" s="112"/>
      <c r="BE165" s="112"/>
      <c r="BF165" s="112"/>
      <c r="BG165" s="112"/>
      <c r="BH165" s="112"/>
      <c r="BI165" s="112"/>
      <c r="BJ165" s="112"/>
      <c r="BK165" s="112"/>
      <c r="BL165" s="112"/>
      <c r="BM165" s="112"/>
      <c r="BN165" s="112"/>
      <c r="BO165" s="112"/>
      <c r="BP165" s="112"/>
      <c r="BQ165" s="112"/>
      <c r="BR165" s="112"/>
      <c r="BS165" s="112"/>
      <c r="BT165" s="112"/>
      <c r="BU165" s="112"/>
      <c r="BV165" s="112"/>
      <c r="BW165" s="112"/>
      <c r="BX165" s="112"/>
      <c r="BY165" s="112"/>
      <c r="BZ165" s="112"/>
      <c r="CA165" s="112"/>
      <c r="CB165" s="112"/>
      <c r="CC165" s="112"/>
      <c r="CD165" s="112"/>
      <c r="CE165" s="112"/>
      <c r="CF165" s="112"/>
      <c r="CG165" s="112"/>
      <c r="CH165" s="112"/>
      <c r="CI165" s="112"/>
      <c r="CJ165" s="112"/>
      <c r="CK165" s="112"/>
      <c r="CL165" s="112"/>
      <c r="CM165" s="112"/>
      <c r="CN165" s="112"/>
      <c r="CO165" s="112"/>
      <c r="CP165" s="112"/>
      <c r="CQ165" s="112"/>
      <c r="CR165" s="112"/>
      <c r="CS165" s="112"/>
      <c r="CT165" s="112"/>
      <c r="CU165" s="112"/>
      <c r="CV165" s="112"/>
      <c r="CW165" s="112"/>
      <c r="CX165" s="112"/>
      <c r="CY165" s="112"/>
      <c r="CZ165" s="112"/>
      <c r="DA165" s="112"/>
      <c r="DB165" s="112"/>
      <c r="DC165" s="112"/>
      <c r="DD165" s="112"/>
      <c r="DE165" s="112"/>
      <c r="DF165" s="112"/>
      <c r="DG165" s="112"/>
      <c r="DH165" s="112"/>
      <c r="DI165" s="112"/>
      <c r="DJ165" s="112"/>
      <c r="DK165" s="112"/>
      <c r="DL165" s="112"/>
      <c r="DM165" s="112"/>
      <c r="DN165" s="112"/>
      <c r="DO165" s="112"/>
      <c r="DP165" s="112"/>
      <c r="DQ165" s="112"/>
      <c r="DR165" s="112"/>
      <c r="DS165" s="112"/>
      <c r="DT165" s="112"/>
      <c r="DU165" s="112"/>
      <c r="DV165" s="21"/>
      <c r="DW165" s="21"/>
      <c r="DX165" s="21"/>
      <c r="DY165" s="21"/>
      <c r="DZ165" s="21"/>
      <c r="EA165" s="21"/>
      <c r="EB165" s="21"/>
      <c r="EC165" s="21"/>
      <c r="ED165" s="21"/>
      <c r="EE165" s="21"/>
      <c r="EF165" s="21"/>
      <c r="EG165" s="21"/>
      <c r="EH165" s="21"/>
      <c r="EI165" s="21"/>
      <c r="EJ165" s="21"/>
      <c r="EK165" s="21"/>
      <c r="EL165" s="21"/>
      <c r="EM165" s="21"/>
      <c r="EN165" s="21"/>
      <c r="EO165" s="21"/>
    </row>
    <row r="166" spans="1:145" ht="12.75" customHeight="1">
      <c r="A166" s="112"/>
      <c r="B166" s="112"/>
      <c r="C166" s="112"/>
      <c r="D166" s="21"/>
      <c r="E166" s="21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12"/>
      <c r="AG166" s="112"/>
      <c r="AH166" s="112"/>
      <c r="AI166" s="112"/>
      <c r="AJ166" s="112"/>
      <c r="AK166" s="112"/>
      <c r="AL166" s="112"/>
      <c r="AM166" s="112"/>
      <c r="AN166" s="112"/>
      <c r="AO166" s="112"/>
      <c r="AP166" s="112"/>
      <c r="AQ166" s="112"/>
      <c r="AR166" s="112"/>
      <c r="AS166" s="112"/>
      <c r="AT166" s="112"/>
      <c r="AU166" s="112"/>
      <c r="AV166" s="112"/>
      <c r="AW166" s="112"/>
      <c r="AX166" s="112"/>
      <c r="AY166" s="112"/>
      <c r="AZ166" s="112"/>
      <c r="BA166" s="112"/>
      <c r="BB166" s="112"/>
      <c r="BC166" s="112"/>
      <c r="BD166" s="112"/>
      <c r="BE166" s="112"/>
      <c r="BF166" s="112"/>
      <c r="BG166" s="112"/>
      <c r="BH166" s="112"/>
      <c r="BI166" s="112"/>
      <c r="BJ166" s="112"/>
      <c r="BK166" s="112"/>
      <c r="BL166" s="112"/>
      <c r="BM166" s="112"/>
      <c r="BN166" s="112"/>
      <c r="BO166" s="112"/>
      <c r="BP166" s="112"/>
      <c r="BQ166" s="112"/>
      <c r="BR166" s="112"/>
      <c r="BS166" s="112"/>
      <c r="BT166" s="112"/>
      <c r="BU166" s="112"/>
      <c r="BV166" s="112"/>
      <c r="BW166" s="112"/>
      <c r="BX166" s="112"/>
      <c r="BY166" s="112"/>
      <c r="BZ166" s="112"/>
      <c r="CA166" s="112"/>
      <c r="CB166" s="112"/>
      <c r="CC166" s="112"/>
      <c r="CD166" s="112"/>
      <c r="CE166" s="112"/>
      <c r="CF166" s="112"/>
      <c r="CG166" s="112"/>
      <c r="CH166" s="112"/>
      <c r="CI166" s="112"/>
      <c r="CJ166" s="112"/>
      <c r="CK166" s="112"/>
      <c r="CL166" s="112"/>
      <c r="CM166" s="112"/>
      <c r="CN166" s="112"/>
      <c r="CO166" s="112"/>
      <c r="CP166" s="112"/>
      <c r="CQ166" s="112"/>
      <c r="CR166" s="112"/>
      <c r="CS166" s="112"/>
      <c r="CT166" s="112"/>
      <c r="CU166" s="112"/>
      <c r="CV166" s="112"/>
      <c r="CW166" s="112"/>
      <c r="CX166" s="112"/>
      <c r="CY166" s="112"/>
      <c r="CZ166" s="112"/>
      <c r="DA166" s="112"/>
      <c r="DB166" s="112"/>
      <c r="DC166" s="112"/>
      <c r="DD166" s="112"/>
      <c r="DE166" s="112"/>
      <c r="DF166" s="112"/>
      <c r="DG166" s="112"/>
      <c r="DH166" s="112"/>
      <c r="DI166" s="112"/>
      <c r="DJ166" s="112"/>
      <c r="DK166" s="112"/>
      <c r="DL166" s="112"/>
      <c r="DM166" s="112"/>
      <c r="DN166" s="112"/>
      <c r="DO166" s="112"/>
      <c r="DP166" s="112"/>
      <c r="DQ166" s="112"/>
      <c r="DR166" s="112"/>
      <c r="DS166" s="112"/>
      <c r="DT166" s="112"/>
      <c r="DU166" s="112"/>
      <c r="DV166" s="21"/>
      <c r="DW166" s="21"/>
      <c r="DX166" s="21"/>
      <c r="DY166" s="21"/>
      <c r="DZ166" s="21"/>
      <c r="EA166" s="21"/>
      <c r="EB166" s="21"/>
      <c r="EC166" s="21"/>
      <c r="ED166" s="21"/>
      <c r="EE166" s="21"/>
      <c r="EF166" s="21"/>
      <c r="EG166" s="21"/>
      <c r="EH166" s="21"/>
      <c r="EI166" s="21"/>
      <c r="EJ166" s="21"/>
      <c r="EK166" s="21"/>
      <c r="EL166" s="21"/>
      <c r="EM166" s="21"/>
      <c r="EN166" s="21"/>
      <c r="EO166" s="21"/>
    </row>
    <row r="167" spans="1:145" ht="12.75" customHeight="1">
      <c r="A167" s="112"/>
      <c r="B167" s="112"/>
      <c r="C167" s="112"/>
      <c r="D167" s="21"/>
      <c r="E167" s="21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12"/>
      <c r="AG167" s="112"/>
      <c r="AH167" s="112"/>
      <c r="AI167" s="112"/>
      <c r="AJ167" s="112"/>
      <c r="AK167" s="112"/>
      <c r="AL167" s="112"/>
      <c r="AM167" s="112"/>
      <c r="AN167" s="112"/>
      <c r="AO167" s="112"/>
      <c r="AP167" s="112"/>
      <c r="AQ167" s="112"/>
      <c r="AR167" s="112"/>
      <c r="AS167" s="112"/>
      <c r="AT167" s="112"/>
      <c r="AU167" s="112"/>
      <c r="AV167" s="112"/>
      <c r="AW167" s="112"/>
      <c r="AX167" s="112"/>
      <c r="AY167" s="112"/>
      <c r="AZ167" s="112"/>
      <c r="BA167" s="112"/>
      <c r="BB167" s="112"/>
      <c r="BC167" s="112"/>
      <c r="BD167" s="112"/>
      <c r="BE167" s="112"/>
      <c r="BF167" s="112"/>
      <c r="BG167" s="112"/>
      <c r="BH167" s="112"/>
      <c r="BI167" s="112"/>
      <c r="BJ167" s="112"/>
      <c r="BK167" s="112"/>
      <c r="BL167" s="112"/>
      <c r="BM167" s="112"/>
      <c r="BN167" s="112"/>
      <c r="BO167" s="112"/>
      <c r="BP167" s="112"/>
      <c r="BQ167" s="112"/>
      <c r="BR167" s="112"/>
      <c r="BS167" s="112"/>
      <c r="BT167" s="112"/>
      <c r="BU167" s="112"/>
      <c r="BV167" s="112"/>
      <c r="BW167" s="112"/>
      <c r="BX167" s="112"/>
      <c r="BY167" s="112"/>
      <c r="BZ167" s="112"/>
      <c r="CA167" s="112"/>
      <c r="CB167" s="112"/>
      <c r="CC167" s="112"/>
      <c r="CD167" s="112"/>
      <c r="CE167" s="112"/>
      <c r="CF167" s="112"/>
      <c r="CG167" s="112"/>
      <c r="CH167" s="112"/>
      <c r="CI167" s="112"/>
      <c r="CJ167" s="112"/>
      <c r="CK167" s="112"/>
      <c r="CL167" s="112"/>
      <c r="CM167" s="112"/>
      <c r="CN167" s="112"/>
      <c r="CO167" s="112"/>
      <c r="CP167" s="112"/>
      <c r="CQ167" s="112"/>
      <c r="CR167" s="112"/>
      <c r="CS167" s="112"/>
      <c r="CT167" s="112"/>
      <c r="CU167" s="112"/>
      <c r="CV167" s="112"/>
      <c r="CW167" s="112"/>
      <c r="CX167" s="112"/>
      <c r="CY167" s="112"/>
      <c r="CZ167" s="112"/>
      <c r="DA167" s="112"/>
      <c r="DB167" s="112"/>
      <c r="DC167" s="112"/>
      <c r="DD167" s="112"/>
      <c r="DE167" s="112"/>
      <c r="DF167" s="112"/>
      <c r="DG167" s="112"/>
      <c r="DH167" s="112"/>
      <c r="DI167" s="112"/>
      <c r="DJ167" s="112"/>
      <c r="DK167" s="112"/>
      <c r="DL167" s="112"/>
      <c r="DM167" s="112"/>
      <c r="DN167" s="112"/>
      <c r="DO167" s="112"/>
      <c r="DP167" s="112"/>
      <c r="DQ167" s="112"/>
      <c r="DR167" s="112"/>
      <c r="DS167" s="112"/>
      <c r="DT167" s="112"/>
      <c r="DU167" s="112"/>
      <c r="DV167" s="21"/>
      <c r="DW167" s="21"/>
      <c r="DX167" s="21"/>
      <c r="DY167" s="21"/>
      <c r="DZ167" s="21"/>
      <c r="EA167" s="21"/>
      <c r="EB167" s="21"/>
      <c r="EC167" s="21"/>
      <c r="ED167" s="21"/>
      <c r="EE167" s="21"/>
      <c r="EF167" s="21"/>
      <c r="EG167" s="21"/>
      <c r="EH167" s="21"/>
      <c r="EI167" s="21"/>
      <c r="EJ167" s="21"/>
      <c r="EK167" s="21"/>
      <c r="EL167" s="21"/>
      <c r="EM167" s="21"/>
      <c r="EN167" s="21"/>
      <c r="EO167" s="21"/>
    </row>
    <row r="168" spans="1:145" ht="12.75" customHeight="1">
      <c r="A168" s="112"/>
      <c r="B168" s="112"/>
      <c r="C168" s="112"/>
      <c r="D168" s="21"/>
      <c r="E168" s="21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12"/>
      <c r="AG168" s="112"/>
      <c r="AH168" s="112"/>
      <c r="AI168" s="112"/>
      <c r="AJ168" s="112"/>
      <c r="AK168" s="112"/>
      <c r="AL168" s="112"/>
      <c r="AM168" s="112"/>
      <c r="AN168" s="112"/>
      <c r="AO168" s="112"/>
      <c r="AP168" s="112"/>
      <c r="AQ168" s="112"/>
      <c r="AR168" s="112"/>
      <c r="AS168" s="112"/>
      <c r="AT168" s="112"/>
      <c r="AU168" s="112"/>
      <c r="AV168" s="112"/>
      <c r="AW168" s="112"/>
      <c r="AX168" s="112"/>
      <c r="AY168" s="112"/>
      <c r="AZ168" s="112"/>
      <c r="BA168" s="112"/>
      <c r="BB168" s="112"/>
      <c r="BC168" s="112"/>
      <c r="BD168" s="112"/>
      <c r="BE168" s="112"/>
      <c r="BF168" s="112"/>
      <c r="BG168" s="112"/>
      <c r="BH168" s="112"/>
      <c r="BI168" s="112"/>
      <c r="BJ168" s="112"/>
      <c r="BK168" s="112"/>
      <c r="BL168" s="112"/>
      <c r="BM168" s="112"/>
      <c r="BN168" s="112"/>
      <c r="BO168" s="112"/>
      <c r="BP168" s="112"/>
      <c r="BQ168" s="112"/>
      <c r="BR168" s="112"/>
      <c r="BS168" s="112"/>
      <c r="BT168" s="112"/>
      <c r="BU168" s="112"/>
      <c r="BV168" s="112"/>
      <c r="BW168" s="112"/>
      <c r="BX168" s="112"/>
      <c r="BY168" s="112"/>
      <c r="BZ168" s="112"/>
      <c r="CA168" s="112"/>
      <c r="CB168" s="112"/>
      <c r="CC168" s="112"/>
      <c r="CD168" s="112"/>
      <c r="CE168" s="112"/>
      <c r="CF168" s="112"/>
      <c r="CG168" s="112"/>
      <c r="CH168" s="112"/>
      <c r="CI168" s="112"/>
      <c r="CJ168" s="112"/>
      <c r="CK168" s="112"/>
      <c r="CL168" s="112"/>
      <c r="CM168" s="112"/>
      <c r="CN168" s="112"/>
      <c r="CO168" s="112"/>
      <c r="CP168" s="112"/>
      <c r="CQ168" s="112"/>
      <c r="CR168" s="112"/>
      <c r="CS168" s="112"/>
      <c r="CT168" s="112"/>
      <c r="CU168" s="112"/>
      <c r="CV168" s="112"/>
      <c r="CW168" s="112"/>
      <c r="CX168" s="112"/>
      <c r="CY168" s="112"/>
      <c r="CZ168" s="112"/>
      <c r="DA168" s="112"/>
      <c r="DB168" s="112"/>
      <c r="DC168" s="112"/>
      <c r="DD168" s="112"/>
      <c r="DE168" s="112"/>
      <c r="DF168" s="112"/>
      <c r="DG168" s="112"/>
      <c r="DH168" s="112"/>
      <c r="DI168" s="112"/>
      <c r="DJ168" s="112"/>
      <c r="DK168" s="112"/>
      <c r="DL168" s="112"/>
      <c r="DM168" s="112"/>
      <c r="DN168" s="112"/>
      <c r="DO168" s="112"/>
      <c r="DP168" s="112"/>
      <c r="DQ168" s="112"/>
      <c r="DR168" s="112"/>
      <c r="DS168" s="112"/>
      <c r="DT168" s="112"/>
      <c r="DU168" s="112"/>
      <c r="DV168" s="21"/>
      <c r="DW168" s="21"/>
      <c r="DX168" s="21"/>
      <c r="DY168" s="21"/>
      <c r="DZ168" s="21"/>
      <c r="EA168" s="21"/>
      <c r="EB168" s="21"/>
      <c r="EC168" s="21"/>
      <c r="ED168" s="21"/>
      <c r="EE168" s="21"/>
      <c r="EF168" s="21"/>
      <c r="EG168" s="21"/>
      <c r="EH168" s="21"/>
      <c r="EI168" s="21"/>
      <c r="EJ168" s="21"/>
      <c r="EK168" s="21"/>
      <c r="EL168" s="21"/>
      <c r="EM168" s="21"/>
      <c r="EN168" s="21"/>
      <c r="EO168" s="21"/>
    </row>
    <row r="169" spans="1:145" ht="12.75" customHeight="1">
      <c r="A169" s="112"/>
      <c r="B169" s="112"/>
      <c r="C169" s="112"/>
      <c r="D169" s="21"/>
      <c r="E169" s="21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12"/>
      <c r="AG169" s="112"/>
      <c r="AH169" s="112"/>
      <c r="AI169" s="112"/>
      <c r="AJ169" s="112"/>
      <c r="AK169" s="112"/>
      <c r="AL169" s="112"/>
      <c r="AM169" s="112"/>
      <c r="AN169" s="112"/>
      <c r="AO169" s="112"/>
      <c r="AP169" s="112"/>
      <c r="AQ169" s="112"/>
      <c r="AR169" s="112"/>
      <c r="AS169" s="112"/>
      <c r="AT169" s="112"/>
      <c r="AU169" s="112"/>
      <c r="AV169" s="112"/>
      <c r="AW169" s="112"/>
      <c r="AX169" s="112"/>
      <c r="AY169" s="112"/>
      <c r="AZ169" s="112"/>
      <c r="BA169" s="112"/>
      <c r="BB169" s="112"/>
      <c r="BC169" s="112"/>
      <c r="BD169" s="112"/>
      <c r="BE169" s="112"/>
      <c r="BF169" s="112"/>
      <c r="BG169" s="112"/>
      <c r="BH169" s="112"/>
      <c r="BI169" s="112"/>
      <c r="BJ169" s="112"/>
      <c r="BK169" s="112"/>
      <c r="BL169" s="112"/>
      <c r="BM169" s="112"/>
      <c r="BN169" s="112"/>
      <c r="BO169" s="112"/>
      <c r="BP169" s="112"/>
      <c r="BQ169" s="112"/>
      <c r="BR169" s="112"/>
      <c r="BS169" s="112"/>
      <c r="BT169" s="112"/>
      <c r="BU169" s="112"/>
      <c r="BV169" s="112"/>
      <c r="BW169" s="112"/>
      <c r="BX169" s="112"/>
      <c r="BY169" s="112"/>
      <c r="BZ169" s="112"/>
      <c r="CA169" s="112"/>
      <c r="CB169" s="112"/>
      <c r="CC169" s="112"/>
      <c r="CD169" s="112"/>
      <c r="CE169" s="112"/>
      <c r="CF169" s="112"/>
      <c r="CG169" s="112"/>
      <c r="CH169" s="112"/>
      <c r="CI169" s="112"/>
      <c r="CJ169" s="112"/>
      <c r="CK169" s="112"/>
      <c r="CL169" s="112"/>
      <c r="CM169" s="112"/>
      <c r="CN169" s="112"/>
      <c r="CO169" s="112"/>
      <c r="CP169" s="112"/>
      <c r="CQ169" s="112"/>
      <c r="CR169" s="112"/>
      <c r="CS169" s="112"/>
      <c r="CT169" s="112"/>
      <c r="CU169" s="112"/>
      <c r="CV169" s="112"/>
      <c r="CW169" s="112"/>
      <c r="CX169" s="112"/>
      <c r="CY169" s="112"/>
      <c r="CZ169" s="112"/>
      <c r="DA169" s="112"/>
      <c r="DB169" s="112"/>
      <c r="DC169" s="112"/>
      <c r="DD169" s="112"/>
      <c r="DE169" s="112"/>
      <c r="DF169" s="112"/>
      <c r="DG169" s="112"/>
      <c r="DH169" s="112"/>
      <c r="DI169" s="112"/>
      <c r="DJ169" s="112"/>
      <c r="DK169" s="112"/>
      <c r="DL169" s="112"/>
      <c r="DM169" s="112"/>
      <c r="DN169" s="112"/>
      <c r="DO169" s="112"/>
      <c r="DP169" s="112"/>
      <c r="DQ169" s="112"/>
      <c r="DR169" s="112"/>
      <c r="DS169" s="112"/>
      <c r="DT169" s="112"/>
      <c r="DU169" s="112"/>
      <c r="DV169" s="21"/>
      <c r="DW169" s="21"/>
      <c r="DX169" s="21"/>
      <c r="DY169" s="21"/>
      <c r="DZ169" s="21"/>
      <c r="EA169" s="21"/>
      <c r="EB169" s="21"/>
      <c r="EC169" s="21"/>
      <c r="ED169" s="21"/>
      <c r="EE169" s="21"/>
      <c r="EF169" s="21"/>
      <c r="EG169" s="21"/>
      <c r="EH169" s="21"/>
      <c r="EI169" s="21"/>
      <c r="EJ169" s="21"/>
      <c r="EK169" s="21"/>
      <c r="EL169" s="21"/>
      <c r="EM169" s="21"/>
      <c r="EN169" s="21"/>
      <c r="EO169" s="21"/>
    </row>
    <row r="170" spans="1:145" ht="12.75" customHeight="1">
      <c r="A170" s="112"/>
      <c r="B170" s="112"/>
      <c r="C170" s="112"/>
      <c r="D170" s="21"/>
      <c r="E170" s="21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12"/>
      <c r="AG170" s="112"/>
      <c r="AH170" s="112"/>
      <c r="AI170" s="112"/>
      <c r="AJ170" s="112"/>
      <c r="AK170" s="112"/>
      <c r="AL170" s="112"/>
      <c r="AM170" s="112"/>
      <c r="AN170" s="112"/>
      <c r="AO170" s="112"/>
      <c r="AP170" s="112"/>
      <c r="AQ170" s="112"/>
      <c r="AR170" s="112"/>
      <c r="AS170" s="112"/>
      <c r="AT170" s="112"/>
      <c r="AU170" s="112"/>
      <c r="AV170" s="112"/>
      <c r="AW170" s="112"/>
      <c r="AX170" s="112"/>
      <c r="AY170" s="112"/>
      <c r="AZ170" s="112"/>
      <c r="BA170" s="112"/>
      <c r="BB170" s="112"/>
      <c r="BC170" s="112"/>
      <c r="BD170" s="112"/>
      <c r="BE170" s="112"/>
      <c r="BF170" s="112"/>
      <c r="BG170" s="112"/>
      <c r="BH170" s="112"/>
      <c r="BI170" s="112"/>
      <c r="BJ170" s="112"/>
      <c r="BK170" s="112"/>
      <c r="BL170" s="112"/>
      <c r="BM170" s="112"/>
      <c r="BN170" s="112"/>
      <c r="BO170" s="112"/>
      <c r="BP170" s="112"/>
      <c r="BQ170" s="112"/>
      <c r="BR170" s="112"/>
      <c r="BS170" s="112"/>
      <c r="BT170" s="112"/>
      <c r="BU170" s="112"/>
      <c r="BV170" s="112"/>
      <c r="BW170" s="112"/>
      <c r="BX170" s="112"/>
      <c r="BY170" s="112"/>
      <c r="BZ170" s="112"/>
      <c r="CA170" s="112"/>
      <c r="CB170" s="112"/>
      <c r="CC170" s="112"/>
      <c r="CD170" s="112"/>
      <c r="CE170" s="112"/>
      <c r="CF170" s="112"/>
      <c r="CG170" s="112"/>
      <c r="CH170" s="112"/>
      <c r="CI170" s="112"/>
      <c r="CJ170" s="112"/>
      <c r="CK170" s="112"/>
      <c r="CL170" s="112"/>
      <c r="CM170" s="112"/>
      <c r="CN170" s="112"/>
      <c r="CO170" s="112"/>
      <c r="CP170" s="112"/>
      <c r="CQ170" s="112"/>
      <c r="CR170" s="112"/>
      <c r="CS170" s="112"/>
      <c r="CT170" s="112"/>
      <c r="CU170" s="112"/>
      <c r="CV170" s="112"/>
      <c r="CW170" s="112"/>
      <c r="CX170" s="112"/>
      <c r="CY170" s="112"/>
      <c r="CZ170" s="112"/>
      <c r="DA170" s="112"/>
      <c r="DB170" s="112"/>
      <c r="DC170" s="112"/>
      <c r="DD170" s="112"/>
      <c r="DE170" s="112"/>
      <c r="DF170" s="112"/>
      <c r="DG170" s="112"/>
      <c r="DH170" s="112"/>
      <c r="DI170" s="112"/>
      <c r="DJ170" s="112"/>
      <c r="DK170" s="112"/>
      <c r="DL170" s="112"/>
      <c r="DM170" s="112"/>
      <c r="DN170" s="112"/>
      <c r="DO170" s="112"/>
      <c r="DP170" s="112"/>
      <c r="DQ170" s="112"/>
      <c r="DR170" s="112"/>
      <c r="DS170" s="112"/>
      <c r="DT170" s="112"/>
      <c r="DU170" s="112"/>
      <c r="DV170" s="21"/>
      <c r="DW170" s="21"/>
      <c r="DX170" s="21"/>
      <c r="DY170" s="21"/>
      <c r="DZ170" s="21"/>
      <c r="EA170" s="21"/>
      <c r="EB170" s="21"/>
      <c r="EC170" s="21"/>
      <c r="ED170" s="21"/>
      <c r="EE170" s="21"/>
      <c r="EF170" s="21"/>
      <c r="EG170" s="21"/>
      <c r="EH170" s="21"/>
      <c r="EI170" s="21"/>
      <c r="EJ170" s="21"/>
      <c r="EK170" s="21"/>
      <c r="EL170" s="21"/>
      <c r="EM170" s="21"/>
      <c r="EN170" s="21"/>
      <c r="EO170" s="21"/>
    </row>
    <row r="171" spans="1:145" ht="12.75" customHeight="1">
      <c r="A171" s="112"/>
      <c r="B171" s="112"/>
      <c r="C171" s="112"/>
      <c r="D171" s="21"/>
      <c r="E171" s="21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12"/>
      <c r="AG171" s="112"/>
      <c r="AH171" s="112"/>
      <c r="AI171" s="112"/>
      <c r="AJ171" s="112"/>
      <c r="AK171" s="112"/>
      <c r="AL171" s="112"/>
      <c r="AM171" s="112"/>
      <c r="AN171" s="112"/>
      <c r="AO171" s="112"/>
      <c r="AP171" s="112"/>
      <c r="AQ171" s="112"/>
      <c r="AR171" s="112"/>
      <c r="AS171" s="112"/>
      <c r="AT171" s="112"/>
      <c r="AU171" s="112"/>
      <c r="AV171" s="112"/>
      <c r="AW171" s="112"/>
      <c r="AX171" s="112"/>
      <c r="AY171" s="112"/>
      <c r="AZ171" s="112"/>
      <c r="BA171" s="112"/>
      <c r="BB171" s="112"/>
      <c r="BC171" s="112"/>
      <c r="BD171" s="112"/>
      <c r="BE171" s="112"/>
      <c r="BF171" s="112"/>
      <c r="BG171" s="112"/>
      <c r="BH171" s="112"/>
      <c r="BI171" s="112"/>
      <c r="BJ171" s="112"/>
      <c r="BK171" s="112"/>
      <c r="BL171" s="112"/>
      <c r="BM171" s="112"/>
      <c r="BN171" s="112"/>
      <c r="BO171" s="112"/>
      <c r="BP171" s="112"/>
      <c r="BQ171" s="112"/>
      <c r="BR171" s="112"/>
      <c r="BS171" s="112"/>
      <c r="BT171" s="112"/>
      <c r="BU171" s="112"/>
      <c r="BV171" s="112"/>
      <c r="BW171" s="112"/>
      <c r="BX171" s="112"/>
      <c r="BY171" s="112"/>
      <c r="BZ171" s="112"/>
      <c r="CA171" s="112"/>
      <c r="CB171" s="112"/>
      <c r="CC171" s="112"/>
      <c r="CD171" s="112"/>
      <c r="CE171" s="112"/>
      <c r="CF171" s="112"/>
      <c r="CG171" s="112"/>
      <c r="CH171" s="112"/>
      <c r="CI171" s="112"/>
      <c r="CJ171" s="112"/>
      <c r="CK171" s="112"/>
      <c r="CL171" s="112"/>
      <c r="CM171" s="112"/>
      <c r="CN171" s="112"/>
      <c r="CO171" s="112"/>
      <c r="CP171" s="112"/>
      <c r="CQ171" s="112"/>
      <c r="CR171" s="112"/>
      <c r="CS171" s="112"/>
      <c r="CT171" s="112"/>
      <c r="CU171" s="112"/>
      <c r="CV171" s="112"/>
      <c r="CW171" s="112"/>
      <c r="CX171" s="112"/>
      <c r="CY171" s="112"/>
      <c r="CZ171" s="112"/>
      <c r="DA171" s="112"/>
      <c r="DB171" s="112"/>
      <c r="DC171" s="112"/>
      <c r="DD171" s="112"/>
      <c r="DE171" s="112"/>
      <c r="DF171" s="112"/>
      <c r="DG171" s="112"/>
      <c r="DH171" s="112"/>
      <c r="DI171" s="112"/>
      <c r="DJ171" s="112"/>
      <c r="DK171" s="112"/>
      <c r="DL171" s="112"/>
      <c r="DM171" s="112"/>
      <c r="DN171" s="112"/>
      <c r="DO171" s="112"/>
      <c r="DP171" s="112"/>
      <c r="DQ171" s="112"/>
      <c r="DR171" s="112"/>
      <c r="DS171" s="112"/>
      <c r="DT171" s="112"/>
      <c r="DU171" s="112"/>
      <c r="DV171" s="21"/>
      <c r="DW171" s="21"/>
      <c r="DX171" s="21"/>
      <c r="DY171" s="21"/>
      <c r="DZ171" s="21"/>
      <c r="EA171" s="21"/>
      <c r="EB171" s="21"/>
      <c r="EC171" s="21"/>
      <c r="ED171" s="21"/>
      <c r="EE171" s="21"/>
      <c r="EF171" s="21"/>
      <c r="EG171" s="21"/>
      <c r="EH171" s="21"/>
      <c r="EI171" s="21"/>
      <c r="EJ171" s="21"/>
      <c r="EK171" s="21"/>
      <c r="EL171" s="21"/>
      <c r="EM171" s="21"/>
      <c r="EN171" s="21"/>
      <c r="EO171" s="21"/>
    </row>
    <row r="172" spans="1:145" ht="12.75" customHeight="1">
      <c r="A172" s="112"/>
      <c r="B172" s="112"/>
      <c r="C172" s="112"/>
      <c r="D172" s="21"/>
      <c r="E172" s="21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12"/>
      <c r="AG172" s="112"/>
      <c r="AH172" s="112"/>
      <c r="AI172" s="112"/>
      <c r="AJ172" s="112"/>
      <c r="AK172" s="112"/>
      <c r="AL172" s="112"/>
      <c r="AM172" s="112"/>
      <c r="AN172" s="112"/>
      <c r="AO172" s="112"/>
      <c r="AP172" s="112"/>
      <c r="AQ172" s="112"/>
      <c r="AR172" s="112"/>
      <c r="AS172" s="112"/>
      <c r="AT172" s="112"/>
      <c r="AU172" s="112"/>
      <c r="AV172" s="112"/>
      <c r="AW172" s="112"/>
      <c r="AX172" s="112"/>
      <c r="AY172" s="112"/>
      <c r="AZ172" s="112"/>
      <c r="BA172" s="112"/>
      <c r="BB172" s="112"/>
      <c r="BC172" s="112"/>
      <c r="BD172" s="112"/>
      <c r="BE172" s="112"/>
      <c r="BF172" s="112"/>
      <c r="BG172" s="112"/>
      <c r="BH172" s="112"/>
      <c r="BI172" s="112"/>
      <c r="BJ172" s="112"/>
      <c r="BK172" s="112"/>
      <c r="BL172" s="112"/>
      <c r="BM172" s="112"/>
      <c r="BN172" s="112"/>
      <c r="BO172" s="112"/>
      <c r="BP172" s="112"/>
      <c r="BQ172" s="112"/>
      <c r="BR172" s="112"/>
      <c r="BS172" s="112"/>
      <c r="BT172" s="112"/>
      <c r="BU172" s="112"/>
      <c r="BV172" s="112"/>
      <c r="BW172" s="112"/>
      <c r="BX172" s="112"/>
      <c r="BY172" s="112"/>
      <c r="BZ172" s="112"/>
      <c r="CA172" s="112"/>
      <c r="CB172" s="112"/>
      <c r="CC172" s="112"/>
      <c r="CD172" s="112"/>
      <c r="CE172" s="112"/>
      <c r="CF172" s="112"/>
      <c r="CG172" s="112"/>
      <c r="CH172" s="112"/>
      <c r="CI172" s="112"/>
      <c r="CJ172" s="112"/>
      <c r="CK172" s="112"/>
      <c r="CL172" s="112"/>
      <c r="CM172" s="112"/>
      <c r="CN172" s="112"/>
      <c r="CO172" s="112"/>
      <c r="CP172" s="112"/>
      <c r="CQ172" s="112"/>
      <c r="CR172" s="112"/>
      <c r="CS172" s="112"/>
      <c r="CT172" s="112"/>
      <c r="CU172" s="112"/>
      <c r="CV172" s="112"/>
      <c r="CW172" s="112"/>
      <c r="CX172" s="112"/>
      <c r="CY172" s="112"/>
      <c r="CZ172" s="112"/>
      <c r="DA172" s="112"/>
      <c r="DB172" s="112"/>
      <c r="DC172" s="112"/>
      <c r="DD172" s="112"/>
      <c r="DE172" s="112"/>
      <c r="DF172" s="112"/>
      <c r="DG172" s="112"/>
      <c r="DH172" s="112"/>
      <c r="DI172" s="112"/>
      <c r="DJ172" s="112"/>
      <c r="DK172" s="112"/>
      <c r="DL172" s="112"/>
      <c r="DM172" s="112"/>
      <c r="DN172" s="112"/>
      <c r="DO172" s="112"/>
      <c r="DP172" s="112"/>
      <c r="DQ172" s="112"/>
      <c r="DR172" s="112"/>
      <c r="DS172" s="112"/>
      <c r="DT172" s="112"/>
      <c r="DU172" s="112"/>
      <c r="DV172" s="21"/>
      <c r="DW172" s="21"/>
      <c r="DX172" s="21"/>
      <c r="DY172" s="21"/>
      <c r="DZ172" s="21"/>
      <c r="EA172" s="21"/>
      <c r="EB172" s="21"/>
      <c r="EC172" s="21"/>
      <c r="ED172" s="21"/>
      <c r="EE172" s="21"/>
      <c r="EF172" s="21"/>
      <c r="EG172" s="21"/>
      <c r="EH172" s="21"/>
      <c r="EI172" s="21"/>
      <c r="EJ172" s="21"/>
      <c r="EK172" s="21"/>
      <c r="EL172" s="21"/>
      <c r="EM172" s="21"/>
      <c r="EN172" s="21"/>
      <c r="EO172" s="21"/>
    </row>
    <row r="173" spans="1:145" ht="12.75" customHeight="1">
      <c r="A173" s="112"/>
      <c r="B173" s="112"/>
      <c r="C173" s="112"/>
      <c r="D173" s="21"/>
      <c r="E173" s="21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12"/>
      <c r="AG173" s="112"/>
      <c r="AH173" s="112"/>
      <c r="AI173" s="112"/>
      <c r="AJ173" s="112"/>
      <c r="AK173" s="112"/>
      <c r="AL173" s="112"/>
      <c r="AM173" s="112"/>
      <c r="AN173" s="112"/>
      <c r="AO173" s="112"/>
      <c r="AP173" s="112"/>
      <c r="AQ173" s="112"/>
      <c r="AR173" s="112"/>
      <c r="AS173" s="112"/>
      <c r="AT173" s="112"/>
      <c r="AU173" s="112"/>
      <c r="AV173" s="112"/>
      <c r="AW173" s="112"/>
      <c r="AX173" s="112"/>
      <c r="AY173" s="112"/>
      <c r="AZ173" s="112"/>
      <c r="BA173" s="112"/>
      <c r="BB173" s="112"/>
      <c r="BC173" s="112"/>
      <c r="BD173" s="112"/>
      <c r="BE173" s="112"/>
      <c r="BF173" s="112"/>
      <c r="BG173" s="112"/>
      <c r="BH173" s="112"/>
      <c r="BI173" s="112"/>
      <c r="BJ173" s="112"/>
      <c r="BK173" s="112"/>
      <c r="BL173" s="112"/>
      <c r="BM173" s="112"/>
      <c r="BN173" s="112"/>
      <c r="BO173" s="112"/>
      <c r="BP173" s="112"/>
      <c r="BQ173" s="112"/>
      <c r="BR173" s="112"/>
      <c r="BS173" s="112"/>
      <c r="BT173" s="112"/>
      <c r="BU173" s="112"/>
      <c r="BV173" s="112"/>
      <c r="BW173" s="112"/>
      <c r="BX173" s="112"/>
      <c r="BY173" s="112"/>
      <c r="BZ173" s="112"/>
      <c r="CA173" s="112"/>
      <c r="CB173" s="112"/>
      <c r="CC173" s="112"/>
      <c r="CD173" s="112"/>
      <c r="CE173" s="112"/>
      <c r="CF173" s="112"/>
      <c r="CG173" s="112"/>
      <c r="CH173" s="112"/>
      <c r="CI173" s="112"/>
      <c r="CJ173" s="112"/>
      <c r="CK173" s="112"/>
      <c r="CL173" s="112"/>
      <c r="CM173" s="112"/>
      <c r="CN173" s="112"/>
      <c r="CO173" s="112"/>
      <c r="CP173" s="112"/>
      <c r="CQ173" s="112"/>
      <c r="CR173" s="112"/>
      <c r="CS173" s="112"/>
      <c r="CT173" s="112"/>
      <c r="CU173" s="112"/>
      <c r="CV173" s="112"/>
      <c r="CW173" s="112"/>
      <c r="CX173" s="112"/>
      <c r="CY173" s="112"/>
      <c r="CZ173" s="112"/>
      <c r="DA173" s="112"/>
      <c r="DB173" s="112"/>
      <c r="DC173" s="112"/>
      <c r="DD173" s="112"/>
      <c r="DE173" s="112"/>
      <c r="DF173" s="112"/>
      <c r="DG173" s="112"/>
      <c r="DH173" s="112"/>
      <c r="DI173" s="112"/>
      <c r="DJ173" s="112"/>
      <c r="DK173" s="112"/>
      <c r="DL173" s="112"/>
      <c r="DM173" s="112"/>
      <c r="DN173" s="112"/>
      <c r="DO173" s="112"/>
      <c r="DP173" s="112"/>
      <c r="DQ173" s="112"/>
      <c r="DR173" s="112"/>
      <c r="DS173" s="112"/>
      <c r="DT173" s="112"/>
      <c r="DU173" s="112"/>
      <c r="DV173" s="21"/>
      <c r="DW173" s="21"/>
      <c r="DX173" s="21"/>
      <c r="DY173" s="21"/>
      <c r="DZ173" s="21"/>
      <c r="EA173" s="21"/>
      <c r="EB173" s="21"/>
      <c r="EC173" s="21"/>
      <c r="ED173" s="21"/>
      <c r="EE173" s="21"/>
      <c r="EF173" s="21"/>
      <c r="EG173" s="21"/>
      <c r="EH173" s="21"/>
      <c r="EI173" s="21"/>
      <c r="EJ173" s="21"/>
      <c r="EK173" s="21"/>
      <c r="EL173" s="21"/>
      <c r="EM173" s="21"/>
      <c r="EN173" s="21"/>
      <c r="EO173" s="21"/>
    </row>
    <row r="174" spans="1:145" ht="12.75" customHeight="1">
      <c r="A174" s="112"/>
      <c r="B174" s="112"/>
      <c r="C174" s="112"/>
      <c r="D174" s="21"/>
      <c r="E174" s="21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12"/>
      <c r="AG174" s="112"/>
      <c r="AH174" s="112"/>
      <c r="AI174" s="112"/>
      <c r="AJ174" s="112"/>
      <c r="AK174" s="112"/>
      <c r="AL174" s="112"/>
      <c r="AM174" s="112"/>
      <c r="AN174" s="112"/>
      <c r="AO174" s="112"/>
      <c r="AP174" s="112"/>
      <c r="AQ174" s="112"/>
      <c r="AR174" s="112"/>
      <c r="AS174" s="112"/>
      <c r="AT174" s="112"/>
      <c r="AU174" s="112"/>
      <c r="AV174" s="112"/>
      <c r="AW174" s="112"/>
      <c r="AX174" s="112"/>
      <c r="AY174" s="112"/>
      <c r="AZ174" s="112"/>
      <c r="BA174" s="112"/>
      <c r="BB174" s="112"/>
      <c r="BC174" s="112"/>
      <c r="BD174" s="112"/>
      <c r="BE174" s="112"/>
      <c r="BF174" s="112"/>
      <c r="BG174" s="112"/>
      <c r="BH174" s="112"/>
      <c r="BI174" s="112"/>
      <c r="BJ174" s="112"/>
      <c r="BK174" s="112"/>
      <c r="BL174" s="112"/>
      <c r="BM174" s="112"/>
      <c r="BN174" s="112"/>
      <c r="BO174" s="112"/>
      <c r="BP174" s="112"/>
      <c r="BQ174" s="112"/>
      <c r="BR174" s="112"/>
      <c r="BS174" s="112"/>
      <c r="BT174" s="112"/>
      <c r="BU174" s="112"/>
      <c r="BV174" s="112"/>
      <c r="BW174" s="112"/>
      <c r="BX174" s="112"/>
      <c r="BY174" s="112"/>
      <c r="BZ174" s="112"/>
      <c r="CA174" s="112"/>
      <c r="CB174" s="112"/>
      <c r="CC174" s="112"/>
      <c r="CD174" s="112"/>
      <c r="CE174" s="112"/>
      <c r="CF174" s="112"/>
      <c r="CG174" s="112"/>
      <c r="CH174" s="112"/>
      <c r="CI174" s="112"/>
      <c r="CJ174" s="112"/>
      <c r="CK174" s="112"/>
      <c r="CL174" s="112"/>
      <c r="CM174" s="112"/>
      <c r="CN174" s="112"/>
      <c r="CO174" s="112"/>
      <c r="CP174" s="112"/>
      <c r="CQ174" s="112"/>
      <c r="CR174" s="112"/>
      <c r="CS174" s="112"/>
      <c r="CT174" s="112"/>
      <c r="CU174" s="112"/>
      <c r="CV174" s="112"/>
      <c r="CW174" s="112"/>
      <c r="CX174" s="112"/>
      <c r="CY174" s="112"/>
      <c r="CZ174" s="112"/>
      <c r="DA174" s="112"/>
      <c r="DB174" s="112"/>
      <c r="DC174" s="112"/>
      <c r="DD174" s="112"/>
      <c r="DE174" s="112"/>
      <c r="DF174" s="112"/>
      <c r="DG174" s="112"/>
      <c r="DH174" s="112"/>
      <c r="DI174" s="112"/>
      <c r="DJ174" s="112"/>
      <c r="DK174" s="112"/>
      <c r="DL174" s="112"/>
      <c r="DM174" s="112"/>
      <c r="DN174" s="112"/>
      <c r="DO174" s="112"/>
      <c r="DP174" s="112"/>
      <c r="DQ174" s="112"/>
      <c r="DR174" s="112"/>
      <c r="DS174" s="112"/>
      <c r="DT174" s="112"/>
      <c r="DU174" s="112"/>
      <c r="DV174" s="21"/>
      <c r="DW174" s="21"/>
      <c r="DX174" s="21"/>
      <c r="DY174" s="21"/>
      <c r="DZ174" s="21"/>
      <c r="EA174" s="21"/>
      <c r="EB174" s="21"/>
      <c r="EC174" s="21"/>
      <c r="ED174" s="21"/>
      <c r="EE174" s="21"/>
      <c r="EF174" s="21"/>
      <c r="EG174" s="21"/>
      <c r="EH174" s="21"/>
      <c r="EI174" s="21"/>
      <c r="EJ174" s="21"/>
      <c r="EK174" s="21"/>
      <c r="EL174" s="21"/>
      <c r="EM174" s="21"/>
      <c r="EN174" s="21"/>
      <c r="EO174" s="21"/>
    </row>
    <row r="175" spans="1:145" ht="12.75" customHeight="1">
      <c r="A175" s="112"/>
      <c r="B175" s="112"/>
      <c r="C175" s="112"/>
      <c r="D175" s="21"/>
      <c r="E175" s="21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12"/>
      <c r="AG175" s="112"/>
      <c r="AH175" s="112"/>
      <c r="AI175" s="112"/>
      <c r="AJ175" s="112"/>
      <c r="AK175" s="112"/>
      <c r="AL175" s="112"/>
      <c r="AM175" s="112"/>
      <c r="AN175" s="112"/>
      <c r="AO175" s="112"/>
      <c r="AP175" s="112"/>
      <c r="AQ175" s="112"/>
      <c r="AR175" s="112"/>
      <c r="AS175" s="112"/>
      <c r="AT175" s="112"/>
      <c r="AU175" s="112"/>
      <c r="AV175" s="112"/>
      <c r="AW175" s="112"/>
      <c r="AX175" s="112"/>
      <c r="AY175" s="112"/>
      <c r="AZ175" s="112"/>
      <c r="BA175" s="112"/>
      <c r="BB175" s="112"/>
      <c r="BC175" s="112"/>
      <c r="BD175" s="112"/>
      <c r="BE175" s="112"/>
      <c r="BF175" s="112"/>
      <c r="BG175" s="112"/>
      <c r="BH175" s="112"/>
      <c r="BI175" s="112"/>
      <c r="BJ175" s="112"/>
      <c r="BK175" s="112"/>
      <c r="BL175" s="112"/>
      <c r="BM175" s="112"/>
      <c r="BN175" s="112"/>
      <c r="BO175" s="112"/>
      <c r="BP175" s="112"/>
      <c r="BQ175" s="112"/>
      <c r="BR175" s="112"/>
      <c r="BS175" s="112"/>
      <c r="BT175" s="112"/>
      <c r="BU175" s="112"/>
      <c r="BV175" s="112"/>
      <c r="BW175" s="112"/>
      <c r="BX175" s="112"/>
      <c r="BY175" s="112"/>
      <c r="BZ175" s="112"/>
      <c r="CA175" s="112"/>
      <c r="CB175" s="112"/>
      <c r="CC175" s="112"/>
      <c r="CD175" s="112"/>
      <c r="CE175" s="112"/>
      <c r="CF175" s="112"/>
      <c r="CG175" s="112"/>
      <c r="CH175" s="112"/>
      <c r="CI175" s="112"/>
      <c r="CJ175" s="112"/>
      <c r="CK175" s="112"/>
      <c r="CL175" s="112"/>
      <c r="CM175" s="112"/>
      <c r="CN175" s="112"/>
      <c r="CO175" s="112"/>
      <c r="CP175" s="112"/>
      <c r="CQ175" s="112"/>
      <c r="CR175" s="112"/>
      <c r="CS175" s="112"/>
      <c r="CT175" s="112"/>
      <c r="CU175" s="112"/>
      <c r="CV175" s="112"/>
      <c r="CW175" s="112"/>
      <c r="CX175" s="112"/>
      <c r="CY175" s="112"/>
      <c r="CZ175" s="112"/>
      <c r="DA175" s="112"/>
      <c r="DB175" s="112"/>
      <c r="DC175" s="112"/>
      <c r="DD175" s="112"/>
      <c r="DE175" s="112"/>
      <c r="DF175" s="112"/>
      <c r="DG175" s="112"/>
      <c r="DH175" s="112"/>
      <c r="DI175" s="112"/>
      <c r="DJ175" s="112"/>
      <c r="DK175" s="112"/>
      <c r="DL175" s="112"/>
      <c r="DM175" s="112"/>
      <c r="DN175" s="112"/>
      <c r="DO175" s="112"/>
      <c r="DP175" s="112"/>
      <c r="DQ175" s="112"/>
      <c r="DR175" s="112"/>
      <c r="DS175" s="112"/>
      <c r="DT175" s="112"/>
      <c r="DU175" s="112"/>
      <c r="DV175" s="21"/>
      <c r="DW175" s="21"/>
      <c r="DX175" s="21"/>
      <c r="DY175" s="21"/>
      <c r="DZ175" s="21"/>
      <c r="EA175" s="21"/>
      <c r="EB175" s="21"/>
      <c r="EC175" s="21"/>
      <c r="ED175" s="21"/>
      <c r="EE175" s="21"/>
      <c r="EF175" s="21"/>
      <c r="EG175" s="21"/>
      <c r="EH175" s="21"/>
      <c r="EI175" s="21"/>
      <c r="EJ175" s="21"/>
      <c r="EK175" s="21"/>
      <c r="EL175" s="21"/>
      <c r="EM175" s="21"/>
      <c r="EN175" s="21"/>
      <c r="EO175" s="21"/>
    </row>
    <row r="176" spans="1:145" ht="12.75" customHeight="1">
      <c r="A176" s="112"/>
      <c r="B176" s="112"/>
      <c r="C176" s="112"/>
      <c r="D176" s="21"/>
      <c r="E176" s="21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12"/>
      <c r="AG176" s="112"/>
      <c r="AH176" s="112"/>
      <c r="AI176" s="112"/>
      <c r="AJ176" s="112"/>
      <c r="AK176" s="112"/>
      <c r="AL176" s="112"/>
      <c r="AM176" s="112"/>
      <c r="AN176" s="112"/>
      <c r="AO176" s="112"/>
      <c r="AP176" s="112"/>
      <c r="AQ176" s="112"/>
      <c r="AR176" s="112"/>
      <c r="AS176" s="112"/>
      <c r="AT176" s="112"/>
      <c r="AU176" s="112"/>
      <c r="AV176" s="112"/>
      <c r="AW176" s="112"/>
      <c r="AX176" s="112"/>
      <c r="AY176" s="112"/>
      <c r="AZ176" s="112"/>
      <c r="BA176" s="112"/>
      <c r="BB176" s="112"/>
      <c r="BC176" s="112"/>
      <c r="BD176" s="112"/>
      <c r="BE176" s="112"/>
      <c r="BF176" s="112"/>
      <c r="BG176" s="112"/>
      <c r="BH176" s="112"/>
      <c r="BI176" s="112"/>
      <c r="BJ176" s="112"/>
      <c r="BK176" s="112"/>
      <c r="BL176" s="112"/>
      <c r="BM176" s="112"/>
      <c r="BN176" s="112"/>
      <c r="BO176" s="112"/>
      <c r="BP176" s="112"/>
      <c r="BQ176" s="112"/>
      <c r="BR176" s="112"/>
      <c r="BS176" s="112"/>
      <c r="BT176" s="112"/>
      <c r="BU176" s="112"/>
      <c r="BV176" s="112"/>
      <c r="BW176" s="112"/>
      <c r="BX176" s="112"/>
      <c r="BY176" s="112"/>
      <c r="BZ176" s="112"/>
      <c r="CA176" s="112"/>
      <c r="CB176" s="112"/>
      <c r="CC176" s="112"/>
      <c r="CD176" s="112"/>
      <c r="CE176" s="112"/>
      <c r="CF176" s="112"/>
      <c r="CG176" s="112"/>
      <c r="CH176" s="112"/>
      <c r="CI176" s="112"/>
      <c r="CJ176" s="112"/>
      <c r="CK176" s="112"/>
      <c r="CL176" s="112"/>
      <c r="CM176" s="112"/>
      <c r="CN176" s="112"/>
      <c r="CO176" s="112"/>
      <c r="CP176" s="112"/>
      <c r="CQ176" s="112"/>
      <c r="CR176" s="112"/>
      <c r="CS176" s="112"/>
      <c r="CT176" s="112"/>
      <c r="CU176" s="112"/>
      <c r="CV176" s="112"/>
      <c r="CW176" s="112"/>
      <c r="CX176" s="112"/>
      <c r="CY176" s="112"/>
      <c r="CZ176" s="112"/>
      <c r="DA176" s="112"/>
      <c r="DB176" s="112"/>
      <c r="DC176" s="112"/>
      <c r="DD176" s="112"/>
      <c r="DE176" s="112"/>
      <c r="DF176" s="112"/>
      <c r="DG176" s="112"/>
      <c r="DH176" s="112"/>
      <c r="DI176" s="112"/>
      <c r="DJ176" s="112"/>
      <c r="DK176" s="112"/>
      <c r="DL176" s="112"/>
      <c r="DM176" s="112"/>
      <c r="DN176" s="112"/>
      <c r="DO176" s="112"/>
      <c r="DP176" s="112"/>
      <c r="DQ176" s="112"/>
      <c r="DR176" s="112"/>
      <c r="DS176" s="112"/>
      <c r="DT176" s="112"/>
      <c r="DU176" s="112"/>
      <c r="DV176" s="21"/>
      <c r="DW176" s="21"/>
      <c r="DX176" s="21"/>
      <c r="DY176" s="21"/>
      <c r="DZ176" s="21"/>
      <c r="EA176" s="21"/>
      <c r="EB176" s="21"/>
      <c r="EC176" s="21"/>
      <c r="ED176" s="21"/>
      <c r="EE176" s="21"/>
      <c r="EF176" s="21"/>
      <c r="EG176" s="21"/>
      <c r="EH176" s="21"/>
      <c r="EI176" s="21"/>
      <c r="EJ176" s="21"/>
      <c r="EK176" s="21"/>
      <c r="EL176" s="21"/>
      <c r="EM176" s="21"/>
      <c r="EN176" s="21"/>
      <c r="EO176" s="21"/>
    </row>
    <row r="177" spans="1:145" ht="12.75" customHeight="1">
      <c r="A177" s="112"/>
      <c r="B177" s="112"/>
      <c r="C177" s="112"/>
      <c r="D177" s="21"/>
      <c r="E177" s="21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12"/>
      <c r="AG177" s="112"/>
      <c r="AH177" s="112"/>
      <c r="AI177" s="112"/>
      <c r="AJ177" s="112"/>
      <c r="AK177" s="112"/>
      <c r="AL177" s="112"/>
      <c r="AM177" s="112"/>
      <c r="AN177" s="112"/>
      <c r="AO177" s="112"/>
      <c r="AP177" s="112"/>
      <c r="AQ177" s="112"/>
      <c r="AR177" s="112"/>
      <c r="AS177" s="112"/>
      <c r="AT177" s="112"/>
      <c r="AU177" s="112"/>
      <c r="AV177" s="112"/>
      <c r="AW177" s="112"/>
      <c r="AX177" s="112"/>
      <c r="AY177" s="112"/>
      <c r="AZ177" s="112"/>
      <c r="BA177" s="112"/>
      <c r="BB177" s="112"/>
      <c r="BC177" s="112"/>
      <c r="BD177" s="112"/>
      <c r="BE177" s="112"/>
      <c r="BF177" s="112"/>
      <c r="BG177" s="112"/>
      <c r="BH177" s="112"/>
      <c r="BI177" s="112"/>
      <c r="BJ177" s="112"/>
      <c r="BK177" s="112"/>
      <c r="BL177" s="112"/>
      <c r="BM177" s="112"/>
      <c r="BN177" s="112"/>
      <c r="BO177" s="112"/>
      <c r="BP177" s="112"/>
      <c r="BQ177" s="112"/>
      <c r="BR177" s="112"/>
      <c r="BS177" s="112"/>
      <c r="BT177" s="112"/>
      <c r="BU177" s="112"/>
      <c r="BV177" s="112"/>
      <c r="BW177" s="112"/>
      <c r="BX177" s="112"/>
      <c r="BY177" s="112"/>
      <c r="BZ177" s="112"/>
      <c r="CA177" s="112"/>
      <c r="CB177" s="112"/>
      <c r="CC177" s="112"/>
      <c r="CD177" s="112"/>
      <c r="CE177" s="112"/>
      <c r="CF177" s="112"/>
      <c r="CG177" s="112"/>
      <c r="CH177" s="112"/>
      <c r="CI177" s="112"/>
      <c r="CJ177" s="112"/>
      <c r="CK177" s="112"/>
      <c r="CL177" s="112"/>
      <c r="CM177" s="112"/>
      <c r="CN177" s="112"/>
      <c r="CO177" s="112"/>
      <c r="CP177" s="112"/>
      <c r="CQ177" s="112"/>
      <c r="CR177" s="112"/>
      <c r="CS177" s="112"/>
      <c r="CT177" s="112"/>
      <c r="CU177" s="112"/>
      <c r="CV177" s="112"/>
      <c r="CW177" s="112"/>
      <c r="CX177" s="112"/>
      <c r="CY177" s="112"/>
      <c r="CZ177" s="112"/>
      <c r="DA177" s="112"/>
      <c r="DB177" s="112"/>
      <c r="DC177" s="112"/>
      <c r="DD177" s="112"/>
      <c r="DE177" s="112"/>
      <c r="DF177" s="112"/>
      <c r="DG177" s="112"/>
      <c r="DH177" s="112"/>
      <c r="DI177" s="112"/>
      <c r="DJ177" s="112"/>
      <c r="DK177" s="112"/>
      <c r="DL177" s="112"/>
      <c r="DM177" s="112"/>
      <c r="DN177" s="112"/>
      <c r="DO177" s="112"/>
      <c r="DP177" s="112"/>
      <c r="DQ177" s="112"/>
      <c r="DR177" s="112"/>
      <c r="DS177" s="112"/>
      <c r="DT177" s="112"/>
      <c r="DU177" s="112"/>
      <c r="DV177" s="21"/>
      <c r="DW177" s="21"/>
      <c r="DX177" s="21"/>
      <c r="DY177" s="21"/>
      <c r="DZ177" s="21"/>
      <c r="EA177" s="21"/>
      <c r="EB177" s="21"/>
      <c r="EC177" s="21"/>
      <c r="ED177" s="21"/>
      <c r="EE177" s="21"/>
      <c r="EF177" s="21"/>
      <c r="EG177" s="21"/>
      <c r="EH177" s="21"/>
      <c r="EI177" s="21"/>
      <c r="EJ177" s="21"/>
      <c r="EK177" s="21"/>
      <c r="EL177" s="21"/>
      <c r="EM177" s="21"/>
      <c r="EN177" s="21"/>
      <c r="EO177" s="21"/>
    </row>
    <row r="178" spans="1:145" ht="12.75" customHeight="1">
      <c r="A178" s="112"/>
      <c r="B178" s="112"/>
      <c r="C178" s="112"/>
      <c r="D178" s="21"/>
      <c r="E178" s="21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12"/>
      <c r="AG178" s="112"/>
      <c r="AH178" s="112"/>
      <c r="AI178" s="112"/>
      <c r="AJ178" s="112"/>
      <c r="AK178" s="112"/>
      <c r="AL178" s="112"/>
      <c r="AM178" s="112"/>
      <c r="AN178" s="112"/>
      <c r="AO178" s="112"/>
      <c r="AP178" s="112"/>
      <c r="AQ178" s="112"/>
      <c r="AR178" s="112"/>
      <c r="AS178" s="112"/>
      <c r="AT178" s="112"/>
      <c r="AU178" s="112"/>
      <c r="AV178" s="112"/>
      <c r="AW178" s="112"/>
      <c r="AX178" s="112"/>
      <c r="AY178" s="112"/>
      <c r="AZ178" s="112"/>
      <c r="BA178" s="112"/>
      <c r="BB178" s="112"/>
      <c r="BC178" s="112"/>
      <c r="BD178" s="112"/>
      <c r="BE178" s="112"/>
      <c r="BF178" s="112"/>
      <c r="BG178" s="112"/>
      <c r="BH178" s="112"/>
      <c r="BI178" s="112"/>
      <c r="BJ178" s="112"/>
      <c r="BK178" s="112"/>
      <c r="BL178" s="112"/>
      <c r="BM178" s="112"/>
      <c r="BN178" s="112"/>
      <c r="BO178" s="112"/>
      <c r="BP178" s="112"/>
      <c r="BQ178" s="112"/>
      <c r="BR178" s="112"/>
      <c r="BS178" s="112"/>
      <c r="BT178" s="112"/>
      <c r="BU178" s="112"/>
      <c r="BV178" s="112"/>
      <c r="BW178" s="112"/>
      <c r="BX178" s="112"/>
      <c r="BY178" s="112"/>
      <c r="BZ178" s="112"/>
      <c r="CA178" s="112"/>
      <c r="CB178" s="112"/>
      <c r="CC178" s="112"/>
      <c r="CD178" s="112"/>
      <c r="CE178" s="112"/>
      <c r="CF178" s="112"/>
      <c r="CG178" s="112"/>
      <c r="CH178" s="112"/>
      <c r="CI178" s="112"/>
      <c r="CJ178" s="112"/>
      <c r="CK178" s="112"/>
      <c r="CL178" s="112"/>
      <c r="CM178" s="112"/>
      <c r="CN178" s="112"/>
      <c r="CO178" s="112"/>
      <c r="CP178" s="112"/>
      <c r="CQ178" s="112"/>
      <c r="CR178" s="112"/>
      <c r="CS178" s="112"/>
      <c r="CT178" s="112"/>
      <c r="CU178" s="112"/>
      <c r="CV178" s="112"/>
      <c r="CW178" s="112"/>
      <c r="CX178" s="112"/>
      <c r="CY178" s="112"/>
      <c r="CZ178" s="112"/>
      <c r="DA178" s="112"/>
      <c r="DB178" s="112"/>
      <c r="DC178" s="112"/>
      <c r="DD178" s="112"/>
      <c r="DE178" s="112"/>
      <c r="DF178" s="112"/>
      <c r="DG178" s="112"/>
      <c r="DH178" s="112"/>
      <c r="DI178" s="112"/>
      <c r="DJ178" s="112"/>
      <c r="DK178" s="112"/>
      <c r="DL178" s="112"/>
      <c r="DM178" s="112"/>
      <c r="DN178" s="112"/>
      <c r="DO178" s="112"/>
      <c r="DP178" s="112"/>
      <c r="DQ178" s="112"/>
      <c r="DR178" s="112"/>
      <c r="DS178" s="112"/>
      <c r="DT178" s="112"/>
      <c r="DU178" s="112"/>
      <c r="DV178" s="21"/>
      <c r="DW178" s="21"/>
      <c r="DX178" s="21"/>
      <c r="DY178" s="21"/>
      <c r="DZ178" s="21"/>
      <c r="EA178" s="21"/>
      <c r="EB178" s="21"/>
      <c r="EC178" s="21"/>
      <c r="ED178" s="21"/>
      <c r="EE178" s="21"/>
      <c r="EF178" s="21"/>
      <c r="EG178" s="21"/>
      <c r="EH178" s="21"/>
      <c r="EI178" s="21"/>
      <c r="EJ178" s="21"/>
      <c r="EK178" s="21"/>
      <c r="EL178" s="21"/>
      <c r="EM178" s="21"/>
      <c r="EN178" s="21"/>
      <c r="EO178" s="21"/>
    </row>
    <row r="179" spans="1:145" ht="12.75" customHeight="1">
      <c r="A179" s="112"/>
      <c r="B179" s="112"/>
      <c r="C179" s="112"/>
      <c r="D179" s="21"/>
      <c r="E179" s="21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12"/>
      <c r="AG179" s="112"/>
      <c r="AH179" s="112"/>
      <c r="AI179" s="112"/>
      <c r="AJ179" s="112"/>
      <c r="AK179" s="112"/>
      <c r="AL179" s="112"/>
      <c r="AM179" s="112"/>
      <c r="AN179" s="112"/>
      <c r="AO179" s="112"/>
      <c r="AP179" s="112"/>
      <c r="AQ179" s="112"/>
      <c r="AR179" s="112"/>
      <c r="AS179" s="112"/>
      <c r="AT179" s="112"/>
      <c r="AU179" s="112"/>
      <c r="AV179" s="112"/>
      <c r="AW179" s="112"/>
      <c r="AX179" s="112"/>
      <c r="AY179" s="112"/>
      <c r="AZ179" s="112"/>
      <c r="BA179" s="112"/>
      <c r="BB179" s="112"/>
      <c r="BC179" s="112"/>
      <c r="BD179" s="112"/>
      <c r="BE179" s="112"/>
      <c r="BF179" s="112"/>
      <c r="BG179" s="112"/>
      <c r="BH179" s="112"/>
      <c r="BI179" s="112"/>
      <c r="BJ179" s="112"/>
      <c r="BK179" s="112"/>
      <c r="BL179" s="112"/>
      <c r="BM179" s="112"/>
      <c r="BN179" s="112"/>
      <c r="BO179" s="112"/>
      <c r="BP179" s="112"/>
      <c r="BQ179" s="112"/>
      <c r="BR179" s="112"/>
      <c r="BS179" s="112"/>
      <c r="BT179" s="112"/>
      <c r="BU179" s="112"/>
      <c r="BV179" s="112"/>
      <c r="BW179" s="112"/>
      <c r="BX179" s="112"/>
      <c r="BY179" s="112"/>
      <c r="BZ179" s="112"/>
      <c r="CA179" s="112"/>
      <c r="CB179" s="112"/>
      <c r="CC179" s="112"/>
      <c r="CD179" s="112"/>
      <c r="CE179" s="112"/>
      <c r="CF179" s="112"/>
      <c r="CG179" s="112"/>
      <c r="CH179" s="112"/>
      <c r="CI179" s="112"/>
      <c r="CJ179" s="112"/>
      <c r="CK179" s="112"/>
      <c r="CL179" s="112"/>
      <c r="CM179" s="112"/>
      <c r="CN179" s="112"/>
      <c r="CO179" s="112"/>
      <c r="CP179" s="112"/>
      <c r="CQ179" s="112"/>
      <c r="CR179" s="112"/>
      <c r="CS179" s="112"/>
      <c r="CT179" s="112"/>
      <c r="CU179" s="112"/>
      <c r="CV179" s="112"/>
      <c r="CW179" s="112"/>
      <c r="CX179" s="112"/>
      <c r="CY179" s="112"/>
      <c r="CZ179" s="112"/>
      <c r="DA179" s="112"/>
      <c r="DB179" s="112"/>
      <c r="DC179" s="112"/>
      <c r="DD179" s="112"/>
      <c r="DE179" s="112"/>
      <c r="DF179" s="112"/>
      <c r="DG179" s="112"/>
      <c r="DH179" s="112"/>
      <c r="DI179" s="112"/>
      <c r="DJ179" s="112"/>
      <c r="DK179" s="112"/>
      <c r="DL179" s="112"/>
      <c r="DM179" s="112"/>
      <c r="DN179" s="112"/>
      <c r="DO179" s="112"/>
      <c r="DP179" s="112"/>
      <c r="DQ179" s="112"/>
      <c r="DR179" s="112"/>
      <c r="DS179" s="112"/>
      <c r="DT179" s="112"/>
      <c r="DU179" s="112"/>
      <c r="DV179" s="21"/>
      <c r="DW179" s="21"/>
      <c r="DX179" s="21"/>
      <c r="DY179" s="21"/>
      <c r="DZ179" s="21"/>
      <c r="EA179" s="21"/>
      <c r="EB179" s="21"/>
      <c r="EC179" s="21"/>
      <c r="ED179" s="21"/>
      <c r="EE179" s="21"/>
      <c r="EF179" s="21"/>
      <c r="EG179" s="21"/>
      <c r="EH179" s="21"/>
      <c r="EI179" s="21"/>
      <c r="EJ179" s="21"/>
      <c r="EK179" s="21"/>
      <c r="EL179" s="21"/>
      <c r="EM179" s="21"/>
      <c r="EN179" s="21"/>
      <c r="EO179" s="21"/>
    </row>
    <row r="180" spans="1:145" ht="12.75" customHeight="1">
      <c r="A180" s="112"/>
      <c r="B180" s="112"/>
      <c r="C180" s="112"/>
      <c r="D180" s="21"/>
      <c r="E180" s="21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12"/>
      <c r="AG180" s="112"/>
      <c r="AH180" s="112"/>
      <c r="AI180" s="112"/>
      <c r="AJ180" s="112"/>
      <c r="AK180" s="112"/>
      <c r="AL180" s="112"/>
      <c r="AM180" s="112"/>
      <c r="AN180" s="112"/>
      <c r="AO180" s="112"/>
      <c r="AP180" s="112"/>
      <c r="AQ180" s="112"/>
      <c r="AR180" s="112"/>
      <c r="AS180" s="112"/>
      <c r="AT180" s="112"/>
      <c r="AU180" s="112"/>
      <c r="AV180" s="112"/>
      <c r="AW180" s="112"/>
      <c r="AX180" s="112"/>
      <c r="AY180" s="112"/>
      <c r="AZ180" s="112"/>
      <c r="BA180" s="112"/>
      <c r="BB180" s="112"/>
      <c r="BC180" s="112"/>
      <c r="BD180" s="112"/>
      <c r="BE180" s="112"/>
      <c r="BF180" s="112"/>
      <c r="BG180" s="112"/>
      <c r="BH180" s="112"/>
      <c r="BI180" s="112"/>
      <c r="BJ180" s="112"/>
      <c r="BK180" s="112"/>
      <c r="BL180" s="112"/>
      <c r="BM180" s="112"/>
      <c r="BN180" s="112"/>
      <c r="BO180" s="112"/>
      <c r="BP180" s="112"/>
      <c r="BQ180" s="112"/>
      <c r="BR180" s="112"/>
      <c r="BS180" s="112"/>
      <c r="BT180" s="112"/>
      <c r="BU180" s="112"/>
      <c r="BV180" s="112"/>
      <c r="BW180" s="112"/>
      <c r="BX180" s="112"/>
      <c r="BY180" s="112"/>
      <c r="BZ180" s="112"/>
      <c r="CA180" s="112"/>
      <c r="CB180" s="112"/>
      <c r="CC180" s="112"/>
      <c r="CD180" s="112"/>
      <c r="CE180" s="112"/>
      <c r="CF180" s="112"/>
      <c r="CG180" s="112"/>
      <c r="CH180" s="112"/>
      <c r="CI180" s="112"/>
      <c r="CJ180" s="112"/>
      <c r="CK180" s="112"/>
      <c r="CL180" s="112"/>
      <c r="CM180" s="112"/>
      <c r="CN180" s="112"/>
      <c r="CO180" s="112"/>
      <c r="CP180" s="112"/>
      <c r="CQ180" s="112"/>
      <c r="CR180" s="112"/>
      <c r="CS180" s="112"/>
      <c r="CT180" s="112"/>
      <c r="CU180" s="112"/>
      <c r="CV180" s="112"/>
      <c r="CW180" s="112"/>
      <c r="CX180" s="112"/>
      <c r="CY180" s="112"/>
      <c r="CZ180" s="112"/>
      <c r="DA180" s="112"/>
      <c r="DB180" s="112"/>
      <c r="DC180" s="112"/>
      <c r="DD180" s="112"/>
      <c r="DE180" s="112"/>
      <c r="DF180" s="112"/>
      <c r="DG180" s="112"/>
      <c r="DH180" s="112"/>
      <c r="DI180" s="112"/>
      <c r="DJ180" s="112"/>
      <c r="DK180" s="112"/>
      <c r="DL180" s="112"/>
      <c r="DM180" s="112"/>
      <c r="DN180" s="112"/>
      <c r="DO180" s="112"/>
      <c r="DP180" s="112"/>
      <c r="DQ180" s="112"/>
      <c r="DR180" s="112"/>
      <c r="DS180" s="112"/>
      <c r="DT180" s="112"/>
      <c r="DU180" s="112"/>
      <c r="DV180" s="21"/>
      <c r="DW180" s="21"/>
      <c r="DX180" s="21"/>
      <c r="DY180" s="21"/>
      <c r="DZ180" s="21"/>
      <c r="EA180" s="21"/>
      <c r="EB180" s="21"/>
      <c r="EC180" s="21"/>
      <c r="ED180" s="21"/>
      <c r="EE180" s="21"/>
      <c r="EF180" s="21"/>
      <c r="EG180" s="21"/>
      <c r="EH180" s="21"/>
      <c r="EI180" s="21"/>
      <c r="EJ180" s="21"/>
      <c r="EK180" s="21"/>
      <c r="EL180" s="21"/>
      <c r="EM180" s="21"/>
      <c r="EN180" s="21"/>
      <c r="EO180" s="21"/>
    </row>
    <row r="181" spans="1:145" ht="12.75" customHeight="1">
      <c r="A181" s="112"/>
      <c r="B181" s="112"/>
      <c r="C181" s="112"/>
      <c r="D181" s="21"/>
      <c r="E181" s="21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12"/>
      <c r="AG181" s="112"/>
      <c r="AH181" s="112"/>
      <c r="AI181" s="112"/>
      <c r="AJ181" s="112"/>
      <c r="AK181" s="112"/>
      <c r="AL181" s="112"/>
      <c r="AM181" s="112"/>
      <c r="AN181" s="112"/>
      <c r="AO181" s="112"/>
      <c r="AP181" s="112"/>
      <c r="AQ181" s="112"/>
      <c r="AR181" s="112"/>
      <c r="AS181" s="112"/>
      <c r="AT181" s="112"/>
      <c r="AU181" s="112"/>
      <c r="AV181" s="112"/>
      <c r="AW181" s="112"/>
      <c r="AX181" s="112"/>
      <c r="AY181" s="112"/>
      <c r="AZ181" s="112"/>
      <c r="BA181" s="112"/>
      <c r="BB181" s="112"/>
      <c r="BC181" s="112"/>
      <c r="BD181" s="112"/>
      <c r="BE181" s="112"/>
      <c r="BF181" s="112"/>
      <c r="BG181" s="112"/>
      <c r="BH181" s="112"/>
      <c r="BI181" s="112"/>
      <c r="BJ181" s="112"/>
      <c r="BK181" s="112"/>
      <c r="BL181" s="112"/>
      <c r="BM181" s="112"/>
      <c r="BN181" s="112"/>
      <c r="BO181" s="112"/>
      <c r="BP181" s="112"/>
      <c r="BQ181" s="112"/>
      <c r="BR181" s="112"/>
      <c r="BS181" s="112"/>
      <c r="BT181" s="112"/>
      <c r="BU181" s="112"/>
      <c r="BV181" s="112"/>
      <c r="BW181" s="112"/>
      <c r="BX181" s="112"/>
      <c r="BY181" s="112"/>
      <c r="BZ181" s="112"/>
      <c r="CA181" s="112"/>
      <c r="CB181" s="112"/>
      <c r="CC181" s="112"/>
      <c r="CD181" s="112"/>
      <c r="CE181" s="112"/>
      <c r="CF181" s="112"/>
      <c r="CG181" s="112"/>
      <c r="CH181" s="112"/>
      <c r="CI181" s="112"/>
      <c r="CJ181" s="112"/>
      <c r="CK181" s="112"/>
      <c r="CL181" s="112"/>
      <c r="CM181" s="112"/>
      <c r="CN181" s="112"/>
      <c r="CO181" s="112"/>
      <c r="CP181" s="112"/>
      <c r="CQ181" s="112"/>
      <c r="CR181" s="112"/>
      <c r="CS181" s="112"/>
      <c r="CT181" s="112"/>
      <c r="CU181" s="112"/>
      <c r="CV181" s="112"/>
      <c r="CW181" s="112"/>
      <c r="CX181" s="112"/>
      <c r="CY181" s="112"/>
      <c r="CZ181" s="112"/>
      <c r="DA181" s="112"/>
      <c r="DB181" s="112"/>
      <c r="DC181" s="112"/>
      <c r="DD181" s="112"/>
      <c r="DE181" s="112"/>
      <c r="DF181" s="112"/>
      <c r="DG181" s="112"/>
      <c r="DH181" s="112"/>
      <c r="DI181" s="112"/>
      <c r="DJ181" s="112"/>
      <c r="DK181" s="112"/>
      <c r="DL181" s="112"/>
      <c r="DM181" s="112"/>
      <c r="DN181" s="112"/>
      <c r="DO181" s="112"/>
      <c r="DP181" s="112"/>
      <c r="DQ181" s="112"/>
      <c r="DR181" s="112"/>
      <c r="DS181" s="112"/>
      <c r="DT181" s="112"/>
      <c r="DU181" s="112"/>
      <c r="DV181" s="21"/>
      <c r="DW181" s="21"/>
      <c r="DX181" s="21"/>
      <c r="DY181" s="21"/>
      <c r="DZ181" s="21"/>
      <c r="EA181" s="21"/>
      <c r="EB181" s="21"/>
      <c r="EC181" s="21"/>
      <c r="ED181" s="21"/>
      <c r="EE181" s="21"/>
      <c r="EF181" s="21"/>
      <c r="EG181" s="21"/>
      <c r="EH181" s="21"/>
      <c r="EI181" s="21"/>
      <c r="EJ181" s="21"/>
      <c r="EK181" s="21"/>
      <c r="EL181" s="21"/>
      <c r="EM181" s="21"/>
      <c r="EN181" s="21"/>
      <c r="EO181" s="21"/>
    </row>
    <row r="182" spans="1:145" ht="12.75" customHeight="1">
      <c r="A182" s="112"/>
      <c r="B182" s="112"/>
      <c r="C182" s="112"/>
      <c r="D182" s="21"/>
      <c r="E182" s="21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12"/>
      <c r="AG182" s="112"/>
      <c r="AH182" s="112"/>
      <c r="AI182" s="112"/>
      <c r="AJ182" s="112"/>
      <c r="AK182" s="112"/>
      <c r="AL182" s="112"/>
      <c r="AM182" s="112"/>
      <c r="AN182" s="112"/>
      <c r="AO182" s="112"/>
      <c r="AP182" s="112"/>
      <c r="AQ182" s="112"/>
      <c r="AR182" s="112"/>
      <c r="AS182" s="112"/>
      <c r="AT182" s="112"/>
      <c r="AU182" s="112"/>
      <c r="AV182" s="112"/>
      <c r="AW182" s="112"/>
      <c r="AX182" s="112"/>
      <c r="AY182" s="112"/>
      <c r="AZ182" s="112"/>
      <c r="BA182" s="112"/>
      <c r="BB182" s="112"/>
      <c r="BC182" s="112"/>
      <c r="BD182" s="112"/>
      <c r="BE182" s="112"/>
      <c r="BF182" s="112"/>
      <c r="BG182" s="112"/>
      <c r="BH182" s="112"/>
      <c r="BI182" s="112"/>
      <c r="BJ182" s="112"/>
      <c r="BK182" s="112"/>
      <c r="BL182" s="112"/>
      <c r="BM182" s="112"/>
      <c r="BN182" s="112"/>
      <c r="BO182" s="112"/>
      <c r="BP182" s="112"/>
      <c r="BQ182" s="112"/>
      <c r="BR182" s="112"/>
      <c r="BS182" s="112"/>
      <c r="BT182" s="112"/>
      <c r="BU182" s="112"/>
      <c r="BV182" s="112"/>
      <c r="BW182" s="112"/>
      <c r="BX182" s="112"/>
      <c r="BY182" s="112"/>
      <c r="BZ182" s="112"/>
      <c r="CA182" s="112"/>
      <c r="CB182" s="112"/>
      <c r="CC182" s="112"/>
      <c r="CD182" s="112"/>
      <c r="CE182" s="112"/>
      <c r="CF182" s="112"/>
      <c r="CG182" s="112"/>
      <c r="CH182" s="112"/>
      <c r="CI182" s="112"/>
      <c r="CJ182" s="112"/>
      <c r="CK182" s="112"/>
      <c r="CL182" s="112"/>
      <c r="CM182" s="112"/>
      <c r="CN182" s="112"/>
      <c r="CO182" s="112"/>
      <c r="CP182" s="112"/>
      <c r="CQ182" s="112"/>
      <c r="CR182" s="112"/>
      <c r="CS182" s="112"/>
      <c r="CT182" s="112"/>
      <c r="CU182" s="112"/>
      <c r="CV182" s="112"/>
      <c r="CW182" s="112"/>
      <c r="CX182" s="112"/>
      <c r="CY182" s="112"/>
      <c r="CZ182" s="112"/>
      <c r="DA182" s="112"/>
      <c r="DB182" s="112"/>
      <c r="DC182" s="112"/>
      <c r="DD182" s="112"/>
      <c r="DE182" s="112"/>
      <c r="DF182" s="112"/>
      <c r="DG182" s="112"/>
      <c r="DH182" s="112"/>
      <c r="DI182" s="112"/>
      <c r="DJ182" s="112"/>
      <c r="DK182" s="112"/>
      <c r="DL182" s="112"/>
      <c r="DM182" s="112"/>
      <c r="DN182" s="112"/>
      <c r="DO182" s="112"/>
      <c r="DP182" s="112"/>
      <c r="DQ182" s="112"/>
      <c r="DR182" s="112"/>
      <c r="DS182" s="112"/>
      <c r="DT182" s="112"/>
      <c r="DU182" s="112"/>
      <c r="DV182" s="21"/>
      <c r="DW182" s="21"/>
      <c r="DX182" s="21"/>
      <c r="DY182" s="21"/>
      <c r="DZ182" s="21"/>
      <c r="EA182" s="21"/>
      <c r="EB182" s="21"/>
      <c r="EC182" s="21"/>
      <c r="ED182" s="21"/>
      <c r="EE182" s="21"/>
      <c r="EF182" s="21"/>
      <c r="EG182" s="21"/>
      <c r="EH182" s="21"/>
      <c r="EI182" s="21"/>
      <c r="EJ182" s="21"/>
      <c r="EK182" s="21"/>
      <c r="EL182" s="21"/>
      <c r="EM182" s="21"/>
      <c r="EN182" s="21"/>
      <c r="EO182" s="21"/>
    </row>
    <row r="183" spans="1:145" ht="12.75" customHeight="1">
      <c r="A183" s="112"/>
      <c r="B183" s="112"/>
      <c r="C183" s="112"/>
      <c r="D183" s="21"/>
      <c r="E183" s="21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12"/>
      <c r="AG183" s="112"/>
      <c r="AH183" s="112"/>
      <c r="AI183" s="112"/>
      <c r="AJ183" s="112"/>
      <c r="AK183" s="112"/>
      <c r="AL183" s="112"/>
      <c r="AM183" s="112"/>
      <c r="AN183" s="112"/>
      <c r="AO183" s="112"/>
      <c r="AP183" s="112"/>
      <c r="AQ183" s="112"/>
      <c r="AR183" s="112"/>
      <c r="AS183" s="112"/>
      <c r="AT183" s="112"/>
      <c r="AU183" s="112"/>
      <c r="AV183" s="112"/>
      <c r="AW183" s="112"/>
      <c r="AX183" s="112"/>
      <c r="AY183" s="112"/>
      <c r="AZ183" s="112"/>
      <c r="BA183" s="112"/>
      <c r="BB183" s="112"/>
      <c r="BC183" s="112"/>
      <c r="BD183" s="112"/>
      <c r="BE183" s="112"/>
      <c r="BF183" s="112"/>
      <c r="BG183" s="112"/>
      <c r="BH183" s="112"/>
      <c r="BI183" s="112"/>
      <c r="BJ183" s="112"/>
      <c r="BK183" s="112"/>
      <c r="BL183" s="112"/>
      <c r="BM183" s="112"/>
      <c r="BN183" s="112"/>
      <c r="BO183" s="112"/>
      <c r="BP183" s="112"/>
      <c r="BQ183" s="112"/>
      <c r="BR183" s="112"/>
      <c r="BS183" s="112"/>
      <c r="BT183" s="112"/>
      <c r="BU183" s="112"/>
      <c r="BV183" s="112"/>
      <c r="BW183" s="112"/>
      <c r="BX183" s="112"/>
      <c r="BY183" s="112"/>
      <c r="BZ183" s="112"/>
      <c r="CA183" s="112"/>
      <c r="CB183" s="112"/>
      <c r="CC183" s="112"/>
      <c r="CD183" s="112"/>
      <c r="CE183" s="112"/>
      <c r="CF183" s="112"/>
      <c r="CG183" s="112"/>
      <c r="CH183" s="112"/>
      <c r="CI183" s="112"/>
      <c r="CJ183" s="112"/>
      <c r="CK183" s="112"/>
      <c r="CL183" s="112"/>
      <c r="CM183" s="112"/>
      <c r="CN183" s="112"/>
      <c r="CO183" s="112"/>
      <c r="CP183" s="112"/>
      <c r="CQ183" s="112"/>
      <c r="CR183" s="112"/>
      <c r="CS183" s="112"/>
      <c r="CT183" s="112"/>
      <c r="CU183" s="112"/>
      <c r="CV183" s="112"/>
      <c r="CW183" s="112"/>
      <c r="CX183" s="112"/>
      <c r="CY183" s="112"/>
      <c r="CZ183" s="112"/>
      <c r="DA183" s="112"/>
      <c r="DB183" s="112"/>
      <c r="DC183" s="112"/>
      <c r="DD183" s="112"/>
      <c r="DE183" s="112"/>
      <c r="DF183" s="112"/>
      <c r="DG183" s="112"/>
      <c r="DH183" s="112"/>
      <c r="DI183" s="112"/>
      <c r="DJ183" s="112"/>
      <c r="DK183" s="112"/>
      <c r="DL183" s="112"/>
      <c r="DM183" s="112"/>
      <c r="DN183" s="112"/>
      <c r="DO183" s="112"/>
      <c r="DP183" s="112"/>
      <c r="DQ183" s="112"/>
      <c r="DR183" s="112"/>
      <c r="DS183" s="112"/>
      <c r="DT183" s="112"/>
      <c r="DU183" s="112"/>
      <c r="DV183" s="21"/>
      <c r="DW183" s="21"/>
      <c r="DX183" s="21"/>
      <c r="DY183" s="21"/>
      <c r="DZ183" s="21"/>
      <c r="EA183" s="21"/>
      <c r="EB183" s="21"/>
      <c r="EC183" s="21"/>
      <c r="ED183" s="21"/>
      <c r="EE183" s="21"/>
      <c r="EF183" s="21"/>
      <c r="EG183" s="21"/>
      <c r="EH183" s="21"/>
      <c r="EI183" s="21"/>
      <c r="EJ183" s="21"/>
      <c r="EK183" s="21"/>
      <c r="EL183" s="21"/>
      <c r="EM183" s="21"/>
      <c r="EN183" s="21"/>
      <c r="EO183" s="21"/>
    </row>
    <row r="184" spans="1:145" ht="12.75" customHeight="1">
      <c r="A184" s="112"/>
      <c r="B184" s="112"/>
      <c r="C184" s="112"/>
      <c r="D184" s="21"/>
      <c r="E184" s="21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12"/>
      <c r="AG184" s="112"/>
      <c r="AH184" s="112"/>
      <c r="AI184" s="112"/>
      <c r="AJ184" s="112"/>
      <c r="AK184" s="112"/>
      <c r="AL184" s="112"/>
      <c r="AM184" s="112"/>
      <c r="AN184" s="112"/>
      <c r="AO184" s="112"/>
      <c r="AP184" s="112"/>
      <c r="AQ184" s="112"/>
      <c r="AR184" s="112"/>
      <c r="AS184" s="112"/>
      <c r="AT184" s="112"/>
      <c r="AU184" s="112"/>
      <c r="AV184" s="112"/>
      <c r="AW184" s="112"/>
      <c r="AX184" s="112"/>
      <c r="AY184" s="112"/>
      <c r="AZ184" s="112"/>
      <c r="BA184" s="112"/>
      <c r="BB184" s="112"/>
      <c r="BC184" s="112"/>
      <c r="BD184" s="112"/>
      <c r="BE184" s="112"/>
      <c r="BF184" s="112"/>
      <c r="BG184" s="112"/>
      <c r="BH184" s="112"/>
      <c r="BI184" s="112"/>
      <c r="BJ184" s="112"/>
      <c r="BK184" s="112"/>
      <c r="BL184" s="112"/>
      <c r="BM184" s="112"/>
      <c r="BN184" s="112"/>
      <c r="BO184" s="112"/>
      <c r="BP184" s="112"/>
      <c r="BQ184" s="112"/>
      <c r="BR184" s="112"/>
      <c r="BS184" s="112"/>
      <c r="BT184" s="112"/>
      <c r="BU184" s="112"/>
      <c r="BV184" s="112"/>
      <c r="BW184" s="112"/>
      <c r="BX184" s="112"/>
      <c r="BY184" s="112"/>
      <c r="BZ184" s="112"/>
      <c r="CA184" s="112"/>
      <c r="CB184" s="112"/>
      <c r="CC184" s="112"/>
      <c r="CD184" s="112"/>
      <c r="CE184" s="112"/>
      <c r="CF184" s="112"/>
      <c r="CG184" s="112"/>
      <c r="CH184" s="112"/>
      <c r="CI184" s="112"/>
      <c r="CJ184" s="112"/>
      <c r="CK184" s="112"/>
      <c r="CL184" s="112"/>
      <c r="CM184" s="112"/>
      <c r="CN184" s="112"/>
      <c r="CO184" s="112"/>
      <c r="CP184" s="112"/>
      <c r="CQ184" s="112"/>
      <c r="CR184" s="112"/>
      <c r="CS184" s="112"/>
      <c r="CT184" s="112"/>
      <c r="CU184" s="112"/>
      <c r="CV184" s="112"/>
      <c r="CW184" s="112"/>
      <c r="CX184" s="112"/>
      <c r="CY184" s="112"/>
      <c r="CZ184" s="112"/>
      <c r="DA184" s="112"/>
      <c r="DB184" s="112"/>
      <c r="DC184" s="112"/>
      <c r="DD184" s="112"/>
      <c r="DE184" s="112"/>
      <c r="DF184" s="112"/>
      <c r="DG184" s="112"/>
      <c r="DH184" s="112"/>
      <c r="DI184" s="112"/>
      <c r="DJ184" s="112"/>
      <c r="DK184" s="112"/>
      <c r="DL184" s="112"/>
      <c r="DM184" s="112"/>
      <c r="DN184" s="112"/>
      <c r="DO184" s="112"/>
      <c r="DP184" s="112"/>
      <c r="DQ184" s="112"/>
      <c r="DR184" s="112"/>
      <c r="DS184" s="112"/>
      <c r="DT184" s="112"/>
      <c r="DU184" s="112"/>
      <c r="DV184" s="21"/>
      <c r="DW184" s="21"/>
      <c r="DX184" s="21"/>
      <c r="DY184" s="21"/>
      <c r="DZ184" s="21"/>
      <c r="EA184" s="21"/>
      <c r="EB184" s="21"/>
      <c r="EC184" s="21"/>
      <c r="ED184" s="21"/>
      <c r="EE184" s="21"/>
      <c r="EF184" s="21"/>
      <c r="EG184" s="21"/>
      <c r="EH184" s="21"/>
      <c r="EI184" s="21"/>
      <c r="EJ184" s="21"/>
      <c r="EK184" s="21"/>
      <c r="EL184" s="21"/>
      <c r="EM184" s="21"/>
      <c r="EN184" s="21"/>
      <c r="EO184" s="21"/>
    </row>
    <row r="185" spans="1:145" ht="12.75" customHeight="1">
      <c r="A185" s="112"/>
      <c r="B185" s="112"/>
      <c r="C185" s="112"/>
      <c r="D185" s="21"/>
      <c r="E185" s="21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12"/>
      <c r="AG185" s="112"/>
      <c r="AH185" s="112"/>
      <c r="AI185" s="112"/>
      <c r="AJ185" s="112"/>
      <c r="AK185" s="112"/>
      <c r="AL185" s="112"/>
      <c r="AM185" s="112"/>
      <c r="AN185" s="112"/>
      <c r="AO185" s="112"/>
      <c r="AP185" s="112"/>
      <c r="AQ185" s="112"/>
      <c r="AR185" s="112"/>
      <c r="AS185" s="112"/>
      <c r="AT185" s="112"/>
      <c r="AU185" s="112"/>
      <c r="AV185" s="112"/>
      <c r="AW185" s="112"/>
      <c r="AX185" s="112"/>
      <c r="AY185" s="112"/>
      <c r="AZ185" s="112"/>
      <c r="BA185" s="112"/>
      <c r="BB185" s="112"/>
      <c r="BC185" s="112"/>
      <c r="BD185" s="112"/>
      <c r="BE185" s="112"/>
      <c r="BF185" s="112"/>
      <c r="BG185" s="112"/>
      <c r="BH185" s="112"/>
      <c r="BI185" s="112"/>
      <c r="BJ185" s="112"/>
      <c r="BK185" s="112"/>
      <c r="BL185" s="112"/>
      <c r="BM185" s="112"/>
      <c r="BN185" s="112"/>
      <c r="BO185" s="112"/>
      <c r="BP185" s="112"/>
      <c r="BQ185" s="112"/>
      <c r="BR185" s="112"/>
      <c r="BS185" s="112"/>
      <c r="BT185" s="112"/>
      <c r="BU185" s="112"/>
      <c r="BV185" s="112"/>
      <c r="BW185" s="112"/>
      <c r="BX185" s="112"/>
      <c r="BY185" s="112"/>
      <c r="BZ185" s="112"/>
      <c r="CA185" s="112"/>
      <c r="CB185" s="112"/>
      <c r="CC185" s="112"/>
      <c r="CD185" s="112"/>
      <c r="CE185" s="112"/>
      <c r="CF185" s="112"/>
      <c r="CG185" s="112"/>
      <c r="CH185" s="112"/>
      <c r="CI185" s="112"/>
      <c r="CJ185" s="112"/>
      <c r="CK185" s="112"/>
      <c r="CL185" s="112"/>
      <c r="CM185" s="112"/>
      <c r="CN185" s="112"/>
      <c r="CO185" s="112"/>
      <c r="CP185" s="112"/>
      <c r="CQ185" s="112"/>
      <c r="CR185" s="112"/>
      <c r="CS185" s="112"/>
      <c r="CT185" s="112"/>
      <c r="CU185" s="112"/>
      <c r="CV185" s="112"/>
      <c r="CW185" s="112"/>
      <c r="CX185" s="112"/>
      <c r="CY185" s="112"/>
      <c r="CZ185" s="112"/>
      <c r="DA185" s="112"/>
      <c r="DB185" s="112"/>
      <c r="DC185" s="112"/>
      <c r="DD185" s="112"/>
      <c r="DE185" s="112"/>
      <c r="DF185" s="112"/>
      <c r="DG185" s="112"/>
      <c r="DH185" s="112"/>
      <c r="DI185" s="112"/>
      <c r="DJ185" s="112"/>
      <c r="DK185" s="112"/>
      <c r="DL185" s="112"/>
      <c r="DM185" s="112"/>
      <c r="DN185" s="112"/>
      <c r="DO185" s="112"/>
      <c r="DP185" s="112"/>
      <c r="DQ185" s="112"/>
      <c r="DR185" s="112"/>
      <c r="DS185" s="112"/>
      <c r="DT185" s="112"/>
      <c r="DU185" s="112"/>
      <c r="DV185" s="21"/>
      <c r="DW185" s="21"/>
      <c r="DX185" s="21"/>
      <c r="DY185" s="21"/>
      <c r="DZ185" s="21"/>
      <c r="EA185" s="21"/>
      <c r="EB185" s="21"/>
      <c r="EC185" s="21"/>
      <c r="ED185" s="21"/>
      <c r="EE185" s="21"/>
      <c r="EF185" s="21"/>
      <c r="EG185" s="21"/>
      <c r="EH185" s="21"/>
      <c r="EI185" s="21"/>
      <c r="EJ185" s="21"/>
      <c r="EK185" s="21"/>
      <c r="EL185" s="21"/>
      <c r="EM185" s="21"/>
      <c r="EN185" s="21"/>
      <c r="EO185" s="21"/>
    </row>
    <row r="186" spans="1:145" ht="12.75" customHeight="1">
      <c r="A186" s="112"/>
      <c r="B186" s="112"/>
      <c r="C186" s="112"/>
      <c r="D186" s="21"/>
      <c r="E186" s="21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12"/>
      <c r="AG186" s="112"/>
      <c r="AH186" s="112"/>
      <c r="AI186" s="112"/>
      <c r="AJ186" s="112"/>
      <c r="AK186" s="112"/>
      <c r="AL186" s="112"/>
      <c r="AM186" s="112"/>
      <c r="AN186" s="112"/>
      <c r="AO186" s="112"/>
      <c r="AP186" s="112"/>
      <c r="AQ186" s="112"/>
      <c r="AR186" s="112"/>
      <c r="AS186" s="112"/>
      <c r="AT186" s="112"/>
      <c r="AU186" s="112"/>
      <c r="AV186" s="112"/>
      <c r="AW186" s="112"/>
      <c r="AX186" s="112"/>
      <c r="AY186" s="112"/>
      <c r="AZ186" s="112"/>
      <c r="BA186" s="112"/>
      <c r="BB186" s="112"/>
      <c r="BC186" s="112"/>
      <c r="BD186" s="112"/>
      <c r="BE186" s="112"/>
      <c r="BF186" s="112"/>
      <c r="BG186" s="112"/>
      <c r="BH186" s="112"/>
      <c r="BI186" s="112"/>
      <c r="BJ186" s="112"/>
      <c r="BK186" s="112"/>
      <c r="BL186" s="112"/>
      <c r="BM186" s="112"/>
      <c r="BN186" s="112"/>
      <c r="BO186" s="112"/>
      <c r="BP186" s="112"/>
      <c r="BQ186" s="112"/>
      <c r="BR186" s="112"/>
      <c r="BS186" s="112"/>
      <c r="BT186" s="112"/>
      <c r="BU186" s="112"/>
      <c r="BV186" s="112"/>
      <c r="BW186" s="112"/>
      <c r="BX186" s="112"/>
      <c r="BY186" s="112"/>
      <c r="BZ186" s="112"/>
      <c r="CA186" s="112"/>
      <c r="CB186" s="112"/>
      <c r="CC186" s="112"/>
      <c r="CD186" s="112"/>
      <c r="CE186" s="112"/>
      <c r="CF186" s="112"/>
      <c r="CG186" s="112"/>
      <c r="CH186" s="112"/>
      <c r="CI186" s="112"/>
      <c r="CJ186" s="112"/>
      <c r="CK186" s="112"/>
      <c r="CL186" s="112"/>
      <c r="CM186" s="112"/>
      <c r="CN186" s="112"/>
      <c r="CO186" s="112"/>
      <c r="CP186" s="112"/>
      <c r="CQ186" s="112"/>
      <c r="CR186" s="112"/>
      <c r="CS186" s="112"/>
      <c r="CT186" s="112"/>
      <c r="CU186" s="112"/>
      <c r="CV186" s="112"/>
      <c r="CW186" s="112"/>
      <c r="CX186" s="112"/>
      <c r="CY186" s="112"/>
      <c r="CZ186" s="112"/>
      <c r="DA186" s="112"/>
      <c r="DB186" s="112"/>
      <c r="DC186" s="112"/>
      <c r="DD186" s="112"/>
      <c r="DE186" s="112"/>
      <c r="DF186" s="112"/>
      <c r="DG186" s="112"/>
      <c r="DH186" s="112"/>
      <c r="DI186" s="112"/>
      <c r="DJ186" s="112"/>
      <c r="DK186" s="112"/>
      <c r="DL186" s="112"/>
      <c r="DM186" s="112"/>
      <c r="DN186" s="112"/>
      <c r="DO186" s="112"/>
      <c r="DP186" s="112"/>
      <c r="DQ186" s="112"/>
      <c r="DR186" s="112"/>
      <c r="DS186" s="112"/>
      <c r="DT186" s="112"/>
      <c r="DU186" s="112"/>
      <c r="DV186" s="21"/>
      <c r="DW186" s="21"/>
      <c r="DX186" s="21"/>
      <c r="DY186" s="21"/>
      <c r="DZ186" s="21"/>
      <c r="EA186" s="21"/>
      <c r="EB186" s="21"/>
      <c r="EC186" s="21"/>
      <c r="ED186" s="21"/>
      <c r="EE186" s="21"/>
      <c r="EF186" s="21"/>
      <c r="EG186" s="21"/>
      <c r="EH186" s="21"/>
      <c r="EI186" s="21"/>
      <c r="EJ186" s="21"/>
      <c r="EK186" s="21"/>
      <c r="EL186" s="21"/>
      <c r="EM186" s="21"/>
      <c r="EN186" s="21"/>
      <c r="EO186" s="21"/>
    </row>
    <row r="187" spans="1:145" ht="12.75" customHeight="1">
      <c r="A187" s="112"/>
      <c r="B187" s="112"/>
      <c r="C187" s="112"/>
      <c r="D187" s="21"/>
      <c r="E187" s="21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12"/>
      <c r="AG187" s="112"/>
      <c r="AH187" s="112"/>
      <c r="AI187" s="112"/>
      <c r="AJ187" s="112"/>
      <c r="AK187" s="112"/>
      <c r="AL187" s="112"/>
      <c r="AM187" s="112"/>
      <c r="AN187" s="112"/>
      <c r="AO187" s="112"/>
      <c r="AP187" s="112"/>
      <c r="AQ187" s="112"/>
      <c r="AR187" s="112"/>
      <c r="AS187" s="112"/>
      <c r="AT187" s="112"/>
      <c r="AU187" s="112"/>
      <c r="AV187" s="112"/>
      <c r="AW187" s="112"/>
      <c r="AX187" s="112"/>
      <c r="AY187" s="112"/>
      <c r="AZ187" s="112"/>
      <c r="BA187" s="112"/>
      <c r="BB187" s="112"/>
      <c r="BC187" s="112"/>
      <c r="BD187" s="112"/>
      <c r="BE187" s="112"/>
      <c r="BF187" s="112"/>
      <c r="BG187" s="112"/>
      <c r="BH187" s="112"/>
      <c r="BI187" s="112"/>
      <c r="BJ187" s="112"/>
      <c r="BK187" s="112"/>
      <c r="BL187" s="112"/>
      <c r="BM187" s="112"/>
      <c r="BN187" s="112"/>
      <c r="BO187" s="112"/>
      <c r="BP187" s="112"/>
      <c r="BQ187" s="112"/>
      <c r="BR187" s="112"/>
      <c r="BS187" s="112"/>
      <c r="BT187" s="112"/>
      <c r="BU187" s="112"/>
      <c r="BV187" s="112"/>
      <c r="BW187" s="112"/>
      <c r="BX187" s="112"/>
      <c r="BY187" s="112"/>
      <c r="BZ187" s="112"/>
      <c r="CA187" s="112"/>
      <c r="CB187" s="112"/>
      <c r="CC187" s="112"/>
      <c r="CD187" s="112"/>
      <c r="CE187" s="112"/>
      <c r="CF187" s="112"/>
      <c r="CG187" s="112"/>
      <c r="CH187" s="112"/>
      <c r="CI187" s="112"/>
      <c r="CJ187" s="112"/>
      <c r="CK187" s="112"/>
      <c r="CL187" s="112"/>
      <c r="CM187" s="112"/>
      <c r="CN187" s="112"/>
      <c r="CO187" s="112"/>
      <c r="CP187" s="112"/>
      <c r="CQ187" s="112"/>
      <c r="CR187" s="112"/>
      <c r="CS187" s="112"/>
      <c r="CT187" s="112"/>
      <c r="CU187" s="112"/>
      <c r="CV187" s="112"/>
      <c r="CW187" s="112"/>
      <c r="CX187" s="112"/>
      <c r="CY187" s="112"/>
      <c r="CZ187" s="112"/>
      <c r="DA187" s="112"/>
      <c r="DB187" s="112"/>
      <c r="DC187" s="112"/>
      <c r="DD187" s="112"/>
      <c r="DE187" s="112"/>
      <c r="DF187" s="112"/>
      <c r="DG187" s="112"/>
      <c r="DH187" s="112"/>
      <c r="DI187" s="112"/>
      <c r="DJ187" s="112"/>
      <c r="DK187" s="112"/>
      <c r="DL187" s="112"/>
      <c r="DM187" s="112"/>
      <c r="DN187" s="112"/>
      <c r="DO187" s="112"/>
      <c r="DP187" s="112"/>
      <c r="DQ187" s="112"/>
      <c r="DR187" s="112"/>
      <c r="DS187" s="112"/>
      <c r="DT187" s="112"/>
      <c r="DU187" s="112"/>
      <c r="DV187" s="21"/>
      <c r="DW187" s="21"/>
      <c r="DX187" s="21"/>
      <c r="DY187" s="21"/>
      <c r="DZ187" s="21"/>
      <c r="EA187" s="21"/>
      <c r="EB187" s="21"/>
      <c r="EC187" s="21"/>
      <c r="ED187" s="21"/>
      <c r="EE187" s="21"/>
      <c r="EF187" s="21"/>
      <c r="EG187" s="21"/>
      <c r="EH187" s="21"/>
      <c r="EI187" s="21"/>
      <c r="EJ187" s="21"/>
      <c r="EK187" s="21"/>
      <c r="EL187" s="21"/>
      <c r="EM187" s="21"/>
      <c r="EN187" s="21"/>
      <c r="EO187" s="21"/>
    </row>
    <row r="188" spans="1:145" ht="12.75" customHeight="1">
      <c r="A188" s="112"/>
      <c r="B188" s="112"/>
      <c r="C188" s="112"/>
      <c r="D188" s="21"/>
      <c r="E188" s="21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12"/>
      <c r="AG188" s="112"/>
      <c r="AH188" s="112"/>
      <c r="AI188" s="112"/>
      <c r="AJ188" s="112"/>
      <c r="AK188" s="112"/>
      <c r="AL188" s="112"/>
      <c r="AM188" s="112"/>
      <c r="AN188" s="112"/>
      <c r="AO188" s="112"/>
      <c r="AP188" s="112"/>
      <c r="AQ188" s="112"/>
      <c r="AR188" s="112"/>
      <c r="AS188" s="112"/>
      <c r="AT188" s="112"/>
      <c r="AU188" s="112"/>
      <c r="AV188" s="112"/>
      <c r="AW188" s="112"/>
      <c r="AX188" s="112"/>
      <c r="AY188" s="112"/>
      <c r="AZ188" s="112"/>
      <c r="BA188" s="112"/>
      <c r="BB188" s="112"/>
      <c r="BC188" s="112"/>
      <c r="BD188" s="112"/>
      <c r="BE188" s="112"/>
      <c r="BF188" s="112"/>
      <c r="BG188" s="112"/>
      <c r="BH188" s="112"/>
      <c r="BI188" s="112"/>
      <c r="BJ188" s="112"/>
      <c r="BK188" s="112"/>
      <c r="BL188" s="112"/>
      <c r="BM188" s="112"/>
      <c r="BN188" s="112"/>
      <c r="BO188" s="112"/>
      <c r="BP188" s="112"/>
      <c r="BQ188" s="112"/>
      <c r="BR188" s="112"/>
      <c r="BS188" s="112"/>
      <c r="BT188" s="112"/>
      <c r="BU188" s="112"/>
      <c r="BV188" s="112"/>
      <c r="BW188" s="112"/>
      <c r="BX188" s="112"/>
      <c r="BY188" s="112"/>
      <c r="BZ188" s="112"/>
      <c r="CA188" s="112"/>
      <c r="CB188" s="112"/>
      <c r="CC188" s="112"/>
      <c r="CD188" s="112"/>
      <c r="CE188" s="112"/>
      <c r="CF188" s="112"/>
      <c r="CG188" s="112"/>
      <c r="CH188" s="112"/>
      <c r="CI188" s="112"/>
      <c r="CJ188" s="112"/>
      <c r="CK188" s="112"/>
      <c r="CL188" s="112"/>
      <c r="CM188" s="112"/>
      <c r="CN188" s="112"/>
      <c r="CO188" s="112"/>
      <c r="CP188" s="112"/>
      <c r="CQ188" s="112"/>
      <c r="CR188" s="112"/>
      <c r="CS188" s="112"/>
      <c r="CT188" s="112"/>
      <c r="CU188" s="112"/>
      <c r="CV188" s="112"/>
      <c r="CW188" s="112"/>
      <c r="CX188" s="112"/>
      <c r="CY188" s="112"/>
      <c r="CZ188" s="112"/>
      <c r="DA188" s="112"/>
      <c r="DB188" s="112"/>
      <c r="DC188" s="112"/>
      <c r="DD188" s="112"/>
      <c r="DE188" s="112"/>
      <c r="DF188" s="112"/>
      <c r="DG188" s="112"/>
      <c r="DH188" s="112"/>
      <c r="DI188" s="112"/>
      <c r="DJ188" s="112"/>
      <c r="DK188" s="112"/>
      <c r="DL188" s="112"/>
      <c r="DM188" s="112"/>
      <c r="DN188" s="112"/>
      <c r="DO188" s="112"/>
      <c r="DP188" s="112"/>
      <c r="DQ188" s="112"/>
      <c r="DR188" s="112"/>
      <c r="DS188" s="112"/>
      <c r="DT188" s="112"/>
      <c r="DU188" s="112"/>
      <c r="DV188" s="21"/>
      <c r="DW188" s="21"/>
      <c r="DX188" s="21"/>
      <c r="DY188" s="21"/>
      <c r="DZ188" s="21"/>
      <c r="EA188" s="21"/>
      <c r="EB188" s="21"/>
      <c r="EC188" s="21"/>
      <c r="ED188" s="21"/>
      <c r="EE188" s="21"/>
      <c r="EF188" s="21"/>
      <c r="EG188" s="21"/>
      <c r="EH188" s="21"/>
      <c r="EI188" s="21"/>
      <c r="EJ188" s="21"/>
      <c r="EK188" s="21"/>
      <c r="EL188" s="21"/>
      <c r="EM188" s="21"/>
      <c r="EN188" s="21"/>
      <c r="EO188" s="21"/>
    </row>
    <row r="189" spans="1:145" ht="12.75" customHeight="1">
      <c r="A189" s="112"/>
      <c r="B189" s="112"/>
      <c r="C189" s="112"/>
      <c r="D189" s="21"/>
      <c r="E189" s="21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12"/>
      <c r="AG189" s="112"/>
      <c r="AH189" s="112"/>
      <c r="AI189" s="112"/>
      <c r="AJ189" s="112"/>
      <c r="AK189" s="112"/>
      <c r="AL189" s="112"/>
      <c r="AM189" s="112"/>
      <c r="AN189" s="112"/>
      <c r="AO189" s="112"/>
      <c r="AP189" s="112"/>
      <c r="AQ189" s="112"/>
      <c r="AR189" s="112"/>
      <c r="AS189" s="112"/>
      <c r="AT189" s="112"/>
      <c r="AU189" s="112"/>
      <c r="AV189" s="112"/>
      <c r="AW189" s="112"/>
      <c r="AX189" s="112"/>
      <c r="AY189" s="112"/>
      <c r="AZ189" s="112"/>
      <c r="BA189" s="112"/>
      <c r="BB189" s="112"/>
      <c r="BC189" s="112"/>
      <c r="BD189" s="112"/>
      <c r="BE189" s="112"/>
      <c r="BF189" s="112"/>
      <c r="BG189" s="112"/>
      <c r="BH189" s="112"/>
      <c r="BI189" s="112"/>
      <c r="BJ189" s="112"/>
      <c r="BK189" s="112"/>
      <c r="BL189" s="112"/>
      <c r="BM189" s="112"/>
      <c r="BN189" s="112"/>
      <c r="BO189" s="112"/>
      <c r="BP189" s="112"/>
      <c r="BQ189" s="112"/>
      <c r="BR189" s="112"/>
      <c r="BS189" s="112"/>
      <c r="BT189" s="112"/>
      <c r="BU189" s="112"/>
      <c r="BV189" s="112"/>
      <c r="BW189" s="112"/>
      <c r="BX189" s="112"/>
      <c r="BY189" s="112"/>
      <c r="BZ189" s="112"/>
      <c r="CA189" s="112"/>
      <c r="CB189" s="112"/>
      <c r="CC189" s="112"/>
      <c r="CD189" s="112"/>
      <c r="CE189" s="112"/>
      <c r="CF189" s="112"/>
      <c r="CG189" s="112"/>
      <c r="CH189" s="112"/>
      <c r="CI189" s="112"/>
      <c r="CJ189" s="112"/>
      <c r="CK189" s="112"/>
      <c r="CL189" s="112"/>
      <c r="CM189" s="112"/>
      <c r="CN189" s="112"/>
      <c r="CO189" s="112"/>
      <c r="CP189" s="112"/>
      <c r="CQ189" s="112"/>
      <c r="CR189" s="112"/>
      <c r="CS189" s="112"/>
      <c r="CT189" s="112"/>
      <c r="CU189" s="112"/>
      <c r="CV189" s="112"/>
      <c r="CW189" s="112"/>
      <c r="CX189" s="112"/>
      <c r="CY189" s="112"/>
      <c r="CZ189" s="112"/>
      <c r="DA189" s="112"/>
      <c r="DB189" s="112"/>
      <c r="DC189" s="112"/>
      <c r="DD189" s="112"/>
      <c r="DE189" s="112"/>
      <c r="DF189" s="112"/>
      <c r="DG189" s="112"/>
      <c r="DH189" s="112"/>
      <c r="DI189" s="112"/>
      <c r="DJ189" s="112"/>
      <c r="DK189" s="112"/>
      <c r="DL189" s="112"/>
      <c r="DM189" s="112"/>
      <c r="DN189" s="112"/>
      <c r="DO189" s="112"/>
      <c r="DP189" s="112"/>
      <c r="DQ189" s="112"/>
      <c r="DR189" s="112"/>
      <c r="DS189" s="112"/>
      <c r="DT189" s="112"/>
      <c r="DU189" s="112"/>
      <c r="DV189" s="21"/>
      <c r="DW189" s="21"/>
      <c r="DX189" s="21"/>
      <c r="DY189" s="21"/>
      <c r="DZ189" s="21"/>
      <c r="EA189" s="21"/>
      <c r="EB189" s="21"/>
      <c r="EC189" s="21"/>
      <c r="ED189" s="21"/>
      <c r="EE189" s="21"/>
      <c r="EF189" s="21"/>
      <c r="EG189" s="21"/>
      <c r="EH189" s="21"/>
      <c r="EI189" s="21"/>
      <c r="EJ189" s="21"/>
      <c r="EK189" s="21"/>
      <c r="EL189" s="21"/>
      <c r="EM189" s="21"/>
      <c r="EN189" s="21"/>
      <c r="EO189" s="21"/>
    </row>
    <row r="190" spans="1:145" ht="12.75" customHeight="1">
      <c r="A190" s="112"/>
      <c r="B190" s="112"/>
      <c r="C190" s="112"/>
      <c r="D190" s="21"/>
      <c r="E190" s="21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12"/>
      <c r="AG190" s="112"/>
      <c r="AH190" s="112"/>
      <c r="AI190" s="112"/>
      <c r="AJ190" s="112"/>
      <c r="AK190" s="112"/>
      <c r="AL190" s="112"/>
      <c r="AM190" s="112"/>
      <c r="AN190" s="112"/>
      <c r="AO190" s="112"/>
      <c r="AP190" s="112"/>
      <c r="AQ190" s="112"/>
      <c r="AR190" s="112"/>
      <c r="AS190" s="112"/>
      <c r="AT190" s="112"/>
      <c r="AU190" s="112"/>
      <c r="AV190" s="112"/>
      <c r="AW190" s="112"/>
      <c r="AX190" s="112"/>
      <c r="AY190" s="112"/>
      <c r="AZ190" s="112"/>
      <c r="BA190" s="112"/>
      <c r="BB190" s="112"/>
      <c r="BC190" s="112"/>
      <c r="BD190" s="112"/>
      <c r="BE190" s="112"/>
      <c r="BF190" s="112"/>
      <c r="BG190" s="112"/>
      <c r="BH190" s="112"/>
      <c r="BI190" s="112"/>
      <c r="BJ190" s="112"/>
      <c r="BK190" s="112"/>
      <c r="BL190" s="112"/>
      <c r="BM190" s="112"/>
      <c r="BN190" s="112"/>
      <c r="BO190" s="112"/>
      <c r="BP190" s="112"/>
      <c r="BQ190" s="112"/>
      <c r="BR190" s="112"/>
      <c r="BS190" s="112"/>
      <c r="BT190" s="112"/>
      <c r="BU190" s="112"/>
      <c r="BV190" s="112"/>
      <c r="BW190" s="112"/>
      <c r="BX190" s="112"/>
      <c r="BY190" s="112"/>
      <c r="BZ190" s="112"/>
      <c r="CA190" s="112"/>
      <c r="CB190" s="112"/>
      <c r="CC190" s="112"/>
      <c r="CD190" s="112"/>
      <c r="CE190" s="112"/>
      <c r="CF190" s="112"/>
      <c r="CG190" s="112"/>
      <c r="CH190" s="112"/>
      <c r="CI190" s="112"/>
      <c r="CJ190" s="112"/>
      <c r="CK190" s="112"/>
      <c r="CL190" s="112"/>
      <c r="CM190" s="112"/>
      <c r="CN190" s="112"/>
      <c r="CO190" s="112"/>
      <c r="CP190" s="112"/>
      <c r="CQ190" s="112"/>
      <c r="CR190" s="112"/>
      <c r="CS190" s="112"/>
      <c r="CT190" s="112"/>
      <c r="CU190" s="112"/>
      <c r="CV190" s="112"/>
      <c r="CW190" s="112"/>
      <c r="CX190" s="112"/>
      <c r="CY190" s="112"/>
      <c r="CZ190" s="112"/>
      <c r="DA190" s="112"/>
      <c r="DB190" s="112"/>
      <c r="DC190" s="112"/>
      <c r="DD190" s="112"/>
      <c r="DE190" s="112"/>
      <c r="DF190" s="112"/>
      <c r="DG190" s="112"/>
      <c r="DH190" s="112"/>
      <c r="DI190" s="112"/>
      <c r="DJ190" s="112"/>
      <c r="DK190" s="112"/>
      <c r="DL190" s="112"/>
      <c r="DM190" s="112"/>
      <c r="DN190" s="112"/>
      <c r="DO190" s="112"/>
      <c r="DP190" s="112"/>
      <c r="DQ190" s="112"/>
      <c r="DR190" s="112"/>
      <c r="DS190" s="112"/>
      <c r="DT190" s="112"/>
      <c r="DU190" s="112"/>
      <c r="DV190" s="21"/>
      <c r="DW190" s="21"/>
      <c r="DX190" s="21"/>
      <c r="DY190" s="21"/>
      <c r="DZ190" s="21"/>
      <c r="EA190" s="21"/>
      <c r="EB190" s="21"/>
      <c r="EC190" s="21"/>
      <c r="ED190" s="21"/>
      <c r="EE190" s="21"/>
      <c r="EF190" s="21"/>
      <c r="EG190" s="21"/>
      <c r="EH190" s="21"/>
      <c r="EI190" s="21"/>
      <c r="EJ190" s="21"/>
      <c r="EK190" s="21"/>
      <c r="EL190" s="21"/>
      <c r="EM190" s="21"/>
      <c r="EN190" s="21"/>
      <c r="EO190" s="21"/>
    </row>
    <row r="191" spans="1:145" ht="12.75" customHeight="1">
      <c r="A191" s="112"/>
      <c r="B191" s="112"/>
      <c r="C191" s="112"/>
      <c r="D191" s="21"/>
      <c r="E191" s="21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12"/>
      <c r="AG191" s="112"/>
      <c r="AH191" s="112"/>
      <c r="AI191" s="112"/>
      <c r="AJ191" s="112"/>
      <c r="AK191" s="112"/>
      <c r="AL191" s="112"/>
      <c r="AM191" s="112"/>
      <c r="AN191" s="112"/>
      <c r="AO191" s="112"/>
      <c r="AP191" s="112"/>
      <c r="AQ191" s="112"/>
      <c r="AR191" s="112"/>
      <c r="AS191" s="112"/>
      <c r="AT191" s="112"/>
      <c r="AU191" s="112"/>
      <c r="AV191" s="112"/>
      <c r="AW191" s="112"/>
      <c r="AX191" s="112"/>
      <c r="AY191" s="112"/>
      <c r="AZ191" s="112"/>
      <c r="BA191" s="112"/>
      <c r="BB191" s="112"/>
      <c r="BC191" s="112"/>
      <c r="BD191" s="112"/>
      <c r="BE191" s="112"/>
      <c r="BF191" s="112"/>
      <c r="BG191" s="112"/>
      <c r="BH191" s="112"/>
      <c r="BI191" s="112"/>
      <c r="BJ191" s="112"/>
      <c r="BK191" s="112"/>
      <c r="BL191" s="112"/>
      <c r="BM191" s="112"/>
      <c r="BN191" s="112"/>
      <c r="BO191" s="112"/>
      <c r="BP191" s="112"/>
      <c r="BQ191" s="112"/>
      <c r="BR191" s="112"/>
      <c r="BS191" s="112"/>
      <c r="BT191" s="112"/>
      <c r="BU191" s="112"/>
      <c r="BV191" s="112"/>
      <c r="BW191" s="112"/>
      <c r="BX191" s="112"/>
      <c r="BY191" s="112"/>
      <c r="BZ191" s="112"/>
      <c r="CA191" s="112"/>
      <c r="CB191" s="112"/>
      <c r="CC191" s="112"/>
      <c r="CD191" s="112"/>
      <c r="CE191" s="112"/>
      <c r="CF191" s="112"/>
      <c r="CG191" s="112"/>
      <c r="CH191" s="112"/>
      <c r="CI191" s="112"/>
      <c r="CJ191" s="112"/>
      <c r="CK191" s="112"/>
      <c r="CL191" s="112"/>
      <c r="CM191" s="112"/>
      <c r="CN191" s="112"/>
      <c r="CO191" s="112"/>
      <c r="CP191" s="112"/>
      <c r="CQ191" s="112"/>
      <c r="CR191" s="112"/>
      <c r="CS191" s="112"/>
      <c r="CT191" s="112"/>
      <c r="CU191" s="112"/>
      <c r="CV191" s="112"/>
      <c r="CW191" s="112"/>
      <c r="CX191" s="112"/>
      <c r="CY191" s="112"/>
      <c r="CZ191" s="112"/>
      <c r="DA191" s="112"/>
      <c r="DB191" s="112"/>
      <c r="DC191" s="112"/>
      <c r="DD191" s="112"/>
      <c r="DE191" s="112"/>
      <c r="DF191" s="112"/>
      <c r="DG191" s="112"/>
      <c r="DH191" s="112"/>
      <c r="DI191" s="112"/>
      <c r="DJ191" s="112"/>
      <c r="DK191" s="112"/>
      <c r="DL191" s="112"/>
      <c r="DM191" s="112"/>
      <c r="DN191" s="112"/>
      <c r="DO191" s="112"/>
      <c r="DP191" s="112"/>
      <c r="DQ191" s="112"/>
      <c r="DR191" s="112"/>
      <c r="DS191" s="112"/>
      <c r="DT191" s="112"/>
      <c r="DU191" s="112"/>
      <c r="DV191" s="21"/>
      <c r="DW191" s="21"/>
      <c r="DX191" s="21"/>
      <c r="DY191" s="21"/>
      <c r="DZ191" s="21"/>
      <c r="EA191" s="21"/>
      <c r="EB191" s="21"/>
      <c r="EC191" s="21"/>
      <c r="ED191" s="21"/>
      <c r="EE191" s="21"/>
      <c r="EF191" s="21"/>
      <c r="EG191" s="21"/>
      <c r="EH191" s="21"/>
      <c r="EI191" s="21"/>
      <c r="EJ191" s="21"/>
      <c r="EK191" s="21"/>
      <c r="EL191" s="21"/>
      <c r="EM191" s="21"/>
      <c r="EN191" s="21"/>
      <c r="EO191" s="21"/>
    </row>
    <row r="192" spans="1:145" ht="12.75" customHeight="1">
      <c r="A192" s="112"/>
      <c r="B192" s="112"/>
      <c r="C192" s="112"/>
      <c r="D192" s="21"/>
      <c r="E192" s="21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12"/>
      <c r="AG192" s="112"/>
      <c r="AH192" s="112"/>
      <c r="AI192" s="112"/>
      <c r="AJ192" s="112"/>
      <c r="AK192" s="112"/>
      <c r="AL192" s="112"/>
      <c r="AM192" s="112"/>
      <c r="AN192" s="112"/>
      <c r="AO192" s="112"/>
      <c r="AP192" s="112"/>
      <c r="AQ192" s="112"/>
      <c r="AR192" s="112"/>
      <c r="AS192" s="112"/>
      <c r="AT192" s="112"/>
      <c r="AU192" s="112"/>
      <c r="AV192" s="112"/>
      <c r="AW192" s="112"/>
      <c r="AX192" s="112"/>
      <c r="AY192" s="112"/>
      <c r="AZ192" s="112"/>
      <c r="BA192" s="112"/>
      <c r="BB192" s="112"/>
      <c r="BC192" s="112"/>
      <c r="BD192" s="112"/>
      <c r="BE192" s="112"/>
      <c r="BF192" s="112"/>
      <c r="BG192" s="112"/>
      <c r="BH192" s="112"/>
      <c r="BI192" s="112"/>
      <c r="BJ192" s="112"/>
      <c r="BK192" s="112"/>
      <c r="BL192" s="112"/>
      <c r="BM192" s="112"/>
      <c r="BN192" s="112"/>
      <c r="BO192" s="112"/>
      <c r="BP192" s="112"/>
      <c r="BQ192" s="112"/>
      <c r="BR192" s="112"/>
      <c r="BS192" s="112"/>
      <c r="BT192" s="112"/>
      <c r="BU192" s="112"/>
      <c r="BV192" s="112"/>
      <c r="BW192" s="112"/>
      <c r="BX192" s="112"/>
      <c r="BY192" s="112"/>
      <c r="BZ192" s="112"/>
      <c r="CA192" s="112"/>
      <c r="CB192" s="112"/>
      <c r="CC192" s="112"/>
      <c r="CD192" s="112"/>
      <c r="CE192" s="112"/>
      <c r="CF192" s="112"/>
      <c r="CG192" s="112"/>
      <c r="CH192" s="112"/>
      <c r="CI192" s="112"/>
      <c r="CJ192" s="112"/>
      <c r="CK192" s="112"/>
      <c r="CL192" s="112"/>
      <c r="CM192" s="112"/>
      <c r="CN192" s="112"/>
      <c r="CO192" s="112"/>
      <c r="CP192" s="112"/>
      <c r="CQ192" s="112"/>
      <c r="CR192" s="112"/>
      <c r="CS192" s="112"/>
      <c r="CT192" s="112"/>
      <c r="CU192" s="112"/>
      <c r="CV192" s="112"/>
      <c r="CW192" s="112"/>
      <c r="CX192" s="112"/>
      <c r="CY192" s="112"/>
      <c r="CZ192" s="112"/>
      <c r="DA192" s="112"/>
      <c r="DB192" s="112"/>
      <c r="DC192" s="112"/>
      <c r="DD192" s="112"/>
      <c r="DE192" s="112"/>
      <c r="DF192" s="112"/>
      <c r="DG192" s="112"/>
      <c r="DH192" s="112"/>
      <c r="DI192" s="112"/>
      <c r="DJ192" s="112"/>
      <c r="DK192" s="112"/>
      <c r="DL192" s="112"/>
      <c r="DM192" s="112"/>
      <c r="DN192" s="112"/>
      <c r="DO192" s="112"/>
      <c r="DP192" s="112"/>
      <c r="DQ192" s="112"/>
      <c r="DR192" s="112"/>
      <c r="DS192" s="112"/>
      <c r="DT192" s="112"/>
      <c r="DU192" s="112"/>
      <c r="DV192" s="21"/>
      <c r="DW192" s="21"/>
      <c r="DX192" s="21"/>
      <c r="DY192" s="21"/>
      <c r="DZ192" s="21"/>
      <c r="EA192" s="21"/>
      <c r="EB192" s="21"/>
      <c r="EC192" s="21"/>
      <c r="ED192" s="21"/>
      <c r="EE192" s="21"/>
      <c r="EF192" s="21"/>
      <c r="EG192" s="21"/>
      <c r="EH192" s="21"/>
      <c r="EI192" s="21"/>
      <c r="EJ192" s="21"/>
      <c r="EK192" s="21"/>
      <c r="EL192" s="21"/>
      <c r="EM192" s="21"/>
      <c r="EN192" s="21"/>
      <c r="EO192" s="21"/>
    </row>
    <row r="193" spans="1:145" ht="12.75" customHeight="1">
      <c r="A193" s="112"/>
      <c r="B193" s="112"/>
      <c r="C193" s="112"/>
      <c r="D193" s="21"/>
      <c r="E193" s="21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12"/>
      <c r="AG193" s="112"/>
      <c r="AH193" s="112"/>
      <c r="AI193" s="112"/>
      <c r="AJ193" s="112"/>
      <c r="AK193" s="112"/>
      <c r="AL193" s="112"/>
      <c r="AM193" s="112"/>
      <c r="AN193" s="112"/>
      <c r="AO193" s="112"/>
      <c r="AP193" s="112"/>
      <c r="AQ193" s="112"/>
      <c r="AR193" s="112"/>
      <c r="AS193" s="112"/>
      <c r="AT193" s="112"/>
      <c r="AU193" s="112"/>
      <c r="AV193" s="112"/>
      <c r="AW193" s="112"/>
      <c r="AX193" s="112"/>
      <c r="AY193" s="112"/>
      <c r="AZ193" s="112"/>
      <c r="BA193" s="112"/>
      <c r="BB193" s="112"/>
      <c r="BC193" s="112"/>
      <c r="BD193" s="112"/>
      <c r="BE193" s="112"/>
      <c r="BF193" s="112"/>
      <c r="BG193" s="112"/>
      <c r="BH193" s="112"/>
      <c r="BI193" s="112"/>
      <c r="BJ193" s="112"/>
      <c r="BK193" s="112"/>
      <c r="BL193" s="112"/>
      <c r="BM193" s="112"/>
      <c r="BN193" s="112"/>
      <c r="BO193" s="112"/>
      <c r="BP193" s="112"/>
      <c r="BQ193" s="112"/>
      <c r="BR193" s="112"/>
      <c r="BS193" s="112"/>
      <c r="BT193" s="112"/>
      <c r="BU193" s="112"/>
      <c r="BV193" s="112"/>
      <c r="BW193" s="112"/>
      <c r="BX193" s="112"/>
      <c r="BY193" s="112"/>
      <c r="BZ193" s="112"/>
      <c r="CA193" s="112"/>
      <c r="CB193" s="112"/>
      <c r="CC193" s="112"/>
      <c r="CD193" s="112"/>
      <c r="CE193" s="112"/>
      <c r="CF193" s="112"/>
      <c r="CG193" s="112"/>
      <c r="CH193" s="112"/>
      <c r="CI193" s="112"/>
      <c r="CJ193" s="112"/>
      <c r="CK193" s="112"/>
      <c r="CL193" s="112"/>
      <c r="CM193" s="112"/>
      <c r="CN193" s="112"/>
      <c r="CO193" s="112"/>
      <c r="CP193" s="112"/>
      <c r="CQ193" s="112"/>
      <c r="CR193" s="112"/>
      <c r="CS193" s="112"/>
      <c r="CT193" s="112"/>
      <c r="CU193" s="112"/>
      <c r="CV193" s="112"/>
      <c r="CW193" s="112"/>
      <c r="CX193" s="112"/>
      <c r="CY193" s="112"/>
      <c r="CZ193" s="112"/>
      <c r="DA193" s="112"/>
      <c r="DB193" s="112"/>
      <c r="DC193" s="112"/>
      <c r="DD193" s="112"/>
      <c r="DE193" s="112"/>
      <c r="DF193" s="112"/>
      <c r="DG193" s="112"/>
      <c r="DH193" s="112"/>
      <c r="DI193" s="112"/>
      <c r="DJ193" s="112"/>
      <c r="DK193" s="112"/>
      <c r="DL193" s="112"/>
      <c r="DM193" s="112"/>
      <c r="DN193" s="112"/>
      <c r="DO193" s="112"/>
      <c r="DP193" s="112"/>
      <c r="DQ193" s="112"/>
      <c r="DR193" s="112"/>
      <c r="DS193" s="112"/>
      <c r="DT193" s="112"/>
      <c r="DU193" s="112"/>
      <c r="DV193" s="21"/>
      <c r="DW193" s="21"/>
      <c r="DX193" s="21"/>
      <c r="DY193" s="21"/>
      <c r="DZ193" s="21"/>
      <c r="EA193" s="21"/>
      <c r="EB193" s="21"/>
      <c r="EC193" s="21"/>
      <c r="ED193" s="21"/>
      <c r="EE193" s="21"/>
      <c r="EF193" s="21"/>
      <c r="EG193" s="21"/>
      <c r="EH193" s="21"/>
      <c r="EI193" s="21"/>
      <c r="EJ193" s="21"/>
      <c r="EK193" s="21"/>
      <c r="EL193" s="21"/>
      <c r="EM193" s="21"/>
      <c r="EN193" s="21"/>
      <c r="EO193" s="21"/>
    </row>
    <row r="194" spans="1:145" ht="12.75" customHeight="1">
      <c r="A194" s="112"/>
      <c r="B194" s="112"/>
      <c r="C194" s="112"/>
      <c r="D194" s="21"/>
      <c r="E194" s="21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12"/>
      <c r="AG194" s="112"/>
      <c r="AH194" s="112"/>
      <c r="AI194" s="112"/>
      <c r="AJ194" s="112"/>
      <c r="AK194" s="112"/>
      <c r="AL194" s="112"/>
      <c r="AM194" s="112"/>
      <c r="AN194" s="112"/>
      <c r="AO194" s="112"/>
      <c r="AP194" s="112"/>
      <c r="AQ194" s="112"/>
      <c r="AR194" s="112"/>
      <c r="AS194" s="112"/>
      <c r="AT194" s="112"/>
      <c r="AU194" s="112"/>
      <c r="AV194" s="112"/>
      <c r="AW194" s="112"/>
      <c r="AX194" s="112"/>
      <c r="AY194" s="112"/>
      <c r="AZ194" s="112"/>
      <c r="BA194" s="112"/>
      <c r="BB194" s="112"/>
      <c r="BC194" s="112"/>
      <c r="BD194" s="112"/>
      <c r="BE194" s="112"/>
      <c r="BF194" s="112"/>
      <c r="BG194" s="112"/>
      <c r="BH194" s="112"/>
      <c r="BI194" s="112"/>
      <c r="BJ194" s="112"/>
      <c r="BK194" s="112"/>
      <c r="BL194" s="112"/>
      <c r="BM194" s="112"/>
      <c r="BN194" s="112"/>
      <c r="BO194" s="112"/>
      <c r="BP194" s="112"/>
      <c r="BQ194" s="112"/>
      <c r="BR194" s="112"/>
      <c r="BS194" s="112"/>
      <c r="BT194" s="112"/>
      <c r="BU194" s="112"/>
      <c r="BV194" s="112"/>
      <c r="BW194" s="112"/>
      <c r="BX194" s="112"/>
      <c r="BY194" s="112"/>
      <c r="BZ194" s="112"/>
      <c r="CA194" s="112"/>
      <c r="CB194" s="112"/>
      <c r="CC194" s="112"/>
      <c r="CD194" s="112"/>
      <c r="CE194" s="112"/>
      <c r="CF194" s="112"/>
      <c r="CG194" s="112"/>
      <c r="CH194" s="112"/>
      <c r="CI194" s="112"/>
      <c r="CJ194" s="112"/>
      <c r="CK194" s="112"/>
      <c r="CL194" s="112"/>
      <c r="CM194" s="112"/>
      <c r="CN194" s="112"/>
      <c r="CO194" s="112"/>
      <c r="CP194" s="112"/>
      <c r="CQ194" s="112"/>
      <c r="CR194" s="112"/>
      <c r="CS194" s="112"/>
      <c r="CT194" s="112"/>
      <c r="CU194" s="112"/>
      <c r="CV194" s="112"/>
      <c r="CW194" s="112"/>
      <c r="CX194" s="112"/>
      <c r="CY194" s="112"/>
      <c r="CZ194" s="112"/>
      <c r="DA194" s="112"/>
      <c r="DB194" s="112"/>
      <c r="DC194" s="112"/>
      <c r="DD194" s="112"/>
      <c r="DE194" s="112"/>
      <c r="DF194" s="112"/>
      <c r="DG194" s="112"/>
      <c r="DH194" s="112"/>
      <c r="DI194" s="112"/>
      <c r="DJ194" s="112"/>
      <c r="DK194" s="112"/>
      <c r="DL194" s="112"/>
      <c r="DM194" s="112"/>
      <c r="DN194" s="112"/>
      <c r="DO194" s="112"/>
      <c r="DP194" s="112"/>
      <c r="DQ194" s="112"/>
      <c r="DR194" s="112"/>
      <c r="DS194" s="112"/>
      <c r="DT194" s="112"/>
      <c r="DU194" s="112"/>
      <c r="DV194" s="21"/>
      <c r="DW194" s="21"/>
      <c r="DX194" s="21"/>
      <c r="DY194" s="21"/>
      <c r="DZ194" s="21"/>
      <c r="EA194" s="21"/>
      <c r="EB194" s="21"/>
      <c r="EC194" s="21"/>
      <c r="ED194" s="21"/>
      <c r="EE194" s="21"/>
      <c r="EF194" s="21"/>
      <c r="EG194" s="21"/>
      <c r="EH194" s="21"/>
      <c r="EI194" s="21"/>
      <c r="EJ194" s="21"/>
      <c r="EK194" s="21"/>
      <c r="EL194" s="21"/>
      <c r="EM194" s="21"/>
      <c r="EN194" s="21"/>
      <c r="EO194" s="21"/>
    </row>
    <row r="195" spans="1:145" ht="12.75" customHeight="1">
      <c r="A195" s="112"/>
      <c r="B195" s="112"/>
      <c r="C195" s="112"/>
      <c r="D195" s="21"/>
      <c r="E195" s="21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12"/>
      <c r="AG195" s="112"/>
      <c r="AH195" s="112"/>
      <c r="AI195" s="112"/>
      <c r="AJ195" s="112"/>
      <c r="AK195" s="112"/>
      <c r="AL195" s="112"/>
      <c r="AM195" s="112"/>
      <c r="AN195" s="112"/>
      <c r="AO195" s="112"/>
      <c r="AP195" s="112"/>
      <c r="AQ195" s="112"/>
      <c r="AR195" s="112"/>
      <c r="AS195" s="112"/>
      <c r="AT195" s="112"/>
      <c r="AU195" s="112"/>
      <c r="AV195" s="112"/>
      <c r="AW195" s="112"/>
      <c r="AX195" s="112"/>
      <c r="AY195" s="112"/>
      <c r="AZ195" s="112"/>
      <c r="BA195" s="112"/>
      <c r="BB195" s="112"/>
      <c r="BC195" s="112"/>
      <c r="BD195" s="112"/>
      <c r="BE195" s="112"/>
      <c r="BF195" s="112"/>
      <c r="BG195" s="112"/>
      <c r="BH195" s="112"/>
      <c r="BI195" s="112"/>
      <c r="BJ195" s="112"/>
      <c r="BK195" s="112"/>
      <c r="BL195" s="112"/>
      <c r="BM195" s="112"/>
      <c r="BN195" s="112"/>
      <c r="BO195" s="112"/>
      <c r="BP195" s="112"/>
      <c r="BQ195" s="112"/>
      <c r="BR195" s="112"/>
      <c r="BS195" s="112"/>
      <c r="BT195" s="112"/>
      <c r="BU195" s="112"/>
      <c r="BV195" s="112"/>
      <c r="BW195" s="112"/>
      <c r="BX195" s="112"/>
      <c r="BY195" s="112"/>
      <c r="BZ195" s="112"/>
      <c r="CA195" s="112"/>
      <c r="CB195" s="112"/>
      <c r="CC195" s="112"/>
      <c r="CD195" s="112"/>
      <c r="CE195" s="112"/>
      <c r="CF195" s="112"/>
      <c r="CG195" s="112"/>
      <c r="CH195" s="112"/>
      <c r="CI195" s="112"/>
      <c r="CJ195" s="112"/>
      <c r="CK195" s="112"/>
      <c r="CL195" s="112"/>
      <c r="CM195" s="112"/>
      <c r="CN195" s="112"/>
      <c r="CO195" s="112"/>
      <c r="CP195" s="112"/>
      <c r="CQ195" s="112"/>
      <c r="CR195" s="112"/>
      <c r="CS195" s="112"/>
      <c r="CT195" s="112"/>
      <c r="CU195" s="112"/>
      <c r="CV195" s="112"/>
      <c r="CW195" s="112"/>
      <c r="CX195" s="112"/>
      <c r="CY195" s="112"/>
      <c r="CZ195" s="112"/>
      <c r="DA195" s="112"/>
      <c r="DB195" s="112"/>
      <c r="DC195" s="112"/>
      <c r="DD195" s="112"/>
      <c r="DE195" s="112"/>
      <c r="DF195" s="112"/>
      <c r="DG195" s="112"/>
      <c r="DH195" s="112"/>
      <c r="DI195" s="112"/>
      <c r="DJ195" s="112"/>
      <c r="DK195" s="112"/>
      <c r="DL195" s="112"/>
      <c r="DM195" s="112"/>
      <c r="DN195" s="112"/>
      <c r="DO195" s="112"/>
      <c r="DP195" s="112"/>
      <c r="DQ195" s="112"/>
      <c r="DR195" s="112"/>
      <c r="DS195" s="112"/>
      <c r="DT195" s="112"/>
      <c r="DU195" s="112"/>
      <c r="DV195" s="21"/>
      <c r="DW195" s="21"/>
      <c r="DX195" s="21"/>
      <c r="DY195" s="21"/>
      <c r="DZ195" s="21"/>
      <c r="EA195" s="21"/>
      <c r="EB195" s="21"/>
      <c r="EC195" s="21"/>
      <c r="ED195" s="21"/>
      <c r="EE195" s="21"/>
      <c r="EF195" s="21"/>
      <c r="EG195" s="21"/>
      <c r="EH195" s="21"/>
      <c r="EI195" s="21"/>
      <c r="EJ195" s="21"/>
      <c r="EK195" s="21"/>
      <c r="EL195" s="21"/>
      <c r="EM195" s="21"/>
      <c r="EN195" s="21"/>
      <c r="EO195" s="21"/>
    </row>
    <row r="196" spans="1:145" ht="12.75" customHeight="1">
      <c r="A196" s="112"/>
      <c r="B196" s="112"/>
      <c r="C196" s="112"/>
      <c r="D196" s="21"/>
      <c r="E196" s="21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12"/>
      <c r="AG196" s="112"/>
      <c r="AH196" s="112"/>
      <c r="AI196" s="112"/>
      <c r="AJ196" s="112"/>
      <c r="AK196" s="112"/>
      <c r="AL196" s="112"/>
      <c r="AM196" s="112"/>
      <c r="AN196" s="112"/>
      <c r="AO196" s="112"/>
      <c r="AP196" s="112"/>
      <c r="AQ196" s="112"/>
      <c r="AR196" s="112"/>
      <c r="AS196" s="112"/>
      <c r="AT196" s="112"/>
      <c r="AU196" s="112"/>
      <c r="AV196" s="112"/>
      <c r="AW196" s="112"/>
      <c r="AX196" s="112"/>
      <c r="AY196" s="112"/>
      <c r="AZ196" s="112"/>
      <c r="BA196" s="112"/>
      <c r="BB196" s="112"/>
      <c r="BC196" s="112"/>
      <c r="BD196" s="112"/>
      <c r="BE196" s="112"/>
      <c r="BF196" s="112"/>
      <c r="BG196" s="112"/>
      <c r="BH196" s="112"/>
      <c r="BI196" s="112"/>
      <c r="BJ196" s="112"/>
      <c r="BK196" s="112"/>
      <c r="BL196" s="112"/>
      <c r="BM196" s="112"/>
      <c r="BN196" s="112"/>
      <c r="BO196" s="112"/>
      <c r="BP196" s="112"/>
      <c r="BQ196" s="112"/>
      <c r="BR196" s="112"/>
      <c r="BS196" s="112"/>
      <c r="BT196" s="112"/>
      <c r="BU196" s="112"/>
      <c r="BV196" s="112"/>
      <c r="BW196" s="112"/>
      <c r="BX196" s="112"/>
      <c r="BY196" s="112"/>
      <c r="BZ196" s="112"/>
      <c r="CA196" s="112"/>
      <c r="CB196" s="112"/>
      <c r="CC196" s="112"/>
      <c r="CD196" s="112"/>
      <c r="CE196" s="112"/>
      <c r="CF196" s="112"/>
      <c r="CG196" s="112"/>
      <c r="CH196" s="112"/>
      <c r="CI196" s="112"/>
      <c r="CJ196" s="112"/>
      <c r="CK196" s="112"/>
      <c r="CL196" s="112"/>
      <c r="CM196" s="112"/>
      <c r="CN196" s="112"/>
      <c r="CO196" s="112"/>
      <c r="CP196" s="112"/>
      <c r="CQ196" s="112"/>
      <c r="CR196" s="112"/>
      <c r="CS196" s="112"/>
      <c r="CT196" s="112"/>
      <c r="CU196" s="112"/>
      <c r="CV196" s="112"/>
      <c r="CW196" s="112"/>
      <c r="CX196" s="112"/>
      <c r="CY196" s="112"/>
      <c r="CZ196" s="112"/>
      <c r="DA196" s="112"/>
      <c r="DB196" s="112"/>
      <c r="DC196" s="112"/>
      <c r="DD196" s="112"/>
      <c r="DE196" s="112"/>
      <c r="DF196" s="112"/>
      <c r="DG196" s="112"/>
      <c r="DH196" s="112"/>
      <c r="DI196" s="112"/>
      <c r="DJ196" s="112"/>
      <c r="DK196" s="112"/>
      <c r="DL196" s="112"/>
      <c r="DM196" s="112"/>
      <c r="DN196" s="112"/>
      <c r="DO196" s="112"/>
      <c r="DP196" s="112"/>
      <c r="DQ196" s="112"/>
      <c r="DR196" s="112"/>
      <c r="DS196" s="112"/>
      <c r="DT196" s="112"/>
      <c r="DU196" s="112"/>
      <c r="DV196" s="21"/>
      <c r="DW196" s="21"/>
      <c r="DX196" s="21"/>
      <c r="DY196" s="21"/>
      <c r="DZ196" s="21"/>
      <c r="EA196" s="21"/>
      <c r="EB196" s="21"/>
      <c r="EC196" s="21"/>
      <c r="ED196" s="21"/>
      <c r="EE196" s="21"/>
      <c r="EF196" s="21"/>
      <c r="EG196" s="21"/>
      <c r="EH196" s="21"/>
      <c r="EI196" s="21"/>
      <c r="EJ196" s="21"/>
      <c r="EK196" s="21"/>
      <c r="EL196" s="21"/>
      <c r="EM196" s="21"/>
      <c r="EN196" s="21"/>
      <c r="EO196" s="21"/>
    </row>
    <row r="197" spans="1:145" ht="12.75" customHeight="1">
      <c r="A197" s="112"/>
      <c r="B197" s="112"/>
      <c r="C197" s="112"/>
      <c r="D197" s="21"/>
      <c r="E197" s="21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12"/>
      <c r="AG197" s="112"/>
      <c r="AH197" s="112"/>
      <c r="AI197" s="112"/>
      <c r="AJ197" s="112"/>
      <c r="AK197" s="112"/>
      <c r="AL197" s="112"/>
      <c r="AM197" s="112"/>
      <c r="AN197" s="112"/>
      <c r="AO197" s="112"/>
      <c r="AP197" s="112"/>
      <c r="AQ197" s="112"/>
      <c r="AR197" s="112"/>
      <c r="AS197" s="112"/>
      <c r="AT197" s="112"/>
      <c r="AU197" s="112"/>
      <c r="AV197" s="112"/>
      <c r="AW197" s="112"/>
      <c r="AX197" s="112"/>
      <c r="AY197" s="112"/>
      <c r="AZ197" s="112"/>
      <c r="BA197" s="112"/>
      <c r="BB197" s="112"/>
      <c r="BC197" s="112"/>
      <c r="BD197" s="112"/>
      <c r="BE197" s="112"/>
      <c r="BF197" s="112"/>
      <c r="BG197" s="112"/>
      <c r="BH197" s="112"/>
      <c r="BI197" s="112"/>
      <c r="BJ197" s="112"/>
      <c r="BK197" s="112"/>
      <c r="BL197" s="112"/>
      <c r="BM197" s="112"/>
      <c r="BN197" s="112"/>
      <c r="BO197" s="112"/>
      <c r="BP197" s="112"/>
      <c r="BQ197" s="112"/>
      <c r="BR197" s="112"/>
      <c r="BS197" s="112"/>
      <c r="BT197" s="112"/>
      <c r="BU197" s="112"/>
      <c r="BV197" s="112"/>
      <c r="BW197" s="112"/>
      <c r="BX197" s="112"/>
      <c r="BY197" s="112"/>
      <c r="BZ197" s="112"/>
      <c r="CA197" s="112"/>
      <c r="CB197" s="112"/>
      <c r="CC197" s="112"/>
      <c r="CD197" s="112"/>
      <c r="CE197" s="112"/>
      <c r="CF197" s="112"/>
      <c r="CG197" s="112"/>
      <c r="CH197" s="112"/>
      <c r="CI197" s="112"/>
      <c r="CJ197" s="112"/>
      <c r="CK197" s="112"/>
      <c r="CL197" s="112"/>
      <c r="CM197" s="112"/>
      <c r="CN197" s="112"/>
      <c r="CO197" s="112"/>
      <c r="CP197" s="112"/>
      <c r="CQ197" s="112"/>
      <c r="CR197" s="112"/>
      <c r="CS197" s="112"/>
      <c r="CT197" s="112"/>
      <c r="CU197" s="112"/>
      <c r="CV197" s="112"/>
      <c r="CW197" s="112"/>
      <c r="CX197" s="112"/>
      <c r="CY197" s="112"/>
      <c r="CZ197" s="112"/>
      <c r="DA197" s="112"/>
      <c r="DB197" s="112"/>
      <c r="DC197" s="112"/>
      <c r="DD197" s="112"/>
      <c r="DE197" s="112"/>
      <c r="DF197" s="112"/>
      <c r="DG197" s="112"/>
      <c r="DH197" s="112"/>
      <c r="DI197" s="112"/>
      <c r="DJ197" s="112"/>
      <c r="DK197" s="112"/>
      <c r="DL197" s="112"/>
      <c r="DM197" s="112"/>
      <c r="DN197" s="112"/>
      <c r="DO197" s="112"/>
      <c r="DP197" s="112"/>
      <c r="DQ197" s="112"/>
      <c r="DR197" s="112"/>
      <c r="DS197" s="112"/>
      <c r="DT197" s="112"/>
      <c r="DU197" s="112"/>
      <c r="DV197" s="21"/>
      <c r="DW197" s="21"/>
      <c r="DX197" s="21"/>
      <c r="DY197" s="21"/>
      <c r="DZ197" s="21"/>
      <c r="EA197" s="21"/>
      <c r="EB197" s="21"/>
      <c r="EC197" s="21"/>
      <c r="ED197" s="21"/>
      <c r="EE197" s="21"/>
      <c r="EF197" s="21"/>
      <c r="EG197" s="21"/>
      <c r="EH197" s="21"/>
      <c r="EI197" s="21"/>
      <c r="EJ197" s="21"/>
      <c r="EK197" s="21"/>
      <c r="EL197" s="21"/>
      <c r="EM197" s="21"/>
      <c r="EN197" s="21"/>
      <c r="EO197" s="21"/>
    </row>
    <row r="198" spans="1:145" ht="12.75" customHeight="1">
      <c r="A198" s="112"/>
      <c r="B198" s="112"/>
      <c r="C198" s="112"/>
      <c r="D198" s="21"/>
      <c r="E198" s="21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12"/>
      <c r="AG198" s="112"/>
      <c r="AH198" s="112"/>
      <c r="AI198" s="112"/>
      <c r="AJ198" s="112"/>
      <c r="AK198" s="112"/>
      <c r="AL198" s="112"/>
      <c r="AM198" s="112"/>
      <c r="AN198" s="112"/>
      <c r="AO198" s="112"/>
      <c r="AP198" s="112"/>
      <c r="AQ198" s="112"/>
      <c r="AR198" s="112"/>
      <c r="AS198" s="112"/>
      <c r="AT198" s="112"/>
      <c r="AU198" s="112"/>
      <c r="AV198" s="112"/>
      <c r="AW198" s="112"/>
      <c r="AX198" s="112"/>
      <c r="AY198" s="112"/>
      <c r="AZ198" s="112"/>
      <c r="BA198" s="112"/>
      <c r="BB198" s="112"/>
      <c r="BC198" s="112"/>
      <c r="BD198" s="112"/>
      <c r="BE198" s="112"/>
      <c r="BF198" s="112"/>
      <c r="BG198" s="112"/>
      <c r="BH198" s="112"/>
      <c r="BI198" s="112"/>
      <c r="BJ198" s="112"/>
      <c r="BK198" s="112"/>
      <c r="BL198" s="112"/>
      <c r="BM198" s="112"/>
      <c r="BN198" s="112"/>
      <c r="BO198" s="112"/>
      <c r="BP198" s="112"/>
      <c r="BQ198" s="112"/>
      <c r="BR198" s="112"/>
      <c r="BS198" s="112"/>
      <c r="BT198" s="112"/>
      <c r="BU198" s="112"/>
      <c r="BV198" s="112"/>
      <c r="BW198" s="112"/>
      <c r="BX198" s="112"/>
      <c r="BY198" s="112"/>
      <c r="BZ198" s="112"/>
      <c r="CA198" s="112"/>
      <c r="CB198" s="112"/>
      <c r="CC198" s="112"/>
      <c r="CD198" s="112"/>
      <c r="CE198" s="112"/>
      <c r="CF198" s="112"/>
      <c r="CG198" s="112"/>
      <c r="CH198" s="112"/>
      <c r="CI198" s="112"/>
      <c r="CJ198" s="112"/>
      <c r="CK198" s="112"/>
      <c r="CL198" s="112"/>
      <c r="CM198" s="112"/>
      <c r="CN198" s="112"/>
      <c r="CO198" s="112"/>
      <c r="CP198" s="112"/>
      <c r="CQ198" s="112"/>
      <c r="CR198" s="112"/>
      <c r="CS198" s="112"/>
      <c r="CT198" s="112"/>
      <c r="CU198" s="112"/>
      <c r="CV198" s="112"/>
      <c r="CW198" s="112"/>
      <c r="CX198" s="112"/>
      <c r="CY198" s="112"/>
      <c r="CZ198" s="112"/>
      <c r="DA198" s="112"/>
      <c r="DB198" s="112"/>
      <c r="DC198" s="112"/>
      <c r="DD198" s="112"/>
      <c r="DE198" s="112"/>
      <c r="DF198" s="112"/>
      <c r="DG198" s="112"/>
      <c r="DH198" s="112"/>
      <c r="DI198" s="112"/>
      <c r="DJ198" s="112"/>
      <c r="DK198" s="112"/>
      <c r="DL198" s="112"/>
      <c r="DM198" s="112"/>
      <c r="DN198" s="112"/>
      <c r="DO198" s="112"/>
      <c r="DP198" s="112"/>
      <c r="DQ198" s="112"/>
      <c r="DR198" s="112"/>
      <c r="DS198" s="112"/>
      <c r="DT198" s="112"/>
      <c r="DU198" s="112"/>
      <c r="DV198" s="21"/>
      <c r="DW198" s="21"/>
      <c r="DX198" s="21"/>
      <c r="DY198" s="21"/>
      <c r="DZ198" s="21"/>
      <c r="EA198" s="21"/>
      <c r="EB198" s="21"/>
      <c r="EC198" s="21"/>
      <c r="ED198" s="21"/>
      <c r="EE198" s="21"/>
      <c r="EF198" s="21"/>
      <c r="EG198" s="21"/>
      <c r="EH198" s="21"/>
      <c r="EI198" s="21"/>
      <c r="EJ198" s="21"/>
      <c r="EK198" s="21"/>
      <c r="EL198" s="21"/>
      <c r="EM198" s="21"/>
      <c r="EN198" s="21"/>
      <c r="EO198" s="21"/>
    </row>
    <row r="199" spans="1:145" ht="12.75" customHeight="1">
      <c r="A199" s="112"/>
      <c r="B199" s="112"/>
      <c r="C199" s="112"/>
      <c r="D199" s="21"/>
      <c r="E199" s="21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12"/>
      <c r="AG199" s="112"/>
      <c r="AH199" s="112"/>
      <c r="AI199" s="112"/>
      <c r="AJ199" s="112"/>
      <c r="AK199" s="112"/>
      <c r="AL199" s="112"/>
      <c r="AM199" s="112"/>
      <c r="AN199" s="112"/>
      <c r="AO199" s="112"/>
      <c r="AP199" s="112"/>
      <c r="AQ199" s="112"/>
      <c r="AR199" s="112"/>
      <c r="AS199" s="112"/>
      <c r="AT199" s="112"/>
      <c r="AU199" s="112"/>
      <c r="AV199" s="112"/>
      <c r="AW199" s="112"/>
      <c r="AX199" s="112"/>
      <c r="AY199" s="112"/>
      <c r="AZ199" s="112"/>
      <c r="BA199" s="112"/>
      <c r="BB199" s="112"/>
      <c r="BC199" s="112"/>
      <c r="BD199" s="112"/>
      <c r="BE199" s="112"/>
      <c r="BF199" s="112"/>
      <c r="BG199" s="112"/>
      <c r="BH199" s="112"/>
      <c r="BI199" s="112"/>
      <c r="BJ199" s="112"/>
      <c r="BK199" s="112"/>
      <c r="BL199" s="112"/>
      <c r="BM199" s="112"/>
      <c r="BN199" s="112"/>
      <c r="BO199" s="112"/>
      <c r="BP199" s="112"/>
      <c r="BQ199" s="112"/>
      <c r="BR199" s="112"/>
      <c r="BS199" s="112"/>
      <c r="BT199" s="112"/>
      <c r="BU199" s="112"/>
      <c r="BV199" s="112"/>
      <c r="BW199" s="112"/>
      <c r="BX199" s="112"/>
      <c r="BY199" s="112"/>
      <c r="BZ199" s="112"/>
      <c r="CA199" s="112"/>
      <c r="CB199" s="112"/>
      <c r="CC199" s="112"/>
      <c r="CD199" s="112"/>
      <c r="CE199" s="112"/>
      <c r="CF199" s="112"/>
      <c r="CG199" s="112"/>
      <c r="CH199" s="112"/>
      <c r="CI199" s="112"/>
      <c r="CJ199" s="112"/>
      <c r="CK199" s="112"/>
      <c r="CL199" s="112"/>
      <c r="CM199" s="112"/>
      <c r="CN199" s="112"/>
      <c r="CO199" s="112"/>
      <c r="CP199" s="112"/>
      <c r="CQ199" s="112"/>
      <c r="CR199" s="112"/>
      <c r="CS199" s="112"/>
      <c r="CT199" s="112"/>
      <c r="CU199" s="112"/>
      <c r="CV199" s="112"/>
      <c r="CW199" s="112"/>
      <c r="CX199" s="112"/>
      <c r="CY199" s="112"/>
      <c r="CZ199" s="112"/>
      <c r="DA199" s="112"/>
      <c r="DB199" s="112"/>
      <c r="DC199" s="112"/>
      <c r="DD199" s="112"/>
      <c r="DE199" s="112"/>
      <c r="DF199" s="112"/>
      <c r="DG199" s="112"/>
      <c r="DH199" s="112"/>
      <c r="DI199" s="112"/>
      <c r="DJ199" s="112"/>
      <c r="DK199" s="112"/>
      <c r="DL199" s="112"/>
      <c r="DM199" s="112"/>
      <c r="DN199" s="112"/>
      <c r="DO199" s="112"/>
      <c r="DP199" s="112"/>
      <c r="DQ199" s="112"/>
      <c r="DR199" s="112"/>
      <c r="DS199" s="112"/>
      <c r="DT199" s="112"/>
      <c r="DU199" s="112"/>
      <c r="DV199" s="21"/>
      <c r="DW199" s="21"/>
      <c r="DX199" s="21"/>
      <c r="DY199" s="21"/>
      <c r="DZ199" s="21"/>
      <c r="EA199" s="21"/>
      <c r="EB199" s="21"/>
      <c r="EC199" s="21"/>
      <c r="ED199" s="21"/>
      <c r="EE199" s="21"/>
      <c r="EF199" s="21"/>
      <c r="EG199" s="21"/>
      <c r="EH199" s="21"/>
      <c r="EI199" s="21"/>
      <c r="EJ199" s="21"/>
      <c r="EK199" s="21"/>
      <c r="EL199" s="21"/>
      <c r="EM199" s="21"/>
      <c r="EN199" s="21"/>
      <c r="EO199" s="21"/>
    </row>
    <row r="200" spans="1:145" ht="12.75" customHeight="1">
      <c r="A200" s="112"/>
      <c r="B200" s="112"/>
      <c r="C200" s="112"/>
      <c r="D200" s="21"/>
      <c r="E200" s="21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12"/>
      <c r="AG200" s="112"/>
      <c r="AH200" s="112"/>
      <c r="AI200" s="112"/>
      <c r="AJ200" s="112"/>
      <c r="AK200" s="112"/>
      <c r="AL200" s="112"/>
      <c r="AM200" s="112"/>
      <c r="AN200" s="112"/>
      <c r="AO200" s="112"/>
      <c r="AP200" s="112"/>
      <c r="AQ200" s="112"/>
      <c r="AR200" s="112"/>
      <c r="AS200" s="112"/>
      <c r="AT200" s="112"/>
      <c r="AU200" s="112"/>
      <c r="AV200" s="112"/>
      <c r="AW200" s="112"/>
      <c r="AX200" s="112"/>
      <c r="AY200" s="112"/>
      <c r="AZ200" s="112"/>
      <c r="BA200" s="112"/>
      <c r="BB200" s="112"/>
      <c r="BC200" s="112"/>
      <c r="BD200" s="112"/>
      <c r="BE200" s="112"/>
      <c r="BF200" s="112"/>
      <c r="BG200" s="112"/>
      <c r="BH200" s="112"/>
      <c r="BI200" s="112"/>
      <c r="BJ200" s="112"/>
      <c r="BK200" s="112"/>
      <c r="BL200" s="112"/>
      <c r="BM200" s="112"/>
      <c r="BN200" s="112"/>
      <c r="BO200" s="112"/>
      <c r="BP200" s="112"/>
      <c r="BQ200" s="112"/>
      <c r="BR200" s="112"/>
      <c r="BS200" s="112"/>
      <c r="BT200" s="112"/>
      <c r="BU200" s="112"/>
      <c r="BV200" s="112"/>
      <c r="BW200" s="112"/>
      <c r="BX200" s="112"/>
      <c r="BY200" s="112"/>
      <c r="BZ200" s="112"/>
      <c r="CA200" s="112"/>
      <c r="CB200" s="112"/>
      <c r="CC200" s="112"/>
      <c r="CD200" s="112"/>
      <c r="CE200" s="112"/>
      <c r="CF200" s="112"/>
      <c r="CG200" s="112"/>
      <c r="CH200" s="112"/>
      <c r="CI200" s="112"/>
      <c r="CJ200" s="112"/>
      <c r="CK200" s="112"/>
      <c r="CL200" s="112"/>
      <c r="CM200" s="112"/>
      <c r="CN200" s="112"/>
      <c r="CO200" s="112"/>
      <c r="CP200" s="112"/>
      <c r="CQ200" s="112"/>
      <c r="CR200" s="112"/>
      <c r="CS200" s="112"/>
      <c r="CT200" s="112"/>
      <c r="CU200" s="112"/>
      <c r="CV200" s="112"/>
      <c r="CW200" s="112"/>
      <c r="CX200" s="112"/>
      <c r="CY200" s="112"/>
      <c r="CZ200" s="112"/>
      <c r="DA200" s="112"/>
      <c r="DB200" s="112"/>
      <c r="DC200" s="112"/>
      <c r="DD200" s="112"/>
      <c r="DE200" s="112"/>
      <c r="DF200" s="112"/>
      <c r="DG200" s="112"/>
      <c r="DH200" s="112"/>
      <c r="DI200" s="112"/>
      <c r="DJ200" s="112"/>
      <c r="DK200" s="112"/>
      <c r="DL200" s="112"/>
      <c r="DM200" s="112"/>
      <c r="DN200" s="112"/>
      <c r="DO200" s="112"/>
      <c r="DP200" s="112"/>
      <c r="DQ200" s="112"/>
      <c r="DR200" s="112"/>
      <c r="DS200" s="112"/>
      <c r="DT200" s="112"/>
      <c r="DU200" s="112"/>
      <c r="DV200" s="21"/>
      <c r="DW200" s="21"/>
      <c r="DX200" s="21"/>
      <c r="DY200" s="21"/>
      <c r="DZ200" s="21"/>
      <c r="EA200" s="21"/>
      <c r="EB200" s="21"/>
      <c r="EC200" s="21"/>
      <c r="ED200" s="21"/>
      <c r="EE200" s="21"/>
      <c r="EF200" s="21"/>
      <c r="EG200" s="21"/>
      <c r="EH200" s="21"/>
      <c r="EI200" s="21"/>
      <c r="EJ200" s="21"/>
      <c r="EK200" s="21"/>
      <c r="EL200" s="21"/>
      <c r="EM200" s="21"/>
      <c r="EN200" s="21"/>
      <c r="EO200" s="21"/>
    </row>
    <row r="201" spans="1:145" ht="12.75" customHeight="1">
      <c r="A201" s="112"/>
      <c r="B201" s="112"/>
      <c r="C201" s="112"/>
      <c r="D201" s="21"/>
      <c r="E201" s="21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12"/>
      <c r="AG201" s="112"/>
      <c r="AH201" s="112"/>
      <c r="AI201" s="112"/>
      <c r="AJ201" s="112"/>
      <c r="AK201" s="112"/>
      <c r="AL201" s="112"/>
      <c r="AM201" s="112"/>
      <c r="AN201" s="112"/>
      <c r="AO201" s="112"/>
      <c r="AP201" s="112"/>
      <c r="AQ201" s="112"/>
      <c r="AR201" s="112"/>
      <c r="AS201" s="112"/>
      <c r="AT201" s="112"/>
      <c r="AU201" s="112"/>
      <c r="AV201" s="112"/>
      <c r="AW201" s="112"/>
      <c r="AX201" s="112"/>
      <c r="AY201" s="112"/>
      <c r="AZ201" s="112"/>
      <c r="BA201" s="112"/>
      <c r="BB201" s="112"/>
      <c r="BC201" s="112"/>
      <c r="BD201" s="112"/>
      <c r="BE201" s="112"/>
      <c r="BF201" s="112"/>
      <c r="BG201" s="112"/>
      <c r="BH201" s="112"/>
      <c r="BI201" s="112"/>
      <c r="BJ201" s="112"/>
      <c r="BK201" s="112"/>
      <c r="BL201" s="112"/>
      <c r="BM201" s="112"/>
      <c r="BN201" s="112"/>
      <c r="BO201" s="112"/>
      <c r="BP201" s="112"/>
      <c r="BQ201" s="112"/>
      <c r="BR201" s="112"/>
      <c r="BS201" s="112"/>
      <c r="BT201" s="112"/>
      <c r="BU201" s="112"/>
      <c r="BV201" s="112"/>
      <c r="BW201" s="112"/>
      <c r="BX201" s="112"/>
      <c r="BY201" s="112"/>
      <c r="BZ201" s="112"/>
      <c r="CA201" s="112"/>
      <c r="CB201" s="112"/>
      <c r="CC201" s="112"/>
      <c r="CD201" s="112"/>
      <c r="CE201" s="112"/>
      <c r="CF201" s="112"/>
      <c r="CG201" s="112"/>
      <c r="CH201" s="112"/>
      <c r="CI201" s="112"/>
      <c r="CJ201" s="112"/>
      <c r="CK201" s="112"/>
      <c r="CL201" s="112"/>
      <c r="CM201" s="112"/>
      <c r="CN201" s="112"/>
      <c r="CO201" s="112"/>
      <c r="CP201" s="112"/>
      <c r="CQ201" s="112"/>
      <c r="CR201" s="112"/>
      <c r="CS201" s="112"/>
      <c r="CT201" s="112"/>
      <c r="CU201" s="112"/>
      <c r="CV201" s="112"/>
      <c r="CW201" s="112"/>
      <c r="CX201" s="112"/>
      <c r="CY201" s="112"/>
      <c r="CZ201" s="112"/>
      <c r="DA201" s="112"/>
      <c r="DB201" s="112"/>
      <c r="DC201" s="112"/>
      <c r="DD201" s="112"/>
      <c r="DE201" s="112"/>
      <c r="DF201" s="112"/>
      <c r="DG201" s="112"/>
      <c r="DH201" s="112"/>
      <c r="DI201" s="112"/>
      <c r="DJ201" s="112"/>
      <c r="DK201" s="112"/>
      <c r="DL201" s="112"/>
      <c r="DM201" s="112"/>
      <c r="DN201" s="112"/>
      <c r="DO201" s="112"/>
      <c r="DP201" s="112"/>
      <c r="DQ201" s="112"/>
      <c r="DR201" s="112"/>
      <c r="DS201" s="112"/>
      <c r="DT201" s="112"/>
      <c r="DU201" s="112"/>
      <c r="DV201" s="21"/>
      <c r="DW201" s="21"/>
      <c r="DX201" s="21"/>
      <c r="DY201" s="21"/>
      <c r="DZ201" s="21"/>
      <c r="EA201" s="21"/>
      <c r="EB201" s="21"/>
      <c r="EC201" s="21"/>
      <c r="ED201" s="21"/>
      <c r="EE201" s="21"/>
      <c r="EF201" s="21"/>
      <c r="EG201" s="21"/>
      <c r="EH201" s="21"/>
      <c r="EI201" s="21"/>
      <c r="EJ201" s="21"/>
      <c r="EK201" s="21"/>
      <c r="EL201" s="21"/>
      <c r="EM201" s="21"/>
      <c r="EN201" s="21"/>
      <c r="EO201" s="21"/>
    </row>
    <row r="202" spans="1:145" ht="12.75" customHeight="1">
      <c r="A202" s="112"/>
      <c r="B202" s="112"/>
      <c r="C202" s="112"/>
      <c r="D202" s="21"/>
      <c r="E202" s="21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12"/>
      <c r="AG202" s="112"/>
      <c r="AH202" s="112"/>
      <c r="AI202" s="112"/>
      <c r="AJ202" s="112"/>
      <c r="AK202" s="112"/>
      <c r="AL202" s="112"/>
      <c r="AM202" s="112"/>
      <c r="AN202" s="112"/>
      <c r="AO202" s="112"/>
      <c r="AP202" s="112"/>
      <c r="AQ202" s="112"/>
      <c r="AR202" s="112"/>
      <c r="AS202" s="112"/>
      <c r="AT202" s="112"/>
      <c r="AU202" s="112"/>
      <c r="AV202" s="112"/>
      <c r="AW202" s="112"/>
      <c r="AX202" s="112"/>
      <c r="AY202" s="112"/>
      <c r="AZ202" s="112"/>
      <c r="BA202" s="112"/>
      <c r="BB202" s="112"/>
      <c r="BC202" s="112"/>
      <c r="BD202" s="112"/>
      <c r="BE202" s="112"/>
      <c r="BF202" s="112"/>
      <c r="BG202" s="112"/>
      <c r="BH202" s="112"/>
      <c r="BI202" s="112"/>
      <c r="BJ202" s="112"/>
      <c r="BK202" s="112"/>
      <c r="BL202" s="112"/>
      <c r="BM202" s="112"/>
      <c r="BN202" s="112"/>
      <c r="BO202" s="112"/>
      <c r="BP202" s="112"/>
      <c r="BQ202" s="112"/>
      <c r="BR202" s="112"/>
      <c r="BS202" s="112"/>
      <c r="BT202" s="112"/>
      <c r="BU202" s="112"/>
      <c r="BV202" s="112"/>
      <c r="BW202" s="112"/>
      <c r="BX202" s="112"/>
      <c r="BY202" s="112"/>
      <c r="BZ202" s="112"/>
      <c r="CA202" s="112"/>
      <c r="CB202" s="112"/>
      <c r="CC202" s="112"/>
      <c r="CD202" s="112"/>
      <c r="CE202" s="112"/>
      <c r="CF202" s="112"/>
      <c r="CG202" s="112"/>
      <c r="CH202" s="112"/>
      <c r="CI202" s="112"/>
      <c r="CJ202" s="112"/>
      <c r="CK202" s="112"/>
      <c r="CL202" s="112"/>
      <c r="CM202" s="112"/>
      <c r="CN202" s="112"/>
      <c r="CO202" s="112"/>
      <c r="CP202" s="112"/>
      <c r="CQ202" s="112"/>
      <c r="CR202" s="112"/>
      <c r="CS202" s="112"/>
      <c r="CT202" s="112"/>
      <c r="CU202" s="112"/>
      <c r="CV202" s="112"/>
      <c r="CW202" s="112"/>
      <c r="CX202" s="112"/>
      <c r="CY202" s="112"/>
      <c r="CZ202" s="112"/>
      <c r="DA202" s="112"/>
      <c r="DB202" s="112"/>
      <c r="DC202" s="112"/>
      <c r="DD202" s="112"/>
      <c r="DE202" s="112"/>
      <c r="DF202" s="112"/>
      <c r="DG202" s="112"/>
      <c r="DH202" s="112"/>
      <c r="DI202" s="112"/>
      <c r="DJ202" s="112"/>
      <c r="DK202" s="112"/>
      <c r="DL202" s="112"/>
      <c r="DM202" s="112"/>
      <c r="DN202" s="112"/>
      <c r="DO202" s="112"/>
      <c r="DP202" s="112"/>
      <c r="DQ202" s="112"/>
      <c r="DR202" s="112"/>
      <c r="DS202" s="112"/>
      <c r="DT202" s="112"/>
      <c r="DU202" s="112"/>
      <c r="DV202" s="21"/>
      <c r="DW202" s="21"/>
      <c r="DX202" s="21"/>
      <c r="DY202" s="21"/>
      <c r="DZ202" s="21"/>
      <c r="EA202" s="21"/>
      <c r="EB202" s="21"/>
      <c r="EC202" s="21"/>
      <c r="ED202" s="21"/>
      <c r="EE202" s="21"/>
      <c r="EF202" s="21"/>
      <c r="EG202" s="21"/>
      <c r="EH202" s="21"/>
      <c r="EI202" s="21"/>
      <c r="EJ202" s="21"/>
      <c r="EK202" s="21"/>
      <c r="EL202" s="21"/>
      <c r="EM202" s="21"/>
      <c r="EN202" s="21"/>
      <c r="EO202" s="21"/>
    </row>
    <row r="203" spans="1:145" ht="12.75" customHeight="1">
      <c r="A203" s="112"/>
      <c r="B203" s="112"/>
      <c r="C203" s="112"/>
      <c r="D203" s="21"/>
      <c r="E203" s="21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12"/>
      <c r="AG203" s="112"/>
      <c r="AH203" s="112"/>
      <c r="AI203" s="112"/>
      <c r="AJ203" s="112"/>
      <c r="AK203" s="112"/>
      <c r="AL203" s="112"/>
      <c r="AM203" s="112"/>
      <c r="AN203" s="112"/>
      <c r="AO203" s="112"/>
      <c r="AP203" s="112"/>
      <c r="AQ203" s="112"/>
      <c r="AR203" s="112"/>
      <c r="AS203" s="112"/>
      <c r="AT203" s="112"/>
      <c r="AU203" s="112"/>
      <c r="AV203" s="112"/>
      <c r="AW203" s="112"/>
      <c r="AX203" s="112"/>
      <c r="AY203" s="112"/>
      <c r="AZ203" s="112"/>
      <c r="BA203" s="112"/>
      <c r="BB203" s="112"/>
      <c r="BC203" s="112"/>
      <c r="BD203" s="112"/>
      <c r="BE203" s="112"/>
      <c r="BF203" s="112"/>
      <c r="BG203" s="112"/>
      <c r="BH203" s="112"/>
      <c r="BI203" s="112"/>
      <c r="BJ203" s="112"/>
      <c r="BK203" s="112"/>
      <c r="BL203" s="112"/>
      <c r="BM203" s="112"/>
      <c r="BN203" s="112"/>
      <c r="BO203" s="112"/>
      <c r="BP203" s="112"/>
      <c r="BQ203" s="112"/>
      <c r="BR203" s="112"/>
      <c r="BS203" s="112"/>
      <c r="BT203" s="112"/>
      <c r="BU203" s="112"/>
      <c r="BV203" s="112"/>
      <c r="BW203" s="112"/>
      <c r="BX203" s="112"/>
      <c r="BY203" s="112"/>
      <c r="BZ203" s="112"/>
      <c r="CA203" s="112"/>
      <c r="CB203" s="112"/>
      <c r="CC203" s="112"/>
      <c r="CD203" s="112"/>
      <c r="CE203" s="112"/>
      <c r="CF203" s="112"/>
      <c r="CG203" s="112"/>
      <c r="CH203" s="112"/>
      <c r="CI203" s="112"/>
      <c r="CJ203" s="112"/>
      <c r="CK203" s="112"/>
      <c r="CL203" s="112"/>
      <c r="CM203" s="112"/>
      <c r="CN203" s="112"/>
      <c r="CO203" s="112"/>
      <c r="CP203" s="112"/>
      <c r="CQ203" s="112"/>
      <c r="CR203" s="112"/>
      <c r="CS203" s="112"/>
      <c r="CT203" s="112"/>
      <c r="CU203" s="112"/>
      <c r="CV203" s="112"/>
      <c r="CW203" s="112"/>
      <c r="CX203" s="112"/>
      <c r="CY203" s="112"/>
      <c r="CZ203" s="112"/>
      <c r="DA203" s="112"/>
      <c r="DB203" s="112"/>
      <c r="DC203" s="112"/>
      <c r="DD203" s="112"/>
      <c r="DE203" s="112"/>
      <c r="DF203" s="112"/>
      <c r="DG203" s="112"/>
      <c r="DH203" s="112"/>
      <c r="DI203" s="112"/>
      <c r="DJ203" s="112"/>
      <c r="DK203" s="112"/>
      <c r="DL203" s="112"/>
      <c r="DM203" s="112"/>
      <c r="DN203" s="112"/>
      <c r="DO203" s="112"/>
      <c r="DP203" s="112"/>
      <c r="DQ203" s="112"/>
      <c r="DR203" s="112"/>
      <c r="DS203" s="112"/>
      <c r="DT203" s="112"/>
      <c r="DU203" s="112"/>
      <c r="DV203" s="21"/>
      <c r="DW203" s="21"/>
      <c r="DX203" s="21"/>
      <c r="DY203" s="21"/>
      <c r="DZ203" s="21"/>
      <c r="EA203" s="21"/>
      <c r="EB203" s="21"/>
      <c r="EC203" s="21"/>
      <c r="ED203" s="21"/>
      <c r="EE203" s="21"/>
      <c r="EF203" s="21"/>
      <c r="EG203" s="21"/>
      <c r="EH203" s="21"/>
      <c r="EI203" s="21"/>
      <c r="EJ203" s="21"/>
      <c r="EK203" s="21"/>
      <c r="EL203" s="21"/>
      <c r="EM203" s="21"/>
      <c r="EN203" s="21"/>
      <c r="EO203" s="21"/>
    </row>
    <row r="204" spans="1:145" ht="12.75" customHeight="1">
      <c r="A204" s="112"/>
      <c r="B204" s="112"/>
      <c r="C204" s="112"/>
      <c r="D204" s="21"/>
      <c r="E204" s="21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12"/>
      <c r="AG204" s="112"/>
      <c r="AH204" s="112"/>
      <c r="AI204" s="112"/>
      <c r="AJ204" s="112"/>
      <c r="AK204" s="112"/>
      <c r="AL204" s="112"/>
      <c r="AM204" s="112"/>
      <c r="AN204" s="112"/>
      <c r="AO204" s="112"/>
      <c r="AP204" s="112"/>
      <c r="AQ204" s="112"/>
      <c r="AR204" s="112"/>
      <c r="AS204" s="112"/>
      <c r="AT204" s="112"/>
      <c r="AU204" s="112"/>
      <c r="AV204" s="112"/>
      <c r="AW204" s="112"/>
      <c r="AX204" s="112"/>
      <c r="AY204" s="112"/>
      <c r="AZ204" s="112"/>
      <c r="BA204" s="112"/>
      <c r="BB204" s="112"/>
      <c r="BC204" s="112"/>
      <c r="BD204" s="112"/>
      <c r="BE204" s="112"/>
      <c r="BF204" s="112"/>
      <c r="BG204" s="112"/>
      <c r="BH204" s="112"/>
      <c r="BI204" s="112"/>
      <c r="BJ204" s="112"/>
      <c r="BK204" s="112"/>
      <c r="BL204" s="112"/>
      <c r="BM204" s="112"/>
      <c r="BN204" s="112"/>
      <c r="BO204" s="112"/>
      <c r="BP204" s="112"/>
      <c r="BQ204" s="112"/>
      <c r="BR204" s="112"/>
      <c r="BS204" s="112"/>
      <c r="BT204" s="112"/>
      <c r="BU204" s="112"/>
      <c r="BV204" s="112"/>
      <c r="BW204" s="112"/>
      <c r="BX204" s="112"/>
      <c r="BY204" s="112"/>
      <c r="BZ204" s="112"/>
      <c r="CA204" s="112"/>
      <c r="CB204" s="112"/>
      <c r="CC204" s="112"/>
      <c r="CD204" s="112"/>
      <c r="CE204" s="112"/>
      <c r="CF204" s="112"/>
      <c r="CG204" s="112"/>
      <c r="CH204" s="112"/>
      <c r="CI204" s="112"/>
      <c r="CJ204" s="112"/>
      <c r="CK204" s="112"/>
      <c r="CL204" s="112"/>
      <c r="CM204" s="112"/>
      <c r="CN204" s="112"/>
      <c r="CO204" s="112"/>
      <c r="CP204" s="112"/>
      <c r="CQ204" s="112"/>
      <c r="CR204" s="112"/>
      <c r="CS204" s="112"/>
      <c r="CT204" s="112"/>
      <c r="CU204" s="112"/>
      <c r="CV204" s="112"/>
      <c r="CW204" s="112"/>
      <c r="CX204" s="112"/>
      <c r="CY204" s="112"/>
      <c r="CZ204" s="112"/>
      <c r="DA204" s="112"/>
      <c r="DB204" s="112"/>
      <c r="DC204" s="112"/>
      <c r="DD204" s="112"/>
      <c r="DE204" s="112"/>
      <c r="DF204" s="112"/>
      <c r="DG204" s="112"/>
      <c r="DH204" s="112"/>
      <c r="DI204" s="112"/>
      <c r="DJ204" s="112"/>
      <c r="DK204" s="112"/>
      <c r="DL204" s="112"/>
      <c r="DM204" s="112"/>
      <c r="DN204" s="112"/>
      <c r="DO204" s="112"/>
      <c r="DP204" s="112"/>
      <c r="DQ204" s="112"/>
      <c r="DR204" s="112"/>
      <c r="DS204" s="112"/>
      <c r="DT204" s="112"/>
      <c r="DU204" s="112"/>
      <c r="DV204" s="21"/>
      <c r="DW204" s="21"/>
      <c r="DX204" s="21"/>
      <c r="DY204" s="21"/>
      <c r="DZ204" s="21"/>
      <c r="EA204" s="21"/>
      <c r="EB204" s="21"/>
      <c r="EC204" s="21"/>
      <c r="ED204" s="21"/>
      <c r="EE204" s="21"/>
      <c r="EF204" s="21"/>
      <c r="EG204" s="21"/>
      <c r="EH204" s="21"/>
      <c r="EI204" s="21"/>
      <c r="EJ204" s="21"/>
      <c r="EK204" s="21"/>
      <c r="EL204" s="21"/>
      <c r="EM204" s="21"/>
      <c r="EN204" s="21"/>
      <c r="EO204" s="21"/>
    </row>
    <row r="205" spans="1:145" ht="12.75" customHeight="1">
      <c r="A205" s="112"/>
      <c r="B205" s="112"/>
      <c r="C205" s="112"/>
      <c r="D205" s="21"/>
      <c r="E205" s="21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12"/>
      <c r="AG205" s="112"/>
      <c r="AH205" s="112"/>
      <c r="AI205" s="112"/>
      <c r="AJ205" s="112"/>
      <c r="AK205" s="112"/>
      <c r="AL205" s="112"/>
      <c r="AM205" s="112"/>
      <c r="AN205" s="112"/>
      <c r="AO205" s="112"/>
      <c r="AP205" s="112"/>
      <c r="AQ205" s="112"/>
      <c r="AR205" s="112"/>
      <c r="AS205" s="112"/>
      <c r="AT205" s="112"/>
      <c r="AU205" s="112"/>
      <c r="AV205" s="112"/>
      <c r="AW205" s="112"/>
      <c r="AX205" s="112"/>
      <c r="AY205" s="112"/>
      <c r="AZ205" s="112"/>
      <c r="BA205" s="112"/>
      <c r="BB205" s="112"/>
      <c r="BC205" s="112"/>
      <c r="BD205" s="112"/>
      <c r="BE205" s="112"/>
      <c r="BF205" s="112"/>
      <c r="BG205" s="112"/>
      <c r="BH205" s="112"/>
      <c r="BI205" s="112"/>
      <c r="BJ205" s="112"/>
      <c r="BK205" s="112"/>
      <c r="BL205" s="112"/>
      <c r="BM205" s="112"/>
      <c r="BN205" s="112"/>
      <c r="BO205" s="112"/>
      <c r="BP205" s="112"/>
      <c r="BQ205" s="112"/>
      <c r="BR205" s="112"/>
      <c r="BS205" s="112"/>
      <c r="BT205" s="112"/>
      <c r="BU205" s="112"/>
      <c r="BV205" s="112"/>
      <c r="BW205" s="112"/>
      <c r="BX205" s="112"/>
      <c r="BY205" s="112"/>
      <c r="BZ205" s="112"/>
      <c r="CA205" s="112"/>
      <c r="CB205" s="112"/>
      <c r="CC205" s="112"/>
      <c r="CD205" s="112"/>
      <c r="CE205" s="112"/>
      <c r="CF205" s="112"/>
      <c r="CG205" s="112"/>
      <c r="CH205" s="112"/>
      <c r="CI205" s="112"/>
      <c r="CJ205" s="112"/>
      <c r="CK205" s="112"/>
      <c r="CL205" s="112"/>
      <c r="CM205" s="112"/>
      <c r="CN205" s="112"/>
      <c r="CO205" s="112"/>
      <c r="CP205" s="112"/>
      <c r="CQ205" s="112"/>
      <c r="CR205" s="112"/>
      <c r="CS205" s="112"/>
      <c r="CT205" s="112"/>
      <c r="CU205" s="112"/>
      <c r="CV205" s="112"/>
      <c r="CW205" s="112"/>
      <c r="CX205" s="112"/>
      <c r="CY205" s="112"/>
      <c r="CZ205" s="112"/>
      <c r="DA205" s="112"/>
      <c r="DB205" s="112"/>
      <c r="DC205" s="112"/>
      <c r="DD205" s="112"/>
      <c r="DE205" s="112"/>
      <c r="DF205" s="112"/>
      <c r="DG205" s="112"/>
      <c r="DH205" s="112"/>
      <c r="DI205" s="112"/>
      <c r="DJ205" s="112"/>
      <c r="DK205" s="112"/>
      <c r="DL205" s="112"/>
      <c r="DM205" s="112"/>
      <c r="DN205" s="112"/>
      <c r="DO205" s="112"/>
      <c r="DP205" s="112"/>
      <c r="DQ205" s="112"/>
      <c r="DR205" s="112"/>
      <c r="DS205" s="112"/>
      <c r="DT205" s="112"/>
      <c r="DU205" s="112"/>
      <c r="DV205" s="21"/>
      <c r="DW205" s="21"/>
      <c r="DX205" s="21"/>
      <c r="DY205" s="21"/>
      <c r="DZ205" s="21"/>
      <c r="EA205" s="21"/>
      <c r="EB205" s="21"/>
      <c r="EC205" s="21"/>
      <c r="ED205" s="21"/>
      <c r="EE205" s="21"/>
      <c r="EF205" s="21"/>
      <c r="EG205" s="21"/>
      <c r="EH205" s="21"/>
      <c r="EI205" s="21"/>
      <c r="EJ205" s="21"/>
      <c r="EK205" s="21"/>
      <c r="EL205" s="21"/>
      <c r="EM205" s="21"/>
      <c r="EN205" s="21"/>
      <c r="EO205" s="21"/>
    </row>
    <row r="206" spans="1:145" ht="12.75" customHeight="1">
      <c r="A206" s="112"/>
      <c r="B206" s="112"/>
      <c r="C206" s="112"/>
      <c r="D206" s="21"/>
      <c r="E206" s="21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12"/>
      <c r="AG206" s="112"/>
      <c r="AH206" s="112"/>
      <c r="AI206" s="112"/>
      <c r="AJ206" s="112"/>
      <c r="AK206" s="112"/>
      <c r="AL206" s="112"/>
      <c r="AM206" s="112"/>
      <c r="AN206" s="112"/>
      <c r="AO206" s="112"/>
      <c r="AP206" s="112"/>
      <c r="AQ206" s="112"/>
      <c r="AR206" s="112"/>
      <c r="AS206" s="112"/>
      <c r="AT206" s="112"/>
      <c r="AU206" s="112"/>
      <c r="AV206" s="112"/>
      <c r="AW206" s="112"/>
      <c r="AX206" s="112"/>
      <c r="AY206" s="112"/>
      <c r="AZ206" s="112"/>
      <c r="BA206" s="112"/>
      <c r="BB206" s="112"/>
      <c r="BC206" s="112"/>
      <c r="BD206" s="112"/>
      <c r="BE206" s="112"/>
      <c r="BF206" s="112"/>
      <c r="BG206" s="112"/>
      <c r="BH206" s="112"/>
      <c r="BI206" s="112"/>
      <c r="BJ206" s="112"/>
      <c r="BK206" s="112"/>
      <c r="BL206" s="112"/>
      <c r="BM206" s="112"/>
      <c r="BN206" s="112"/>
      <c r="BO206" s="112"/>
      <c r="BP206" s="112"/>
      <c r="BQ206" s="112"/>
      <c r="BR206" s="112"/>
      <c r="BS206" s="112"/>
      <c r="BT206" s="112"/>
      <c r="BU206" s="112"/>
      <c r="BV206" s="112"/>
      <c r="BW206" s="112"/>
      <c r="BX206" s="112"/>
      <c r="BY206" s="112"/>
      <c r="BZ206" s="112"/>
      <c r="CA206" s="112"/>
      <c r="CB206" s="112"/>
      <c r="CC206" s="112"/>
      <c r="CD206" s="112"/>
      <c r="CE206" s="112"/>
      <c r="CF206" s="112"/>
      <c r="CG206" s="112"/>
      <c r="CH206" s="112"/>
      <c r="CI206" s="112"/>
      <c r="CJ206" s="112"/>
      <c r="CK206" s="112"/>
      <c r="CL206" s="112"/>
      <c r="CM206" s="112"/>
      <c r="CN206" s="112"/>
      <c r="CO206" s="112"/>
      <c r="CP206" s="112"/>
      <c r="CQ206" s="112"/>
      <c r="CR206" s="112"/>
      <c r="CS206" s="112"/>
      <c r="CT206" s="112"/>
      <c r="CU206" s="112"/>
      <c r="CV206" s="112"/>
      <c r="CW206" s="112"/>
      <c r="CX206" s="112"/>
      <c r="CY206" s="112"/>
      <c r="CZ206" s="112"/>
      <c r="DA206" s="112"/>
      <c r="DB206" s="112"/>
      <c r="DC206" s="112"/>
      <c r="DD206" s="112"/>
      <c r="DE206" s="112"/>
      <c r="DF206" s="112"/>
      <c r="DG206" s="112"/>
      <c r="DH206" s="112"/>
      <c r="DI206" s="112"/>
      <c r="DJ206" s="112"/>
      <c r="DK206" s="112"/>
      <c r="DL206" s="112"/>
      <c r="DM206" s="112"/>
      <c r="DN206" s="112"/>
      <c r="DO206" s="112"/>
      <c r="DP206" s="112"/>
      <c r="DQ206" s="112"/>
      <c r="DR206" s="112"/>
      <c r="DS206" s="112"/>
      <c r="DT206" s="112"/>
      <c r="DU206" s="112"/>
      <c r="DV206" s="21"/>
      <c r="DW206" s="21"/>
      <c r="DX206" s="21"/>
      <c r="DY206" s="21"/>
      <c r="DZ206" s="21"/>
      <c r="EA206" s="21"/>
      <c r="EB206" s="21"/>
      <c r="EC206" s="21"/>
      <c r="ED206" s="21"/>
      <c r="EE206" s="21"/>
      <c r="EF206" s="21"/>
      <c r="EG206" s="21"/>
      <c r="EH206" s="21"/>
      <c r="EI206" s="21"/>
      <c r="EJ206" s="21"/>
      <c r="EK206" s="21"/>
      <c r="EL206" s="21"/>
      <c r="EM206" s="21"/>
      <c r="EN206" s="21"/>
      <c r="EO206" s="21"/>
    </row>
    <row r="207" spans="1:145" ht="12.75" customHeight="1">
      <c r="A207" s="112"/>
      <c r="B207" s="112"/>
      <c r="C207" s="112"/>
      <c r="D207" s="21"/>
      <c r="E207" s="21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12"/>
      <c r="AG207" s="112"/>
      <c r="AH207" s="112"/>
      <c r="AI207" s="112"/>
      <c r="AJ207" s="112"/>
      <c r="AK207" s="112"/>
      <c r="AL207" s="112"/>
      <c r="AM207" s="112"/>
      <c r="AN207" s="112"/>
      <c r="AO207" s="112"/>
      <c r="AP207" s="112"/>
      <c r="AQ207" s="112"/>
      <c r="AR207" s="112"/>
      <c r="AS207" s="112"/>
      <c r="AT207" s="112"/>
      <c r="AU207" s="112"/>
      <c r="AV207" s="112"/>
      <c r="AW207" s="112"/>
      <c r="AX207" s="112"/>
      <c r="AY207" s="112"/>
      <c r="AZ207" s="112"/>
      <c r="BA207" s="112"/>
      <c r="BB207" s="112"/>
      <c r="BC207" s="112"/>
      <c r="BD207" s="112"/>
      <c r="BE207" s="112"/>
      <c r="BF207" s="112"/>
      <c r="BG207" s="112"/>
      <c r="BH207" s="112"/>
      <c r="BI207" s="112"/>
      <c r="BJ207" s="112"/>
      <c r="BK207" s="112"/>
      <c r="BL207" s="112"/>
      <c r="BM207" s="112"/>
      <c r="BN207" s="112"/>
      <c r="BO207" s="112"/>
      <c r="BP207" s="112"/>
      <c r="BQ207" s="112"/>
      <c r="BR207" s="112"/>
      <c r="BS207" s="112"/>
      <c r="BT207" s="112"/>
      <c r="BU207" s="112"/>
      <c r="BV207" s="112"/>
      <c r="BW207" s="112"/>
      <c r="BX207" s="112"/>
      <c r="BY207" s="112"/>
      <c r="BZ207" s="112"/>
      <c r="CA207" s="112"/>
      <c r="CB207" s="112"/>
      <c r="CC207" s="112"/>
      <c r="CD207" s="112"/>
      <c r="CE207" s="112"/>
      <c r="CF207" s="112"/>
      <c r="CG207" s="112"/>
      <c r="CH207" s="112"/>
      <c r="CI207" s="112"/>
      <c r="CJ207" s="112"/>
      <c r="CK207" s="112"/>
      <c r="CL207" s="112"/>
      <c r="CM207" s="112"/>
      <c r="CN207" s="112"/>
      <c r="CO207" s="112"/>
      <c r="CP207" s="112"/>
      <c r="CQ207" s="112"/>
      <c r="CR207" s="112"/>
      <c r="CS207" s="112"/>
      <c r="CT207" s="112"/>
      <c r="CU207" s="112"/>
      <c r="CV207" s="112"/>
      <c r="CW207" s="112"/>
      <c r="CX207" s="112"/>
      <c r="CY207" s="112"/>
      <c r="CZ207" s="112"/>
      <c r="DA207" s="112"/>
      <c r="DB207" s="112"/>
      <c r="DC207" s="112"/>
      <c r="DD207" s="112"/>
      <c r="DE207" s="112"/>
      <c r="DF207" s="112"/>
      <c r="DG207" s="112"/>
      <c r="DH207" s="112"/>
      <c r="DI207" s="112"/>
      <c r="DJ207" s="112"/>
      <c r="DK207" s="112"/>
      <c r="DL207" s="112"/>
      <c r="DM207" s="112"/>
      <c r="DN207" s="112"/>
      <c r="DO207" s="112"/>
      <c r="DP207" s="112"/>
      <c r="DQ207" s="112"/>
      <c r="DR207" s="112"/>
      <c r="DS207" s="112"/>
      <c r="DT207" s="112"/>
      <c r="DU207" s="112"/>
      <c r="DV207" s="21"/>
      <c r="DW207" s="21"/>
      <c r="DX207" s="21"/>
      <c r="DY207" s="21"/>
      <c r="DZ207" s="21"/>
      <c r="EA207" s="21"/>
      <c r="EB207" s="21"/>
      <c r="EC207" s="21"/>
      <c r="ED207" s="21"/>
      <c r="EE207" s="21"/>
      <c r="EF207" s="21"/>
      <c r="EG207" s="21"/>
      <c r="EH207" s="21"/>
      <c r="EI207" s="21"/>
      <c r="EJ207" s="21"/>
      <c r="EK207" s="21"/>
      <c r="EL207" s="21"/>
      <c r="EM207" s="21"/>
      <c r="EN207" s="21"/>
      <c r="EO207" s="21"/>
    </row>
    <row r="208" spans="1:145" ht="12.75" customHeight="1">
      <c r="A208" s="112"/>
      <c r="B208" s="112"/>
      <c r="C208" s="112"/>
      <c r="D208" s="21"/>
      <c r="E208" s="21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12"/>
      <c r="AG208" s="112"/>
      <c r="AH208" s="112"/>
      <c r="AI208" s="112"/>
      <c r="AJ208" s="112"/>
      <c r="AK208" s="112"/>
      <c r="AL208" s="112"/>
      <c r="AM208" s="112"/>
      <c r="AN208" s="112"/>
      <c r="AO208" s="112"/>
      <c r="AP208" s="112"/>
      <c r="AQ208" s="112"/>
      <c r="AR208" s="112"/>
      <c r="AS208" s="112"/>
      <c r="AT208" s="112"/>
      <c r="AU208" s="112"/>
      <c r="AV208" s="112"/>
      <c r="AW208" s="112"/>
      <c r="AX208" s="112"/>
      <c r="AY208" s="112"/>
      <c r="AZ208" s="112"/>
      <c r="BA208" s="112"/>
      <c r="BB208" s="112"/>
      <c r="BC208" s="112"/>
      <c r="BD208" s="112"/>
      <c r="BE208" s="112"/>
      <c r="BF208" s="112"/>
      <c r="BG208" s="112"/>
      <c r="BH208" s="112"/>
      <c r="BI208" s="112"/>
      <c r="BJ208" s="112"/>
      <c r="BK208" s="112"/>
      <c r="BL208" s="112"/>
      <c r="BM208" s="112"/>
      <c r="BN208" s="112"/>
      <c r="BO208" s="112"/>
      <c r="BP208" s="112"/>
      <c r="BQ208" s="112"/>
      <c r="BR208" s="112"/>
      <c r="BS208" s="112"/>
      <c r="BT208" s="112"/>
      <c r="BU208" s="112"/>
      <c r="BV208" s="112"/>
      <c r="BW208" s="112"/>
      <c r="BX208" s="112"/>
      <c r="BY208" s="112"/>
      <c r="BZ208" s="112"/>
      <c r="CA208" s="112"/>
      <c r="CB208" s="112"/>
      <c r="CC208" s="112"/>
      <c r="CD208" s="112"/>
      <c r="CE208" s="112"/>
      <c r="CF208" s="112"/>
      <c r="CG208" s="112"/>
      <c r="CH208" s="112"/>
      <c r="CI208" s="112"/>
      <c r="CJ208" s="112"/>
      <c r="CK208" s="112"/>
      <c r="CL208" s="112"/>
      <c r="CM208" s="112"/>
      <c r="CN208" s="112"/>
      <c r="CO208" s="112"/>
      <c r="CP208" s="112"/>
      <c r="CQ208" s="112"/>
      <c r="CR208" s="112"/>
      <c r="CS208" s="112"/>
      <c r="CT208" s="112"/>
      <c r="CU208" s="112"/>
      <c r="CV208" s="112"/>
      <c r="CW208" s="112"/>
      <c r="CX208" s="112"/>
      <c r="CY208" s="112"/>
      <c r="CZ208" s="112"/>
      <c r="DA208" s="112"/>
      <c r="DB208" s="112"/>
      <c r="DC208" s="112"/>
      <c r="DD208" s="112"/>
      <c r="DE208" s="112"/>
      <c r="DF208" s="112"/>
      <c r="DG208" s="112"/>
      <c r="DH208" s="112"/>
      <c r="DI208" s="112"/>
      <c r="DJ208" s="112"/>
      <c r="DK208" s="112"/>
      <c r="DL208" s="112"/>
      <c r="DM208" s="112"/>
      <c r="DN208" s="112"/>
      <c r="DO208" s="112"/>
      <c r="DP208" s="112"/>
      <c r="DQ208" s="112"/>
      <c r="DR208" s="112"/>
      <c r="DS208" s="112"/>
      <c r="DT208" s="112"/>
      <c r="DU208" s="112"/>
      <c r="DV208" s="21"/>
      <c r="DW208" s="21"/>
      <c r="DX208" s="21"/>
      <c r="DY208" s="21"/>
      <c r="DZ208" s="21"/>
      <c r="EA208" s="21"/>
      <c r="EB208" s="21"/>
      <c r="EC208" s="21"/>
      <c r="ED208" s="21"/>
      <c r="EE208" s="21"/>
      <c r="EF208" s="21"/>
      <c r="EG208" s="21"/>
      <c r="EH208" s="21"/>
      <c r="EI208" s="21"/>
      <c r="EJ208" s="21"/>
      <c r="EK208" s="21"/>
      <c r="EL208" s="21"/>
      <c r="EM208" s="21"/>
      <c r="EN208" s="21"/>
      <c r="EO208" s="21"/>
    </row>
    <row r="209" spans="1:145" ht="12.75" customHeight="1">
      <c r="A209" s="112"/>
      <c r="B209" s="112"/>
      <c r="C209" s="112"/>
      <c r="D209" s="21"/>
      <c r="E209" s="21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12"/>
      <c r="AG209" s="112"/>
      <c r="AH209" s="112"/>
      <c r="AI209" s="112"/>
      <c r="AJ209" s="112"/>
      <c r="AK209" s="112"/>
      <c r="AL209" s="112"/>
      <c r="AM209" s="112"/>
      <c r="AN209" s="112"/>
      <c r="AO209" s="112"/>
      <c r="AP209" s="112"/>
      <c r="AQ209" s="112"/>
      <c r="AR209" s="112"/>
      <c r="AS209" s="112"/>
      <c r="AT209" s="112"/>
      <c r="AU209" s="112"/>
      <c r="AV209" s="112"/>
      <c r="AW209" s="112"/>
      <c r="AX209" s="112"/>
      <c r="AY209" s="112"/>
      <c r="AZ209" s="112"/>
      <c r="BA209" s="112"/>
      <c r="BB209" s="112"/>
      <c r="BC209" s="112"/>
      <c r="BD209" s="112"/>
      <c r="BE209" s="112"/>
      <c r="BF209" s="112"/>
      <c r="BG209" s="112"/>
      <c r="BH209" s="112"/>
      <c r="BI209" s="112"/>
      <c r="BJ209" s="112"/>
      <c r="BK209" s="112"/>
      <c r="BL209" s="112"/>
      <c r="BM209" s="112"/>
      <c r="BN209" s="112"/>
      <c r="BO209" s="112"/>
      <c r="BP209" s="112"/>
      <c r="BQ209" s="112"/>
      <c r="BR209" s="112"/>
      <c r="BS209" s="112"/>
      <c r="BT209" s="112"/>
      <c r="BU209" s="112"/>
      <c r="BV209" s="112"/>
      <c r="BW209" s="112"/>
      <c r="BX209" s="112"/>
      <c r="BY209" s="112"/>
      <c r="BZ209" s="112"/>
      <c r="CA209" s="112"/>
      <c r="CB209" s="112"/>
      <c r="CC209" s="112"/>
      <c r="CD209" s="112"/>
      <c r="CE209" s="112"/>
      <c r="CF209" s="112"/>
      <c r="CG209" s="112"/>
      <c r="CH209" s="112"/>
      <c r="CI209" s="112"/>
      <c r="CJ209" s="112"/>
      <c r="CK209" s="112"/>
      <c r="CL209" s="112"/>
      <c r="CM209" s="112"/>
      <c r="CN209" s="112"/>
      <c r="CO209" s="112"/>
      <c r="CP209" s="112"/>
      <c r="CQ209" s="112"/>
      <c r="CR209" s="112"/>
      <c r="CS209" s="112"/>
      <c r="CT209" s="112"/>
      <c r="CU209" s="112"/>
      <c r="CV209" s="112"/>
      <c r="CW209" s="112"/>
      <c r="CX209" s="112"/>
      <c r="CY209" s="112"/>
      <c r="CZ209" s="112"/>
      <c r="DA209" s="112"/>
      <c r="DB209" s="112"/>
      <c r="DC209" s="112"/>
      <c r="DD209" s="112"/>
      <c r="DE209" s="112"/>
      <c r="DF209" s="112"/>
      <c r="DG209" s="112"/>
      <c r="DH209" s="112"/>
      <c r="DI209" s="112"/>
      <c r="DJ209" s="112"/>
      <c r="DK209" s="112"/>
      <c r="DL209" s="112"/>
      <c r="DM209" s="112"/>
      <c r="DN209" s="112"/>
      <c r="DO209" s="112"/>
      <c r="DP209" s="112"/>
      <c r="DQ209" s="112"/>
      <c r="DR209" s="112"/>
      <c r="DS209" s="112"/>
      <c r="DT209" s="112"/>
      <c r="DU209" s="112"/>
      <c r="DV209" s="21"/>
      <c r="DW209" s="21"/>
      <c r="DX209" s="21"/>
      <c r="DY209" s="21"/>
      <c r="DZ209" s="21"/>
      <c r="EA209" s="21"/>
      <c r="EB209" s="21"/>
      <c r="EC209" s="21"/>
      <c r="ED209" s="21"/>
      <c r="EE209" s="21"/>
      <c r="EF209" s="21"/>
      <c r="EG209" s="21"/>
      <c r="EH209" s="21"/>
      <c r="EI209" s="21"/>
      <c r="EJ209" s="21"/>
      <c r="EK209" s="21"/>
      <c r="EL209" s="21"/>
      <c r="EM209" s="21"/>
      <c r="EN209" s="21"/>
      <c r="EO209" s="21"/>
    </row>
    <row r="210" spans="1:145" ht="12.75" customHeight="1">
      <c r="A210" s="112"/>
      <c r="B210" s="112"/>
      <c r="C210" s="112"/>
      <c r="D210" s="21"/>
      <c r="E210" s="21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12"/>
      <c r="AG210" s="112"/>
      <c r="AH210" s="112"/>
      <c r="AI210" s="112"/>
      <c r="AJ210" s="112"/>
      <c r="AK210" s="112"/>
      <c r="AL210" s="112"/>
      <c r="AM210" s="112"/>
      <c r="AN210" s="112"/>
      <c r="AO210" s="112"/>
      <c r="AP210" s="112"/>
      <c r="AQ210" s="112"/>
      <c r="AR210" s="112"/>
      <c r="AS210" s="112"/>
      <c r="AT210" s="112"/>
      <c r="AU210" s="112"/>
      <c r="AV210" s="112"/>
      <c r="AW210" s="112"/>
      <c r="AX210" s="112"/>
      <c r="AY210" s="112"/>
      <c r="AZ210" s="112"/>
      <c r="BA210" s="112"/>
      <c r="BB210" s="112"/>
      <c r="BC210" s="112"/>
      <c r="BD210" s="112"/>
      <c r="BE210" s="112"/>
      <c r="BF210" s="112"/>
      <c r="BG210" s="112"/>
      <c r="BH210" s="112"/>
      <c r="BI210" s="112"/>
      <c r="BJ210" s="112"/>
      <c r="BK210" s="112"/>
      <c r="BL210" s="112"/>
      <c r="BM210" s="112"/>
      <c r="BN210" s="112"/>
      <c r="BO210" s="112"/>
      <c r="BP210" s="112"/>
      <c r="BQ210" s="112"/>
      <c r="BR210" s="112"/>
      <c r="BS210" s="112"/>
      <c r="BT210" s="112"/>
      <c r="BU210" s="112"/>
      <c r="BV210" s="112"/>
      <c r="BW210" s="112"/>
      <c r="BX210" s="112"/>
      <c r="BY210" s="112"/>
      <c r="BZ210" s="112"/>
      <c r="CA210" s="112"/>
      <c r="CB210" s="112"/>
      <c r="CC210" s="112"/>
      <c r="CD210" s="112"/>
      <c r="CE210" s="112"/>
      <c r="CF210" s="112"/>
      <c r="CG210" s="112"/>
      <c r="CH210" s="112"/>
      <c r="CI210" s="112"/>
      <c r="CJ210" s="112"/>
      <c r="CK210" s="112"/>
      <c r="CL210" s="112"/>
      <c r="CM210" s="112"/>
      <c r="CN210" s="112"/>
      <c r="CO210" s="112"/>
      <c r="CP210" s="112"/>
      <c r="CQ210" s="112"/>
      <c r="CR210" s="112"/>
      <c r="CS210" s="112"/>
      <c r="CT210" s="112"/>
      <c r="CU210" s="112"/>
      <c r="CV210" s="112"/>
      <c r="CW210" s="112"/>
      <c r="CX210" s="112"/>
      <c r="CY210" s="112"/>
      <c r="CZ210" s="112"/>
      <c r="DA210" s="112"/>
      <c r="DB210" s="112"/>
      <c r="DC210" s="112"/>
      <c r="DD210" s="112"/>
      <c r="DE210" s="112"/>
      <c r="DF210" s="112"/>
      <c r="DG210" s="112"/>
      <c r="DH210" s="112"/>
      <c r="DI210" s="112"/>
      <c r="DJ210" s="112"/>
      <c r="DK210" s="112"/>
      <c r="DL210" s="112"/>
      <c r="DM210" s="112"/>
      <c r="DN210" s="112"/>
      <c r="DO210" s="112"/>
      <c r="DP210" s="112"/>
      <c r="DQ210" s="112"/>
      <c r="DR210" s="112"/>
      <c r="DS210" s="112"/>
      <c r="DT210" s="112"/>
      <c r="DU210" s="112"/>
      <c r="DV210" s="21"/>
      <c r="DW210" s="21"/>
      <c r="DX210" s="21"/>
      <c r="DY210" s="21"/>
      <c r="DZ210" s="21"/>
      <c r="EA210" s="21"/>
      <c r="EB210" s="21"/>
      <c r="EC210" s="21"/>
      <c r="ED210" s="21"/>
      <c r="EE210" s="21"/>
      <c r="EF210" s="21"/>
      <c r="EG210" s="21"/>
      <c r="EH210" s="21"/>
      <c r="EI210" s="21"/>
      <c r="EJ210" s="21"/>
      <c r="EK210" s="21"/>
      <c r="EL210" s="21"/>
      <c r="EM210" s="21"/>
      <c r="EN210" s="21"/>
      <c r="EO210" s="21"/>
    </row>
    <row r="211" spans="1:145" ht="12.75" customHeight="1">
      <c r="A211" s="112"/>
      <c r="B211" s="112"/>
      <c r="C211" s="112"/>
      <c r="D211" s="21"/>
      <c r="E211" s="21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12"/>
      <c r="AG211" s="112"/>
      <c r="AH211" s="112"/>
      <c r="AI211" s="112"/>
      <c r="AJ211" s="112"/>
      <c r="AK211" s="112"/>
      <c r="AL211" s="112"/>
      <c r="AM211" s="112"/>
      <c r="AN211" s="112"/>
      <c r="AO211" s="112"/>
      <c r="AP211" s="112"/>
      <c r="AQ211" s="112"/>
      <c r="AR211" s="112"/>
      <c r="AS211" s="112"/>
      <c r="AT211" s="112"/>
      <c r="AU211" s="112"/>
      <c r="AV211" s="112"/>
      <c r="AW211" s="112"/>
      <c r="AX211" s="112"/>
      <c r="AY211" s="112"/>
      <c r="AZ211" s="112"/>
      <c r="BA211" s="112"/>
      <c r="BB211" s="112"/>
      <c r="BC211" s="112"/>
      <c r="BD211" s="112"/>
      <c r="BE211" s="112"/>
      <c r="BF211" s="112"/>
      <c r="BG211" s="112"/>
      <c r="BH211" s="112"/>
      <c r="BI211" s="112"/>
      <c r="BJ211" s="112"/>
      <c r="BK211" s="112"/>
      <c r="BL211" s="112"/>
      <c r="BM211" s="112"/>
      <c r="BN211" s="112"/>
      <c r="BO211" s="112"/>
      <c r="BP211" s="112"/>
      <c r="BQ211" s="112"/>
      <c r="BR211" s="112"/>
      <c r="BS211" s="112"/>
      <c r="BT211" s="112"/>
      <c r="BU211" s="112"/>
      <c r="BV211" s="112"/>
      <c r="BW211" s="112"/>
      <c r="BX211" s="112"/>
      <c r="BY211" s="112"/>
      <c r="BZ211" s="112"/>
      <c r="CA211" s="112"/>
      <c r="CB211" s="112"/>
      <c r="CC211" s="112"/>
      <c r="CD211" s="112"/>
      <c r="CE211" s="112"/>
      <c r="CF211" s="112"/>
      <c r="CG211" s="112"/>
      <c r="CH211" s="112"/>
      <c r="CI211" s="112"/>
      <c r="CJ211" s="112"/>
      <c r="CK211" s="112"/>
      <c r="CL211" s="112"/>
      <c r="CM211" s="112"/>
      <c r="CN211" s="112"/>
      <c r="CO211" s="112"/>
      <c r="CP211" s="112"/>
      <c r="CQ211" s="112"/>
      <c r="CR211" s="112"/>
      <c r="CS211" s="112"/>
      <c r="CT211" s="112"/>
      <c r="CU211" s="112"/>
      <c r="CV211" s="112"/>
      <c r="CW211" s="112"/>
      <c r="CX211" s="112"/>
      <c r="CY211" s="112"/>
      <c r="CZ211" s="112"/>
      <c r="DA211" s="112"/>
      <c r="DB211" s="112"/>
      <c r="DC211" s="112"/>
      <c r="DD211" s="112"/>
      <c r="DE211" s="112"/>
      <c r="DF211" s="112"/>
      <c r="DG211" s="112"/>
      <c r="DH211" s="112"/>
      <c r="DI211" s="112"/>
      <c r="DJ211" s="112"/>
      <c r="DK211" s="112"/>
      <c r="DL211" s="112"/>
      <c r="DM211" s="112"/>
      <c r="DN211" s="112"/>
      <c r="DO211" s="112"/>
      <c r="DP211" s="112"/>
      <c r="DQ211" s="112"/>
      <c r="DR211" s="112"/>
      <c r="DS211" s="112"/>
      <c r="DT211" s="112"/>
      <c r="DU211" s="112"/>
      <c r="DV211" s="21"/>
      <c r="DW211" s="21"/>
      <c r="DX211" s="21"/>
      <c r="DY211" s="21"/>
      <c r="DZ211" s="21"/>
      <c r="EA211" s="21"/>
      <c r="EB211" s="21"/>
      <c r="EC211" s="21"/>
      <c r="ED211" s="21"/>
      <c r="EE211" s="21"/>
      <c r="EF211" s="21"/>
      <c r="EG211" s="21"/>
      <c r="EH211" s="21"/>
      <c r="EI211" s="21"/>
      <c r="EJ211" s="21"/>
      <c r="EK211" s="21"/>
      <c r="EL211" s="21"/>
      <c r="EM211" s="21"/>
      <c r="EN211" s="21"/>
      <c r="EO211" s="21"/>
    </row>
    <row r="212" spans="1:145" ht="12.75" customHeight="1">
      <c r="A212" s="112"/>
      <c r="B212" s="112"/>
      <c r="C212" s="112"/>
      <c r="D212" s="21"/>
      <c r="E212" s="21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12"/>
      <c r="AG212" s="112"/>
      <c r="AH212" s="112"/>
      <c r="AI212" s="112"/>
      <c r="AJ212" s="112"/>
      <c r="AK212" s="112"/>
      <c r="AL212" s="112"/>
      <c r="AM212" s="112"/>
      <c r="AN212" s="112"/>
      <c r="AO212" s="112"/>
      <c r="AP212" s="112"/>
      <c r="AQ212" s="112"/>
      <c r="AR212" s="112"/>
      <c r="AS212" s="112"/>
      <c r="AT212" s="112"/>
      <c r="AU212" s="112"/>
      <c r="AV212" s="112"/>
      <c r="AW212" s="112"/>
      <c r="AX212" s="112"/>
      <c r="AY212" s="112"/>
      <c r="AZ212" s="112"/>
      <c r="BA212" s="112"/>
      <c r="BB212" s="112"/>
      <c r="BC212" s="112"/>
      <c r="BD212" s="112"/>
      <c r="BE212" s="112"/>
      <c r="BF212" s="112"/>
      <c r="BG212" s="112"/>
      <c r="BH212" s="112"/>
      <c r="BI212" s="112"/>
      <c r="BJ212" s="112"/>
      <c r="BK212" s="112"/>
      <c r="BL212" s="112"/>
      <c r="BM212" s="112"/>
      <c r="BN212" s="112"/>
      <c r="BO212" s="112"/>
      <c r="BP212" s="112"/>
      <c r="BQ212" s="112"/>
      <c r="BR212" s="112"/>
      <c r="BS212" s="112"/>
      <c r="BT212" s="112"/>
      <c r="BU212" s="112"/>
      <c r="BV212" s="112"/>
      <c r="BW212" s="112"/>
      <c r="BX212" s="112"/>
      <c r="BY212" s="112"/>
      <c r="BZ212" s="112"/>
      <c r="CA212" s="112"/>
      <c r="CB212" s="112"/>
      <c r="CC212" s="112"/>
      <c r="CD212" s="112"/>
      <c r="CE212" s="112"/>
      <c r="CF212" s="112"/>
      <c r="CG212" s="112"/>
      <c r="CH212" s="112"/>
      <c r="CI212" s="112"/>
      <c r="CJ212" s="112"/>
      <c r="CK212" s="112"/>
      <c r="CL212" s="112"/>
      <c r="CM212" s="112"/>
      <c r="CN212" s="112"/>
      <c r="CO212" s="112"/>
      <c r="CP212" s="112"/>
      <c r="CQ212" s="112"/>
      <c r="CR212" s="112"/>
      <c r="CS212" s="112"/>
      <c r="CT212" s="112"/>
      <c r="CU212" s="112"/>
      <c r="CV212" s="112"/>
      <c r="CW212" s="112"/>
      <c r="CX212" s="112"/>
      <c r="CY212" s="112"/>
      <c r="CZ212" s="112"/>
      <c r="DA212" s="112"/>
      <c r="DB212" s="112"/>
      <c r="DC212" s="112"/>
      <c r="DD212" s="112"/>
      <c r="DE212" s="112"/>
      <c r="DF212" s="112"/>
      <c r="DG212" s="112"/>
      <c r="DH212" s="112"/>
      <c r="DI212" s="112"/>
      <c r="DJ212" s="112"/>
      <c r="DK212" s="112"/>
      <c r="DL212" s="112"/>
      <c r="DM212" s="112"/>
      <c r="DN212" s="112"/>
      <c r="DO212" s="112"/>
      <c r="DP212" s="112"/>
      <c r="DQ212" s="112"/>
      <c r="DR212" s="112"/>
      <c r="DS212" s="112"/>
      <c r="DT212" s="112"/>
      <c r="DU212" s="112"/>
      <c r="DV212" s="21"/>
      <c r="DW212" s="21"/>
      <c r="DX212" s="21"/>
      <c r="DY212" s="21"/>
      <c r="DZ212" s="21"/>
      <c r="EA212" s="21"/>
      <c r="EB212" s="21"/>
      <c r="EC212" s="21"/>
      <c r="ED212" s="21"/>
      <c r="EE212" s="21"/>
      <c r="EF212" s="21"/>
      <c r="EG212" s="21"/>
      <c r="EH212" s="21"/>
      <c r="EI212" s="21"/>
      <c r="EJ212" s="21"/>
      <c r="EK212" s="21"/>
      <c r="EL212" s="21"/>
      <c r="EM212" s="21"/>
      <c r="EN212" s="21"/>
      <c r="EO212" s="21"/>
    </row>
    <row r="213" spans="1:145" ht="12.75" customHeight="1">
      <c r="A213" s="112"/>
      <c r="B213" s="112"/>
      <c r="C213" s="112"/>
      <c r="D213" s="21"/>
      <c r="E213" s="21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12"/>
      <c r="AG213" s="112"/>
      <c r="AH213" s="112"/>
      <c r="AI213" s="112"/>
      <c r="AJ213" s="112"/>
      <c r="AK213" s="112"/>
      <c r="AL213" s="112"/>
      <c r="AM213" s="112"/>
      <c r="AN213" s="112"/>
      <c r="AO213" s="112"/>
      <c r="AP213" s="112"/>
      <c r="AQ213" s="112"/>
      <c r="AR213" s="112"/>
      <c r="AS213" s="112"/>
      <c r="AT213" s="112"/>
      <c r="AU213" s="112"/>
      <c r="AV213" s="112"/>
      <c r="AW213" s="112"/>
      <c r="AX213" s="112"/>
      <c r="AY213" s="112"/>
      <c r="AZ213" s="112"/>
      <c r="BA213" s="112"/>
      <c r="BB213" s="112"/>
      <c r="BC213" s="112"/>
      <c r="BD213" s="112"/>
      <c r="BE213" s="112"/>
      <c r="BF213" s="112"/>
      <c r="BG213" s="112"/>
      <c r="BH213" s="112"/>
      <c r="BI213" s="112"/>
      <c r="BJ213" s="112"/>
      <c r="BK213" s="112"/>
      <c r="BL213" s="112"/>
      <c r="BM213" s="112"/>
      <c r="BN213" s="112"/>
      <c r="BO213" s="112"/>
      <c r="BP213" s="112"/>
      <c r="BQ213" s="112"/>
      <c r="BR213" s="112"/>
      <c r="BS213" s="112"/>
      <c r="BT213" s="112"/>
      <c r="BU213" s="112"/>
      <c r="BV213" s="112"/>
      <c r="BW213" s="112"/>
      <c r="BX213" s="112"/>
      <c r="BY213" s="112"/>
      <c r="BZ213" s="112"/>
      <c r="CA213" s="112"/>
      <c r="CB213" s="112"/>
      <c r="CC213" s="112"/>
      <c r="CD213" s="112"/>
      <c r="CE213" s="112"/>
      <c r="CF213" s="112"/>
      <c r="CG213" s="112"/>
      <c r="CH213" s="112"/>
      <c r="CI213" s="112"/>
      <c r="CJ213" s="112"/>
      <c r="CK213" s="112"/>
      <c r="CL213" s="112"/>
      <c r="CM213" s="112"/>
      <c r="CN213" s="112"/>
      <c r="CO213" s="112"/>
      <c r="CP213" s="112"/>
      <c r="CQ213" s="112"/>
      <c r="CR213" s="112"/>
      <c r="CS213" s="112"/>
      <c r="CT213" s="112"/>
      <c r="CU213" s="112"/>
      <c r="CV213" s="112"/>
      <c r="CW213" s="112"/>
      <c r="CX213" s="112"/>
      <c r="CY213" s="112"/>
      <c r="CZ213" s="112"/>
      <c r="DA213" s="112"/>
      <c r="DB213" s="112"/>
      <c r="DC213" s="112"/>
      <c r="DD213" s="112"/>
      <c r="DE213" s="112"/>
      <c r="DF213" s="112"/>
      <c r="DG213" s="112"/>
      <c r="DH213" s="112"/>
      <c r="DI213" s="112"/>
      <c r="DJ213" s="112"/>
      <c r="DK213" s="112"/>
      <c r="DL213" s="112"/>
      <c r="DM213" s="112"/>
      <c r="DN213" s="112"/>
      <c r="DO213" s="112"/>
      <c r="DP213" s="112"/>
      <c r="DQ213" s="112"/>
      <c r="DR213" s="112"/>
      <c r="DS213" s="112"/>
      <c r="DT213" s="112"/>
      <c r="DU213" s="112"/>
      <c r="DV213" s="21"/>
      <c r="DW213" s="21"/>
      <c r="DX213" s="21"/>
      <c r="DY213" s="21"/>
      <c r="DZ213" s="21"/>
      <c r="EA213" s="21"/>
      <c r="EB213" s="21"/>
      <c r="EC213" s="21"/>
      <c r="ED213" s="21"/>
      <c r="EE213" s="21"/>
      <c r="EF213" s="21"/>
      <c r="EG213" s="21"/>
      <c r="EH213" s="21"/>
      <c r="EI213" s="21"/>
      <c r="EJ213" s="21"/>
      <c r="EK213" s="21"/>
      <c r="EL213" s="21"/>
      <c r="EM213" s="21"/>
      <c r="EN213" s="21"/>
      <c r="EO213" s="21"/>
    </row>
    <row r="214" spans="1:145" ht="12.75" customHeight="1">
      <c r="A214" s="112"/>
      <c r="B214" s="112"/>
      <c r="C214" s="112"/>
      <c r="D214" s="21"/>
      <c r="E214" s="21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12"/>
      <c r="AG214" s="112"/>
      <c r="AH214" s="112"/>
      <c r="AI214" s="112"/>
      <c r="AJ214" s="112"/>
      <c r="AK214" s="112"/>
      <c r="AL214" s="112"/>
      <c r="AM214" s="112"/>
      <c r="AN214" s="112"/>
      <c r="AO214" s="112"/>
      <c r="AP214" s="112"/>
      <c r="AQ214" s="112"/>
      <c r="AR214" s="112"/>
      <c r="AS214" s="112"/>
      <c r="AT214" s="112"/>
      <c r="AU214" s="112"/>
      <c r="AV214" s="112"/>
      <c r="AW214" s="112"/>
      <c r="AX214" s="112"/>
      <c r="AY214" s="112"/>
      <c r="AZ214" s="112"/>
      <c r="BA214" s="112"/>
      <c r="BB214" s="112"/>
      <c r="BC214" s="112"/>
      <c r="BD214" s="112"/>
      <c r="BE214" s="112"/>
      <c r="BF214" s="112"/>
      <c r="BG214" s="112"/>
      <c r="BH214" s="112"/>
      <c r="BI214" s="112"/>
      <c r="BJ214" s="112"/>
      <c r="BK214" s="112"/>
      <c r="BL214" s="112"/>
      <c r="BM214" s="112"/>
      <c r="BN214" s="112"/>
      <c r="BO214" s="112"/>
      <c r="BP214" s="112"/>
      <c r="BQ214" s="112"/>
      <c r="BR214" s="112"/>
      <c r="BS214" s="112"/>
      <c r="BT214" s="112"/>
      <c r="BU214" s="112"/>
      <c r="BV214" s="112"/>
      <c r="BW214" s="112"/>
      <c r="BX214" s="112"/>
      <c r="BY214" s="112"/>
      <c r="BZ214" s="112"/>
      <c r="CA214" s="112"/>
      <c r="CB214" s="112"/>
      <c r="CC214" s="112"/>
      <c r="CD214" s="112"/>
      <c r="CE214" s="112"/>
      <c r="CF214" s="112"/>
      <c r="CG214" s="112"/>
      <c r="CH214" s="112"/>
      <c r="CI214" s="112"/>
      <c r="CJ214" s="112"/>
      <c r="CK214" s="112"/>
      <c r="CL214" s="112"/>
      <c r="CM214" s="112"/>
      <c r="CN214" s="112"/>
      <c r="CO214" s="112"/>
      <c r="CP214" s="112"/>
      <c r="CQ214" s="112"/>
      <c r="CR214" s="112"/>
      <c r="CS214" s="112"/>
      <c r="CT214" s="112"/>
      <c r="CU214" s="112"/>
      <c r="CV214" s="112"/>
      <c r="CW214" s="112"/>
      <c r="CX214" s="112"/>
      <c r="CY214" s="112"/>
      <c r="CZ214" s="112"/>
      <c r="DA214" s="112"/>
      <c r="DB214" s="112"/>
      <c r="DC214" s="112"/>
      <c r="DD214" s="112"/>
      <c r="DE214" s="112"/>
      <c r="DF214" s="112"/>
      <c r="DG214" s="112"/>
      <c r="DH214" s="112"/>
      <c r="DI214" s="112"/>
      <c r="DJ214" s="112"/>
      <c r="DK214" s="112"/>
      <c r="DL214" s="112"/>
      <c r="DM214" s="112"/>
      <c r="DN214" s="112"/>
      <c r="DO214" s="112"/>
      <c r="DP214" s="112"/>
      <c r="DQ214" s="112"/>
      <c r="DR214" s="112"/>
      <c r="DS214" s="112"/>
      <c r="DT214" s="112"/>
      <c r="DU214" s="112"/>
      <c r="DV214" s="21"/>
      <c r="DW214" s="21"/>
      <c r="DX214" s="21"/>
      <c r="DY214" s="21"/>
      <c r="DZ214" s="21"/>
      <c r="EA214" s="21"/>
      <c r="EB214" s="21"/>
      <c r="EC214" s="21"/>
      <c r="ED214" s="21"/>
      <c r="EE214" s="21"/>
      <c r="EF214" s="21"/>
      <c r="EG214" s="21"/>
      <c r="EH214" s="21"/>
      <c r="EI214" s="21"/>
      <c r="EJ214" s="21"/>
      <c r="EK214" s="21"/>
      <c r="EL214" s="21"/>
      <c r="EM214" s="21"/>
      <c r="EN214" s="21"/>
      <c r="EO214" s="21"/>
    </row>
    <row r="215" spans="1:145" ht="12.75" customHeight="1">
      <c r="A215" s="112"/>
      <c r="B215" s="112"/>
      <c r="C215" s="112"/>
      <c r="D215" s="21"/>
      <c r="E215" s="21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12"/>
      <c r="AG215" s="112"/>
      <c r="AH215" s="112"/>
      <c r="AI215" s="112"/>
      <c r="AJ215" s="112"/>
      <c r="AK215" s="112"/>
      <c r="AL215" s="112"/>
      <c r="AM215" s="112"/>
      <c r="AN215" s="112"/>
      <c r="AO215" s="112"/>
      <c r="AP215" s="112"/>
      <c r="AQ215" s="112"/>
      <c r="AR215" s="112"/>
      <c r="AS215" s="112"/>
      <c r="AT215" s="112"/>
      <c r="AU215" s="112"/>
      <c r="AV215" s="112"/>
      <c r="AW215" s="112"/>
      <c r="AX215" s="112"/>
      <c r="AY215" s="112"/>
      <c r="AZ215" s="112"/>
      <c r="BA215" s="112"/>
      <c r="BB215" s="112"/>
      <c r="BC215" s="112"/>
      <c r="BD215" s="112"/>
      <c r="BE215" s="112"/>
      <c r="BF215" s="112"/>
      <c r="BG215" s="112"/>
      <c r="BH215" s="112"/>
      <c r="BI215" s="112"/>
      <c r="BJ215" s="112"/>
      <c r="BK215" s="112"/>
      <c r="BL215" s="112"/>
      <c r="BM215" s="112"/>
      <c r="BN215" s="112"/>
      <c r="BO215" s="112"/>
      <c r="BP215" s="112"/>
      <c r="BQ215" s="112"/>
      <c r="BR215" s="112"/>
      <c r="BS215" s="112"/>
      <c r="BT215" s="112"/>
      <c r="BU215" s="112"/>
      <c r="BV215" s="112"/>
      <c r="BW215" s="112"/>
      <c r="BX215" s="112"/>
      <c r="BY215" s="112"/>
      <c r="BZ215" s="112"/>
      <c r="CA215" s="112"/>
      <c r="CB215" s="112"/>
      <c r="CC215" s="112"/>
      <c r="CD215" s="112"/>
      <c r="CE215" s="112"/>
      <c r="CF215" s="112"/>
      <c r="CG215" s="112"/>
      <c r="CH215" s="112"/>
      <c r="CI215" s="112"/>
      <c r="CJ215" s="112"/>
      <c r="CK215" s="112"/>
      <c r="CL215" s="112"/>
      <c r="CM215" s="112"/>
      <c r="CN215" s="112"/>
      <c r="CO215" s="112"/>
      <c r="CP215" s="112"/>
      <c r="CQ215" s="112"/>
      <c r="CR215" s="112"/>
      <c r="CS215" s="112"/>
      <c r="CT215" s="112"/>
      <c r="CU215" s="112"/>
      <c r="CV215" s="112"/>
      <c r="CW215" s="112"/>
      <c r="CX215" s="112"/>
      <c r="CY215" s="112"/>
      <c r="CZ215" s="112"/>
      <c r="DA215" s="112"/>
      <c r="DB215" s="112"/>
      <c r="DC215" s="112"/>
      <c r="DD215" s="112"/>
      <c r="DE215" s="112"/>
      <c r="DF215" s="112"/>
      <c r="DG215" s="112"/>
      <c r="DH215" s="112"/>
      <c r="DI215" s="112"/>
      <c r="DJ215" s="112"/>
      <c r="DK215" s="112"/>
      <c r="DL215" s="112"/>
      <c r="DM215" s="112"/>
      <c r="DN215" s="112"/>
      <c r="DO215" s="112"/>
      <c r="DP215" s="112"/>
      <c r="DQ215" s="112"/>
      <c r="DR215" s="112"/>
      <c r="DS215" s="112"/>
      <c r="DT215" s="112"/>
      <c r="DU215" s="112"/>
      <c r="DV215" s="21"/>
      <c r="DW215" s="21"/>
      <c r="DX215" s="21"/>
      <c r="DY215" s="21"/>
      <c r="DZ215" s="21"/>
      <c r="EA215" s="21"/>
      <c r="EB215" s="21"/>
      <c r="EC215" s="21"/>
      <c r="ED215" s="21"/>
      <c r="EE215" s="21"/>
      <c r="EF215" s="21"/>
      <c r="EG215" s="21"/>
      <c r="EH215" s="21"/>
      <c r="EI215" s="21"/>
      <c r="EJ215" s="21"/>
      <c r="EK215" s="21"/>
      <c r="EL215" s="21"/>
      <c r="EM215" s="21"/>
      <c r="EN215" s="21"/>
      <c r="EO215" s="21"/>
    </row>
    <row r="216" spans="1:145" ht="12.75" customHeight="1">
      <c r="A216" s="112"/>
      <c r="B216" s="112"/>
      <c r="C216" s="112"/>
      <c r="D216" s="21"/>
      <c r="E216" s="21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12"/>
      <c r="AG216" s="112"/>
      <c r="AH216" s="112"/>
      <c r="AI216" s="112"/>
      <c r="AJ216" s="112"/>
      <c r="AK216" s="112"/>
      <c r="AL216" s="112"/>
      <c r="AM216" s="112"/>
      <c r="AN216" s="112"/>
      <c r="AO216" s="112"/>
      <c r="AP216" s="112"/>
      <c r="AQ216" s="112"/>
      <c r="AR216" s="112"/>
      <c r="AS216" s="112"/>
      <c r="AT216" s="112"/>
      <c r="AU216" s="112"/>
      <c r="AV216" s="112"/>
      <c r="AW216" s="112"/>
      <c r="AX216" s="112"/>
      <c r="AY216" s="112"/>
      <c r="AZ216" s="112"/>
      <c r="BA216" s="112"/>
      <c r="BB216" s="112"/>
      <c r="BC216" s="112"/>
      <c r="BD216" s="112"/>
      <c r="BE216" s="112"/>
      <c r="BF216" s="112"/>
      <c r="BG216" s="112"/>
      <c r="BH216" s="112"/>
      <c r="BI216" s="112"/>
      <c r="BJ216" s="112"/>
      <c r="BK216" s="112"/>
      <c r="BL216" s="112"/>
      <c r="BM216" s="112"/>
      <c r="BN216" s="112"/>
      <c r="BO216" s="112"/>
      <c r="BP216" s="112"/>
      <c r="BQ216" s="112"/>
      <c r="BR216" s="112"/>
      <c r="BS216" s="112"/>
      <c r="BT216" s="112"/>
      <c r="BU216" s="112"/>
      <c r="BV216" s="112"/>
      <c r="BW216" s="112"/>
      <c r="BX216" s="112"/>
      <c r="BY216" s="112"/>
      <c r="BZ216" s="112"/>
      <c r="CA216" s="112"/>
      <c r="CB216" s="112"/>
      <c r="CC216" s="112"/>
      <c r="CD216" s="112"/>
      <c r="CE216" s="112"/>
      <c r="CF216" s="112"/>
      <c r="CG216" s="112"/>
      <c r="CH216" s="112"/>
      <c r="CI216" s="112"/>
      <c r="CJ216" s="112"/>
      <c r="CK216" s="112"/>
      <c r="CL216" s="112"/>
      <c r="CM216" s="112"/>
      <c r="CN216" s="112"/>
      <c r="CO216" s="112"/>
      <c r="CP216" s="112"/>
      <c r="CQ216" s="112"/>
      <c r="CR216" s="112"/>
      <c r="CS216" s="112"/>
      <c r="CT216" s="112"/>
      <c r="CU216" s="112"/>
      <c r="CV216" s="112"/>
      <c r="CW216" s="112"/>
      <c r="CX216" s="112"/>
      <c r="CY216" s="112"/>
      <c r="CZ216" s="112"/>
      <c r="DA216" s="112"/>
      <c r="DB216" s="112"/>
      <c r="DC216" s="112"/>
      <c r="DD216" s="112"/>
      <c r="DE216" s="112"/>
      <c r="DF216" s="112"/>
      <c r="DG216" s="112"/>
      <c r="DH216" s="112"/>
      <c r="DI216" s="112"/>
      <c r="DJ216" s="112"/>
      <c r="DK216" s="112"/>
      <c r="DL216" s="112"/>
      <c r="DM216" s="112"/>
      <c r="DN216" s="112"/>
      <c r="DO216" s="112"/>
      <c r="DP216" s="112"/>
      <c r="DQ216" s="112"/>
      <c r="DR216" s="112"/>
      <c r="DS216" s="112"/>
      <c r="DT216" s="112"/>
      <c r="DU216" s="112"/>
      <c r="DV216" s="21"/>
      <c r="DW216" s="21"/>
      <c r="DX216" s="21"/>
      <c r="DY216" s="21"/>
      <c r="DZ216" s="21"/>
      <c r="EA216" s="21"/>
      <c r="EB216" s="21"/>
      <c r="EC216" s="21"/>
      <c r="ED216" s="21"/>
      <c r="EE216" s="21"/>
      <c r="EF216" s="21"/>
      <c r="EG216" s="21"/>
      <c r="EH216" s="21"/>
      <c r="EI216" s="21"/>
      <c r="EJ216" s="21"/>
      <c r="EK216" s="21"/>
      <c r="EL216" s="21"/>
      <c r="EM216" s="21"/>
      <c r="EN216" s="21"/>
      <c r="EO216" s="21"/>
    </row>
    <row r="217" spans="1:145" ht="12.75" customHeight="1">
      <c r="A217" s="112"/>
      <c r="B217" s="112"/>
      <c r="C217" s="112"/>
      <c r="D217" s="21"/>
      <c r="E217" s="21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12"/>
      <c r="AG217" s="112"/>
      <c r="AH217" s="112"/>
      <c r="AI217" s="112"/>
      <c r="AJ217" s="112"/>
      <c r="AK217" s="112"/>
      <c r="AL217" s="112"/>
      <c r="AM217" s="112"/>
      <c r="AN217" s="112"/>
      <c r="AO217" s="112"/>
      <c r="AP217" s="112"/>
      <c r="AQ217" s="112"/>
      <c r="AR217" s="112"/>
      <c r="AS217" s="112"/>
      <c r="AT217" s="112"/>
      <c r="AU217" s="112"/>
      <c r="AV217" s="112"/>
      <c r="AW217" s="112"/>
      <c r="AX217" s="112"/>
      <c r="AY217" s="112"/>
      <c r="AZ217" s="112"/>
      <c r="BA217" s="112"/>
      <c r="BB217" s="112"/>
      <c r="BC217" s="112"/>
      <c r="BD217" s="112"/>
      <c r="BE217" s="112"/>
      <c r="BF217" s="112"/>
      <c r="BG217" s="112"/>
      <c r="BH217" s="112"/>
      <c r="BI217" s="112"/>
      <c r="BJ217" s="112"/>
      <c r="BK217" s="112"/>
      <c r="BL217" s="112"/>
      <c r="BM217" s="112"/>
      <c r="BN217" s="112"/>
      <c r="BO217" s="112"/>
      <c r="BP217" s="112"/>
      <c r="BQ217" s="112"/>
      <c r="BR217" s="112"/>
      <c r="BS217" s="112"/>
      <c r="BT217" s="112"/>
      <c r="BU217" s="112"/>
      <c r="BV217" s="112"/>
      <c r="BW217" s="112"/>
      <c r="BX217" s="112"/>
      <c r="BY217" s="112"/>
      <c r="BZ217" s="112"/>
      <c r="CA217" s="112"/>
      <c r="CB217" s="112"/>
      <c r="CC217" s="112"/>
      <c r="CD217" s="112"/>
      <c r="CE217" s="112"/>
      <c r="CF217" s="112"/>
      <c r="CG217" s="112"/>
      <c r="CH217" s="112"/>
      <c r="CI217" s="112"/>
      <c r="CJ217" s="112"/>
      <c r="CK217" s="112"/>
      <c r="CL217" s="112"/>
      <c r="CM217" s="112"/>
      <c r="CN217" s="112"/>
      <c r="CO217" s="112"/>
      <c r="CP217" s="112"/>
      <c r="CQ217" s="112"/>
      <c r="CR217" s="112"/>
      <c r="CS217" s="112"/>
      <c r="CT217" s="112"/>
      <c r="CU217" s="112"/>
      <c r="CV217" s="112"/>
      <c r="CW217" s="112"/>
      <c r="CX217" s="112"/>
      <c r="CY217" s="112"/>
      <c r="CZ217" s="112"/>
      <c r="DA217" s="112"/>
      <c r="DB217" s="112"/>
      <c r="DC217" s="112"/>
      <c r="DD217" s="112"/>
      <c r="DE217" s="112"/>
      <c r="DF217" s="112"/>
      <c r="DG217" s="112"/>
      <c r="DH217" s="112"/>
      <c r="DI217" s="112"/>
      <c r="DJ217" s="112"/>
      <c r="DK217" s="112"/>
      <c r="DL217" s="112"/>
      <c r="DM217" s="112"/>
      <c r="DN217" s="112"/>
      <c r="DO217" s="112"/>
      <c r="DP217" s="112"/>
      <c r="DQ217" s="112"/>
      <c r="DR217" s="112"/>
      <c r="DS217" s="112"/>
      <c r="DT217" s="112"/>
      <c r="DU217" s="112"/>
      <c r="DV217" s="21"/>
      <c r="DW217" s="21"/>
      <c r="DX217" s="21"/>
      <c r="DY217" s="21"/>
      <c r="DZ217" s="21"/>
      <c r="EA217" s="21"/>
      <c r="EB217" s="21"/>
      <c r="EC217" s="21"/>
      <c r="ED217" s="21"/>
      <c r="EE217" s="21"/>
      <c r="EF217" s="21"/>
      <c r="EG217" s="21"/>
      <c r="EH217" s="21"/>
      <c r="EI217" s="21"/>
      <c r="EJ217" s="21"/>
      <c r="EK217" s="21"/>
      <c r="EL217" s="21"/>
      <c r="EM217" s="21"/>
      <c r="EN217" s="21"/>
      <c r="EO217" s="21"/>
    </row>
    <row r="218" spans="1:145" ht="12.75" customHeight="1">
      <c r="A218" s="112"/>
      <c r="B218" s="112"/>
      <c r="C218" s="112"/>
      <c r="D218" s="21"/>
      <c r="E218" s="21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12"/>
      <c r="AG218" s="112"/>
      <c r="AH218" s="112"/>
      <c r="AI218" s="112"/>
      <c r="AJ218" s="112"/>
      <c r="AK218" s="112"/>
      <c r="AL218" s="112"/>
      <c r="AM218" s="112"/>
      <c r="AN218" s="112"/>
      <c r="AO218" s="112"/>
      <c r="AP218" s="112"/>
      <c r="AQ218" s="112"/>
      <c r="AR218" s="112"/>
      <c r="AS218" s="112"/>
      <c r="AT218" s="112"/>
      <c r="AU218" s="112"/>
      <c r="AV218" s="112"/>
      <c r="AW218" s="112"/>
      <c r="AX218" s="112"/>
      <c r="AY218" s="112"/>
      <c r="AZ218" s="112"/>
      <c r="BA218" s="112"/>
      <c r="BB218" s="112"/>
      <c r="BC218" s="112"/>
      <c r="BD218" s="112"/>
      <c r="BE218" s="112"/>
      <c r="BF218" s="112"/>
      <c r="BG218" s="112"/>
      <c r="BH218" s="112"/>
      <c r="BI218" s="112"/>
      <c r="BJ218" s="112"/>
      <c r="BK218" s="112"/>
      <c r="BL218" s="112"/>
      <c r="BM218" s="112"/>
      <c r="BN218" s="112"/>
      <c r="BO218" s="112"/>
      <c r="BP218" s="112"/>
      <c r="BQ218" s="112"/>
      <c r="BR218" s="112"/>
      <c r="BS218" s="112"/>
      <c r="BT218" s="112"/>
      <c r="BU218" s="112"/>
      <c r="BV218" s="112"/>
      <c r="BW218" s="112"/>
      <c r="BX218" s="112"/>
      <c r="BY218" s="112"/>
      <c r="BZ218" s="112"/>
      <c r="CA218" s="112"/>
      <c r="CB218" s="112"/>
      <c r="CC218" s="112"/>
      <c r="CD218" s="112"/>
      <c r="CE218" s="112"/>
      <c r="CF218" s="112"/>
      <c r="CG218" s="112"/>
      <c r="CH218" s="112"/>
      <c r="CI218" s="112"/>
      <c r="CJ218" s="112"/>
      <c r="CK218" s="112"/>
      <c r="CL218" s="112"/>
      <c r="CM218" s="112"/>
      <c r="CN218" s="112"/>
      <c r="CO218" s="112"/>
      <c r="CP218" s="112"/>
      <c r="CQ218" s="112"/>
      <c r="CR218" s="112"/>
      <c r="CS218" s="112"/>
      <c r="CT218" s="112"/>
      <c r="CU218" s="112"/>
      <c r="CV218" s="112"/>
      <c r="CW218" s="112"/>
      <c r="CX218" s="112"/>
      <c r="CY218" s="112"/>
      <c r="CZ218" s="112"/>
      <c r="DA218" s="112"/>
      <c r="DB218" s="112"/>
      <c r="DC218" s="112"/>
      <c r="DD218" s="112"/>
      <c r="DE218" s="112"/>
      <c r="DF218" s="112"/>
      <c r="DG218" s="112"/>
      <c r="DH218" s="112"/>
      <c r="DI218" s="112"/>
      <c r="DJ218" s="112"/>
      <c r="DK218" s="112"/>
      <c r="DL218" s="112"/>
      <c r="DM218" s="112"/>
      <c r="DN218" s="112"/>
      <c r="DO218" s="112"/>
      <c r="DP218" s="112"/>
      <c r="DQ218" s="112"/>
      <c r="DR218" s="112"/>
      <c r="DS218" s="112"/>
      <c r="DT218" s="112"/>
      <c r="DU218" s="112"/>
      <c r="DV218" s="21"/>
      <c r="DW218" s="21"/>
      <c r="DX218" s="21"/>
      <c r="DY218" s="21"/>
      <c r="DZ218" s="21"/>
      <c r="EA218" s="21"/>
      <c r="EB218" s="21"/>
      <c r="EC218" s="21"/>
      <c r="ED218" s="21"/>
      <c r="EE218" s="21"/>
      <c r="EF218" s="21"/>
      <c r="EG218" s="21"/>
      <c r="EH218" s="21"/>
      <c r="EI218" s="21"/>
      <c r="EJ218" s="21"/>
      <c r="EK218" s="21"/>
      <c r="EL218" s="21"/>
      <c r="EM218" s="21"/>
      <c r="EN218" s="21"/>
      <c r="EO218" s="21"/>
    </row>
    <row r="219" spans="1:145" ht="12.75" customHeight="1">
      <c r="A219" s="112"/>
      <c r="B219" s="112"/>
      <c r="C219" s="112"/>
      <c r="D219" s="21"/>
      <c r="E219" s="21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12"/>
      <c r="AG219" s="112"/>
      <c r="AH219" s="112"/>
      <c r="AI219" s="112"/>
      <c r="AJ219" s="112"/>
      <c r="AK219" s="112"/>
      <c r="AL219" s="112"/>
      <c r="AM219" s="112"/>
      <c r="AN219" s="112"/>
      <c r="AO219" s="112"/>
      <c r="AP219" s="112"/>
      <c r="AQ219" s="112"/>
      <c r="AR219" s="112"/>
      <c r="AS219" s="112"/>
      <c r="AT219" s="112"/>
      <c r="AU219" s="112"/>
      <c r="AV219" s="112"/>
      <c r="AW219" s="112"/>
      <c r="AX219" s="112"/>
      <c r="AY219" s="112"/>
      <c r="AZ219" s="112"/>
      <c r="BA219" s="112"/>
      <c r="BB219" s="112"/>
      <c r="BC219" s="112"/>
      <c r="BD219" s="112"/>
      <c r="BE219" s="112"/>
      <c r="BF219" s="112"/>
      <c r="BG219" s="112"/>
      <c r="BH219" s="112"/>
      <c r="BI219" s="112"/>
      <c r="BJ219" s="112"/>
      <c r="BK219" s="112"/>
      <c r="BL219" s="112"/>
      <c r="BM219" s="112"/>
      <c r="BN219" s="112"/>
      <c r="BO219" s="112"/>
      <c r="BP219" s="112"/>
      <c r="BQ219" s="112"/>
      <c r="BR219" s="112"/>
      <c r="BS219" s="112"/>
      <c r="BT219" s="112"/>
      <c r="BU219" s="112"/>
      <c r="BV219" s="112"/>
      <c r="BW219" s="112"/>
      <c r="BX219" s="112"/>
      <c r="BY219" s="112"/>
      <c r="BZ219" s="112"/>
      <c r="CA219" s="112"/>
      <c r="CB219" s="112"/>
      <c r="CC219" s="112"/>
      <c r="CD219" s="112"/>
      <c r="CE219" s="112"/>
      <c r="CF219" s="112"/>
      <c r="CG219" s="112"/>
      <c r="CH219" s="112"/>
      <c r="CI219" s="112"/>
      <c r="CJ219" s="112"/>
      <c r="CK219" s="112"/>
      <c r="CL219" s="112"/>
      <c r="CM219" s="112"/>
      <c r="CN219" s="112"/>
      <c r="CO219" s="112"/>
      <c r="CP219" s="112"/>
      <c r="CQ219" s="112"/>
      <c r="CR219" s="112"/>
      <c r="CS219" s="112"/>
      <c r="CT219" s="112"/>
      <c r="CU219" s="112"/>
      <c r="CV219" s="112"/>
      <c r="CW219" s="112"/>
      <c r="CX219" s="112"/>
      <c r="CY219" s="112"/>
      <c r="CZ219" s="112"/>
      <c r="DA219" s="112"/>
      <c r="DB219" s="112"/>
      <c r="DC219" s="112"/>
      <c r="DD219" s="112"/>
      <c r="DE219" s="112"/>
      <c r="DF219" s="112"/>
      <c r="DG219" s="112"/>
      <c r="DH219" s="112"/>
      <c r="DI219" s="112"/>
      <c r="DJ219" s="112"/>
      <c r="DK219" s="112"/>
      <c r="DL219" s="112"/>
      <c r="DM219" s="112"/>
      <c r="DN219" s="112"/>
      <c r="DO219" s="112"/>
      <c r="DP219" s="112"/>
      <c r="DQ219" s="112"/>
      <c r="DR219" s="112"/>
      <c r="DS219" s="112"/>
      <c r="DT219" s="112"/>
      <c r="DU219" s="112"/>
      <c r="DV219" s="21"/>
      <c r="DW219" s="21"/>
      <c r="DX219" s="21"/>
      <c r="DY219" s="21"/>
      <c r="DZ219" s="21"/>
      <c r="EA219" s="21"/>
      <c r="EB219" s="21"/>
      <c r="EC219" s="21"/>
      <c r="ED219" s="21"/>
      <c r="EE219" s="21"/>
      <c r="EF219" s="21"/>
      <c r="EG219" s="21"/>
      <c r="EH219" s="21"/>
      <c r="EI219" s="21"/>
      <c r="EJ219" s="21"/>
      <c r="EK219" s="21"/>
      <c r="EL219" s="21"/>
      <c r="EM219" s="21"/>
      <c r="EN219" s="21"/>
      <c r="EO219" s="21"/>
    </row>
    <row r="220" spans="1:145" ht="12.75" customHeight="1">
      <c r="A220" s="112"/>
      <c r="B220" s="112"/>
      <c r="C220" s="112"/>
      <c r="D220" s="21"/>
      <c r="E220" s="21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12"/>
      <c r="AG220" s="112"/>
      <c r="AH220" s="112"/>
      <c r="AI220" s="112"/>
      <c r="AJ220" s="112"/>
      <c r="AK220" s="112"/>
      <c r="AL220" s="112"/>
      <c r="AM220" s="112"/>
      <c r="AN220" s="112"/>
      <c r="AO220" s="112"/>
      <c r="AP220" s="112"/>
      <c r="AQ220" s="112"/>
      <c r="AR220" s="112"/>
      <c r="AS220" s="112"/>
      <c r="AT220" s="112"/>
      <c r="AU220" s="112"/>
      <c r="AV220" s="112"/>
      <c r="AW220" s="112"/>
      <c r="AX220" s="112"/>
      <c r="AY220" s="112"/>
      <c r="AZ220" s="112"/>
      <c r="BA220" s="112"/>
      <c r="BB220" s="112"/>
      <c r="BC220" s="112"/>
      <c r="BD220" s="112"/>
      <c r="BE220" s="112"/>
      <c r="BF220" s="112"/>
      <c r="BG220" s="112"/>
      <c r="BH220" s="112"/>
      <c r="BI220" s="112"/>
      <c r="BJ220" s="112"/>
      <c r="BK220" s="112"/>
      <c r="BL220" s="112"/>
      <c r="BM220" s="112"/>
      <c r="BN220" s="112"/>
      <c r="BO220" s="112"/>
      <c r="BP220" s="112"/>
      <c r="BQ220" s="112"/>
      <c r="BR220" s="112"/>
      <c r="BS220" s="112"/>
      <c r="BT220" s="112"/>
      <c r="BU220" s="112"/>
      <c r="BV220" s="112"/>
      <c r="BW220" s="112"/>
      <c r="BX220" s="112"/>
      <c r="BY220" s="112"/>
      <c r="BZ220" s="112"/>
      <c r="CA220" s="112"/>
      <c r="CB220" s="112"/>
      <c r="CC220" s="112"/>
      <c r="CD220" s="112"/>
      <c r="CE220" s="112"/>
      <c r="CF220" s="112"/>
      <c r="CG220" s="112"/>
      <c r="CH220" s="112"/>
      <c r="CI220" s="112"/>
      <c r="CJ220" s="112"/>
      <c r="CK220" s="112"/>
      <c r="CL220" s="112"/>
      <c r="CM220" s="112"/>
      <c r="CN220" s="112"/>
      <c r="CO220" s="112"/>
      <c r="CP220" s="112"/>
      <c r="CQ220" s="112"/>
      <c r="CR220" s="112"/>
      <c r="CS220" s="112"/>
      <c r="CT220" s="112"/>
      <c r="CU220" s="112"/>
      <c r="CV220" s="112"/>
      <c r="CW220" s="112"/>
      <c r="CX220" s="112"/>
      <c r="CY220" s="112"/>
      <c r="CZ220" s="112"/>
      <c r="DA220" s="112"/>
      <c r="DB220" s="112"/>
      <c r="DC220" s="112"/>
      <c r="DD220" s="112"/>
      <c r="DE220" s="112"/>
      <c r="DF220" s="112"/>
      <c r="DG220" s="112"/>
      <c r="DH220" s="112"/>
      <c r="DI220" s="112"/>
      <c r="DJ220" s="112"/>
      <c r="DK220" s="112"/>
      <c r="DL220" s="112"/>
      <c r="DM220" s="112"/>
      <c r="DN220" s="112"/>
      <c r="DO220" s="112"/>
      <c r="DP220" s="112"/>
      <c r="DQ220" s="112"/>
      <c r="DR220" s="112"/>
      <c r="DS220" s="112"/>
      <c r="DT220" s="112"/>
      <c r="DU220" s="112"/>
      <c r="DV220" s="21"/>
      <c r="DW220" s="21"/>
      <c r="DX220" s="21"/>
      <c r="DY220" s="21"/>
      <c r="DZ220" s="21"/>
      <c r="EA220" s="21"/>
      <c r="EB220" s="21"/>
      <c r="EC220" s="21"/>
      <c r="ED220" s="21"/>
      <c r="EE220" s="21"/>
      <c r="EF220" s="21"/>
      <c r="EG220" s="21"/>
      <c r="EH220" s="21"/>
      <c r="EI220" s="21"/>
      <c r="EJ220" s="21"/>
      <c r="EK220" s="21"/>
      <c r="EL220" s="21"/>
      <c r="EM220" s="21"/>
      <c r="EN220" s="21"/>
      <c r="EO220" s="21"/>
    </row>
  </sheetData>
  <hyperlinks>
    <hyperlink ref="A2" location="'Guidance notes'!A1" display="&lt;&lt;" xr:uid="{00000000-0004-0000-0700-000000000000}"/>
  </hyperlinks>
  <pageMargins left="0.7" right="0.7" top="0.75" bottom="0.75" header="0" footer="0"/>
  <pageSetup paperSize="9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7B7B7B"/>
  </sheetPr>
  <dimension ref="A1:EG304"/>
  <sheetViews>
    <sheetView showGridLines="0" workbookViewId="0">
      <pane xSplit="5" ySplit="5" topLeftCell="F128" activePane="bottomRight" state="frozen"/>
      <selection pane="topRight" activeCell="F1" sqref="F1"/>
      <selection pane="bottomLeft" activeCell="A6" sqref="A6"/>
      <selection pane="bottomRight" activeCell="B96" sqref="B96"/>
    </sheetView>
  </sheetViews>
  <sheetFormatPr baseColWidth="10" defaultColWidth="14.5" defaultRowHeight="15" customHeight="1" outlineLevelCol="1"/>
  <cols>
    <col min="1" max="1" width="2.83203125" customWidth="1"/>
    <col min="2" max="2" width="1.5" customWidth="1"/>
    <col min="3" max="3" width="60" customWidth="1"/>
    <col min="4" max="4" width="9.83203125" customWidth="1"/>
    <col min="5" max="5" width="1.1640625" customWidth="1"/>
    <col min="6" max="6" width="17.5" customWidth="1"/>
    <col min="7" max="7" width="13.5" customWidth="1"/>
    <col min="8" max="16" width="13.5" customWidth="1" outlineLevel="1"/>
    <col min="17" max="17" width="1.83203125" customWidth="1"/>
    <col min="18" max="18" width="14.1640625" customWidth="1"/>
    <col min="19" max="29" width="14.1640625" customWidth="1" outlineLevel="1"/>
    <col min="30" max="30" width="14.1640625" customWidth="1"/>
    <col min="31" max="41" width="14.1640625" customWidth="1" outlineLevel="1"/>
    <col min="42" max="42" width="14.1640625" customWidth="1"/>
    <col min="43" max="53" width="14.1640625" customWidth="1" outlineLevel="1"/>
    <col min="54" max="54" width="14.1640625" customWidth="1"/>
    <col min="55" max="65" width="14.1640625" customWidth="1" outlineLevel="1"/>
    <col min="66" max="66" width="14.1640625" customWidth="1"/>
    <col min="67" max="77" width="14.1640625" customWidth="1" outlineLevel="1"/>
    <col min="78" max="78" width="14.1640625" customWidth="1"/>
    <col min="79" max="89" width="14.1640625" customWidth="1" outlineLevel="1"/>
    <col min="90" max="90" width="14.1640625" customWidth="1"/>
    <col min="91" max="101" width="14.1640625" customWidth="1" outlineLevel="1"/>
    <col min="102" max="102" width="14.1640625" customWidth="1"/>
    <col min="103" max="113" width="14.1640625" customWidth="1" outlineLevel="1"/>
    <col min="114" max="114" width="14.1640625" customWidth="1"/>
    <col min="115" max="125" width="14.1640625" customWidth="1" outlineLevel="1"/>
    <col min="126" max="126" width="14.1640625" customWidth="1"/>
    <col min="127" max="137" width="14.1640625" customWidth="1" outlineLevel="1"/>
  </cols>
  <sheetData>
    <row r="1" spans="1:137" ht="15" customHeight="1">
      <c r="A1" s="21"/>
      <c r="B1" s="62"/>
      <c r="C1" s="21"/>
      <c r="D1" s="79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  <c r="AW1" s="21"/>
      <c r="AX1" s="21"/>
      <c r="AY1" s="21"/>
      <c r="AZ1" s="21"/>
      <c r="BA1" s="21"/>
      <c r="BB1" s="21"/>
      <c r="BC1" s="21"/>
      <c r="BD1" s="21"/>
      <c r="BE1" s="21"/>
      <c r="BF1" s="21"/>
      <c r="BG1" s="21"/>
      <c r="BH1" s="21"/>
      <c r="BI1" s="21"/>
      <c r="BJ1" s="21"/>
      <c r="BK1" s="21"/>
      <c r="BL1" s="21"/>
      <c r="BM1" s="21"/>
      <c r="BN1" s="21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CX1" s="21"/>
      <c r="CY1" s="21"/>
      <c r="CZ1" s="21"/>
      <c r="DA1" s="21"/>
      <c r="DB1" s="21"/>
      <c r="DC1" s="21"/>
      <c r="DD1" s="21"/>
      <c r="DE1" s="21"/>
      <c r="DF1" s="21"/>
      <c r="DG1" s="21"/>
      <c r="DH1" s="21"/>
      <c r="DI1" s="21"/>
      <c r="DJ1" s="21"/>
      <c r="DK1" s="21"/>
      <c r="DL1" s="21"/>
      <c r="DM1" s="21"/>
      <c r="DN1" s="21"/>
      <c r="DO1" s="21"/>
      <c r="DP1" s="21"/>
      <c r="DQ1" s="21"/>
      <c r="DR1" s="21"/>
      <c r="DS1" s="21"/>
      <c r="DT1" s="21"/>
      <c r="DU1" s="21"/>
      <c r="DV1" s="21"/>
      <c r="DW1" s="21"/>
      <c r="DX1" s="21"/>
      <c r="DY1" s="21"/>
      <c r="DZ1" s="21"/>
      <c r="EA1" s="21"/>
      <c r="EB1" s="21"/>
      <c r="EC1" s="21"/>
      <c r="ED1" s="21"/>
      <c r="EE1" s="21"/>
      <c r="EF1" s="21"/>
      <c r="EG1" s="21"/>
    </row>
    <row r="2" spans="1:137" ht="12.75" customHeight="1">
      <c r="A2" s="24" t="s">
        <v>32</v>
      </c>
      <c r="B2" s="25" t="s">
        <v>453</v>
      </c>
      <c r="C2" s="21"/>
      <c r="D2" s="79"/>
      <c r="E2" s="121"/>
      <c r="F2" s="119" t="s">
        <v>454</v>
      </c>
      <c r="G2" s="234" t="str">
        <f>'Cash Flow Инвестора'!F11</f>
        <v>Модель выхода (экзита)</v>
      </c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0" t="str">
        <f>Revenue!F2</f>
        <v>Год 1</v>
      </c>
      <c r="S2" s="120" t="str">
        <f>Revenue!G2</f>
        <v>Год 1</v>
      </c>
      <c r="T2" s="120" t="str">
        <f>Revenue!H2</f>
        <v>Год 1</v>
      </c>
      <c r="U2" s="120" t="str">
        <f>Revenue!I2</f>
        <v>Год 1</v>
      </c>
      <c r="V2" s="120" t="str">
        <f>Revenue!J2</f>
        <v>Год 1</v>
      </c>
      <c r="W2" s="120" t="str">
        <f>Revenue!K2</f>
        <v>Год 1</v>
      </c>
      <c r="X2" s="120" t="str">
        <f>Revenue!L2</f>
        <v>Год 1</v>
      </c>
      <c r="Y2" s="120" t="str">
        <f>Revenue!M2</f>
        <v>Год 1</v>
      </c>
      <c r="Z2" s="120" t="str">
        <f>Revenue!N2</f>
        <v>Год 1</v>
      </c>
      <c r="AA2" s="120" t="str">
        <f>Revenue!O2</f>
        <v>Год 1</v>
      </c>
      <c r="AB2" s="120" t="str">
        <f>Revenue!P2</f>
        <v>Год 1</v>
      </c>
      <c r="AC2" s="120" t="str">
        <f>Revenue!Q2</f>
        <v>Год 1</v>
      </c>
      <c r="AD2" s="120" t="str">
        <f>Revenue!R2</f>
        <v>Год 2</v>
      </c>
      <c r="AE2" s="120" t="str">
        <f>Revenue!S2</f>
        <v>Год 2</v>
      </c>
      <c r="AF2" s="120" t="str">
        <f>Revenue!T2</f>
        <v>Год 2</v>
      </c>
      <c r="AG2" s="120" t="str">
        <f>Revenue!U2</f>
        <v>Год 2</v>
      </c>
      <c r="AH2" s="120" t="str">
        <f>Revenue!V2</f>
        <v>Год 2</v>
      </c>
      <c r="AI2" s="120" t="str">
        <f>Revenue!W2</f>
        <v>Год 2</v>
      </c>
      <c r="AJ2" s="120" t="str">
        <f>Revenue!X2</f>
        <v>Год 2</v>
      </c>
      <c r="AK2" s="120" t="str">
        <f>Revenue!Y2</f>
        <v>Год 2</v>
      </c>
      <c r="AL2" s="120" t="str">
        <f>Revenue!Z2</f>
        <v>Год 2</v>
      </c>
      <c r="AM2" s="120" t="str">
        <f>Revenue!AA2</f>
        <v>Год 2</v>
      </c>
      <c r="AN2" s="120" t="str">
        <f>Revenue!AB2</f>
        <v>Год 2</v>
      </c>
      <c r="AO2" s="120" t="str">
        <f>Revenue!AC2</f>
        <v>Год 2</v>
      </c>
      <c r="AP2" s="120" t="str">
        <f>Revenue!AD2</f>
        <v>Год 3</v>
      </c>
      <c r="AQ2" s="120" t="str">
        <f>Revenue!AE2</f>
        <v>Год 3</v>
      </c>
      <c r="AR2" s="120" t="str">
        <f>Revenue!AF2</f>
        <v>Год 3</v>
      </c>
      <c r="AS2" s="120" t="str">
        <f>Revenue!AG2</f>
        <v>Год 3</v>
      </c>
      <c r="AT2" s="120" t="str">
        <f>Revenue!AH2</f>
        <v>Год 3</v>
      </c>
      <c r="AU2" s="120" t="str">
        <f>Revenue!AI2</f>
        <v>Год 3</v>
      </c>
      <c r="AV2" s="120" t="str">
        <f>Revenue!AJ2</f>
        <v>Год 3</v>
      </c>
      <c r="AW2" s="120" t="str">
        <f>Revenue!AK2</f>
        <v>Год 3</v>
      </c>
      <c r="AX2" s="120" t="str">
        <f>Revenue!AL2</f>
        <v>Год 3</v>
      </c>
      <c r="AY2" s="120" t="str">
        <f>Revenue!AM2</f>
        <v>Год 3</v>
      </c>
      <c r="AZ2" s="120" t="str">
        <f>Revenue!AN2</f>
        <v>Год 3</v>
      </c>
      <c r="BA2" s="120" t="str">
        <f>Revenue!AO2</f>
        <v>Год 3</v>
      </c>
      <c r="BB2" s="120" t="str">
        <f>Revenue!AP2</f>
        <v>Год 4</v>
      </c>
      <c r="BC2" s="120" t="str">
        <f>Revenue!AQ2</f>
        <v>Год 4</v>
      </c>
      <c r="BD2" s="120" t="str">
        <f>Revenue!AR2</f>
        <v>Год 4</v>
      </c>
      <c r="BE2" s="120" t="str">
        <f>Revenue!AS2</f>
        <v>Год 4</v>
      </c>
      <c r="BF2" s="120" t="str">
        <f>Revenue!AT2</f>
        <v>Год 4</v>
      </c>
      <c r="BG2" s="120" t="str">
        <f>Revenue!AU2</f>
        <v>Год 4</v>
      </c>
      <c r="BH2" s="120" t="str">
        <f>Revenue!AV2</f>
        <v>Год 4</v>
      </c>
      <c r="BI2" s="120" t="str">
        <f>Revenue!AW2</f>
        <v>Год 4</v>
      </c>
      <c r="BJ2" s="120" t="str">
        <f>Revenue!AX2</f>
        <v>Год 4</v>
      </c>
      <c r="BK2" s="120" t="str">
        <f>Revenue!AY2</f>
        <v>Год 4</v>
      </c>
      <c r="BL2" s="120" t="str">
        <f>Revenue!AZ2</f>
        <v>Год 4</v>
      </c>
      <c r="BM2" s="120" t="str">
        <f>Revenue!BA2</f>
        <v>Год 4</v>
      </c>
      <c r="BN2" s="120" t="str">
        <f>Revenue!BB2</f>
        <v>Год 5</v>
      </c>
      <c r="BO2" s="120" t="str">
        <f>Revenue!BC2</f>
        <v>Год 5</v>
      </c>
      <c r="BP2" s="120" t="str">
        <f>Revenue!BD2</f>
        <v>Год 5</v>
      </c>
      <c r="BQ2" s="120" t="str">
        <f>Revenue!BE2</f>
        <v>Год 5</v>
      </c>
      <c r="BR2" s="120" t="str">
        <f>Revenue!BF2</f>
        <v>Год 5</v>
      </c>
      <c r="BS2" s="120" t="str">
        <f>Revenue!BG2</f>
        <v>Год 5</v>
      </c>
      <c r="BT2" s="120" t="str">
        <f>Revenue!BH2</f>
        <v>Год 5</v>
      </c>
      <c r="BU2" s="120" t="str">
        <f>Revenue!BI2</f>
        <v>Год 5</v>
      </c>
      <c r="BV2" s="120" t="str">
        <f>Revenue!BJ2</f>
        <v>Год 5</v>
      </c>
      <c r="BW2" s="120" t="str">
        <f>Revenue!BK2</f>
        <v>Год 5</v>
      </c>
      <c r="BX2" s="120" t="str">
        <f>Revenue!BL2</f>
        <v>Год 5</v>
      </c>
      <c r="BY2" s="120" t="str">
        <f>Revenue!BM2</f>
        <v>Год 5</v>
      </c>
      <c r="BZ2" s="120" t="str">
        <f>Revenue!BN2</f>
        <v>Год 6</v>
      </c>
      <c r="CA2" s="120" t="str">
        <f>Revenue!BO2</f>
        <v>Год 6</v>
      </c>
      <c r="CB2" s="120" t="str">
        <f>Revenue!BP2</f>
        <v>Год 6</v>
      </c>
      <c r="CC2" s="120" t="str">
        <f>Revenue!BQ2</f>
        <v>Год 6</v>
      </c>
      <c r="CD2" s="120" t="str">
        <f>Revenue!BR2</f>
        <v>Год 6</v>
      </c>
      <c r="CE2" s="120" t="str">
        <f>Revenue!BS2</f>
        <v>Год 6</v>
      </c>
      <c r="CF2" s="120" t="str">
        <f>Revenue!BT2</f>
        <v>Год 6</v>
      </c>
      <c r="CG2" s="120" t="str">
        <f>Revenue!BU2</f>
        <v>Год 6</v>
      </c>
      <c r="CH2" s="120" t="str">
        <f>Revenue!BV2</f>
        <v>Год 6</v>
      </c>
      <c r="CI2" s="120" t="str">
        <f>Revenue!BW2</f>
        <v>Год 6</v>
      </c>
      <c r="CJ2" s="120" t="str">
        <f>Revenue!BX2</f>
        <v>Год 6</v>
      </c>
      <c r="CK2" s="120" t="str">
        <f>Revenue!BY2</f>
        <v>Год 6</v>
      </c>
      <c r="CL2" s="120" t="str">
        <f>Revenue!BZ2</f>
        <v>Год 7</v>
      </c>
      <c r="CM2" s="120" t="str">
        <f>Revenue!CA2</f>
        <v>Год 7</v>
      </c>
      <c r="CN2" s="120" t="str">
        <f>Revenue!CB2</f>
        <v>Год 7</v>
      </c>
      <c r="CO2" s="120" t="str">
        <f>Revenue!CC2</f>
        <v>Год 7</v>
      </c>
      <c r="CP2" s="120" t="str">
        <f>Revenue!CD2</f>
        <v>Год 7</v>
      </c>
      <c r="CQ2" s="120" t="str">
        <f>Revenue!CE2</f>
        <v>Год 7</v>
      </c>
      <c r="CR2" s="120" t="str">
        <f>Revenue!CF2</f>
        <v>Год 7</v>
      </c>
      <c r="CS2" s="120" t="str">
        <f>Revenue!CG2</f>
        <v>Год 7</v>
      </c>
      <c r="CT2" s="120" t="str">
        <f>Revenue!CH2</f>
        <v>Год 7</v>
      </c>
      <c r="CU2" s="120" t="str">
        <f>Revenue!CI2</f>
        <v>Год 7</v>
      </c>
      <c r="CV2" s="120" t="str">
        <f>Revenue!CJ2</f>
        <v>Год 7</v>
      </c>
      <c r="CW2" s="120" t="str">
        <f>Revenue!CK2</f>
        <v>Год 7</v>
      </c>
      <c r="CX2" s="120" t="str">
        <f>Revenue!CL2</f>
        <v>Год 8</v>
      </c>
      <c r="CY2" s="120" t="str">
        <f>Revenue!CM2</f>
        <v>Год 8</v>
      </c>
      <c r="CZ2" s="120" t="str">
        <f>Revenue!CN2</f>
        <v>Год 8</v>
      </c>
      <c r="DA2" s="120" t="str">
        <f>Revenue!CO2</f>
        <v>Год 8</v>
      </c>
      <c r="DB2" s="120" t="str">
        <f>Revenue!CP2</f>
        <v>Год 8</v>
      </c>
      <c r="DC2" s="120" t="str">
        <f>Revenue!CQ2</f>
        <v>Год 8</v>
      </c>
      <c r="DD2" s="120" t="str">
        <f>Revenue!CR2</f>
        <v>Год 8</v>
      </c>
      <c r="DE2" s="120" t="str">
        <f>Revenue!CS2</f>
        <v>Год 8</v>
      </c>
      <c r="DF2" s="120" t="str">
        <f>Revenue!CT2</f>
        <v>Год 8</v>
      </c>
      <c r="DG2" s="120" t="str">
        <f>Revenue!CU2</f>
        <v>Год 8</v>
      </c>
      <c r="DH2" s="120" t="str">
        <f>Revenue!CV2</f>
        <v>Год 8</v>
      </c>
      <c r="DI2" s="120" t="str">
        <f>Revenue!CW2</f>
        <v>Год 8</v>
      </c>
      <c r="DJ2" s="120" t="str">
        <f>Revenue!CX2</f>
        <v>Год 9</v>
      </c>
      <c r="DK2" s="120" t="str">
        <f>Revenue!CY2</f>
        <v>Год 9</v>
      </c>
      <c r="DL2" s="120" t="str">
        <f>Revenue!CZ2</f>
        <v>Год 9</v>
      </c>
      <c r="DM2" s="120" t="str">
        <f>Revenue!DA2</f>
        <v>Год 9</v>
      </c>
      <c r="DN2" s="120" t="str">
        <f>Revenue!DB2</f>
        <v>Год 9</v>
      </c>
      <c r="DO2" s="120" t="str">
        <f>Revenue!DC2</f>
        <v>Год 9</v>
      </c>
      <c r="DP2" s="120" t="str">
        <f>Revenue!DD2</f>
        <v>Год 9</v>
      </c>
      <c r="DQ2" s="120" t="str">
        <f>Revenue!DE2</f>
        <v>Год 9</v>
      </c>
      <c r="DR2" s="120" t="str">
        <f>Revenue!DF2</f>
        <v>Год 9</v>
      </c>
      <c r="DS2" s="120" t="str">
        <f>Revenue!DG2</f>
        <v>Год 9</v>
      </c>
      <c r="DT2" s="120" t="str">
        <f>Revenue!DH2</f>
        <v>Год 9</v>
      </c>
      <c r="DU2" s="120" t="str">
        <f>Revenue!DI2</f>
        <v>Год 9</v>
      </c>
      <c r="DV2" s="120" t="str">
        <f>Revenue!DJ2</f>
        <v>Год 10</v>
      </c>
      <c r="DW2" s="120" t="str">
        <f>Revenue!DK2</f>
        <v>Год 10</v>
      </c>
      <c r="DX2" s="120" t="str">
        <f>Revenue!DL2</f>
        <v>Год 10</v>
      </c>
      <c r="DY2" s="120" t="str">
        <f>Revenue!DM2</f>
        <v>Год 10</v>
      </c>
      <c r="DZ2" s="120" t="str">
        <f>Revenue!DN2</f>
        <v>Год 10</v>
      </c>
      <c r="EA2" s="120" t="str">
        <f>Revenue!DO2</f>
        <v>Год 10</v>
      </c>
      <c r="EB2" s="120" t="str">
        <f>Revenue!DP2</f>
        <v>Год 10</v>
      </c>
      <c r="EC2" s="120" t="str">
        <f>Revenue!DQ2</f>
        <v>Год 10</v>
      </c>
      <c r="ED2" s="120" t="str">
        <f>Revenue!DR2</f>
        <v>Год 10</v>
      </c>
      <c r="EE2" s="120" t="str">
        <f>Revenue!DS2</f>
        <v>Год 10</v>
      </c>
      <c r="EF2" s="120" t="str">
        <f>Revenue!DT2</f>
        <v>Год 10</v>
      </c>
      <c r="EG2" s="120" t="str">
        <f>Revenue!DU2</f>
        <v>Год 10</v>
      </c>
    </row>
    <row r="3" spans="1:137" ht="12.75" customHeight="1">
      <c r="A3" s="21"/>
      <c r="B3" s="21"/>
      <c r="C3" s="21"/>
      <c r="D3" s="79"/>
      <c r="E3" s="121"/>
      <c r="F3" s="121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121"/>
      <c r="R3" s="122" t="str">
        <f>Revenue!F3</f>
        <v xml:space="preserve">Месяц 1 </v>
      </c>
      <c r="S3" s="122" t="str">
        <f>Revenue!G3</f>
        <v>Месяц 2</v>
      </c>
      <c r="T3" s="122" t="str">
        <f>Revenue!H3</f>
        <v>Месяц 3</v>
      </c>
      <c r="U3" s="122" t="str">
        <f>Revenue!I3</f>
        <v>Месяц 4</v>
      </c>
      <c r="V3" s="122" t="str">
        <f>Revenue!J3</f>
        <v>Месяц 5</v>
      </c>
      <c r="W3" s="122" t="str">
        <f>Revenue!K3</f>
        <v>Месяц 6</v>
      </c>
      <c r="X3" s="122" t="str">
        <f>Revenue!L3</f>
        <v>Месяц 7</v>
      </c>
      <c r="Y3" s="122" t="str">
        <f>Revenue!M3</f>
        <v>Месяц 8</v>
      </c>
      <c r="Z3" s="122" t="str">
        <f>Revenue!N3</f>
        <v>Месяц 9</v>
      </c>
      <c r="AA3" s="122" t="str">
        <f>Revenue!O3</f>
        <v>Месяц 10</v>
      </c>
      <c r="AB3" s="122" t="str">
        <f>Revenue!P3</f>
        <v>Месяц 11</v>
      </c>
      <c r="AC3" s="122" t="str">
        <f>Revenue!Q3</f>
        <v>Месяц 12</v>
      </c>
      <c r="AD3" s="122" t="str">
        <f>Revenue!R3</f>
        <v>Месяц 1</v>
      </c>
      <c r="AE3" s="122" t="str">
        <f>Revenue!S3</f>
        <v>Месяц 2</v>
      </c>
      <c r="AF3" s="122" t="str">
        <f>Revenue!T3</f>
        <v>Месяц 3</v>
      </c>
      <c r="AG3" s="122" t="str">
        <f>Revenue!U3</f>
        <v>Месяц 4</v>
      </c>
      <c r="AH3" s="122" t="str">
        <f>Revenue!V3</f>
        <v>Месяц 5</v>
      </c>
      <c r="AI3" s="122" t="str">
        <f>Revenue!W3</f>
        <v>Месяц 6</v>
      </c>
      <c r="AJ3" s="122" t="str">
        <f>Revenue!X3</f>
        <v>Месяц 7</v>
      </c>
      <c r="AK3" s="122" t="str">
        <f>Revenue!Y3</f>
        <v>Месяц 8</v>
      </c>
      <c r="AL3" s="122" t="str">
        <f>Revenue!Z3</f>
        <v>Месяц 9</v>
      </c>
      <c r="AM3" s="122" t="str">
        <f>Revenue!AA3</f>
        <v>Месяц 10</v>
      </c>
      <c r="AN3" s="122" t="str">
        <f>Revenue!AB3</f>
        <v>Месяц 11</v>
      </c>
      <c r="AO3" s="122" t="str">
        <f>Revenue!AC3</f>
        <v>Месяц 12</v>
      </c>
      <c r="AP3" s="122" t="str">
        <f>Revenue!AD3</f>
        <v>Месяц 1</v>
      </c>
      <c r="AQ3" s="122" t="str">
        <f>Revenue!AE3</f>
        <v>Месяц 2</v>
      </c>
      <c r="AR3" s="122" t="str">
        <f>Revenue!AF3</f>
        <v>Месяц 3</v>
      </c>
      <c r="AS3" s="122" t="str">
        <f>Revenue!AG3</f>
        <v>Месяц 4</v>
      </c>
      <c r="AT3" s="122" t="str">
        <f>Revenue!AH3</f>
        <v>Месяц 5</v>
      </c>
      <c r="AU3" s="122" t="str">
        <f>Revenue!AI3</f>
        <v>Месяц 6</v>
      </c>
      <c r="AV3" s="122" t="str">
        <f>Revenue!AJ3</f>
        <v>Месяц 7</v>
      </c>
      <c r="AW3" s="122" t="str">
        <f>Revenue!AK3</f>
        <v>Месяц 8</v>
      </c>
      <c r="AX3" s="122" t="str">
        <f>Revenue!AL3</f>
        <v>Месяц 9</v>
      </c>
      <c r="AY3" s="122" t="str">
        <f>Revenue!AM3</f>
        <v>Месяц 10</v>
      </c>
      <c r="AZ3" s="122" t="str">
        <f>Revenue!AN3</f>
        <v>Месяц 11</v>
      </c>
      <c r="BA3" s="122" t="str">
        <f>Revenue!AO3</f>
        <v>Месяц 12</v>
      </c>
      <c r="BB3" s="122" t="str">
        <f>Revenue!AP3</f>
        <v>Месяц 1</v>
      </c>
      <c r="BC3" s="122" t="str">
        <f>Revenue!AQ3</f>
        <v>Месяц 2</v>
      </c>
      <c r="BD3" s="122" t="str">
        <f>Revenue!AR3</f>
        <v>Месяц 3</v>
      </c>
      <c r="BE3" s="122" t="str">
        <f>Revenue!AS3</f>
        <v>Месяц 4</v>
      </c>
      <c r="BF3" s="122" t="str">
        <f>Revenue!AT3</f>
        <v>Месяц 5</v>
      </c>
      <c r="BG3" s="122" t="str">
        <f>Revenue!AU3</f>
        <v>Месяц 6</v>
      </c>
      <c r="BH3" s="122" t="str">
        <f>Revenue!AV3</f>
        <v>Месяц 7</v>
      </c>
      <c r="BI3" s="122" t="str">
        <f>Revenue!AW3</f>
        <v>Месяц 8</v>
      </c>
      <c r="BJ3" s="122" t="str">
        <f>Revenue!AX3</f>
        <v>Месяц 9</v>
      </c>
      <c r="BK3" s="122" t="str">
        <f>Revenue!AY3</f>
        <v>Месяц 10</v>
      </c>
      <c r="BL3" s="122" t="str">
        <f>Revenue!AZ3</f>
        <v>Месяц 11</v>
      </c>
      <c r="BM3" s="122" t="str">
        <f>Revenue!BA3</f>
        <v>Месяц 12</v>
      </c>
      <c r="BN3" s="122" t="str">
        <f>Revenue!BB3</f>
        <v>Месяц 1</v>
      </c>
      <c r="BO3" s="122" t="str">
        <f>Revenue!BC3</f>
        <v>Месяц 2</v>
      </c>
      <c r="BP3" s="122" t="str">
        <f>Revenue!BD3</f>
        <v>Месяц 3</v>
      </c>
      <c r="BQ3" s="122" t="str">
        <f>Revenue!BE3</f>
        <v>Месяц 4</v>
      </c>
      <c r="BR3" s="122" t="str">
        <f>Revenue!BF3</f>
        <v>Месяц 5</v>
      </c>
      <c r="BS3" s="122" t="str">
        <f>Revenue!BG3</f>
        <v>Месяц 6</v>
      </c>
      <c r="BT3" s="122" t="str">
        <f>Revenue!BH3</f>
        <v>Месяц 7</v>
      </c>
      <c r="BU3" s="122" t="str">
        <f>Revenue!BI3</f>
        <v>Месяц 8</v>
      </c>
      <c r="BV3" s="122" t="str">
        <f>Revenue!BJ3</f>
        <v>Месяц 9</v>
      </c>
      <c r="BW3" s="122" t="str">
        <f>Revenue!BK3</f>
        <v>Месяц 10</v>
      </c>
      <c r="BX3" s="122" t="str">
        <f>Revenue!BL3</f>
        <v>Месяц 11</v>
      </c>
      <c r="BY3" s="122" t="str">
        <f>Revenue!BM3</f>
        <v>Месяц 12</v>
      </c>
      <c r="BZ3" s="122" t="str">
        <f>Revenue!BN3</f>
        <v>Месяц 1</v>
      </c>
      <c r="CA3" s="122" t="str">
        <f>Revenue!BO3</f>
        <v>Месяц 2</v>
      </c>
      <c r="CB3" s="122" t="str">
        <f>Revenue!BP3</f>
        <v>Месяц 3</v>
      </c>
      <c r="CC3" s="122" t="str">
        <f>Revenue!BQ3</f>
        <v>Месяц 4</v>
      </c>
      <c r="CD3" s="122" t="str">
        <f>Revenue!BR3</f>
        <v>Месяц 5</v>
      </c>
      <c r="CE3" s="122" t="str">
        <f>Revenue!BS3</f>
        <v>Месяц 6</v>
      </c>
      <c r="CF3" s="122" t="str">
        <f>Revenue!BT3</f>
        <v>Месяц 7</v>
      </c>
      <c r="CG3" s="122" t="str">
        <f>Revenue!BU3</f>
        <v>Месяц 8</v>
      </c>
      <c r="CH3" s="122" t="str">
        <f>Revenue!BV3</f>
        <v>Месяц 9</v>
      </c>
      <c r="CI3" s="122" t="str">
        <f>Revenue!BW3</f>
        <v>Месяц 10</v>
      </c>
      <c r="CJ3" s="122" t="str">
        <f>Revenue!BX3</f>
        <v>Месяц 11</v>
      </c>
      <c r="CK3" s="122" t="str">
        <f>Revenue!BY3</f>
        <v>Месяц 12</v>
      </c>
      <c r="CL3" s="122" t="str">
        <f>Revenue!BZ3</f>
        <v>Месяц 1</v>
      </c>
      <c r="CM3" s="122" t="str">
        <f>Revenue!CA3</f>
        <v>Месяц 2</v>
      </c>
      <c r="CN3" s="122" t="str">
        <f>Revenue!CB3</f>
        <v>Месяц 3</v>
      </c>
      <c r="CO3" s="122" t="str">
        <f>Revenue!CC3</f>
        <v>Месяц 4</v>
      </c>
      <c r="CP3" s="122" t="str">
        <f>Revenue!CD3</f>
        <v>Месяц 5</v>
      </c>
      <c r="CQ3" s="122" t="str">
        <f>Revenue!CE3</f>
        <v>Месяц 6</v>
      </c>
      <c r="CR3" s="122" t="str">
        <f>Revenue!CF3</f>
        <v>Месяц 7</v>
      </c>
      <c r="CS3" s="122" t="str">
        <f>Revenue!CG3</f>
        <v>Месяц 8</v>
      </c>
      <c r="CT3" s="122" t="str">
        <f>Revenue!CH3</f>
        <v>Месяц 9</v>
      </c>
      <c r="CU3" s="122" t="str">
        <f>Revenue!CI3</f>
        <v>Месяц 10</v>
      </c>
      <c r="CV3" s="122" t="str">
        <f>Revenue!CJ3</f>
        <v>Месяц 11</v>
      </c>
      <c r="CW3" s="122" t="str">
        <f>Revenue!CK3</f>
        <v>Месяц 12</v>
      </c>
      <c r="CX3" s="122" t="str">
        <f>Revenue!CL3</f>
        <v>Месяц 1</v>
      </c>
      <c r="CY3" s="122" t="str">
        <f>Revenue!CM3</f>
        <v>Месяц 2</v>
      </c>
      <c r="CZ3" s="122" t="str">
        <f>Revenue!CN3</f>
        <v>Месяц 3</v>
      </c>
      <c r="DA3" s="122" t="str">
        <f>Revenue!CO3</f>
        <v>Месяц 4</v>
      </c>
      <c r="DB3" s="122" t="str">
        <f>Revenue!CP3</f>
        <v>Месяц 5</v>
      </c>
      <c r="DC3" s="122" t="str">
        <f>Revenue!CQ3</f>
        <v>Месяц 6</v>
      </c>
      <c r="DD3" s="122" t="str">
        <f>Revenue!CR3</f>
        <v>Месяц 7</v>
      </c>
      <c r="DE3" s="122" t="str">
        <f>Revenue!CS3</f>
        <v>Месяц 8</v>
      </c>
      <c r="DF3" s="122" t="str">
        <f>Revenue!CT3</f>
        <v>Месяц 9</v>
      </c>
      <c r="DG3" s="122" t="str">
        <f>Revenue!CU3</f>
        <v>Месяц 10</v>
      </c>
      <c r="DH3" s="122" t="str">
        <f>Revenue!CV3</f>
        <v>Месяц 11</v>
      </c>
      <c r="DI3" s="122" t="str">
        <f>Revenue!CW3</f>
        <v>Месяц 12</v>
      </c>
      <c r="DJ3" s="122" t="str">
        <f>Revenue!CX3</f>
        <v>Месяц 1</v>
      </c>
      <c r="DK3" s="122" t="str">
        <f>Revenue!CY3</f>
        <v>Месяц 2</v>
      </c>
      <c r="DL3" s="122" t="str">
        <f>Revenue!CZ3</f>
        <v>Месяц 3</v>
      </c>
      <c r="DM3" s="122" t="str">
        <f>Revenue!DA3</f>
        <v>Месяц 4</v>
      </c>
      <c r="DN3" s="122" t="str">
        <f>Revenue!DB3</f>
        <v>Месяц 5</v>
      </c>
      <c r="DO3" s="122" t="str">
        <f>Revenue!DC3</f>
        <v>Месяц 6</v>
      </c>
      <c r="DP3" s="122" t="str">
        <f>Revenue!DD3</f>
        <v>Месяц 7</v>
      </c>
      <c r="DQ3" s="122" t="str">
        <f>Revenue!DE3</f>
        <v>Месяц 8</v>
      </c>
      <c r="DR3" s="122" t="str">
        <f>Revenue!DF3</f>
        <v>Месяц 9</v>
      </c>
      <c r="DS3" s="122" t="str">
        <f>Revenue!DG3</f>
        <v>Месяц 10</v>
      </c>
      <c r="DT3" s="122" t="str">
        <f>Revenue!DH3</f>
        <v>Месяц 11</v>
      </c>
      <c r="DU3" s="122" t="str">
        <f>Revenue!DI3</f>
        <v>Месяц 12</v>
      </c>
      <c r="DV3" s="122" t="str">
        <f>Revenue!DJ3</f>
        <v>Месяц 1</v>
      </c>
      <c r="DW3" s="122" t="str">
        <f>Revenue!DK3</f>
        <v>Месяц 2</v>
      </c>
      <c r="DX3" s="122" t="str">
        <f>Revenue!DL3</f>
        <v>Месяц 3</v>
      </c>
      <c r="DY3" s="122" t="str">
        <f>Revenue!DM3</f>
        <v>Месяц 4</v>
      </c>
      <c r="DZ3" s="122" t="str">
        <f>Revenue!DN3</f>
        <v>Месяц 5</v>
      </c>
      <c r="EA3" s="122" t="str">
        <f>Revenue!DO3</f>
        <v>Месяц 6</v>
      </c>
      <c r="EB3" s="122" t="str">
        <f>Revenue!DP3</f>
        <v>Месяц 7</v>
      </c>
      <c r="EC3" s="122" t="str">
        <f>Revenue!DQ3</f>
        <v>Месяц 8</v>
      </c>
      <c r="ED3" s="122" t="str">
        <f>Revenue!DR3</f>
        <v>Месяц 9</v>
      </c>
      <c r="EE3" s="122" t="str">
        <f>Revenue!DS3</f>
        <v>Месяц 10</v>
      </c>
      <c r="EF3" s="122" t="str">
        <f>Revenue!DT3</f>
        <v>Месяц 11</v>
      </c>
      <c r="EG3" s="122" t="str">
        <f>Revenue!DU3</f>
        <v>Месяц 12</v>
      </c>
    </row>
    <row r="4" spans="1:137" ht="12.75" customHeight="1">
      <c r="A4" s="21"/>
      <c r="B4" s="29"/>
      <c r="C4" s="30" t="s">
        <v>35</v>
      </c>
      <c r="D4" s="123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4">
        <f>Revenue!F4</f>
        <v>1</v>
      </c>
      <c r="S4" s="124">
        <f>Revenue!G4</f>
        <v>2</v>
      </c>
      <c r="T4" s="124">
        <f>Revenue!H4</f>
        <v>3</v>
      </c>
      <c r="U4" s="124">
        <f>Revenue!I4</f>
        <v>4</v>
      </c>
      <c r="V4" s="124">
        <f>Revenue!J4</f>
        <v>5</v>
      </c>
      <c r="W4" s="124">
        <f>Revenue!K4</f>
        <v>6</v>
      </c>
      <c r="X4" s="124">
        <f>Revenue!L4</f>
        <v>7</v>
      </c>
      <c r="Y4" s="124">
        <f>Revenue!M4</f>
        <v>8</v>
      </c>
      <c r="Z4" s="124">
        <f>Revenue!N4</f>
        <v>9</v>
      </c>
      <c r="AA4" s="124">
        <f>Revenue!O4</f>
        <v>10</v>
      </c>
      <c r="AB4" s="124">
        <f>Revenue!P4</f>
        <v>11</v>
      </c>
      <c r="AC4" s="124">
        <f>Revenue!Q4</f>
        <v>12</v>
      </c>
      <c r="AD4" s="124">
        <f>Revenue!R4</f>
        <v>13</v>
      </c>
      <c r="AE4" s="124">
        <f>Revenue!S4</f>
        <v>14</v>
      </c>
      <c r="AF4" s="124">
        <f>Revenue!T4</f>
        <v>15</v>
      </c>
      <c r="AG4" s="124">
        <f>Revenue!U4</f>
        <v>16</v>
      </c>
      <c r="AH4" s="124">
        <f>Revenue!V4</f>
        <v>17</v>
      </c>
      <c r="AI4" s="124">
        <f>Revenue!W4</f>
        <v>18</v>
      </c>
      <c r="AJ4" s="124">
        <f>Revenue!X4</f>
        <v>19</v>
      </c>
      <c r="AK4" s="124">
        <f>Revenue!Y4</f>
        <v>20</v>
      </c>
      <c r="AL4" s="124">
        <f>Revenue!Z4</f>
        <v>21</v>
      </c>
      <c r="AM4" s="124">
        <f>Revenue!AA4</f>
        <v>22</v>
      </c>
      <c r="AN4" s="124">
        <f>Revenue!AB4</f>
        <v>23</v>
      </c>
      <c r="AO4" s="124">
        <f>Revenue!AC4</f>
        <v>24</v>
      </c>
      <c r="AP4" s="124">
        <f>Revenue!AD4</f>
        <v>25</v>
      </c>
      <c r="AQ4" s="124">
        <f>Revenue!AE4</f>
        <v>26</v>
      </c>
      <c r="AR4" s="124">
        <f>Revenue!AF4</f>
        <v>27</v>
      </c>
      <c r="AS4" s="124">
        <f>Revenue!AG4</f>
        <v>28</v>
      </c>
      <c r="AT4" s="124">
        <f>Revenue!AH4</f>
        <v>29</v>
      </c>
      <c r="AU4" s="124">
        <f>Revenue!AI4</f>
        <v>30</v>
      </c>
      <c r="AV4" s="124">
        <f>Revenue!AJ4</f>
        <v>31</v>
      </c>
      <c r="AW4" s="124">
        <f>Revenue!AK4</f>
        <v>32</v>
      </c>
      <c r="AX4" s="124">
        <f>Revenue!AL4</f>
        <v>33</v>
      </c>
      <c r="AY4" s="124">
        <f>Revenue!AM4</f>
        <v>34</v>
      </c>
      <c r="AZ4" s="124">
        <f>Revenue!AN4</f>
        <v>35</v>
      </c>
      <c r="BA4" s="124">
        <f>Revenue!AO4</f>
        <v>36</v>
      </c>
      <c r="BB4" s="124">
        <f>Revenue!AP4</f>
        <v>37</v>
      </c>
      <c r="BC4" s="124">
        <f>Revenue!AQ4</f>
        <v>38</v>
      </c>
      <c r="BD4" s="124">
        <f>Revenue!AR4</f>
        <v>39</v>
      </c>
      <c r="BE4" s="124">
        <f>Revenue!AS4</f>
        <v>40</v>
      </c>
      <c r="BF4" s="124">
        <f>Revenue!AT4</f>
        <v>41</v>
      </c>
      <c r="BG4" s="124">
        <f>Revenue!AU4</f>
        <v>42</v>
      </c>
      <c r="BH4" s="124">
        <f>Revenue!AV4</f>
        <v>43</v>
      </c>
      <c r="BI4" s="124">
        <f>Revenue!AW4</f>
        <v>44</v>
      </c>
      <c r="BJ4" s="124">
        <f>Revenue!AX4</f>
        <v>45</v>
      </c>
      <c r="BK4" s="124">
        <f>Revenue!AY4</f>
        <v>46</v>
      </c>
      <c r="BL4" s="124">
        <f>Revenue!AZ4</f>
        <v>47</v>
      </c>
      <c r="BM4" s="124">
        <f>Revenue!BA4</f>
        <v>48</v>
      </c>
      <c r="BN4" s="124">
        <f>Revenue!BB4</f>
        <v>49</v>
      </c>
      <c r="BO4" s="124">
        <f>Revenue!BC4</f>
        <v>50</v>
      </c>
      <c r="BP4" s="124">
        <f>Revenue!BD4</f>
        <v>51</v>
      </c>
      <c r="BQ4" s="124">
        <f>Revenue!BE4</f>
        <v>52</v>
      </c>
      <c r="BR4" s="124">
        <f>Revenue!BF4</f>
        <v>53</v>
      </c>
      <c r="BS4" s="124">
        <f>Revenue!BG4</f>
        <v>54</v>
      </c>
      <c r="BT4" s="124">
        <f>Revenue!BH4</f>
        <v>55</v>
      </c>
      <c r="BU4" s="124">
        <f>Revenue!BI4</f>
        <v>56</v>
      </c>
      <c r="BV4" s="124">
        <f>Revenue!BJ4</f>
        <v>57</v>
      </c>
      <c r="BW4" s="124">
        <f>Revenue!BK4</f>
        <v>58</v>
      </c>
      <c r="BX4" s="124">
        <f>Revenue!BL4</f>
        <v>59</v>
      </c>
      <c r="BY4" s="124">
        <f>Revenue!BM4</f>
        <v>60</v>
      </c>
      <c r="BZ4" s="124">
        <f>Revenue!BN4</f>
        <v>61</v>
      </c>
      <c r="CA4" s="124">
        <f>Revenue!BO4</f>
        <v>62</v>
      </c>
      <c r="CB4" s="124">
        <f>Revenue!BP4</f>
        <v>63</v>
      </c>
      <c r="CC4" s="124">
        <f>Revenue!BQ4</f>
        <v>64</v>
      </c>
      <c r="CD4" s="124">
        <f>Revenue!BR4</f>
        <v>65</v>
      </c>
      <c r="CE4" s="124">
        <f>Revenue!BS4</f>
        <v>66</v>
      </c>
      <c r="CF4" s="124">
        <f>Revenue!BT4</f>
        <v>67</v>
      </c>
      <c r="CG4" s="124">
        <f>Revenue!BU4</f>
        <v>68</v>
      </c>
      <c r="CH4" s="124">
        <f>Revenue!BV4</f>
        <v>69</v>
      </c>
      <c r="CI4" s="124">
        <f>Revenue!BW4</f>
        <v>70</v>
      </c>
      <c r="CJ4" s="124">
        <f>Revenue!BX4</f>
        <v>71</v>
      </c>
      <c r="CK4" s="124">
        <f>Revenue!BY4</f>
        <v>72</v>
      </c>
      <c r="CL4" s="124">
        <f>Revenue!BZ4</f>
        <v>73</v>
      </c>
      <c r="CM4" s="124">
        <f>Revenue!CA4</f>
        <v>74</v>
      </c>
      <c r="CN4" s="124">
        <f>Revenue!CB4</f>
        <v>75</v>
      </c>
      <c r="CO4" s="124">
        <f>Revenue!CC4</f>
        <v>76</v>
      </c>
      <c r="CP4" s="124">
        <f>Revenue!CD4</f>
        <v>77</v>
      </c>
      <c r="CQ4" s="124">
        <f>Revenue!CE4</f>
        <v>78</v>
      </c>
      <c r="CR4" s="124">
        <f>Revenue!CF4</f>
        <v>79</v>
      </c>
      <c r="CS4" s="124">
        <f>Revenue!CG4</f>
        <v>80</v>
      </c>
      <c r="CT4" s="124">
        <f>Revenue!CH4</f>
        <v>81</v>
      </c>
      <c r="CU4" s="124">
        <f>Revenue!CI4</f>
        <v>82</v>
      </c>
      <c r="CV4" s="124">
        <f>Revenue!CJ4</f>
        <v>83</v>
      </c>
      <c r="CW4" s="124">
        <f>Revenue!CK4</f>
        <v>84</v>
      </c>
      <c r="CX4" s="124">
        <f>Revenue!CL4</f>
        <v>85</v>
      </c>
      <c r="CY4" s="124">
        <f>Revenue!CM4</f>
        <v>86</v>
      </c>
      <c r="CZ4" s="124">
        <f>Revenue!CN4</f>
        <v>87</v>
      </c>
      <c r="DA4" s="124">
        <f>Revenue!CO4</f>
        <v>88</v>
      </c>
      <c r="DB4" s="124">
        <f>Revenue!CP4</f>
        <v>89</v>
      </c>
      <c r="DC4" s="124">
        <f>Revenue!CQ4</f>
        <v>90</v>
      </c>
      <c r="DD4" s="124">
        <f>Revenue!CR4</f>
        <v>91</v>
      </c>
      <c r="DE4" s="124">
        <f>Revenue!CS4</f>
        <v>92</v>
      </c>
      <c r="DF4" s="124">
        <f>Revenue!CT4</f>
        <v>93</v>
      </c>
      <c r="DG4" s="124">
        <f>Revenue!CU4</f>
        <v>94</v>
      </c>
      <c r="DH4" s="124">
        <f>Revenue!CV4</f>
        <v>95</v>
      </c>
      <c r="DI4" s="124">
        <f>Revenue!CW4</f>
        <v>96</v>
      </c>
      <c r="DJ4" s="124">
        <f>Revenue!CX4</f>
        <v>97</v>
      </c>
      <c r="DK4" s="124">
        <f>Revenue!CY4</f>
        <v>98</v>
      </c>
      <c r="DL4" s="124">
        <f>Revenue!CZ4</f>
        <v>99</v>
      </c>
      <c r="DM4" s="124">
        <f>Revenue!DA4</f>
        <v>100</v>
      </c>
      <c r="DN4" s="124">
        <f>Revenue!DB4</f>
        <v>101</v>
      </c>
      <c r="DO4" s="124">
        <f>Revenue!DC4</f>
        <v>102</v>
      </c>
      <c r="DP4" s="124">
        <f>Revenue!DD4</f>
        <v>103</v>
      </c>
      <c r="DQ4" s="124">
        <f>Revenue!DE4</f>
        <v>104</v>
      </c>
      <c r="DR4" s="124">
        <f>Revenue!DF4</f>
        <v>105</v>
      </c>
      <c r="DS4" s="124">
        <f>Revenue!DG4</f>
        <v>106</v>
      </c>
      <c r="DT4" s="124">
        <f>Revenue!DH4</f>
        <v>107</v>
      </c>
      <c r="DU4" s="124">
        <f>Revenue!DI4</f>
        <v>108</v>
      </c>
      <c r="DV4" s="124">
        <f>Revenue!DJ4</f>
        <v>109</v>
      </c>
      <c r="DW4" s="124">
        <f>Revenue!DK4</f>
        <v>110</v>
      </c>
      <c r="DX4" s="124">
        <f>Revenue!DL4</f>
        <v>111</v>
      </c>
      <c r="DY4" s="124">
        <f>Revenue!DM4</f>
        <v>112</v>
      </c>
      <c r="DZ4" s="124">
        <f>Revenue!DN4</f>
        <v>113</v>
      </c>
      <c r="EA4" s="124">
        <f>Revenue!DO4</f>
        <v>114</v>
      </c>
      <c r="EB4" s="124">
        <f>Revenue!DP4</f>
        <v>115</v>
      </c>
      <c r="EC4" s="124">
        <f>Revenue!DQ4</f>
        <v>116</v>
      </c>
      <c r="ED4" s="124">
        <f>Revenue!DR4</f>
        <v>117</v>
      </c>
      <c r="EE4" s="124">
        <f>Revenue!DS4</f>
        <v>118</v>
      </c>
      <c r="EF4" s="124">
        <f>Revenue!DT4</f>
        <v>119</v>
      </c>
      <c r="EG4" s="124">
        <f>Revenue!DU4</f>
        <v>120</v>
      </c>
    </row>
    <row r="5" spans="1:137" ht="12.75" customHeight="1">
      <c r="A5" s="33"/>
      <c r="B5" s="388"/>
      <c r="C5" s="389"/>
      <c r="D5" s="172" t="s">
        <v>36</v>
      </c>
      <c r="E5" s="125"/>
      <c r="F5" s="126" t="s">
        <v>305</v>
      </c>
      <c r="G5" s="236" t="s">
        <v>39</v>
      </c>
      <c r="H5" s="34" t="s">
        <v>40</v>
      </c>
      <c r="I5" s="34" t="s">
        <v>41</v>
      </c>
      <c r="J5" s="34" t="s">
        <v>42</v>
      </c>
      <c r="K5" s="34" t="s">
        <v>43</v>
      </c>
      <c r="L5" s="34" t="s">
        <v>44</v>
      </c>
      <c r="M5" s="34" t="s">
        <v>45</v>
      </c>
      <c r="N5" s="34" t="s">
        <v>46</v>
      </c>
      <c r="O5" s="34" t="s">
        <v>47</v>
      </c>
      <c r="P5" s="34" t="s">
        <v>48</v>
      </c>
      <c r="Q5" s="125"/>
      <c r="R5" s="128">
        <f>Revenue!F5</f>
        <v>45028</v>
      </c>
      <c r="S5" s="128">
        <f>Revenue!G5</f>
        <v>45058</v>
      </c>
      <c r="T5" s="128">
        <f>Revenue!H5</f>
        <v>45089</v>
      </c>
      <c r="U5" s="128">
        <f>Revenue!I5</f>
        <v>45119</v>
      </c>
      <c r="V5" s="128">
        <f>Revenue!J5</f>
        <v>45150</v>
      </c>
      <c r="W5" s="128">
        <f>Revenue!K5</f>
        <v>45181</v>
      </c>
      <c r="X5" s="128">
        <f>Revenue!L5</f>
        <v>45211</v>
      </c>
      <c r="Y5" s="128">
        <f>Revenue!M5</f>
        <v>45242</v>
      </c>
      <c r="Z5" s="128">
        <f>Revenue!N5</f>
        <v>45272</v>
      </c>
      <c r="AA5" s="128">
        <f>Revenue!O5</f>
        <v>45303</v>
      </c>
      <c r="AB5" s="128">
        <f>Revenue!P5</f>
        <v>45334</v>
      </c>
      <c r="AC5" s="128">
        <f>Revenue!Q5</f>
        <v>45363</v>
      </c>
      <c r="AD5" s="128">
        <f>Revenue!R5</f>
        <v>45394</v>
      </c>
      <c r="AE5" s="128">
        <f>Revenue!S5</f>
        <v>45424</v>
      </c>
      <c r="AF5" s="128">
        <f>Revenue!T5</f>
        <v>45455</v>
      </c>
      <c r="AG5" s="128">
        <f>Revenue!U5</f>
        <v>45485</v>
      </c>
      <c r="AH5" s="128">
        <f>Revenue!V5</f>
        <v>45516</v>
      </c>
      <c r="AI5" s="128">
        <f>Revenue!W5</f>
        <v>45547</v>
      </c>
      <c r="AJ5" s="128">
        <f>Revenue!X5</f>
        <v>45577</v>
      </c>
      <c r="AK5" s="128">
        <f>Revenue!Y5</f>
        <v>45608</v>
      </c>
      <c r="AL5" s="128">
        <f>Revenue!Z5</f>
        <v>45638</v>
      </c>
      <c r="AM5" s="128">
        <f>Revenue!AA5</f>
        <v>45669</v>
      </c>
      <c r="AN5" s="128">
        <f>Revenue!AB5</f>
        <v>45700</v>
      </c>
      <c r="AO5" s="128">
        <f>Revenue!AC5</f>
        <v>45728</v>
      </c>
      <c r="AP5" s="128">
        <f>Revenue!AD5</f>
        <v>45759</v>
      </c>
      <c r="AQ5" s="128">
        <f>Revenue!AE5</f>
        <v>45789</v>
      </c>
      <c r="AR5" s="128">
        <f>Revenue!AF5</f>
        <v>45820</v>
      </c>
      <c r="AS5" s="128">
        <f>Revenue!AG5</f>
        <v>45850</v>
      </c>
      <c r="AT5" s="128">
        <f>Revenue!AH5</f>
        <v>45881</v>
      </c>
      <c r="AU5" s="128">
        <f>Revenue!AI5</f>
        <v>45912</v>
      </c>
      <c r="AV5" s="128">
        <f>Revenue!AJ5</f>
        <v>45942</v>
      </c>
      <c r="AW5" s="128">
        <f>Revenue!AK5</f>
        <v>45973</v>
      </c>
      <c r="AX5" s="128">
        <f>Revenue!AL5</f>
        <v>46003</v>
      </c>
      <c r="AY5" s="128">
        <f>Revenue!AM5</f>
        <v>46034</v>
      </c>
      <c r="AZ5" s="128">
        <f>Revenue!AN5</f>
        <v>46065</v>
      </c>
      <c r="BA5" s="128">
        <f>Revenue!AO5</f>
        <v>46093</v>
      </c>
      <c r="BB5" s="128">
        <f>Revenue!AP5</f>
        <v>46124</v>
      </c>
      <c r="BC5" s="128">
        <f>Revenue!AQ5</f>
        <v>46154</v>
      </c>
      <c r="BD5" s="128">
        <f>Revenue!AR5</f>
        <v>46185</v>
      </c>
      <c r="BE5" s="128">
        <f>Revenue!AS5</f>
        <v>46215</v>
      </c>
      <c r="BF5" s="128">
        <f>Revenue!AT5</f>
        <v>46246</v>
      </c>
      <c r="BG5" s="128">
        <f>Revenue!AU5</f>
        <v>46277</v>
      </c>
      <c r="BH5" s="128">
        <f>Revenue!AV5</f>
        <v>46307</v>
      </c>
      <c r="BI5" s="128">
        <f>Revenue!AW5</f>
        <v>46338</v>
      </c>
      <c r="BJ5" s="128">
        <f>Revenue!AX5</f>
        <v>46368</v>
      </c>
      <c r="BK5" s="128">
        <f>Revenue!AY5</f>
        <v>46399</v>
      </c>
      <c r="BL5" s="128">
        <f>Revenue!AZ5</f>
        <v>46430</v>
      </c>
      <c r="BM5" s="128">
        <f>Revenue!BA5</f>
        <v>46458</v>
      </c>
      <c r="BN5" s="128">
        <f>Revenue!BB5</f>
        <v>46489</v>
      </c>
      <c r="BO5" s="128">
        <f>Revenue!BC5</f>
        <v>46519</v>
      </c>
      <c r="BP5" s="128">
        <f>Revenue!BD5</f>
        <v>46550</v>
      </c>
      <c r="BQ5" s="128">
        <f>Revenue!BE5</f>
        <v>46580</v>
      </c>
      <c r="BR5" s="128">
        <f>Revenue!BF5</f>
        <v>46611</v>
      </c>
      <c r="BS5" s="128">
        <f>Revenue!BG5</f>
        <v>46642</v>
      </c>
      <c r="BT5" s="128">
        <f>Revenue!BH5</f>
        <v>46672</v>
      </c>
      <c r="BU5" s="128">
        <f>Revenue!BI5</f>
        <v>46703</v>
      </c>
      <c r="BV5" s="128">
        <f>Revenue!BJ5</f>
        <v>46733</v>
      </c>
      <c r="BW5" s="128">
        <f>Revenue!BK5</f>
        <v>46764</v>
      </c>
      <c r="BX5" s="128">
        <f>Revenue!BL5</f>
        <v>46795</v>
      </c>
      <c r="BY5" s="128">
        <f>Revenue!BM5</f>
        <v>46824</v>
      </c>
      <c r="BZ5" s="128">
        <f>Revenue!BN5</f>
        <v>46855</v>
      </c>
      <c r="CA5" s="128">
        <f>Revenue!BO5</f>
        <v>46885</v>
      </c>
      <c r="CB5" s="128">
        <f>Revenue!BP5</f>
        <v>46916</v>
      </c>
      <c r="CC5" s="128">
        <f>Revenue!BQ5</f>
        <v>46946</v>
      </c>
      <c r="CD5" s="128">
        <f>Revenue!BR5</f>
        <v>46977</v>
      </c>
      <c r="CE5" s="128">
        <f>Revenue!BS5</f>
        <v>47008</v>
      </c>
      <c r="CF5" s="128">
        <f>Revenue!BT5</f>
        <v>47038</v>
      </c>
      <c r="CG5" s="128">
        <f>Revenue!BU5</f>
        <v>47069</v>
      </c>
      <c r="CH5" s="128">
        <f>Revenue!BV5</f>
        <v>47099</v>
      </c>
      <c r="CI5" s="128">
        <f>Revenue!BW5</f>
        <v>47130</v>
      </c>
      <c r="CJ5" s="128">
        <f>Revenue!BX5</f>
        <v>47161</v>
      </c>
      <c r="CK5" s="128">
        <f>Revenue!BY5</f>
        <v>47189</v>
      </c>
      <c r="CL5" s="128">
        <f>Revenue!BZ5</f>
        <v>47220</v>
      </c>
      <c r="CM5" s="128">
        <f>Revenue!CA5</f>
        <v>47250</v>
      </c>
      <c r="CN5" s="128">
        <f>Revenue!CB5</f>
        <v>47281</v>
      </c>
      <c r="CO5" s="128">
        <f>Revenue!CC5</f>
        <v>47311</v>
      </c>
      <c r="CP5" s="128">
        <f>Revenue!CD5</f>
        <v>47342</v>
      </c>
      <c r="CQ5" s="128">
        <f>Revenue!CE5</f>
        <v>47373</v>
      </c>
      <c r="CR5" s="128">
        <f>Revenue!CF5</f>
        <v>47403</v>
      </c>
      <c r="CS5" s="128">
        <f>Revenue!CG5</f>
        <v>47434</v>
      </c>
      <c r="CT5" s="128">
        <f>Revenue!CH5</f>
        <v>47464</v>
      </c>
      <c r="CU5" s="128">
        <f>Revenue!CI5</f>
        <v>47495</v>
      </c>
      <c r="CV5" s="128">
        <f>Revenue!CJ5</f>
        <v>47526</v>
      </c>
      <c r="CW5" s="128">
        <f>Revenue!CK5</f>
        <v>47554</v>
      </c>
      <c r="CX5" s="128">
        <f>Revenue!CL5</f>
        <v>47585</v>
      </c>
      <c r="CY5" s="128">
        <f>Revenue!CM5</f>
        <v>47615</v>
      </c>
      <c r="CZ5" s="128">
        <f>Revenue!CN5</f>
        <v>47646</v>
      </c>
      <c r="DA5" s="128">
        <f>Revenue!CO5</f>
        <v>47676</v>
      </c>
      <c r="DB5" s="128">
        <f>Revenue!CP5</f>
        <v>47707</v>
      </c>
      <c r="DC5" s="128">
        <f>Revenue!CQ5</f>
        <v>47738</v>
      </c>
      <c r="DD5" s="128">
        <f>Revenue!CR5</f>
        <v>47768</v>
      </c>
      <c r="DE5" s="128">
        <f>Revenue!CS5</f>
        <v>47799</v>
      </c>
      <c r="DF5" s="128">
        <f>Revenue!CT5</f>
        <v>47829</v>
      </c>
      <c r="DG5" s="128">
        <f>Revenue!CU5</f>
        <v>47860</v>
      </c>
      <c r="DH5" s="128">
        <f>Revenue!CV5</f>
        <v>47891</v>
      </c>
      <c r="DI5" s="128">
        <f>Revenue!CW5</f>
        <v>47919</v>
      </c>
      <c r="DJ5" s="128">
        <f>Revenue!CX5</f>
        <v>47950</v>
      </c>
      <c r="DK5" s="128">
        <f>Revenue!CY5</f>
        <v>47980</v>
      </c>
      <c r="DL5" s="128">
        <f>Revenue!CZ5</f>
        <v>48011</v>
      </c>
      <c r="DM5" s="128">
        <f>Revenue!DA5</f>
        <v>48041</v>
      </c>
      <c r="DN5" s="128">
        <f>Revenue!DB5</f>
        <v>48072</v>
      </c>
      <c r="DO5" s="128">
        <f>Revenue!DC5</f>
        <v>48103</v>
      </c>
      <c r="DP5" s="128">
        <f>Revenue!DD5</f>
        <v>48133</v>
      </c>
      <c r="DQ5" s="128">
        <f>Revenue!DE5</f>
        <v>48164</v>
      </c>
      <c r="DR5" s="128">
        <f>Revenue!DF5</f>
        <v>48194</v>
      </c>
      <c r="DS5" s="128">
        <f>Revenue!DG5</f>
        <v>48225</v>
      </c>
      <c r="DT5" s="128">
        <f>Revenue!DH5</f>
        <v>48256</v>
      </c>
      <c r="DU5" s="128">
        <f>Revenue!DI5</f>
        <v>48285</v>
      </c>
      <c r="DV5" s="128">
        <f>Revenue!DJ5</f>
        <v>48316</v>
      </c>
      <c r="DW5" s="128">
        <f>Revenue!DK5</f>
        <v>48346</v>
      </c>
      <c r="DX5" s="128">
        <f>Revenue!DL5</f>
        <v>48377</v>
      </c>
      <c r="DY5" s="128">
        <f>Revenue!DM5</f>
        <v>48407</v>
      </c>
      <c r="DZ5" s="128">
        <f>Revenue!DN5</f>
        <v>48438</v>
      </c>
      <c r="EA5" s="128">
        <f>Revenue!DO5</f>
        <v>48469</v>
      </c>
      <c r="EB5" s="128">
        <f>Revenue!DP5</f>
        <v>48499</v>
      </c>
      <c r="EC5" s="128">
        <f>Revenue!DQ5</f>
        <v>48530</v>
      </c>
      <c r="ED5" s="128">
        <f>Revenue!DR5</f>
        <v>48560</v>
      </c>
      <c r="EE5" s="128">
        <f>Revenue!DS5</f>
        <v>48591</v>
      </c>
      <c r="EF5" s="128">
        <f>Revenue!DT5</f>
        <v>48622</v>
      </c>
      <c r="EG5" s="128">
        <f>Revenue!DU5</f>
        <v>48650</v>
      </c>
    </row>
    <row r="6" spans="1:137" ht="9" customHeight="1">
      <c r="A6" s="21"/>
      <c r="B6" s="121"/>
      <c r="C6" s="121"/>
      <c r="D6" s="237"/>
      <c r="E6" s="125"/>
      <c r="F6" s="238"/>
      <c r="G6" s="239">
        <v>1</v>
      </c>
      <c r="H6" s="239">
        <v>2</v>
      </c>
      <c r="I6" s="239">
        <v>3</v>
      </c>
      <c r="J6" s="239">
        <v>4</v>
      </c>
      <c r="K6" s="239">
        <v>5</v>
      </c>
      <c r="L6" s="239">
        <v>6</v>
      </c>
      <c r="M6" s="239">
        <v>7</v>
      </c>
      <c r="N6" s="239">
        <v>8</v>
      </c>
      <c r="O6" s="239">
        <v>9</v>
      </c>
      <c r="P6" s="239">
        <v>10</v>
      </c>
      <c r="Q6" s="125"/>
      <c r="R6" s="239">
        <v>1</v>
      </c>
      <c r="S6" s="239">
        <v>1</v>
      </c>
      <c r="T6" s="239">
        <v>1</v>
      </c>
      <c r="U6" s="239">
        <v>1</v>
      </c>
      <c r="V6" s="239">
        <v>1</v>
      </c>
      <c r="W6" s="239">
        <v>1</v>
      </c>
      <c r="X6" s="239">
        <v>1</v>
      </c>
      <c r="Y6" s="239">
        <v>1</v>
      </c>
      <c r="Z6" s="239">
        <v>1</v>
      </c>
      <c r="AA6" s="239">
        <v>1</v>
      </c>
      <c r="AB6" s="239">
        <v>1</v>
      </c>
      <c r="AC6" s="239">
        <v>1</v>
      </c>
      <c r="AD6" s="239">
        <f t="shared" ref="AD6:EG6" si="0">R6+1</f>
        <v>2</v>
      </c>
      <c r="AE6" s="239">
        <f t="shared" si="0"/>
        <v>2</v>
      </c>
      <c r="AF6" s="239">
        <f t="shared" si="0"/>
        <v>2</v>
      </c>
      <c r="AG6" s="239">
        <f t="shared" si="0"/>
        <v>2</v>
      </c>
      <c r="AH6" s="239">
        <f t="shared" si="0"/>
        <v>2</v>
      </c>
      <c r="AI6" s="239">
        <f t="shared" si="0"/>
        <v>2</v>
      </c>
      <c r="AJ6" s="239">
        <f t="shared" si="0"/>
        <v>2</v>
      </c>
      <c r="AK6" s="239">
        <f t="shared" si="0"/>
        <v>2</v>
      </c>
      <c r="AL6" s="239">
        <f t="shared" si="0"/>
        <v>2</v>
      </c>
      <c r="AM6" s="239">
        <f t="shared" si="0"/>
        <v>2</v>
      </c>
      <c r="AN6" s="239">
        <f t="shared" si="0"/>
        <v>2</v>
      </c>
      <c r="AO6" s="239">
        <f t="shared" si="0"/>
        <v>2</v>
      </c>
      <c r="AP6" s="239">
        <f t="shared" si="0"/>
        <v>3</v>
      </c>
      <c r="AQ6" s="239">
        <f t="shared" si="0"/>
        <v>3</v>
      </c>
      <c r="AR6" s="239">
        <f t="shared" si="0"/>
        <v>3</v>
      </c>
      <c r="AS6" s="239">
        <f t="shared" si="0"/>
        <v>3</v>
      </c>
      <c r="AT6" s="239">
        <f t="shared" si="0"/>
        <v>3</v>
      </c>
      <c r="AU6" s="239">
        <f t="shared" si="0"/>
        <v>3</v>
      </c>
      <c r="AV6" s="239">
        <f t="shared" si="0"/>
        <v>3</v>
      </c>
      <c r="AW6" s="239">
        <f t="shared" si="0"/>
        <v>3</v>
      </c>
      <c r="AX6" s="239">
        <f t="shared" si="0"/>
        <v>3</v>
      </c>
      <c r="AY6" s="239">
        <f t="shared" si="0"/>
        <v>3</v>
      </c>
      <c r="AZ6" s="239">
        <f t="shared" si="0"/>
        <v>3</v>
      </c>
      <c r="BA6" s="239">
        <f t="shared" si="0"/>
        <v>3</v>
      </c>
      <c r="BB6" s="239">
        <f t="shared" si="0"/>
        <v>4</v>
      </c>
      <c r="BC6" s="239">
        <f t="shared" si="0"/>
        <v>4</v>
      </c>
      <c r="BD6" s="239">
        <f t="shared" si="0"/>
        <v>4</v>
      </c>
      <c r="BE6" s="239">
        <f t="shared" si="0"/>
        <v>4</v>
      </c>
      <c r="BF6" s="239">
        <f t="shared" si="0"/>
        <v>4</v>
      </c>
      <c r="BG6" s="239">
        <f t="shared" si="0"/>
        <v>4</v>
      </c>
      <c r="BH6" s="239">
        <f t="shared" si="0"/>
        <v>4</v>
      </c>
      <c r="BI6" s="239">
        <f t="shared" si="0"/>
        <v>4</v>
      </c>
      <c r="BJ6" s="239">
        <f t="shared" si="0"/>
        <v>4</v>
      </c>
      <c r="BK6" s="239">
        <f t="shared" si="0"/>
        <v>4</v>
      </c>
      <c r="BL6" s="239">
        <f t="shared" si="0"/>
        <v>4</v>
      </c>
      <c r="BM6" s="239">
        <f t="shared" si="0"/>
        <v>4</v>
      </c>
      <c r="BN6" s="239">
        <f t="shared" si="0"/>
        <v>5</v>
      </c>
      <c r="BO6" s="239">
        <f t="shared" si="0"/>
        <v>5</v>
      </c>
      <c r="BP6" s="239">
        <f t="shared" si="0"/>
        <v>5</v>
      </c>
      <c r="BQ6" s="239">
        <f t="shared" si="0"/>
        <v>5</v>
      </c>
      <c r="BR6" s="239">
        <f t="shared" si="0"/>
        <v>5</v>
      </c>
      <c r="BS6" s="239">
        <f t="shared" si="0"/>
        <v>5</v>
      </c>
      <c r="BT6" s="239">
        <f t="shared" si="0"/>
        <v>5</v>
      </c>
      <c r="BU6" s="239">
        <f t="shared" si="0"/>
        <v>5</v>
      </c>
      <c r="BV6" s="239">
        <f t="shared" si="0"/>
        <v>5</v>
      </c>
      <c r="BW6" s="239">
        <f t="shared" si="0"/>
        <v>5</v>
      </c>
      <c r="BX6" s="239">
        <f t="shared" si="0"/>
        <v>5</v>
      </c>
      <c r="BY6" s="239">
        <f t="shared" si="0"/>
        <v>5</v>
      </c>
      <c r="BZ6" s="239">
        <f t="shared" si="0"/>
        <v>6</v>
      </c>
      <c r="CA6" s="239">
        <f t="shared" si="0"/>
        <v>6</v>
      </c>
      <c r="CB6" s="239">
        <f t="shared" si="0"/>
        <v>6</v>
      </c>
      <c r="CC6" s="239">
        <f t="shared" si="0"/>
        <v>6</v>
      </c>
      <c r="CD6" s="239">
        <f t="shared" si="0"/>
        <v>6</v>
      </c>
      <c r="CE6" s="239">
        <f t="shared" si="0"/>
        <v>6</v>
      </c>
      <c r="CF6" s="239">
        <f t="shared" si="0"/>
        <v>6</v>
      </c>
      <c r="CG6" s="239">
        <f t="shared" si="0"/>
        <v>6</v>
      </c>
      <c r="CH6" s="239">
        <f t="shared" si="0"/>
        <v>6</v>
      </c>
      <c r="CI6" s="239">
        <f t="shared" si="0"/>
        <v>6</v>
      </c>
      <c r="CJ6" s="239">
        <f t="shared" si="0"/>
        <v>6</v>
      </c>
      <c r="CK6" s="239">
        <f t="shared" si="0"/>
        <v>6</v>
      </c>
      <c r="CL6" s="239">
        <f t="shared" si="0"/>
        <v>7</v>
      </c>
      <c r="CM6" s="239">
        <f t="shared" si="0"/>
        <v>7</v>
      </c>
      <c r="CN6" s="239">
        <f t="shared" si="0"/>
        <v>7</v>
      </c>
      <c r="CO6" s="239">
        <f t="shared" si="0"/>
        <v>7</v>
      </c>
      <c r="CP6" s="239">
        <f t="shared" si="0"/>
        <v>7</v>
      </c>
      <c r="CQ6" s="239">
        <f t="shared" si="0"/>
        <v>7</v>
      </c>
      <c r="CR6" s="239">
        <f t="shared" si="0"/>
        <v>7</v>
      </c>
      <c r="CS6" s="239">
        <f t="shared" si="0"/>
        <v>7</v>
      </c>
      <c r="CT6" s="239">
        <f t="shared" si="0"/>
        <v>7</v>
      </c>
      <c r="CU6" s="239">
        <f t="shared" si="0"/>
        <v>7</v>
      </c>
      <c r="CV6" s="239">
        <f t="shared" si="0"/>
        <v>7</v>
      </c>
      <c r="CW6" s="239">
        <f t="shared" si="0"/>
        <v>7</v>
      </c>
      <c r="CX6" s="239">
        <f t="shared" si="0"/>
        <v>8</v>
      </c>
      <c r="CY6" s="239">
        <f t="shared" si="0"/>
        <v>8</v>
      </c>
      <c r="CZ6" s="239">
        <f t="shared" si="0"/>
        <v>8</v>
      </c>
      <c r="DA6" s="239">
        <f t="shared" si="0"/>
        <v>8</v>
      </c>
      <c r="DB6" s="239">
        <f t="shared" si="0"/>
        <v>8</v>
      </c>
      <c r="DC6" s="239">
        <f t="shared" si="0"/>
        <v>8</v>
      </c>
      <c r="DD6" s="239">
        <f t="shared" si="0"/>
        <v>8</v>
      </c>
      <c r="DE6" s="239">
        <f t="shared" si="0"/>
        <v>8</v>
      </c>
      <c r="DF6" s="239">
        <f t="shared" si="0"/>
        <v>8</v>
      </c>
      <c r="DG6" s="239">
        <f t="shared" si="0"/>
        <v>8</v>
      </c>
      <c r="DH6" s="239">
        <f t="shared" si="0"/>
        <v>8</v>
      </c>
      <c r="DI6" s="239">
        <f t="shared" si="0"/>
        <v>8</v>
      </c>
      <c r="DJ6" s="239">
        <f t="shared" si="0"/>
        <v>9</v>
      </c>
      <c r="DK6" s="239">
        <f t="shared" si="0"/>
        <v>9</v>
      </c>
      <c r="DL6" s="239">
        <f t="shared" si="0"/>
        <v>9</v>
      </c>
      <c r="DM6" s="239">
        <f t="shared" si="0"/>
        <v>9</v>
      </c>
      <c r="DN6" s="239">
        <f t="shared" si="0"/>
        <v>9</v>
      </c>
      <c r="DO6" s="239">
        <f t="shared" si="0"/>
        <v>9</v>
      </c>
      <c r="DP6" s="239">
        <f t="shared" si="0"/>
        <v>9</v>
      </c>
      <c r="DQ6" s="239">
        <f t="shared" si="0"/>
        <v>9</v>
      </c>
      <c r="DR6" s="239">
        <f t="shared" si="0"/>
        <v>9</v>
      </c>
      <c r="DS6" s="239">
        <f t="shared" si="0"/>
        <v>9</v>
      </c>
      <c r="DT6" s="239">
        <f t="shared" si="0"/>
        <v>9</v>
      </c>
      <c r="DU6" s="239">
        <f t="shared" si="0"/>
        <v>9</v>
      </c>
      <c r="DV6" s="239">
        <f t="shared" si="0"/>
        <v>10</v>
      </c>
      <c r="DW6" s="239">
        <f t="shared" si="0"/>
        <v>10</v>
      </c>
      <c r="DX6" s="239">
        <f t="shared" si="0"/>
        <v>10</v>
      </c>
      <c r="DY6" s="239">
        <f t="shared" si="0"/>
        <v>10</v>
      </c>
      <c r="DZ6" s="239">
        <f t="shared" si="0"/>
        <v>10</v>
      </c>
      <c r="EA6" s="239">
        <f t="shared" si="0"/>
        <v>10</v>
      </c>
      <c r="EB6" s="239">
        <f t="shared" si="0"/>
        <v>10</v>
      </c>
      <c r="EC6" s="239">
        <f t="shared" si="0"/>
        <v>10</v>
      </c>
      <c r="ED6" s="239">
        <f t="shared" si="0"/>
        <v>10</v>
      </c>
      <c r="EE6" s="239">
        <f t="shared" si="0"/>
        <v>10</v>
      </c>
      <c r="EF6" s="239">
        <f t="shared" si="0"/>
        <v>10</v>
      </c>
      <c r="EG6" s="239">
        <f t="shared" si="0"/>
        <v>10</v>
      </c>
    </row>
    <row r="7" spans="1:137" ht="16.5" customHeight="1">
      <c r="A7" s="21"/>
      <c r="B7" s="62" t="s">
        <v>306</v>
      </c>
      <c r="C7" s="121"/>
      <c r="D7" s="237"/>
      <c r="E7" s="125"/>
      <c r="F7" s="238"/>
      <c r="G7" s="239"/>
      <c r="H7" s="239"/>
      <c r="I7" s="239"/>
      <c r="J7" s="239"/>
      <c r="K7" s="239"/>
      <c r="L7" s="239"/>
      <c r="M7" s="239"/>
      <c r="N7" s="239"/>
      <c r="O7" s="239"/>
      <c r="P7" s="239"/>
      <c r="Q7" s="125"/>
      <c r="R7" s="239"/>
      <c r="S7" s="239"/>
      <c r="T7" s="239"/>
      <c r="U7" s="239"/>
      <c r="V7" s="239"/>
      <c r="W7" s="239"/>
      <c r="X7" s="239"/>
      <c r="Y7" s="239"/>
      <c r="Z7" s="239"/>
      <c r="AA7" s="239"/>
      <c r="AB7" s="239"/>
      <c r="AC7" s="239"/>
      <c r="AD7" s="239"/>
      <c r="AE7" s="239"/>
      <c r="AF7" s="239"/>
      <c r="AG7" s="239"/>
      <c r="AH7" s="239"/>
      <c r="AI7" s="239"/>
      <c r="AJ7" s="239"/>
      <c r="AK7" s="239"/>
      <c r="AL7" s="239"/>
      <c r="AM7" s="239"/>
      <c r="AN7" s="239"/>
      <c r="AO7" s="239"/>
      <c r="AP7" s="239"/>
      <c r="AQ7" s="239"/>
      <c r="AR7" s="239"/>
      <c r="AS7" s="239"/>
      <c r="AT7" s="239"/>
      <c r="AU7" s="239"/>
      <c r="AV7" s="239"/>
      <c r="AW7" s="239"/>
      <c r="AX7" s="239"/>
      <c r="AY7" s="239"/>
      <c r="AZ7" s="239"/>
      <c r="BA7" s="239"/>
      <c r="BB7" s="239"/>
      <c r="BC7" s="239"/>
      <c r="BD7" s="239"/>
      <c r="BE7" s="239"/>
      <c r="BF7" s="239"/>
      <c r="BG7" s="239"/>
      <c r="BH7" s="239"/>
      <c r="BI7" s="239"/>
      <c r="BJ7" s="239"/>
      <c r="BK7" s="239"/>
      <c r="BL7" s="239"/>
      <c r="BM7" s="239"/>
      <c r="BN7" s="239"/>
      <c r="BO7" s="239"/>
      <c r="BP7" s="239"/>
      <c r="BQ7" s="239"/>
      <c r="BR7" s="239"/>
      <c r="BS7" s="239"/>
      <c r="BT7" s="239"/>
      <c r="BU7" s="239"/>
      <c r="BV7" s="239"/>
      <c r="BW7" s="239"/>
      <c r="BX7" s="239"/>
      <c r="BY7" s="239"/>
      <c r="BZ7" s="239"/>
      <c r="CA7" s="239"/>
      <c r="CB7" s="239"/>
      <c r="CC7" s="239"/>
      <c r="CD7" s="239"/>
      <c r="CE7" s="239"/>
      <c r="CF7" s="239"/>
      <c r="CG7" s="239"/>
      <c r="CH7" s="239"/>
      <c r="CI7" s="239"/>
      <c r="CJ7" s="239"/>
      <c r="CK7" s="239"/>
      <c r="CL7" s="239"/>
      <c r="CM7" s="239"/>
      <c r="CN7" s="239"/>
      <c r="CO7" s="239"/>
      <c r="CP7" s="239"/>
      <c r="CQ7" s="239"/>
      <c r="CR7" s="239"/>
      <c r="CS7" s="239"/>
      <c r="CT7" s="239"/>
      <c r="CU7" s="239"/>
      <c r="CV7" s="239"/>
      <c r="CW7" s="239"/>
      <c r="CX7" s="239"/>
      <c r="CY7" s="239"/>
      <c r="CZ7" s="239"/>
      <c r="DA7" s="239"/>
      <c r="DB7" s="239"/>
      <c r="DC7" s="239"/>
      <c r="DD7" s="239"/>
      <c r="DE7" s="239"/>
      <c r="DF7" s="239"/>
      <c r="DG7" s="239"/>
      <c r="DH7" s="239"/>
      <c r="DI7" s="239"/>
      <c r="DJ7" s="239"/>
      <c r="DK7" s="239"/>
      <c r="DL7" s="239"/>
      <c r="DM7" s="239"/>
      <c r="DN7" s="239"/>
      <c r="DO7" s="239"/>
      <c r="DP7" s="239"/>
      <c r="DQ7" s="239"/>
      <c r="DR7" s="239"/>
      <c r="DS7" s="239"/>
      <c r="DT7" s="239"/>
      <c r="DU7" s="239"/>
      <c r="DV7" s="239"/>
      <c r="DW7" s="239"/>
      <c r="DX7" s="239"/>
      <c r="DY7" s="239"/>
      <c r="DZ7" s="239"/>
      <c r="EA7" s="239"/>
      <c r="EB7" s="239"/>
      <c r="EC7" s="239"/>
      <c r="ED7" s="239"/>
      <c r="EE7" s="239"/>
      <c r="EF7" s="239"/>
      <c r="EG7" s="239"/>
    </row>
    <row r="8" spans="1:137" ht="9" customHeight="1">
      <c r="A8" s="21"/>
      <c r="B8" s="121"/>
      <c r="C8" s="121"/>
      <c r="D8" s="237"/>
      <c r="E8" s="125"/>
      <c r="F8" s="238"/>
      <c r="G8" s="239"/>
      <c r="H8" s="239"/>
      <c r="I8" s="239"/>
      <c r="J8" s="239"/>
      <c r="K8" s="239"/>
      <c r="L8" s="239"/>
      <c r="M8" s="239"/>
      <c r="N8" s="239"/>
      <c r="O8" s="239"/>
      <c r="P8" s="239"/>
      <c r="Q8" s="125"/>
      <c r="R8" s="239"/>
      <c r="S8" s="239"/>
      <c r="T8" s="239"/>
      <c r="U8" s="239"/>
      <c r="V8" s="239"/>
      <c r="W8" s="239"/>
      <c r="X8" s="239"/>
      <c r="Y8" s="239"/>
      <c r="Z8" s="239"/>
      <c r="AA8" s="239"/>
      <c r="AB8" s="239"/>
      <c r="AC8" s="239"/>
      <c r="AD8" s="239"/>
      <c r="AE8" s="239"/>
      <c r="AF8" s="239"/>
      <c r="AG8" s="239"/>
      <c r="AH8" s="239"/>
      <c r="AI8" s="239"/>
      <c r="AJ8" s="239"/>
      <c r="AK8" s="239"/>
      <c r="AL8" s="239"/>
      <c r="AM8" s="239"/>
      <c r="AN8" s="239"/>
      <c r="AO8" s="239"/>
      <c r="AP8" s="239"/>
      <c r="AQ8" s="239"/>
      <c r="AR8" s="239"/>
      <c r="AS8" s="239"/>
      <c r="AT8" s="239"/>
      <c r="AU8" s="239"/>
      <c r="AV8" s="239"/>
      <c r="AW8" s="239"/>
      <c r="AX8" s="239"/>
      <c r="AY8" s="239"/>
      <c r="AZ8" s="239"/>
      <c r="BA8" s="239"/>
      <c r="BB8" s="239"/>
      <c r="BC8" s="239"/>
      <c r="BD8" s="239"/>
      <c r="BE8" s="239"/>
      <c r="BF8" s="239"/>
      <c r="BG8" s="239"/>
      <c r="BH8" s="239"/>
      <c r="BI8" s="239"/>
      <c r="BJ8" s="239"/>
      <c r="BK8" s="239"/>
      <c r="BL8" s="239"/>
      <c r="BM8" s="239"/>
      <c r="BN8" s="239"/>
      <c r="BO8" s="239"/>
      <c r="BP8" s="239"/>
      <c r="BQ8" s="239"/>
      <c r="BR8" s="239"/>
      <c r="BS8" s="239"/>
      <c r="BT8" s="239"/>
      <c r="BU8" s="239"/>
      <c r="BV8" s="239"/>
      <c r="BW8" s="239"/>
      <c r="BX8" s="239"/>
      <c r="BY8" s="239"/>
      <c r="BZ8" s="239"/>
      <c r="CA8" s="239"/>
      <c r="CB8" s="239"/>
      <c r="CC8" s="239"/>
      <c r="CD8" s="239"/>
      <c r="CE8" s="239"/>
      <c r="CF8" s="239"/>
      <c r="CG8" s="239"/>
      <c r="CH8" s="239"/>
      <c r="CI8" s="239"/>
      <c r="CJ8" s="239"/>
      <c r="CK8" s="239"/>
      <c r="CL8" s="239"/>
      <c r="CM8" s="239"/>
      <c r="CN8" s="239"/>
      <c r="CO8" s="239"/>
      <c r="CP8" s="239"/>
      <c r="CQ8" s="239"/>
      <c r="CR8" s="239"/>
      <c r="CS8" s="239"/>
      <c r="CT8" s="239"/>
      <c r="CU8" s="239"/>
      <c r="CV8" s="239"/>
      <c r="CW8" s="239"/>
      <c r="CX8" s="239"/>
      <c r="CY8" s="239"/>
      <c r="CZ8" s="239"/>
      <c r="DA8" s="239"/>
      <c r="DB8" s="239"/>
      <c r="DC8" s="239"/>
      <c r="DD8" s="239"/>
      <c r="DE8" s="239"/>
      <c r="DF8" s="239"/>
      <c r="DG8" s="239"/>
      <c r="DH8" s="239"/>
      <c r="DI8" s="239"/>
      <c r="DJ8" s="239"/>
      <c r="DK8" s="239"/>
      <c r="DL8" s="239"/>
      <c r="DM8" s="239"/>
      <c r="DN8" s="239"/>
      <c r="DO8" s="239"/>
      <c r="DP8" s="239"/>
      <c r="DQ8" s="239"/>
      <c r="DR8" s="239"/>
      <c r="DS8" s="239"/>
      <c r="DT8" s="239"/>
      <c r="DU8" s="239"/>
      <c r="DV8" s="239"/>
      <c r="DW8" s="239"/>
      <c r="DX8" s="239"/>
      <c r="DY8" s="239"/>
      <c r="DZ8" s="239"/>
      <c r="EA8" s="239"/>
      <c r="EB8" s="239"/>
      <c r="EC8" s="239"/>
      <c r="ED8" s="239"/>
      <c r="EE8" s="239"/>
      <c r="EF8" s="239"/>
      <c r="EG8" s="239"/>
    </row>
    <row r="9" spans="1:137" ht="9" customHeight="1">
      <c r="A9" s="21"/>
      <c r="B9" s="121"/>
      <c r="C9" s="121"/>
      <c r="D9" s="237"/>
      <c r="E9" s="125"/>
      <c r="F9" s="238"/>
      <c r="G9" s="239"/>
      <c r="H9" s="239"/>
      <c r="I9" s="239"/>
      <c r="J9" s="239"/>
      <c r="K9" s="239"/>
      <c r="L9" s="239"/>
      <c r="M9" s="239"/>
      <c r="N9" s="239"/>
      <c r="O9" s="239"/>
      <c r="P9" s="239"/>
      <c r="Q9" s="125"/>
      <c r="R9" s="239"/>
      <c r="S9" s="239"/>
      <c r="T9" s="239"/>
      <c r="U9" s="239"/>
      <c r="V9" s="239"/>
      <c r="W9" s="239"/>
      <c r="X9" s="239"/>
      <c r="Y9" s="239"/>
      <c r="Z9" s="239"/>
      <c r="AA9" s="239"/>
      <c r="AB9" s="239"/>
      <c r="AC9" s="239"/>
      <c r="AD9" s="239"/>
      <c r="AE9" s="239"/>
      <c r="AF9" s="239"/>
      <c r="AG9" s="239"/>
      <c r="AH9" s="239"/>
      <c r="AI9" s="239"/>
      <c r="AJ9" s="239"/>
      <c r="AK9" s="239"/>
      <c r="AL9" s="239"/>
      <c r="AM9" s="239"/>
      <c r="AN9" s="239"/>
      <c r="AO9" s="239"/>
      <c r="AP9" s="239"/>
      <c r="AQ9" s="239"/>
      <c r="AR9" s="239"/>
      <c r="AS9" s="239"/>
      <c r="AT9" s="239"/>
      <c r="AU9" s="239"/>
      <c r="AV9" s="239"/>
      <c r="AW9" s="239"/>
      <c r="AX9" s="239"/>
      <c r="AY9" s="239"/>
      <c r="AZ9" s="239"/>
      <c r="BA9" s="239"/>
      <c r="BB9" s="239"/>
      <c r="BC9" s="239"/>
      <c r="BD9" s="239"/>
      <c r="BE9" s="239"/>
      <c r="BF9" s="239"/>
      <c r="BG9" s="239"/>
      <c r="BH9" s="239"/>
      <c r="BI9" s="239"/>
      <c r="BJ9" s="239"/>
      <c r="BK9" s="239"/>
      <c r="BL9" s="239"/>
      <c r="BM9" s="239"/>
      <c r="BN9" s="239"/>
      <c r="BO9" s="239"/>
      <c r="BP9" s="239"/>
      <c r="BQ9" s="239"/>
      <c r="BR9" s="239"/>
      <c r="BS9" s="239"/>
      <c r="BT9" s="239"/>
      <c r="BU9" s="239"/>
      <c r="BV9" s="239"/>
      <c r="BW9" s="239"/>
      <c r="BX9" s="239"/>
      <c r="BY9" s="239"/>
      <c r="BZ9" s="239"/>
      <c r="CA9" s="239"/>
      <c r="CB9" s="239"/>
      <c r="CC9" s="239"/>
      <c r="CD9" s="239"/>
      <c r="CE9" s="239"/>
      <c r="CF9" s="239"/>
      <c r="CG9" s="239"/>
      <c r="CH9" s="239"/>
      <c r="CI9" s="239"/>
      <c r="CJ9" s="239"/>
      <c r="CK9" s="239"/>
      <c r="CL9" s="239"/>
      <c r="CM9" s="239"/>
      <c r="CN9" s="239"/>
      <c r="CO9" s="239"/>
      <c r="CP9" s="239"/>
      <c r="CQ9" s="239"/>
      <c r="CR9" s="239"/>
      <c r="CS9" s="239"/>
      <c r="CT9" s="239"/>
      <c r="CU9" s="239"/>
      <c r="CV9" s="239"/>
      <c r="CW9" s="239"/>
      <c r="CX9" s="239"/>
      <c r="CY9" s="239"/>
      <c r="CZ9" s="239"/>
      <c r="DA9" s="239"/>
      <c r="DB9" s="239"/>
      <c r="DC9" s="239"/>
      <c r="DD9" s="239"/>
      <c r="DE9" s="239"/>
      <c r="DF9" s="239"/>
      <c r="DG9" s="239"/>
      <c r="DH9" s="239"/>
      <c r="DI9" s="239"/>
      <c r="DJ9" s="239"/>
      <c r="DK9" s="239"/>
      <c r="DL9" s="239"/>
      <c r="DM9" s="239"/>
      <c r="DN9" s="239"/>
      <c r="DO9" s="239"/>
      <c r="DP9" s="239"/>
      <c r="DQ9" s="239"/>
      <c r="DR9" s="239"/>
      <c r="DS9" s="239"/>
      <c r="DT9" s="239"/>
      <c r="DU9" s="239"/>
      <c r="DV9" s="239"/>
      <c r="DW9" s="239"/>
      <c r="DX9" s="239"/>
      <c r="DY9" s="239"/>
      <c r="DZ9" s="239"/>
      <c r="EA9" s="239"/>
      <c r="EB9" s="239"/>
      <c r="EC9" s="239"/>
      <c r="ED9" s="239"/>
      <c r="EE9" s="239"/>
      <c r="EF9" s="239"/>
      <c r="EG9" s="239"/>
    </row>
    <row r="10" spans="1:137" ht="12" customHeight="1">
      <c r="A10" s="21"/>
      <c r="B10" s="133" t="s">
        <v>251</v>
      </c>
      <c r="C10" s="133"/>
      <c r="D10" s="134" t="s">
        <v>77</v>
      </c>
      <c r="E10" s="125"/>
      <c r="F10" s="135">
        <f ca="1">SUM(G10:P10)</f>
        <v>0</v>
      </c>
      <c r="G10" s="149">
        <f t="shared" ref="G10:P10" ca="1" si="1">SUMIF($R$6:$EG$6,G$6,$R10:$EG10)</f>
        <v>0</v>
      </c>
      <c r="H10" s="149">
        <f ca="1">SUMIF($R$6:$EG$6,H$6,$R10:$EG10)</f>
        <v>0</v>
      </c>
      <c r="I10" s="149">
        <f t="shared" ca="1" si="1"/>
        <v>0</v>
      </c>
      <c r="J10" s="149">
        <f t="shared" ca="1" si="1"/>
        <v>0</v>
      </c>
      <c r="K10" s="149">
        <f t="shared" ca="1" si="1"/>
        <v>0</v>
      </c>
      <c r="L10" s="149">
        <f t="shared" ca="1" si="1"/>
        <v>0</v>
      </c>
      <c r="M10" s="149">
        <f t="shared" ca="1" si="1"/>
        <v>0</v>
      </c>
      <c r="N10" s="149">
        <f t="shared" ca="1" si="1"/>
        <v>0</v>
      </c>
      <c r="O10" s="149">
        <f t="shared" ca="1" si="1"/>
        <v>0</v>
      </c>
      <c r="P10" s="149">
        <f t="shared" ca="1" si="1"/>
        <v>0</v>
      </c>
      <c r="Q10" s="125"/>
      <c r="R10" s="149">
        <f t="shared" ref="R10:EG10" ca="1" si="2">R12+R13</f>
        <v>0</v>
      </c>
      <c r="S10" s="149">
        <f t="shared" ca="1" si="2"/>
        <v>0</v>
      </c>
      <c r="T10" s="149">
        <f t="shared" ca="1" si="2"/>
        <v>0</v>
      </c>
      <c r="U10" s="149">
        <f t="shared" ca="1" si="2"/>
        <v>0</v>
      </c>
      <c r="V10" s="149">
        <f t="shared" ca="1" si="2"/>
        <v>0</v>
      </c>
      <c r="W10" s="149">
        <f t="shared" ca="1" si="2"/>
        <v>0</v>
      </c>
      <c r="X10" s="149">
        <f t="shared" ca="1" si="2"/>
        <v>0</v>
      </c>
      <c r="Y10" s="149">
        <f t="shared" ca="1" si="2"/>
        <v>0</v>
      </c>
      <c r="Z10" s="149">
        <f t="shared" ca="1" si="2"/>
        <v>0</v>
      </c>
      <c r="AA10" s="149">
        <f t="shared" ca="1" si="2"/>
        <v>0</v>
      </c>
      <c r="AB10" s="149">
        <f t="shared" ca="1" si="2"/>
        <v>0</v>
      </c>
      <c r="AC10" s="149">
        <f t="shared" ca="1" si="2"/>
        <v>0</v>
      </c>
      <c r="AD10" s="149">
        <f t="shared" ca="1" si="2"/>
        <v>0</v>
      </c>
      <c r="AE10" s="149">
        <f t="shared" ca="1" si="2"/>
        <v>0</v>
      </c>
      <c r="AF10" s="149">
        <f t="shared" ca="1" si="2"/>
        <v>0</v>
      </c>
      <c r="AG10" s="149">
        <f t="shared" ca="1" si="2"/>
        <v>0</v>
      </c>
      <c r="AH10" s="149">
        <f t="shared" ca="1" si="2"/>
        <v>0</v>
      </c>
      <c r="AI10" s="149">
        <f t="shared" ca="1" si="2"/>
        <v>0</v>
      </c>
      <c r="AJ10" s="149">
        <f t="shared" ca="1" si="2"/>
        <v>0</v>
      </c>
      <c r="AK10" s="149">
        <f t="shared" ca="1" si="2"/>
        <v>0</v>
      </c>
      <c r="AL10" s="149">
        <f t="shared" ca="1" si="2"/>
        <v>0</v>
      </c>
      <c r="AM10" s="149">
        <f t="shared" ca="1" si="2"/>
        <v>0</v>
      </c>
      <c r="AN10" s="149">
        <f t="shared" ca="1" si="2"/>
        <v>0</v>
      </c>
      <c r="AO10" s="149">
        <f t="shared" ca="1" si="2"/>
        <v>0</v>
      </c>
      <c r="AP10" s="149">
        <f t="shared" ca="1" si="2"/>
        <v>0</v>
      </c>
      <c r="AQ10" s="149">
        <f t="shared" ca="1" si="2"/>
        <v>0</v>
      </c>
      <c r="AR10" s="149">
        <f t="shared" ca="1" si="2"/>
        <v>0</v>
      </c>
      <c r="AS10" s="149">
        <f t="shared" ca="1" si="2"/>
        <v>0</v>
      </c>
      <c r="AT10" s="149">
        <f t="shared" ca="1" si="2"/>
        <v>0</v>
      </c>
      <c r="AU10" s="149">
        <f t="shared" ca="1" si="2"/>
        <v>0</v>
      </c>
      <c r="AV10" s="149">
        <f t="shared" ca="1" si="2"/>
        <v>0</v>
      </c>
      <c r="AW10" s="149">
        <f t="shared" ca="1" si="2"/>
        <v>0</v>
      </c>
      <c r="AX10" s="149">
        <f t="shared" ca="1" si="2"/>
        <v>0</v>
      </c>
      <c r="AY10" s="149">
        <f t="shared" ca="1" si="2"/>
        <v>0</v>
      </c>
      <c r="AZ10" s="149">
        <f t="shared" ca="1" si="2"/>
        <v>0</v>
      </c>
      <c r="BA10" s="149">
        <f t="shared" ca="1" si="2"/>
        <v>0</v>
      </c>
      <c r="BB10" s="149">
        <f t="shared" ca="1" si="2"/>
        <v>0</v>
      </c>
      <c r="BC10" s="149">
        <f t="shared" ca="1" si="2"/>
        <v>0</v>
      </c>
      <c r="BD10" s="149">
        <f t="shared" ca="1" si="2"/>
        <v>0</v>
      </c>
      <c r="BE10" s="149">
        <f t="shared" ca="1" si="2"/>
        <v>0</v>
      </c>
      <c r="BF10" s="149">
        <f t="shared" ca="1" si="2"/>
        <v>0</v>
      </c>
      <c r="BG10" s="149">
        <f t="shared" ca="1" si="2"/>
        <v>0</v>
      </c>
      <c r="BH10" s="149">
        <f t="shared" ca="1" si="2"/>
        <v>0</v>
      </c>
      <c r="BI10" s="149">
        <f t="shared" ca="1" si="2"/>
        <v>0</v>
      </c>
      <c r="BJ10" s="149">
        <f t="shared" ca="1" si="2"/>
        <v>0</v>
      </c>
      <c r="BK10" s="149">
        <f t="shared" ca="1" si="2"/>
        <v>0</v>
      </c>
      <c r="BL10" s="149">
        <f t="shared" ca="1" si="2"/>
        <v>0</v>
      </c>
      <c r="BM10" s="149">
        <f t="shared" ca="1" si="2"/>
        <v>0</v>
      </c>
      <c r="BN10" s="149">
        <f t="shared" ca="1" si="2"/>
        <v>0</v>
      </c>
      <c r="BO10" s="149">
        <f t="shared" ca="1" si="2"/>
        <v>0</v>
      </c>
      <c r="BP10" s="149">
        <f t="shared" ca="1" si="2"/>
        <v>0</v>
      </c>
      <c r="BQ10" s="149">
        <f t="shared" ca="1" si="2"/>
        <v>0</v>
      </c>
      <c r="BR10" s="149">
        <f t="shared" ca="1" si="2"/>
        <v>0</v>
      </c>
      <c r="BS10" s="149">
        <f t="shared" ca="1" si="2"/>
        <v>0</v>
      </c>
      <c r="BT10" s="149">
        <f t="shared" ca="1" si="2"/>
        <v>0</v>
      </c>
      <c r="BU10" s="149">
        <f t="shared" ca="1" si="2"/>
        <v>0</v>
      </c>
      <c r="BV10" s="149">
        <f t="shared" ca="1" si="2"/>
        <v>0</v>
      </c>
      <c r="BW10" s="149">
        <f t="shared" ca="1" si="2"/>
        <v>0</v>
      </c>
      <c r="BX10" s="149">
        <f t="shared" ca="1" si="2"/>
        <v>0</v>
      </c>
      <c r="BY10" s="149">
        <f t="shared" ca="1" si="2"/>
        <v>0</v>
      </c>
      <c r="BZ10" s="149">
        <f t="shared" ca="1" si="2"/>
        <v>0</v>
      </c>
      <c r="CA10" s="149">
        <f t="shared" ca="1" si="2"/>
        <v>0</v>
      </c>
      <c r="CB10" s="149">
        <f t="shared" ca="1" si="2"/>
        <v>0</v>
      </c>
      <c r="CC10" s="149">
        <f t="shared" ca="1" si="2"/>
        <v>0</v>
      </c>
      <c r="CD10" s="149">
        <f t="shared" ca="1" si="2"/>
        <v>0</v>
      </c>
      <c r="CE10" s="149">
        <f t="shared" ca="1" si="2"/>
        <v>0</v>
      </c>
      <c r="CF10" s="149">
        <f t="shared" ca="1" si="2"/>
        <v>0</v>
      </c>
      <c r="CG10" s="149">
        <f t="shared" ca="1" si="2"/>
        <v>0</v>
      </c>
      <c r="CH10" s="149">
        <f t="shared" ca="1" si="2"/>
        <v>0</v>
      </c>
      <c r="CI10" s="149">
        <f t="shared" ca="1" si="2"/>
        <v>0</v>
      </c>
      <c r="CJ10" s="149">
        <f t="shared" ca="1" si="2"/>
        <v>0</v>
      </c>
      <c r="CK10" s="149">
        <f t="shared" ca="1" si="2"/>
        <v>0</v>
      </c>
      <c r="CL10" s="149">
        <f t="shared" ca="1" si="2"/>
        <v>0</v>
      </c>
      <c r="CM10" s="149">
        <f t="shared" ca="1" si="2"/>
        <v>0</v>
      </c>
      <c r="CN10" s="149">
        <f t="shared" ca="1" si="2"/>
        <v>0</v>
      </c>
      <c r="CO10" s="149">
        <f t="shared" ca="1" si="2"/>
        <v>0</v>
      </c>
      <c r="CP10" s="149">
        <f t="shared" ca="1" si="2"/>
        <v>0</v>
      </c>
      <c r="CQ10" s="149">
        <f t="shared" ca="1" si="2"/>
        <v>0</v>
      </c>
      <c r="CR10" s="149">
        <f t="shared" ca="1" si="2"/>
        <v>0</v>
      </c>
      <c r="CS10" s="149">
        <f t="shared" ca="1" si="2"/>
        <v>0</v>
      </c>
      <c r="CT10" s="149">
        <f t="shared" ca="1" si="2"/>
        <v>0</v>
      </c>
      <c r="CU10" s="149">
        <f t="shared" ca="1" si="2"/>
        <v>0</v>
      </c>
      <c r="CV10" s="149">
        <f t="shared" ca="1" si="2"/>
        <v>0</v>
      </c>
      <c r="CW10" s="149">
        <f t="shared" ca="1" si="2"/>
        <v>0</v>
      </c>
      <c r="CX10" s="149">
        <f t="shared" ca="1" si="2"/>
        <v>0</v>
      </c>
      <c r="CY10" s="149">
        <f t="shared" ca="1" si="2"/>
        <v>0</v>
      </c>
      <c r="CZ10" s="149">
        <f t="shared" ca="1" si="2"/>
        <v>0</v>
      </c>
      <c r="DA10" s="149">
        <f t="shared" ca="1" si="2"/>
        <v>0</v>
      </c>
      <c r="DB10" s="149">
        <f t="shared" ca="1" si="2"/>
        <v>0</v>
      </c>
      <c r="DC10" s="149">
        <f t="shared" ca="1" si="2"/>
        <v>0</v>
      </c>
      <c r="DD10" s="149">
        <f t="shared" ca="1" si="2"/>
        <v>0</v>
      </c>
      <c r="DE10" s="149">
        <f t="shared" ca="1" si="2"/>
        <v>0</v>
      </c>
      <c r="DF10" s="149">
        <f t="shared" ca="1" si="2"/>
        <v>0</v>
      </c>
      <c r="DG10" s="149">
        <f t="shared" ca="1" si="2"/>
        <v>0</v>
      </c>
      <c r="DH10" s="149">
        <f t="shared" ca="1" si="2"/>
        <v>0</v>
      </c>
      <c r="DI10" s="149">
        <f t="shared" ca="1" si="2"/>
        <v>0</v>
      </c>
      <c r="DJ10" s="149">
        <f t="shared" ca="1" si="2"/>
        <v>0</v>
      </c>
      <c r="DK10" s="149">
        <f t="shared" ca="1" si="2"/>
        <v>0</v>
      </c>
      <c r="DL10" s="149">
        <f t="shared" ca="1" si="2"/>
        <v>0</v>
      </c>
      <c r="DM10" s="149">
        <f t="shared" ca="1" si="2"/>
        <v>0</v>
      </c>
      <c r="DN10" s="149">
        <f t="shared" ca="1" si="2"/>
        <v>0</v>
      </c>
      <c r="DO10" s="149">
        <f t="shared" ca="1" si="2"/>
        <v>0</v>
      </c>
      <c r="DP10" s="149">
        <f t="shared" ca="1" si="2"/>
        <v>0</v>
      </c>
      <c r="DQ10" s="149">
        <f t="shared" ca="1" si="2"/>
        <v>0</v>
      </c>
      <c r="DR10" s="149">
        <f t="shared" ca="1" si="2"/>
        <v>0</v>
      </c>
      <c r="DS10" s="149">
        <f t="shared" ca="1" si="2"/>
        <v>0</v>
      </c>
      <c r="DT10" s="149">
        <f t="shared" ca="1" si="2"/>
        <v>0</v>
      </c>
      <c r="DU10" s="149">
        <f t="shared" ca="1" si="2"/>
        <v>0</v>
      </c>
      <c r="DV10" s="149">
        <f t="shared" ca="1" si="2"/>
        <v>0</v>
      </c>
      <c r="DW10" s="149">
        <f t="shared" ca="1" si="2"/>
        <v>0</v>
      </c>
      <c r="DX10" s="149">
        <f t="shared" ca="1" si="2"/>
        <v>0</v>
      </c>
      <c r="DY10" s="149">
        <f t="shared" ca="1" si="2"/>
        <v>0</v>
      </c>
      <c r="DZ10" s="149">
        <f t="shared" ca="1" si="2"/>
        <v>0</v>
      </c>
      <c r="EA10" s="149">
        <f t="shared" ca="1" si="2"/>
        <v>0</v>
      </c>
      <c r="EB10" s="149">
        <f t="shared" ca="1" si="2"/>
        <v>0</v>
      </c>
      <c r="EC10" s="149">
        <f t="shared" ca="1" si="2"/>
        <v>0</v>
      </c>
      <c r="ED10" s="149">
        <f t="shared" ca="1" si="2"/>
        <v>0</v>
      </c>
      <c r="EE10" s="149">
        <f t="shared" ca="1" si="2"/>
        <v>0</v>
      </c>
      <c r="EF10" s="149">
        <f t="shared" ca="1" si="2"/>
        <v>0</v>
      </c>
      <c r="EG10" s="149">
        <f t="shared" ca="1" si="2"/>
        <v>0</v>
      </c>
    </row>
    <row r="11" spans="1:137" ht="12" customHeight="1">
      <c r="A11" s="21"/>
      <c r="B11" s="240"/>
      <c r="C11" s="30"/>
      <c r="D11" s="79"/>
      <c r="E11" s="125"/>
      <c r="F11" s="241"/>
      <c r="G11" s="76"/>
      <c r="H11" s="76"/>
      <c r="I11" s="76"/>
      <c r="J11" s="76"/>
      <c r="K11" s="76"/>
      <c r="L11" s="76"/>
      <c r="M11" s="76"/>
      <c r="N11" s="76"/>
      <c r="O11" s="76"/>
      <c r="P11" s="76"/>
      <c r="Q11" s="125"/>
      <c r="R11" s="76"/>
      <c r="S11" s="76"/>
      <c r="T11" s="76"/>
      <c r="U11" s="76"/>
      <c r="V11" s="76"/>
      <c r="W11" s="76"/>
      <c r="X11" s="76"/>
      <c r="Y11" s="76"/>
      <c r="Z11" s="76"/>
      <c r="AA11" s="76"/>
      <c r="AB11" s="76"/>
      <c r="AC11" s="76"/>
      <c r="AD11" s="76"/>
      <c r="AE11" s="76"/>
      <c r="AF11" s="76"/>
      <c r="AG11" s="76"/>
      <c r="AH11" s="76"/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6"/>
      <c r="AU11" s="76"/>
      <c r="AV11" s="76"/>
      <c r="AW11" s="76"/>
      <c r="AX11" s="76"/>
      <c r="AY11" s="76"/>
      <c r="AZ11" s="76"/>
      <c r="BA11" s="76"/>
      <c r="BB11" s="76"/>
      <c r="BC11" s="76"/>
      <c r="BD11" s="76"/>
      <c r="BE11" s="76"/>
      <c r="BF11" s="76"/>
      <c r="BG11" s="76"/>
      <c r="BH11" s="76"/>
      <c r="BI11" s="76"/>
      <c r="BJ11" s="76"/>
      <c r="BK11" s="76"/>
      <c r="BL11" s="76"/>
      <c r="BM11" s="76"/>
      <c r="BN11" s="76"/>
      <c r="BO11" s="76"/>
      <c r="BP11" s="76"/>
      <c r="BQ11" s="76"/>
      <c r="BR11" s="76"/>
      <c r="BS11" s="76"/>
      <c r="BT11" s="76"/>
      <c r="BU11" s="76"/>
      <c r="BV11" s="76"/>
      <c r="BW11" s="76"/>
      <c r="BX11" s="76"/>
      <c r="BY11" s="76"/>
      <c r="BZ11" s="76"/>
      <c r="CA11" s="76"/>
      <c r="CB11" s="76"/>
      <c r="CC11" s="76"/>
      <c r="CD11" s="76"/>
      <c r="CE11" s="76"/>
      <c r="CF11" s="76"/>
      <c r="CG11" s="76"/>
      <c r="CH11" s="76"/>
      <c r="CI11" s="76"/>
      <c r="CJ11" s="76"/>
      <c r="CK11" s="76"/>
      <c r="CL11" s="76"/>
      <c r="CM11" s="76"/>
      <c r="CN11" s="76"/>
      <c r="CO11" s="76"/>
      <c r="CP11" s="76"/>
      <c r="CQ11" s="76"/>
      <c r="CR11" s="76"/>
      <c r="CS11" s="76"/>
      <c r="CT11" s="76"/>
      <c r="CU11" s="76"/>
      <c r="CV11" s="76"/>
      <c r="CW11" s="76"/>
      <c r="CX11" s="76"/>
      <c r="CY11" s="76"/>
      <c r="CZ11" s="76"/>
      <c r="DA11" s="76"/>
      <c r="DB11" s="76"/>
      <c r="DC11" s="76"/>
      <c r="DD11" s="76"/>
      <c r="DE11" s="76"/>
      <c r="DF11" s="76"/>
      <c r="DG11" s="76"/>
      <c r="DH11" s="76"/>
      <c r="DI11" s="76"/>
      <c r="DJ11" s="76"/>
      <c r="DK11" s="76"/>
      <c r="DL11" s="76"/>
      <c r="DM11" s="76"/>
      <c r="DN11" s="76"/>
      <c r="DO11" s="76"/>
      <c r="DP11" s="76"/>
      <c r="DQ11" s="76"/>
      <c r="DR11" s="76"/>
      <c r="DS11" s="76"/>
      <c r="DT11" s="76"/>
      <c r="DU11" s="76"/>
      <c r="DV11" s="76"/>
      <c r="DW11" s="76"/>
      <c r="DX11" s="76"/>
      <c r="DY11" s="76"/>
      <c r="DZ11" s="76"/>
      <c r="EA11" s="76"/>
      <c r="EB11" s="76"/>
      <c r="EC11" s="76"/>
      <c r="ED11" s="76"/>
      <c r="EE11" s="76"/>
      <c r="EF11" s="76"/>
      <c r="EG11" s="76"/>
    </row>
    <row r="12" spans="1:137" ht="12" customHeight="1">
      <c r="A12" s="21"/>
      <c r="B12" s="240"/>
      <c r="C12" s="30" t="str">
        <f>Revenue!C27</f>
        <v>Основной продукт</v>
      </c>
      <c r="D12" s="79" t="s">
        <v>77</v>
      </c>
      <c r="E12" s="125"/>
      <c r="F12" s="242">
        <f t="shared" ref="F12:F13" ca="1" si="3">SUM(G12:P12)</f>
        <v>0</v>
      </c>
      <c r="G12" s="76">
        <f t="shared" ref="G12:P12" ca="1" si="4">SUMIF($R$6:$EG$6,G$6,$R12:$EG12)</f>
        <v>0</v>
      </c>
      <c r="H12" s="76">
        <f t="shared" ca="1" si="4"/>
        <v>0</v>
      </c>
      <c r="I12" s="76">
        <f t="shared" ca="1" si="4"/>
        <v>0</v>
      </c>
      <c r="J12" s="76">
        <f t="shared" ca="1" si="4"/>
        <v>0</v>
      </c>
      <c r="K12" s="76">
        <f t="shared" ca="1" si="4"/>
        <v>0</v>
      </c>
      <c r="L12" s="76">
        <f t="shared" ca="1" si="4"/>
        <v>0</v>
      </c>
      <c r="M12" s="76">
        <f t="shared" ca="1" si="4"/>
        <v>0</v>
      </c>
      <c r="N12" s="76">
        <f t="shared" ca="1" si="4"/>
        <v>0</v>
      </c>
      <c r="O12" s="76">
        <f t="shared" ca="1" si="4"/>
        <v>0</v>
      </c>
      <c r="P12" s="76">
        <f t="shared" ca="1" si="4"/>
        <v>0</v>
      </c>
      <c r="Q12" s="125"/>
      <c r="R12" s="76">
        <f ca="1">IFERROR(Revenue!F27/(1+Inputs!$G$30*Taxes!F$9*Taxes!F$10),0)</f>
        <v>0</v>
      </c>
      <c r="S12" s="76">
        <f ca="1">IFERROR(Revenue!G27/(1+Inputs!$G$30*Taxes!G$9*Taxes!G$10),0)</f>
        <v>0</v>
      </c>
      <c r="T12" s="76">
        <f ca="1">IFERROR(Revenue!H27/(1+Inputs!$G$30*Taxes!H$9*Taxes!H$10),0)</f>
        <v>0</v>
      </c>
      <c r="U12" s="76">
        <f ca="1">IFERROR(Revenue!I27/(1+Inputs!$G$30*Taxes!I$9*Taxes!I$10),0)</f>
        <v>0</v>
      </c>
      <c r="V12" s="76">
        <f ca="1">IFERROR(Revenue!J27/(1+Inputs!$G$30*Taxes!J$9*Taxes!J$10),0)</f>
        <v>0</v>
      </c>
      <c r="W12" s="76">
        <f ca="1">IFERROR(Revenue!K27/(1+Inputs!$G$30*Taxes!K$9*Taxes!K$10),0)</f>
        <v>0</v>
      </c>
      <c r="X12" s="76">
        <f ca="1">IFERROR(Revenue!L27/(1+Inputs!$G$30*Taxes!L$9*Taxes!L$10),0)</f>
        <v>0</v>
      </c>
      <c r="Y12" s="76">
        <f ca="1">IFERROR(Revenue!M27/(1+Inputs!$G$30*Taxes!M$9*Taxes!M$10),0)</f>
        <v>0</v>
      </c>
      <c r="Z12" s="76">
        <f ca="1">IFERROR(Revenue!N27/(1+Inputs!$G$30*Taxes!N$9*Taxes!N$10),0)</f>
        <v>0</v>
      </c>
      <c r="AA12" s="76">
        <f ca="1">IFERROR(Revenue!O27/(1+Inputs!$G$30*Taxes!O$9*Taxes!O$10),0)</f>
        <v>0</v>
      </c>
      <c r="AB12" s="76">
        <f ca="1">IFERROR(Revenue!P27/(1+Inputs!$G$30*Taxes!P$9*Taxes!P$10),0)</f>
        <v>0</v>
      </c>
      <c r="AC12" s="76">
        <f ca="1">IFERROR(Revenue!Q27/(1+Inputs!$G$30*Taxes!Q$9*Taxes!Q$10),0)</f>
        <v>0</v>
      </c>
      <c r="AD12" s="76">
        <f ca="1">IFERROR(Revenue!R27/(1+Inputs!$G$30*Taxes!R$9*Taxes!R$10),0)</f>
        <v>0</v>
      </c>
      <c r="AE12" s="76">
        <f ca="1">IFERROR(Revenue!S27/(1+Inputs!$G$30*Taxes!S$9*Taxes!S$10),0)</f>
        <v>0</v>
      </c>
      <c r="AF12" s="76">
        <f ca="1">IFERROR(Revenue!T27/(1+Inputs!$G$30*Taxes!T$9*Taxes!T$10),0)</f>
        <v>0</v>
      </c>
      <c r="AG12" s="76">
        <f ca="1">IFERROR(Revenue!U27/(1+Inputs!$G$30*Taxes!U$9*Taxes!U$10),0)</f>
        <v>0</v>
      </c>
      <c r="AH12" s="76">
        <f ca="1">IFERROR(Revenue!V27/(1+Inputs!$G$30*Taxes!V$9*Taxes!V$10),0)</f>
        <v>0</v>
      </c>
      <c r="AI12" s="76">
        <f ca="1">IFERROR(Revenue!W27/(1+Inputs!$G$30*Taxes!W$9*Taxes!W$10),0)</f>
        <v>0</v>
      </c>
      <c r="AJ12" s="76">
        <f ca="1">IFERROR(Revenue!X27/(1+Inputs!$G$30*Taxes!X$9*Taxes!X$10),0)</f>
        <v>0</v>
      </c>
      <c r="AK12" s="76">
        <f ca="1">IFERROR(Revenue!Y27/(1+Inputs!$G$30*Taxes!Y$9*Taxes!Y$10),0)</f>
        <v>0</v>
      </c>
      <c r="AL12" s="76">
        <f ca="1">IFERROR(Revenue!Z27/(1+Inputs!$G$30*Taxes!Z$9*Taxes!Z$10),0)</f>
        <v>0</v>
      </c>
      <c r="AM12" s="76">
        <f ca="1">IFERROR(Revenue!AA27/(1+Inputs!$G$30*Taxes!AA$9*Taxes!AA$10),0)</f>
        <v>0</v>
      </c>
      <c r="AN12" s="76">
        <f ca="1">IFERROR(Revenue!AB27/(1+Inputs!$G$30*Taxes!AB$9*Taxes!AB$10),0)</f>
        <v>0</v>
      </c>
      <c r="AO12" s="76">
        <f ca="1">IFERROR(Revenue!AC27/(1+Inputs!$G$30*Taxes!AC$9*Taxes!AC$10),0)</f>
        <v>0</v>
      </c>
      <c r="AP12" s="76">
        <f ca="1">IFERROR(Revenue!AD27/(1+Inputs!$G$30*Taxes!AD$9*Taxes!AD$10),0)</f>
        <v>0</v>
      </c>
      <c r="AQ12" s="76">
        <f ca="1">IFERROR(Revenue!AE27/(1+Inputs!$G$30*Taxes!AE$9*Taxes!AE$10),0)</f>
        <v>0</v>
      </c>
      <c r="AR12" s="76">
        <f ca="1">IFERROR(Revenue!AF27/(1+Inputs!$G$30*Taxes!AF$9*Taxes!AF$10),0)</f>
        <v>0</v>
      </c>
      <c r="AS12" s="76">
        <f ca="1">IFERROR(Revenue!AG27/(1+Inputs!$G$30*Taxes!AG$9*Taxes!AG$10),0)</f>
        <v>0</v>
      </c>
      <c r="AT12" s="76">
        <f ca="1">IFERROR(Revenue!AH27/(1+Inputs!$G$30*Taxes!AH$9*Taxes!AH$10),0)</f>
        <v>0</v>
      </c>
      <c r="AU12" s="76">
        <f ca="1">IFERROR(Revenue!AI27/(1+Inputs!$G$30*Taxes!AI$9*Taxes!AI$10),0)</f>
        <v>0</v>
      </c>
      <c r="AV12" s="76">
        <f ca="1">IFERROR(Revenue!AJ27/(1+Inputs!$G$30*Taxes!AJ$9*Taxes!AJ$10),0)</f>
        <v>0</v>
      </c>
      <c r="AW12" s="76">
        <f ca="1">IFERROR(Revenue!AK27/(1+Inputs!$G$30*Taxes!AK$9*Taxes!AK$10),0)</f>
        <v>0</v>
      </c>
      <c r="AX12" s="76">
        <f ca="1">IFERROR(Revenue!AL27/(1+Inputs!$G$30*Taxes!AL$9*Taxes!AL$10),0)</f>
        <v>0</v>
      </c>
      <c r="AY12" s="76">
        <f ca="1">IFERROR(Revenue!AM27/(1+Inputs!$G$30*Taxes!AM$9*Taxes!AM$10),0)</f>
        <v>0</v>
      </c>
      <c r="AZ12" s="76">
        <f ca="1">IFERROR(Revenue!AN27/(1+Inputs!$G$30*Taxes!AN$9*Taxes!AN$10),0)</f>
        <v>0</v>
      </c>
      <c r="BA12" s="76">
        <f ca="1">IFERROR(Revenue!AO27/(1+Inputs!$G$30*Taxes!AO$9*Taxes!AO$10),0)</f>
        <v>0</v>
      </c>
      <c r="BB12" s="76">
        <f ca="1">IFERROR(Revenue!AP27/(1+Inputs!$G$30*Taxes!AP$9*Taxes!AP$10),0)</f>
        <v>0</v>
      </c>
      <c r="BC12" s="76">
        <f ca="1">IFERROR(Revenue!AQ27/(1+Inputs!$G$30*Taxes!AQ$9*Taxes!AQ$10),0)</f>
        <v>0</v>
      </c>
      <c r="BD12" s="76">
        <f ca="1">IFERROR(Revenue!AR27/(1+Inputs!$G$30*Taxes!AR$9*Taxes!AR$10),0)</f>
        <v>0</v>
      </c>
      <c r="BE12" s="76">
        <f ca="1">IFERROR(Revenue!AS27/(1+Inputs!$G$30*Taxes!AS$9*Taxes!AS$10),0)</f>
        <v>0</v>
      </c>
      <c r="BF12" s="76">
        <f ca="1">IFERROR(Revenue!AT27/(1+Inputs!$G$30*Taxes!AT$9*Taxes!AT$10),0)</f>
        <v>0</v>
      </c>
      <c r="BG12" s="76">
        <f ca="1">IFERROR(Revenue!AU27/(1+Inputs!$G$30*Taxes!AU$9*Taxes!AU$10),0)</f>
        <v>0</v>
      </c>
      <c r="BH12" s="76">
        <f ca="1">IFERROR(Revenue!AV27/(1+Inputs!$G$30*Taxes!AV$9*Taxes!AV$10),0)</f>
        <v>0</v>
      </c>
      <c r="BI12" s="76">
        <f ca="1">IFERROR(Revenue!AW27/(1+Inputs!$G$30*Taxes!AW$9*Taxes!AW$10),0)</f>
        <v>0</v>
      </c>
      <c r="BJ12" s="76">
        <f ca="1">IFERROR(Revenue!AX27/(1+Inputs!$G$30*Taxes!AX$9*Taxes!AX$10),0)</f>
        <v>0</v>
      </c>
      <c r="BK12" s="76">
        <f ca="1">IFERROR(Revenue!AY27/(1+Inputs!$G$30*Taxes!AY$9*Taxes!AY$10),0)</f>
        <v>0</v>
      </c>
      <c r="BL12" s="76">
        <f ca="1">IFERROR(Revenue!AZ27/(1+Inputs!$G$30*Taxes!AZ$9*Taxes!AZ$10),0)</f>
        <v>0</v>
      </c>
      <c r="BM12" s="76">
        <f ca="1">IFERROR(Revenue!BA27/(1+Inputs!$G$30*Taxes!BA$9*Taxes!BA$10),0)</f>
        <v>0</v>
      </c>
      <c r="BN12" s="76">
        <f ca="1">IFERROR(Revenue!BB27/(1+Inputs!$G$30*Taxes!BB$9*Taxes!BB$10),0)</f>
        <v>0</v>
      </c>
      <c r="BO12" s="76">
        <f ca="1">IFERROR(Revenue!BC27/(1+Inputs!$G$30*Taxes!BC$9*Taxes!BC$10),0)</f>
        <v>0</v>
      </c>
      <c r="BP12" s="76">
        <f ca="1">IFERROR(Revenue!BD27/(1+Inputs!$G$30*Taxes!BD$9*Taxes!BD$10),0)</f>
        <v>0</v>
      </c>
      <c r="BQ12" s="76">
        <f ca="1">IFERROR(Revenue!BE27/(1+Inputs!$G$30*Taxes!BE$9*Taxes!BE$10),0)</f>
        <v>0</v>
      </c>
      <c r="BR12" s="76">
        <f ca="1">IFERROR(Revenue!BF27/(1+Inputs!$G$30*Taxes!BF$9*Taxes!BF$10),0)</f>
        <v>0</v>
      </c>
      <c r="BS12" s="76">
        <f ca="1">IFERROR(Revenue!BG27/(1+Inputs!$G$30*Taxes!BG$9*Taxes!BG$10),0)</f>
        <v>0</v>
      </c>
      <c r="BT12" s="76">
        <f ca="1">IFERROR(Revenue!BH27/(1+Inputs!$G$30*Taxes!BH$9*Taxes!BH$10),0)</f>
        <v>0</v>
      </c>
      <c r="BU12" s="76">
        <f ca="1">IFERROR(Revenue!BI27/(1+Inputs!$G$30*Taxes!BI$9*Taxes!BI$10),0)</f>
        <v>0</v>
      </c>
      <c r="BV12" s="76">
        <f ca="1">IFERROR(Revenue!BJ27/(1+Inputs!$G$30*Taxes!BJ$9*Taxes!BJ$10),0)</f>
        <v>0</v>
      </c>
      <c r="BW12" s="76">
        <f ca="1">IFERROR(Revenue!BK27/(1+Inputs!$G$30*Taxes!BK$9*Taxes!BK$10),0)</f>
        <v>0</v>
      </c>
      <c r="BX12" s="76">
        <f ca="1">IFERROR(Revenue!BL27/(1+Inputs!$G$30*Taxes!BL$9*Taxes!BL$10),0)</f>
        <v>0</v>
      </c>
      <c r="BY12" s="76">
        <f ca="1">IFERROR(Revenue!BM27/(1+Inputs!$G$30*Taxes!BM$9*Taxes!BM$10),0)</f>
        <v>0</v>
      </c>
      <c r="BZ12" s="76">
        <f ca="1">IFERROR(Revenue!BN27/(1+Inputs!$G$30*Taxes!BN$9*Taxes!BN$10),0)</f>
        <v>0</v>
      </c>
      <c r="CA12" s="76">
        <f ca="1">IFERROR(Revenue!BO27/(1+Inputs!$G$30*Taxes!BO$9*Taxes!BO$10),0)</f>
        <v>0</v>
      </c>
      <c r="CB12" s="76">
        <f ca="1">IFERROR(Revenue!BP27/(1+Inputs!$G$30*Taxes!BP$9*Taxes!BP$10),0)</f>
        <v>0</v>
      </c>
      <c r="CC12" s="76">
        <f ca="1">IFERROR(Revenue!BQ27/(1+Inputs!$G$30*Taxes!BQ$9*Taxes!BQ$10),0)</f>
        <v>0</v>
      </c>
      <c r="CD12" s="76">
        <f ca="1">IFERROR(Revenue!BR27/(1+Inputs!$G$30*Taxes!BR$9*Taxes!BR$10),0)</f>
        <v>0</v>
      </c>
      <c r="CE12" s="76">
        <f ca="1">IFERROR(Revenue!BS27/(1+Inputs!$G$30*Taxes!BS$9*Taxes!BS$10),0)</f>
        <v>0</v>
      </c>
      <c r="CF12" s="76">
        <f ca="1">IFERROR(Revenue!BT27/(1+Inputs!$G$30*Taxes!BT$9*Taxes!BT$10),0)</f>
        <v>0</v>
      </c>
      <c r="CG12" s="76">
        <f ca="1">IFERROR(Revenue!BU27/(1+Inputs!$G$30*Taxes!BU$9*Taxes!BU$10),0)</f>
        <v>0</v>
      </c>
      <c r="CH12" s="76">
        <f ca="1">IFERROR(Revenue!BV27/(1+Inputs!$G$30*Taxes!BV$9*Taxes!BV$10),0)</f>
        <v>0</v>
      </c>
      <c r="CI12" s="76">
        <f ca="1">IFERROR(Revenue!BW27/(1+Inputs!$G$30*Taxes!BW$9*Taxes!BW$10),0)</f>
        <v>0</v>
      </c>
      <c r="CJ12" s="76">
        <f ca="1">IFERROR(Revenue!BX27/(1+Inputs!$G$30*Taxes!BX$9*Taxes!BX$10),0)</f>
        <v>0</v>
      </c>
      <c r="CK12" s="76">
        <f ca="1">IFERROR(Revenue!BY27/(1+Inputs!$G$30*Taxes!BY$9*Taxes!BY$10),0)</f>
        <v>0</v>
      </c>
      <c r="CL12" s="76">
        <f ca="1">IFERROR(Revenue!BZ27/(1+Inputs!$G$30*Taxes!BZ$9*Taxes!BZ$10),0)</f>
        <v>0</v>
      </c>
      <c r="CM12" s="76">
        <f ca="1">IFERROR(Revenue!CA27/(1+Inputs!$G$30*Taxes!CA$9*Taxes!CA$10),0)</f>
        <v>0</v>
      </c>
      <c r="CN12" s="76">
        <f ca="1">IFERROR(Revenue!CB27/(1+Inputs!$G$30*Taxes!CB$9*Taxes!CB$10),0)</f>
        <v>0</v>
      </c>
      <c r="CO12" s="76">
        <f ca="1">IFERROR(Revenue!CC27/(1+Inputs!$G$30*Taxes!CC$9*Taxes!CC$10),0)</f>
        <v>0</v>
      </c>
      <c r="CP12" s="76">
        <f ca="1">IFERROR(Revenue!CD27/(1+Inputs!$G$30*Taxes!CD$9*Taxes!CD$10),0)</f>
        <v>0</v>
      </c>
      <c r="CQ12" s="76">
        <f ca="1">IFERROR(Revenue!CE27/(1+Inputs!$G$30*Taxes!CE$9*Taxes!CE$10),0)</f>
        <v>0</v>
      </c>
      <c r="CR12" s="76">
        <f ca="1">IFERROR(Revenue!CF27/(1+Inputs!$G$30*Taxes!CF$9*Taxes!CF$10),0)</f>
        <v>0</v>
      </c>
      <c r="CS12" s="76">
        <f ca="1">IFERROR(Revenue!CG27/(1+Inputs!$G$30*Taxes!CG$9*Taxes!CG$10),0)</f>
        <v>0</v>
      </c>
      <c r="CT12" s="76">
        <f ca="1">IFERROR(Revenue!CH27/(1+Inputs!$G$30*Taxes!CH$9*Taxes!CH$10),0)</f>
        <v>0</v>
      </c>
      <c r="CU12" s="76">
        <f ca="1">IFERROR(Revenue!CI27/(1+Inputs!$G$30*Taxes!CI$9*Taxes!CI$10),0)</f>
        <v>0</v>
      </c>
      <c r="CV12" s="76">
        <f ca="1">IFERROR(Revenue!CJ27/(1+Inputs!$G$30*Taxes!CJ$9*Taxes!CJ$10),0)</f>
        <v>0</v>
      </c>
      <c r="CW12" s="76">
        <f ca="1">IFERROR(Revenue!CK27/(1+Inputs!$G$30*Taxes!CK$9*Taxes!CK$10),0)</f>
        <v>0</v>
      </c>
      <c r="CX12" s="76">
        <f ca="1">IFERROR(Revenue!CL27/(1+Inputs!$G$30*Taxes!CL$9*Taxes!CL$10),0)</f>
        <v>0</v>
      </c>
      <c r="CY12" s="76">
        <f ca="1">IFERROR(Revenue!CM27/(1+Inputs!$G$30*Taxes!CM$9*Taxes!CM$10),0)</f>
        <v>0</v>
      </c>
      <c r="CZ12" s="76">
        <f ca="1">IFERROR(Revenue!CN27/(1+Inputs!$G$30*Taxes!CN$9*Taxes!CN$10),0)</f>
        <v>0</v>
      </c>
      <c r="DA12" s="76">
        <f ca="1">IFERROR(Revenue!CO27/(1+Inputs!$G$30*Taxes!CO$9*Taxes!CO$10),0)</f>
        <v>0</v>
      </c>
      <c r="DB12" s="76">
        <f ca="1">IFERROR(Revenue!CP27/(1+Inputs!$G$30*Taxes!CP$9*Taxes!CP$10),0)</f>
        <v>0</v>
      </c>
      <c r="DC12" s="76">
        <f ca="1">IFERROR(Revenue!CQ27/(1+Inputs!$G$30*Taxes!CQ$9*Taxes!CQ$10),0)</f>
        <v>0</v>
      </c>
      <c r="DD12" s="76">
        <f ca="1">IFERROR(Revenue!CR27/(1+Inputs!$G$30*Taxes!CR$9*Taxes!CR$10),0)</f>
        <v>0</v>
      </c>
      <c r="DE12" s="76">
        <f ca="1">IFERROR(Revenue!CS27/(1+Inputs!$G$30*Taxes!CS$9*Taxes!CS$10),0)</f>
        <v>0</v>
      </c>
      <c r="DF12" s="76">
        <f ca="1">IFERROR(Revenue!CT27/(1+Inputs!$G$30*Taxes!CT$9*Taxes!CT$10),0)</f>
        <v>0</v>
      </c>
      <c r="DG12" s="76">
        <f ca="1">IFERROR(Revenue!CU27/(1+Inputs!$G$30*Taxes!CU$9*Taxes!CU$10),0)</f>
        <v>0</v>
      </c>
      <c r="DH12" s="76">
        <f ca="1">IFERROR(Revenue!CV27/(1+Inputs!$G$30*Taxes!CV$9*Taxes!CV$10),0)</f>
        <v>0</v>
      </c>
      <c r="DI12" s="76">
        <f ca="1">IFERROR(Revenue!CW27/(1+Inputs!$G$30*Taxes!CW$9*Taxes!CW$10),0)</f>
        <v>0</v>
      </c>
      <c r="DJ12" s="76">
        <f ca="1">IFERROR(Revenue!CX27/(1+Inputs!$G$30*Taxes!CX$9*Taxes!CX$10),0)</f>
        <v>0</v>
      </c>
      <c r="DK12" s="76">
        <f ca="1">IFERROR(Revenue!CY27/(1+Inputs!$G$30*Taxes!CY$9*Taxes!CY$10),0)</f>
        <v>0</v>
      </c>
      <c r="DL12" s="76">
        <f ca="1">IFERROR(Revenue!CZ27/(1+Inputs!$G$30*Taxes!CZ$9*Taxes!CZ$10),0)</f>
        <v>0</v>
      </c>
      <c r="DM12" s="76">
        <f ca="1">IFERROR(Revenue!DA27/(1+Inputs!$G$30*Taxes!DA$9*Taxes!DA$10),0)</f>
        <v>0</v>
      </c>
      <c r="DN12" s="76">
        <f ca="1">IFERROR(Revenue!DB27/(1+Inputs!$G$30*Taxes!DB$9*Taxes!DB$10),0)</f>
        <v>0</v>
      </c>
      <c r="DO12" s="76">
        <f ca="1">IFERROR(Revenue!DC27/(1+Inputs!$G$30*Taxes!DC$9*Taxes!DC$10),0)</f>
        <v>0</v>
      </c>
      <c r="DP12" s="76">
        <f ca="1">IFERROR(Revenue!DD27/(1+Inputs!$G$30*Taxes!DD$9*Taxes!DD$10),0)</f>
        <v>0</v>
      </c>
      <c r="DQ12" s="76">
        <f ca="1">IFERROR(Revenue!DE27/(1+Inputs!$G$30*Taxes!DE$9*Taxes!DE$10),0)</f>
        <v>0</v>
      </c>
      <c r="DR12" s="76">
        <f ca="1">IFERROR(Revenue!DF27/(1+Inputs!$G$30*Taxes!DF$9*Taxes!DF$10),0)</f>
        <v>0</v>
      </c>
      <c r="DS12" s="76">
        <f ca="1">IFERROR(Revenue!DG27/(1+Inputs!$G$30*Taxes!DG$9*Taxes!DG$10),0)</f>
        <v>0</v>
      </c>
      <c r="DT12" s="76">
        <f ca="1">IFERROR(Revenue!DH27/(1+Inputs!$G$30*Taxes!DH$9*Taxes!DH$10),0)</f>
        <v>0</v>
      </c>
      <c r="DU12" s="76">
        <f ca="1">IFERROR(Revenue!DI27/(1+Inputs!$G$30*Taxes!DI$9*Taxes!DI$10),0)</f>
        <v>0</v>
      </c>
      <c r="DV12" s="76">
        <f ca="1">IFERROR(Revenue!DJ27/(1+Inputs!$G$30*Taxes!DJ$9*Taxes!DJ$10),0)</f>
        <v>0</v>
      </c>
      <c r="DW12" s="76">
        <f ca="1">IFERROR(Revenue!DK27/(1+Inputs!$G$30*Taxes!DK$9*Taxes!DK$10),0)</f>
        <v>0</v>
      </c>
      <c r="DX12" s="76">
        <f ca="1">IFERROR(Revenue!DL27/(1+Inputs!$G$30*Taxes!DL$9*Taxes!DL$10),0)</f>
        <v>0</v>
      </c>
      <c r="DY12" s="76">
        <f ca="1">IFERROR(Revenue!DM27/(1+Inputs!$G$30*Taxes!DM$9*Taxes!DM$10),0)</f>
        <v>0</v>
      </c>
      <c r="DZ12" s="76">
        <f ca="1">IFERROR(Revenue!DN27/(1+Inputs!$G$30*Taxes!DN$9*Taxes!DN$10),0)</f>
        <v>0</v>
      </c>
      <c r="EA12" s="76">
        <f ca="1">IFERROR(Revenue!DO27/(1+Inputs!$G$30*Taxes!DO$9*Taxes!DO$10),0)</f>
        <v>0</v>
      </c>
      <c r="EB12" s="76">
        <f ca="1">IFERROR(Revenue!DP27/(1+Inputs!$G$30*Taxes!DP$9*Taxes!DP$10),0)</f>
        <v>0</v>
      </c>
      <c r="EC12" s="76">
        <f ca="1">IFERROR(Revenue!DQ27/(1+Inputs!$G$30*Taxes!DQ$9*Taxes!DQ$10),0)</f>
        <v>0</v>
      </c>
      <c r="ED12" s="76">
        <f ca="1">IFERROR(Revenue!DR27/(1+Inputs!$G$30*Taxes!DR$9*Taxes!DR$10),0)</f>
        <v>0</v>
      </c>
      <c r="EE12" s="76">
        <f ca="1">IFERROR(Revenue!DS27/(1+Inputs!$G$30*Taxes!DS$9*Taxes!DS$10),0)</f>
        <v>0</v>
      </c>
      <c r="EF12" s="76">
        <f ca="1">IFERROR(Revenue!DT27/(1+Inputs!$G$30*Taxes!DT$9*Taxes!DT$10),0)</f>
        <v>0</v>
      </c>
      <c r="EG12" s="76">
        <f ca="1">IFERROR(Revenue!DU27/(1+Inputs!$G$30*Taxes!DU$9*Taxes!DU$10),0)</f>
        <v>0</v>
      </c>
    </row>
    <row r="13" spans="1:137" ht="12" customHeight="1">
      <c r="A13" s="21"/>
      <c r="B13" s="240"/>
      <c r="C13" s="30" t="str">
        <f>Revenue!C32</f>
        <v>Комплектующие  (сопутствущие услуги, доп. продукты)</v>
      </c>
      <c r="D13" s="79" t="s">
        <v>77</v>
      </c>
      <c r="E13" s="125"/>
      <c r="F13" s="242">
        <f t="shared" ca="1" si="3"/>
        <v>0</v>
      </c>
      <c r="G13" s="76">
        <f t="shared" ref="G13:P13" ca="1" si="5">SUMIF($R$6:$EG$6,G$6,$R13:$EG13)</f>
        <v>0</v>
      </c>
      <c r="H13" s="76">
        <f t="shared" ca="1" si="5"/>
        <v>0</v>
      </c>
      <c r="I13" s="76">
        <f t="shared" ca="1" si="5"/>
        <v>0</v>
      </c>
      <c r="J13" s="76">
        <f t="shared" ca="1" si="5"/>
        <v>0</v>
      </c>
      <c r="K13" s="76">
        <f t="shared" ca="1" si="5"/>
        <v>0</v>
      </c>
      <c r="L13" s="76">
        <f t="shared" ca="1" si="5"/>
        <v>0</v>
      </c>
      <c r="M13" s="76">
        <f t="shared" ca="1" si="5"/>
        <v>0</v>
      </c>
      <c r="N13" s="76">
        <f t="shared" ca="1" si="5"/>
        <v>0</v>
      </c>
      <c r="O13" s="76">
        <f t="shared" ca="1" si="5"/>
        <v>0</v>
      </c>
      <c r="P13" s="76">
        <f t="shared" ca="1" si="5"/>
        <v>0</v>
      </c>
      <c r="Q13" s="125"/>
      <c r="R13" s="76">
        <f ca="1">IFERROR(Revenue!F32/(1+Inputs!$G$30*Taxes!F$9*Taxes!F$10),0)</f>
        <v>0</v>
      </c>
      <c r="S13" s="76">
        <f ca="1">IFERROR(Revenue!G32/(1+Inputs!$G$30*Taxes!G$9*Taxes!G$10),0)</f>
        <v>0</v>
      </c>
      <c r="T13" s="76">
        <f ca="1">IFERROR(Revenue!H32/(1+Inputs!$G$30*Taxes!H$9*Taxes!H$10),0)</f>
        <v>0</v>
      </c>
      <c r="U13" s="76">
        <f ca="1">IFERROR(Revenue!I32/(1+Inputs!$G$30*Taxes!I$9*Taxes!I$10),0)</f>
        <v>0</v>
      </c>
      <c r="V13" s="76">
        <f ca="1">IFERROR(Revenue!J32/(1+Inputs!$G$30*Taxes!J$9*Taxes!J$10),0)</f>
        <v>0</v>
      </c>
      <c r="W13" s="76">
        <f ca="1">IFERROR(Revenue!K32/(1+Inputs!$G$30*Taxes!K$9*Taxes!K$10),0)</f>
        <v>0</v>
      </c>
      <c r="X13" s="76">
        <f ca="1">IFERROR(Revenue!L32/(1+Inputs!$G$30*Taxes!L$9*Taxes!L$10),0)</f>
        <v>0</v>
      </c>
      <c r="Y13" s="76">
        <f ca="1">IFERROR(Revenue!M32/(1+Inputs!$G$30*Taxes!M$9*Taxes!M$10),0)</f>
        <v>0</v>
      </c>
      <c r="Z13" s="76">
        <f ca="1">IFERROR(Revenue!N32/(1+Inputs!$G$30*Taxes!N$9*Taxes!N$10),0)</f>
        <v>0</v>
      </c>
      <c r="AA13" s="76">
        <f ca="1">IFERROR(Revenue!O32/(1+Inputs!$G$30*Taxes!O$9*Taxes!O$10),0)</f>
        <v>0</v>
      </c>
      <c r="AB13" s="76">
        <f ca="1">IFERROR(Revenue!P32/(1+Inputs!$G$30*Taxes!P$9*Taxes!P$10),0)</f>
        <v>0</v>
      </c>
      <c r="AC13" s="76">
        <f ca="1">IFERROR(Revenue!Q32/(1+Inputs!$G$30*Taxes!Q$9*Taxes!Q$10),0)</f>
        <v>0</v>
      </c>
      <c r="AD13" s="76">
        <f ca="1">IFERROR(Revenue!R32/(1+Inputs!$G$30*Taxes!R$9*Taxes!R$10),0)</f>
        <v>0</v>
      </c>
      <c r="AE13" s="76">
        <f ca="1">IFERROR(Revenue!S32/(1+Inputs!$G$30*Taxes!S$9*Taxes!S$10),0)</f>
        <v>0</v>
      </c>
      <c r="AF13" s="76">
        <f ca="1">IFERROR(Revenue!T32/(1+Inputs!$G$30*Taxes!T$9*Taxes!T$10),0)</f>
        <v>0</v>
      </c>
      <c r="AG13" s="76">
        <f ca="1">IFERROR(Revenue!U32/(1+Inputs!$G$30*Taxes!U$9*Taxes!U$10),0)</f>
        <v>0</v>
      </c>
      <c r="AH13" s="76">
        <f ca="1">IFERROR(Revenue!V32/(1+Inputs!$G$30*Taxes!V$9*Taxes!V$10),0)</f>
        <v>0</v>
      </c>
      <c r="AI13" s="76">
        <f ca="1">IFERROR(Revenue!W32/(1+Inputs!$G$30*Taxes!W$9*Taxes!W$10),0)</f>
        <v>0</v>
      </c>
      <c r="AJ13" s="76">
        <f ca="1">IFERROR(Revenue!X32/(1+Inputs!$G$30*Taxes!X$9*Taxes!X$10),0)</f>
        <v>0</v>
      </c>
      <c r="AK13" s="76">
        <f ca="1">IFERROR(Revenue!Y32/(1+Inputs!$G$30*Taxes!Y$9*Taxes!Y$10),0)</f>
        <v>0</v>
      </c>
      <c r="AL13" s="76">
        <f ca="1">IFERROR(Revenue!Z32/(1+Inputs!$G$30*Taxes!Z$9*Taxes!Z$10),0)</f>
        <v>0</v>
      </c>
      <c r="AM13" s="76">
        <f ca="1">IFERROR(Revenue!AA32/(1+Inputs!$G$30*Taxes!AA$9*Taxes!AA$10),0)</f>
        <v>0</v>
      </c>
      <c r="AN13" s="76">
        <f ca="1">IFERROR(Revenue!AB32/(1+Inputs!$G$30*Taxes!AB$9*Taxes!AB$10),0)</f>
        <v>0</v>
      </c>
      <c r="AO13" s="76">
        <f ca="1">IFERROR(Revenue!AC32/(1+Inputs!$G$30*Taxes!AC$9*Taxes!AC$10),0)</f>
        <v>0</v>
      </c>
      <c r="AP13" s="76">
        <f ca="1">IFERROR(Revenue!AD32/(1+Inputs!$G$30*Taxes!AD$9*Taxes!AD$10),0)</f>
        <v>0</v>
      </c>
      <c r="AQ13" s="76">
        <f ca="1">IFERROR(Revenue!AE32/(1+Inputs!$G$30*Taxes!AE$9*Taxes!AE$10),0)</f>
        <v>0</v>
      </c>
      <c r="AR13" s="76">
        <f ca="1">IFERROR(Revenue!AF32/(1+Inputs!$G$30*Taxes!AF$9*Taxes!AF$10),0)</f>
        <v>0</v>
      </c>
      <c r="AS13" s="76">
        <f ca="1">IFERROR(Revenue!AG32/(1+Inputs!$G$30*Taxes!AG$9*Taxes!AG$10),0)</f>
        <v>0</v>
      </c>
      <c r="AT13" s="76">
        <f ca="1">IFERROR(Revenue!AH32/(1+Inputs!$G$30*Taxes!AH$9*Taxes!AH$10),0)</f>
        <v>0</v>
      </c>
      <c r="AU13" s="76">
        <f ca="1">IFERROR(Revenue!AI32/(1+Inputs!$G$30*Taxes!AI$9*Taxes!AI$10),0)</f>
        <v>0</v>
      </c>
      <c r="AV13" s="76">
        <f ca="1">IFERROR(Revenue!AJ32/(1+Inputs!$G$30*Taxes!AJ$9*Taxes!AJ$10),0)</f>
        <v>0</v>
      </c>
      <c r="AW13" s="76">
        <f ca="1">IFERROR(Revenue!AK32/(1+Inputs!$G$30*Taxes!AK$9*Taxes!AK$10),0)</f>
        <v>0</v>
      </c>
      <c r="AX13" s="76">
        <f ca="1">IFERROR(Revenue!AL32/(1+Inputs!$G$30*Taxes!AL$9*Taxes!AL$10),0)</f>
        <v>0</v>
      </c>
      <c r="AY13" s="76">
        <f ca="1">IFERROR(Revenue!AM32/(1+Inputs!$G$30*Taxes!AM$9*Taxes!AM$10),0)</f>
        <v>0</v>
      </c>
      <c r="AZ13" s="76">
        <f ca="1">IFERROR(Revenue!AN32/(1+Inputs!$G$30*Taxes!AN$9*Taxes!AN$10),0)</f>
        <v>0</v>
      </c>
      <c r="BA13" s="76">
        <f ca="1">IFERROR(Revenue!AO32/(1+Inputs!$G$30*Taxes!AO$9*Taxes!AO$10),0)</f>
        <v>0</v>
      </c>
      <c r="BB13" s="76">
        <f ca="1">IFERROR(Revenue!AP32/(1+Inputs!$G$30*Taxes!AP$9*Taxes!AP$10),0)</f>
        <v>0</v>
      </c>
      <c r="BC13" s="76">
        <f ca="1">IFERROR(Revenue!AQ32/(1+Inputs!$G$30*Taxes!AQ$9*Taxes!AQ$10),0)</f>
        <v>0</v>
      </c>
      <c r="BD13" s="76">
        <f ca="1">IFERROR(Revenue!AR32/(1+Inputs!$G$30*Taxes!AR$9*Taxes!AR$10),0)</f>
        <v>0</v>
      </c>
      <c r="BE13" s="76">
        <f ca="1">IFERROR(Revenue!AS32/(1+Inputs!$G$30*Taxes!AS$9*Taxes!AS$10),0)</f>
        <v>0</v>
      </c>
      <c r="BF13" s="76">
        <f ca="1">IFERROR(Revenue!AT32/(1+Inputs!$G$30*Taxes!AT$9*Taxes!AT$10),0)</f>
        <v>0</v>
      </c>
      <c r="BG13" s="76">
        <f ca="1">IFERROR(Revenue!AU32/(1+Inputs!$G$30*Taxes!AU$9*Taxes!AU$10),0)</f>
        <v>0</v>
      </c>
      <c r="BH13" s="76">
        <f ca="1">IFERROR(Revenue!AV32/(1+Inputs!$G$30*Taxes!AV$9*Taxes!AV$10),0)</f>
        <v>0</v>
      </c>
      <c r="BI13" s="76">
        <f ca="1">IFERROR(Revenue!AW32/(1+Inputs!$G$30*Taxes!AW$9*Taxes!AW$10),0)</f>
        <v>0</v>
      </c>
      <c r="BJ13" s="76">
        <f ca="1">IFERROR(Revenue!AX32/(1+Inputs!$G$30*Taxes!AX$9*Taxes!AX$10),0)</f>
        <v>0</v>
      </c>
      <c r="BK13" s="76">
        <f ca="1">IFERROR(Revenue!AY32/(1+Inputs!$G$30*Taxes!AY$9*Taxes!AY$10),0)</f>
        <v>0</v>
      </c>
      <c r="BL13" s="76">
        <f ca="1">IFERROR(Revenue!AZ32/(1+Inputs!$G$30*Taxes!AZ$9*Taxes!AZ$10),0)</f>
        <v>0</v>
      </c>
      <c r="BM13" s="76">
        <f ca="1">IFERROR(Revenue!BA32/(1+Inputs!$G$30*Taxes!BA$9*Taxes!BA$10),0)</f>
        <v>0</v>
      </c>
      <c r="BN13" s="76">
        <f ca="1">IFERROR(Revenue!BB32/(1+Inputs!$G$30*Taxes!BB$9*Taxes!BB$10),0)</f>
        <v>0</v>
      </c>
      <c r="BO13" s="76">
        <f ca="1">IFERROR(Revenue!BC32/(1+Inputs!$G$30*Taxes!BC$9*Taxes!BC$10),0)</f>
        <v>0</v>
      </c>
      <c r="BP13" s="76">
        <f ca="1">IFERROR(Revenue!BD32/(1+Inputs!$G$30*Taxes!BD$9*Taxes!BD$10),0)</f>
        <v>0</v>
      </c>
      <c r="BQ13" s="76">
        <f ca="1">IFERROR(Revenue!BE32/(1+Inputs!$G$30*Taxes!BE$9*Taxes!BE$10),0)</f>
        <v>0</v>
      </c>
      <c r="BR13" s="76">
        <f ca="1">IFERROR(Revenue!BF32/(1+Inputs!$G$30*Taxes!BF$9*Taxes!BF$10),0)</f>
        <v>0</v>
      </c>
      <c r="BS13" s="76">
        <f ca="1">IFERROR(Revenue!BG32/(1+Inputs!$G$30*Taxes!BG$9*Taxes!BG$10),0)</f>
        <v>0</v>
      </c>
      <c r="BT13" s="76">
        <f ca="1">IFERROR(Revenue!BH32/(1+Inputs!$G$30*Taxes!BH$9*Taxes!BH$10),0)</f>
        <v>0</v>
      </c>
      <c r="BU13" s="76">
        <f ca="1">IFERROR(Revenue!BI32/(1+Inputs!$G$30*Taxes!BI$9*Taxes!BI$10),0)</f>
        <v>0</v>
      </c>
      <c r="BV13" s="76">
        <f ca="1">IFERROR(Revenue!BJ32/(1+Inputs!$G$30*Taxes!BJ$9*Taxes!BJ$10),0)</f>
        <v>0</v>
      </c>
      <c r="BW13" s="76">
        <f ca="1">IFERROR(Revenue!BK32/(1+Inputs!$G$30*Taxes!BK$9*Taxes!BK$10),0)</f>
        <v>0</v>
      </c>
      <c r="BX13" s="76">
        <f ca="1">IFERROR(Revenue!BL32/(1+Inputs!$G$30*Taxes!BL$9*Taxes!BL$10),0)</f>
        <v>0</v>
      </c>
      <c r="BY13" s="76">
        <f ca="1">IFERROR(Revenue!BM32/(1+Inputs!$G$30*Taxes!BM$9*Taxes!BM$10),0)</f>
        <v>0</v>
      </c>
      <c r="BZ13" s="76">
        <f ca="1">IFERROR(Revenue!BN32/(1+Inputs!$G$30*Taxes!BN$9*Taxes!BN$10),0)</f>
        <v>0</v>
      </c>
      <c r="CA13" s="76">
        <f ca="1">IFERROR(Revenue!BO32/(1+Inputs!$G$30*Taxes!BO$9*Taxes!BO$10),0)</f>
        <v>0</v>
      </c>
      <c r="CB13" s="76">
        <f ca="1">IFERROR(Revenue!BP32/(1+Inputs!$G$30*Taxes!BP$9*Taxes!BP$10),0)</f>
        <v>0</v>
      </c>
      <c r="CC13" s="76">
        <f ca="1">IFERROR(Revenue!BQ32/(1+Inputs!$G$30*Taxes!BQ$9*Taxes!BQ$10),0)</f>
        <v>0</v>
      </c>
      <c r="CD13" s="76">
        <f ca="1">IFERROR(Revenue!BR32/(1+Inputs!$G$30*Taxes!BR$9*Taxes!BR$10),0)</f>
        <v>0</v>
      </c>
      <c r="CE13" s="76">
        <f ca="1">IFERROR(Revenue!BS32/(1+Inputs!$G$30*Taxes!BS$9*Taxes!BS$10),0)</f>
        <v>0</v>
      </c>
      <c r="CF13" s="76">
        <f ca="1">IFERROR(Revenue!BT32/(1+Inputs!$G$30*Taxes!BT$9*Taxes!BT$10),0)</f>
        <v>0</v>
      </c>
      <c r="CG13" s="76">
        <f ca="1">IFERROR(Revenue!BU32/(1+Inputs!$G$30*Taxes!BU$9*Taxes!BU$10),0)</f>
        <v>0</v>
      </c>
      <c r="CH13" s="76">
        <f ca="1">IFERROR(Revenue!BV32/(1+Inputs!$G$30*Taxes!BV$9*Taxes!BV$10),0)</f>
        <v>0</v>
      </c>
      <c r="CI13" s="76">
        <f ca="1">IFERROR(Revenue!BW32/(1+Inputs!$G$30*Taxes!BW$9*Taxes!BW$10),0)</f>
        <v>0</v>
      </c>
      <c r="CJ13" s="76">
        <f ca="1">IFERROR(Revenue!BX32/(1+Inputs!$G$30*Taxes!BX$9*Taxes!BX$10),0)</f>
        <v>0</v>
      </c>
      <c r="CK13" s="76">
        <f ca="1">IFERROR(Revenue!BY32/(1+Inputs!$G$30*Taxes!BY$9*Taxes!BY$10),0)</f>
        <v>0</v>
      </c>
      <c r="CL13" s="76">
        <f ca="1">IFERROR(Revenue!BZ32/(1+Inputs!$G$30*Taxes!BZ$9*Taxes!BZ$10),0)</f>
        <v>0</v>
      </c>
      <c r="CM13" s="76">
        <f ca="1">IFERROR(Revenue!CA32/(1+Inputs!$G$30*Taxes!CA$9*Taxes!CA$10),0)</f>
        <v>0</v>
      </c>
      <c r="CN13" s="76">
        <f ca="1">IFERROR(Revenue!CB32/(1+Inputs!$G$30*Taxes!CB$9*Taxes!CB$10),0)</f>
        <v>0</v>
      </c>
      <c r="CO13" s="76">
        <f ca="1">IFERROR(Revenue!CC32/(1+Inputs!$G$30*Taxes!CC$9*Taxes!CC$10),0)</f>
        <v>0</v>
      </c>
      <c r="CP13" s="76">
        <f ca="1">IFERROR(Revenue!CD32/(1+Inputs!$G$30*Taxes!CD$9*Taxes!CD$10),0)</f>
        <v>0</v>
      </c>
      <c r="CQ13" s="76">
        <f ca="1">IFERROR(Revenue!CE32/(1+Inputs!$G$30*Taxes!CE$9*Taxes!CE$10),0)</f>
        <v>0</v>
      </c>
      <c r="CR13" s="76">
        <f ca="1">IFERROR(Revenue!CF32/(1+Inputs!$G$30*Taxes!CF$9*Taxes!CF$10),0)</f>
        <v>0</v>
      </c>
      <c r="CS13" s="76">
        <f ca="1">IFERROR(Revenue!CG32/(1+Inputs!$G$30*Taxes!CG$9*Taxes!CG$10),0)</f>
        <v>0</v>
      </c>
      <c r="CT13" s="76">
        <f ca="1">IFERROR(Revenue!CH32/(1+Inputs!$G$30*Taxes!CH$9*Taxes!CH$10),0)</f>
        <v>0</v>
      </c>
      <c r="CU13" s="76">
        <f ca="1">IFERROR(Revenue!CI32/(1+Inputs!$G$30*Taxes!CI$9*Taxes!CI$10),0)</f>
        <v>0</v>
      </c>
      <c r="CV13" s="76">
        <f ca="1">IFERROR(Revenue!CJ32/(1+Inputs!$G$30*Taxes!CJ$9*Taxes!CJ$10),0)</f>
        <v>0</v>
      </c>
      <c r="CW13" s="76">
        <f ca="1">IFERROR(Revenue!CK32/(1+Inputs!$G$30*Taxes!CK$9*Taxes!CK$10),0)</f>
        <v>0</v>
      </c>
      <c r="CX13" s="76">
        <f ca="1">IFERROR(Revenue!CL32/(1+Inputs!$G$30*Taxes!CL$9*Taxes!CL$10),0)</f>
        <v>0</v>
      </c>
      <c r="CY13" s="76">
        <f ca="1">IFERROR(Revenue!CM32/(1+Inputs!$G$30*Taxes!CM$9*Taxes!CM$10),0)</f>
        <v>0</v>
      </c>
      <c r="CZ13" s="76">
        <f ca="1">IFERROR(Revenue!CN32/(1+Inputs!$G$30*Taxes!CN$9*Taxes!CN$10),0)</f>
        <v>0</v>
      </c>
      <c r="DA13" s="76">
        <f ca="1">IFERROR(Revenue!CO32/(1+Inputs!$G$30*Taxes!CO$9*Taxes!CO$10),0)</f>
        <v>0</v>
      </c>
      <c r="DB13" s="76">
        <f ca="1">IFERROR(Revenue!CP32/(1+Inputs!$G$30*Taxes!CP$9*Taxes!CP$10),0)</f>
        <v>0</v>
      </c>
      <c r="DC13" s="76">
        <f ca="1">IFERROR(Revenue!CQ32/(1+Inputs!$G$30*Taxes!CQ$9*Taxes!CQ$10),0)</f>
        <v>0</v>
      </c>
      <c r="DD13" s="76">
        <f ca="1">IFERROR(Revenue!CR32/(1+Inputs!$G$30*Taxes!CR$9*Taxes!CR$10),0)</f>
        <v>0</v>
      </c>
      <c r="DE13" s="76">
        <f ca="1">IFERROR(Revenue!CS32/(1+Inputs!$G$30*Taxes!CS$9*Taxes!CS$10),0)</f>
        <v>0</v>
      </c>
      <c r="DF13" s="76">
        <f ca="1">IFERROR(Revenue!CT32/(1+Inputs!$G$30*Taxes!CT$9*Taxes!CT$10),0)</f>
        <v>0</v>
      </c>
      <c r="DG13" s="76">
        <f ca="1">IFERROR(Revenue!CU32/(1+Inputs!$G$30*Taxes!CU$9*Taxes!CU$10),0)</f>
        <v>0</v>
      </c>
      <c r="DH13" s="76">
        <f ca="1">IFERROR(Revenue!CV32/(1+Inputs!$G$30*Taxes!CV$9*Taxes!CV$10),0)</f>
        <v>0</v>
      </c>
      <c r="DI13" s="76">
        <f ca="1">IFERROR(Revenue!CW32/(1+Inputs!$G$30*Taxes!CW$9*Taxes!CW$10),0)</f>
        <v>0</v>
      </c>
      <c r="DJ13" s="76">
        <f ca="1">IFERROR(Revenue!CX32/(1+Inputs!$G$30*Taxes!CX$9*Taxes!CX$10),0)</f>
        <v>0</v>
      </c>
      <c r="DK13" s="76">
        <f ca="1">IFERROR(Revenue!CY32/(1+Inputs!$G$30*Taxes!CY$9*Taxes!CY$10),0)</f>
        <v>0</v>
      </c>
      <c r="DL13" s="76">
        <f ca="1">IFERROR(Revenue!CZ32/(1+Inputs!$G$30*Taxes!CZ$9*Taxes!CZ$10),0)</f>
        <v>0</v>
      </c>
      <c r="DM13" s="76">
        <f ca="1">IFERROR(Revenue!DA32/(1+Inputs!$G$30*Taxes!DA$9*Taxes!DA$10),0)</f>
        <v>0</v>
      </c>
      <c r="DN13" s="76">
        <f ca="1">IFERROR(Revenue!DB32/(1+Inputs!$G$30*Taxes!DB$9*Taxes!DB$10),0)</f>
        <v>0</v>
      </c>
      <c r="DO13" s="76">
        <f ca="1">IFERROR(Revenue!DC32/(1+Inputs!$G$30*Taxes!DC$9*Taxes!DC$10),0)</f>
        <v>0</v>
      </c>
      <c r="DP13" s="76">
        <f ca="1">IFERROR(Revenue!DD32/(1+Inputs!$G$30*Taxes!DD$9*Taxes!DD$10),0)</f>
        <v>0</v>
      </c>
      <c r="DQ13" s="76">
        <f ca="1">IFERROR(Revenue!DE32/(1+Inputs!$G$30*Taxes!DE$9*Taxes!DE$10),0)</f>
        <v>0</v>
      </c>
      <c r="DR13" s="76">
        <f ca="1">IFERROR(Revenue!DF32/(1+Inputs!$G$30*Taxes!DF$9*Taxes!DF$10),0)</f>
        <v>0</v>
      </c>
      <c r="DS13" s="76">
        <f ca="1">IFERROR(Revenue!DG32/(1+Inputs!$G$30*Taxes!DG$9*Taxes!DG$10),0)</f>
        <v>0</v>
      </c>
      <c r="DT13" s="76">
        <f ca="1">IFERROR(Revenue!DH32/(1+Inputs!$G$30*Taxes!DH$9*Taxes!DH$10),0)</f>
        <v>0</v>
      </c>
      <c r="DU13" s="76">
        <f ca="1">IFERROR(Revenue!DI32/(1+Inputs!$G$30*Taxes!DI$9*Taxes!DI$10),0)</f>
        <v>0</v>
      </c>
      <c r="DV13" s="76">
        <f ca="1">IFERROR(Revenue!DJ32/(1+Inputs!$G$30*Taxes!DJ$9*Taxes!DJ$10),0)</f>
        <v>0</v>
      </c>
      <c r="DW13" s="76">
        <f ca="1">IFERROR(Revenue!DK32/(1+Inputs!$G$30*Taxes!DK$9*Taxes!DK$10),0)</f>
        <v>0</v>
      </c>
      <c r="DX13" s="76">
        <f ca="1">IFERROR(Revenue!DL32/(1+Inputs!$G$30*Taxes!DL$9*Taxes!DL$10),0)</f>
        <v>0</v>
      </c>
      <c r="DY13" s="76">
        <f ca="1">IFERROR(Revenue!DM32/(1+Inputs!$G$30*Taxes!DM$9*Taxes!DM$10),0)</f>
        <v>0</v>
      </c>
      <c r="DZ13" s="76">
        <f ca="1">IFERROR(Revenue!DN32/(1+Inputs!$G$30*Taxes!DN$9*Taxes!DN$10),0)</f>
        <v>0</v>
      </c>
      <c r="EA13" s="76">
        <f ca="1">IFERROR(Revenue!DO32/(1+Inputs!$G$30*Taxes!DO$9*Taxes!DO$10),0)</f>
        <v>0</v>
      </c>
      <c r="EB13" s="76">
        <f ca="1">IFERROR(Revenue!DP32/(1+Inputs!$G$30*Taxes!DP$9*Taxes!DP$10),0)</f>
        <v>0</v>
      </c>
      <c r="EC13" s="76">
        <f ca="1">IFERROR(Revenue!DQ32/(1+Inputs!$G$30*Taxes!DQ$9*Taxes!DQ$10),0)</f>
        <v>0</v>
      </c>
      <c r="ED13" s="76">
        <f ca="1">IFERROR(Revenue!DR32/(1+Inputs!$G$30*Taxes!DR$9*Taxes!DR$10),0)</f>
        <v>0</v>
      </c>
      <c r="EE13" s="76">
        <f ca="1">IFERROR(Revenue!DS32/(1+Inputs!$G$30*Taxes!DS$9*Taxes!DS$10),0)</f>
        <v>0</v>
      </c>
      <c r="EF13" s="76">
        <f ca="1">IFERROR(Revenue!DT32/(1+Inputs!$G$30*Taxes!DT$9*Taxes!DT$10),0)</f>
        <v>0</v>
      </c>
      <c r="EG13" s="76">
        <f ca="1">IFERROR(Revenue!DU32/(1+Inputs!$G$30*Taxes!DU$9*Taxes!DU$10),0)</f>
        <v>0</v>
      </c>
    </row>
    <row r="14" spans="1:137" ht="12" customHeight="1">
      <c r="A14" s="21"/>
      <c r="B14" s="240"/>
      <c r="C14" s="30"/>
      <c r="D14" s="79"/>
      <c r="E14" s="125"/>
      <c r="F14" s="243"/>
      <c r="G14" s="76"/>
      <c r="H14" s="76"/>
      <c r="I14" s="76"/>
      <c r="J14" s="76"/>
      <c r="K14" s="76"/>
      <c r="L14" s="76"/>
      <c r="M14" s="76"/>
      <c r="N14" s="76"/>
      <c r="O14" s="76"/>
      <c r="P14" s="76"/>
      <c r="Q14" s="125"/>
      <c r="R14" s="76"/>
      <c r="S14" s="76"/>
      <c r="T14" s="76"/>
      <c r="U14" s="76"/>
      <c r="V14" s="76"/>
      <c r="W14" s="76"/>
      <c r="X14" s="76"/>
      <c r="Y14" s="76"/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  <c r="BU14" s="76"/>
      <c r="BV14" s="76"/>
      <c r="BW14" s="76"/>
      <c r="BX14" s="76"/>
      <c r="BY14" s="76"/>
      <c r="BZ14" s="76"/>
      <c r="CA14" s="76"/>
      <c r="CB14" s="76"/>
      <c r="CC14" s="76"/>
      <c r="CD14" s="76"/>
      <c r="CE14" s="76"/>
      <c r="CF14" s="76"/>
      <c r="CG14" s="76"/>
      <c r="CH14" s="76"/>
      <c r="CI14" s="76"/>
      <c r="CJ14" s="76"/>
      <c r="CK14" s="76"/>
      <c r="CL14" s="76"/>
      <c r="CM14" s="76"/>
      <c r="CN14" s="76"/>
      <c r="CO14" s="76"/>
      <c r="CP14" s="76"/>
      <c r="CQ14" s="76"/>
      <c r="CR14" s="76"/>
      <c r="CS14" s="76"/>
      <c r="CT14" s="76"/>
      <c r="CU14" s="76"/>
      <c r="CV14" s="76"/>
      <c r="CW14" s="76"/>
      <c r="CX14" s="76"/>
      <c r="CY14" s="76"/>
      <c r="CZ14" s="76"/>
      <c r="DA14" s="76"/>
      <c r="DB14" s="76"/>
      <c r="DC14" s="76"/>
      <c r="DD14" s="76"/>
      <c r="DE14" s="76"/>
      <c r="DF14" s="76"/>
      <c r="DG14" s="76"/>
      <c r="DH14" s="76"/>
      <c r="DI14" s="76"/>
      <c r="DJ14" s="76"/>
      <c r="DK14" s="76"/>
      <c r="DL14" s="76"/>
      <c r="DM14" s="76"/>
      <c r="DN14" s="76"/>
      <c r="DO14" s="76"/>
      <c r="DP14" s="76"/>
      <c r="DQ14" s="76"/>
      <c r="DR14" s="76"/>
      <c r="DS14" s="76"/>
      <c r="DT14" s="76"/>
      <c r="DU14" s="76"/>
      <c r="DV14" s="76"/>
      <c r="DW14" s="76"/>
      <c r="DX14" s="76"/>
      <c r="DY14" s="76"/>
      <c r="DZ14" s="76"/>
      <c r="EA14" s="76"/>
      <c r="EB14" s="76"/>
      <c r="EC14" s="76"/>
      <c r="ED14" s="76"/>
      <c r="EE14" s="76"/>
      <c r="EF14" s="76"/>
      <c r="EG14" s="76"/>
    </row>
    <row r="15" spans="1:137" ht="12.75" customHeight="1">
      <c r="A15" s="21"/>
      <c r="B15" s="140" t="s">
        <v>313</v>
      </c>
      <c r="C15" s="244"/>
      <c r="D15" s="245" t="s">
        <v>115</v>
      </c>
      <c r="E15" s="244"/>
      <c r="F15" s="241"/>
      <c r="G15" s="142" t="s">
        <v>314</v>
      </c>
      <c r="H15" s="142" t="str">
        <f t="shared" ref="H15:P15" si="6">IFERROR(#REF!/#REF!-1,"n/a")</f>
        <v>n/a</v>
      </c>
      <c r="I15" s="142" t="str">
        <f t="shared" si="6"/>
        <v>n/a</v>
      </c>
      <c r="J15" s="142" t="str">
        <f t="shared" si="6"/>
        <v>n/a</v>
      </c>
      <c r="K15" s="142" t="str">
        <f t="shared" si="6"/>
        <v>n/a</v>
      </c>
      <c r="L15" s="142" t="str">
        <f t="shared" si="6"/>
        <v>n/a</v>
      </c>
      <c r="M15" s="142" t="str">
        <f t="shared" si="6"/>
        <v>n/a</v>
      </c>
      <c r="N15" s="142" t="str">
        <f t="shared" si="6"/>
        <v>n/a</v>
      </c>
      <c r="O15" s="142" t="str">
        <f t="shared" si="6"/>
        <v>n/a</v>
      </c>
      <c r="P15" s="142" t="str">
        <f t="shared" si="6"/>
        <v>n/a</v>
      </c>
      <c r="Q15" s="244"/>
      <c r="R15" s="142" t="str">
        <f t="shared" ref="R15:EG15" si="7">IFERROR(#REF!/#REF!-1,"n/a")</f>
        <v>n/a</v>
      </c>
      <c r="S15" s="142" t="str">
        <f t="shared" si="7"/>
        <v>n/a</v>
      </c>
      <c r="T15" s="142" t="str">
        <f t="shared" si="7"/>
        <v>n/a</v>
      </c>
      <c r="U15" s="142" t="str">
        <f t="shared" si="7"/>
        <v>n/a</v>
      </c>
      <c r="V15" s="142" t="str">
        <f t="shared" si="7"/>
        <v>n/a</v>
      </c>
      <c r="W15" s="142" t="str">
        <f t="shared" si="7"/>
        <v>n/a</v>
      </c>
      <c r="X15" s="142" t="str">
        <f t="shared" si="7"/>
        <v>n/a</v>
      </c>
      <c r="Y15" s="142" t="str">
        <f t="shared" si="7"/>
        <v>n/a</v>
      </c>
      <c r="Z15" s="142" t="str">
        <f t="shared" si="7"/>
        <v>n/a</v>
      </c>
      <c r="AA15" s="142" t="str">
        <f t="shared" si="7"/>
        <v>n/a</v>
      </c>
      <c r="AB15" s="142" t="str">
        <f t="shared" si="7"/>
        <v>n/a</v>
      </c>
      <c r="AC15" s="142" t="str">
        <f t="shared" si="7"/>
        <v>n/a</v>
      </c>
      <c r="AD15" s="142" t="str">
        <f t="shared" si="7"/>
        <v>n/a</v>
      </c>
      <c r="AE15" s="142" t="str">
        <f t="shared" si="7"/>
        <v>n/a</v>
      </c>
      <c r="AF15" s="142" t="str">
        <f t="shared" si="7"/>
        <v>n/a</v>
      </c>
      <c r="AG15" s="142" t="str">
        <f t="shared" si="7"/>
        <v>n/a</v>
      </c>
      <c r="AH15" s="142" t="str">
        <f t="shared" si="7"/>
        <v>n/a</v>
      </c>
      <c r="AI15" s="142" t="str">
        <f t="shared" si="7"/>
        <v>n/a</v>
      </c>
      <c r="AJ15" s="142" t="str">
        <f t="shared" si="7"/>
        <v>n/a</v>
      </c>
      <c r="AK15" s="142" t="str">
        <f t="shared" si="7"/>
        <v>n/a</v>
      </c>
      <c r="AL15" s="142" t="str">
        <f t="shared" si="7"/>
        <v>n/a</v>
      </c>
      <c r="AM15" s="142" t="str">
        <f t="shared" si="7"/>
        <v>n/a</v>
      </c>
      <c r="AN15" s="142" t="str">
        <f t="shared" si="7"/>
        <v>n/a</v>
      </c>
      <c r="AO15" s="142" t="str">
        <f t="shared" si="7"/>
        <v>n/a</v>
      </c>
      <c r="AP15" s="142" t="str">
        <f t="shared" si="7"/>
        <v>n/a</v>
      </c>
      <c r="AQ15" s="142" t="str">
        <f t="shared" si="7"/>
        <v>n/a</v>
      </c>
      <c r="AR15" s="142" t="str">
        <f t="shared" si="7"/>
        <v>n/a</v>
      </c>
      <c r="AS15" s="142" t="str">
        <f t="shared" si="7"/>
        <v>n/a</v>
      </c>
      <c r="AT15" s="142" t="str">
        <f t="shared" si="7"/>
        <v>n/a</v>
      </c>
      <c r="AU15" s="142" t="str">
        <f t="shared" si="7"/>
        <v>n/a</v>
      </c>
      <c r="AV15" s="142" t="str">
        <f t="shared" si="7"/>
        <v>n/a</v>
      </c>
      <c r="AW15" s="142" t="str">
        <f t="shared" si="7"/>
        <v>n/a</v>
      </c>
      <c r="AX15" s="142" t="str">
        <f t="shared" si="7"/>
        <v>n/a</v>
      </c>
      <c r="AY15" s="142" t="str">
        <f t="shared" si="7"/>
        <v>n/a</v>
      </c>
      <c r="AZ15" s="142" t="str">
        <f t="shared" si="7"/>
        <v>n/a</v>
      </c>
      <c r="BA15" s="142" t="str">
        <f t="shared" si="7"/>
        <v>n/a</v>
      </c>
      <c r="BB15" s="142" t="str">
        <f t="shared" si="7"/>
        <v>n/a</v>
      </c>
      <c r="BC15" s="142" t="str">
        <f t="shared" si="7"/>
        <v>n/a</v>
      </c>
      <c r="BD15" s="142" t="str">
        <f t="shared" si="7"/>
        <v>n/a</v>
      </c>
      <c r="BE15" s="142" t="str">
        <f t="shared" si="7"/>
        <v>n/a</v>
      </c>
      <c r="BF15" s="142" t="str">
        <f t="shared" si="7"/>
        <v>n/a</v>
      </c>
      <c r="BG15" s="142" t="str">
        <f t="shared" si="7"/>
        <v>n/a</v>
      </c>
      <c r="BH15" s="142" t="str">
        <f t="shared" si="7"/>
        <v>n/a</v>
      </c>
      <c r="BI15" s="142" t="str">
        <f t="shared" si="7"/>
        <v>n/a</v>
      </c>
      <c r="BJ15" s="142" t="str">
        <f t="shared" si="7"/>
        <v>n/a</v>
      </c>
      <c r="BK15" s="142" t="str">
        <f t="shared" si="7"/>
        <v>n/a</v>
      </c>
      <c r="BL15" s="142" t="str">
        <f t="shared" si="7"/>
        <v>n/a</v>
      </c>
      <c r="BM15" s="142" t="str">
        <f t="shared" si="7"/>
        <v>n/a</v>
      </c>
      <c r="BN15" s="142" t="str">
        <f t="shared" si="7"/>
        <v>n/a</v>
      </c>
      <c r="BO15" s="142" t="str">
        <f t="shared" si="7"/>
        <v>n/a</v>
      </c>
      <c r="BP15" s="142" t="str">
        <f t="shared" si="7"/>
        <v>n/a</v>
      </c>
      <c r="BQ15" s="142" t="str">
        <f t="shared" si="7"/>
        <v>n/a</v>
      </c>
      <c r="BR15" s="142" t="str">
        <f t="shared" si="7"/>
        <v>n/a</v>
      </c>
      <c r="BS15" s="142" t="str">
        <f t="shared" si="7"/>
        <v>n/a</v>
      </c>
      <c r="BT15" s="142" t="str">
        <f t="shared" si="7"/>
        <v>n/a</v>
      </c>
      <c r="BU15" s="142" t="str">
        <f t="shared" si="7"/>
        <v>n/a</v>
      </c>
      <c r="BV15" s="142" t="str">
        <f t="shared" si="7"/>
        <v>n/a</v>
      </c>
      <c r="BW15" s="142" t="str">
        <f t="shared" si="7"/>
        <v>n/a</v>
      </c>
      <c r="BX15" s="142" t="str">
        <f t="shared" si="7"/>
        <v>n/a</v>
      </c>
      <c r="BY15" s="142" t="str">
        <f t="shared" si="7"/>
        <v>n/a</v>
      </c>
      <c r="BZ15" s="142" t="str">
        <f t="shared" si="7"/>
        <v>n/a</v>
      </c>
      <c r="CA15" s="142" t="str">
        <f t="shared" si="7"/>
        <v>n/a</v>
      </c>
      <c r="CB15" s="142" t="str">
        <f t="shared" si="7"/>
        <v>n/a</v>
      </c>
      <c r="CC15" s="142" t="str">
        <f t="shared" si="7"/>
        <v>n/a</v>
      </c>
      <c r="CD15" s="142" t="str">
        <f t="shared" si="7"/>
        <v>n/a</v>
      </c>
      <c r="CE15" s="142" t="str">
        <f t="shared" si="7"/>
        <v>n/a</v>
      </c>
      <c r="CF15" s="142" t="str">
        <f t="shared" si="7"/>
        <v>n/a</v>
      </c>
      <c r="CG15" s="142" t="str">
        <f t="shared" si="7"/>
        <v>n/a</v>
      </c>
      <c r="CH15" s="142" t="str">
        <f t="shared" si="7"/>
        <v>n/a</v>
      </c>
      <c r="CI15" s="142" t="str">
        <f t="shared" si="7"/>
        <v>n/a</v>
      </c>
      <c r="CJ15" s="142" t="str">
        <f t="shared" si="7"/>
        <v>n/a</v>
      </c>
      <c r="CK15" s="142" t="str">
        <f t="shared" si="7"/>
        <v>n/a</v>
      </c>
      <c r="CL15" s="142" t="str">
        <f t="shared" si="7"/>
        <v>n/a</v>
      </c>
      <c r="CM15" s="142" t="str">
        <f t="shared" si="7"/>
        <v>n/a</v>
      </c>
      <c r="CN15" s="142" t="str">
        <f t="shared" si="7"/>
        <v>n/a</v>
      </c>
      <c r="CO15" s="142" t="str">
        <f t="shared" si="7"/>
        <v>n/a</v>
      </c>
      <c r="CP15" s="142" t="str">
        <f t="shared" si="7"/>
        <v>n/a</v>
      </c>
      <c r="CQ15" s="142" t="str">
        <f t="shared" si="7"/>
        <v>n/a</v>
      </c>
      <c r="CR15" s="142" t="str">
        <f t="shared" si="7"/>
        <v>n/a</v>
      </c>
      <c r="CS15" s="142" t="str">
        <f t="shared" si="7"/>
        <v>n/a</v>
      </c>
      <c r="CT15" s="142" t="str">
        <f t="shared" si="7"/>
        <v>n/a</v>
      </c>
      <c r="CU15" s="142" t="str">
        <f t="shared" si="7"/>
        <v>n/a</v>
      </c>
      <c r="CV15" s="142" t="str">
        <f t="shared" si="7"/>
        <v>n/a</v>
      </c>
      <c r="CW15" s="142" t="str">
        <f t="shared" si="7"/>
        <v>n/a</v>
      </c>
      <c r="CX15" s="142" t="str">
        <f t="shared" si="7"/>
        <v>n/a</v>
      </c>
      <c r="CY15" s="142" t="str">
        <f t="shared" si="7"/>
        <v>n/a</v>
      </c>
      <c r="CZ15" s="142" t="str">
        <f t="shared" si="7"/>
        <v>n/a</v>
      </c>
      <c r="DA15" s="142" t="str">
        <f t="shared" si="7"/>
        <v>n/a</v>
      </c>
      <c r="DB15" s="142" t="str">
        <f t="shared" si="7"/>
        <v>n/a</v>
      </c>
      <c r="DC15" s="142" t="str">
        <f t="shared" si="7"/>
        <v>n/a</v>
      </c>
      <c r="DD15" s="142" t="str">
        <f t="shared" si="7"/>
        <v>n/a</v>
      </c>
      <c r="DE15" s="142" t="str">
        <f t="shared" si="7"/>
        <v>n/a</v>
      </c>
      <c r="DF15" s="142" t="str">
        <f t="shared" si="7"/>
        <v>n/a</v>
      </c>
      <c r="DG15" s="142" t="str">
        <f t="shared" si="7"/>
        <v>n/a</v>
      </c>
      <c r="DH15" s="142" t="str">
        <f t="shared" si="7"/>
        <v>n/a</v>
      </c>
      <c r="DI15" s="142" t="str">
        <f t="shared" si="7"/>
        <v>n/a</v>
      </c>
      <c r="DJ15" s="142" t="str">
        <f t="shared" si="7"/>
        <v>n/a</v>
      </c>
      <c r="DK15" s="142" t="str">
        <f t="shared" si="7"/>
        <v>n/a</v>
      </c>
      <c r="DL15" s="142" t="str">
        <f t="shared" si="7"/>
        <v>n/a</v>
      </c>
      <c r="DM15" s="142" t="str">
        <f t="shared" si="7"/>
        <v>n/a</v>
      </c>
      <c r="DN15" s="142" t="str">
        <f t="shared" si="7"/>
        <v>n/a</v>
      </c>
      <c r="DO15" s="142" t="str">
        <f t="shared" si="7"/>
        <v>n/a</v>
      </c>
      <c r="DP15" s="142" t="str">
        <f t="shared" si="7"/>
        <v>n/a</v>
      </c>
      <c r="DQ15" s="142" t="str">
        <f t="shared" si="7"/>
        <v>n/a</v>
      </c>
      <c r="DR15" s="142" t="str">
        <f t="shared" si="7"/>
        <v>n/a</v>
      </c>
      <c r="DS15" s="142" t="str">
        <f t="shared" si="7"/>
        <v>n/a</v>
      </c>
      <c r="DT15" s="142" t="str">
        <f t="shared" si="7"/>
        <v>n/a</v>
      </c>
      <c r="DU15" s="142" t="str">
        <f t="shared" si="7"/>
        <v>n/a</v>
      </c>
      <c r="DV15" s="142" t="str">
        <f t="shared" si="7"/>
        <v>n/a</v>
      </c>
      <c r="DW15" s="142" t="str">
        <f t="shared" si="7"/>
        <v>n/a</v>
      </c>
      <c r="DX15" s="142" t="str">
        <f t="shared" si="7"/>
        <v>n/a</v>
      </c>
      <c r="DY15" s="142" t="str">
        <f t="shared" si="7"/>
        <v>n/a</v>
      </c>
      <c r="DZ15" s="142" t="str">
        <f t="shared" si="7"/>
        <v>n/a</v>
      </c>
      <c r="EA15" s="142" t="str">
        <f t="shared" si="7"/>
        <v>n/a</v>
      </c>
      <c r="EB15" s="142" t="str">
        <f t="shared" si="7"/>
        <v>n/a</v>
      </c>
      <c r="EC15" s="142" t="str">
        <f t="shared" si="7"/>
        <v>n/a</v>
      </c>
      <c r="ED15" s="142" t="str">
        <f t="shared" si="7"/>
        <v>n/a</v>
      </c>
      <c r="EE15" s="142" t="str">
        <f t="shared" si="7"/>
        <v>n/a</v>
      </c>
      <c r="EF15" s="142" t="str">
        <f t="shared" si="7"/>
        <v>n/a</v>
      </c>
      <c r="EG15" s="142" t="str">
        <f t="shared" si="7"/>
        <v>n/a</v>
      </c>
    </row>
    <row r="16" spans="1:137" ht="16.5" customHeight="1">
      <c r="A16" s="21"/>
      <c r="B16" s="246"/>
      <c r="C16" s="121"/>
      <c r="D16" s="237"/>
      <c r="E16" s="121"/>
      <c r="F16" s="238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43"/>
      <c r="S16" s="143"/>
      <c r="T16" s="143"/>
      <c r="U16" s="143"/>
      <c r="V16" s="143"/>
      <c r="W16" s="143"/>
      <c r="X16" s="143"/>
      <c r="Y16" s="143"/>
      <c r="Z16" s="143"/>
      <c r="AA16" s="143"/>
      <c r="AB16" s="143"/>
      <c r="AC16" s="143"/>
      <c r="AD16" s="143"/>
      <c r="AE16" s="143"/>
      <c r="AF16" s="143"/>
      <c r="AG16" s="143"/>
      <c r="AH16" s="143"/>
      <c r="AI16" s="143"/>
      <c r="AJ16" s="143"/>
      <c r="AK16" s="143"/>
      <c r="AL16" s="143"/>
      <c r="AM16" s="143"/>
      <c r="AN16" s="143"/>
      <c r="AO16" s="143"/>
      <c r="AP16" s="143"/>
      <c r="AQ16" s="143"/>
      <c r="AR16" s="143"/>
      <c r="AS16" s="143"/>
      <c r="AT16" s="143"/>
      <c r="AU16" s="143"/>
      <c r="AV16" s="143"/>
      <c r="AW16" s="143"/>
      <c r="AX16" s="143"/>
      <c r="AY16" s="143"/>
      <c r="AZ16" s="143"/>
      <c r="BA16" s="143"/>
      <c r="BB16" s="143"/>
      <c r="BC16" s="143"/>
      <c r="BD16" s="143"/>
      <c r="BE16" s="143"/>
      <c r="BF16" s="143"/>
      <c r="BG16" s="143"/>
      <c r="BH16" s="143"/>
      <c r="BI16" s="143"/>
      <c r="BJ16" s="143"/>
      <c r="BK16" s="143"/>
      <c r="BL16" s="143"/>
      <c r="BM16" s="143"/>
      <c r="BN16" s="143"/>
      <c r="BO16" s="143"/>
      <c r="BP16" s="143"/>
      <c r="BQ16" s="143"/>
      <c r="BR16" s="143"/>
      <c r="BS16" s="143"/>
      <c r="BT16" s="143"/>
      <c r="BU16" s="143"/>
      <c r="BV16" s="143"/>
      <c r="BW16" s="143"/>
      <c r="BX16" s="143"/>
      <c r="BY16" s="143"/>
      <c r="BZ16" s="143"/>
      <c r="CA16" s="143"/>
      <c r="CB16" s="143"/>
      <c r="CC16" s="143"/>
      <c r="CD16" s="143"/>
      <c r="CE16" s="143"/>
      <c r="CF16" s="143"/>
      <c r="CG16" s="143"/>
      <c r="CH16" s="143"/>
      <c r="CI16" s="143"/>
      <c r="CJ16" s="143"/>
      <c r="CK16" s="143"/>
      <c r="CL16" s="143"/>
      <c r="CM16" s="143"/>
      <c r="CN16" s="143"/>
      <c r="CO16" s="143"/>
      <c r="CP16" s="143"/>
      <c r="CQ16" s="143"/>
      <c r="CR16" s="143"/>
      <c r="CS16" s="143"/>
      <c r="CT16" s="143"/>
      <c r="CU16" s="143"/>
      <c r="CV16" s="143"/>
      <c r="CW16" s="143"/>
      <c r="CX16" s="143"/>
      <c r="CY16" s="143"/>
      <c r="CZ16" s="143"/>
      <c r="DA16" s="143"/>
      <c r="DB16" s="143"/>
      <c r="DC16" s="143"/>
      <c r="DD16" s="143"/>
      <c r="DE16" s="143"/>
      <c r="DF16" s="143"/>
      <c r="DG16" s="143"/>
      <c r="DH16" s="143"/>
      <c r="DI16" s="143"/>
      <c r="DJ16" s="143"/>
      <c r="DK16" s="143"/>
      <c r="DL16" s="143"/>
      <c r="DM16" s="143"/>
      <c r="DN16" s="143"/>
      <c r="DO16" s="143"/>
      <c r="DP16" s="143"/>
      <c r="DQ16" s="143"/>
      <c r="DR16" s="143"/>
      <c r="DS16" s="143"/>
      <c r="DT16" s="143"/>
      <c r="DU16" s="143"/>
      <c r="DV16" s="143"/>
      <c r="DW16" s="143"/>
      <c r="DX16" s="143"/>
      <c r="DY16" s="143"/>
      <c r="DZ16" s="143"/>
      <c r="EA16" s="143"/>
      <c r="EB16" s="143"/>
      <c r="EC16" s="143"/>
      <c r="ED16" s="143"/>
      <c r="EE16" s="143"/>
      <c r="EF16" s="143"/>
      <c r="EG16" s="143"/>
    </row>
    <row r="17" spans="1:137" ht="12" customHeight="1">
      <c r="A17" s="21"/>
      <c r="B17" s="133" t="s">
        <v>151</v>
      </c>
      <c r="C17" s="133"/>
      <c r="D17" s="134" t="s">
        <v>77</v>
      </c>
      <c r="E17" s="125"/>
      <c r="F17" s="135">
        <f ca="1">SUM(G17:P17)</f>
        <v>0</v>
      </c>
      <c r="G17" s="149">
        <f t="shared" ref="G17:P17" ca="1" si="8">SUM(G19:G24)</f>
        <v>0</v>
      </c>
      <c r="H17" s="149">
        <f t="shared" ca="1" si="8"/>
        <v>0</v>
      </c>
      <c r="I17" s="149">
        <f t="shared" ca="1" si="8"/>
        <v>0</v>
      </c>
      <c r="J17" s="149">
        <f t="shared" ca="1" si="8"/>
        <v>0</v>
      </c>
      <c r="K17" s="149">
        <f t="shared" ca="1" si="8"/>
        <v>0</v>
      </c>
      <c r="L17" s="149">
        <f t="shared" ca="1" si="8"/>
        <v>0</v>
      </c>
      <c r="M17" s="149">
        <f t="shared" ca="1" si="8"/>
        <v>0</v>
      </c>
      <c r="N17" s="149">
        <f t="shared" ca="1" si="8"/>
        <v>0</v>
      </c>
      <c r="O17" s="149">
        <f t="shared" ca="1" si="8"/>
        <v>0</v>
      </c>
      <c r="P17" s="149">
        <f t="shared" ca="1" si="8"/>
        <v>0</v>
      </c>
      <c r="Q17" s="125"/>
      <c r="R17" s="149">
        <f t="shared" ref="R17:EG17" ca="1" si="9">SUM(R19:R24)</f>
        <v>0</v>
      </c>
      <c r="S17" s="149">
        <f t="shared" ca="1" si="9"/>
        <v>0</v>
      </c>
      <c r="T17" s="149">
        <f t="shared" ca="1" si="9"/>
        <v>0</v>
      </c>
      <c r="U17" s="149">
        <f t="shared" ca="1" si="9"/>
        <v>0</v>
      </c>
      <c r="V17" s="149">
        <f t="shared" ca="1" si="9"/>
        <v>0</v>
      </c>
      <c r="W17" s="149">
        <f t="shared" ca="1" si="9"/>
        <v>0</v>
      </c>
      <c r="X17" s="149">
        <f t="shared" ca="1" si="9"/>
        <v>0</v>
      </c>
      <c r="Y17" s="149">
        <f t="shared" ca="1" si="9"/>
        <v>0</v>
      </c>
      <c r="Z17" s="149">
        <f t="shared" ca="1" si="9"/>
        <v>0</v>
      </c>
      <c r="AA17" s="149">
        <f t="shared" ca="1" si="9"/>
        <v>0</v>
      </c>
      <c r="AB17" s="149">
        <f t="shared" ca="1" si="9"/>
        <v>0</v>
      </c>
      <c r="AC17" s="149">
        <f t="shared" ca="1" si="9"/>
        <v>0</v>
      </c>
      <c r="AD17" s="149">
        <f t="shared" ca="1" si="9"/>
        <v>0</v>
      </c>
      <c r="AE17" s="149">
        <f t="shared" ca="1" si="9"/>
        <v>0</v>
      </c>
      <c r="AF17" s="149">
        <f t="shared" ca="1" si="9"/>
        <v>0</v>
      </c>
      <c r="AG17" s="149">
        <f t="shared" ca="1" si="9"/>
        <v>0</v>
      </c>
      <c r="AH17" s="149">
        <f t="shared" ca="1" si="9"/>
        <v>0</v>
      </c>
      <c r="AI17" s="149">
        <f t="shared" ca="1" si="9"/>
        <v>0</v>
      </c>
      <c r="AJ17" s="149">
        <f t="shared" ca="1" si="9"/>
        <v>0</v>
      </c>
      <c r="AK17" s="149">
        <f t="shared" ca="1" si="9"/>
        <v>0</v>
      </c>
      <c r="AL17" s="149">
        <f t="shared" ca="1" si="9"/>
        <v>0</v>
      </c>
      <c r="AM17" s="149">
        <f t="shared" ca="1" si="9"/>
        <v>0</v>
      </c>
      <c r="AN17" s="149">
        <f t="shared" ca="1" si="9"/>
        <v>0</v>
      </c>
      <c r="AO17" s="149">
        <f t="shared" ca="1" si="9"/>
        <v>0</v>
      </c>
      <c r="AP17" s="149">
        <f t="shared" ca="1" si="9"/>
        <v>0</v>
      </c>
      <c r="AQ17" s="149">
        <f t="shared" ca="1" si="9"/>
        <v>0</v>
      </c>
      <c r="AR17" s="149">
        <f t="shared" ca="1" si="9"/>
        <v>0</v>
      </c>
      <c r="AS17" s="149">
        <f t="shared" ca="1" si="9"/>
        <v>0</v>
      </c>
      <c r="AT17" s="149">
        <f t="shared" ca="1" si="9"/>
        <v>0</v>
      </c>
      <c r="AU17" s="149">
        <f t="shared" ca="1" si="9"/>
        <v>0</v>
      </c>
      <c r="AV17" s="149">
        <f t="shared" ca="1" si="9"/>
        <v>0</v>
      </c>
      <c r="AW17" s="149">
        <f t="shared" ca="1" si="9"/>
        <v>0</v>
      </c>
      <c r="AX17" s="149">
        <f t="shared" ca="1" si="9"/>
        <v>0</v>
      </c>
      <c r="AY17" s="149">
        <f t="shared" ca="1" si="9"/>
        <v>0</v>
      </c>
      <c r="AZ17" s="149">
        <f t="shared" ca="1" si="9"/>
        <v>0</v>
      </c>
      <c r="BA17" s="149">
        <f t="shared" ca="1" si="9"/>
        <v>0</v>
      </c>
      <c r="BB17" s="149">
        <f t="shared" ca="1" si="9"/>
        <v>0</v>
      </c>
      <c r="BC17" s="149">
        <f t="shared" ca="1" si="9"/>
        <v>0</v>
      </c>
      <c r="BD17" s="149">
        <f t="shared" ca="1" si="9"/>
        <v>0</v>
      </c>
      <c r="BE17" s="149">
        <f t="shared" ca="1" si="9"/>
        <v>0</v>
      </c>
      <c r="BF17" s="149">
        <f t="shared" ca="1" si="9"/>
        <v>0</v>
      </c>
      <c r="BG17" s="149">
        <f t="shared" ca="1" si="9"/>
        <v>0</v>
      </c>
      <c r="BH17" s="149">
        <f t="shared" ca="1" si="9"/>
        <v>0</v>
      </c>
      <c r="BI17" s="149">
        <f t="shared" ca="1" si="9"/>
        <v>0</v>
      </c>
      <c r="BJ17" s="149">
        <f t="shared" ca="1" si="9"/>
        <v>0</v>
      </c>
      <c r="BK17" s="149">
        <f t="shared" ca="1" si="9"/>
        <v>0</v>
      </c>
      <c r="BL17" s="149">
        <f t="shared" ca="1" si="9"/>
        <v>0</v>
      </c>
      <c r="BM17" s="149">
        <f t="shared" ca="1" si="9"/>
        <v>0</v>
      </c>
      <c r="BN17" s="149">
        <f t="shared" ca="1" si="9"/>
        <v>0</v>
      </c>
      <c r="BO17" s="149">
        <f t="shared" ca="1" si="9"/>
        <v>0</v>
      </c>
      <c r="BP17" s="149">
        <f t="shared" ca="1" si="9"/>
        <v>0</v>
      </c>
      <c r="BQ17" s="149">
        <f t="shared" ca="1" si="9"/>
        <v>0</v>
      </c>
      <c r="BR17" s="149">
        <f t="shared" ca="1" si="9"/>
        <v>0</v>
      </c>
      <c r="BS17" s="149">
        <f t="shared" ca="1" si="9"/>
        <v>0</v>
      </c>
      <c r="BT17" s="149">
        <f t="shared" ca="1" si="9"/>
        <v>0</v>
      </c>
      <c r="BU17" s="149">
        <f t="shared" ca="1" si="9"/>
        <v>0</v>
      </c>
      <c r="BV17" s="149">
        <f t="shared" ca="1" si="9"/>
        <v>0</v>
      </c>
      <c r="BW17" s="149">
        <f t="shared" ca="1" si="9"/>
        <v>0</v>
      </c>
      <c r="BX17" s="149">
        <f t="shared" ca="1" si="9"/>
        <v>0</v>
      </c>
      <c r="BY17" s="149">
        <f t="shared" ca="1" si="9"/>
        <v>0</v>
      </c>
      <c r="BZ17" s="149">
        <f t="shared" ca="1" si="9"/>
        <v>0</v>
      </c>
      <c r="CA17" s="149">
        <f t="shared" ca="1" si="9"/>
        <v>0</v>
      </c>
      <c r="CB17" s="149">
        <f t="shared" ca="1" si="9"/>
        <v>0</v>
      </c>
      <c r="CC17" s="149">
        <f t="shared" ca="1" si="9"/>
        <v>0</v>
      </c>
      <c r="CD17" s="149">
        <f t="shared" ca="1" si="9"/>
        <v>0</v>
      </c>
      <c r="CE17" s="149">
        <f t="shared" ca="1" si="9"/>
        <v>0</v>
      </c>
      <c r="CF17" s="149">
        <f t="shared" ca="1" si="9"/>
        <v>0</v>
      </c>
      <c r="CG17" s="149">
        <f t="shared" ca="1" si="9"/>
        <v>0</v>
      </c>
      <c r="CH17" s="149">
        <f t="shared" ca="1" si="9"/>
        <v>0</v>
      </c>
      <c r="CI17" s="149">
        <f t="shared" ca="1" si="9"/>
        <v>0</v>
      </c>
      <c r="CJ17" s="149">
        <f t="shared" ca="1" si="9"/>
        <v>0</v>
      </c>
      <c r="CK17" s="149">
        <f t="shared" ca="1" si="9"/>
        <v>0</v>
      </c>
      <c r="CL17" s="149">
        <f t="shared" ca="1" si="9"/>
        <v>0</v>
      </c>
      <c r="CM17" s="149">
        <f t="shared" ca="1" si="9"/>
        <v>0</v>
      </c>
      <c r="CN17" s="149">
        <f t="shared" ca="1" si="9"/>
        <v>0</v>
      </c>
      <c r="CO17" s="149">
        <f t="shared" ca="1" si="9"/>
        <v>0</v>
      </c>
      <c r="CP17" s="149">
        <f t="shared" ca="1" si="9"/>
        <v>0</v>
      </c>
      <c r="CQ17" s="149">
        <f t="shared" ca="1" si="9"/>
        <v>0</v>
      </c>
      <c r="CR17" s="149">
        <f t="shared" ca="1" si="9"/>
        <v>0</v>
      </c>
      <c r="CS17" s="149">
        <f t="shared" ca="1" si="9"/>
        <v>0</v>
      </c>
      <c r="CT17" s="149">
        <f t="shared" ca="1" si="9"/>
        <v>0</v>
      </c>
      <c r="CU17" s="149">
        <f t="shared" ca="1" si="9"/>
        <v>0</v>
      </c>
      <c r="CV17" s="149">
        <f t="shared" ca="1" si="9"/>
        <v>0</v>
      </c>
      <c r="CW17" s="149">
        <f t="shared" ca="1" si="9"/>
        <v>0</v>
      </c>
      <c r="CX17" s="149">
        <f t="shared" ca="1" si="9"/>
        <v>0</v>
      </c>
      <c r="CY17" s="149">
        <f t="shared" ca="1" si="9"/>
        <v>0</v>
      </c>
      <c r="CZ17" s="149">
        <f t="shared" ca="1" si="9"/>
        <v>0</v>
      </c>
      <c r="DA17" s="149">
        <f t="shared" ca="1" si="9"/>
        <v>0</v>
      </c>
      <c r="DB17" s="149">
        <f t="shared" ca="1" si="9"/>
        <v>0</v>
      </c>
      <c r="DC17" s="149">
        <f t="shared" ca="1" si="9"/>
        <v>0</v>
      </c>
      <c r="DD17" s="149">
        <f t="shared" ca="1" si="9"/>
        <v>0</v>
      </c>
      <c r="DE17" s="149">
        <f t="shared" ca="1" si="9"/>
        <v>0</v>
      </c>
      <c r="DF17" s="149">
        <f t="shared" ca="1" si="9"/>
        <v>0</v>
      </c>
      <c r="DG17" s="149">
        <f t="shared" ca="1" si="9"/>
        <v>0</v>
      </c>
      <c r="DH17" s="149">
        <f t="shared" ca="1" si="9"/>
        <v>0</v>
      </c>
      <c r="DI17" s="149">
        <f t="shared" ca="1" si="9"/>
        <v>0</v>
      </c>
      <c r="DJ17" s="149">
        <f t="shared" ca="1" si="9"/>
        <v>0</v>
      </c>
      <c r="DK17" s="149">
        <f t="shared" ca="1" si="9"/>
        <v>0</v>
      </c>
      <c r="DL17" s="149">
        <f t="shared" ca="1" si="9"/>
        <v>0</v>
      </c>
      <c r="DM17" s="149">
        <f t="shared" ca="1" si="9"/>
        <v>0</v>
      </c>
      <c r="DN17" s="149">
        <f t="shared" ca="1" si="9"/>
        <v>0</v>
      </c>
      <c r="DO17" s="149">
        <f t="shared" ca="1" si="9"/>
        <v>0</v>
      </c>
      <c r="DP17" s="149">
        <f t="shared" ca="1" si="9"/>
        <v>0</v>
      </c>
      <c r="DQ17" s="149">
        <f t="shared" ca="1" si="9"/>
        <v>0</v>
      </c>
      <c r="DR17" s="149">
        <f t="shared" ca="1" si="9"/>
        <v>0</v>
      </c>
      <c r="DS17" s="149">
        <f t="shared" ca="1" si="9"/>
        <v>0</v>
      </c>
      <c r="DT17" s="149">
        <f t="shared" ca="1" si="9"/>
        <v>0</v>
      </c>
      <c r="DU17" s="149">
        <f t="shared" ca="1" si="9"/>
        <v>0</v>
      </c>
      <c r="DV17" s="149">
        <f t="shared" ca="1" si="9"/>
        <v>0</v>
      </c>
      <c r="DW17" s="149">
        <f t="shared" ca="1" si="9"/>
        <v>0</v>
      </c>
      <c r="DX17" s="149">
        <f t="shared" ca="1" si="9"/>
        <v>0</v>
      </c>
      <c r="DY17" s="149">
        <f t="shared" ca="1" si="9"/>
        <v>0</v>
      </c>
      <c r="DZ17" s="149">
        <f t="shared" ca="1" si="9"/>
        <v>0</v>
      </c>
      <c r="EA17" s="149">
        <f t="shared" ca="1" si="9"/>
        <v>0</v>
      </c>
      <c r="EB17" s="149">
        <f t="shared" ca="1" si="9"/>
        <v>0</v>
      </c>
      <c r="EC17" s="149">
        <f t="shared" ca="1" si="9"/>
        <v>0</v>
      </c>
      <c r="ED17" s="149">
        <f t="shared" ca="1" si="9"/>
        <v>0</v>
      </c>
      <c r="EE17" s="149">
        <f t="shared" ca="1" si="9"/>
        <v>0</v>
      </c>
      <c r="EF17" s="149">
        <f t="shared" ca="1" si="9"/>
        <v>0</v>
      </c>
      <c r="EG17" s="149">
        <f t="shared" ca="1" si="9"/>
        <v>0</v>
      </c>
    </row>
    <row r="18" spans="1:137" ht="12.75" customHeight="1">
      <c r="A18" s="21"/>
      <c r="B18" s="247"/>
      <c r="C18" s="247"/>
      <c r="D18" s="237"/>
      <c r="E18" s="121"/>
      <c r="F18" s="238"/>
      <c r="G18" s="121"/>
      <c r="H18" s="121"/>
      <c r="I18" s="121"/>
      <c r="J18" s="121"/>
      <c r="K18" s="121"/>
      <c r="L18" s="121"/>
      <c r="M18" s="121"/>
      <c r="N18" s="121"/>
      <c r="O18" s="121"/>
      <c r="P18" s="121"/>
      <c r="Q18" s="121"/>
      <c r="R18" s="143"/>
      <c r="S18" s="143"/>
      <c r="T18" s="143"/>
      <c r="U18" s="143"/>
      <c r="V18" s="143"/>
      <c r="W18" s="143"/>
      <c r="X18" s="143"/>
      <c r="Y18" s="143"/>
      <c r="Z18" s="143"/>
      <c r="AA18" s="143"/>
      <c r="AB18" s="143"/>
      <c r="AC18" s="143"/>
      <c r="AD18" s="143"/>
      <c r="AE18" s="143"/>
      <c r="AF18" s="143"/>
      <c r="AG18" s="143"/>
      <c r="AH18" s="143"/>
      <c r="AI18" s="143"/>
      <c r="AJ18" s="143"/>
      <c r="AK18" s="143"/>
      <c r="AL18" s="143"/>
      <c r="AM18" s="143"/>
      <c r="AN18" s="143"/>
      <c r="AO18" s="143"/>
      <c r="AP18" s="143"/>
      <c r="AQ18" s="143"/>
      <c r="AR18" s="143"/>
      <c r="AS18" s="143"/>
      <c r="AT18" s="143"/>
      <c r="AU18" s="143"/>
      <c r="AV18" s="143"/>
      <c r="AW18" s="143"/>
      <c r="AX18" s="143"/>
      <c r="AY18" s="143"/>
      <c r="AZ18" s="143"/>
      <c r="BA18" s="143"/>
      <c r="BB18" s="143"/>
      <c r="BC18" s="143"/>
      <c r="BD18" s="143"/>
      <c r="BE18" s="143"/>
      <c r="BF18" s="143"/>
      <c r="BG18" s="143"/>
      <c r="BH18" s="143"/>
      <c r="BI18" s="143"/>
      <c r="BJ18" s="143"/>
      <c r="BK18" s="143"/>
      <c r="BL18" s="143"/>
      <c r="BM18" s="143"/>
      <c r="BN18" s="143"/>
      <c r="BO18" s="143"/>
      <c r="BP18" s="143"/>
      <c r="BQ18" s="143"/>
      <c r="BR18" s="143"/>
      <c r="BS18" s="143"/>
      <c r="BT18" s="143"/>
      <c r="BU18" s="143"/>
      <c r="BV18" s="143"/>
      <c r="BW18" s="143"/>
      <c r="BX18" s="143"/>
      <c r="BY18" s="143"/>
      <c r="BZ18" s="143"/>
      <c r="CA18" s="143"/>
      <c r="CB18" s="143"/>
      <c r="CC18" s="143"/>
      <c r="CD18" s="143"/>
      <c r="CE18" s="143"/>
      <c r="CF18" s="143"/>
      <c r="CG18" s="143"/>
      <c r="CH18" s="143"/>
      <c r="CI18" s="143"/>
      <c r="CJ18" s="143"/>
      <c r="CK18" s="143"/>
      <c r="CL18" s="143"/>
      <c r="CM18" s="143"/>
      <c r="CN18" s="143"/>
      <c r="CO18" s="143"/>
      <c r="CP18" s="143"/>
      <c r="CQ18" s="143"/>
      <c r="CR18" s="143"/>
      <c r="CS18" s="143"/>
      <c r="CT18" s="143"/>
      <c r="CU18" s="143"/>
      <c r="CV18" s="143"/>
      <c r="CW18" s="143"/>
      <c r="CX18" s="143"/>
      <c r="CY18" s="143"/>
      <c r="CZ18" s="143"/>
      <c r="DA18" s="143"/>
      <c r="DB18" s="143"/>
      <c r="DC18" s="143"/>
      <c r="DD18" s="143"/>
      <c r="DE18" s="143"/>
      <c r="DF18" s="143"/>
      <c r="DG18" s="143"/>
      <c r="DH18" s="143"/>
      <c r="DI18" s="143"/>
      <c r="DJ18" s="143"/>
      <c r="DK18" s="143"/>
      <c r="DL18" s="143"/>
      <c r="DM18" s="143"/>
      <c r="DN18" s="143"/>
      <c r="DO18" s="143"/>
      <c r="DP18" s="143"/>
      <c r="DQ18" s="143"/>
      <c r="DR18" s="143"/>
      <c r="DS18" s="143"/>
      <c r="DT18" s="143"/>
      <c r="DU18" s="143"/>
      <c r="DV18" s="143"/>
      <c r="DW18" s="143"/>
      <c r="DX18" s="143"/>
      <c r="DY18" s="143"/>
      <c r="DZ18" s="143"/>
      <c r="EA18" s="143"/>
      <c r="EB18" s="143"/>
      <c r="EC18" s="143"/>
      <c r="ED18" s="143"/>
      <c r="EE18" s="143"/>
      <c r="EF18" s="143"/>
      <c r="EG18" s="143"/>
    </row>
    <row r="19" spans="1:137" ht="13.5" customHeight="1">
      <c r="A19" s="21"/>
      <c r="B19" s="247"/>
      <c r="C19" s="21" t="s">
        <v>191</v>
      </c>
      <c r="D19" s="79" t="s">
        <v>77</v>
      </c>
      <c r="E19" s="121"/>
      <c r="F19" s="242">
        <f t="shared" ref="F19:F24" si="10">SUM(G19:P19)</f>
        <v>0</v>
      </c>
      <c r="G19" s="76">
        <f t="shared" ref="G19:P19" si="11">SUMIF($R$6:$EG$6,G$6,$R19:$EG19)</f>
        <v>0</v>
      </c>
      <c r="H19" s="76">
        <f t="shared" si="11"/>
        <v>0</v>
      </c>
      <c r="I19" s="76">
        <f t="shared" si="11"/>
        <v>0</v>
      </c>
      <c r="J19" s="76">
        <f t="shared" si="11"/>
        <v>0</v>
      </c>
      <c r="K19" s="76">
        <f t="shared" si="11"/>
        <v>0</v>
      </c>
      <c r="L19" s="76">
        <f t="shared" si="11"/>
        <v>0</v>
      </c>
      <c r="M19" s="76">
        <f t="shared" si="11"/>
        <v>0</v>
      </c>
      <c r="N19" s="76">
        <f t="shared" si="11"/>
        <v>0</v>
      </c>
      <c r="O19" s="76">
        <f t="shared" si="11"/>
        <v>0</v>
      </c>
      <c r="P19" s="76">
        <f t="shared" si="11"/>
        <v>0</v>
      </c>
      <c r="Q19" s="121"/>
      <c r="R19" s="143">
        <f>Costs!F13</f>
        <v>0</v>
      </c>
      <c r="S19" s="143">
        <f>Costs!G13</f>
        <v>0</v>
      </c>
      <c r="T19" s="143">
        <f>Costs!H13</f>
        <v>0</v>
      </c>
      <c r="U19" s="143">
        <f>Costs!I13</f>
        <v>0</v>
      </c>
      <c r="V19" s="143">
        <f>Costs!J13</f>
        <v>0</v>
      </c>
      <c r="W19" s="143">
        <f>Costs!K13</f>
        <v>0</v>
      </c>
      <c r="X19" s="143">
        <f>Costs!L13</f>
        <v>0</v>
      </c>
      <c r="Y19" s="143">
        <f>Costs!M13</f>
        <v>0</v>
      </c>
      <c r="Z19" s="143">
        <f>Costs!N13</f>
        <v>0</v>
      </c>
      <c r="AA19" s="143">
        <f>Costs!O13</f>
        <v>0</v>
      </c>
      <c r="AB19" s="143">
        <f>Costs!P13</f>
        <v>0</v>
      </c>
      <c r="AC19" s="143">
        <f>Costs!Q13</f>
        <v>0</v>
      </c>
      <c r="AD19" s="143">
        <f>Costs!R13</f>
        <v>0</v>
      </c>
      <c r="AE19" s="143">
        <f>Costs!S13</f>
        <v>0</v>
      </c>
      <c r="AF19" s="143">
        <f>Costs!T13</f>
        <v>0</v>
      </c>
      <c r="AG19" s="143">
        <f>Costs!U13</f>
        <v>0</v>
      </c>
      <c r="AH19" s="143">
        <f>Costs!V13</f>
        <v>0</v>
      </c>
      <c r="AI19" s="143">
        <f>Costs!W13</f>
        <v>0</v>
      </c>
      <c r="AJ19" s="143">
        <f>Costs!X13</f>
        <v>0</v>
      </c>
      <c r="AK19" s="143">
        <f>Costs!Y13</f>
        <v>0</v>
      </c>
      <c r="AL19" s="143">
        <f>Costs!Z13</f>
        <v>0</v>
      </c>
      <c r="AM19" s="143">
        <f>Costs!AA13</f>
        <v>0</v>
      </c>
      <c r="AN19" s="143">
        <f>Costs!AB13</f>
        <v>0</v>
      </c>
      <c r="AO19" s="143">
        <f>Costs!AC13</f>
        <v>0</v>
      </c>
      <c r="AP19" s="143">
        <f>Costs!AD13</f>
        <v>0</v>
      </c>
      <c r="AQ19" s="143">
        <f>Costs!AE13</f>
        <v>0</v>
      </c>
      <c r="AR19" s="143">
        <f>Costs!AF13</f>
        <v>0</v>
      </c>
      <c r="AS19" s="143">
        <f>Costs!AG13</f>
        <v>0</v>
      </c>
      <c r="AT19" s="143">
        <f>Costs!AH13</f>
        <v>0</v>
      </c>
      <c r="AU19" s="143">
        <f>Costs!AI13</f>
        <v>0</v>
      </c>
      <c r="AV19" s="143">
        <f>Costs!AJ13</f>
        <v>0</v>
      </c>
      <c r="AW19" s="143">
        <f>Costs!AK13</f>
        <v>0</v>
      </c>
      <c r="AX19" s="143">
        <f>Costs!AL13</f>
        <v>0</v>
      </c>
      <c r="AY19" s="143">
        <f>Costs!AM13</f>
        <v>0</v>
      </c>
      <c r="AZ19" s="143">
        <f>Costs!AN13</f>
        <v>0</v>
      </c>
      <c r="BA19" s="143">
        <f>Costs!AO13</f>
        <v>0</v>
      </c>
      <c r="BB19" s="143">
        <f>Costs!AP13</f>
        <v>0</v>
      </c>
      <c r="BC19" s="143">
        <f>Costs!AQ13</f>
        <v>0</v>
      </c>
      <c r="BD19" s="143">
        <f>Costs!AR13</f>
        <v>0</v>
      </c>
      <c r="BE19" s="143">
        <f>Costs!AS13</f>
        <v>0</v>
      </c>
      <c r="BF19" s="143">
        <f>Costs!AT13</f>
        <v>0</v>
      </c>
      <c r="BG19" s="143">
        <f>Costs!AU13</f>
        <v>0</v>
      </c>
      <c r="BH19" s="143">
        <f>Costs!AV13</f>
        <v>0</v>
      </c>
      <c r="BI19" s="143">
        <f>Costs!AW13</f>
        <v>0</v>
      </c>
      <c r="BJ19" s="143">
        <f>Costs!AX13</f>
        <v>0</v>
      </c>
      <c r="BK19" s="143">
        <f>Costs!AY13</f>
        <v>0</v>
      </c>
      <c r="BL19" s="143">
        <f>Costs!AZ13</f>
        <v>0</v>
      </c>
      <c r="BM19" s="143">
        <f>Costs!BA13</f>
        <v>0</v>
      </c>
      <c r="BN19" s="143">
        <f>Costs!BB13</f>
        <v>0</v>
      </c>
      <c r="BO19" s="143">
        <f>Costs!BC13</f>
        <v>0</v>
      </c>
      <c r="BP19" s="143">
        <f>Costs!BD13</f>
        <v>0</v>
      </c>
      <c r="BQ19" s="143">
        <f>Costs!BE13</f>
        <v>0</v>
      </c>
      <c r="BR19" s="143">
        <f>Costs!BF13</f>
        <v>0</v>
      </c>
      <c r="BS19" s="143">
        <f>Costs!BG13</f>
        <v>0</v>
      </c>
      <c r="BT19" s="143">
        <f>Costs!BH13</f>
        <v>0</v>
      </c>
      <c r="BU19" s="143">
        <f>Costs!BI13</f>
        <v>0</v>
      </c>
      <c r="BV19" s="143">
        <f>Costs!BJ13</f>
        <v>0</v>
      </c>
      <c r="BW19" s="143">
        <f>Costs!BK13</f>
        <v>0</v>
      </c>
      <c r="BX19" s="143">
        <f>Costs!BL13</f>
        <v>0</v>
      </c>
      <c r="BY19" s="143">
        <f>Costs!BM13</f>
        <v>0</v>
      </c>
      <c r="BZ19" s="143">
        <f>Costs!BN13</f>
        <v>0</v>
      </c>
      <c r="CA19" s="143">
        <f>Costs!BO13</f>
        <v>0</v>
      </c>
      <c r="CB19" s="143">
        <f>Costs!BP13</f>
        <v>0</v>
      </c>
      <c r="CC19" s="143">
        <f>Costs!BQ13</f>
        <v>0</v>
      </c>
      <c r="CD19" s="143">
        <f>Costs!BR13</f>
        <v>0</v>
      </c>
      <c r="CE19" s="143">
        <f>Costs!BS13</f>
        <v>0</v>
      </c>
      <c r="CF19" s="143">
        <f>Costs!BT13</f>
        <v>0</v>
      </c>
      <c r="CG19" s="143">
        <f>Costs!BU13</f>
        <v>0</v>
      </c>
      <c r="CH19" s="143">
        <f>Costs!BV13</f>
        <v>0</v>
      </c>
      <c r="CI19" s="143">
        <f>Costs!BW13</f>
        <v>0</v>
      </c>
      <c r="CJ19" s="143">
        <f>Costs!BX13</f>
        <v>0</v>
      </c>
      <c r="CK19" s="143">
        <f>Costs!BY13</f>
        <v>0</v>
      </c>
      <c r="CL19" s="143">
        <f>Costs!BZ13</f>
        <v>0</v>
      </c>
      <c r="CM19" s="143">
        <f>Costs!CA13</f>
        <v>0</v>
      </c>
      <c r="CN19" s="143">
        <f>Costs!CB13</f>
        <v>0</v>
      </c>
      <c r="CO19" s="143">
        <f>Costs!CC13</f>
        <v>0</v>
      </c>
      <c r="CP19" s="143">
        <f>Costs!CD13</f>
        <v>0</v>
      </c>
      <c r="CQ19" s="143">
        <f>Costs!CE13</f>
        <v>0</v>
      </c>
      <c r="CR19" s="143">
        <f>Costs!CF13</f>
        <v>0</v>
      </c>
      <c r="CS19" s="143">
        <f>Costs!CG13</f>
        <v>0</v>
      </c>
      <c r="CT19" s="143">
        <f>Costs!CH13</f>
        <v>0</v>
      </c>
      <c r="CU19" s="143">
        <f>Costs!CI13</f>
        <v>0</v>
      </c>
      <c r="CV19" s="143">
        <f>Costs!CJ13</f>
        <v>0</v>
      </c>
      <c r="CW19" s="143">
        <f>Costs!CK13</f>
        <v>0</v>
      </c>
      <c r="CX19" s="143">
        <f>Costs!CL13</f>
        <v>0</v>
      </c>
      <c r="CY19" s="143">
        <f>Costs!CM13</f>
        <v>0</v>
      </c>
      <c r="CZ19" s="143">
        <f>Costs!CN13</f>
        <v>0</v>
      </c>
      <c r="DA19" s="143">
        <f>Costs!CO13</f>
        <v>0</v>
      </c>
      <c r="DB19" s="143">
        <f>Costs!CP13</f>
        <v>0</v>
      </c>
      <c r="DC19" s="143">
        <f>Costs!CQ13</f>
        <v>0</v>
      </c>
      <c r="DD19" s="143">
        <f>Costs!CR13</f>
        <v>0</v>
      </c>
      <c r="DE19" s="143">
        <f>Costs!CS13</f>
        <v>0</v>
      </c>
      <c r="DF19" s="143">
        <f>Costs!CT13</f>
        <v>0</v>
      </c>
      <c r="DG19" s="143">
        <f>Costs!CU13</f>
        <v>0</v>
      </c>
      <c r="DH19" s="143">
        <f>Costs!CV13</f>
        <v>0</v>
      </c>
      <c r="DI19" s="143">
        <f>Costs!CW13</f>
        <v>0</v>
      </c>
      <c r="DJ19" s="143">
        <f>Costs!CX13</f>
        <v>0</v>
      </c>
      <c r="DK19" s="143">
        <f>Costs!CY13</f>
        <v>0</v>
      </c>
      <c r="DL19" s="143">
        <f>Costs!CZ13</f>
        <v>0</v>
      </c>
      <c r="DM19" s="143">
        <f>Costs!DA13</f>
        <v>0</v>
      </c>
      <c r="DN19" s="143">
        <f>Costs!DB13</f>
        <v>0</v>
      </c>
      <c r="DO19" s="143">
        <f>Costs!DC13</f>
        <v>0</v>
      </c>
      <c r="DP19" s="143">
        <f>Costs!DD13</f>
        <v>0</v>
      </c>
      <c r="DQ19" s="143">
        <f>Costs!DE13</f>
        <v>0</v>
      </c>
      <c r="DR19" s="143">
        <f>Costs!DF13</f>
        <v>0</v>
      </c>
      <c r="DS19" s="143">
        <f>Costs!DG13</f>
        <v>0</v>
      </c>
      <c r="DT19" s="143">
        <f>Costs!DH13</f>
        <v>0</v>
      </c>
      <c r="DU19" s="143">
        <f>Costs!DI13</f>
        <v>0</v>
      </c>
      <c r="DV19" s="143">
        <f>Costs!DJ13</f>
        <v>0</v>
      </c>
      <c r="DW19" s="143">
        <f>Costs!DK13</f>
        <v>0</v>
      </c>
      <c r="DX19" s="143">
        <f>Costs!DL13</f>
        <v>0</v>
      </c>
      <c r="DY19" s="143">
        <f>Costs!DM13</f>
        <v>0</v>
      </c>
      <c r="DZ19" s="143">
        <f>Costs!DN13</f>
        <v>0</v>
      </c>
      <c r="EA19" s="143">
        <f>Costs!DO13</f>
        <v>0</v>
      </c>
      <c r="EB19" s="143">
        <f>Costs!DP13</f>
        <v>0</v>
      </c>
      <c r="EC19" s="143">
        <f>Costs!DQ13</f>
        <v>0</v>
      </c>
      <c r="ED19" s="143">
        <f>Costs!DR13</f>
        <v>0</v>
      </c>
      <c r="EE19" s="143">
        <f>Costs!DS13</f>
        <v>0</v>
      </c>
      <c r="EF19" s="143">
        <f>Costs!DT13</f>
        <v>0</v>
      </c>
      <c r="EG19" s="143">
        <f>Costs!DU13</f>
        <v>0</v>
      </c>
    </row>
    <row r="20" spans="1:137" ht="13.5" customHeight="1">
      <c r="A20" s="21"/>
      <c r="B20" s="247"/>
      <c r="C20" s="21" t="s">
        <v>405</v>
      </c>
      <c r="D20" s="79" t="s">
        <v>77</v>
      </c>
      <c r="E20" s="121"/>
      <c r="F20" s="242">
        <f t="shared" ca="1" si="10"/>
        <v>0</v>
      </c>
      <c r="G20" s="76">
        <f t="shared" ref="G20:P20" ca="1" si="12">SUMIF($R$6:$EG$6,G$6,$R20:$EG20)</f>
        <v>0</v>
      </c>
      <c r="H20" s="76">
        <f t="shared" ca="1" si="12"/>
        <v>0</v>
      </c>
      <c r="I20" s="76">
        <f t="shared" ca="1" si="12"/>
        <v>0</v>
      </c>
      <c r="J20" s="76">
        <f t="shared" ca="1" si="12"/>
        <v>0</v>
      </c>
      <c r="K20" s="76">
        <f t="shared" ca="1" si="12"/>
        <v>0</v>
      </c>
      <c r="L20" s="76">
        <f t="shared" ca="1" si="12"/>
        <v>0</v>
      </c>
      <c r="M20" s="76">
        <f t="shared" ca="1" si="12"/>
        <v>0</v>
      </c>
      <c r="N20" s="76">
        <f t="shared" ca="1" si="12"/>
        <v>0</v>
      </c>
      <c r="O20" s="76">
        <f t="shared" ca="1" si="12"/>
        <v>0</v>
      </c>
      <c r="P20" s="76">
        <f t="shared" ca="1" si="12"/>
        <v>0</v>
      </c>
      <c r="Q20" s="121"/>
      <c r="R20" s="143">
        <f ca="1">IFERROR(Costs!F14/(1+Inputs!$G$30*Taxes!F$9*Taxes!F$10),0)</f>
        <v>0</v>
      </c>
      <c r="S20" s="143">
        <f ca="1">IFERROR(Costs!G14/(1+Inputs!$G$30*Taxes!G$9*Taxes!G$10),0)</f>
        <v>0</v>
      </c>
      <c r="T20" s="143">
        <f ca="1">IFERROR(Costs!H14/(1+Inputs!$G$30*Taxes!H$9*Taxes!H$10),0)</f>
        <v>0</v>
      </c>
      <c r="U20" s="143">
        <f ca="1">IFERROR(Costs!I14/(1+Inputs!$G$30*Taxes!I$9*Taxes!I$10),0)</f>
        <v>0</v>
      </c>
      <c r="V20" s="143">
        <f ca="1">IFERROR(Costs!J14/(1+Inputs!$G$30*Taxes!J$9*Taxes!J$10),0)</f>
        <v>0</v>
      </c>
      <c r="W20" s="143">
        <f ca="1">IFERROR(Costs!K14/(1+Inputs!$G$30*Taxes!K$9*Taxes!K$10),0)</f>
        <v>0</v>
      </c>
      <c r="X20" s="143">
        <f ca="1">IFERROR(Costs!L14/(1+Inputs!$G$30*Taxes!L$9*Taxes!L$10),0)</f>
        <v>0</v>
      </c>
      <c r="Y20" s="143">
        <f ca="1">IFERROR(Costs!M14/(1+Inputs!$G$30*Taxes!M$9*Taxes!M$10),0)</f>
        <v>0</v>
      </c>
      <c r="Z20" s="143">
        <f ca="1">IFERROR(Costs!N14/(1+Inputs!$G$30*Taxes!N$9*Taxes!N$10),0)</f>
        <v>0</v>
      </c>
      <c r="AA20" s="143">
        <f ca="1">IFERROR(Costs!O14/(1+Inputs!$G$30*Taxes!O$9*Taxes!O$10),0)</f>
        <v>0</v>
      </c>
      <c r="AB20" s="143">
        <f ca="1">IFERROR(Costs!P14/(1+Inputs!$G$30*Taxes!P$9*Taxes!P$10),0)</f>
        <v>0</v>
      </c>
      <c r="AC20" s="143">
        <f ca="1">IFERROR(Costs!Q14/(1+Inputs!$G$30*Taxes!Q$9*Taxes!Q$10),0)</f>
        <v>0</v>
      </c>
      <c r="AD20" s="143">
        <f ca="1">IFERROR(Costs!R14/(1+Inputs!$G$30*Taxes!R$9*Taxes!R$10),0)</f>
        <v>0</v>
      </c>
      <c r="AE20" s="143">
        <f ca="1">IFERROR(Costs!S14/(1+Inputs!$G$30*Taxes!S$9*Taxes!S$10),0)</f>
        <v>0</v>
      </c>
      <c r="AF20" s="143">
        <f ca="1">IFERROR(Costs!T14/(1+Inputs!$G$30*Taxes!T$9*Taxes!T$10),0)</f>
        <v>0</v>
      </c>
      <c r="AG20" s="143">
        <f ca="1">IFERROR(Costs!U14/(1+Inputs!$G$30*Taxes!U$9*Taxes!U$10),0)</f>
        <v>0</v>
      </c>
      <c r="AH20" s="143">
        <f ca="1">IFERROR(Costs!V14/(1+Inputs!$G$30*Taxes!V$9*Taxes!V$10),0)</f>
        <v>0</v>
      </c>
      <c r="AI20" s="143">
        <f ca="1">IFERROR(Costs!W14/(1+Inputs!$G$30*Taxes!W$9*Taxes!W$10),0)</f>
        <v>0</v>
      </c>
      <c r="AJ20" s="143">
        <f ca="1">IFERROR(Costs!X14/(1+Inputs!$G$30*Taxes!X$9*Taxes!X$10),0)</f>
        <v>0</v>
      </c>
      <c r="AK20" s="143">
        <f ca="1">IFERROR(Costs!Y14/(1+Inputs!$G$30*Taxes!Y$9*Taxes!Y$10),0)</f>
        <v>0</v>
      </c>
      <c r="AL20" s="143">
        <f ca="1">IFERROR(Costs!Z14/(1+Inputs!$G$30*Taxes!Z$9*Taxes!Z$10),0)</f>
        <v>0</v>
      </c>
      <c r="AM20" s="143">
        <f ca="1">IFERROR(Costs!AA14/(1+Inputs!$G$30*Taxes!AA$9*Taxes!AA$10),0)</f>
        <v>0</v>
      </c>
      <c r="AN20" s="143">
        <f ca="1">IFERROR(Costs!AB14/(1+Inputs!$G$30*Taxes!AB$9*Taxes!AB$10),0)</f>
        <v>0</v>
      </c>
      <c r="AO20" s="143">
        <f ca="1">IFERROR(Costs!AC14/(1+Inputs!$G$30*Taxes!AC$9*Taxes!AC$10),0)</f>
        <v>0</v>
      </c>
      <c r="AP20" s="143">
        <f ca="1">IFERROR(Costs!AD14/(1+Inputs!$G$30*Taxes!AD$9*Taxes!AD$10),0)</f>
        <v>0</v>
      </c>
      <c r="AQ20" s="143">
        <f ca="1">IFERROR(Costs!AE14/(1+Inputs!$G$30*Taxes!AE$9*Taxes!AE$10),0)</f>
        <v>0</v>
      </c>
      <c r="AR20" s="143">
        <f ca="1">IFERROR(Costs!AF14/(1+Inputs!$G$30*Taxes!AF$9*Taxes!AF$10),0)</f>
        <v>0</v>
      </c>
      <c r="AS20" s="143">
        <f ca="1">IFERROR(Costs!AG14/(1+Inputs!$G$30*Taxes!AG$9*Taxes!AG$10),0)</f>
        <v>0</v>
      </c>
      <c r="AT20" s="143">
        <f ca="1">IFERROR(Costs!AH14/(1+Inputs!$G$30*Taxes!AH$9*Taxes!AH$10),0)</f>
        <v>0</v>
      </c>
      <c r="AU20" s="143">
        <f ca="1">IFERROR(Costs!AI14/(1+Inputs!$G$30*Taxes!AI$9*Taxes!AI$10),0)</f>
        <v>0</v>
      </c>
      <c r="AV20" s="143">
        <f ca="1">IFERROR(Costs!AJ14/(1+Inputs!$G$30*Taxes!AJ$9*Taxes!AJ$10),0)</f>
        <v>0</v>
      </c>
      <c r="AW20" s="143">
        <f ca="1">IFERROR(Costs!AK14/(1+Inputs!$G$30*Taxes!AK$9*Taxes!AK$10),0)</f>
        <v>0</v>
      </c>
      <c r="AX20" s="143">
        <f ca="1">IFERROR(Costs!AL14/(1+Inputs!$G$30*Taxes!AL$9*Taxes!AL$10),0)</f>
        <v>0</v>
      </c>
      <c r="AY20" s="143">
        <f ca="1">IFERROR(Costs!AM14/(1+Inputs!$G$30*Taxes!AM$9*Taxes!AM$10),0)</f>
        <v>0</v>
      </c>
      <c r="AZ20" s="143">
        <f ca="1">IFERROR(Costs!AN14/(1+Inputs!$G$30*Taxes!AN$9*Taxes!AN$10),0)</f>
        <v>0</v>
      </c>
      <c r="BA20" s="143">
        <f ca="1">IFERROR(Costs!AO14/(1+Inputs!$G$30*Taxes!AO$9*Taxes!AO$10),0)</f>
        <v>0</v>
      </c>
      <c r="BB20" s="143">
        <f ca="1">IFERROR(Costs!AP14/(1+Inputs!$G$30*Taxes!AP$9*Taxes!AP$10),0)</f>
        <v>0</v>
      </c>
      <c r="BC20" s="143">
        <f ca="1">IFERROR(Costs!AQ14/(1+Inputs!$G$30*Taxes!AQ$9*Taxes!AQ$10),0)</f>
        <v>0</v>
      </c>
      <c r="BD20" s="143">
        <f ca="1">IFERROR(Costs!AR14/(1+Inputs!$G$30*Taxes!AR$9*Taxes!AR$10),0)</f>
        <v>0</v>
      </c>
      <c r="BE20" s="143">
        <f ca="1">IFERROR(Costs!AS14/(1+Inputs!$G$30*Taxes!AS$9*Taxes!AS$10),0)</f>
        <v>0</v>
      </c>
      <c r="BF20" s="143">
        <f ca="1">IFERROR(Costs!AT14/(1+Inputs!$G$30*Taxes!AT$9*Taxes!AT$10),0)</f>
        <v>0</v>
      </c>
      <c r="BG20" s="143">
        <f ca="1">IFERROR(Costs!AU14/(1+Inputs!$G$30*Taxes!AU$9*Taxes!AU$10),0)</f>
        <v>0</v>
      </c>
      <c r="BH20" s="143">
        <f ca="1">IFERROR(Costs!AV14/(1+Inputs!$G$30*Taxes!AV$9*Taxes!AV$10),0)</f>
        <v>0</v>
      </c>
      <c r="BI20" s="143">
        <f ca="1">IFERROR(Costs!AW14/(1+Inputs!$G$30*Taxes!AW$9*Taxes!AW$10),0)</f>
        <v>0</v>
      </c>
      <c r="BJ20" s="143">
        <f ca="1">IFERROR(Costs!AX14/(1+Inputs!$G$30*Taxes!AX$9*Taxes!AX$10),0)</f>
        <v>0</v>
      </c>
      <c r="BK20" s="143">
        <f ca="1">IFERROR(Costs!AY14/(1+Inputs!$G$30*Taxes!AY$9*Taxes!AY$10),0)</f>
        <v>0</v>
      </c>
      <c r="BL20" s="143">
        <f ca="1">IFERROR(Costs!AZ14/(1+Inputs!$G$30*Taxes!AZ$9*Taxes!AZ$10),0)</f>
        <v>0</v>
      </c>
      <c r="BM20" s="143">
        <f ca="1">IFERROR(Costs!BA14/(1+Inputs!$G$30*Taxes!BA$9*Taxes!BA$10),0)</f>
        <v>0</v>
      </c>
      <c r="BN20" s="143">
        <f ca="1">IFERROR(Costs!BB14/(1+Inputs!$G$30*Taxes!BB$9*Taxes!BB$10),0)</f>
        <v>0</v>
      </c>
      <c r="BO20" s="143">
        <f ca="1">IFERROR(Costs!BC14/(1+Inputs!$G$30*Taxes!BC$9*Taxes!BC$10),0)</f>
        <v>0</v>
      </c>
      <c r="BP20" s="143">
        <f ca="1">IFERROR(Costs!BD14/(1+Inputs!$G$30*Taxes!BD$9*Taxes!BD$10),0)</f>
        <v>0</v>
      </c>
      <c r="BQ20" s="143">
        <f ca="1">IFERROR(Costs!BE14/(1+Inputs!$G$30*Taxes!BE$9*Taxes!BE$10),0)</f>
        <v>0</v>
      </c>
      <c r="BR20" s="143">
        <f ca="1">IFERROR(Costs!BF14/(1+Inputs!$G$30*Taxes!BF$9*Taxes!BF$10),0)</f>
        <v>0</v>
      </c>
      <c r="BS20" s="143">
        <f ca="1">IFERROR(Costs!BG14/(1+Inputs!$G$30*Taxes!BG$9*Taxes!BG$10),0)</f>
        <v>0</v>
      </c>
      <c r="BT20" s="143">
        <f ca="1">IFERROR(Costs!BH14/(1+Inputs!$G$30*Taxes!BH$9*Taxes!BH$10),0)</f>
        <v>0</v>
      </c>
      <c r="BU20" s="143">
        <f ca="1">IFERROR(Costs!BI14/(1+Inputs!$G$30*Taxes!BI$9*Taxes!BI$10),0)</f>
        <v>0</v>
      </c>
      <c r="BV20" s="143">
        <f ca="1">IFERROR(Costs!BJ14/(1+Inputs!$G$30*Taxes!BJ$9*Taxes!BJ$10),0)</f>
        <v>0</v>
      </c>
      <c r="BW20" s="143">
        <f ca="1">IFERROR(Costs!BK14/(1+Inputs!$G$30*Taxes!BK$9*Taxes!BK$10),0)</f>
        <v>0</v>
      </c>
      <c r="BX20" s="143">
        <f ca="1">IFERROR(Costs!BL14/(1+Inputs!$G$30*Taxes!BL$9*Taxes!BL$10),0)</f>
        <v>0</v>
      </c>
      <c r="BY20" s="143">
        <f ca="1">IFERROR(Costs!BM14/(1+Inputs!$G$30*Taxes!BM$9*Taxes!BM$10),0)</f>
        <v>0</v>
      </c>
      <c r="BZ20" s="143">
        <f ca="1">IFERROR(Costs!BN14/(1+Inputs!$G$30*Taxes!BN$9*Taxes!BN$10),0)</f>
        <v>0</v>
      </c>
      <c r="CA20" s="143">
        <f ca="1">IFERROR(Costs!BO14/(1+Inputs!$G$30*Taxes!BO$9*Taxes!BO$10),0)</f>
        <v>0</v>
      </c>
      <c r="CB20" s="143">
        <f ca="1">IFERROR(Costs!BP14/(1+Inputs!$G$30*Taxes!BP$9*Taxes!BP$10),0)</f>
        <v>0</v>
      </c>
      <c r="CC20" s="143">
        <f ca="1">IFERROR(Costs!BQ14/(1+Inputs!$G$30*Taxes!BQ$9*Taxes!BQ$10),0)</f>
        <v>0</v>
      </c>
      <c r="CD20" s="143">
        <f ca="1">IFERROR(Costs!BR14/(1+Inputs!$G$30*Taxes!BR$9*Taxes!BR$10),0)</f>
        <v>0</v>
      </c>
      <c r="CE20" s="143">
        <f ca="1">IFERROR(Costs!BS14/(1+Inputs!$G$30*Taxes!BS$9*Taxes!BS$10),0)</f>
        <v>0</v>
      </c>
      <c r="CF20" s="143">
        <f ca="1">IFERROR(Costs!BT14/(1+Inputs!$G$30*Taxes!BT$9*Taxes!BT$10),0)</f>
        <v>0</v>
      </c>
      <c r="CG20" s="143">
        <f ca="1">IFERROR(Costs!BU14/(1+Inputs!$G$30*Taxes!BU$9*Taxes!BU$10),0)</f>
        <v>0</v>
      </c>
      <c r="CH20" s="143">
        <f ca="1">IFERROR(Costs!BV14/(1+Inputs!$G$30*Taxes!BV$9*Taxes!BV$10),0)</f>
        <v>0</v>
      </c>
      <c r="CI20" s="143">
        <f ca="1">IFERROR(Costs!BW14/(1+Inputs!$G$30*Taxes!BW$9*Taxes!BW$10),0)</f>
        <v>0</v>
      </c>
      <c r="CJ20" s="143">
        <f ca="1">IFERROR(Costs!BX14/(1+Inputs!$G$30*Taxes!BX$9*Taxes!BX$10),0)</f>
        <v>0</v>
      </c>
      <c r="CK20" s="143">
        <f ca="1">IFERROR(Costs!BY14/(1+Inputs!$G$30*Taxes!BY$9*Taxes!BY$10),0)</f>
        <v>0</v>
      </c>
      <c r="CL20" s="143">
        <f ca="1">IFERROR(Costs!BZ14/(1+Inputs!$G$30*Taxes!BZ$9*Taxes!BZ$10),0)</f>
        <v>0</v>
      </c>
      <c r="CM20" s="143">
        <f ca="1">IFERROR(Costs!CA14/(1+Inputs!$G$30*Taxes!CA$9*Taxes!CA$10),0)</f>
        <v>0</v>
      </c>
      <c r="CN20" s="143">
        <f ca="1">IFERROR(Costs!CB14/(1+Inputs!$G$30*Taxes!CB$9*Taxes!CB$10),0)</f>
        <v>0</v>
      </c>
      <c r="CO20" s="143">
        <f ca="1">IFERROR(Costs!CC14/(1+Inputs!$G$30*Taxes!CC$9*Taxes!CC$10),0)</f>
        <v>0</v>
      </c>
      <c r="CP20" s="143">
        <f ca="1">IFERROR(Costs!CD14/(1+Inputs!$G$30*Taxes!CD$9*Taxes!CD$10),0)</f>
        <v>0</v>
      </c>
      <c r="CQ20" s="143">
        <f ca="1">IFERROR(Costs!CE14/(1+Inputs!$G$30*Taxes!CE$9*Taxes!CE$10),0)</f>
        <v>0</v>
      </c>
      <c r="CR20" s="143">
        <f ca="1">IFERROR(Costs!CF14/(1+Inputs!$G$30*Taxes!CF$9*Taxes!CF$10),0)</f>
        <v>0</v>
      </c>
      <c r="CS20" s="143">
        <f ca="1">IFERROR(Costs!CG14/(1+Inputs!$G$30*Taxes!CG$9*Taxes!CG$10),0)</f>
        <v>0</v>
      </c>
      <c r="CT20" s="143">
        <f ca="1">IFERROR(Costs!CH14/(1+Inputs!$G$30*Taxes!CH$9*Taxes!CH$10),0)</f>
        <v>0</v>
      </c>
      <c r="CU20" s="143">
        <f ca="1">IFERROR(Costs!CI14/(1+Inputs!$G$30*Taxes!CI$9*Taxes!CI$10),0)</f>
        <v>0</v>
      </c>
      <c r="CV20" s="143">
        <f ca="1">IFERROR(Costs!CJ14/(1+Inputs!$G$30*Taxes!CJ$9*Taxes!CJ$10),0)</f>
        <v>0</v>
      </c>
      <c r="CW20" s="143">
        <f ca="1">IFERROR(Costs!CK14/(1+Inputs!$G$30*Taxes!CK$9*Taxes!CK$10),0)</f>
        <v>0</v>
      </c>
      <c r="CX20" s="143">
        <f ca="1">IFERROR(Costs!CL14/(1+Inputs!$G$30*Taxes!CL$9*Taxes!CL$10),0)</f>
        <v>0</v>
      </c>
      <c r="CY20" s="143">
        <f ca="1">IFERROR(Costs!CM14/(1+Inputs!$G$30*Taxes!CM$9*Taxes!CM$10),0)</f>
        <v>0</v>
      </c>
      <c r="CZ20" s="143">
        <f ca="1">IFERROR(Costs!CN14/(1+Inputs!$G$30*Taxes!CN$9*Taxes!CN$10),0)</f>
        <v>0</v>
      </c>
      <c r="DA20" s="143">
        <f ca="1">IFERROR(Costs!CO14/(1+Inputs!$G$30*Taxes!CO$9*Taxes!CO$10),0)</f>
        <v>0</v>
      </c>
      <c r="DB20" s="143">
        <f ca="1">IFERROR(Costs!CP14/(1+Inputs!$G$30*Taxes!CP$9*Taxes!CP$10),0)</f>
        <v>0</v>
      </c>
      <c r="DC20" s="143">
        <f ca="1">IFERROR(Costs!CQ14/(1+Inputs!$G$30*Taxes!CQ$9*Taxes!CQ$10),0)</f>
        <v>0</v>
      </c>
      <c r="DD20" s="143">
        <f ca="1">IFERROR(Costs!CR14/(1+Inputs!$G$30*Taxes!CR$9*Taxes!CR$10),0)</f>
        <v>0</v>
      </c>
      <c r="DE20" s="143">
        <f ca="1">IFERROR(Costs!CS14/(1+Inputs!$G$30*Taxes!CS$9*Taxes!CS$10),0)</f>
        <v>0</v>
      </c>
      <c r="DF20" s="143">
        <f ca="1">IFERROR(Costs!CT14/(1+Inputs!$G$30*Taxes!CT$9*Taxes!CT$10),0)</f>
        <v>0</v>
      </c>
      <c r="DG20" s="143">
        <f ca="1">IFERROR(Costs!CU14/(1+Inputs!$G$30*Taxes!CU$9*Taxes!CU$10),0)</f>
        <v>0</v>
      </c>
      <c r="DH20" s="143">
        <f ca="1">IFERROR(Costs!CV14/(1+Inputs!$G$30*Taxes!CV$9*Taxes!CV$10),0)</f>
        <v>0</v>
      </c>
      <c r="DI20" s="143">
        <f ca="1">IFERROR(Costs!CW14/(1+Inputs!$G$30*Taxes!CW$9*Taxes!CW$10),0)</f>
        <v>0</v>
      </c>
      <c r="DJ20" s="143">
        <f ca="1">IFERROR(Costs!CX14/(1+Inputs!$G$30*Taxes!CX$9*Taxes!CX$10),0)</f>
        <v>0</v>
      </c>
      <c r="DK20" s="143">
        <f ca="1">IFERROR(Costs!CY14/(1+Inputs!$G$30*Taxes!CY$9*Taxes!CY$10),0)</f>
        <v>0</v>
      </c>
      <c r="DL20" s="143">
        <f ca="1">IFERROR(Costs!CZ14/(1+Inputs!$G$30*Taxes!CZ$9*Taxes!CZ$10),0)</f>
        <v>0</v>
      </c>
      <c r="DM20" s="143">
        <f ca="1">IFERROR(Costs!DA14/(1+Inputs!$G$30*Taxes!DA$9*Taxes!DA$10),0)</f>
        <v>0</v>
      </c>
      <c r="DN20" s="143">
        <f ca="1">IFERROR(Costs!DB14/(1+Inputs!$G$30*Taxes!DB$9*Taxes!DB$10),0)</f>
        <v>0</v>
      </c>
      <c r="DO20" s="143">
        <f ca="1">IFERROR(Costs!DC14/(1+Inputs!$G$30*Taxes!DC$9*Taxes!DC$10),0)</f>
        <v>0</v>
      </c>
      <c r="DP20" s="143">
        <f ca="1">IFERROR(Costs!DD14/(1+Inputs!$G$30*Taxes!DD$9*Taxes!DD$10),0)</f>
        <v>0</v>
      </c>
      <c r="DQ20" s="143">
        <f ca="1">IFERROR(Costs!DE14/(1+Inputs!$G$30*Taxes!DE$9*Taxes!DE$10),0)</f>
        <v>0</v>
      </c>
      <c r="DR20" s="143">
        <f ca="1">IFERROR(Costs!DF14/(1+Inputs!$G$30*Taxes!DF$9*Taxes!DF$10),0)</f>
        <v>0</v>
      </c>
      <c r="DS20" s="143">
        <f ca="1">IFERROR(Costs!DG14/(1+Inputs!$G$30*Taxes!DG$9*Taxes!DG$10),0)</f>
        <v>0</v>
      </c>
      <c r="DT20" s="143">
        <f ca="1">IFERROR(Costs!DH14/(1+Inputs!$G$30*Taxes!DH$9*Taxes!DH$10),0)</f>
        <v>0</v>
      </c>
      <c r="DU20" s="143">
        <f ca="1">IFERROR(Costs!DI14/(1+Inputs!$G$30*Taxes!DI$9*Taxes!DI$10),0)</f>
        <v>0</v>
      </c>
      <c r="DV20" s="143">
        <f ca="1">IFERROR(Costs!DJ14/(1+Inputs!$G$30*Taxes!DJ$9*Taxes!DJ$10),0)</f>
        <v>0</v>
      </c>
      <c r="DW20" s="143">
        <f ca="1">IFERROR(Costs!DK14/(1+Inputs!$G$30*Taxes!DK$9*Taxes!DK$10),0)</f>
        <v>0</v>
      </c>
      <c r="DX20" s="143">
        <f ca="1">IFERROR(Costs!DL14/(1+Inputs!$G$30*Taxes!DL$9*Taxes!DL$10),0)</f>
        <v>0</v>
      </c>
      <c r="DY20" s="143">
        <f ca="1">IFERROR(Costs!DM14/(1+Inputs!$G$30*Taxes!DM$9*Taxes!DM$10),0)</f>
        <v>0</v>
      </c>
      <c r="DZ20" s="143">
        <f ca="1">IFERROR(Costs!DN14/(1+Inputs!$G$30*Taxes!DN$9*Taxes!DN$10),0)</f>
        <v>0</v>
      </c>
      <c r="EA20" s="143">
        <f ca="1">IFERROR(Costs!DO14/(1+Inputs!$G$30*Taxes!DO$9*Taxes!DO$10),0)</f>
        <v>0</v>
      </c>
      <c r="EB20" s="143">
        <f ca="1">IFERROR(Costs!DP14/(1+Inputs!$G$30*Taxes!DP$9*Taxes!DP$10),0)</f>
        <v>0</v>
      </c>
      <c r="EC20" s="143">
        <f ca="1">IFERROR(Costs!DQ14/(1+Inputs!$G$30*Taxes!DQ$9*Taxes!DQ$10),0)</f>
        <v>0</v>
      </c>
      <c r="ED20" s="143">
        <f ca="1">IFERROR(Costs!DR14/(1+Inputs!$G$30*Taxes!DR$9*Taxes!DR$10),0)</f>
        <v>0</v>
      </c>
      <c r="EE20" s="143">
        <f ca="1">IFERROR(Costs!DS14/(1+Inputs!$G$30*Taxes!DS$9*Taxes!DS$10),0)</f>
        <v>0</v>
      </c>
      <c r="EF20" s="143">
        <f ca="1">IFERROR(Costs!DT14/(1+Inputs!$G$30*Taxes!DT$9*Taxes!DT$10),0)</f>
        <v>0</v>
      </c>
      <c r="EG20" s="143">
        <f ca="1">IFERROR(Costs!DU14/(1+Inputs!$G$30*Taxes!DU$9*Taxes!DU$10),0)</f>
        <v>0</v>
      </c>
    </row>
    <row r="21" spans="1:137" ht="13.5" customHeight="1">
      <c r="A21" s="21"/>
      <c r="B21" s="247"/>
      <c r="C21" s="30" t="s">
        <v>406</v>
      </c>
      <c r="D21" s="79" t="s">
        <v>77</v>
      </c>
      <c r="E21" s="121"/>
      <c r="F21" s="242">
        <f t="shared" ca="1" si="10"/>
        <v>0</v>
      </c>
      <c r="G21" s="76">
        <f t="shared" ref="G21:P21" ca="1" si="13">SUMIF($R$6:$EG$6,G$6,$R21:$EG21)</f>
        <v>0</v>
      </c>
      <c r="H21" s="76">
        <f t="shared" ca="1" si="13"/>
        <v>0</v>
      </c>
      <c r="I21" s="76">
        <f t="shared" ca="1" si="13"/>
        <v>0</v>
      </c>
      <c r="J21" s="76">
        <f t="shared" ca="1" si="13"/>
        <v>0</v>
      </c>
      <c r="K21" s="76">
        <f t="shared" ca="1" si="13"/>
        <v>0</v>
      </c>
      <c r="L21" s="76">
        <f t="shared" ca="1" si="13"/>
        <v>0</v>
      </c>
      <c r="M21" s="76">
        <f t="shared" ca="1" si="13"/>
        <v>0</v>
      </c>
      <c r="N21" s="76">
        <f t="shared" ca="1" si="13"/>
        <v>0</v>
      </c>
      <c r="O21" s="76">
        <f t="shared" ca="1" si="13"/>
        <v>0</v>
      </c>
      <c r="P21" s="76">
        <f t="shared" ca="1" si="13"/>
        <v>0</v>
      </c>
      <c r="Q21" s="121"/>
      <c r="R21" s="143">
        <f ca="1">IFERROR(Costs!F15/(1+Inputs!$G$30*Taxes!F$9*Taxes!F$10),0)</f>
        <v>0</v>
      </c>
      <c r="S21" s="143">
        <f ca="1">IFERROR(Costs!G15/(1+Inputs!$G$30*Taxes!G$9*Taxes!G$10),0)</f>
        <v>0</v>
      </c>
      <c r="T21" s="143">
        <f ca="1">IFERROR(Costs!H15/(1+Inputs!$G$30*Taxes!H$9*Taxes!H$10),0)</f>
        <v>0</v>
      </c>
      <c r="U21" s="143">
        <f ca="1">IFERROR(Costs!I15/(1+Inputs!$G$30*Taxes!I$9*Taxes!I$10),0)</f>
        <v>0</v>
      </c>
      <c r="V21" s="143">
        <f ca="1">IFERROR(Costs!J15/(1+Inputs!$G$30*Taxes!J$9*Taxes!J$10),0)</f>
        <v>0</v>
      </c>
      <c r="W21" s="143">
        <f ca="1">IFERROR(Costs!K15/(1+Inputs!$G$30*Taxes!K$9*Taxes!K$10),0)</f>
        <v>0</v>
      </c>
      <c r="X21" s="143">
        <f ca="1">IFERROR(Costs!L15/(1+Inputs!$G$30*Taxes!L$9*Taxes!L$10),0)</f>
        <v>0</v>
      </c>
      <c r="Y21" s="143">
        <f ca="1">IFERROR(Costs!M15/(1+Inputs!$G$30*Taxes!M$9*Taxes!M$10),0)</f>
        <v>0</v>
      </c>
      <c r="Z21" s="143">
        <f ca="1">IFERROR(Costs!N15/(1+Inputs!$G$30*Taxes!N$9*Taxes!N$10),0)</f>
        <v>0</v>
      </c>
      <c r="AA21" s="143">
        <f ca="1">IFERROR(Costs!O15/(1+Inputs!$G$30*Taxes!O$9*Taxes!O$10),0)</f>
        <v>0</v>
      </c>
      <c r="AB21" s="143">
        <f ca="1">IFERROR(Costs!P15/(1+Inputs!$G$30*Taxes!P$9*Taxes!P$10),0)</f>
        <v>0</v>
      </c>
      <c r="AC21" s="143">
        <f ca="1">IFERROR(Costs!Q15/(1+Inputs!$G$30*Taxes!Q$9*Taxes!Q$10),0)</f>
        <v>0</v>
      </c>
      <c r="AD21" s="143">
        <f ca="1">IFERROR(Costs!R15/(1+Inputs!$G$30*Taxes!R$9*Taxes!R$10),0)</f>
        <v>0</v>
      </c>
      <c r="AE21" s="143">
        <f ca="1">IFERROR(Costs!S15/(1+Inputs!$G$30*Taxes!S$9*Taxes!S$10),0)</f>
        <v>0</v>
      </c>
      <c r="AF21" s="143">
        <f ca="1">IFERROR(Costs!T15/(1+Inputs!$G$30*Taxes!T$9*Taxes!T$10),0)</f>
        <v>0</v>
      </c>
      <c r="AG21" s="143">
        <f ca="1">IFERROR(Costs!U15/(1+Inputs!$G$30*Taxes!U$9*Taxes!U$10),0)</f>
        <v>0</v>
      </c>
      <c r="AH21" s="143">
        <f ca="1">IFERROR(Costs!V15/(1+Inputs!$G$30*Taxes!V$9*Taxes!V$10),0)</f>
        <v>0</v>
      </c>
      <c r="AI21" s="143">
        <f ca="1">IFERROR(Costs!W15/(1+Inputs!$G$30*Taxes!W$9*Taxes!W$10),0)</f>
        <v>0</v>
      </c>
      <c r="AJ21" s="143">
        <f ca="1">IFERROR(Costs!X15/(1+Inputs!$G$30*Taxes!X$9*Taxes!X$10),0)</f>
        <v>0</v>
      </c>
      <c r="AK21" s="143">
        <f ca="1">IFERROR(Costs!Y15/(1+Inputs!$G$30*Taxes!Y$9*Taxes!Y$10),0)</f>
        <v>0</v>
      </c>
      <c r="AL21" s="143">
        <f ca="1">IFERROR(Costs!Z15/(1+Inputs!$G$30*Taxes!Z$9*Taxes!Z$10),0)</f>
        <v>0</v>
      </c>
      <c r="AM21" s="143">
        <f ca="1">IFERROR(Costs!AA15/(1+Inputs!$G$30*Taxes!AA$9*Taxes!AA$10),0)</f>
        <v>0</v>
      </c>
      <c r="AN21" s="143">
        <f ca="1">IFERROR(Costs!AB15/(1+Inputs!$G$30*Taxes!AB$9*Taxes!AB$10),0)</f>
        <v>0</v>
      </c>
      <c r="AO21" s="143">
        <f ca="1">IFERROR(Costs!AC15/(1+Inputs!$G$30*Taxes!AC$9*Taxes!AC$10),0)</f>
        <v>0</v>
      </c>
      <c r="AP21" s="143">
        <f ca="1">IFERROR(Costs!AD15/(1+Inputs!$G$30*Taxes!AD$9*Taxes!AD$10),0)</f>
        <v>0</v>
      </c>
      <c r="AQ21" s="143">
        <f ca="1">IFERROR(Costs!AE15/(1+Inputs!$G$30*Taxes!AE$9*Taxes!AE$10),0)</f>
        <v>0</v>
      </c>
      <c r="AR21" s="143">
        <f ca="1">IFERROR(Costs!AF15/(1+Inputs!$G$30*Taxes!AF$9*Taxes!AF$10),0)</f>
        <v>0</v>
      </c>
      <c r="AS21" s="143">
        <f ca="1">IFERROR(Costs!AG15/(1+Inputs!$G$30*Taxes!AG$9*Taxes!AG$10),0)</f>
        <v>0</v>
      </c>
      <c r="AT21" s="143">
        <f ca="1">IFERROR(Costs!AH15/(1+Inputs!$G$30*Taxes!AH$9*Taxes!AH$10),0)</f>
        <v>0</v>
      </c>
      <c r="AU21" s="143">
        <f ca="1">IFERROR(Costs!AI15/(1+Inputs!$G$30*Taxes!AI$9*Taxes!AI$10),0)</f>
        <v>0</v>
      </c>
      <c r="AV21" s="143">
        <f ca="1">IFERROR(Costs!AJ15/(1+Inputs!$G$30*Taxes!AJ$9*Taxes!AJ$10),0)</f>
        <v>0</v>
      </c>
      <c r="AW21" s="143">
        <f ca="1">IFERROR(Costs!AK15/(1+Inputs!$G$30*Taxes!AK$9*Taxes!AK$10),0)</f>
        <v>0</v>
      </c>
      <c r="AX21" s="143">
        <f ca="1">IFERROR(Costs!AL15/(1+Inputs!$G$30*Taxes!AL$9*Taxes!AL$10),0)</f>
        <v>0</v>
      </c>
      <c r="AY21" s="143">
        <f ca="1">IFERROR(Costs!AM15/(1+Inputs!$G$30*Taxes!AM$9*Taxes!AM$10),0)</f>
        <v>0</v>
      </c>
      <c r="AZ21" s="143">
        <f ca="1">IFERROR(Costs!AN15/(1+Inputs!$G$30*Taxes!AN$9*Taxes!AN$10),0)</f>
        <v>0</v>
      </c>
      <c r="BA21" s="143">
        <f ca="1">IFERROR(Costs!AO15/(1+Inputs!$G$30*Taxes!AO$9*Taxes!AO$10),0)</f>
        <v>0</v>
      </c>
      <c r="BB21" s="143">
        <f ca="1">IFERROR(Costs!AP15/(1+Inputs!$G$30*Taxes!AP$9*Taxes!AP$10),0)</f>
        <v>0</v>
      </c>
      <c r="BC21" s="143">
        <f ca="1">IFERROR(Costs!AQ15/(1+Inputs!$G$30*Taxes!AQ$9*Taxes!AQ$10),0)</f>
        <v>0</v>
      </c>
      <c r="BD21" s="143">
        <f ca="1">IFERROR(Costs!AR15/(1+Inputs!$G$30*Taxes!AR$9*Taxes!AR$10),0)</f>
        <v>0</v>
      </c>
      <c r="BE21" s="143">
        <f ca="1">IFERROR(Costs!AS15/(1+Inputs!$G$30*Taxes!AS$9*Taxes!AS$10),0)</f>
        <v>0</v>
      </c>
      <c r="BF21" s="143">
        <f ca="1">IFERROR(Costs!AT15/(1+Inputs!$G$30*Taxes!AT$9*Taxes!AT$10),0)</f>
        <v>0</v>
      </c>
      <c r="BG21" s="143">
        <f ca="1">IFERROR(Costs!AU15/(1+Inputs!$G$30*Taxes!AU$9*Taxes!AU$10),0)</f>
        <v>0</v>
      </c>
      <c r="BH21" s="143">
        <f ca="1">IFERROR(Costs!AV15/(1+Inputs!$G$30*Taxes!AV$9*Taxes!AV$10),0)</f>
        <v>0</v>
      </c>
      <c r="BI21" s="143">
        <f ca="1">IFERROR(Costs!AW15/(1+Inputs!$G$30*Taxes!AW$9*Taxes!AW$10),0)</f>
        <v>0</v>
      </c>
      <c r="BJ21" s="143">
        <f ca="1">IFERROR(Costs!AX15/(1+Inputs!$G$30*Taxes!AX$9*Taxes!AX$10),0)</f>
        <v>0</v>
      </c>
      <c r="BK21" s="143">
        <f ca="1">IFERROR(Costs!AY15/(1+Inputs!$G$30*Taxes!AY$9*Taxes!AY$10),0)</f>
        <v>0</v>
      </c>
      <c r="BL21" s="143">
        <f ca="1">IFERROR(Costs!AZ15/(1+Inputs!$G$30*Taxes!AZ$9*Taxes!AZ$10),0)</f>
        <v>0</v>
      </c>
      <c r="BM21" s="143">
        <f ca="1">IFERROR(Costs!BA15/(1+Inputs!$G$30*Taxes!BA$9*Taxes!BA$10),0)</f>
        <v>0</v>
      </c>
      <c r="BN21" s="143">
        <f ca="1">IFERROR(Costs!BB15/(1+Inputs!$G$30*Taxes!BB$9*Taxes!BB$10),0)</f>
        <v>0</v>
      </c>
      <c r="BO21" s="143">
        <f ca="1">IFERROR(Costs!BC15/(1+Inputs!$G$30*Taxes!BC$9*Taxes!BC$10),0)</f>
        <v>0</v>
      </c>
      <c r="BP21" s="143">
        <f ca="1">IFERROR(Costs!BD15/(1+Inputs!$G$30*Taxes!BD$9*Taxes!BD$10),0)</f>
        <v>0</v>
      </c>
      <c r="BQ21" s="143">
        <f ca="1">IFERROR(Costs!BE15/(1+Inputs!$G$30*Taxes!BE$9*Taxes!BE$10),0)</f>
        <v>0</v>
      </c>
      <c r="BR21" s="143">
        <f ca="1">IFERROR(Costs!BF15/(1+Inputs!$G$30*Taxes!BF$9*Taxes!BF$10),0)</f>
        <v>0</v>
      </c>
      <c r="BS21" s="143">
        <f ca="1">IFERROR(Costs!BG15/(1+Inputs!$G$30*Taxes!BG$9*Taxes!BG$10),0)</f>
        <v>0</v>
      </c>
      <c r="BT21" s="143">
        <f ca="1">IFERROR(Costs!BH15/(1+Inputs!$G$30*Taxes!BH$9*Taxes!BH$10),0)</f>
        <v>0</v>
      </c>
      <c r="BU21" s="143">
        <f ca="1">IFERROR(Costs!BI15/(1+Inputs!$G$30*Taxes!BI$9*Taxes!BI$10),0)</f>
        <v>0</v>
      </c>
      <c r="BV21" s="143">
        <f ca="1">IFERROR(Costs!BJ15/(1+Inputs!$G$30*Taxes!BJ$9*Taxes!BJ$10),0)</f>
        <v>0</v>
      </c>
      <c r="BW21" s="143">
        <f ca="1">IFERROR(Costs!BK15/(1+Inputs!$G$30*Taxes!BK$9*Taxes!BK$10),0)</f>
        <v>0</v>
      </c>
      <c r="BX21" s="143">
        <f ca="1">IFERROR(Costs!BL15/(1+Inputs!$G$30*Taxes!BL$9*Taxes!BL$10),0)</f>
        <v>0</v>
      </c>
      <c r="BY21" s="143">
        <f ca="1">IFERROR(Costs!BM15/(1+Inputs!$G$30*Taxes!BM$9*Taxes!BM$10),0)</f>
        <v>0</v>
      </c>
      <c r="BZ21" s="143">
        <f ca="1">IFERROR(Costs!BN15/(1+Inputs!$G$30*Taxes!BN$9*Taxes!BN$10),0)</f>
        <v>0</v>
      </c>
      <c r="CA21" s="143">
        <f ca="1">IFERROR(Costs!BO15/(1+Inputs!$G$30*Taxes!BO$9*Taxes!BO$10),0)</f>
        <v>0</v>
      </c>
      <c r="CB21" s="143">
        <f ca="1">IFERROR(Costs!BP15/(1+Inputs!$G$30*Taxes!BP$9*Taxes!BP$10),0)</f>
        <v>0</v>
      </c>
      <c r="CC21" s="143">
        <f ca="1">IFERROR(Costs!BQ15/(1+Inputs!$G$30*Taxes!BQ$9*Taxes!BQ$10),0)</f>
        <v>0</v>
      </c>
      <c r="CD21" s="143">
        <f ca="1">IFERROR(Costs!BR15/(1+Inputs!$G$30*Taxes!BR$9*Taxes!BR$10),0)</f>
        <v>0</v>
      </c>
      <c r="CE21" s="143">
        <f ca="1">IFERROR(Costs!BS15/(1+Inputs!$G$30*Taxes!BS$9*Taxes!BS$10),0)</f>
        <v>0</v>
      </c>
      <c r="CF21" s="143">
        <f ca="1">IFERROR(Costs!BT15/(1+Inputs!$G$30*Taxes!BT$9*Taxes!BT$10),0)</f>
        <v>0</v>
      </c>
      <c r="CG21" s="143">
        <f ca="1">IFERROR(Costs!BU15/(1+Inputs!$G$30*Taxes!BU$9*Taxes!BU$10),0)</f>
        <v>0</v>
      </c>
      <c r="CH21" s="143">
        <f ca="1">IFERROR(Costs!BV15/(1+Inputs!$G$30*Taxes!BV$9*Taxes!BV$10),0)</f>
        <v>0</v>
      </c>
      <c r="CI21" s="143">
        <f ca="1">IFERROR(Costs!BW15/(1+Inputs!$G$30*Taxes!BW$9*Taxes!BW$10),0)</f>
        <v>0</v>
      </c>
      <c r="CJ21" s="143">
        <f ca="1">IFERROR(Costs!BX15/(1+Inputs!$G$30*Taxes!BX$9*Taxes!BX$10),0)</f>
        <v>0</v>
      </c>
      <c r="CK21" s="143">
        <f ca="1">IFERROR(Costs!BY15/(1+Inputs!$G$30*Taxes!BY$9*Taxes!BY$10),0)</f>
        <v>0</v>
      </c>
      <c r="CL21" s="143">
        <f ca="1">IFERROR(Costs!BZ15/(1+Inputs!$G$30*Taxes!BZ$9*Taxes!BZ$10),0)</f>
        <v>0</v>
      </c>
      <c r="CM21" s="143">
        <f ca="1">IFERROR(Costs!CA15/(1+Inputs!$G$30*Taxes!CA$9*Taxes!CA$10),0)</f>
        <v>0</v>
      </c>
      <c r="CN21" s="143">
        <f ca="1">IFERROR(Costs!CB15/(1+Inputs!$G$30*Taxes!CB$9*Taxes!CB$10),0)</f>
        <v>0</v>
      </c>
      <c r="CO21" s="143">
        <f ca="1">IFERROR(Costs!CC15/(1+Inputs!$G$30*Taxes!CC$9*Taxes!CC$10),0)</f>
        <v>0</v>
      </c>
      <c r="CP21" s="143">
        <f ca="1">IFERROR(Costs!CD15/(1+Inputs!$G$30*Taxes!CD$9*Taxes!CD$10),0)</f>
        <v>0</v>
      </c>
      <c r="CQ21" s="143">
        <f ca="1">IFERROR(Costs!CE15/(1+Inputs!$G$30*Taxes!CE$9*Taxes!CE$10),0)</f>
        <v>0</v>
      </c>
      <c r="CR21" s="143">
        <f ca="1">IFERROR(Costs!CF15/(1+Inputs!$G$30*Taxes!CF$9*Taxes!CF$10),0)</f>
        <v>0</v>
      </c>
      <c r="CS21" s="143">
        <f ca="1">IFERROR(Costs!CG15/(1+Inputs!$G$30*Taxes!CG$9*Taxes!CG$10),0)</f>
        <v>0</v>
      </c>
      <c r="CT21" s="143">
        <f ca="1">IFERROR(Costs!CH15/(1+Inputs!$G$30*Taxes!CH$9*Taxes!CH$10),0)</f>
        <v>0</v>
      </c>
      <c r="CU21" s="143">
        <f ca="1">IFERROR(Costs!CI15/(1+Inputs!$G$30*Taxes!CI$9*Taxes!CI$10),0)</f>
        <v>0</v>
      </c>
      <c r="CV21" s="143">
        <f ca="1">IFERROR(Costs!CJ15/(1+Inputs!$G$30*Taxes!CJ$9*Taxes!CJ$10),0)</f>
        <v>0</v>
      </c>
      <c r="CW21" s="143">
        <f ca="1">IFERROR(Costs!CK15/(1+Inputs!$G$30*Taxes!CK$9*Taxes!CK$10),0)</f>
        <v>0</v>
      </c>
      <c r="CX21" s="143">
        <f ca="1">IFERROR(Costs!CL15/(1+Inputs!$G$30*Taxes!CL$9*Taxes!CL$10),0)</f>
        <v>0</v>
      </c>
      <c r="CY21" s="143">
        <f ca="1">IFERROR(Costs!CM15/(1+Inputs!$G$30*Taxes!CM$9*Taxes!CM$10),0)</f>
        <v>0</v>
      </c>
      <c r="CZ21" s="143">
        <f ca="1">IFERROR(Costs!CN15/(1+Inputs!$G$30*Taxes!CN$9*Taxes!CN$10),0)</f>
        <v>0</v>
      </c>
      <c r="DA21" s="143">
        <f ca="1">IFERROR(Costs!CO15/(1+Inputs!$G$30*Taxes!CO$9*Taxes!CO$10),0)</f>
        <v>0</v>
      </c>
      <c r="DB21" s="143">
        <f ca="1">IFERROR(Costs!CP15/(1+Inputs!$G$30*Taxes!CP$9*Taxes!CP$10),0)</f>
        <v>0</v>
      </c>
      <c r="DC21" s="143">
        <f ca="1">IFERROR(Costs!CQ15/(1+Inputs!$G$30*Taxes!CQ$9*Taxes!CQ$10),0)</f>
        <v>0</v>
      </c>
      <c r="DD21" s="143">
        <f ca="1">IFERROR(Costs!CR15/(1+Inputs!$G$30*Taxes!CR$9*Taxes!CR$10),0)</f>
        <v>0</v>
      </c>
      <c r="DE21" s="143">
        <f ca="1">IFERROR(Costs!CS15/(1+Inputs!$G$30*Taxes!CS$9*Taxes!CS$10),0)</f>
        <v>0</v>
      </c>
      <c r="DF21" s="143">
        <f ca="1">IFERROR(Costs!CT15/(1+Inputs!$G$30*Taxes!CT$9*Taxes!CT$10),0)</f>
        <v>0</v>
      </c>
      <c r="DG21" s="143">
        <f ca="1">IFERROR(Costs!CU15/(1+Inputs!$G$30*Taxes!CU$9*Taxes!CU$10),0)</f>
        <v>0</v>
      </c>
      <c r="DH21" s="143">
        <f ca="1">IFERROR(Costs!CV15/(1+Inputs!$G$30*Taxes!CV$9*Taxes!CV$10),0)</f>
        <v>0</v>
      </c>
      <c r="DI21" s="143">
        <f ca="1">IFERROR(Costs!CW15/(1+Inputs!$G$30*Taxes!CW$9*Taxes!CW$10),0)</f>
        <v>0</v>
      </c>
      <c r="DJ21" s="143">
        <f ca="1">IFERROR(Costs!CX15/(1+Inputs!$G$30*Taxes!CX$9*Taxes!CX$10),0)</f>
        <v>0</v>
      </c>
      <c r="DK21" s="143">
        <f ca="1">IFERROR(Costs!CY15/(1+Inputs!$G$30*Taxes!CY$9*Taxes!CY$10),0)</f>
        <v>0</v>
      </c>
      <c r="DL21" s="143">
        <f ca="1">IFERROR(Costs!CZ15/(1+Inputs!$G$30*Taxes!CZ$9*Taxes!CZ$10),0)</f>
        <v>0</v>
      </c>
      <c r="DM21" s="143">
        <f ca="1">IFERROR(Costs!DA15/(1+Inputs!$G$30*Taxes!DA$9*Taxes!DA$10),0)</f>
        <v>0</v>
      </c>
      <c r="DN21" s="143">
        <f ca="1">IFERROR(Costs!DB15/(1+Inputs!$G$30*Taxes!DB$9*Taxes!DB$10),0)</f>
        <v>0</v>
      </c>
      <c r="DO21" s="143">
        <f ca="1">IFERROR(Costs!DC15/(1+Inputs!$G$30*Taxes!DC$9*Taxes!DC$10),0)</f>
        <v>0</v>
      </c>
      <c r="DP21" s="143">
        <f ca="1">IFERROR(Costs!DD15/(1+Inputs!$G$30*Taxes!DD$9*Taxes!DD$10),0)</f>
        <v>0</v>
      </c>
      <c r="DQ21" s="143">
        <f ca="1">IFERROR(Costs!DE15/(1+Inputs!$G$30*Taxes!DE$9*Taxes!DE$10),0)</f>
        <v>0</v>
      </c>
      <c r="DR21" s="143">
        <f ca="1">IFERROR(Costs!DF15/(1+Inputs!$G$30*Taxes!DF$9*Taxes!DF$10),0)</f>
        <v>0</v>
      </c>
      <c r="DS21" s="143">
        <f ca="1">IFERROR(Costs!DG15/(1+Inputs!$G$30*Taxes!DG$9*Taxes!DG$10),0)</f>
        <v>0</v>
      </c>
      <c r="DT21" s="143">
        <f ca="1">IFERROR(Costs!DH15/(1+Inputs!$G$30*Taxes!DH$9*Taxes!DH$10),0)</f>
        <v>0</v>
      </c>
      <c r="DU21" s="143">
        <f ca="1">IFERROR(Costs!DI15/(1+Inputs!$G$30*Taxes!DI$9*Taxes!DI$10),0)</f>
        <v>0</v>
      </c>
      <c r="DV21" s="143">
        <f ca="1">IFERROR(Costs!DJ15/(1+Inputs!$G$30*Taxes!DJ$9*Taxes!DJ$10),0)</f>
        <v>0</v>
      </c>
      <c r="DW21" s="143">
        <f ca="1">IFERROR(Costs!DK15/(1+Inputs!$G$30*Taxes!DK$9*Taxes!DK$10),0)</f>
        <v>0</v>
      </c>
      <c r="DX21" s="143">
        <f ca="1">IFERROR(Costs!DL15/(1+Inputs!$G$30*Taxes!DL$9*Taxes!DL$10),0)</f>
        <v>0</v>
      </c>
      <c r="DY21" s="143">
        <f ca="1">IFERROR(Costs!DM15/(1+Inputs!$G$30*Taxes!DM$9*Taxes!DM$10),0)</f>
        <v>0</v>
      </c>
      <c r="DZ21" s="143">
        <f ca="1">IFERROR(Costs!DN15/(1+Inputs!$G$30*Taxes!DN$9*Taxes!DN$10),0)</f>
        <v>0</v>
      </c>
      <c r="EA21" s="143">
        <f ca="1">IFERROR(Costs!DO15/(1+Inputs!$G$30*Taxes!DO$9*Taxes!DO$10),0)</f>
        <v>0</v>
      </c>
      <c r="EB21" s="143">
        <f ca="1">IFERROR(Costs!DP15/(1+Inputs!$G$30*Taxes!DP$9*Taxes!DP$10),0)</f>
        <v>0</v>
      </c>
      <c r="EC21" s="143">
        <f ca="1">IFERROR(Costs!DQ15/(1+Inputs!$G$30*Taxes!DQ$9*Taxes!DQ$10),0)</f>
        <v>0</v>
      </c>
      <c r="ED21" s="143">
        <f ca="1">IFERROR(Costs!DR15/(1+Inputs!$G$30*Taxes!DR$9*Taxes!DR$10),0)</f>
        <v>0</v>
      </c>
      <c r="EE21" s="143">
        <f ca="1">IFERROR(Costs!DS15/(1+Inputs!$G$30*Taxes!DS$9*Taxes!DS$10),0)</f>
        <v>0</v>
      </c>
      <c r="EF21" s="143">
        <f ca="1">IFERROR(Costs!DT15/(1+Inputs!$G$30*Taxes!DT$9*Taxes!DT$10),0)</f>
        <v>0</v>
      </c>
      <c r="EG21" s="143">
        <f ca="1">IFERROR(Costs!DU15/(1+Inputs!$G$30*Taxes!DU$9*Taxes!DU$10),0)</f>
        <v>0</v>
      </c>
    </row>
    <row r="22" spans="1:137" ht="13.5" customHeight="1">
      <c r="A22" s="21"/>
      <c r="B22" s="247"/>
      <c r="C22" s="190" t="s">
        <v>156</v>
      </c>
      <c r="D22" s="79" t="s">
        <v>77</v>
      </c>
      <c r="E22" s="121"/>
      <c r="F22" s="242">
        <f t="shared" ca="1" si="10"/>
        <v>0</v>
      </c>
      <c r="G22" s="76">
        <f t="shared" ref="G22:P22" ca="1" si="14">SUMIF($R$6:$EG$6,G$6,$R22:$EG22)</f>
        <v>0</v>
      </c>
      <c r="H22" s="76">
        <f t="shared" ca="1" si="14"/>
        <v>0</v>
      </c>
      <c r="I22" s="76">
        <f t="shared" ca="1" si="14"/>
        <v>0</v>
      </c>
      <c r="J22" s="76">
        <f t="shared" ca="1" si="14"/>
        <v>0</v>
      </c>
      <c r="K22" s="76">
        <f t="shared" ca="1" si="14"/>
        <v>0</v>
      </c>
      <c r="L22" s="76">
        <f t="shared" ca="1" si="14"/>
        <v>0</v>
      </c>
      <c r="M22" s="76">
        <f t="shared" ca="1" si="14"/>
        <v>0</v>
      </c>
      <c r="N22" s="76">
        <f t="shared" ca="1" si="14"/>
        <v>0</v>
      </c>
      <c r="O22" s="76">
        <f t="shared" ca="1" si="14"/>
        <v>0</v>
      </c>
      <c r="P22" s="76">
        <f t="shared" ca="1" si="14"/>
        <v>0</v>
      </c>
      <c r="Q22" s="121"/>
      <c r="R22" s="143">
        <f ca="1">IFERROR(Costs!F16/(1+Inputs!$G$30*Taxes!F$9*Taxes!F$10),0)</f>
        <v>0</v>
      </c>
      <c r="S22" s="143">
        <f ca="1">IFERROR(Costs!G16/(1+Inputs!$G$30*Taxes!G$9*Taxes!G$10),0)</f>
        <v>0</v>
      </c>
      <c r="T22" s="143">
        <f ca="1">IFERROR(Costs!H16/(1+Inputs!$G$30*Taxes!H$9*Taxes!H$10),0)</f>
        <v>0</v>
      </c>
      <c r="U22" s="143">
        <f ca="1">IFERROR(Costs!I16/(1+Inputs!$G$30*Taxes!I$9*Taxes!I$10),0)</f>
        <v>0</v>
      </c>
      <c r="V22" s="143">
        <f ca="1">IFERROR(Costs!J16/(1+Inputs!$G$30*Taxes!J$9*Taxes!J$10),0)</f>
        <v>0</v>
      </c>
      <c r="W22" s="143">
        <f ca="1">IFERROR(Costs!K16/(1+Inputs!$G$30*Taxes!K$9*Taxes!K$10),0)</f>
        <v>0</v>
      </c>
      <c r="X22" s="143">
        <f ca="1">IFERROR(Costs!L16/(1+Inputs!$G$30*Taxes!L$9*Taxes!L$10),0)</f>
        <v>0</v>
      </c>
      <c r="Y22" s="143">
        <f ca="1">IFERROR(Costs!M16/(1+Inputs!$G$30*Taxes!M$9*Taxes!M$10),0)</f>
        <v>0</v>
      </c>
      <c r="Z22" s="143">
        <f ca="1">IFERROR(Costs!N16/(1+Inputs!$G$30*Taxes!N$9*Taxes!N$10),0)</f>
        <v>0</v>
      </c>
      <c r="AA22" s="143">
        <f ca="1">IFERROR(Costs!O16/(1+Inputs!$G$30*Taxes!O$9*Taxes!O$10),0)</f>
        <v>0</v>
      </c>
      <c r="AB22" s="143">
        <f ca="1">IFERROR(Costs!P16/(1+Inputs!$G$30*Taxes!P$9*Taxes!P$10),0)</f>
        <v>0</v>
      </c>
      <c r="AC22" s="143">
        <f ca="1">IFERROR(Costs!Q16/(1+Inputs!$G$30*Taxes!Q$9*Taxes!Q$10),0)</f>
        <v>0</v>
      </c>
      <c r="AD22" s="143">
        <f ca="1">IFERROR(Costs!R16/(1+Inputs!$G$30*Taxes!R$9*Taxes!R$10),0)</f>
        <v>0</v>
      </c>
      <c r="AE22" s="143">
        <f ca="1">IFERROR(Costs!S16/(1+Inputs!$G$30*Taxes!S$9*Taxes!S$10),0)</f>
        <v>0</v>
      </c>
      <c r="AF22" s="143">
        <f ca="1">IFERROR(Costs!T16/(1+Inputs!$G$30*Taxes!T$9*Taxes!T$10),0)</f>
        <v>0</v>
      </c>
      <c r="AG22" s="143">
        <f ca="1">IFERROR(Costs!U16/(1+Inputs!$G$30*Taxes!U$9*Taxes!U$10),0)</f>
        <v>0</v>
      </c>
      <c r="AH22" s="143">
        <f ca="1">IFERROR(Costs!V16/(1+Inputs!$G$30*Taxes!V$9*Taxes!V$10),0)</f>
        <v>0</v>
      </c>
      <c r="AI22" s="143">
        <f ca="1">IFERROR(Costs!W16/(1+Inputs!$G$30*Taxes!W$9*Taxes!W$10),0)</f>
        <v>0</v>
      </c>
      <c r="AJ22" s="143">
        <f ca="1">IFERROR(Costs!X16/(1+Inputs!$G$30*Taxes!X$9*Taxes!X$10),0)</f>
        <v>0</v>
      </c>
      <c r="AK22" s="143">
        <f ca="1">IFERROR(Costs!Y16/(1+Inputs!$G$30*Taxes!Y$9*Taxes!Y$10),0)</f>
        <v>0</v>
      </c>
      <c r="AL22" s="143">
        <f ca="1">IFERROR(Costs!Z16/(1+Inputs!$G$30*Taxes!Z$9*Taxes!Z$10),0)</f>
        <v>0</v>
      </c>
      <c r="AM22" s="143">
        <f ca="1">IFERROR(Costs!AA16/(1+Inputs!$G$30*Taxes!AA$9*Taxes!AA$10),0)</f>
        <v>0</v>
      </c>
      <c r="AN22" s="143">
        <f ca="1">IFERROR(Costs!AB16/(1+Inputs!$G$30*Taxes!AB$9*Taxes!AB$10),0)</f>
        <v>0</v>
      </c>
      <c r="AO22" s="143">
        <f ca="1">IFERROR(Costs!AC16/(1+Inputs!$G$30*Taxes!AC$9*Taxes!AC$10),0)</f>
        <v>0</v>
      </c>
      <c r="AP22" s="143">
        <f ca="1">IFERROR(Costs!AD16/(1+Inputs!$G$30*Taxes!AD$9*Taxes!AD$10),0)</f>
        <v>0</v>
      </c>
      <c r="AQ22" s="143">
        <f ca="1">IFERROR(Costs!AE16/(1+Inputs!$G$30*Taxes!AE$9*Taxes!AE$10),0)</f>
        <v>0</v>
      </c>
      <c r="AR22" s="143">
        <f ca="1">IFERROR(Costs!AF16/(1+Inputs!$G$30*Taxes!AF$9*Taxes!AF$10),0)</f>
        <v>0</v>
      </c>
      <c r="AS22" s="143">
        <f ca="1">IFERROR(Costs!AG16/(1+Inputs!$G$30*Taxes!AG$9*Taxes!AG$10),0)</f>
        <v>0</v>
      </c>
      <c r="AT22" s="143">
        <f ca="1">IFERROR(Costs!AH16/(1+Inputs!$G$30*Taxes!AH$9*Taxes!AH$10),0)</f>
        <v>0</v>
      </c>
      <c r="AU22" s="143">
        <f ca="1">IFERROR(Costs!AI16/(1+Inputs!$G$30*Taxes!AI$9*Taxes!AI$10),0)</f>
        <v>0</v>
      </c>
      <c r="AV22" s="143">
        <f ca="1">IFERROR(Costs!AJ16/(1+Inputs!$G$30*Taxes!AJ$9*Taxes!AJ$10),0)</f>
        <v>0</v>
      </c>
      <c r="AW22" s="143">
        <f ca="1">IFERROR(Costs!AK16/(1+Inputs!$G$30*Taxes!AK$9*Taxes!AK$10),0)</f>
        <v>0</v>
      </c>
      <c r="AX22" s="143">
        <f ca="1">IFERROR(Costs!AL16/(1+Inputs!$G$30*Taxes!AL$9*Taxes!AL$10),0)</f>
        <v>0</v>
      </c>
      <c r="AY22" s="143">
        <f ca="1">IFERROR(Costs!AM16/(1+Inputs!$G$30*Taxes!AM$9*Taxes!AM$10),0)</f>
        <v>0</v>
      </c>
      <c r="AZ22" s="143">
        <f ca="1">IFERROR(Costs!AN16/(1+Inputs!$G$30*Taxes!AN$9*Taxes!AN$10),0)</f>
        <v>0</v>
      </c>
      <c r="BA22" s="143">
        <f ca="1">IFERROR(Costs!AO16/(1+Inputs!$G$30*Taxes!AO$9*Taxes!AO$10),0)</f>
        <v>0</v>
      </c>
      <c r="BB22" s="143">
        <f ca="1">IFERROR(Costs!AP16/(1+Inputs!$G$30*Taxes!AP$9*Taxes!AP$10),0)</f>
        <v>0</v>
      </c>
      <c r="BC22" s="143">
        <f ca="1">IFERROR(Costs!AQ16/(1+Inputs!$G$30*Taxes!AQ$9*Taxes!AQ$10),0)</f>
        <v>0</v>
      </c>
      <c r="BD22" s="143">
        <f ca="1">IFERROR(Costs!AR16/(1+Inputs!$G$30*Taxes!AR$9*Taxes!AR$10),0)</f>
        <v>0</v>
      </c>
      <c r="BE22" s="143">
        <f ca="1">IFERROR(Costs!AS16/(1+Inputs!$G$30*Taxes!AS$9*Taxes!AS$10),0)</f>
        <v>0</v>
      </c>
      <c r="BF22" s="143">
        <f ca="1">IFERROR(Costs!AT16/(1+Inputs!$G$30*Taxes!AT$9*Taxes!AT$10),0)</f>
        <v>0</v>
      </c>
      <c r="BG22" s="143">
        <f ca="1">IFERROR(Costs!AU16/(1+Inputs!$G$30*Taxes!AU$9*Taxes!AU$10),0)</f>
        <v>0</v>
      </c>
      <c r="BH22" s="143">
        <f ca="1">IFERROR(Costs!AV16/(1+Inputs!$G$30*Taxes!AV$9*Taxes!AV$10),0)</f>
        <v>0</v>
      </c>
      <c r="BI22" s="143">
        <f ca="1">IFERROR(Costs!AW16/(1+Inputs!$G$30*Taxes!AW$9*Taxes!AW$10),0)</f>
        <v>0</v>
      </c>
      <c r="BJ22" s="143">
        <f ca="1">IFERROR(Costs!AX16/(1+Inputs!$G$30*Taxes!AX$9*Taxes!AX$10),0)</f>
        <v>0</v>
      </c>
      <c r="BK22" s="143">
        <f ca="1">IFERROR(Costs!AY16/(1+Inputs!$G$30*Taxes!AY$9*Taxes!AY$10),0)</f>
        <v>0</v>
      </c>
      <c r="BL22" s="143">
        <f ca="1">IFERROR(Costs!AZ16/(1+Inputs!$G$30*Taxes!AZ$9*Taxes!AZ$10),0)</f>
        <v>0</v>
      </c>
      <c r="BM22" s="143">
        <f ca="1">IFERROR(Costs!BA16/(1+Inputs!$G$30*Taxes!BA$9*Taxes!BA$10),0)</f>
        <v>0</v>
      </c>
      <c r="BN22" s="143">
        <f ca="1">IFERROR(Costs!BB16/(1+Inputs!$G$30*Taxes!BB$9*Taxes!BB$10),0)</f>
        <v>0</v>
      </c>
      <c r="BO22" s="143">
        <f ca="1">IFERROR(Costs!BC16/(1+Inputs!$G$30*Taxes!BC$9*Taxes!BC$10),0)</f>
        <v>0</v>
      </c>
      <c r="BP22" s="143">
        <f ca="1">IFERROR(Costs!BD16/(1+Inputs!$G$30*Taxes!BD$9*Taxes!BD$10),0)</f>
        <v>0</v>
      </c>
      <c r="BQ22" s="143">
        <f ca="1">IFERROR(Costs!BE16/(1+Inputs!$G$30*Taxes!BE$9*Taxes!BE$10),0)</f>
        <v>0</v>
      </c>
      <c r="BR22" s="143">
        <f ca="1">IFERROR(Costs!BF16/(1+Inputs!$G$30*Taxes!BF$9*Taxes!BF$10),0)</f>
        <v>0</v>
      </c>
      <c r="BS22" s="143">
        <f ca="1">IFERROR(Costs!BG16/(1+Inputs!$G$30*Taxes!BG$9*Taxes!BG$10),0)</f>
        <v>0</v>
      </c>
      <c r="BT22" s="143">
        <f ca="1">IFERROR(Costs!BH16/(1+Inputs!$G$30*Taxes!BH$9*Taxes!BH$10),0)</f>
        <v>0</v>
      </c>
      <c r="BU22" s="143">
        <f ca="1">IFERROR(Costs!BI16/(1+Inputs!$G$30*Taxes!BI$9*Taxes!BI$10),0)</f>
        <v>0</v>
      </c>
      <c r="BV22" s="143">
        <f ca="1">IFERROR(Costs!BJ16/(1+Inputs!$G$30*Taxes!BJ$9*Taxes!BJ$10),0)</f>
        <v>0</v>
      </c>
      <c r="BW22" s="143">
        <f ca="1">IFERROR(Costs!BK16/(1+Inputs!$G$30*Taxes!BK$9*Taxes!BK$10),0)</f>
        <v>0</v>
      </c>
      <c r="BX22" s="143">
        <f ca="1">IFERROR(Costs!BL16/(1+Inputs!$G$30*Taxes!BL$9*Taxes!BL$10),0)</f>
        <v>0</v>
      </c>
      <c r="BY22" s="143">
        <f ca="1">IFERROR(Costs!BM16/(1+Inputs!$G$30*Taxes!BM$9*Taxes!BM$10),0)</f>
        <v>0</v>
      </c>
      <c r="BZ22" s="143">
        <f ca="1">IFERROR(Costs!BN16/(1+Inputs!$G$30*Taxes!BN$9*Taxes!BN$10),0)</f>
        <v>0</v>
      </c>
      <c r="CA22" s="143">
        <f ca="1">IFERROR(Costs!BO16/(1+Inputs!$G$30*Taxes!BO$9*Taxes!BO$10),0)</f>
        <v>0</v>
      </c>
      <c r="CB22" s="143">
        <f ca="1">IFERROR(Costs!BP16/(1+Inputs!$G$30*Taxes!BP$9*Taxes!BP$10),0)</f>
        <v>0</v>
      </c>
      <c r="CC22" s="143">
        <f ca="1">IFERROR(Costs!BQ16/(1+Inputs!$G$30*Taxes!BQ$9*Taxes!BQ$10),0)</f>
        <v>0</v>
      </c>
      <c r="CD22" s="143">
        <f ca="1">IFERROR(Costs!BR16/(1+Inputs!$G$30*Taxes!BR$9*Taxes!BR$10),0)</f>
        <v>0</v>
      </c>
      <c r="CE22" s="143">
        <f ca="1">IFERROR(Costs!BS16/(1+Inputs!$G$30*Taxes!BS$9*Taxes!BS$10),0)</f>
        <v>0</v>
      </c>
      <c r="CF22" s="143">
        <f ca="1">IFERROR(Costs!BT16/(1+Inputs!$G$30*Taxes!BT$9*Taxes!BT$10),0)</f>
        <v>0</v>
      </c>
      <c r="CG22" s="143">
        <f ca="1">IFERROR(Costs!BU16/(1+Inputs!$G$30*Taxes!BU$9*Taxes!BU$10),0)</f>
        <v>0</v>
      </c>
      <c r="CH22" s="143">
        <f ca="1">IFERROR(Costs!BV16/(1+Inputs!$G$30*Taxes!BV$9*Taxes!BV$10),0)</f>
        <v>0</v>
      </c>
      <c r="CI22" s="143">
        <f ca="1">IFERROR(Costs!BW16/(1+Inputs!$G$30*Taxes!BW$9*Taxes!BW$10),0)</f>
        <v>0</v>
      </c>
      <c r="CJ22" s="143">
        <f ca="1">IFERROR(Costs!BX16/(1+Inputs!$G$30*Taxes!BX$9*Taxes!BX$10),0)</f>
        <v>0</v>
      </c>
      <c r="CK22" s="143">
        <f ca="1">IFERROR(Costs!BY16/(1+Inputs!$G$30*Taxes!BY$9*Taxes!BY$10),0)</f>
        <v>0</v>
      </c>
      <c r="CL22" s="143">
        <f ca="1">IFERROR(Costs!BZ16/(1+Inputs!$G$30*Taxes!BZ$9*Taxes!BZ$10),0)</f>
        <v>0</v>
      </c>
      <c r="CM22" s="143">
        <f ca="1">IFERROR(Costs!CA16/(1+Inputs!$G$30*Taxes!CA$9*Taxes!CA$10),0)</f>
        <v>0</v>
      </c>
      <c r="CN22" s="143">
        <f ca="1">IFERROR(Costs!CB16/(1+Inputs!$G$30*Taxes!CB$9*Taxes!CB$10),0)</f>
        <v>0</v>
      </c>
      <c r="CO22" s="143">
        <f ca="1">IFERROR(Costs!CC16/(1+Inputs!$G$30*Taxes!CC$9*Taxes!CC$10),0)</f>
        <v>0</v>
      </c>
      <c r="CP22" s="143">
        <f ca="1">IFERROR(Costs!CD16/(1+Inputs!$G$30*Taxes!CD$9*Taxes!CD$10),0)</f>
        <v>0</v>
      </c>
      <c r="CQ22" s="143">
        <f ca="1">IFERROR(Costs!CE16/(1+Inputs!$G$30*Taxes!CE$9*Taxes!CE$10),0)</f>
        <v>0</v>
      </c>
      <c r="CR22" s="143">
        <f ca="1">IFERROR(Costs!CF16/(1+Inputs!$G$30*Taxes!CF$9*Taxes!CF$10),0)</f>
        <v>0</v>
      </c>
      <c r="CS22" s="143">
        <f ca="1">IFERROR(Costs!CG16/(1+Inputs!$G$30*Taxes!CG$9*Taxes!CG$10),0)</f>
        <v>0</v>
      </c>
      <c r="CT22" s="143">
        <f ca="1">IFERROR(Costs!CH16/(1+Inputs!$G$30*Taxes!CH$9*Taxes!CH$10),0)</f>
        <v>0</v>
      </c>
      <c r="CU22" s="143">
        <f ca="1">IFERROR(Costs!CI16/(1+Inputs!$G$30*Taxes!CI$9*Taxes!CI$10),0)</f>
        <v>0</v>
      </c>
      <c r="CV22" s="143">
        <f ca="1">IFERROR(Costs!CJ16/(1+Inputs!$G$30*Taxes!CJ$9*Taxes!CJ$10),0)</f>
        <v>0</v>
      </c>
      <c r="CW22" s="143">
        <f ca="1">IFERROR(Costs!CK16/(1+Inputs!$G$30*Taxes!CK$9*Taxes!CK$10),0)</f>
        <v>0</v>
      </c>
      <c r="CX22" s="143">
        <f ca="1">IFERROR(Costs!CL16/(1+Inputs!$G$30*Taxes!CL$9*Taxes!CL$10),0)</f>
        <v>0</v>
      </c>
      <c r="CY22" s="143">
        <f ca="1">IFERROR(Costs!CM16/(1+Inputs!$G$30*Taxes!CM$9*Taxes!CM$10),0)</f>
        <v>0</v>
      </c>
      <c r="CZ22" s="143">
        <f ca="1">IFERROR(Costs!CN16/(1+Inputs!$G$30*Taxes!CN$9*Taxes!CN$10),0)</f>
        <v>0</v>
      </c>
      <c r="DA22" s="143">
        <f ca="1">IFERROR(Costs!CO16/(1+Inputs!$G$30*Taxes!CO$9*Taxes!CO$10),0)</f>
        <v>0</v>
      </c>
      <c r="DB22" s="143">
        <f ca="1">IFERROR(Costs!CP16/(1+Inputs!$G$30*Taxes!CP$9*Taxes!CP$10),0)</f>
        <v>0</v>
      </c>
      <c r="DC22" s="143">
        <f ca="1">IFERROR(Costs!CQ16/(1+Inputs!$G$30*Taxes!CQ$9*Taxes!CQ$10),0)</f>
        <v>0</v>
      </c>
      <c r="DD22" s="143">
        <f ca="1">IFERROR(Costs!CR16/(1+Inputs!$G$30*Taxes!CR$9*Taxes!CR$10),0)</f>
        <v>0</v>
      </c>
      <c r="DE22" s="143">
        <f ca="1">IFERROR(Costs!CS16/(1+Inputs!$G$30*Taxes!CS$9*Taxes!CS$10),0)</f>
        <v>0</v>
      </c>
      <c r="DF22" s="143">
        <f ca="1">IFERROR(Costs!CT16/(1+Inputs!$G$30*Taxes!CT$9*Taxes!CT$10),0)</f>
        <v>0</v>
      </c>
      <c r="DG22" s="143">
        <f ca="1">IFERROR(Costs!CU16/(1+Inputs!$G$30*Taxes!CU$9*Taxes!CU$10),0)</f>
        <v>0</v>
      </c>
      <c r="DH22" s="143">
        <f ca="1">IFERROR(Costs!CV16/(1+Inputs!$G$30*Taxes!CV$9*Taxes!CV$10),0)</f>
        <v>0</v>
      </c>
      <c r="DI22" s="143">
        <f ca="1">IFERROR(Costs!CW16/(1+Inputs!$G$30*Taxes!CW$9*Taxes!CW$10),0)</f>
        <v>0</v>
      </c>
      <c r="DJ22" s="143">
        <f ca="1">IFERROR(Costs!CX16/(1+Inputs!$G$30*Taxes!CX$9*Taxes!CX$10),0)</f>
        <v>0</v>
      </c>
      <c r="DK22" s="143">
        <f ca="1">IFERROR(Costs!CY16/(1+Inputs!$G$30*Taxes!CY$9*Taxes!CY$10),0)</f>
        <v>0</v>
      </c>
      <c r="DL22" s="143">
        <f ca="1">IFERROR(Costs!CZ16/(1+Inputs!$G$30*Taxes!CZ$9*Taxes!CZ$10),0)</f>
        <v>0</v>
      </c>
      <c r="DM22" s="143">
        <f ca="1">IFERROR(Costs!DA16/(1+Inputs!$G$30*Taxes!DA$9*Taxes!DA$10),0)</f>
        <v>0</v>
      </c>
      <c r="DN22" s="143">
        <f ca="1">IFERROR(Costs!DB16/(1+Inputs!$G$30*Taxes!DB$9*Taxes!DB$10),0)</f>
        <v>0</v>
      </c>
      <c r="DO22" s="143">
        <f ca="1">IFERROR(Costs!DC16/(1+Inputs!$G$30*Taxes!DC$9*Taxes!DC$10),0)</f>
        <v>0</v>
      </c>
      <c r="DP22" s="143">
        <f ca="1">IFERROR(Costs!DD16/(1+Inputs!$G$30*Taxes!DD$9*Taxes!DD$10),0)</f>
        <v>0</v>
      </c>
      <c r="DQ22" s="143">
        <f ca="1">IFERROR(Costs!DE16/(1+Inputs!$G$30*Taxes!DE$9*Taxes!DE$10),0)</f>
        <v>0</v>
      </c>
      <c r="DR22" s="143">
        <f ca="1">IFERROR(Costs!DF16/(1+Inputs!$G$30*Taxes!DF$9*Taxes!DF$10),0)</f>
        <v>0</v>
      </c>
      <c r="DS22" s="143">
        <f ca="1">IFERROR(Costs!DG16/(1+Inputs!$G$30*Taxes!DG$9*Taxes!DG$10),0)</f>
        <v>0</v>
      </c>
      <c r="DT22" s="143">
        <f ca="1">IFERROR(Costs!DH16/(1+Inputs!$G$30*Taxes!DH$9*Taxes!DH$10),0)</f>
        <v>0</v>
      </c>
      <c r="DU22" s="143">
        <f ca="1">IFERROR(Costs!DI16/(1+Inputs!$G$30*Taxes!DI$9*Taxes!DI$10),0)</f>
        <v>0</v>
      </c>
      <c r="DV22" s="143">
        <f ca="1">IFERROR(Costs!DJ16/(1+Inputs!$G$30*Taxes!DJ$9*Taxes!DJ$10),0)</f>
        <v>0</v>
      </c>
      <c r="DW22" s="143">
        <f ca="1">IFERROR(Costs!DK16/(1+Inputs!$G$30*Taxes!DK$9*Taxes!DK$10),0)</f>
        <v>0</v>
      </c>
      <c r="DX22" s="143">
        <f ca="1">IFERROR(Costs!DL16/(1+Inputs!$G$30*Taxes!DL$9*Taxes!DL$10),0)</f>
        <v>0</v>
      </c>
      <c r="DY22" s="143">
        <f ca="1">IFERROR(Costs!DM16/(1+Inputs!$G$30*Taxes!DM$9*Taxes!DM$10),0)</f>
        <v>0</v>
      </c>
      <c r="DZ22" s="143">
        <f ca="1">IFERROR(Costs!DN16/(1+Inputs!$G$30*Taxes!DN$9*Taxes!DN$10),0)</f>
        <v>0</v>
      </c>
      <c r="EA22" s="143">
        <f ca="1">IFERROR(Costs!DO16/(1+Inputs!$G$30*Taxes!DO$9*Taxes!DO$10),0)</f>
        <v>0</v>
      </c>
      <c r="EB22" s="143">
        <f ca="1">IFERROR(Costs!DP16/(1+Inputs!$G$30*Taxes!DP$9*Taxes!DP$10),0)</f>
        <v>0</v>
      </c>
      <c r="EC22" s="143">
        <f ca="1">IFERROR(Costs!DQ16/(1+Inputs!$G$30*Taxes!DQ$9*Taxes!DQ$10),0)</f>
        <v>0</v>
      </c>
      <c r="ED22" s="143">
        <f ca="1">IFERROR(Costs!DR16/(1+Inputs!$G$30*Taxes!DR$9*Taxes!DR$10),0)</f>
        <v>0</v>
      </c>
      <c r="EE22" s="143">
        <f ca="1">IFERROR(Costs!DS16/(1+Inputs!$G$30*Taxes!DS$9*Taxes!DS$10),0)</f>
        <v>0</v>
      </c>
      <c r="EF22" s="143">
        <f ca="1">IFERROR(Costs!DT16/(1+Inputs!$G$30*Taxes!DT$9*Taxes!DT$10),0)</f>
        <v>0</v>
      </c>
      <c r="EG22" s="143">
        <f ca="1">IFERROR(Costs!DU16/(1+Inputs!$G$30*Taxes!DU$9*Taxes!DU$10),0)</f>
        <v>0</v>
      </c>
    </row>
    <row r="23" spans="1:137" ht="13.5" customHeight="1">
      <c r="A23" s="21"/>
      <c r="B23" s="247"/>
      <c r="C23" s="190" t="s">
        <v>158</v>
      </c>
      <c r="D23" s="79" t="s">
        <v>77</v>
      </c>
      <c r="E23" s="121"/>
      <c r="F23" s="242">
        <f t="shared" ca="1" si="10"/>
        <v>0</v>
      </c>
      <c r="G23" s="76">
        <f t="shared" ref="G23:P23" ca="1" si="15">SUMIF($R$6:$EG$6,G$6,$R23:$EG23)</f>
        <v>0</v>
      </c>
      <c r="H23" s="76">
        <f t="shared" ca="1" si="15"/>
        <v>0</v>
      </c>
      <c r="I23" s="76">
        <f t="shared" ca="1" si="15"/>
        <v>0</v>
      </c>
      <c r="J23" s="76">
        <f t="shared" ca="1" si="15"/>
        <v>0</v>
      </c>
      <c r="K23" s="76">
        <f t="shared" ca="1" si="15"/>
        <v>0</v>
      </c>
      <c r="L23" s="76">
        <f t="shared" ca="1" si="15"/>
        <v>0</v>
      </c>
      <c r="M23" s="76">
        <f t="shared" ca="1" si="15"/>
        <v>0</v>
      </c>
      <c r="N23" s="76">
        <f t="shared" ca="1" si="15"/>
        <v>0</v>
      </c>
      <c r="O23" s="76">
        <f t="shared" ca="1" si="15"/>
        <v>0</v>
      </c>
      <c r="P23" s="76">
        <f t="shared" ca="1" si="15"/>
        <v>0</v>
      </c>
      <c r="Q23" s="121"/>
      <c r="R23" s="143">
        <f ca="1">IFERROR(Costs!F17/(1+Inputs!$G$30*Taxes!F$9*Taxes!F$10),0)</f>
        <v>0</v>
      </c>
      <c r="S23" s="143">
        <f ca="1">IFERROR(Costs!G17/(1+Inputs!$G$30*Taxes!G$9*Taxes!G$10),0)</f>
        <v>0</v>
      </c>
      <c r="T23" s="143">
        <f ca="1">IFERROR(Costs!H17/(1+Inputs!$G$30*Taxes!H$9*Taxes!H$10),0)</f>
        <v>0</v>
      </c>
      <c r="U23" s="143">
        <f ca="1">IFERROR(Costs!I17/(1+Inputs!$G$30*Taxes!I$9*Taxes!I$10),0)</f>
        <v>0</v>
      </c>
      <c r="V23" s="143">
        <f ca="1">IFERROR(Costs!J17/(1+Inputs!$G$30*Taxes!J$9*Taxes!J$10),0)</f>
        <v>0</v>
      </c>
      <c r="W23" s="143">
        <f ca="1">IFERROR(Costs!K17/(1+Inputs!$G$30*Taxes!K$9*Taxes!K$10),0)</f>
        <v>0</v>
      </c>
      <c r="X23" s="143">
        <f ca="1">IFERROR(Costs!L17/(1+Inputs!$G$30*Taxes!L$9*Taxes!L$10),0)</f>
        <v>0</v>
      </c>
      <c r="Y23" s="143">
        <f ca="1">IFERROR(Costs!M17/(1+Inputs!$G$30*Taxes!M$9*Taxes!M$10),0)</f>
        <v>0</v>
      </c>
      <c r="Z23" s="143">
        <f ca="1">IFERROR(Costs!N17/(1+Inputs!$G$30*Taxes!N$9*Taxes!N$10),0)</f>
        <v>0</v>
      </c>
      <c r="AA23" s="143">
        <f ca="1">IFERROR(Costs!O17/(1+Inputs!$G$30*Taxes!O$9*Taxes!O$10),0)</f>
        <v>0</v>
      </c>
      <c r="AB23" s="143">
        <f ca="1">IFERROR(Costs!P17/(1+Inputs!$G$30*Taxes!P$9*Taxes!P$10),0)</f>
        <v>0</v>
      </c>
      <c r="AC23" s="143">
        <f ca="1">IFERROR(Costs!Q17/(1+Inputs!$G$30*Taxes!Q$9*Taxes!Q$10),0)</f>
        <v>0</v>
      </c>
      <c r="AD23" s="143">
        <f ca="1">IFERROR(Costs!R17/(1+Inputs!$G$30*Taxes!R$9*Taxes!R$10),0)</f>
        <v>0</v>
      </c>
      <c r="AE23" s="143">
        <f ca="1">IFERROR(Costs!S17/(1+Inputs!$G$30*Taxes!S$9*Taxes!S$10),0)</f>
        <v>0</v>
      </c>
      <c r="AF23" s="143">
        <f ca="1">IFERROR(Costs!T17/(1+Inputs!$G$30*Taxes!T$9*Taxes!T$10),0)</f>
        <v>0</v>
      </c>
      <c r="AG23" s="143">
        <f ca="1">IFERROR(Costs!U17/(1+Inputs!$G$30*Taxes!U$9*Taxes!U$10),0)</f>
        <v>0</v>
      </c>
      <c r="AH23" s="143">
        <f ca="1">IFERROR(Costs!V17/(1+Inputs!$G$30*Taxes!V$9*Taxes!V$10),0)</f>
        <v>0</v>
      </c>
      <c r="AI23" s="143">
        <f ca="1">IFERROR(Costs!W17/(1+Inputs!$G$30*Taxes!W$9*Taxes!W$10),0)</f>
        <v>0</v>
      </c>
      <c r="AJ23" s="143">
        <f ca="1">IFERROR(Costs!X17/(1+Inputs!$G$30*Taxes!X$9*Taxes!X$10),0)</f>
        <v>0</v>
      </c>
      <c r="AK23" s="143">
        <f ca="1">IFERROR(Costs!Y17/(1+Inputs!$G$30*Taxes!Y$9*Taxes!Y$10),0)</f>
        <v>0</v>
      </c>
      <c r="AL23" s="143">
        <f ca="1">IFERROR(Costs!Z17/(1+Inputs!$G$30*Taxes!Z$9*Taxes!Z$10),0)</f>
        <v>0</v>
      </c>
      <c r="AM23" s="143">
        <f ca="1">IFERROR(Costs!AA17/(1+Inputs!$G$30*Taxes!AA$9*Taxes!AA$10),0)</f>
        <v>0</v>
      </c>
      <c r="AN23" s="143">
        <f ca="1">IFERROR(Costs!AB17/(1+Inputs!$G$30*Taxes!AB$9*Taxes!AB$10),0)</f>
        <v>0</v>
      </c>
      <c r="AO23" s="143">
        <f ca="1">IFERROR(Costs!AC17/(1+Inputs!$G$30*Taxes!AC$9*Taxes!AC$10),0)</f>
        <v>0</v>
      </c>
      <c r="AP23" s="143">
        <f ca="1">IFERROR(Costs!AD17/(1+Inputs!$G$30*Taxes!AD$9*Taxes!AD$10),0)</f>
        <v>0</v>
      </c>
      <c r="AQ23" s="143">
        <f ca="1">IFERROR(Costs!AE17/(1+Inputs!$G$30*Taxes!AE$9*Taxes!AE$10),0)</f>
        <v>0</v>
      </c>
      <c r="AR23" s="143">
        <f ca="1">IFERROR(Costs!AF17/(1+Inputs!$G$30*Taxes!AF$9*Taxes!AF$10),0)</f>
        <v>0</v>
      </c>
      <c r="AS23" s="143">
        <f ca="1">IFERROR(Costs!AG17/(1+Inputs!$G$30*Taxes!AG$9*Taxes!AG$10),0)</f>
        <v>0</v>
      </c>
      <c r="AT23" s="143">
        <f ca="1">IFERROR(Costs!AH17/(1+Inputs!$G$30*Taxes!AH$9*Taxes!AH$10),0)</f>
        <v>0</v>
      </c>
      <c r="AU23" s="143">
        <f ca="1">IFERROR(Costs!AI17/(1+Inputs!$G$30*Taxes!AI$9*Taxes!AI$10),0)</f>
        <v>0</v>
      </c>
      <c r="AV23" s="143">
        <f ca="1">IFERROR(Costs!AJ17/(1+Inputs!$G$30*Taxes!AJ$9*Taxes!AJ$10),0)</f>
        <v>0</v>
      </c>
      <c r="AW23" s="143">
        <f ca="1">IFERROR(Costs!AK17/(1+Inputs!$G$30*Taxes!AK$9*Taxes!AK$10),0)</f>
        <v>0</v>
      </c>
      <c r="AX23" s="143">
        <f ca="1">IFERROR(Costs!AL17/(1+Inputs!$G$30*Taxes!AL$9*Taxes!AL$10),0)</f>
        <v>0</v>
      </c>
      <c r="AY23" s="143">
        <f ca="1">IFERROR(Costs!AM17/(1+Inputs!$G$30*Taxes!AM$9*Taxes!AM$10),0)</f>
        <v>0</v>
      </c>
      <c r="AZ23" s="143">
        <f ca="1">IFERROR(Costs!AN17/(1+Inputs!$G$30*Taxes!AN$9*Taxes!AN$10),0)</f>
        <v>0</v>
      </c>
      <c r="BA23" s="143">
        <f ca="1">IFERROR(Costs!AO17/(1+Inputs!$G$30*Taxes!AO$9*Taxes!AO$10),0)</f>
        <v>0</v>
      </c>
      <c r="BB23" s="143">
        <f ca="1">IFERROR(Costs!AP17/(1+Inputs!$G$30*Taxes!AP$9*Taxes!AP$10),0)</f>
        <v>0</v>
      </c>
      <c r="BC23" s="143">
        <f ca="1">IFERROR(Costs!AQ17/(1+Inputs!$G$30*Taxes!AQ$9*Taxes!AQ$10),0)</f>
        <v>0</v>
      </c>
      <c r="BD23" s="143">
        <f ca="1">IFERROR(Costs!AR17/(1+Inputs!$G$30*Taxes!AR$9*Taxes!AR$10),0)</f>
        <v>0</v>
      </c>
      <c r="BE23" s="143">
        <f ca="1">IFERROR(Costs!AS17/(1+Inputs!$G$30*Taxes!AS$9*Taxes!AS$10),0)</f>
        <v>0</v>
      </c>
      <c r="BF23" s="143">
        <f ca="1">IFERROR(Costs!AT17/(1+Inputs!$G$30*Taxes!AT$9*Taxes!AT$10),0)</f>
        <v>0</v>
      </c>
      <c r="BG23" s="143">
        <f ca="1">IFERROR(Costs!AU17/(1+Inputs!$G$30*Taxes!AU$9*Taxes!AU$10),0)</f>
        <v>0</v>
      </c>
      <c r="BH23" s="143">
        <f ca="1">IFERROR(Costs!AV17/(1+Inputs!$G$30*Taxes!AV$9*Taxes!AV$10),0)</f>
        <v>0</v>
      </c>
      <c r="BI23" s="143">
        <f ca="1">IFERROR(Costs!AW17/(1+Inputs!$G$30*Taxes!AW$9*Taxes!AW$10),0)</f>
        <v>0</v>
      </c>
      <c r="BJ23" s="143">
        <f ca="1">IFERROR(Costs!AX17/(1+Inputs!$G$30*Taxes!AX$9*Taxes!AX$10),0)</f>
        <v>0</v>
      </c>
      <c r="BK23" s="143">
        <f ca="1">IFERROR(Costs!AY17/(1+Inputs!$G$30*Taxes!AY$9*Taxes!AY$10),0)</f>
        <v>0</v>
      </c>
      <c r="BL23" s="143">
        <f ca="1">IFERROR(Costs!AZ17/(1+Inputs!$G$30*Taxes!AZ$9*Taxes!AZ$10),0)</f>
        <v>0</v>
      </c>
      <c r="BM23" s="143">
        <f ca="1">IFERROR(Costs!BA17/(1+Inputs!$G$30*Taxes!BA$9*Taxes!BA$10),0)</f>
        <v>0</v>
      </c>
      <c r="BN23" s="143">
        <f ca="1">IFERROR(Costs!BB17/(1+Inputs!$G$30*Taxes!BB$9*Taxes!BB$10),0)</f>
        <v>0</v>
      </c>
      <c r="BO23" s="143">
        <f ca="1">IFERROR(Costs!BC17/(1+Inputs!$G$30*Taxes!BC$9*Taxes!BC$10),0)</f>
        <v>0</v>
      </c>
      <c r="BP23" s="143">
        <f ca="1">IFERROR(Costs!BD17/(1+Inputs!$G$30*Taxes!BD$9*Taxes!BD$10),0)</f>
        <v>0</v>
      </c>
      <c r="BQ23" s="143">
        <f ca="1">IFERROR(Costs!BE17/(1+Inputs!$G$30*Taxes!BE$9*Taxes!BE$10),0)</f>
        <v>0</v>
      </c>
      <c r="BR23" s="143">
        <f ca="1">IFERROR(Costs!BF17/(1+Inputs!$G$30*Taxes!BF$9*Taxes!BF$10),0)</f>
        <v>0</v>
      </c>
      <c r="BS23" s="143">
        <f ca="1">IFERROR(Costs!BG17/(1+Inputs!$G$30*Taxes!BG$9*Taxes!BG$10),0)</f>
        <v>0</v>
      </c>
      <c r="BT23" s="143">
        <f ca="1">IFERROR(Costs!BH17/(1+Inputs!$G$30*Taxes!BH$9*Taxes!BH$10),0)</f>
        <v>0</v>
      </c>
      <c r="BU23" s="143">
        <f ca="1">IFERROR(Costs!BI17/(1+Inputs!$G$30*Taxes!BI$9*Taxes!BI$10),0)</f>
        <v>0</v>
      </c>
      <c r="BV23" s="143">
        <f ca="1">IFERROR(Costs!BJ17/(1+Inputs!$G$30*Taxes!BJ$9*Taxes!BJ$10),0)</f>
        <v>0</v>
      </c>
      <c r="BW23" s="143">
        <f ca="1">IFERROR(Costs!BK17/(1+Inputs!$G$30*Taxes!BK$9*Taxes!BK$10),0)</f>
        <v>0</v>
      </c>
      <c r="BX23" s="143">
        <f ca="1">IFERROR(Costs!BL17/(1+Inputs!$G$30*Taxes!BL$9*Taxes!BL$10),0)</f>
        <v>0</v>
      </c>
      <c r="BY23" s="143">
        <f ca="1">IFERROR(Costs!BM17/(1+Inputs!$G$30*Taxes!BM$9*Taxes!BM$10),0)</f>
        <v>0</v>
      </c>
      <c r="BZ23" s="143">
        <f ca="1">IFERROR(Costs!BN17/(1+Inputs!$G$30*Taxes!BN$9*Taxes!BN$10),0)</f>
        <v>0</v>
      </c>
      <c r="CA23" s="143">
        <f ca="1">IFERROR(Costs!BO17/(1+Inputs!$G$30*Taxes!BO$9*Taxes!BO$10),0)</f>
        <v>0</v>
      </c>
      <c r="CB23" s="143">
        <f ca="1">IFERROR(Costs!BP17/(1+Inputs!$G$30*Taxes!BP$9*Taxes!BP$10),0)</f>
        <v>0</v>
      </c>
      <c r="CC23" s="143">
        <f ca="1">IFERROR(Costs!BQ17/(1+Inputs!$G$30*Taxes!BQ$9*Taxes!BQ$10),0)</f>
        <v>0</v>
      </c>
      <c r="CD23" s="143">
        <f ca="1">IFERROR(Costs!BR17/(1+Inputs!$G$30*Taxes!BR$9*Taxes!BR$10),0)</f>
        <v>0</v>
      </c>
      <c r="CE23" s="143">
        <f ca="1">IFERROR(Costs!BS17/(1+Inputs!$G$30*Taxes!BS$9*Taxes!BS$10),0)</f>
        <v>0</v>
      </c>
      <c r="CF23" s="143">
        <f ca="1">IFERROR(Costs!BT17/(1+Inputs!$G$30*Taxes!BT$9*Taxes!BT$10),0)</f>
        <v>0</v>
      </c>
      <c r="CG23" s="143">
        <f ca="1">IFERROR(Costs!BU17/(1+Inputs!$G$30*Taxes!BU$9*Taxes!BU$10),0)</f>
        <v>0</v>
      </c>
      <c r="CH23" s="143">
        <f ca="1">IFERROR(Costs!BV17/(1+Inputs!$G$30*Taxes!BV$9*Taxes!BV$10),0)</f>
        <v>0</v>
      </c>
      <c r="CI23" s="143">
        <f ca="1">IFERROR(Costs!BW17/(1+Inputs!$G$30*Taxes!BW$9*Taxes!BW$10),0)</f>
        <v>0</v>
      </c>
      <c r="CJ23" s="143">
        <f ca="1">IFERROR(Costs!BX17/(1+Inputs!$G$30*Taxes!BX$9*Taxes!BX$10),0)</f>
        <v>0</v>
      </c>
      <c r="CK23" s="143">
        <f ca="1">IFERROR(Costs!BY17/(1+Inputs!$G$30*Taxes!BY$9*Taxes!BY$10),0)</f>
        <v>0</v>
      </c>
      <c r="CL23" s="143">
        <f ca="1">IFERROR(Costs!BZ17/(1+Inputs!$G$30*Taxes!BZ$9*Taxes!BZ$10),0)</f>
        <v>0</v>
      </c>
      <c r="CM23" s="143">
        <f ca="1">IFERROR(Costs!CA17/(1+Inputs!$G$30*Taxes!CA$9*Taxes!CA$10),0)</f>
        <v>0</v>
      </c>
      <c r="CN23" s="143">
        <f ca="1">IFERROR(Costs!CB17/(1+Inputs!$G$30*Taxes!CB$9*Taxes!CB$10),0)</f>
        <v>0</v>
      </c>
      <c r="CO23" s="143">
        <f ca="1">IFERROR(Costs!CC17/(1+Inputs!$G$30*Taxes!CC$9*Taxes!CC$10),0)</f>
        <v>0</v>
      </c>
      <c r="CP23" s="143">
        <f ca="1">IFERROR(Costs!CD17/(1+Inputs!$G$30*Taxes!CD$9*Taxes!CD$10),0)</f>
        <v>0</v>
      </c>
      <c r="CQ23" s="143">
        <f ca="1">IFERROR(Costs!CE17/(1+Inputs!$G$30*Taxes!CE$9*Taxes!CE$10),0)</f>
        <v>0</v>
      </c>
      <c r="CR23" s="143">
        <f ca="1">IFERROR(Costs!CF17/(1+Inputs!$G$30*Taxes!CF$9*Taxes!CF$10),0)</f>
        <v>0</v>
      </c>
      <c r="CS23" s="143">
        <f ca="1">IFERROR(Costs!CG17/(1+Inputs!$G$30*Taxes!CG$9*Taxes!CG$10),0)</f>
        <v>0</v>
      </c>
      <c r="CT23" s="143">
        <f ca="1">IFERROR(Costs!CH17/(1+Inputs!$G$30*Taxes!CH$9*Taxes!CH$10),0)</f>
        <v>0</v>
      </c>
      <c r="CU23" s="143">
        <f ca="1">IFERROR(Costs!CI17/(1+Inputs!$G$30*Taxes!CI$9*Taxes!CI$10),0)</f>
        <v>0</v>
      </c>
      <c r="CV23" s="143">
        <f ca="1">IFERROR(Costs!CJ17/(1+Inputs!$G$30*Taxes!CJ$9*Taxes!CJ$10),0)</f>
        <v>0</v>
      </c>
      <c r="CW23" s="143">
        <f ca="1">IFERROR(Costs!CK17/(1+Inputs!$G$30*Taxes!CK$9*Taxes!CK$10),0)</f>
        <v>0</v>
      </c>
      <c r="CX23" s="143">
        <f ca="1">IFERROR(Costs!CL17/(1+Inputs!$G$30*Taxes!CL$9*Taxes!CL$10),0)</f>
        <v>0</v>
      </c>
      <c r="CY23" s="143">
        <f ca="1">IFERROR(Costs!CM17/(1+Inputs!$G$30*Taxes!CM$9*Taxes!CM$10),0)</f>
        <v>0</v>
      </c>
      <c r="CZ23" s="143">
        <f ca="1">IFERROR(Costs!CN17/(1+Inputs!$G$30*Taxes!CN$9*Taxes!CN$10),0)</f>
        <v>0</v>
      </c>
      <c r="DA23" s="143">
        <f ca="1">IFERROR(Costs!CO17/(1+Inputs!$G$30*Taxes!CO$9*Taxes!CO$10),0)</f>
        <v>0</v>
      </c>
      <c r="DB23" s="143">
        <f ca="1">IFERROR(Costs!CP17/(1+Inputs!$G$30*Taxes!CP$9*Taxes!CP$10),0)</f>
        <v>0</v>
      </c>
      <c r="DC23" s="143">
        <f ca="1">IFERROR(Costs!CQ17/(1+Inputs!$G$30*Taxes!CQ$9*Taxes!CQ$10),0)</f>
        <v>0</v>
      </c>
      <c r="DD23" s="143">
        <f ca="1">IFERROR(Costs!CR17/(1+Inputs!$G$30*Taxes!CR$9*Taxes!CR$10),0)</f>
        <v>0</v>
      </c>
      <c r="DE23" s="143">
        <f ca="1">IFERROR(Costs!CS17/(1+Inputs!$G$30*Taxes!CS$9*Taxes!CS$10),0)</f>
        <v>0</v>
      </c>
      <c r="DF23" s="143">
        <f ca="1">IFERROR(Costs!CT17/(1+Inputs!$G$30*Taxes!CT$9*Taxes!CT$10),0)</f>
        <v>0</v>
      </c>
      <c r="DG23" s="143">
        <f ca="1">IFERROR(Costs!CU17/(1+Inputs!$G$30*Taxes!CU$9*Taxes!CU$10),0)</f>
        <v>0</v>
      </c>
      <c r="DH23" s="143">
        <f ca="1">IFERROR(Costs!CV17/(1+Inputs!$G$30*Taxes!CV$9*Taxes!CV$10),0)</f>
        <v>0</v>
      </c>
      <c r="DI23" s="143">
        <f ca="1">IFERROR(Costs!CW17/(1+Inputs!$G$30*Taxes!CW$9*Taxes!CW$10),0)</f>
        <v>0</v>
      </c>
      <c r="DJ23" s="143">
        <f ca="1">IFERROR(Costs!CX17/(1+Inputs!$G$30*Taxes!CX$9*Taxes!CX$10),0)</f>
        <v>0</v>
      </c>
      <c r="DK23" s="143">
        <f ca="1">IFERROR(Costs!CY17/(1+Inputs!$G$30*Taxes!CY$9*Taxes!CY$10),0)</f>
        <v>0</v>
      </c>
      <c r="DL23" s="143">
        <f ca="1">IFERROR(Costs!CZ17/(1+Inputs!$G$30*Taxes!CZ$9*Taxes!CZ$10),0)</f>
        <v>0</v>
      </c>
      <c r="DM23" s="143">
        <f ca="1">IFERROR(Costs!DA17/(1+Inputs!$G$30*Taxes!DA$9*Taxes!DA$10),0)</f>
        <v>0</v>
      </c>
      <c r="DN23" s="143">
        <f ca="1">IFERROR(Costs!DB17/(1+Inputs!$G$30*Taxes!DB$9*Taxes!DB$10),0)</f>
        <v>0</v>
      </c>
      <c r="DO23" s="143">
        <f ca="1">IFERROR(Costs!DC17/(1+Inputs!$G$30*Taxes!DC$9*Taxes!DC$10),0)</f>
        <v>0</v>
      </c>
      <c r="DP23" s="143">
        <f ca="1">IFERROR(Costs!DD17/(1+Inputs!$G$30*Taxes!DD$9*Taxes!DD$10),0)</f>
        <v>0</v>
      </c>
      <c r="DQ23" s="143">
        <f ca="1">IFERROR(Costs!DE17/(1+Inputs!$G$30*Taxes!DE$9*Taxes!DE$10),0)</f>
        <v>0</v>
      </c>
      <c r="DR23" s="143">
        <f ca="1">IFERROR(Costs!DF17/(1+Inputs!$G$30*Taxes!DF$9*Taxes!DF$10),0)</f>
        <v>0</v>
      </c>
      <c r="DS23" s="143">
        <f ca="1">IFERROR(Costs!DG17/(1+Inputs!$G$30*Taxes!DG$9*Taxes!DG$10),0)</f>
        <v>0</v>
      </c>
      <c r="DT23" s="143">
        <f ca="1">IFERROR(Costs!DH17/(1+Inputs!$G$30*Taxes!DH$9*Taxes!DH$10),0)</f>
        <v>0</v>
      </c>
      <c r="DU23" s="143">
        <f ca="1">IFERROR(Costs!DI17/(1+Inputs!$G$30*Taxes!DI$9*Taxes!DI$10),0)</f>
        <v>0</v>
      </c>
      <c r="DV23" s="143">
        <f ca="1">IFERROR(Costs!DJ17/(1+Inputs!$G$30*Taxes!DJ$9*Taxes!DJ$10),0)</f>
        <v>0</v>
      </c>
      <c r="DW23" s="143">
        <f ca="1">IFERROR(Costs!DK17/(1+Inputs!$G$30*Taxes!DK$9*Taxes!DK$10),0)</f>
        <v>0</v>
      </c>
      <c r="DX23" s="143">
        <f ca="1">IFERROR(Costs!DL17/(1+Inputs!$G$30*Taxes!DL$9*Taxes!DL$10),0)</f>
        <v>0</v>
      </c>
      <c r="DY23" s="143">
        <f ca="1">IFERROR(Costs!DM17/(1+Inputs!$G$30*Taxes!DM$9*Taxes!DM$10),0)</f>
        <v>0</v>
      </c>
      <c r="DZ23" s="143">
        <f ca="1">IFERROR(Costs!DN17/(1+Inputs!$G$30*Taxes!DN$9*Taxes!DN$10),0)</f>
        <v>0</v>
      </c>
      <c r="EA23" s="143">
        <f ca="1">IFERROR(Costs!DO17/(1+Inputs!$G$30*Taxes!DO$9*Taxes!DO$10),0)</f>
        <v>0</v>
      </c>
      <c r="EB23" s="143">
        <f ca="1">IFERROR(Costs!DP17/(1+Inputs!$G$30*Taxes!DP$9*Taxes!DP$10),0)</f>
        <v>0</v>
      </c>
      <c r="EC23" s="143">
        <f ca="1">IFERROR(Costs!DQ17/(1+Inputs!$G$30*Taxes!DQ$9*Taxes!DQ$10),0)</f>
        <v>0</v>
      </c>
      <c r="ED23" s="143">
        <f ca="1">IFERROR(Costs!DR17/(1+Inputs!$G$30*Taxes!DR$9*Taxes!DR$10),0)</f>
        <v>0</v>
      </c>
      <c r="EE23" s="143">
        <f ca="1">IFERROR(Costs!DS17/(1+Inputs!$G$30*Taxes!DS$9*Taxes!DS$10),0)</f>
        <v>0</v>
      </c>
      <c r="EF23" s="143">
        <f ca="1">IFERROR(Costs!DT17/(1+Inputs!$G$30*Taxes!DT$9*Taxes!DT$10),0)</f>
        <v>0</v>
      </c>
      <c r="EG23" s="143">
        <f ca="1">IFERROR(Costs!DU17/(1+Inputs!$G$30*Taxes!DU$9*Taxes!DU$10),0)</f>
        <v>0</v>
      </c>
    </row>
    <row r="24" spans="1:137" ht="13.5" customHeight="1">
      <c r="A24" s="21"/>
      <c r="B24" s="121"/>
      <c r="C24" s="64" t="s">
        <v>159</v>
      </c>
      <c r="D24" s="79" t="s">
        <v>77</v>
      </c>
      <c r="E24" s="121"/>
      <c r="F24" s="242">
        <f t="shared" ca="1" si="10"/>
        <v>0</v>
      </c>
      <c r="G24" s="76">
        <f t="shared" ref="G24:P24" ca="1" si="16">SUMIF($R$6:$EG$6,G$6,$R24:$EG24)</f>
        <v>0</v>
      </c>
      <c r="H24" s="76">
        <f t="shared" ca="1" si="16"/>
        <v>0</v>
      </c>
      <c r="I24" s="76">
        <f t="shared" ca="1" si="16"/>
        <v>0</v>
      </c>
      <c r="J24" s="76">
        <f t="shared" ca="1" si="16"/>
        <v>0</v>
      </c>
      <c r="K24" s="76">
        <f t="shared" ca="1" si="16"/>
        <v>0</v>
      </c>
      <c r="L24" s="76">
        <f t="shared" ca="1" si="16"/>
        <v>0</v>
      </c>
      <c r="M24" s="76">
        <f t="shared" ca="1" si="16"/>
        <v>0</v>
      </c>
      <c r="N24" s="76">
        <f t="shared" ca="1" si="16"/>
        <v>0</v>
      </c>
      <c r="O24" s="76">
        <f t="shared" ca="1" si="16"/>
        <v>0</v>
      </c>
      <c r="P24" s="76">
        <f t="shared" ca="1" si="16"/>
        <v>0</v>
      </c>
      <c r="Q24" s="121"/>
      <c r="R24" s="143">
        <f ca="1">IFERROR((Costs!F18)/(1+Inputs!$G$30*Taxes!F$9*Taxes!F$10),0)</f>
        <v>0</v>
      </c>
      <c r="S24" s="143">
        <f ca="1">IFERROR((Costs!G18)/(1+Inputs!$G$30*Taxes!G$9*Taxes!G$10),0)</f>
        <v>0</v>
      </c>
      <c r="T24" s="143">
        <f ca="1">IFERROR((Costs!H18)/(1+Inputs!$G$30*Taxes!H$9*Taxes!H$10),0)</f>
        <v>0</v>
      </c>
      <c r="U24" s="143">
        <f ca="1">IFERROR((Costs!I18)/(1+Inputs!$G$30*Taxes!I$9*Taxes!I$10),0)</f>
        <v>0</v>
      </c>
      <c r="V24" s="143">
        <f ca="1">IFERROR((Costs!J18)/(1+Inputs!$G$30*Taxes!J$9*Taxes!J$10),0)</f>
        <v>0</v>
      </c>
      <c r="W24" s="143">
        <f ca="1">IFERROR((Costs!K18)/(1+Inputs!$G$30*Taxes!K$9*Taxes!K$10),0)</f>
        <v>0</v>
      </c>
      <c r="X24" s="143">
        <f ca="1">IFERROR((Costs!L18)/(1+Inputs!$G$30*Taxes!L$9*Taxes!L$10),0)</f>
        <v>0</v>
      </c>
      <c r="Y24" s="143">
        <f ca="1">IFERROR((Costs!M18)/(1+Inputs!$G$30*Taxes!M$9*Taxes!M$10),0)</f>
        <v>0</v>
      </c>
      <c r="Z24" s="143">
        <f ca="1">IFERROR((Costs!N18)/(1+Inputs!$G$30*Taxes!N$9*Taxes!N$10),0)</f>
        <v>0</v>
      </c>
      <c r="AA24" s="143">
        <f ca="1">IFERROR((Costs!O18)/(1+Inputs!$G$30*Taxes!O$9*Taxes!O$10),0)</f>
        <v>0</v>
      </c>
      <c r="AB24" s="143">
        <f ca="1">IFERROR((Costs!P18)/(1+Inputs!$G$30*Taxes!P$9*Taxes!P$10),0)</f>
        <v>0</v>
      </c>
      <c r="AC24" s="143">
        <f ca="1">IFERROR((Costs!Q18)/(1+Inputs!$G$30*Taxes!Q$9*Taxes!Q$10),0)</f>
        <v>0</v>
      </c>
      <c r="AD24" s="143">
        <f ca="1">IFERROR((Costs!R18)/(1+Inputs!$G$30*Taxes!R$9*Taxes!R$10),0)</f>
        <v>0</v>
      </c>
      <c r="AE24" s="143">
        <f ca="1">IFERROR((Costs!S18)/(1+Inputs!$G$30*Taxes!S$9*Taxes!S$10),0)</f>
        <v>0</v>
      </c>
      <c r="AF24" s="143">
        <f ca="1">IFERROR((Costs!T18)/(1+Inputs!$G$30*Taxes!T$9*Taxes!T$10),0)</f>
        <v>0</v>
      </c>
      <c r="AG24" s="143">
        <f ca="1">IFERROR((Costs!U18)/(1+Inputs!$G$30*Taxes!U$9*Taxes!U$10),0)</f>
        <v>0</v>
      </c>
      <c r="AH24" s="143">
        <f ca="1">IFERROR((Costs!V18)/(1+Inputs!$G$30*Taxes!V$9*Taxes!V$10),0)</f>
        <v>0</v>
      </c>
      <c r="AI24" s="143">
        <f ca="1">IFERROR((Costs!W18)/(1+Inputs!$G$30*Taxes!W$9*Taxes!W$10),0)</f>
        <v>0</v>
      </c>
      <c r="AJ24" s="143">
        <f ca="1">IFERROR((Costs!X18)/(1+Inputs!$G$30*Taxes!X$9*Taxes!X$10),0)</f>
        <v>0</v>
      </c>
      <c r="AK24" s="143">
        <f ca="1">IFERROR((Costs!Y18)/(1+Inputs!$G$30*Taxes!Y$9*Taxes!Y$10),0)</f>
        <v>0</v>
      </c>
      <c r="AL24" s="143">
        <f ca="1">IFERROR((Costs!Z18)/(1+Inputs!$G$30*Taxes!Z$9*Taxes!Z$10),0)</f>
        <v>0</v>
      </c>
      <c r="AM24" s="143">
        <f ca="1">IFERROR((Costs!AA18)/(1+Inputs!$G$30*Taxes!AA$9*Taxes!AA$10),0)</f>
        <v>0</v>
      </c>
      <c r="AN24" s="143">
        <f ca="1">IFERROR((Costs!AB18)/(1+Inputs!$G$30*Taxes!AB$9*Taxes!AB$10),0)</f>
        <v>0</v>
      </c>
      <c r="AO24" s="143">
        <f ca="1">IFERROR((Costs!AC18)/(1+Inputs!$G$30*Taxes!AC$9*Taxes!AC$10),0)</f>
        <v>0</v>
      </c>
      <c r="AP24" s="143">
        <f ca="1">IFERROR((Costs!AD18)/(1+Inputs!$G$30*Taxes!AD$9*Taxes!AD$10),0)</f>
        <v>0</v>
      </c>
      <c r="AQ24" s="143">
        <f ca="1">IFERROR((Costs!AE18)/(1+Inputs!$G$30*Taxes!AE$9*Taxes!AE$10),0)</f>
        <v>0</v>
      </c>
      <c r="AR24" s="143">
        <f ca="1">IFERROR((Costs!AF18)/(1+Inputs!$G$30*Taxes!AF$9*Taxes!AF$10),0)</f>
        <v>0</v>
      </c>
      <c r="AS24" s="143">
        <f ca="1">IFERROR((Costs!AG18)/(1+Inputs!$G$30*Taxes!AG$9*Taxes!AG$10),0)</f>
        <v>0</v>
      </c>
      <c r="AT24" s="143">
        <f ca="1">IFERROR((Costs!AH18)/(1+Inputs!$G$30*Taxes!AH$9*Taxes!AH$10),0)</f>
        <v>0</v>
      </c>
      <c r="AU24" s="143">
        <f ca="1">IFERROR((Costs!AI18)/(1+Inputs!$G$30*Taxes!AI$9*Taxes!AI$10),0)</f>
        <v>0</v>
      </c>
      <c r="AV24" s="143">
        <f ca="1">IFERROR((Costs!AJ18)/(1+Inputs!$G$30*Taxes!AJ$9*Taxes!AJ$10),0)</f>
        <v>0</v>
      </c>
      <c r="AW24" s="143">
        <f ca="1">IFERROR((Costs!AK18)/(1+Inputs!$G$30*Taxes!AK$9*Taxes!AK$10),0)</f>
        <v>0</v>
      </c>
      <c r="AX24" s="143">
        <f ca="1">IFERROR((Costs!AL18)/(1+Inputs!$G$30*Taxes!AL$9*Taxes!AL$10),0)</f>
        <v>0</v>
      </c>
      <c r="AY24" s="143">
        <f ca="1">IFERROR((Costs!AM18)/(1+Inputs!$G$30*Taxes!AM$9*Taxes!AM$10),0)</f>
        <v>0</v>
      </c>
      <c r="AZ24" s="143">
        <f ca="1">IFERROR((Costs!AN18)/(1+Inputs!$G$30*Taxes!AN$9*Taxes!AN$10),0)</f>
        <v>0</v>
      </c>
      <c r="BA24" s="143">
        <f ca="1">IFERROR((Costs!AO18)/(1+Inputs!$G$30*Taxes!AO$9*Taxes!AO$10),0)</f>
        <v>0</v>
      </c>
      <c r="BB24" s="143">
        <f ca="1">IFERROR((Costs!AP18)/(1+Inputs!$G$30*Taxes!AP$9*Taxes!AP$10),0)</f>
        <v>0</v>
      </c>
      <c r="BC24" s="143">
        <f ca="1">IFERROR((Costs!AQ18)/(1+Inputs!$G$30*Taxes!AQ$9*Taxes!AQ$10),0)</f>
        <v>0</v>
      </c>
      <c r="BD24" s="143">
        <f ca="1">IFERROR((Costs!AR18)/(1+Inputs!$G$30*Taxes!AR$9*Taxes!AR$10),0)</f>
        <v>0</v>
      </c>
      <c r="BE24" s="143">
        <f ca="1">IFERROR((Costs!AS18)/(1+Inputs!$G$30*Taxes!AS$9*Taxes!AS$10),0)</f>
        <v>0</v>
      </c>
      <c r="BF24" s="143">
        <f ca="1">IFERROR((Costs!AT18)/(1+Inputs!$G$30*Taxes!AT$9*Taxes!AT$10),0)</f>
        <v>0</v>
      </c>
      <c r="BG24" s="143">
        <f ca="1">IFERROR((Costs!AU18)/(1+Inputs!$G$30*Taxes!AU$9*Taxes!AU$10),0)</f>
        <v>0</v>
      </c>
      <c r="BH24" s="143">
        <f ca="1">IFERROR((Costs!AV18)/(1+Inputs!$G$30*Taxes!AV$9*Taxes!AV$10),0)</f>
        <v>0</v>
      </c>
      <c r="BI24" s="143">
        <f ca="1">IFERROR((Costs!AW18)/(1+Inputs!$G$30*Taxes!AW$9*Taxes!AW$10),0)</f>
        <v>0</v>
      </c>
      <c r="BJ24" s="143">
        <f ca="1">IFERROR((Costs!AX18)/(1+Inputs!$G$30*Taxes!AX$9*Taxes!AX$10),0)</f>
        <v>0</v>
      </c>
      <c r="BK24" s="143">
        <f ca="1">IFERROR((Costs!AY18)/(1+Inputs!$G$30*Taxes!AY$9*Taxes!AY$10),0)</f>
        <v>0</v>
      </c>
      <c r="BL24" s="143">
        <f ca="1">IFERROR((Costs!AZ18)/(1+Inputs!$G$30*Taxes!AZ$9*Taxes!AZ$10),0)</f>
        <v>0</v>
      </c>
      <c r="BM24" s="143">
        <f ca="1">IFERROR((Costs!BA18)/(1+Inputs!$G$30*Taxes!BA$9*Taxes!BA$10),0)</f>
        <v>0</v>
      </c>
      <c r="BN24" s="143">
        <f ca="1">IFERROR((Costs!BB18)/(1+Inputs!$G$30*Taxes!BB$9*Taxes!BB$10),0)</f>
        <v>0</v>
      </c>
      <c r="BO24" s="143">
        <f ca="1">IFERROR((Costs!BC18)/(1+Inputs!$G$30*Taxes!BC$9*Taxes!BC$10),0)</f>
        <v>0</v>
      </c>
      <c r="BP24" s="143">
        <f ca="1">IFERROR((Costs!BD18)/(1+Inputs!$G$30*Taxes!BD$9*Taxes!BD$10),0)</f>
        <v>0</v>
      </c>
      <c r="BQ24" s="143">
        <f ca="1">IFERROR((Costs!BE18)/(1+Inputs!$G$30*Taxes!BE$9*Taxes!BE$10),0)</f>
        <v>0</v>
      </c>
      <c r="BR24" s="143">
        <f ca="1">IFERROR((Costs!BF18)/(1+Inputs!$G$30*Taxes!BF$9*Taxes!BF$10),0)</f>
        <v>0</v>
      </c>
      <c r="BS24" s="143">
        <f ca="1">IFERROR((Costs!BG18)/(1+Inputs!$G$30*Taxes!BG$9*Taxes!BG$10),0)</f>
        <v>0</v>
      </c>
      <c r="BT24" s="143">
        <f ca="1">IFERROR((Costs!BH18)/(1+Inputs!$G$30*Taxes!BH$9*Taxes!BH$10),0)</f>
        <v>0</v>
      </c>
      <c r="BU24" s="143">
        <f ca="1">IFERROR((Costs!BI18)/(1+Inputs!$G$30*Taxes!BI$9*Taxes!BI$10),0)</f>
        <v>0</v>
      </c>
      <c r="BV24" s="143">
        <f ca="1">IFERROR((Costs!BJ18)/(1+Inputs!$G$30*Taxes!BJ$9*Taxes!BJ$10),0)</f>
        <v>0</v>
      </c>
      <c r="BW24" s="143">
        <f ca="1">IFERROR((Costs!BK18)/(1+Inputs!$G$30*Taxes!BK$9*Taxes!BK$10),0)</f>
        <v>0</v>
      </c>
      <c r="BX24" s="143">
        <f ca="1">IFERROR((Costs!BL18)/(1+Inputs!$G$30*Taxes!BL$9*Taxes!BL$10),0)</f>
        <v>0</v>
      </c>
      <c r="BY24" s="143">
        <f ca="1">IFERROR((Costs!BM18)/(1+Inputs!$G$30*Taxes!BM$9*Taxes!BM$10),0)</f>
        <v>0</v>
      </c>
      <c r="BZ24" s="143">
        <f ca="1">IFERROR((Costs!BN18)/(1+Inputs!$G$30*Taxes!BN$9*Taxes!BN$10),0)</f>
        <v>0</v>
      </c>
      <c r="CA24" s="143">
        <f ca="1">IFERROR((Costs!BO18)/(1+Inputs!$G$30*Taxes!BO$9*Taxes!BO$10),0)</f>
        <v>0</v>
      </c>
      <c r="CB24" s="143">
        <f ca="1">IFERROR((Costs!BP18)/(1+Inputs!$G$30*Taxes!BP$9*Taxes!BP$10),0)</f>
        <v>0</v>
      </c>
      <c r="CC24" s="143">
        <f ca="1">IFERROR((Costs!BQ18)/(1+Inputs!$G$30*Taxes!BQ$9*Taxes!BQ$10),0)</f>
        <v>0</v>
      </c>
      <c r="CD24" s="143">
        <f ca="1">IFERROR((Costs!BR18)/(1+Inputs!$G$30*Taxes!BR$9*Taxes!BR$10),0)</f>
        <v>0</v>
      </c>
      <c r="CE24" s="143">
        <f ca="1">IFERROR((Costs!BS18)/(1+Inputs!$G$30*Taxes!BS$9*Taxes!BS$10),0)</f>
        <v>0</v>
      </c>
      <c r="CF24" s="143">
        <f ca="1">IFERROR((Costs!BT18)/(1+Inputs!$G$30*Taxes!BT$9*Taxes!BT$10),0)</f>
        <v>0</v>
      </c>
      <c r="CG24" s="143">
        <f ca="1">IFERROR((Costs!BU18)/(1+Inputs!$G$30*Taxes!BU$9*Taxes!BU$10),0)</f>
        <v>0</v>
      </c>
      <c r="CH24" s="143">
        <f ca="1">IFERROR((Costs!BV18)/(1+Inputs!$G$30*Taxes!BV$9*Taxes!BV$10),0)</f>
        <v>0</v>
      </c>
      <c r="CI24" s="143">
        <f ca="1">IFERROR((Costs!BW18)/(1+Inputs!$G$30*Taxes!BW$9*Taxes!BW$10),0)</f>
        <v>0</v>
      </c>
      <c r="CJ24" s="143">
        <f ca="1">IFERROR((Costs!BX18)/(1+Inputs!$G$30*Taxes!BX$9*Taxes!BX$10),0)</f>
        <v>0</v>
      </c>
      <c r="CK24" s="143">
        <f ca="1">IFERROR((Costs!BY18)/(1+Inputs!$G$30*Taxes!BY$9*Taxes!BY$10),0)</f>
        <v>0</v>
      </c>
      <c r="CL24" s="143">
        <f ca="1">IFERROR((Costs!BZ18)/(1+Inputs!$G$30*Taxes!BZ$9*Taxes!BZ$10),0)</f>
        <v>0</v>
      </c>
      <c r="CM24" s="143">
        <f ca="1">IFERROR((Costs!CA18)/(1+Inputs!$G$30*Taxes!CA$9*Taxes!CA$10),0)</f>
        <v>0</v>
      </c>
      <c r="CN24" s="143">
        <f ca="1">IFERROR((Costs!CB18)/(1+Inputs!$G$30*Taxes!CB$9*Taxes!CB$10),0)</f>
        <v>0</v>
      </c>
      <c r="CO24" s="143">
        <f ca="1">IFERROR((Costs!CC18)/(1+Inputs!$G$30*Taxes!CC$9*Taxes!CC$10),0)</f>
        <v>0</v>
      </c>
      <c r="CP24" s="143">
        <f ca="1">IFERROR((Costs!CD18)/(1+Inputs!$G$30*Taxes!CD$9*Taxes!CD$10),0)</f>
        <v>0</v>
      </c>
      <c r="CQ24" s="143">
        <f ca="1">IFERROR((Costs!CE18)/(1+Inputs!$G$30*Taxes!CE$9*Taxes!CE$10),0)</f>
        <v>0</v>
      </c>
      <c r="CR24" s="143">
        <f ca="1">IFERROR((Costs!CF18)/(1+Inputs!$G$30*Taxes!CF$9*Taxes!CF$10),0)</f>
        <v>0</v>
      </c>
      <c r="CS24" s="143">
        <f ca="1">IFERROR((Costs!CG18)/(1+Inputs!$G$30*Taxes!CG$9*Taxes!CG$10),0)</f>
        <v>0</v>
      </c>
      <c r="CT24" s="143">
        <f ca="1">IFERROR((Costs!CH18)/(1+Inputs!$G$30*Taxes!CH$9*Taxes!CH$10),0)</f>
        <v>0</v>
      </c>
      <c r="CU24" s="143">
        <f ca="1">IFERROR((Costs!CI18)/(1+Inputs!$G$30*Taxes!CI$9*Taxes!CI$10),0)</f>
        <v>0</v>
      </c>
      <c r="CV24" s="143">
        <f ca="1">IFERROR((Costs!CJ18)/(1+Inputs!$G$30*Taxes!CJ$9*Taxes!CJ$10),0)</f>
        <v>0</v>
      </c>
      <c r="CW24" s="143">
        <f ca="1">IFERROR((Costs!CK18)/(1+Inputs!$G$30*Taxes!CK$9*Taxes!CK$10),0)</f>
        <v>0</v>
      </c>
      <c r="CX24" s="143">
        <f ca="1">IFERROR((Costs!CL18)/(1+Inputs!$G$30*Taxes!CL$9*Taxes!CL$10),0)</f>
        <v>0</v>
      </c>
      <c r="CY24" s="143">
        <f ca="1">IFERROR((Costs!CM18)/(1+Inputs!$G$30*Taxes!CM$9*Taxes!CM$10),0)</f>
        <v>0</v>
      </c>
      <c r="CZ24" s="143">
        <f ca="1">IFERROR((Costs!CN18)/(1+Inputs!$G$30*Taxes!CN$9*Taxes!CN$10),0)</f>
        <v>0</v>
      </c>
      <c r="DA24" s="143">
        <f ca="1">IFERROR((Costs!CO18)/(1+Inputs!$G$30*Taxes!CO$9*Taxes!CO$10),0)</f>
        <v>0</v>
      </c>
      <c r="DB24" s="143">
        <f ca="1">IFERROR((Costs!CP18)/(1+Inputs!$G$30*Taxes!CP$9*Taxes!CP$10),0)</f>
        <v>0</v>
      </c>
      <c r="DC24" s="143">
        <f ca="1">IFERROR((Costs!CQ18)/(1+Inputs!$G$30*Taxes!CQ$9*Taxes!CQ$10),0)</f>
        <v>0</v>
      </c>
      <c r="DD24" s="143">
        <f ca="1">IFERROR((Costs!CR18)/(1+Inputs!$G$30*Taxes!CR$9*Taxes!CR$10),0)</f>
        <v>0</v>
      </c>
      <c r="DE24" s="143">
        <f ca="1">IFERROR((Costs!CS18)/(1+Inputs!$G$30*Taxes!CS$9*Taxes!CS$10),0)</f>
        <v>0</v>
      </c>
      <c r="DF24" s="143">
        <f ca="1">IFERROR((Costs!CT18)/(1+Inputs!$G$30*Taxes!CT$9*Taxes!CT$10),0)</f>
        <v>0</v>
      </c>
      <c r="DG24" s="143">
        <f ca="1">IFERROR((Costs!CU18)/(1+Inputs!$G$30*Taxes!CU$9*Taxes!CU$10),0)</f>
        <v>0</v>
      </c>
      <c r="DH24" s="143">
        <f ca="1">IFERROR((Costs!CV18)/(1+Inputs!$G$30*Taxes!CV$9*Taxes!CV$10),0)</f>
        <v>0</v>
      </c>
      <c r="DI24" s="143">
        <f ca="1">IFERROR((Costs!CW18)/(1+Inputs!$G$30*Taxes!CW$9*Taxes!CW$10),0)</f>
        <v>0</v>
      </c>
      <c r="DJ24" s="143">
        <f ca="1">IFERROR((Costs!CX18)/(1+Inputs!$G$30*Taxes!CX$9*Taxes!CX$10),0)</f>
        <v>0</v>
      </c>
      <c r="DK24" s="143">
        <f ca="1">IFERROR((Costs!CY18)/(1+Inputs!$G$30*Taxes!CY$9*Taxes!CY$10),0)</f>
        <v>0</v>
      </c>
      <c r="DL24" s="143">
        <f ca="1">IFERROR((Costs!CZ18)/(1+Inputs!$G$30*Taxes!CZ$9*Taxes!CZ$10),0)</f>
        <v>0</v>
      </c>
      <c r="DM24" s="143">
        <f ca="1">IFERROR((Costs!DA18)/(1+Inputs!$G$30*Taxes!DA$9*Taxes!DA$10),0)</f>
        <v>0</v>
      </c>
      <c r="DN24" s="143">
        <f ca="1">IFERROR((Costs!DB18)/(1+Inputs!$G$30*Taxes!DB$9*Taxes!DB$10),0)</f>
        <v>0</v>
      </c>
      <c r="DO24" s="143">
        <f ca="1">IFERROR((Costs!DC18)/(1+Inputs!$G$30*Taxes!DC$9*Taxes!DC$10),0)</f>
        <v>0</v>
      </c>
      <c r="DP24" s="143">
        <f ca="1">IFERROR((Costs!DD18)/(1+Inputs!$G$30*Taxes!DD$9*Taxes!DD$10),0)</f>
        <v>0</v>
      </c>
      <c r="DQ24" s="143">
        <f ca="1">IFERROR((Costs!DE18)/(1+Inputs!$G$30*Taxes!DE$9*Taxes!DE$10),0)</f>
        <v>0</v>
      </c>
      <c r="DR24" s="143">
        <f ca="1">IFERROR((Costs!DF18)/(1+Inputs!$G$30*Taxes!DF$9*Taxes!DF$10),0)</f>
        <v>0</v>
      </c>
      <c r="DS24" s="143">
        <f ca="1">IFERROR((Costs!DG18)/(1+Inputs!$G$30*Taxes!DG$9*Taxes!DG$10),0)</f>
        <v>0</v>
      </c>
      <c r="DT24" s="143">
        <f ca="1">IFERROR((Costs!DH18)/(1+Inputs!$G$30*Taxes!DH$9*Taxes!DH$10),0)</f>
        <v>0</v>
      </c>
      <c r="DU24" s="143">
        <f ca="1">IFERROR((Costs!DI18)/(1+Inputs!$G$30*Taxes!DI$9*Taxes!DI$10),0)</f>
        <v>0</v>
      </c>
      <c r="DV24" s="143">
        <f ca="1">IFERROR((Costs!DJ18)/(1+Inputs!$G$30*Taxes!DJ$9*Taxes!DJ$10),0)</f>
        <v>0</v>
      </c>
      <c r="DW24" s="143">
        <f ca="1">IFERROR((Costs!DK18)/(1+Inputs!$G$30*Taxes!DK$9*Taxes!DK$10),0)</f>
        <v>0</v>
      </c>
      <c r="DX24" s="143">
        <f ca="1">IFERROR((Costs!DL18)/(1+Inputs!$G$30*Taxes!DL$9*Taxes!DL$10),0)</f>
        <v>0</v>
      </c>
      <c r="DY24" s="143">
        <f ca="1">IFERROR((Costs!DM18)/(1+Inputs!$G$30*Taxes!DM$9*Taxes!DM$10),0)</f>
        <v>0</v>
      </c>
      <c r="DZ24" s="143">
        <f ca="1">IFERROR((Costs!DN18)/(1+Inputs!$G$30*Taxes!DN$9*Taxes!DN$10),0)</f>
        <v>0</v>
      </c>
      <c r="EA24" s="143">
        <f ca="1">IFERROR((Costs!DO18)/(1+Inputs!$G$30*Taxes!DO$9*Taxes!DO$10),0)</f>
        <v>0</v>
      </c>
      <c r="EB24" s="143">
        <f ca="1">IFERROR((Costs!DP18)/(1+Inputs!$G$30*Taxes!DP$9*Taxes!DP$10),0)</f>
        <v>0</v>
      </c>
      <c r="EC24" s="143">
        <f ca="1">IFERROR((Costs!DQ18)/(1+Inputs!$G$30*Taxes!DQ$9*Taxes!DQ$10),0)</f>
        <v>0</v>
      </c>
      <c r="ED24" s="143">
        <f ca="1">IFERROR((Costs!DR18)/(1+Inputs!$G$30*Taxes!DR$9*Taxes!DR$10),0)</f>
        <v>0</v>
      </c>
      <c r="EE24" s="143">
        <f ca="1">IFERROR((Costs!DS18)/(1+Inputs!$G$30*Taxes!DS$9*Taxes!DS$10),0)</f>
        <v>0</v>
      </c>
      <c r="EF24" s="143">
        <f ca="1">IFERROR((Costs!DT18)/(1+Inputs!$G$30*Taxes!DT$9*Taxes!DT$10),0)</f>
        <v>0</v>
      </c>
      <c r="EG24" s="143">
        <f ca="1">IFERROR((Costs!DU18)/(1+Inputs!$G$30*Taxes!DU$9*Taxes!DU$10),0)</f>
        <v>0</v>
      </c>
    </row>
    <row r="25" spans="1:137" ht="13.5" customHeight="1">
      <c r="A25" s="21"/>
      <c r="B25" s="247"/>
      <c r="C25" s="248"/>
      <c r="D25" s="79"/>
      <c r="E25" s="121"/>
      <c r="F25" s="242"/>
      <c r="G25" s="76"/>
      <c r="H25" s="76"/>
      <c r="I25" s="76"/>
      <c r="J25" s="76"/>
      <c r="K25" s="76"/>
      <c r="L25" s="76"/>
      <c r="M25" s="76"/>
      <c r="N25" s="76"/>
      <c r="O25" s="76"/>
      <c r="P25" s="76"/>
      <c r="Q25" s="121"/>
      <c r="R25" s="143"/>
      <c r="S25" s="143"/>
      <c r="T25" s="143"/>
      <c r="U25" s="143"/>
      <c r="V25" s="143"/>
      <c r="W25" s="143"/>
      <c r="X25" s="143"/>
      <c r="Y25" s="143"/>
      <c r="Z25" s="143"/>
      <c r="AA25" s="143"/>
      <c r="AB25" s="143"/>
      <c r="AC25" s="143"/>
      <c r="AD25" s="143"/>
      <c r="AE25" s="143"/>
      <c r="AF25" s="143"/>
      <c r="AG25" s="143"/>
      <c r="AH25" s="143"/>
      <c r="AI25" s="143"/>
      <c r="AJ25" s="143"/>
      <c r="AK25" s="143"/>
      <c r="AL25" s="143"/>
      <c r="AM25" s="143"/>
      <c r="AN25" s="143"/>
      <c r="AO25" s="143"/>
      <c r="AP25" s="143"/>
      <c r="AQ25" s="143"/>
      <c r="AR25" s="143"/>
      <c r="AS25" s="143"/>
      <c r="AT25" s="143"/>
      <c r="AU25" s="143"/>
      <c r="AV25" s="143"/>
      <c r="AW25" s="143"/>
      <c r="AX25" s="143"/>
      <c r="AY25" s="143"/>
      <c r="AZ25" s="143"/>
      <c r="BA25" s="143"/>
      <c r="BB25" s="143"/>
      <c r="BC25" s="143"/>
      <c r="BD25" s="143"/>
      <c r="BE25" s="143"/>
      <c r="BF25" s="143"/>
      <c r="BG25" s="143"/>
      <c r="BH25" s="143"/>
      <c r="BI25" s="143"/>
      <c r="BJ25" s="143"/>
      <c r="BK25" s="143"/>
      <c r="BL25" s="143"/>
      <c r="BM25" s="143"/>
      <c r="BN25" s="143"/>
      <c r="BO25" s="143"/>
      <c r="BP25" s="143"/>
      <c r="BQ25" s="143"/>
      <c r="BR25" s="143"/>
      <c r="BS25" s="143"/>
      <c r="BT25" s="143"/>
      <c r="BU25" s="143"/>
      <c r="BV25" s="143"/>
      <c r="BW25" s="143"/>
      <c r="BX25" s="143"/>
      <c r="BY25" s="143"/>
      <c r="BZ25" s="143"/>
      <c r="CA25" s="143"/>
      <c r="CB25" s="143"/>
      <c r="CC25" s="143"/>
      <c r="CD25" s="143"/>
      <c r="CE25" s="143"/>
      <c r="CF25" s="143"/>
      <c r="CG25" s="143"/>
      <c r="CH25" s="143"/>
      <c r="CI25" s="143"/>
      <c r="CJ25" s="143"/>
      <c r="CK25" s="143"/>
      <c r="CL25" s="143"/>
      <c r="CM25" s="143"/>
      <c r="CN25" s="143"/>
      <c r="CO25" s="143"/>
      <c r="CP25" s="143"/>
      <c r="CQ25" s="143"/>
      <c r="CR25" s="143"/>
      <c r="CS25" s="143"/>
      <c r="CT25" s="143"/>
      <c r="CU25" s="143"/>
      <c r="CV25" s="143"/>
      <c r="CW25" s="143"/>
      <c r="CX25" s="143"/>
      <c r="CY25" s="143"/>
      <c r="CZ25" s="143"/>
      <c r="DA25" s="143"/>
      <c r="DB25" s="143"/>
      <c r="DC25" s="143"/>
      <c r="DD25" s="143"/>
      <c r="DE25" s="143"/>
      <c r="DF25" s="143"/>
      <c r="DG25" s="143"/>
      <c r="DH25" s="143"/>
      <c r="DI25" s="143"/>
      <c r="DJ25" s="143"/>
      <c r="DK25" s="143"/>
      <c r="DL25" s="143"/>
      <c r="DM25" s="143"/>
      <c r="DN25" s="143"/>
      <c r="DO25" s="143"/>
      <c r="DP25" s="143"/>
      <c r="DQ25" s="143"/>
      <c r="DR25" s="143"/>
      <c r="DS25" s="143"/>
      <c r="DT25" s="143"/>
      <c r="DU25" s="143"/>
      <c r="DV25" s="143"/>
      <c r="DW25" s="143"/>
      <c r="DX25" s="143"/>
      <c r="DY25" s="143"/>
      <c r="DZ25" s="143"/>
      <c r="EA25" s="143"/>
      <c r="EB25" s="143"/>
      <c r="EC25" s="143"/>
      <c r="ED25" s="143"/>
      <c r="EE25" s="143"/>
      <c r="EF25" s="143"/>
      <c r="EG25" s="143"/>
    </row>
    <row r="26" spans="1:137" ht="12.75" customHeight="1">
      <c r="A26" s="144"/>
      <c r="B26" s="249" t="s">
        <v>322</v>
      </c>
      <c r="C26" s="249"/>
      <c r="D26" s="250" t="s">
        <v>77</v>
      </c>
      <c r="E26" s="249"/>
      <c r="F26" s="251">
        <f ca="1">SUM(G26:P26)</f>
        <v>0</v>
      </c>
      <c r="G26" s="224">
        <f t="shared" ref="G26:P26" ca="1" si="17">SUMIF($R$6:$EG$6,G$6,$R26:$EG26)</f>
        <v>0</v>
      </c>
      <c r="H26" s="224">
        <f t="shared" ca="1" si="17"/>
        <v>0</v>
      </c>
      <c r="I26" s="224">
        <f t="shared" ca="1" si="17"/>
        <v>0</v>
      </c>
      <c r="J26" s="224">
        <f t="shared" ca="1" si="17"/>
        <v>0</v>
      </c>
      <c r="K26" s="224">
        <f t="shared" ca="1" si="17"/>
        <v>0</v>
      </c>
      <c r="L26" s="224">
        <f t="shared" ca="1" si="17"/>
        <v>0</v>
      </c>
      <c r="M26" s="224">
        <f t="shared" ca="1" si="17"/>
        <v>0</v>
      </c>
      <c r="N26" s="224">
        <f t="shared" ca="1" si="17"/>
        <v>0</v>
      </c>
      <c r="O26" s="224">
        <f t="shared" ca="1" si="17"/>
        <v>0</v>
      </c>
      <c r="P26" s="224">
        <f t="shared" ca="1" si="17"/>
        <v>0</v>
      </c>
      <c r="Q26" s="249"/>
      <c r="R26" s="224">
        <f t="shared" ref="R26:EG26" ca="1" si="18">R10-R17</f>
        <v>0</v>
      </c>
      <c r="S26" s="224">
        <f t="shared" ca="1" si="18"/>
        <v>0</v>
      </c>
      <c r="T26" s="224">
        <f t="shared" ca="1" si="18"/>
        <v>0</v>
      </c>
      <c r="U26" s="224">
        <f t="shared" ca="1" si="18"/>
        <v>0</v>
      </c>
      <c r="V26" s="224">
        <f t="shared" ca="1" si="18"/>
        <v>0</v>
      </c>
      <c r="W26" s="224">
        <f t="shared" ca="1" si="18"/>
        <v>0</v>
      </c>
      <c r="X26" s="224">
        <f t="shared" ca="1" si="18"/>
        <v>0</v>
      </c>
      <c r="Y26" s="224">
        <f t="shared" ca="1" si="18"/>
        <v>0</v>
      </c>
      <c r="Z26" s="224">
        <f t="shared" ca="1" si="18"/>
        <v>0</v>
      </c>
      <c r="AA26" s="224">
        <f t="shared" ca="1" si="18"/>
        <v>0</v>
      </c>
      <c r="AB26" s="224">
        <f t="shared" ca="1" si="18"/>
        <v>0</v>
      </c>
      <c r="AC26" s="224">
        <f t="shared" ca="1" si="18"/>
        <v>0</v>
      </c>
      <c r="AD26" s="224">
        <f t="shared" ca="1" si="18"/>
        <v>0</v>
      </c>
      <c r="AE26" s="224">
        <f t="shared" ca="1" si="18"/>
        <v>0</v>
      </c>
      <c r="AF26" s="224">
        <f t="shared" ca="1" si="18"/>
        <v>0</v>
      </c>
      <c r="AG26" s="224">
        <f t="shared" ca="1" si="18"/>
        <v>0</v>
      </c>
      <c r="AH26" s="224">
        <f t="shared" ca="1" si="18"/>
        <v>0</v>
      </c>
      <c r="AI26" s="224">
        <f t="shared" ca="1" si="18"/>
        <v>0</v>
      </c>
      <c r="AJ26" s="224">
        <f t="shared" ca="1" si="18"/>
        <v>0</v>
      </c>
      <c r="AK26" s="224">
        <f t="shared" ca="1" si="18"/>
        <v>0</v>
      </c>
      <c r="AL26" s="224">
        <f t="shared" ca="1" si="18"/>
        <v>0</v>
      </c>
      <c r="AM26" s="224">
        <f t="shared" ca="1" si="18"/>
        <v>0</v>
      </c>
      <c r="AN26" s="224">
        <f t="shared" ca="1" si="18"/>
        <v>0</v>
      </c>
      <c r="AO26" s="224">
        <f t="shared" ca="1" si="18"/>
        <v>0</v>
      </c>
      <c r="AP26" s="224">
        <f t="shared" ca="1" si="18"/>
        <v>0</v>
      </c>
      <c r="AQ26" s="224">
        <f t="shared" ca="1" si="18"/>
        <v>0</v>
      </c>
      <c r="AR26" s="224">
        <f t="shared" ca="1" si="18"/>
        <v>0</v>
      </c>
      <c r="AS26" s="224">
        <f t="shared" ca="1" si="18"/>
        <v>0</v>
      </c>
      <c r="AT26" s="224">
        <f t="shared" ca="1" si="18"/>
        <v>0</v>
      </c>
      <c r="AU26" s="224">
        <f t="shared" ca="1" si="18"/>
        <v>0</v>
      </c>
      <c r="AV26" s="224">
        <f t="shared" ca="1" si="18"/>
        <v>0</v>
      </c>
      <c r="AW26" s="224">
        <f t="shared" ca="1" si="18"/>
        <v>0</v>
      </c>
      <c r="AX26" s="224">
        <f t="shared" ca="1" si="18"/>
        <v>0</v>
      </c>
      <c r="AY26" s="224">
        <f t="shared" ca="1" si="18"/>
        <v>0</v>
      </c>
      <c r="AZ26" s="224">
        <f t="shared" ca="1" si="18"/>
        <v>0</v>
      </c>
      <c r="BA26" s="224">
        <f t="shared" ca="1" si="18"/>
        <v>0</v>
      </c>
      <c r="BB26" s="224">
        <f t="shared" ca="1" si="18"/>
        <v>0</v>
      </c>
      <c r="BC26" s="224">
        <f t="shared" ca="1" si="18"/>
        <v>0</v>
      </c>
      <c r="BD26" s="224">
        <f t="shared" ca="1" si="18"/>
        <v>0</v>
      </c>
      <c r="BE26" s="224">
        <f t="shared" ca="1" si="18"/>
        <v>0</v>
      </c>
      <c r="BF26" s="224">
        <f t="shared" ca="1" si="18"/>
        <v>0</v>
      </c>
      <c r="BG26" s="224">
        <f t="shared" ca="1" si="18"/>
        <v>0</v>
      </c>
      <c r="BH26" s="224">
        <f t="shared" ca="1" si="18"/>
        <v>0</v>
      </c>
      <c r="BI26" s="224">
        <f t="shared" ca="1" si="18"/>
        <v>0</v>
      </c>
      <c r="BJ26" s="224">
        <f t="shared" ca="1" si="18"/>
        <v>0</v>
      </c>
      <c r="BK26" s="224">
        <f t="shared" ca="1" si="18"/>
        <v>0</v>
      </c>
      <c r="BL26" s="224">
        <f t="shared" ca="1" si="18"/>
        <v>0</v>
      </c>
      <c r="BM26" s="224">
        <f t="shared" ca="1" si="18"/>
        <v>0</v>
      </c>
      <c r="BN26" s="224">
        <f t="shared" ca="1" si="18"/>
        <v>0</v>
      </c>
      <c r="BO26" s="224">
        <f t="shared" ca="1" si="18"/>
        <v>0</v>
      </c>
      <c r="BP26" s="224">
        <f t="shared" ca="1" si="18"/>
        <v>0</v>
      </c>
      <c r="BQ26" s="224">
        <f t="shared" ca="1" si="18"/>
        <v>0</v>
      </c>
      <c r="BR26" s="224">
        <f t="shared" ca="1" si="18"/>
        <v>0</v>
      </c>
      <c r="BS26" s="224">
        <f t="shared" ca="1" si="18"/>
        <v>0</v>
      </c>
      <c r="BT26" s="224">
        <f t="shared" ca="1" si="18"/>
        <v>0</v>
      </c>
      <c r="BU26" s="224">
        <f t="shared" ca="1" si="18"/>
        <v>0</v>
      </c>
      <c r="BV26" s="224">
        <f t="shared" ca="1" si="18"/>
        <v>0</v>
      </c>
      <c r="BW26" s="224">
        <f t="shared" ca="1" si="18"/>
        <v>0</v>
      </c>
      <c r="BX26" s="224">
        <f t="shared" ca="1" si="18"/>
        <v>0</v>
      </c>
      <c r="BY26" s="224">
        <f t="shared" ca="1" si="18"/>
        <v>0</v>
      </c>
      <c r="BZ26" s="224">
        <f t="shared" ca="1" si="18"/>
        <v>0</v>
      </c>
      <c r="CA26" s="224">
        <f t="shared" ca="1" si="18"/>
        <v>0</v>
      </c>
      <c r="CB26" s="224">
        <f t="shared" ca="1" si="18"/>
        <v>0</v>
      </c>
      <c r="CC26" s="224">
        <f t="shared" ca="1" si="18"/>
        <v>0</v>
      </c>
      <c r="CD26" s="224">
        <f t="shared" ca="1" si="18"/>
        <v>0</v>
      </c>
      <c r="CE26" s="224">
        <f t="shared" ca="1" si="18"/>
        <v>0</v>
      </c>
      <c r="CF26" s="224">
        <f t="shared" ca="1" si="18"/>
        <v>0</v>
      </c>
      <c r="CG26" s="224">
        <f t="shared" ca="1" si="18"/>
        <v>0</v>
      </c>
      <c r="CH26" s="224">
        <f t="shared" ca="1" si="18"/>
        <v>0</v>
      </c>
      <c r="CI26" s="224">
        <f t="shared" ca="1" si="18"/>
        <v>0</v>
      </c>
      <c r="CJ26" s="224">
        <f t="shared" ca="1" si="18"/>
        <v>0</v>
      </c>
      <c r="CK26" s="224">
        <f t="shared" ca="1" si="18"/>
        <v>0</v>
      </c>
      <c r="CL26" s="224">
        <f t="shared" ca="1" si="18"/>
        <v>0</v>
      </c>
      <c r="CM26" s="224">
        <f t="shared" ca="1" si="18"/>
        <v>0</v>
      </c>
      <c r="CN26" s="224">
        <f t="shared" ca="1" si="18"/>
        <v>0</v>
      </c>
      <c r="CO26" s="224">
        <f t="shared" ca="1" si="18"/>
        <v>0</v>
      </c>
      <c r="CP26" s="224">
        <f t="shared" ca="1" si="18"/>
        <v>0</v>
      </c>
      <c r="CQ26" s="224">
        <f t="shared" ca="1" si="18"/>
        <v>0</v>
      </c>
      <c r="CR26" s="224">
        <f t="shared" ca="1" si="18"/>
        <v>0</v>
      </c>
      <c r="CS26" s="224">
        <f t="shared" ca="1" si="18"/>
        <v>0</v>
      </c>
      <c r="CT26" s="224">
        <f t="shared" ca="1" si="18"/>
        <v>0</v>
      </c>
      <c r="CU26" s="224">
        <f t="shared" ca="1" si="18"/>
        <v>0</v>
      </c>
      <c r="CV26" s="224">
        <f t="shared" ca="1" si="18"/>
        <v>0</v>
      </c>
      <c r="CW26" s="224">
        <f t="shared" ca="1" si="18"/>
        <v>0</v>
      </c>
      <c r="CX26" s="224">
        <f t="shared" ca="1" si="18"/>
        <v>0</v>
      </c>
      <c r="CY26" s="224">
        <f t="shared" ca="1" si="18"/>
        <v>0</v>
      </c>
      <c r="CZ26" s="224">
        <f t="shared" ca="1" si="18"/>
        <v>0</v>
      </c>
      <c r="DA26" s="224">
        <f t="shared" ca="1" si="18"/>
        <v>0</v>
      </c>
      <c r="DB26" s="224">
        <f t="shared" ca="1" si="18"/>
        <v>0</v>
      </c>
      <c r="DC26" s="224">
        <f t="shared" ca="1" si="18"/>
        <v>0</v>
      </c>
      <c r="DD26" s="224">
        <f t="shared" ca="1" si="18"/>
        <v>0</v>
      </c>
      <c r="DE26" s="224">
        <f t="shared" ca="1" si="18"/>
        <v>0</v>
      </c>
      <c r="DF26" s="224">
        <f t="shared" ca="1" si="18"/>
        <v>0</v>
      </c>
      <c r="DG26" s="224">
        <f t="shared" ca="1" si="18"/>
        <v>0</v>
      </c>
      <c r="DH26" s="224">
        <f t="shared" ca="1" si="18"/>
        <v>0</v>
      </c>
      <c r="DI26" s="224">
        <f t="shared" ca="1" si="18"/>
        <v>0</v>
      </c>
      <c r="DJ26" s="224">
        <f t="shared" ca="1" si="18"/>
        <v>0</v>
      </c>
      <c r="DK26" s="224">
        <f t="shared" ca="1" si="18"/>
        <v>0</v>
      </c>
      <c r="DL26" s="224">
        <f t="shared" ca="1" si="18"/>
        <v>0</v>
      </c>
      <c r="DM26" s="224">
        <f t="shared" ca="1" si="18"/>
        <v>0</v>
      </c>
      <c r="DN26" s="224">
        <f t="shared" ca="1" si="18"/>
        <v>0</v>
      </c>
      <c r="DO26" s="224">
        <f t="shared" ca="1" si="18"/>
        <v>0</v>
      </c>
      <c r="DP26" s="224">
        <f t="shared" ca="1" si="18"/>
        <v>0</v>
      </c>
      <c r="DQ26" s="224">
        <f t="shared" ca="1" si="18"/>
        <v>0</v>
      </c>
      <c r="DR26" s="224">
        <f t="shared" ca="1" si="18"/>
        <v>0</v>
      </c>
      <c r="DS26" s="224">
        <f t="shared" ca="1" si="18"/>
        <v>0</v>
      </c>
      <c r="DT26" s="224">
        <f t="shared" ca="1" si="18"/>
        <v>0</v>
      </c>
      <c r="DU26" s="224">
        <f t="shared" ca="1" si="18"/>
        <v>0</v>
      </c>
      <c r="DV26" s="224">
        <f t="shared" ca="1" si="18"/>
        <v>0</v>
      </c>
      <c r="DW26" s="224">
        <f t="shared" ca="1" si="18"/>
        <v>0</v>
      </c>
      <c r="DX26" s="224">
        <f t="shared" ca="1" si="18"/>
        <v>0</v>
      </c>
      <c r="DY26" s="224">
        <f t="shared" ca="1" si="18"/>
        <v>0</v>
      </c>
      <c r="DZ26" s="224">
        <f t="shared" ca="1" si="18"/>
        <v>0</v>
      </c>
      <c r="EA26" s="224">
        <f t="shared" ca="1" si="18"/>
        <v>0</v>
      </c>
      <c r="EB26" s="224">
        <f t="shared" ca="1" si="18"/>
        <v>0</v>
      </c>
      <c r="EC26" s="224">
        <f t="shared" ca="1" si="18"/>
        <v>0</v>
      </c>
      <c r="ED26" s="224">
        <f t="shared" ca="1" si="18"/>
        <v>0</v>
      </c>
      <c r="EE26" s="224">
        <f t="shared" ca="1" si="18"/>
        <v>0</v>
      </c>
      <c r="EF26" s="224">
        <f t="shared" ca="1" si="18"/>
        <v>0</v>
      </c>
      <c r="EG26" s="224">
        <f t="shared" ca="1" si="18"/>
        <v>0</v>
      </c>
    </row>
    <row r="27" spans="1:137" ht="12.75" customHeight="1">
      <c r="A27" s="21"/>
      <c r="B27" s="140" t="s">
        <v>323</v>
      </c>
      <c r="C27" s="121"/>
      <c r="D27" s="245" t="s">
        <v>115</v>
      </c>
      <c r="E27" s="121"/>
      <c r="F27" s="146" t="str">
        <f ca="1">IF(F26=0,"n/a",F26/F10)</f>
        <v>n/a</v>
      </c>
      <c r="G27" s="147" t="str">
        <f ca="1">IFERROR(IF(G26=0,"n/a",G26/G10),0)</f>
        <v>n/a</v>
      </c>
      <c r="H27" s="147" t="str">
        <f t="shared" ref="H27:P27" ca="1" si="19">IF(H26=0,"n/a",H26/H10)</f>
        <v>n/a</v>
      </c>
      <c r="I27" s="147" t="str">
        <f t="shared" ca="1" si="19"/>
        <v>n/a</v>
      </c>
      <c r="J27" s="147" t="str">
        <f t="shared" ca="1" si="19"/>
        <v>n/a</v>
      </c>
      <c r="K27" s="147" t="str">
        <f t="shared" ca="1" si="19"/>
        <v>n/a</v>
      </c>
      <c r="L27" s="147" t="str">
        <f t="shared" ca="1" si="19"/>
        <v>n/a</v>
      </c>
      <c r="M27" s="147" t="str">
        <f t="shared" ca="1" si="19"/>
        <v>n/a</v>
      </c>
      <c r="N27" s="147" t="str">
        <f t="shared" ca="1" si="19"/>
        <v>n/a</v>
      </c>
      <c r="O27" s="147" t="str">
        <f t="shared" ca="1" si="19"/>
        <v>n/a</v>
      </c>
      <c r="P27" s="147" t="str">
        <f t="shared" ca="1" si="19"/>
        <v>n/a</v>
      </c>
      <c r="Q27" s="147"/>
      <c r="R27" s="147" t="str">
        <f t="shared" ref="R27:EG27" ca="1" si="20">IFERROR(IF(R26=0,"n/a",R26/R10),0)</f>
        <v>n/a</v>
      </c>
      <c r="S27" s="147" t="str">
        <f t="shared" ca="1" si="20"/>
        <v>n/a</v>
      </c>
      <c r="T27" s="147" t="str">
        <f t="shared" ca="1" si="20"/>
        <v>n/a</v>
      </c>
      <c r="U27" s="147" t="str">
        <f t="shared" ca="1" si="20"/>
        <v>n/a</v>
      </c>
      <c r="V27" s="147" t="str">
        <f t="shared" ca="1" si="20"/>
        <v>n/a</v>
      </c>
      <c r="W27" s="147" t="str">
        <f t="shared" ca="1" si="20"/>
        <v>n/a</v>
      </c>
      <c r="X27" s="147" t="str">
        <f t="shared" ca="1" si="20"/>
        <v>n/a</v>
      </c>
      <c r="Y27" s="147" t="str">
        <f t="shared" ca="1" si="20"/>
        <v>n/a</v>
      </c>
      <c r="Z27" s="147" t="str">
        <f t="shared" ca="1" si="20"/>
        <v>n/a</v>
      </c>
      <c r="AA27" s="147" t="str">
        <f t="shared" ca="1" si="20"/>
        <v>n/a</v>
      </c>
      <c r="AB27" s="147" t="str">
        <f t="shared" ca="1" si="20"/>
        <v>n/a</v>
      </c>
      <c r="AC27" s="147" t="str">
        <f t="shared" ca="1" si="20"/>
        <v>n/a</v>
      </c>
      <c r="AD27" s="147" t="str">
        <f t="shared" ca="1" si="20"/>
        <v>n/a</v>
      </c>
      <c r="AE27" s="147" t="str">
        <f t="shared" ca="1" si="20"/>
        <v>n/a</v>
      </c>
      <c r="AF27" s="147" t="str">
        <f t="shared" ca="1" si="20"/>
        <v>n/a</v>
      </c>
      <c r="AG27" s="147" t="str">
        <f t="shared" ca="1" si="20"/>
        <v>n/a</v>
      </c>
      <c r="AH27" s="147" t="str">
        <f t="shared" ca="1" si="20"/>
        <v>n/a</v>
      </c>
      <c r="AI27" s="147" t="str">
        <f t="shared" ca="1" si="20"/>
        <v>n/a</v>
      </c>
      <c r="AJ27" s="147" t="str">
        <f t="shared" ca="1" si="20"/>
        <v>n/a</v>
      </c>
      <c r="AK27" s="147" t="str">
        <f t="shared" ca="1" si="20"/>
        <v>n/a</v>
      </c>
      <c r="AL27" s="147" t="str">
        <f t="shared" ca="1" si="20"/>
        <v>n/a</v>
      </c>
      <c r="AM27" s="147" t="str">
        <f t="shared" ca="1" si="20"/>
        <v>n/a</v>
      </c>
      <c r="AN27" s="147" t="str">
        <f t="shared" ca="1" si="20"/>
        <v>n/a</v>
      </c>
      <c r="AO27" s="147" t="str">
        <f t="shared" ca="1" si="20"/>
        <v>n/a</v>
      </c>
      <c r="AP27" s="147" t="str">
        <f t="shared" ca="1" si="20"/>
        <v>n/a</v>
      </c>
      <c r="AQ27" s="147" t="str">
        <f t="shared" ca="1" si="20"/>
        <v>n/a</v>
      </c>
      <c r="AR27" s="147" t="str">
        <f t="shared" ca="1" si="20"/>
        <v>n/a</v>
      </c>
      <c r="AS27" s="147" t="str">
        <f t="shared" ca="1" si="20"/>
        <v>n/a</v>
      </c>
      <c r="AT27" s="147" t="str">
        <f t="shared" ca="1" si="20"/>
        <v>n/a</v>
      </c>
      <c r="AU27" s="147" t="str">
        <f t="shared" ca="1" si="20"/>
        <v>n/a</v>
      </c>
      <c r="AV27" s="147" t="str">
        <f t="shared" ca="1" si="20"/>
        <v>n/a</v>
      </c>
      <c r="AW27" s="147" t="str">
        <f t="shared" ca="1" si="20"/>
        <v>n/a</v>
      </c>
      <c r="AX27" s="147" t="str">
        <f t="shared" ca="1" si="20"/>
        <v>n/a</v>
      </c>
      <c r="AY27" s="147" t="str">
        <f t="shared" ca="1" si="20"/>
        <v>n/a</v>
      </c>
      <c r="AZ27" s="147" t="str">
        <f t="shared" ca="1" si="20"/>
        <v>n/a</v>
      </c>
      <c r="BA27" s="147" t="str">
        <f t="shared" ca="1" si="20"/>
        <v>n/a</v>
      </c>
      <c r="BB27" s="147" t="str">
        <f t="shared" ca="1" si="20"/>
        <v>n/a</v>
      </c>
      <c r="BC27" s="147" t="str">
        <f t="shared" ca="1" si="20"/>
        <v>n/a</v>
      </c>
      <c r="BD27" s="147" t="str">
        <f t="shared" ca="1" si="20"/>
        <v>n/a</v>
      </c>
      <c r="BE27" s="147" t="str">
        <f t="shared" ca="1" si="20"/>
        <v>n/a</v>
      </c>
      <c r="BF27" s="147" t="str">
        <f t="shared" ca="1" si="20"/>
        <v>n/a</v>
      </c>
      <c r="BG27" s="147" t="str">
        <f t="shared" ca="1" si="20"/>
        <v>n/a</v>
      </c>
      <c r="BH27" s="147" t="str">
        <f t="shared" ca="1" si="20"/>
        <v>n/a</v>
      </c>
      <c r="BI27" s="147" t="str">
        <f t="shared" ca="1" si="20"/>
        <v>n/a</v>
      </c>
      <c r="BJ27" s="147" t="str">
        <f t="shared" ca="1" si="20"/>
        <v>n/a</v>
      </c>
      <c r="BK27" s="147" t="str">
        <f t="shared" ca="1" si="20"/>
        <v>n/a</v>
      </c>
      <c r="BL27" s="147" t="str">
        <f t="shared" ca="1" si="20"/>
        <v>n/a</v>
      </c>
      <c r="BM27" s="147" t="str">
        <f t="shared" ca="1" si="20"/>
        <v>n/a</v>
      </c>
      <c r="BN27" s="147" t="str">
        <f t="shared" ca="1" si="20"/>
        <v>n/a</v>
      </c>
      <c r="BO27" s="147" t="str">
        <f t="shared" ca="1" si="20"/>
        <v>n/a</v>
      </c>
      <c r="BP27" s="147" t="str">
        <f t="shared" ca="1" si="20"/>
        <v>n/a</v>
      </c>
      <c r="BQ27" s="147" t="str">
        <f t="shared" ca="1" si="20"/>
        <v>n/a</v>
      </c>
      <c r="BR27" s="147" t="str">
        <f t="shared" ca="1" si="20"/>
        <v>n/a</v>
      </c>
      <c r="BS27" s="147" t="str">
        <f t="shared" ca="1" si="20"/>
        <v>n/a</v>
      </c>
      <c r="BT27" s="147" t="str">
        <f t="shared" ca="1" si="20"/>
        <v>n/a</v>
      </c>
      <c r="BU27" s="147" t="str">
        <f t="shared" ca="1" si="20"/>
        <v>n/a</v>
      </c>
      <c r="BV27" s="147" t="str">
        <f t="shared" ca="1" si="20"/>
        <v>n/a</v>
      </c>
      <c r="BW27" s="147" t="str">
        <f t="shared" ca="1" si="20"/>
        <v>n/a</v>
      </c>
      <c r="BX27" s="147" t="str">
        <f t="shared" ca="1" si="20"/>
        <v>n/a</v>
      </c>
      <c r="BY27" s="147" t="str">
        <f t="shared" ca="1" si="20"/>
        <v>n/a</v>
      </c>
      <c r="BZ27" s="147" t="str">
        <f t="shared" ca="1" si="20"/>
        <v>n/a</v>
      </c>
      <c r="CA27" s="147" t="str">
        <f t="shared" ca="1" si="20"/>
        <v>n/a</v>
      </c>
      <c r="CB27" s="147" t="str">
        <f t="shared" ca="1" si="20"/>
        <v>n/a</v>
      </c>
      <c r="CC27" s="147" t="str">
        <f t="shared" ca="1" si="20"/>
        <v>n/a</v>
      </c>
      <c r="CD27" s="147" t="str">
        <f t="shared" ca="1" si="20"/>
        <v>n/a</v>
      </c>
      <c r="CE27" s="147" t="str">
        <f t="shared" ca="1" si="20"/>
        <v>n/a</v>
      </c>
      <c r="CF27" s="147" t="str">
        <f t="shared" ca="1" si="20"/>
        <v>n/a</v>
      </c>
      <c r="CG27" s="147" t="str">
        <f t="shared" ca="1" si="20"/>
        <v>n/a</v>
      </c>
      <c r="CH27" s="147" t="str">
        <f t="shared" ca="1" si="20"/>
        <v>n/a</v>
      </c>
      <c r="CI27" s="147" t="str">
        <f t="shared" ca="1" si="20"/>
        <v>n/a</v>
      </c>
      <c r="CJ27" s="147" t="str">
        <f t="shared" ca="1" si="20"/>
        <v>n/a</v>
      </c>
      <c r="CK27" s="147" t="str">
        <f t="shared" ca="1" si="20"/>
        <v>n/a</v>
      </c>
      <c r="CL27" s="147" t="str">
        <f t="shared" ca="1" si="20"/>
        <v>n/a</v>
      </c>
      <c r="CM27" s="147" t="str">
        <f t="shared" ca="1" si="20"/>
        <v>n/a</v>
      </c>
      <c r="CN27" s="147" t="str">
        <f t="shared" ca="1" si="20"/>
        <v>n/a</v>
      </c>
      <c r="CO27" s="147" t="str">
        <f t="shared" ca="1" si="20"/>
        <v>n/a</v>
      </c>
      <c r="CP27" s="147" t="str">
        <f t="shared" ca="1" si="20"/>
        <v>n/a</v>
      </c>
      <c r="CQ27" s="147" t="str">
        <f t="shared" ca="1" si="20"/>
        <v>n/a</v>
      </c>
      <c r="CR27" s="147" t="str">
        <f t="shared" ca="1" si="20"/>
        <v>n/a</v>
      </c>
      <c r="CS27" s="147" t="str">
        <f t="shared" ca="1" si="20"/>
        <v>n/a</v>
      </c>
      <c r="CT27" s="147" t="str">
        <f t="shared" ca="1" si="20"/>
        <v>n/a</v>
      </c>
      <c r="CU27" s="147" t="str">
        <f t="shared" ca="1" si="20"/>
        <v>n/a</v>
      </c>
      <c r="CV27" s="147" t="str">
        <f t="shared" ca="1" si="20"/>
        <v>n/a</v>
      </c>
      <c r="CW27" s="147" t="str">
        <f t="shared" ca="1" si="20"/>
        <v>n/a</v>
      </c>
      <c r="CX27" s="147" t="str">
        <f t="shared" ca="1" si="20"/>
        <v>n/a</v>
      </c>
      <c r="CY27" s="147" t="str">
        <f t="shared" ca="1" si="20"/>
        <v>n/a</v>
      </c>
      <c r="CZ27" s="147" t="str">
        <f t="shared" ca="1" si="20"/>
        <v>n/a</v>
      </c>
      <c r="DA27" s="147" t="str">
        <f t="shared" ca="1" si="20"/>
        <v>n/a</v>
      </c>
      <c r="DB27" s="147" t="str">
        <f t="shared" ca="1" si="20"/>
        <v>n/a</v>
      </c>
      <c r="DC27" s="147" t="str">
        <f t="shared" ca="1" si="20"/>
        <v>n/a</v>
      </c>
      <c r="DD27" s="147" t="str">
        <f t="shared" ca="1" si="20"/>
        <v>n/a</v>
      </c>
      <c r="DE27" s="147" t="str">
        <f t="shared" ca="1" si="20"/>
        <v>n/a</v>
      </c>
      <c r="DF27" s="147" t="str">
        <f t="shared" ca="1" si="20"/>
        <v>n/a</v>
      </c>
      <c r="DG27" s="147" t="str">
        <f t="shared" ca="1" si="20"/>
        <v>n/a</v>
      </c>
      <c r="DH27" s="147" t="str">
        <f t="shared" ca="1" si="20"/>
        <v>n/a</v>
      </c>
      <c r="DI27" s="147" t="str">
        <f t="shared" ca="1" si="20"/>
        <v>n/a</v>
      </c>
      <c r="DJ27" s="147" t="str">
        <f t="shared" ca="1" si="20"/>
        <v>n/a</v>
      </c>
      <c r="DK27" s="147" t="str">
        <f t="shared" ca="1" si="20"/>
        <v>n/a</v>
      </c>
      <c r="DL27" s="147" t="str">
        <f t="shared" ca="1" si="20"/>
        <v>n/a</v>
      </c>
      <c r="DM27" s="147" t="str">
        <f t="shared" ca="1" si="20"/>
        <v>n/a</v>
      </c>
      <c r="DN27" s="147" t="str">
        <f t="shared" ca="1" si="20"/>
        <v>n/a</v>
      </c>
      <c r="DO27" s="147" t="str">
        <f t="shared" ca="1" si="20"/>
        <v>n/a</v>
      </c>
      <c r="DP27" s="147" t="str">
        <f t="shared" ca="1" si="20"/>
        <v>n/a</v>
      </c>
      <c r="DQ27" s="147" t="str">
        <f t="shared" ca="1" si="20"/>
        <v>n/a</v>
      </c>
      <c r="DR27" s="147" t="str">
        <f t="shared" ca="1" si="20"/>
        <v>n/a</v>
      </c>
      <c r="DS27" s="147" t="str">
        <f t="shared" ca="1" si="20"/>
        <v>n/a</v>
      </c>
      <c r="DT27" s="147" t="str">
        <f t="shared" ca="1" si="20"/>
        <v>n/a</v>
      </c>
      <c r="DU27" s="147" t="str">
        <f t="shared" ca="1" si="20"/>
        <v>n/a</v>
      </c>
      <c r="DV27" s="147" t="str">
        <f t="shared" ca="1" si="20"/>
        <v>n/a</v>
      </c>
      <c r="DW27" s="147" t="str">
        <f t="shared" ca="1" si="20"/>
        <v>n/a</v>
      </c>
      <c r="DX27" s="147" t="str">
        <f t="shared" ca="1" si="20"/>
        <v>n/a</v>
      </c>
      <c r="DY27" s="147" t="str">
        <f t="shared" ca="1" si="20"/>
        <v>n/a</v>
      </c>
      <c r="DZ27" s="147" t="str">
        <f t="shared" ca="1" si="20"/>
        <v>n/a</v>
      </c>
      <c r="EA27" s="147" t="str">
        <f t="shared" ca="1" si="20"/>
        <v>n/a</v>
      </c>
      <c r="EB27" s="147" t="str">
        <f t="shared" ca="1" si="20"/>
        <v>n/a</v>
      </c>
      <c r="EC27" s="147" t="str">
        <f t="shared" ca="1" si="20"/>
        <v>n/a</v>
      </c>
      <c r="ED27" s="147" t="str">
        <f t="shared" ca="1" si="20"/>
        <v>n/a</v>
      </c>
      <c r="EE27" s="147" t="str">
        <f t="shared" ca="1" si="20"/>
        <v>n/a</v>
      </c>
      <c r="EF27" s="147" t="str">
        <f t="shared" ca="1" si="20"/>
        <v>n/a</v>
      </c>
      <c r="EG27" s="147" t="str">
        <f t="shared" ca="1" si="20"/>
        <v>n/a</v>
      </c>
    </row>
    <row r="28" spans="1:137" ht="13.5" customHeight="1">
      <c r="A28" s="21"/>
      <c r="B28" s="247"/>
      <c r="C28" s="21"/>
      <c r="D28" s="79"/>
      <c r="E28" s="121"/>
      <c r="F28" s="242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121"/>
      <c r="R28" s="143"/>
      <c r="S28" s="143"/>
      <c r="T28" s="143"/>
      <c r="U28" s="143"/>
      <c r="V28" s="143"/>
      <c r="W28" s="143"/>
      <c r="X28" s="143"/>
      <c r="Y28" s="143"/>
      <c r="Z28" s="143"/>
      <c r="AA28" s="143"/>
      <c r="AB28" s="143"/>
      <c r="AC28" s="143"/>
      <c r="AD28" s="143"/>
      <c r="AE28" s="143"/>
      <c r="AF28" s="143"/>
      <c r="AG28" s="143"/>
      <c r="AH28" s="143"/>
      <c r="AI28" s="143"/>
      <c r="AJ28" s="143"/>
      <c r="AK28" s="143"/>
      <c r="AL28" s="143"/>
      <c r="AM28" s="143"/>
      <c r="AN28" s="143"/>
      <c r="AO28" s="143"/>
      <c r="AP28" s="143"/>
      <c r="AQ28" s="143"/>
      <c r="AR28" s="143"/>
      <c r="AS28" s="143"/>
      <c r="AT28" s="143"/>
      <c r="AU28" s="143"/>
      <c r="AV28" s="143"/>
      <c r="AW28" s="143"/>
      <c r="AX28" s="143"/>
      <c r="AY28" s="143"/>
      <c r="AZ28" s="143"/>
      <c r="BA28" s="143"/>
      <c r="BB28" s="143"/>
      <c r="BC28" s="143"/>
      <c r="BD28" s="143"/>
      <c r="BE28" s="143"/>
      <c r="BF28" s="143"/>
      <c r="BG28" s="143"/>
      <c r="BH28" s="143"/>
      <c r="BI28" s="143"/>
      <c r="BJ28" s="143"/>
      <c r="BK28" s="143"/>
      <c r="BL28" s="143"/>
      <c r="BM28" s="143"/>
      <c r="BN28" s="143"/>
      <c r="BO28" s="143"/>
      <c r="BP28" s="143"/>
      <c r="BQ28" s="143"/>
      <c r="BR28" s="143"/>
      <c r="BS28" s="143"/>
      <c r="BT28" s="143"/>
      <c r="BU28" s="143"/>
      <c r="BV28" s="143"/>
      <c r="BW28" s="143"/>
      <c r="BX28" s="143"/>
      <c r="BY28" s="143"/>
      <c r="BZ28" s="143"/>
      <c r="CA28" s="143"/>
      <c r="CB28" s="143"/>
      <c r="CC28" s="143"/>
      <c r="CD28" s="143"/>
      <c r="CE28" s="143"/>
      <c r="CF28" s="143"/>
      <c r="CG28" s="143"/>
      <c r="CH28" s="143"/>
      <c r="CI28" s="143"/>
      <c r="CJ28" s="143"/>
      <c r="CK28" s="143"/>
      <c r="CL28" s="143"/>
      <c r="CM28" s="143"/>
      <c r="CN28" s="143"/>
      <c r="CO28" s="143"/>
      <c r="CP28" s="143"/>
      <c r="CQ28" s="143"/>
      <c r="CR28" s="143"/>
      <c r="CS28" s="143"/>
      <c r="CT28" s="143"/>
      <c r="CU28" s="143"/>
      <c r="CV28" s="143"/>
      <c r="CW28" s="143"/>
      <c r="CX28" s="143"/>
      <c r="CY28" s="143"/>
      <c r="CZ28" s="143"/>
      <c r="DA28" s="143"/>
      <c r="DB28" s="143"/>
      <c r="DC28" s="143"/>
      <c r="DD28" s="143"/>
      <c r="DE28" s="143"/>
      <c r="DF28" s="143"/>
      <c r="DG28" s="143"/>
      <c r="DH28" s="143"/>
      <c r="DI28" s="143"/>
      <c r="DJ28" s="143"/>
      <c r="DK28" s="143"/>
      <c r="DL28" s="143"/>
      <c r="DM28" s="143"/>
      <c r="DN28" s="143"/>
      <c r="DO28" s="143"/>
      <c r="DP28" s="143"/>
      <c r="DQ28" s="143"/>
      <c r="DR28" s="143"/>
      <c r="DS28" s="143"/>
      <c r="DT28" s="143"/>
      <c r="DU28" s="143"/>
      <c r="DV28" s="143"/>
      <c r="DW28" s="143"/>
      <c r="DX28" s="143"/>
      <c r="DY28" s="143"/>
      <c r="DZ28" s="143"/>
      <c r="EA28" s="143"/>
      <c r="EB28" s="143"/>
      <c r="EC28" s="143"/>
      <c r="ED28" s="143"/>
      <c r="EE28" s="143"/>
      <c r="EF28" s="143"/>
      <c r="EG28" s="143"/>
    </row>
    <row r="29" spans="1:137" ht="12" customHeight="1">
      <c r="A29" s="21"/>
      <c r="B29" s="133" t="s">
        <v>165</v>
      </c>
      <c r="C29" s="133"/>
      <c r="D29" s="134" t="s">
        <v>77</v>
      </c>
      <c r="E29" s="125"/>
      <c r="F29" s="135">
        <f ca="1">SUM(G29:P29)</f>
        <v>0</v>
      </c>
      <c r="G29" s="149">
        <f t="shared" ref="G29:P29" ca="1" si="21">SUM(G32:G43)</f>
        <v>0</v>
      </c>
      <c r="H29" s="149">
        <f t="shared" ca="1" si="21"/>
        <v>0</v>
      </c>
      <c r="I29" s="149">
        <f t="shared" ca="1" si="21"/>
        <v>0</v>
      </c>
      <c r="J29" s="149">
        <f t="shared" ca="1" si="21"/>
        <v>0</v>
      </c>
      <c r="K29" s="149">
        <f t="shared" ca="1" si="21"/>
        <v>0</v>
      </c>
      <c r="L29" s="149">
        <f t="shared" ca="1" si="21"/>
        <v>0</v>
      </c>
      <c r="M29" s="149">
        <f t="shared" ca="1" si="21"/>
        <v>0</v>
      </c>
      <c r="N29" s="149">
        <f t="shared" ca="1" si="21"/>
        <v>0</v>
      </c>
      <c r="O29" s="149">
        <f t="shared" ca="1" si="21"/>
        <v>0</v>
      </c>
      <c r="P29" s="149">
        <f t="shared" ca="1" si="21"/>
        <v>0</v>
      </c>
      <c r="Q29" s="125"/>
      <c r="R29" s="149">
        <f t="shared" ref="R29:EG29" ca="1" si="22">SUM(R32:R43)</f>
        <v>0</v>
      </c>
      <c r="S29" s="149">
        <f t="shared" ca="1" si="22"/>
        <v>0</v>
      </c>
      <c r="T29" s="149">
        <f t="shared" ca="1" si="22"/>
        <v>0</v>
      </c>
      <c r="U29" s="149">
        <f t="shared" ca="1" si="22"/>
        <v>0</v>
      </c>
      <c r="V29" s="149">
        <f t="shared" ca="1" si="22"/>
        <v>0</v>
      </c>
      <c r="W29" s="149">
        <f t="shared" ca="1" si="22"/>
        <v>0</v>
      </c>
      <c r="X29" s="149">
        <f t="shared" ca="1" si="22"/>
        <v>0</v>
      </c>
      <c r="Y29" s="149">
        <f t="shared" ca="1" si="22"/>
        <v>0</v>
      </c>
      <c r="Z29" s="149">
        <f t="shared" ca="1" si="22"/>
        <v>0</v>
      </c>
      <c r="AA29" s="149">
        <f t="shared" ca="1" si="22"/>
        <v>0</v>
      </c>
      <c r="AB29" s="149">
        <f t="shared" ca="1" si="22"/>
        <v>0</v>
      </c>
      <c r="AC29" s="149">
        <f t="shared" ca="1" si="22"/>
        <v>0</v>
      </c>
      <c r="AD29" s="149">
        <f t="shared" ca="1" si="22"/>
        <v>0</v>
      </c>
      <c r="AE29" s="149">
        <f t="shared" ca="1" si="22"/>
        <v>0</v>
      </c>
      <c r="AF29" s="149">
        <f t="shared" ca="1" si="22"/>
        <v>0</v>
      </c>
      <c r="AG29" s="149">
        <f t="shared" ca="1" si="22"/>
        <v>0</v>
      </c>
      <c r="AH29" s="149">
        <f t="shared" ca="1" si="22"/>
        <v>0</v>
      </c>
      <c r="AI29" s="149">
        <f t="shared" ca="1" si="22"/>
        <v>0</v>
      </c>
      <c r="AJ29" s="149">
        <f t="shared" ca="1" si="22"/>
        <v>0</v>
      </c>
      <c r="AK29" s="149">
        <f t="shared" ca="1" si="22"/>
        <v>0</v>
      </c>
      <c r="AL29" s="149">
        <f t="shared" ca="1" si="22"/>
        <v>0</v>
      </c>
      <c r="AM29" s="149">
        <f t="shared" ca="1" si="22"/>
        <v>0</v>
      </c>
      <c r="AN29" s="149">
        <f t="shared" ca="1" si="22"/>
        <v>0</v>
      </c>
      <c r="AO29" s="149">
        <f t="shared" ca="1" si="22"/>
        <v>0</v>
      </c>
      <c r="AP29" s="149">
        <f t="shared" ca="1" si="22"/>
        <v>0</v>
      </c>
      <c r="AQ29" s="149">
        <f t="shared" ca="1" si="22"/>
        <v>0</v>
      </c>
      <c r="AR29" s="149">
        <f t="shared" ca="1" si="22"/>
        <v>0</v>
      </c>
      <c r="AS29" s="149">
        <f t="shared" ca="1" si="22"/>
        <v>0</v>
      </c>
      <c r="AT29" s="149">
        <f t="shared" ca="1" si="22"/>
        <v>0</v>
      </c>
      <c r="AU29" s="149">
        <f t="shared" ca="1" si="22"/>
        <v>0</v>
      </c>
      <c r="AV29" s="149">
        <f t="shared" ca="1" si="22"/>
        <v>0</v>
      </c>
      <c r="AW29" s="149">
        <f t="shared" ca="1" si="22"/>
        <v>0</v>
      </c>
      <c r="AX29" s="149">
        <f t="shared" ca="1" si="22"/>
        <v>0</v>
      </c>
      <c r="AY29" s="149">
        <f t="shared" ca="1" si="22"/>
        <v>0</v>
      </c>
      <c r="AZ29" s="149">
        <f t="shared" ca="1" si="22"/>
        <v>0</v>
      </c>
      <c r="BA29" s="149">
        <f t="shared" ca="1" si="22"/>
        <v>0</v>
      </c>
      <c r="BB29" s="149">
        <f t="shared" ca="1" si="22"/>
        <v>0</v>
      </c>
      <c r="BC29" s="149">
        <f t="shared" ca="1" si="22"/>
        <v>0</v>
      </c>
      <c r="BD29" s="149">
        <f t="shared" ca="1" si="22"/>
        <v>0</v>
      </c>
      <c r="BE29" s="149">
        <f t="shared" ca="1" si="22"/>
        <v>0</v>
      </c>
      <c r="BF29" s="149">
        <f t="shared" ca="1" si="22"/>
        <v>0</v>
      </c>
      <c r="BG29" s="149">
        <f t="shared" ca="1" si="22"/>
        <v>0</v>
      </c>
      <c r="BH29" s="149">
        <f t="shared" ca="1" si="22"/>
        <v>0</v>
      </c>
      <c r="BI29" s="149">
        <f t="shared" ca="1" si="22"/>
        <v>0</v>
      </c>
      <c r="BJ29" s="149">
        <f t="shared" ca="1" si="22"/>
        <v>0</v>
      </c>
      <c r="BK29" s="149">
        <f t="shared" ca="1" si="22"/>
        <v>0</v>
      </c>
      <c r="BL29" s="149">
        <f t="shared" ca="1" si="22"/>
        <v>0</v>
      </c>
      <c r="BM29" s="149">
        <f t="shared" ca="1" si="22"/>
        <v>0</v>
      </c>
      <c r="BN29" s="149">
        <f t="shared" ca="1" si="22"/>
        <v>0</v>
      </c>
      <c r="BO29" s="149">
        <f t="shared" ca="1" si="22"/>
        <v>0</v>
      </c>
      <c r="BP29" s="149">
        <f t="shared" ca="1" si="22"/>
        <v>0</v>
      </c>
      <c r="BQ29" s="149">
        <f t="shared" ca="1" si="22"/>
        <v>0</v>
      </c>
      <c r="BR29" s="149">
        <f t="shared" ca="1" si="22"/>
        <v>0</v>
      </c>
      <c r="BS29" s="149">
        <f t="shared" ca="1" si="22"/>
        <v>0</v>
      </c>
      <c r="BT29" s="149">
        <f t="shared" ca="1" si="22"/>
        <v>0</v>
      </c>
      <c r="BU29" s="149">
        <f t="shared" ca="1" si="22"/>
        <v>0</v>
      </c>
      <c r="BV29" s="149">
        <f t="shared" ca="1" si="22"/>
        <v>0</v>
      </c>
      <c r="BW29" s="149">
        <f t="shared" ca="1" si="22"/>
        <v>0</v>
      </c>
      <c r="BX29" s="149">
        <f t="shared" ca="1" si="22"/>
        <v>0</v>
      </c>
      <c r="BY29" s="149">
        <f t="shared" ca="1" si="22"/>
        <v>0</v>
      </c>
      <c r="BZ29" s="149">
        <f t="shared" ca="1" si="22"/>
        <v>0</v>
      </c>
      <c r="CA29" s="149">
        <f t="shared" ca="1" si="22"/>
        <v>0</v>
      </c>
      <c r="CB29" s="149">
        <f t="shared" ca="1" si="22"/>
        <v>0</v>
      </c>
      <c r="CC29" s="149">
        <f t="shared" ca="1" si="22"/>
        <v>0</v>
      </c>
      <c r="CD29" s="149">
        <f t="shared" ca="1" si="22"/>
        <v>0</v>
      </c>
      <c r="CE29" s="149">
        <f t="shared" ca="1" si="22"/>
        <v>0</v>
      </c>
      <c r="CF29" s="149">
        <f t="shared" ca="1" si="22"/>
        <v>0</v>
      </c>
      <c r="CG29" s="149">
        <f t="shared" ca="1" si="22"/>
        <v>0</v>
      </c>
      <c r="CH29" s="149">
        <f t="shared" ca="1" si="22"/>
        <v>0</v>
      </c>
      <c r="CI29" s="149">
        <f t="shared" ca="1" si="22"/>
        <v>0</v>
      </c>
      <c r="CJ29" s="149">
        <f t="shared" ca="1" si="22"/>
        <v>0</v>
      </c>
      <c r="CK29" s="149">
        <f t="shared" ca="1" si="22"/>
        <v>0</v>
      </c>
      <c r="CL29" s="149">
        <f t="shared" ca="1" si="22"/>
        <v>0</v>
      </c>
      <c r="CM29" s="149">
        <f t="shared" ca="1" si="22"/>
        <v>0</v>
      </c>
      <c r="CN29" s="149">
        <f t="shared" ca="1" si="22"/>
        <v>0</v>
      </c>
      <c r="CO29" s="149">
        <f t="shared" ca="1" si="22"/>
        <v>0</v>
      </c>
      <c r="CP29" s="149">
        <f t="shared" ca="1" si="22"/>
        <v>0</v>
      </c>
      <c r="CQ29" s="149">
        <f t="shared" ca="1" si="22"/>
        <v>0</v>
      </c>
      <c r="CR29" s="149">
        <f t="shared" ca="1" si="22"/>
        <v>0</v>
      </c>
      <c r="CS29" s="149">
        <f t="shared" ca="1" si="22"/>
        <v>0</v>
      </c>
      <c r="CT29" s="149">
        <f t="shared" ca="1" si="22"/>
        <v>0</v>
      </c>
      <c r="CU29" s="149">
        <f t="shared" ca="1" si="22"/>
        <v>0</v>
      </c>
      <c r="CV29" s="149">
        <f t="shared" ca="1" si="22"/>
        <v>0</v>
      </c>
      <c r="CW29" s="149">
        <f t="shared" ca="1" si="22"/>
        <v>0</v>
      </c>
      <c r="CX29" s="149">
        <f t="shared" ca="1" si="22"/>
        <v>0</v>
      </c>
      <c r="CY29" s="149">
        <f t="shared" ca="1" si="22"/>
        <v>0</v>
      </c>
      <c r="CZ29" s="149">
        <f t="shared" ca="1" si="22"/>
        <v>0</v>
      </c>
      <c r="DA29" s="149">
        <f t="shared" ca="1" si="22"/>
        <v>0</v>
      </c>
      <c r="DB29" s="149">
        <f t="shared" ca="1" si="22"/>
        <v>0</v>
      </c>
      <c r="DC29" s="149">
        <f t="shared" ca="1" si="22"/>
        <v>0</v>
      </c>
      <c r="DD29" s="149">
        <f t="shared" ca="1" si="22"/>
        <v>0</v>
      </c>
      <c r="DE29" s="149">
        <f t="shared" ca="1" si="22"/>
        <v>0</v>
      </c>
      <c r="DF29" s="149">
        <f t="shared" ca="1" si="22"/>
        <v>0</v>
      </c>
      <c r="DG29" s="149">
        <f t="shared" ca="1" si="22"/>
        <v>0</v>
      </c>
      <c r="DH29" s="149">
        <f t="shared" ca="1" si="22"/>
        <v>0</v>
      </c>
      <c r="DI29" s="149">
        <f t="shared" ca="1" si="22"/>
        <v>0</v>
      </c>
      <c r="DJ29" s="149">
        <f t="shared" ca="1" si="22"/>
        <v>0</v>
      </c>
      <c r="DK29" s="149">
        <f t="shared" ca="1" si="22"/>
        <v>0</v>
      </c>
      <c r="DL29" s="149">
        <f t="shared" ca="1" si="22"/>
        <v>0</v>
      </c>
      <c r="DM29" s="149">
        <f t="shared" ca="1" si="22"/>
        <v>0</v>
      </c>
      <c r="DN29" s="149">
        <f t="shared" ca="1" si="22"/>
        <v>0</v>
      </c>
      <c r="DO29" s="149">
        <f t="shared" ca="1" si="22"/>
        <v>0</v>
      </c>
      <c r="DP29" s="149">
        <f t="shared" ca="1" si="22"/>
        <v>0</v>
      </c>
      <c r="DQ29" s="149">
        <f t="shared" ca="1" si="22"/>
        <v>0</v>
      </c>
      <c r="DR29" s="149">
        <f t="shared" ca="1" si="22"/>
        <v>0</v>
      </c>
      <c r="DS29" s="149">
        <f t="shared" ca="1" si="22"/>
        <v>0</v>
      </c>
      <c r="DT29" s="149">
        <f t="shared" ca="1" si="22"/>
        <v>0</v>
      </c>
      <c r="DU29" s="149">
        <f t="shared" ca="1" si="22"/>
        <v>0</v>
      </c>
      <c r="DV29" s="149">
        <f t="shared" ca="1" si="22"/>
        <v>0</v>
      </c>
      <c r="DW29" s="149">
        <f t="shared" ca="1" si="22"/>
        <v>0</v>
      </c>
      <c r="DX29" s="149">
        <f t="shared" ca="1" si="22"/>
        <v>0</v>
      </c>
      <c r="DY29" s="149">
        <f t="shared" ca="1" si="22"/>
        <v>0</v>
      </c>
      <c r="DZ29" s="149">
        <f t="shared" ca="1" si="22"/>
        <v>0</v>
      </c>
      <c r="EA29" s="149">
        <f t="shared" ca="1" si="22"/>
        <v>0</v>
      </c>
      <c r="EB29" s="149">
        <f t="shared" ca="1" si="22"/>
        <v>0</v>
      </c>
      <c r="EC29" s="149">
        <f t="shared" ca="1" si="22"/>
        <v>0</v>
      </c>
      <c r="ED29" s="149">
        <f t="shared" ca="1" si="22"/>
        <v>0</v>
      </c>
      <c r="EE29" s="149">
        <f t="shared" ca="1" si="22"/>
        <v>0</v>
      </c>
      <c r="EF29" s="149">
        <f t="shared" ca="1" si="22"/>
        <v>0</v>
      </c>
      <c r="EG29" s="149">
        <f t="shared" ca="1" si="22"/>
        <v>0</v>
      </c>
    </row>
    <row r="30" spans="1:137" ht="12.75" customHeight="1">
      <c r="A30" s="21"/>
      <c r="B30" s="121"/>
      <c r="C30" s="21"/>
      <c r="D30" s="237"/>
      <c r="E30" s="121"/>
      <c r="F30" s="242"/>
      <c r="G30" s="178"/>
      <c r="H30" s="178"/>
      <c r="I30" s="178"/>
      <c r="J30" s="178"/>
      <c r="K30" s="178"/>
      <c r="L30" s="178"/>
      <c r="M30" s="178"/>
      <c r="N30" s="178"/>
      <c r="O30" s="178"/>
      <c r="P30" s="178"/>
      <c r="Q30" s="121"/>
      <c r="R30" s="121"/>
      <c r="S30" s="121"/>
      <c r="T30" s="121"/>
      <c r="U30" s="121"/>
      <c r="V30" s="121"/>
      <c r="W30" s="121"/>
      <c r="X30" s="121"/>
      <c r="Y30" s="121"/>
      <c r="Z30" s="121"/>
      <c r="AA30" s="121"/>
      <c r="AB30" s="121"/>
      <c r="AC30" s="121"/>
      <c r="AD30" s="121"/>
      <c r="AE30" s="121"/>
      <c r="AF30" s="121"/>
      <c r="AG30" s="121"/>
      <c r="AH30" s="121"/>
      <c r="AI30" s="121"/>
      <c r="AJ30" s="121"/>
      <c r="AK30" s="121"/>
      <c r="AL30" s="121"/>
      <c r="AM30" s="121"/>
      <c r="AN30" s="121"/>
      <c r="AO30" s="121"/>
      <c r="AP30" s="121"/>
      <c r="AQ30" s="121"/>
      <c r="AR30" s="121"/>
      <c r="AS30" s="121"/>
      <c r="AT30" s="121"/>
      <c r="AU30" s="121"/>
      <c r="AV30" s="121"/>
      <c r="AW30" s="121"/>
      <c r="AX30" s="121"/>
      <c r="AY30" s="121"/>
      <c r="AZ30" s="121"/>
      <c r="BA30" s="121"/>
      <c r="BB30" s="121"/>
      <c r="BC30" s="121"/>
      <c r="BD30" s="121"/>
      <c r="BE30" s="121"/>
      <c r="BF30" s="121"/>
      <c r="BG30" s="121"/>
      <c r="BH30" s="121"/>
      <c r="BI30" s="121"/>
      <c r="BJ30" s="121"/>
      <c r="BK30" s="121"/>
      <c r="BL30" s="121"/>
      <c r="BM30" s="121"/>
      <c r="BN30" s="121"/>
      <c r="BO30" s="121"/>
      <c r="BP30" s="121"/>
      <c r="BQ30" s="121"/>
      <c r="BR30" s="121"/>
      <c r="BS30" s="121"/>
      <c r="BT30" s="121"/>
      <c r="BU30" s="121"/>
      <c r="BV30" s="121"/>
      <c r="BW30" s="121"/>
      <c r="BX30" s="121"/>
      <c r="BY30" s="121"/>
      <c r="BZ30" s="121"/>
      <c r="CA30" s="121"/>
      <c r="CB30" s="121"/>
      <c r="CC30" s="121"/>
      <c r="CD30" s="121"/>
      <c r="CE30" s="121"/>
      <c r="CF30" s="121"/>
      <c r="CG30" s="121"/>
      <c r="CH30" s="121"/>
      <c r="CI30" s="121"/>
      <c r="CJ30" s="121"/>
      <c r="CK30" s="121"/>
      <c r="CL30" s="121"/>
      <c r="CM30" s="121"/>
      <c r="CN30" s="121"/>
      <c r="CO30" s="121"/>
      <c r="CP30" s="121"/>
      <c r="CQ30" s="121"/>
      <c r="CR30" s="121"/>
      <c r="CS30" s="121"/>
      <c r="CT30" s="121"/>
      <c r="CU30" s="121"/>
      <c r="CV30" s="121"/>
      <c r="CW30" s="121"/>
      <c r="CX30" s="121"/>
      <c r="CY30" s="121"/>
      <c r="CZ30" s="121"/>
      <c r="DA30" s="121"/>
      <c r="DB30" s="121"/>
      <c r="DC30" s="121"/>
      <c r="DD30" s="121"/>
      <c r="DE30" s="121"/>
      <c r="DF30" s="121"/>
      <c r="DG30" s="121"/>
      <c r="DH30" s="121"/>
      <c r="DI30" s="121"/>
      <c r="DJ30" s="121"/>
      <c r="DK30" s="121"/>
      <c r="DL30" s="121"/>
      <c r="DM30" s="121"/>
      <c r="DN30" s="121"/>
      <c r="DO30" s="121"/>
      <c r="DP30" s="121"/>
      <c r="DQ30" s="121"/>
      <c r="DR30" s="121"/>
      <c r="DS30" s="121"/>
      <c r="DT30" s="121"/>
      <c r="DU30" s="121"/>
      <c r="DV30" s="121"/>
      <c r="DW30" s="121"/>
      <c r="DX30" s="121"/>
      <c r="DY30" s="121"/>
      <c r="DZ30" s="121"/>
      <c r="EA30" s="121"/>
      <c r="EB30" s="121"/>
      <c r="EC30" s="121"/>
      <c r="ED30" s="121"/>
      <c r="EE30" s="121"/>
      <c r="EF30" s="121"/>
      <c r="EG30" s="121"/>
    </row>
    <row r="31" spans="1:137" ht="15" customHeight="1">
      <c r="A31" s="21"/>
      <c r="B31" s="21"/>
      <c r="C31" s="62" t="s">
        <v>166</v>
      </c>
      <c r="D31" s="21"/>
      <c r="E31" s="21"/>
      <c r="F31" s="242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  <c r="DC31" s="21"/>
      <c r="DD31" s="21"/>
      <c r="DE31" s="21"/>
      <c r="DF31" s="21"/>
      <c r="DG31" s="21"/>
      <c r="DH31" s="21"/>
      <c r="DI31" s="21"/>
      <c r="DJ31" s="21"/>
      <c r="DK31" s="21"/>
      <c r="DL31" s="21"/>
      <c r="DM31" s="21"/>
      <c r="DN31" s="21"/>
      <c r="DO31" s="21"/>
      <c r="DP31" s="21"/>
      <c r="DQ31" s="21"/>
      <c r="DR31" s="21"/>
      <c r="DS31" s="21"/>
      <c r="DT31" s="21"/>
      <c r="DU31" s="21"/>
      <c r="DV31" s="21"/>
      <c r="DW31" s="21"/>
      <c r="DX31" s="21"/>
      <c r="DY31" s="21"/>
      <c r="DZ31" s="21"/>
      <c r="EA31" s="21"/>
      <c r="EB31" s="21"/>
      <c r="EC31" s="21"/>
      <c r="ED31" s="21"/>
      <c r="EE31" s="21"/>
      <c r="EF31" s="21"/>
      <c r="EG31" s="21"/>
    </row>
    <row r="32" spans="1:137" ht="15" customHeight="1">
      <c r="A32" s="21"/>
      <c r="B32" s="21"/>
      <c r="C32" s="98" t="s">
        <v>407</v>
      </c>
      <c r="D32" s="79" t="s">
        <v>77</v>
      </c>
      <c r="E32" s="21"/>
      <c r="F32" s="242">
        <f t="shared" ref="F32:F36" si="23">SUM(G32:P32)</f>
        <v>0</v>
      </c>
      <c r="G32" s="76">
        <f t="shared" ref="G32:P32" si="24">SUMIF($R$6:$EG$6,G$6,$R32:$EG32)</f>
        <v>0</v>
      </c>
      <c r="H32" s="76">
        <f t="shared" si="24"/>
        <v>0</v>
      </c>
      <c r="I32" s="76">
        <f t="shared" si="24"/>
        <v>0</v>
      </c>
      <c r="J32" s="76">
        <f t="shared" si="24"/>
        <v>0</v>
      </c>
      <c r="K32" s="76">
        <f t="shared" si="24"/>
        <v>0</v>
      </c>
      <c r="L32" s="76">
        <f t="shared" si="24"/>
        <v>0</v>
      </c>
      <c r="M32" s="76">
        <f t="shared" si="24"/>
        <v>0</v>
      </c>
      <c r="N32" s="76">
        <f t="shared" si="24"/>
        <v>0</v>
      </c>
      <c r="O32" s="76">
        <f t="shared" si="24"/>
        <v>0</v>
      </c>
      <c r="P32" s="76">
        <f t="shared" si="24"/>
        <v>0</v>
      </c>
      <c r="Q32" s="21"/>
      <c r="R32" s="143">
        <f>Costs!F23</f>
        <v>0</v>
      </c>
      <c r="S32" s="143">
        <f>Costs!G23</f>
        <v>0</v>
      </c>
      <c r="T32" s="143">
        <f>Costs!H23</f>
        <v>0</v>
      </c>
      <c r="U32" s="143">
        <f>Costs!I23</f>
        <v>0</v>
      </c>
      <c r="V32" s="143">
        <f>Costs!J23</f>
        <v>0</v>
      </c>
      <c r="W32" s="143">
        <f>Costs!K23</f>
        <v>0</v>
      </c>
      <c r="X32" s="143">
        <f>Costs!L23</f>
        <v>0</v>
      </c>
      <c r="Y32" s="143">
        <f>Costs!M23</f>
        <v>0</v>
      </c>
      <c r="Z32" s="143">
        <f>Costs!N23</f>
        <v>0</v>
      </c>
      <c r="AA32" s="143">
        <f>Costs!O23</f>
        <v>0</v>
      </c>
      <c r="AB32" s="143">
        <f>Costs!P23</f>
        <v>0</v>
      </c>
      <c r="AC32" s="143">
        <f>Costs!Q23</f>
        <v>0</v>
      </c>
      <c r="AD32" s="143">
        <f>Costs!R23</f>
        <v>0</v>
      </c>
      <c r="AE32" s="143">
        <f>Costs!S23</f>
        <v>0</v>
      </c>
      <c r="AF32" s="143">
        <f>Costs!T23</f>
        <v>0</v>
      </c>
      <c r="AG32" s="143">
        <f>Costs!U23</f>
        <v>0</v>
      </c>
      <c r="AH32" s="143">
        <f>Costs!V23</f>
        <v>0</v>
      </c>
      <c r="AI32" s="143">
        <f>Costs!W23</f>
        <v>0</v>
      </c>
      <c r="AJ32" s="143">
        <f>Costs!X23</f>
        <v>0</v>
      </c>
      <c r="AK32" s="143">
        <f>Costs!Y23</f>
        <v>0</v>
      </c>
      <c r="AL32" s="143">
        <f>Costs!Z23</f>
        <v>0</v>
      </c>
      <c r="AM32" s="143">
        <f>Costs!AA23</f>
        <v>0</v>
      </c>
      <c r="AN32" s="143">
        <f>Costs!AB23</f>
        <v>0</v>
      </c>
      <c r="AO32" s="143">
        <f>Costs!AC23</f>
        <v>0</v>
      </c>
      <c r="AP32" s="143">
        <f>Costs!AD23</f>
        <v>0</v>
      </c>
      <c r="AQ32" s="143">
        <f>Costs!AE23</f>
        <v>0</v>
      </c>
      <c r="AR32" s="143">
        <f>Costs!AF23</f>
        <v>0</v>
      </c>
      <c r="AS32" s="143">
        <f>Costs!AG23</f>
        <v>0</v>
      </c>
      <c r="AT32" s="143">
        <f>Costs!AH23</f>
        <v>0</v>
      </c>
      <c r="AU32" s="143">
        <f>Costs!AI23</f>
        <v>0</v>
      </c>
      <c r="AV32" s="143">
        <f>Costs!AJ23</f>
        <v>0</v>
      </c>
      <c r="AW32" s="143">
        <f>Costs!AK23</f>
        <v>0</v>
      </c>
      <c r="AX32" s="143">
        <f>Costs!AL23</f>
        <v>0</v>
      </c>
      <c r="AY32" s="143">
        <f>Costs!AM23</f>
        <v>0</v>
      </c>
      <c r="AZ32" s="143">
        <f>Costs!AN23</f>
        <v>0</v>
      </c>
      <c r="BA32" s="143">
        <f>Costs!AO23</f>
        <v>0</v>
      </c>
      <c r="BB32" s="143">
        <f>Costs!AP23</f>
        <v>0</v>
      </c>
      <c r="BC32" s="143">
        <f>Costs!AQ23</f>
        <v>0</v>
      </c>
      <c r="BD32" s="143">
        <f>Costs!AR23</f>
        <v>0</v>
      </c>
      <c r="BE32" s="143">
        <f>Costs!AS23</f>
        <v>0</v>
      </c>
      <c r="BF32" s="143">
        <f>Costs!AT23</f>
        <v>0</v>
      </c>
      <c r="BG32" s="143">
        <f>Costs!AU23</f>
        <v>0</v>
      </c>
      <c r="BH32" s="143">
        <f>Costs!AV23</f>
        <v>0</v>
      </c>
      <c r="BI32" s="143">
        <f>Costs!AW23</f>
        <v>0</v>
      </c>
      <c r="BJ32" s="143">
        <f>Costs!AX23</f>
        <v>0</v>
      </c>
      <c r="BK32" s="143">
        <f>Costs!AY23</f>
        <v>0</v>
      </c>
      <c r="BL32" s="143">
        <f>Costs!AZ23</f>
        <v>0</v>
      </c>
      <c r="BM32" s="143">
        <f>Costs!BA23</f>
        <v>0</v>
      </c>
      <c r="BN32" s="143">
        <f>Costs!BB23</f>
        <v>0</v>
      </c>
      <c r="BO32" s="143">
        <f>Costs!BC23</f>
        <v>0</v>
      </c>
      <c r="BP32" s="143">
        <f>Costs!BD23</f>
        <v>0</v>
      </c>
      <c r="BQ32" s="143">
        <f>Costs!BE23</f>
        <v>0</v>
      </c>
      <c r="BR32" s="143">
        <f>Costs!BF23</f>
        <v>0</v>
      </c>
      <c r="BS32" s="143">
        <f>Costs!BG23</f>
        <v>0</v>
      </c>
      <c r="BT32" s="143">
        <f>Costs!BH23</f>
        <v>0</v>
      </c>
      <c r="BU32" s="143">
        <f>Costs!BI23</f>
        <v>0</v>
      </c>
      <c r="BV32" s="143">
        <f>Costs!BJ23</f>
        <v>0</v>
      </c>
      <c r="BW32" s="143">
        <f>Costs!BK23</f>
        <v>0</v>
      </c>
      <c r="BX32" s="143">
        <f>Costs!BL23</f>
        <v>0</v>
      </c>
      <c r="BY32" s="143">
        <f>Costs!BM23</f>
        <v>0</v>
      </c>
      <c r="BZ32" s="143">
        <f>Costs!BN23</f>
        <v>0</v>
      </c>
      <c r="CA32" s="143">
        <f>Costs!BO23</f>
        <v>0</v>
      </c>
      <c r="CB32" s="143">
        <f>Costs!BP23</f>
        <v>0</v>
      </c>
      <c r="CC32" s="143">
        <f>Costs!BQ23</f>
        <v>0</v>
      </c>
      <c r="CD32" s="143">
        <f>Costs!BR23</f>
        <v>0</v>
      </c>
      <c r="CE32" s="143">
        <f>Costs!BS23</f>
        <v>0</v>
      </c>
      <c r="CF32" s="143">
        <f>Costs!BT23</f>
        <v>0</v>
      </c>
      <c r="CG32" s="143">
        <f>Costs!BU23</f>
        <v>0</v>
      </c>
      <c r="CH32" s="143">
        <f>Costs!BV23</f>
        <v>0</v>
      </c>
      <c r="CI32" s="143">
        <f>Costs!BW23</f>
        <v>0</v>
      </c>
      <c r="CJ32" s="143">
        <f>Costs!BX23</f>
        <v>0</v>
      </c>
      <c r="CK32" s="143">
        <f>Costs!BY23</f>
        <v>0</v>
      </c>
      <c r="CL32" s="143">
        <f>Costs!BZ23</f>
        <v>0</v>
      </c>
      <c r="CM32" s="143">
        <f>Costs!CA23</f>
        <v>0</v>
      </c>
      <c r="CN32" s="143">
        <f>Costs!CB23</f>
        <v>0</v>
      </c>
      <c r="CO32" s="143">
        <f>Costs!CC23</f>
        <v>0</v>
      </c>
      <c r="CP32" s="143">
        <f>Costs!CD23</f>
        <v>0</v>
      </c>
      <c r="CQ32" s="143">
        <f>Costs!CE23</f>
        <v>0</v>
      </c>
      <c r="CR32" s="143">
        <f>Costs!CF23</f>
        <v>0</v>
      </c>
      <c r="CS32" s="143">
        <f>Costs!CG23</f>
        <v>0</v>
      </c>
      <c r="CT32" s="143">
        <f>Costs!CH23</f>
        <v>0</v>
      </c>
      <c r="CU32" s="143">
        <f>Costs!CI23</f>
        <v>0</v>
      </c>
      <c r="CV32" s="143">
        <f>Costs!CJ23</f>
        <v>0</v>
      </c>
      <c r="CW32" s="143">
        <f>Costs!CK23</f>
        <v>0</v>
      </c>
      <c r="CX32" s="143">
        <f>Costs!CL23</f>
        <v>0</v>
      </c>
      <c r="CY32" s="143">
        <f>Costs!CM23</f>
        <v>0</v>
      </c>
      <c r="CZ32" s="143">
        <f>Costs!CN23</f>
        <v>0</v>
      </c>
      <c r="DA32" s="143">
        <f>Costs!CO23</f>
        <v>0</v>
      </c>
      <c r="DB32" s="143">
        <f>Costs!CP23</f>
        <v>0</v>
      </c>
      <c r="DC32" s="143">
        <f>Costs!CQ23</f>
        <v>0</v>
      </c>
      <c r="DD32" s="143">
        <f>Costs!CR23</f>
        <v>0</v>
      </c>
      <c r="DE32" s="143">
        <f>Costs!CS23</f>
        <v>0</v>
      </c>
      <c r="DF32" s="143">
        <f>Costs!CT23</f>
        <v>0</v>
      </c>
      <c r="DG32" s="143">
        <f>Costs!CU23</f>
        <v>0</v>
      </c>
      <c r="DH32" s="143">
        <f>Costs!CV23</f>
        <v>0</v>
      </c>
      <c r="DI32" s="143">
        <f>Costs!CW23</f>
        <v>0</v>
      </c>
      <c r="DJ32" s="143">
        <f>Costs!CX23</f>
        <v>0</v>
      </c>
      <c r="DK32" s="143">
        <f>Costs!CY23</f>
        <v>0</v>
      </c>
      <c r="DL32" s="143">
        <f>Costs!CZ23</f>
        <v>0</v>
      </c>
      <c r="DM32" s="143">
        <f>Costs!DA23</f>
        <v>0</v>
      </c>
      <c r="DN32" s="143">
        <f>Costs!DB23</f>
        <v>0</v>
      </c>
      <c r="DO32" s="143">
        <f>Costs!DC23</f>
        <v>0</v>
      </c>
      <c r="DP32" s="143">
        <f>Costs!DD23</f>
        <v>0</v>
      </c>
      <c r="DQ32" s="143">
        <f>Costs!DE23</f>
        <v>0</v>
      </c>
      <c r="DR32" s="143">
        <f>Costs!DF23</f>
        <v>0</v>
      </c>
      <c r="DS32" s="143">
        <f>Costs!DG23</f>
        <v>0</v>
      </c>
      <c r="DT32" s="143">
        <f>Costs!DH23</f>
        <v>0</v>
      </c>
      <c r="DU32" s="143">
        <f>Costs!DI23</f>
        <v>0</v>
      </c>
      <c r="DV32" s="143">
        <f>Costs!DJ23</f>
        <v>0</v>
      </c>
      <c r="DW32" s="143">
        <f>Costs!DK23</f>
        <v>0</v>
      </c>
      <c r="DX32" s="143">
        <f>Costs!DL23</f>
        <v>0</v>
      </c>
      <c r="DY32" s="143">
        <f>Costs!DM23</f>
        <v>0</v>
      </c>
      <c r="DZ32" s="143">
        <f>Costs!DN23</f>
        <v>0</v>
      </c>
      <c r="EA32" s="143">
        <f>Costs!DO23</f>
        <v>0</v>
      </c>
      <c r="EB32" s="143">
        <f>Costs!DP23</f>
        <v>0</v>
      </c>
      <c r="EC32" s="143">
        <f>Costs!DQ23</f>
        <v>0</v>
      </c>
      <c r="ED32" s="143">
        <f>Costs!DR23</f>
        <v>0</v>
      </c>
      <c r="EE32" s="143">
        <f>Costs!DS23</f>
        <v>0</v>
      </c>
      <c r="EF32" s="143">
        <f>Costs!DT23</f>
        <v>0</v>
      </c>
      <c r="EG32" s="143">
        <f>Costs!DU23</f>
        <v>0</v>
      </c>
    </row>
    <row r="33" spans="1:137" ht="13.5" customHeight="1">
      <c r="A33" s="21"/>
      <c r="B33" s="247"/>
      <c r="C33" s="64" t="s">
        <v>167</v>
      </c>
      <c r="D33" s="79" t="s">
        <v>77</v>
      </c>
      <c r="E33" s="121"/>
      <c r="F33" s="242">
        <f t="shared" ca="1" si="23"/>
        <v>0</v>
      </c>
      <c r="G33" s="76">
        <f t="shared" ref="G33:P33" ca="1" si="25">SUMIF($R$6:$EG$6,G$6,$R33:$EG33)</f>
        <v>0</v>
      </c>
      <c r="H33" s="76">
        <f t="shared" ca="1" si="25"/>
        <v>0</v>
      </c>
      <c r="I33" s="76">
        <f t="shared" ca="1" si="25"/>
        <v>0</v>
      </c>
      <c r="J33" s="76">
        <f t="shared" ca="1" si="25"/>
        <v>0</v>
      </c>
      <c r="K33" s="76">
        <f t="shared" ca="1" si="25"/>
        <v>0</v>
      </c>
      <c r="L33" s="76">
        <f t="shared" ca="1" si="25"/>
        <v>0</v>
      </c>
      <c r="M33" s="76">
        <f t="shared" ca="1" si="25"/>
        <v>0</v>
      </c>
      <c r="N33" s="76">
        <f t="shared" ca="1" si="25"/>
        <v>0</v>
      </c>
      <c r="O33" s="76">
        <f t="shared" ca="1" si="25"/>
        <v>0</v>
      </c>
      <c r="P33" s="76">
        <f t="shared" ca="1" si="25"/>
        <v>0</v>
      </c>
      <c r="Q33" s="121"/>
      <c r="R33" s="143">
        <f ca="1">IFERROR(Costs!F28/(1+Inputs!$G$30*Taxes!F$9*Taxes!F$10),0)</f>
        <v>0</v>
      </c>
      <c r="S33" s="143">
        <f ca="1">IFERROR(Costs!G28/(1+Inputs!$G$30*Taxes!G$9*Taxes!G$10),0)</f>
        <v>0</v>
      </c>
      <c r="T33" s="143">
        <f ca="1">IFERROR(Costs!H28/(1+Inputs!$G$30*Taxes!H$9*Taxes!H$10),0)</f>
        <v>0</v>
      </c>
      <c r="U33" s="143">
        <f ca="1">IFERROR(Costs!I28/(1+Inputs!$G$30*Taxes!I$9*Taxes!I$10),0)</f>
        <v>0</v>
      </c>
      <c r="V33" s="143">
        <f ca="1">IFERROR(Costs!J28/(1+Inputs!$G$30*Taxes!J$9*Taxes!J$10),0)</f>
        <v>0</v>
      </c>
      <c r="W33" s="143">
        <f ca="1">IFERROR(Costs!K28/(1+Inputs!$G$30*Taxes!K$9*Taxes!K$10),0)</f>
        <v>0</v>
      </c>
      <c r="X33" s="143">
        <f ca="1">IFERROR(Costs!L28/(1+Inputs!$G$30*Taxes!L$9*Taxes!L$10),0)</f>
        <v>0</v>
      </c>
      <c r="Y33" s="143">
        <f ca="1">IFERROR(Costs!M28/(1+Inputs!$G$30*Taxes!M$9*Taxes!M$10),0)</f>
        <v>0</v>
      </c>
      <c r="Z33" s="143">
        <f ca="1">IFERROR(Costs!N28/(1+Inputs!$G$30*Taxes!N$9*Taxes!N$10),0)</f>
        <v>0</v>
      </c>
      <c r="AA33" s="143">
        <f ca="1">IFERROR(Costs!O28/(1+Inputs!$G$30*Taxes!O$9*Taxes!O$10),0)</f>
        <v>0</v>
      </c>
      <c r="AB33" s="143">
        <f ca="1">IFERROR(Costs!P28/(1+Inputs!$G$30*Taxes!P$9*Taxes!P$10),0)</f>
        <v>0</v>
      </c>
      <c r="AC33" s="143">
        <f ca="1">IFERROR(Costs!Q28/(1+Inputs!$G$30*Taxes!Q$9*Taxes!Q$10),0)</f>
        <v>0</v>
      </c>
      <c r="AD33" s="143">
        <f ca="1">IFERROR(Costs!R28/(1+Inputs!$G$30*Taxes!R$9*Taxes!R$10),0)</f>
        <v>0</v>
      </c>
      <c r="AE33" s="143">
        <f ca="1">IFERROR(Costs!S28/(1+Inputs!$G$30*Taxes!S$9*Taxes!S$10),0)</f>
        <v>0</v>
      </c>
      <c r="AF33" s="143">
        <f ca="1">IFERROR(Costs!T28/(1+Inputs!$G$30*Taxes!T$9*Taxes!T$10),0)</f>
        <v>0</v>
      </c>
      <c r="AG33" s="143">
        <f ca="1">IFERROR(Costs!U28/(1+Inputs!$G$30*Taxes!U$9*Taxes!U$10),0)</f>
        <v>0</v>
      </c>
      <c r="AH33" s="143">
        <f ca="1">IFERROR(Costs!V28/(1+Inputs!$G$30*Taxes!V$9*Taxes!V$10),0)</f>
        <v>0</v>
      </c>
      <c r="AI33" s="143">
        <f ca="1">IFERROR(Costs!W28/(1+Inputs!$G$30*Taxes!W$9*Taxes!W$10),0)</f>
        <v>0</v>
      </c>
      <c r="AJ33" s="143">
        <f ca="1">IFERROR(Costs!X28/(1+Inputs!$G$30*Taxes!X$9*Taxes!X$10),0)</f>
        <v>0</v>
      </c>
      <c r="AK33" s="143">
        <f ca="1">IFERROR(Costs!Y28/(1+Inputs!$G$30*Taxes!Y$9*Taxes!Y$10),0)</f>
        <v>0</v>
      </c>
      <c r="AL33" s="143">
        <f ca="1">IFERROR(Costs!Z28/(1+Inputs!$G$30*Taxes!Z$9*Taxes!Z$10),0)</f>
        <v>0</v>
      </c>
      <c r="AM33" s="143">
        <f ca="1">IFERROR(Costs!AA28/(1+Inputs!$G$30*Taxes!AA$9*Taxes!AA$10),0)</f>
        <v>0</v>
      </c>
      <c r="AN33" s="143">
        <f ca="1">IFERROR(Costs!AB28/(1+Inputs!$G$30*Taxes!AB$9*Taxes!AB$10),0)</f>
        <v>0</v>
      </c>
      <c r="AO33" s="143">
        <f ca="1">IFERROR(Costs!AC28/(1+Inputs!$G$30*Taxes!AC$9*Taxes!AC$10),0)</f>
        <v>0</v>
      </c>
      <c r="AP33" s="143">
        <f ca="1">IFERROR(Costs!AD28/(1+Inputs!$G$30*Taxes!AD$9*Taxes!AD$10),0)</f>
        <v>0</v>
      </c>
      <c r="AQ33" s="143">
        <f ca="1">IFERROR(Costs!AE28/(1+Inputs!$G$30*Taxes!AE$9*Taxes!AE$10),0)</f>
        <v>0</v>
      </c>
      <c r="AR33" s="143">
        <f ca="1">IFERROR(Costs!AF28/(1+Inputs!$G$30*Taxes!AF$9*Taxes!AF$10),0)</f>
        <v>0</v>
      </c>
      <c r="AS33" s="143">
        <f ca="1">IFERROR(Costs!AG28/(1+Inputs!$G$30*Taxes!AG$9*Taxes!AG$10),0)</f>
        <v>0</v>
      </c>
      <c r="AT33" s="143">
        <f ca="1">IFERROR(Costs!AH28/(1+Inputs!$G$30*Taxes!AH$9*Taxes!AH$10),0)</f>
        <v>0</v>
      </c>
      <c r="AU33" s="143">
        <f ca="1">IFERROR(Costs!AI28/(1+Inputs!$G$30*Taxes!AI$9*Taxes!AI$10),0)</f>
        <v>0</v>
      </c>
      <c r="AV33" s="143">
        <f ca="1">IFERROR(Costs!AJ28/(1+Inputs!$G$30*Taxes!AJ$9*Taxes!AJ$10),0)</f>
        <v>0</v>
      </c>
      <c r="AW33" s="143">
        <f ca="1">IFERROR(Costs!AK28/(1+Inputs!$G$30*Taxes!AK$9*Taxes!AK$10),0)</f>
        <v>0</v>
      </c>
      <c r="AX33" s="143">
        <f ca="1">IFERROR(Costs!AL28/(1+Inputs!$G$30*Taxes!AL$9*Taxes!AL$10),0)</f>
        <v>0</v>
      </c>
      <c r="AY33" s="143">
        <f ca="1">IFERROR(Costs!AM28/(1+Inputs!$G$30*Taxes!AM$9*Taxes!AM$10),0)</f>
        <v>0</v>
      </c>
      <c r="AZ33" s="143">
        <f ca="1">IFERROR(Costs!AN28/(1+Inputs!$G$30*Taxes!AN$9*Taxes!AN$10),0)</f>
        <v>0</v>
      </c>
      <c r="BA33" s="143">
        <f ca="1">IFERROR(Costs!AO28/(1+Inputs!$G$30*Taxes!AO$9*Taxes!AO$10),0)</f>
        <v>0</v>
      </c>
      <c r="BB33" s="143">
        <f ca="1">IFERROR(Costs!AP28/(1+Inputs!$G$30*Taxes!AP$9*Taxes!AP$10),0)</f>
        <v>0</v>
      </c>
      <c r="BC33" s="143">
        <f ca="1">IFERROR(Costs!AQ28/(1+Inputs!$G$30*Taxes!AQ$9*Taxes!AQ$10),0)</f>
        <v>0</v>
      </c>
      <c r="BD33" s="143">
        <f ca="1">IFERROR(Costs!AR28/(1+Inputs!$G$30*Taxes!AR$9*Taxes!AR$10),0)</f>
        <v>0</v>
      </c>
      <c r="BE33" s="143">
        <f ca="1">IFERROR(Costs!AS28/(1+Inputs!$G$30*Taxes!AS$9*Taxes!AS$10),0)</f>
        <v>0</v>
      </c>
      <c r="BF33" s="143">
        <f ca="1">IFERROR(Costs!AT28/(1+Inputs!$G$30*Taxes!AT$9*Taxes!AT$10),0)</f>
        <v>0</v>
      </c>
      <c r="BG33" s="143">
        <f ca="1">IFERROR(Costs!AU28/(1+Inputs!$G$30*Taxes!AU$9*Taxes!AU$10),0)</f>
        <v>0</v>
      </c>
      <c r="BH33" s="143">
        <f ca="1">IFERROR(Costs!AV28/(1+Inputs!$G$30*Taxes!AV$9*Taxes!AV$10),0)</f>
        <v>0</v>
      </c>
      <c r="BI33" s="143">
        <f ca="1">IFERROR(Costs!AW28/(1+Inputs!$G$30*Taxes!AW$9*Taxes!AW$10),0)</f>
        <v>0</v>
      </c>
      <c r="BJ33" s="143">
        <f ca="1">IFERROR(Costs!AX28/(1+Inputs!$G$30*Taxes!AX$9*Taxes!AX$10),0)</f>
        <v>0</v>
      </c>
      <c r="BK33" s="143">
        <f ca="1">IFERROR(Costs!AY28/(1+Inputs!$G$30*Taxes!AY$9*Taxes!AY$10),0)</f>
        <v>0</v>
      </c>
      <c r="BL33" s="143">
        <f ca="1">IFERROR(Costs!AZ28/(1+Inputs!$G$30*Taxes!AZ$9*Taxes!AZ$10),0)</f>
        <v>0</v>
      </c>
      <c r="BM33" s="143">
        <f ca="1">IFERROR(Costs!BA28/(1+Inputs!$G$30*Taxes!BA$9*Taxes!BA$10),0)</f>
        <v>0</v>
      </c>
      <c r="BN33" s="143">
        <f ca="1">IFERROR(Costs!BB28/(1+Inputs!$G$30*Taxes!BB$9*Taxes!BB$10),0)</f>
        <v>0</v>
      </c>
      <c r="BO33" s="143">
        <f ca="1">IFERROR(Costs!BC28/(1+Inputs!$G$30*Taxes!BC$9*Taxes!BC$10),0)</f>
        <v>0</v>
      </c>
      <c r="BP33" s="143">
        <f ca="1">IFERROR(Costs!BD28/(1+Inputs!$G$30*Taxes!BD$9*Taxes!BD$10),0)</f>
        <v>0</v>
      </c>
      <c r="BQ33" s="143">
        <f ca="1">IFERROR(Costs!BE28/(1+Inputs!$G$30*Taxes!BE$9*Taxes!BE$10),0)</f>
        <v>0</v>
      </c>
      <c r="BR33" s="143">
        <f ca="1">IFERROR(Costs!BF28/(1+Inputs!$G$30*Taxes!BF$9*Taxes!BF$10),0)</f>
        <v>0</v>
      </c>
      <c r="BS33" s="143">
        <f ca="1">IFERROR(Costs!BG28/(1+Inputs!$G$30*Taxes!BG$9*Taxes!BG$10),0)</f>
        <v>0</v>
      </c>
      <c r="BT33" s="143">
        <f ca="1">IFERROR(Costs!BH28/(1+Inputs!$G$30*Taxes!BH$9*Taxes!BH$10),0)</f>
        <v>0</v>
      </c>
      <c r="BU33" s="143">
        <f ca="1">IFERROR(Costs!BI28/(1+Inputs!$G$30*Taxes!BI$9*Taxes!BI$10),0)</f>
        <v>0</v>
      </c>
      <c r="BV33" s="143">
        <f ca="1">IFERROR(Costs!BJ28/(1+Inputs!$G$30*Taxes!BJ$9*Taxes!BJ$10),0)</f>
        <v>0</v>
      </c>
      <c r="BW33" s="143">
        <f ca="1">IFERROR(Costs!BK28/(1+Inputs!$G$30*Taxes!BK$9*Taxes!BK$10),0)</f>
        <v>0</v>
      </c>
      <c r="BX33" s="143">
        <f ca="1">IFERROR(Costs!BL28/(1+Inputs!$G$30*Taxes!BL$9*Taxes!BL$10),0)</f>
        <v>0</v>
      </c>
      <c r="BY33" s="143">
        <f ca="1">IFERROR(Costs!BM28/(1+Inputs!$G$30*Taxes!BM$9*Taxes!BM$10),0)</f>
        <v>0</v>
      </c>
      <c r="BZ33" s="143">
        <f ca="1">IFERROR(Costs!BN28/(1+Inputs!$G$30*Taxes!BN$9*Taxes!BN$10),0)</f>
        <v>0</v>
      </c>
      <c r="CA33" s="143">
        <f ca="1">IFERROR(Costs!BO28/(1+Inputs!$G$30*Taxes!BO$9*Taxes!BO$10),0)</f>
        <v>0</v>
      </c>
      <c r="CB33" s="143">
        <f ca="1">IFERROR(Costs!BP28/(1+Inputs!$G$30*Taxes!BP$9*Taxes!BP$10),0)</f>
        <v>0</v>
      </c>
      <c r="CC33" s="143">
        <f ca="1">IFERROR(Costs!BQ28/(1+Inputs!$G$30*Taxes!BQ$9*Taxes!BQ$10),0)</f>
        <v>0</v>
      </c>
      <c r="CD33" s="143">
        <f ca="1">IFERROR(Costs!BR28/(1+Inputs!$G$30*Taxes!BR$9*Taxes!BR$10),0)</f>
        <v>0</v>
      </c>
      <c r="CE33" s="143">
        <f ca="1">IFERROR(Costs!BS28/(1+Inputs!$G$30*Taxes!BS$9*Taxes!BS$10),0)</f>
        <v>0</v>
      </c>
      <c r="CF33" s="143">
        <f ca="1">IFERROR(Costs!BT28/(1+Inputs!$G$30*Taxes!BT$9*Taxes!BT$10),0)</f>
        <v>0</v>
      </c>
      <c r="CG33" s="143">
        <f ca="1">IFERROR(Costs!BU28/(1+Inputs!$G$30*Taxes!BU$9*Taxes!BU$10),0)</f>
        <v>0</v>
      </c>
      <c r="CH33" s="143">
        <f ca="1">IFERROR(Costs!BV28/(1+Inputs!$G$30*Taxes!BV$9*Taxes!BV$10),0)</f>
        <v>0</v>
      </c>
      <c r="CI33" s="143">
        <f ca="1">IFERROR(Costs!BW28/(1+Inputs!$G$30*Taxes!BW$9*Taxes!BW$10),0)</f>
        <v>0</v>
      </c>
      <c r="CJ33" s="143">
        <f ca="1">IFERROR(Costs!BX28/(1+Inputs!$G$30*Taxes!BX$9*Taxes!BX$10),0)</f>
        <v>0</v>
      </c>
      <c r="CK33" s="143">
        <f ca="1">IFERROR(Costs!BY28/(1+Inputs!$G$30*Taxes!BY$9*Taxes!BY$10),0)</f>
        <v>0</v>
      </c>
      <c r="CL33" s="143">
        <f ca="1">IFERROR(Costs!BZ28/(1+Inputs!$G$30*Taxes!BZ$9*Taxes!BZ$10),0)</f>
        <v>0</v>
      </c>
      <c r="CM33" s="143">
        <f ca="1">IFERROR(Costs!CA28/(1+Inputs!$G$30*Taxes!CA$9*Taxes!CA$10),0)</f>
        <v>0</v>
      </c>
      <c r="CN33" s="143">
        <f ca="1">IFERROR(Costs!CB28/(1+Inputs!$G$30*Taxes!CB$9*Taxes!CB$10),0)</f>
        <v>0</v>
      </c>
      <c r="CO33" s="143">
        <f ca="1">IFERROR(Costs!CC28/(1+Inputs!$G$30*Taxes!CC$9*Taxes!CC$10),0)</f>
        <v>0</v>
      </c>
      <c r="CP33" s="143">
        <f ca="1">IFERROR(Costs!CD28/(1+Inputs!$G$30*Taxes!CD$9*Taxes!CD$10),0)</f>
        <v>0</v>
      </c>
      <c r="CQ33" s="143">
        <f ca="1">IFERROR(Costs!CE28/(1+Inputs!$G$30*Taxes!CE$9*Taxes!CE$10),0)</f>
        <v>0</v>
      </c>
      <c r="CR33" s="143">
        <f ca="1">IFERROR(Costs!CF28/(1+Inputs!$G$30*Taxes!CF$9*Taxes!CF$10),0)</f>
        <v>0</v>
      </c>
      <c r="CS33" s="143">
        <f ca="1">IFERROR(Costs!CG28/(1+Inputs!$G$30*Taxes!CG$9*Taxes!CG$10),0)</f>
        <v>0</v>
      </c>
      <c r="CT33" s="143">
        <f ca="1">IFERROR(Costs!CH28/(1+Inputs!$G$30*Taxes!CH$9*Taxes!CH$10),0)</f>
        <v>0</v>
      </c>
      <c r="CU33" s="143">
        <f ca="1">IFERROR(Costs!CI28/(1+Inputs!$G$30*Taxes!CI$9*Taxes!CI$10),0)</f>
        <v>0</v>
      </c>
      <c r="CV33" s="143">
        <f ca="1">IFERROR(Costs!CJ28/(1+Inputs!$G$30*Taxes!CJ$9*Taxes!CJ$10),0)</f>
        <v>0</v>
      </c>
      <c r="CW33" s="143">
        <f ca="1">IFERROR(Costs!CK28/(1+Inputs!$G$30*Taxes!CK$9*Taxes!CK$10),0)</f>
        <v>0</v>
      </c>
      <c r="CX33" s="143">
        <f ca="1">IFERROR(Costs!CL28/(1+Inputs!$G$30*Taxes!CL$9*Taxes!CL$10),0)</f>
        <v>0</v>
      </c>
      <c r="CY33" s="143">
        <f ca="1">IFERROR(Costs!CM28/(1+Inputs!$G$30*Taxes!CM$9*Taxes!CM$10),0)</f>
        <v>0</v>
      </c>
      <c r="CZ33" s="143">
        <f ca="1">IFERROR(Costs!CN28/(1+Inputs!$G$30*Taxes!CN$9*Taxes!CN$10),0)</f>
        <v>0</v>
      </c>
      <c r="DA33" s="143">
        <f ca="1">IFERROR(Costs!CO28/(1+Inputs!$G$30*Taxes!CO$9*Taxes!CO$10),0)</f>
        <v>0</v>
      </c>
      <c r="DB33" s="143">
        <f ca="1">IFERROR(Costs!CP28/(1+Inputs!$G$30*Taxes!CP$9*Taxes!CP$10),0)</f>
        <v>0</v>
      </c>
      <c r="DC33" s="143">
        <f ca="1">IFERROR(Costs!CQ28/(1+Inputs!$G$30*Taxes!CQ$9*Taxes!CQ$10),0)</f>
        <v>0</v>
      </c>
      <c r="DD33" s="143">
        <f ca="1">IFERROR(Costs!CR28/(1+Inputs!$G$30*Taxes!CR$9*Taxes!CR$10),0)</f>
        <v>0</v>
      </c>
      <c r="DE33" s="143">
        <f ca="1">IFERROR(Costs!CS28/(1+Inputs!$G$30*Taxes!CS$9*Taxes!CS$10),0)</f>
        <v>0</v>
      </c>
      <c r="DF33" s="143">
        <f ca="1">IFERROR(Costs!CT28/(1+Inputs!$G$30*Taxes!CT$9*Taxes!CT$10),0)</f>
        <v>0</v>
      </c>
      <c r="DG33" s="143">
        <f ca="1">IFERROR(Costs!CU28/(1+Inputs!$G$30*Taxes!CU$9*Taxes!CU$10),0)</f>
        <v>0</v>
      </c>
      <c r="DH33" s="143">
        <f ca="1">IFERROR(Costs!CV28/(1+Inputs!$G$30*Taxes!CV$9*Taxes!CV$10),0)</f>
        <v>0</v>
      </c>
      <c r="DI33" s="143">
        <f ca="1">IFERROR(Costs!CW28/(1+Inputs!$G$30*Taxes!CW$9*Taxes!CW$10),0)</f>
        <v>0</v>
      </c>
      <c r="DJ33" s="143">
        <f ca="1">IFERROR(Costs!CX28/(1+Inputs!$G$30*Taxes!CX$9*Taxes!CX$10),0)</f>
        <v>0</v>
      </c>
      <c r="DK33" s="143">
        <f ca="1">IFERROR(Costs!CY28/(1+Inputs!$G$30*Taxes!CY$9*Taxes!CY$10),0)</f>
        <v>0</v>
      </c>
      <c r="DL33" s="143">
        <f ca="1">IFERROR(Costs!CZ28/(1+Inputs!$G$30*Taxes!CZ$9*Taxes!CZ$10),0)</f>
        <v>0</v>
      </c>
      <c r="DM33" s="143">
        <f ca="1">IFERROR(Costs!DA28/(1+Inputs!$G$30*Taxes!DA$9*Taxes!DA$10),0)</f>
        <v>0</v>
      </c>
      <c r="DN33" s="143">
        <f ca="1">IFERROR(Costs!DB28/(1+Inputs!$G$30*Taxes!DB$9*Taxes!DB$10),0)</f>
        <v>0</v>
      </c>
      <c r="DO33" s="143">
        <f ca="1">IFERROR(Costs!DC28/(1+Inputs!$G$30*Taxes!DC$9*Taxes!DC$10),0)</f>
        <v>0</v>
      </c>
      <c r="DP33" s="143">
        <f ca="1">IFERROR(Costs!DD28/(1+Inputs!$G$30*Taxes!DD$9*Taxes!DD$10),0)</f>
        <v>0</v>
      </c>
      <c r="DQ33" s="143">
        <f ca="1">IFERROR(Costs!DE28/(1+Inputs!$G$30*Taxes!DE$9*Taxes!DE$10),0)</f>
        <v>0</v>
      </c>
      <c r="DR33" s="143">
        <f ca="1">IFERROR(Costs!DF28/(1+Inputs!$G$30*Taxes!DF$9*Taxes!DF$10),0)</f>
        <v>0</v>
      </c>
      <c r="DS33" s="143">
        <f ca="1">IFERROR(Costs!DG28/(1+Inputs!$G$30*Taxes!DG$9*Taxes!DG$10),0)</f>
        <v>0</v>
      </c>
      <c r="DT33" s="143">
        <f ca="1">IFERROR(Costs!DH28/(1+Inputs!$G$30*Taxes!DH$9*Taxes!DH$10),0)</f>
        <v>0</v>
      </c>
      <c r="DU33" s="143">
        <f ca="1">IFERROR(Costs!DI28/(1+Inputs!$G$30*Taxes!DI$9*Taxes!DI$10),0)</f>
        <v>0</v>
      </c>
      <c r="DV33" s="143">
        <f ca="1">IFERROR(Costs!DJ28/(1+Inputs!$G$30*Taxes!DJ$9*Taxes!DJ$10),0)</f>
        <v>0</v>
      </c>
      <c r="DW33" s="143">
        <f ca="1">IFERROR(Costs!DK28/(1+Inputs!$G$30*Taxes!DK$9*Taxes!DK$10),0)</f>
        <v>0</v>
      </c>
      <c r="DX33" s="143">
        <f ca="1">IFERROR(Costs!DL28/(1+Inputs!$G$30*Taxes!DL$9*Taxes!DL$10),0)</f>
        <v>0</v>
      </c>
      <c r="DY33" s="143">
        <f ca="1">IFERROR(Costs!DM28/(1+Inputs!$G$30*Taxes!DM$9*Taxes!DM$10),0)</f>
        <v>0</v>
      </c>
      <c r="DZ33" s="143">
        <f ca="1">IFERROR(Costs!DN28/(1+Inputs!$G$30*Taxes!DN$9*Taxes!DN$10),0)</f>
        <v>0</v>
      </c>
      <c r="EA33" s="143">
        <f ca="1">IFERROR(Costs!DO28/(1+Inputs!$G$30*Taxes!DO$9*Taxes!DO$10),0)</f>
        <v>0</v>
      </c>
      <c r="EB33" s="143">
        <f ca="1">IFERROR(Costs!DP28/(1+Inputs!$G$30*Taxes!DP$9*Taxes!DP$10),0)</f>
        <v>0</v>
      </c>
      <c r="EC33" s="143">
        <f ca="1">IFERROR(Costs!DQ28/(1+Inputs!$G$30*Taxes!DQ$9*Taxes!DQ$10),0)</f>
        <v>0</v>
      </c>
      <c r="ED33" s="143">
        <f ca="1">IFERROR(Costs!DR28/(1+Inputs!$G$30*Taxes!DR$9*Taxes!DR$10),0)</f>
        <v>0</v>
      </c>
      <c r="EE33" s="143">
        <f ca="1">IFERROR(Costs!DS28/(1+Inputs!$G$30*Taxes!DS$9*Taxes!DS$10),0)</f>
        <v>0</v>
      </c>
      <c r="EF33" s="143">
        <f ca="1">IFERROR(Costs!DT28/(1+Inputs!$G$30*Taxes!DT$9*Taxes!DT$10),0)</f>
        <v>0</v>
      </c>
      <c r="EG33" s="143">
        <f ca="1">IFERROR(Costs!DU28/(1+Inputs!$G$30*Taxes!DU$9*Taxes!DU$10),0)</f>
        <v>0</v>
      </c>
    </row>
    <row r="34" spans="1:137" ht="13.5" customHeight="1">
      <c r="A34" s="21"/>
      <c r="B34" s="247"/>
      <c r="C34" s="64" t="s">
        <v>170</v>
      </c>
      <c r="D34" s="79" t="s">
        <v>77</v>
      </c>
      <c r="E34" s="121"/>
      <c r="F34" s="242">
        <f t="shared" ca="1" si="23"/>
        <v>0</v>
      </c>
      <c r="G34" s="76">
        <f t="shared" ref="G34:P34" ca="1" si="26">SUMIF($R$6:$EG$6,G$6,$R34:$EG34)</f>
        <v>0</v>
      </c>
      <c r="H34" s="76">
        <f t="shared" ca="1" si="26"/>
        <v>0</v>
      </c>
      <c r="I34" s="76">
        <f t="shared" ca="1" si="26"/>
        <v>0</v>
      </c>
      <c r="J34" s="76">
        <f t="shared" ca="1" si="26"/>
        <v>0</v>
      </c>
      <c r="K34" s="76">
        <f t="shared" ca="1" si="26"/>
        <v>0</v>
      </c>
      <c r="L34" s="76">
        <f t="shared" ca="1" si="26"/>
        <v>0</v>
      </c>
      <c r="M34" s="76">
        <f t="shared" ca="1" si="26"/>
        <v>0</v>
      </c>
      <c r="N34" s="76">
        <f t="shared" ca="1" si="26"/>
        <v>0</v>
      </c>
      <c r="O34" s="76">
        <f t="shared" ca="1" si="26"/>
        <v>0</v>
      </c>
      <c r="P34" s="76">
        <f t="shared" ca="1" si="26"/>
        <v>0</v>
      </c>
      <c r="Q34" s="121"/>
      <c r="R34" s="143">
        <f ca="1">IFERROR(Costs!F29/(1+Inputs!$G$30*Taxes!F$9*Taxes!F$10),0)</f>
        <v>0</v>
      </c>
      <c r="S34" s="143">
        <f ca="1">IFERROR(Costs!G29/(1+Inputs!$G$30*Taxes!G$9*Taxes!G$10),0)</f>
        <v>0</v>
      </c>
      <c r="T34" s="143">
        <f ca="1">IFERROR(Costs!H29/(1+Inputs!$G$30*Taxes!H$9*Taxes!H$10),0)</f>
        <v>0</v>
      </c>
      <c r="U34" s="143">
        <f ca="1">IFERROR(Costs!I29/(1+Inputs!$G$30*Taxes!I$9*Taxes!I$10),0)</f>
        <v>0</v>
      </c>
      <c r="V34" s="143">
        <f ca="1">IFERROR(Costs!J29/(1+Inputs!$G$30*Taxes!J$9*Taxes!J$10),0)</f>
        <v>0</v>
      </c>
      <c r="W34" s="143">
        <f ca="1">IFERROR(Costs!K29/(1+Inputs!$G$30*Taxes!K$9*Taxes!K$10),0)</f>
        <v>0</v>
      </c>
      <c r="X34" s="143">
        <f ca="1">IFERROR(Costs!L29/(1+Inputs!$G$30*Taxes!L$9*Taxes!L$10),0)</f>
        <v>0</v>
      </c>
      <c r="Y34" s="143">
        <f ca="1">IFERROR(Costs!M29/(1+Inputs!$G$30*Taxes!M$9*Taxes!M$10),0)</f>
        <v>0</v>
      </c>
      <c r="Z34" s="143">
        <f ca="1">IFERROR(Costs!N29/(1+Inputs!$G$30*Taxes!N$9*Taxes!N$10),0)</f>
        <v>0</v>
      </c>
      <c r="AA34" s="143">
        <f ca="1">IFERROR(Costs!O29/(1+Inputs!$G$30*Taxes!O$9*Taxes!O$10),0)</f>
        <v>0</v>
      </c>
      <c r="AB34" s="143">
        <f ca="1">IFERROR(Costs!P29/(1+Inputs!$G$30*Taxes!P$9*Taxes!P$10),0)</f>
        <v>0</v>
      </c>
      <c r="AC34" s="143">
        <f ca="1">IFERROR(Costs!Q29/(1+Inputs!$G$30*Taxes!Q$9*Taxes!Q$10),0)</f>
        <v>0</v>
      </c>
      <c r="AD34" s="143">
        <f ca="1">IFERROR(Costs!R29/(1+Inputs!$G$30*Taxes!R$9*Taxes!R$10),0)</f>
        <v>0</v>
      </c>
      <c r="AE34" s="143">
        <f ca="1">IFERROR(Costs!S29/(1+Inputs!$G$30*Taxes!S$9*Taxes!S$10),0)</f>
        <v>0</v>
      </c>
      <c r="AF34" s="143">
        <f ca="1">IFERROR(Costs!T29/(1+Inputs!$G$30*Taxes!T$9*Taxes!T$10),0)</f>
        <v>0</v>
      </c>
      <c r="AG34" s="143">
        <f ca="1">IFERROR(Costs!U29/(1+Inputs!$G$30*Taxes!U$9*Taxes!U$10),0)</f>
        <v>0</v>
      </c>
      <c r="AH34" s="143">
        <f ca="1">IFERROR(Costs!V29/(1+Inputs!$G$30*Taxes!V$9*Taxes!V$10),0)</f>
        <v>0</v>
      </c>
      <c r="AI34" s="143">
        <f ca="1">IFERROR(Costs!W29/(1+Inputs!$G$30*Taxes!W$9*Taxes!W$10),0)</f>
        <v>0</v>
      </c>
      <c r="AJ34" s="143">
        <f ca="1">IFERROR(Costs!X29/(1+Inputs!$G$30*Taxes!X$9*Taxes!X$10),0)</f>
        <v>0</v>
      </c>
      <c r="AK34" s="143">
        <f ca="1">IFERROR(Costs!Y29/(1+Inputs!$G$30*Taxes!Y$9*Taxes!Y$10),0)</f>
        <v>0</v>
      </c>
      <c r="AL34" s="143">
        <f ca="1">IFERROR(Costs!Z29/(1+Inputs!$G$30*Taxes!Z$9*Taxes!Z$10),0)</f>
        <v>0</v>
      </c>
      <c r="AM34" s="143">
        <f ca="1">IFERROR(Costs!AA29/(1+Inputs!$G$30*Taxes!AA$9*Taxes!AA$10),0)</f>
        <v>0</v>
      </c>
      <c r="AN34" s="143">
        <f ca="1">IFERROR(Costs!AB29/(1+Inputs!$G$30*Taxes!AB$9*Taxes!AB$10),0)</f>
        <v>0</v>
      </c>
      <c r="AO34" s="143">
        <f ca="1">IFERROR(Costs!AC29/(1+Inputs!$G$30*Taxes!AC$9*Taxes!AC$10),0)</f>
        <v>0</v>
      </c>
      <c r="AP34" s="143">
        <f ca="1">IFERROR(Costs!AD29/(1+Inputs!$G$30*Taxes!AD$9*Taxes!AD$10),0)</f>
        <v>0</v>
      </c>
      <c r="AQ34" s="143">
        <f ca="1">IFERROR(Costs!AE29/(1+Inputs!$G$30*Taxes!AE$9*Taxes!AE$10),0)</f>
        <v>0</v>
      </c>
      <c r="AR34" s="143">
        <f ca="1">IFERROR(Costs!AF29/(1+Inputs!$G$30*Taxes!AF$9*Taxes!AF$10),0)</f>
        <v>0</v>
      </c>
      <c r="AS34" s="143">
        <f ca="1">IFERROR(Costs!AG29/(1+Inputs!$G$30*Taxes!AG$9*Taxes!AG$10),0)</f>
        <v>0</v>
      </c>
      <c r="AT34" s="143">
        <f ca="1">IFERROR(Costs!AH29/(1+Inputs!$G$30*Taxes!AH$9*Taxes!AH$10),0)</f>
        <v>0</v>
      </c>
      <c r="AU34" s="143">
        <f ca="1">IFERROR(Costs!AI29/(1+Inputs!$G$30*Taxes!AI$9*Taxes!AI$10),0)</f>
        <v>0</v>
      </c>
      <c r="AV34" s="143">
        <f ca="1">IFERROR(Costs!AJ29/(1+Inputs!$G$30*Taxes!AJ$9*Taxes!AJ$10),0)</f>
        <v>0</v>
      </c>
      <c r="AW34" s="143">
        <f ca="1">IFERROR(Costs!AK29/(1+Inputs!$G$30*Taxes!AK$9*Taxes!AK$10),0)</f>
        <v>0</v>
      </c>
      <c r="AX34" s="143">
        <f ca="1">IFERROR(Costs!AL29/(1+Inputs!$G$30*Taxes!AL$9*Taxes!AL$10),0)</f>
        <v>0</v>
      </c>
      <c r="AY34" s="143">
        <f ca="1">IFERROR(Costs!AM29/(1+Inputs!$G$30*Taxes!AM$9*Taxes!AM$10),0)</f>
        <v>0</v>
      </c>
      <c r="AZ34" s="143">
        <f ca="1">IFERROR(Costs!AN29/(1+Inputs!$G$30*Taxes!AN$9*Taxes!AN$10),0)</f>
        <v>0</v>
      </c>
      <c r="BA34" s="143">
        <f ca="1">IFERROR(Costs!AO29/(1+Inputs!$G$30*Taxes!AO$9*Taxes!AO$10),0)</f>
        <v>0</v>
      </c>
      <c r="BB34" s="143">
        <f ca="1">IFERROR(Costs!AP29/(1+Inputs!$G$30*Taxes!AP$9*Taxes!AP$10),0)</f>
        <v>0</v>
      </c>
      <c r="BC34" s="143">
        <f ca="1">IFERROR(Costs!AQ29/(1+Inputs!$G$30*Taxes!AQ$9*Taxes!AQ$10),0)</f>
        <v>0</v>
      </c>
      <c r="BD34" s="143">
        <f ca="1">IFERROR(Costs!AR29/(1+Inputs!$G$30*Taxes!AR$9*Taxes!AR$10),0)</f>
        <v>0</v>
      </c>
      <c r="BE34" s="143">
        <f ca="1">IFERROR(Costs!AS29/(1+Inputs!$G$30*Taxes!AS$9*Taxes!AS$10),0)</f>
        <v>0</v>
      </c>
      <c r="BF34" s="143">
        <f ca="1">IFERROR(Costs!AT29/(1+Inputs!$G$30*Taxes!AT$9*Taxes!AT$10),0)</f>
        <v>0</v>
      </c>
      <c r="BG34" s="143">
        <f ca="1">IFERROR(Costs!AU29/(1+Inputs!$G$30*Taxes!AU$9*Taxes!AU$10),0)</f>
        <v>0</v>
      </c>
      <c r="BH34" s="143">
        <f ca="1">IFERROR(Costs!AV29/(1+Inputs!$G$30*Taxes!AV$9*Taxes!AV$10),0)</f>
        <v>0</v>
      </c>
      <c r="BI34" s="143">
        <f ca="1">IFERROR(Costs!AW29/(1+Inputs!$G$30*Taxes!AW$9*Taxes!AW$10),0)</f>
        <v>0</v>
      </c>
      <c r="BJ34" s="143">
        <f ca="1">IFERROR(Costs!AX29/(1+Inputs!$G$30*Taxes!AX$9*Taxes!AX$10),0)</f>
        <v>0</v>
      </c>
      <c r="BK34" s="143">
        <f ca="1">IFERROR(Costs!AY29/(1+Inputs!$G$30*Taxes!AY$9*Taxes!AY$10),0)</f>
        <v>0</v>
      </c>
      <c r="BL34" s="143">
        <f ca="1">IFERROR(Costs!AZ29/(1+Inputs!$G$30*Taxes!AZ$9*Taxes!AZ$10),0)</f>
        <v>0</v>
      </c>
      <c r="BM34" s="143">
        <f ca="1">IFERROR(Costs!BA29/(1+Inputs!$G$30*Taxes!BA$9*Taxes!BA$10),0)</f>
        <v>0</v>
      </c>
      <c r="BN34" s="143">
        <f ca="1">IFERROR(Costs!BB29/(1+Inputs!$G$30*Taxes!BB$9*Taxes!BB$10),0)</f>
        <v>0</v>
      </c>
      <c r="BO34" s="143">
        <f ca="1">IFERROR(Costs!BC29/(1+Inputs!$G$30*Taxes!BC$9*Taxes!BC$10),0)</f>
        <v>0</v>
      </c>
      <c r="BP34" s="143">
        <f ca="1">IFERROR(Costs!BD29/(1+Inputs!$G$30*Taxes!BD$9*Taxes!BD$10),0)</f>
        <v>0</v>
      </c>
      <c r="BQ34" s="143">
        <f ca="1">IFERROR(Costs!BE29/(1+Inputs!$G$30*Taxes!BE$9*Taxes!BE$10),0)</f>
        <v>0</v>
      </c>
      <c r="BR34" s="143">
        <f ca="1">IFERROR(Costs!BF29/(1+Inputs!$G$30*Taxes!BF$9*Taxes!BF$10),0)</f>
        <v>0</v>
      </c>
      <c r="BS34" s="143">
        <f ca="1">IFERROR(Costs!BG29/(1+Inputs!$G$30*Taxes!BG$9*Taxes!BG$10),0)</f>
        <v>0</v>
      </c>
      <c r="BT34" s="143">
        <f ca="1">IFERROR(Costs!BH29/(1+Inputs!$G$30*Taxes!BH$9*Taxes!BH$10),0)</f>
        <v>0</v>
      </c>
      <c r="BU34" s="143">
        <f ca="1">IFERROR(Costs!BI29/(1+Inputs!$G$30*Taxes!BI$9*Taxes!BI$10),0)</f>
        <v>0</v>
      </c>
      <c r="BV34" s="143">
        <f ca="1">IFERROR(Costs!BJ29/(1+Inputs!$G$30*Taxes!BJ$9*Taxes!BJ$10),0)</f>
        <v>0</v>
      </c>
      <c r="BW34" s="143">
        <f ca="1">IFERROR(Costs!BK29/(1+Inputs!$G$30*Taxes!BK$9*Taxes!BK$10),0)</f>
        <v>0</v>
      </c>
      <c r="BX34" s="143">
        <f ca="1">IFERROR(Costs!BL29/(1+Inputs!$G$30*Taxes!BL$9*Taxes!BL$10),0)</f>
        <v>0</v>
      </c>
      <c r="BY34" s="143">
        <f ca="1">IFERROR(Costs!BM29/(1+Inputs!$G$30*Taxes!BM$9*Taxes!BM$10),0)</f>
        <v>0</v>
      </c>
      <c r="BZ34" s="143">
        <f ca="1">IFERROR(Costs!BN29/(1+Inputs!$G$30*Taxes!BN$9*Taxes!BN$10),0)</f>
        <v>0</v>
      </c>
      <c r="CA34" s="143">
        <f ca="1">IFERROR(Costs!BO29/(1+Inputs!$G$30*Taxes!BO$9*Taxes!BO$10),0)</f>
        <v>0</v>
      </c>
      <c r="CB34" s="143">
        <f ca="1">IFERROR(Costs!BP29/(1+Inputs!$G$30*Taxes!BP$9*Taxes!BP$10),0)</f>
        <v>0</v>
      </c>
      <c r="CC34" s="143">
        <f ca="1">IFERROR(Costs!BQ29/(1+Inputs!$G$30*Taxes!BQ$9*Taxes!BQ$10),0)</f>
        <v>0</v>
      </c>
      <c r="CD34" s="143">
        <f ca="1">IFERROR(Costs!BR29/(1+Inputs!$G$30*Taxes!BR$9*Taxes!BR$10),0)</f>
        <v>0</v>
      </c>
      <c r="CE34" s="143">
        <f ca="1">IFERROR(Costs!BS29/(1+Inputs!$G$30*Taxes!BS$9*Taxes!BS$10),0)</f>
        <v>0</v>
      </c>
      <c r="CF34" s="143">
        <f ca="1">IFERROR(Costs!BT29/(1+Inputs!$G$30*Taxes!BT$9*Taxes!BT$10),0)</f>
        <v>0</v>
      </c>
      <c r="CG34" s="143">
        <f ca="1">IFERROR(Costs!BU29/(1+Inputs!$G$30*Taxes!BU$9*Taxes!BU$10),0)</f>
        <v>0</v>
      </c>
      <c r="CH34" s="143">
        <f ca="1">IFERROR(Costs!BV29/(1+Inputs!$G$30*Taxes!BV$9*Taxes!BV$10),0)</f>
        <v>0</v>
      </c>
      <c r="CI34" s="143">
        <f ca="1">IFERROR(Costs!BW29/(1+Inputs!$G$30*Taxes!BW$9*Taxes!BW$10),0)</f>
        <v>0</v>
      </c>
      <c r="CJ34" s="143">
        <f ca="1">IFERROR(Costs!BX29/(1+Inputs!$G$30*Taxes!BX$9*Taxes!BX$10),0)</f>
        <v>0</v>
      </c>
      <c r="CK34" s="143">
        <f ca="1">IFERROR(Costs!BY29/(1+Inputs!$G$30*Taxes!BY$9*Taxes!BY$10),0)</f>
        <v>0</v>
      </c>
      <c r="CL34" s="143">
        <f ca="1">IFERROR(Costs!BZ29/(1+Inputs!$G$30*Taxes!BZ$9*Taxes!BZ$10),0)</f>
        <v>0</v>
      </c>
      <c r="CM34" s="143">
        <f ca="1">IFERROR(Costs!CA29/(1+Inputs!$G$30*Taxes!CA$9*Taxes!CA$10),0)</f>
        <v>0</v>
      </c>
      <c r="CN34" s="143">
        <f ca="1">IFERROR(Costs!CB29/(1+Inputs!$G$30*Taxes!CB$9*Taxes!CB$10),0)</f>
        <v>0</v>
      </c>
      <c r="CO34" s="143">
        <f ca="1">IFERROR(Costs!CC29/(1+Inputs!$G$30*Taxes!CC$9*Taxes!CC$10),0)</f>
        <v>0</v>
      </c>
      <c r="CP34" s="143">
        <f ca="1">IFERROR(Costs!CD29/(1+Inputs!$G$30*Taxes!CD$9*Taxes!CD$10),0)</f>
        <v>0</v>
      </c>
      <c r="CQ34" s="143">
        <f ca="1">IFERROR(Costs!CE29/(1+Inputs!$G$30*Taxes!CE$9*Taxes!CE$10),0)</f>
        <v>0</v>
      </c>
      <c r="CR34" s="143">
        <f ca="1">IFERROR(Costs!CF29/(1+Inputs!$G$30*Taxes!CF$9*Taxes!CF$10),0)</f>
        <v>0</v>
      </c>
      <c r="CS34" s="143">
        <f ca="1">IFERROR(Costs!CG29/(1+Inputs!$G$30*Taxes!CG$9*Taxes!CG$10),0)</f>
        <v>0</v>
      </c>
      <c r="CT34" s="143">
        <f ca="1">IFERROR(Costs!CH29/(1+Inputs!$G$30*Taxes!CH$9*Taxes!CH$10),0)</f>
        <v>0</v>
      </c>
      <c r="CU34" s="143">
        <f ca="1">IFERROR(Costs!CI29/(1+Inputs!$G$30*Taxes!CI$9*Taxes!CI$10),0)</f>
        <v>0</v>
      </c>
      <c r="CV34" s="143">
        <f ca="1">IFERROR(Costs!CJ29/(1+Inputs!$G$30*Taxes!CJ$9*Taxes!CJ$10),0)</f>
        <v>0</v>
      </c>
      <c r="CW34" s="143">
        <f ca="1">IFERROR(Costs!CK29/(1+Inputs!$G$30*Taxes!CK$9*Taxes!CK$10),0)</f>
        <v>0</v>
      </c>
      <c r="CX34" s="143">
        <f ca="1">IFERROR(Costs!CL29/(1+Inputs!$G$30*Taxes!CL$9*Taxes!CL$10),0)</f>
        <v>0</v>
      </c>
      <c r="CY34" s="143">
        <f ca="1">IFERROR(Costs!CM29/(1+Inputs!$G$30*Taxes!CM$9*Taxes!CM$10),0)</f>
        <v>0</v>
      </c>
      <c r="CZ34" s="143">
        <f ca="1">IFERROR(Costs!CN29/(1+Inputs!$G$30*Taxes!CN$9*Taxes!CN$10),0)</f>
        <v>0</v>
      </c>
      <c r="DA34" s="143">
        <f ca="1">IFERROR(Costs!CO29/(1+Inputs!$G$30*Taxes!CO$9*Taxes!CO$10),0)</f>
        <v>0</v>
      </c>
      <c r="DB34" s="143">
        <f ca="1">IFERROR(Costs!CP29/(1+Inputs!$G$30*Taxes!CP$9*Taxes!CP$10),0)</f>
        <v>0</v>
      </c>
      <c r="DC34" s="143">
        <f ca="1">IFERROR(Costs!CQ29/(1+Inputs!$G$30*Taxes!CQ$9*Taxes!CQ$10),0)</f>
        <v>0</v>
      </c>
      <c r="DD34" s="143">
        <f ca="1">IFERROR(Costs!CR29/(1+Inputs!$G$30*Taxes!CR$9*Taxes!CR$10),0)</f>
        <v>0</v>
      </c>
      <c r="DE34" s="143">
        <f ca="1">IFERROR(Costs!CS29/(1+Inputs!$G$30*Taxes!CS$9*Taxes!CS$10),0)</f>
        <v>0</v>
      </c>
      <c r="DF34" s="143">
        <f ca="1">IFERROR(Costs!CT29/(1+Inputs!$G$30*Taxes!CT$9*Taxes!CT$10),0)</f>
        <v>0</v>
      </c>
      <c r="DG34" s="143">
        <f ca="1">IFERROR(Costs!CU29/(1+Inputs!$G$30*Taxes!CU$9*Taxes!CU$10),0)</f>
        <v>0</v>
      </c>
      <c r="DH34" s="143">
        <f ca="1">IFERROR(Costs!CV29/(1+Inputs!$G$30*Taxes!CV$9*Taxes!CV$10),0)</f>
        <v>0</v>
      </c>
      <c r="DI34" s="143">
        <f ca="1">IFERROR(Costs!CW29/(1+Inputs!$G$30*Taxes!CW$9*Taxes!CW$10),0)</f>
        <v>0</v>
      </c>
      <c r="DJ34" s="143">
        <f ca="1">IFERROR(Costs!CX29/(1+Inputs!$G$30*Taxes!CX$9*Taxes!CX$10),0)</f>
        <v>0</v>
      </c>
      <c r="DK34" s="143">
        <f ca="1">IFERROR(Costs!CY29/(1+Inputs!$G$30*Taxes!CY$9*Taxes!CY$10),0)</f>
        <v>0</v>
      </c>
      <c r="DL34" s="143">
        <f ca="1">IFERROR(Costs!CZ29/(1+Inputs!$G$30*Taxes!CZ$9*Taxes!CZ$10),0)</f>
        <v>0</v>
      </c>
      <c r="DM34" s="143">
        <f ca="1">IFERROR(Costs!DA29/(1+Inputs!$G$30*Taxes!DA$9*Taxes!DA$10),0)</f>
        <v>0</v>
      </c>
      <c r="DN34" s="143">
        <f ca="1">IFERROR(Costs!DB29/(1+Inputs!$G$30*Taxes!DB$9*Taxes!DB$10),0)</f>
        <v>0</v>
      </c>
      <c r="DO34" s="143">
        <f ca="1">IFERROR(Costs!DC29/(1+Inputs!$G$30*Taxes!DC$9*Taxes!DC$10),0)</f>
        <v>0</v>
      </c>
      <c r="DP34" s="143">
        <f ca="1">IFERROR(Costs!DD29/(1+Inputs!$G$30*Taxes!DD$9*Taxes!DD$10),0)</f>
        <v>0</v>
      </c>
      <c r="DQ34" s="143">
        <f ca="1">IFERROR(Costs!DE29/(1+Inputs!$G$30*Taxes!DE$9*Taxes!DE$10),0)</f>
        <v>0</v>
      </c>
      <c r="DR34" s="143">
        <f ca="1">IFERROR(Costs!DF29/(1+Inputs!$G$30*Taxes!DF$9*Taxes!DF$10),0)</f>
        <v>0</v>
      </c>
      <c r="DS34" s="143">
        <f ca="1">IFERROR(Costs!DG29/(1+Inputs!$G$30*Taxes!DG$9*Taxes!DG$10),0)</f>
        <v>0</v>
      </c>
      <c r="DT34" s="143">
        <f ca="1">IFERROR(Costs!DH29/(1+Inputs!$G$30*Taxes!DH$9*Taxes!DH$10),0)</f>
        <v>0</v>
      </c>
      <c r="DU34" s="143">
        <f ca="1">IFERROR(Costs!DI29/(1+Inputs!$G$30*Taxes!DI$9*Taxes!DI$10),0)</f>
        <v>0</v>
      </c>
      <c r="DV34" s="143">
        <f ca="1">IFERROR(Costs!DJ29/(1+Inputs!$G$30*Taxes!DJ$9*Taxes!DJ$10),0)</f>
        <v>0</v>
      </c>
      <c r="DW34" s="143">
        <f ca="1">IFERROR(Costs!DK29/(1+Inputs!$G$30*Taxes!DK$9*Taxes!DK$10),0)</f>
        <v>0</v>
      </c>
      <c r="DX34" s="143">
        <f ca="1">IFERROR(Costs!DL29/(1+Inputs!$G$30*Taxes!DL$9*Taxes!DL$10),0)</f>
        <v>0</v>
      </c>
      <c r="DY34" s="143">
        <f ca="1">IFERROR(Costs!DM29/(1+Inputs!$G$30*Taxes!DM$9*Taxes!DM$10),0)</f>
        <v>0</v>
      </c>
      <c r="DZ34" s="143">
        <f ca="1">IFERROR(Costs!DN29/(1+Inputs!$G$30*Taxes!DN$9*Taxes!DN$10),0)</f>
        <v>0</v>
      </c>
      <c r="EA34" s="143">
        <f ca="1">IFERROR(Costs!DO29/(1+Inputs!$G$30*Taxes!DO$9*Taxes!DO$10),0)</f>
        <v>0</v>
      </c>
      <c r="EB34" s="143">
        <f ca="1">IFERROR(Costs!DP29/(1+Inputs!$G$30*Taxes!DP$9*Taxes!DP$10),0)</f>
        <v>0</v>
      </c>
      <c r="EC34" s="143">
        <f ca="1">IFERROR(Costs!DQ29/(1+Inputs!$G$30*Taxes!DQ$9*Taxes!DQ$10),0)</f>
        <v>0</v>
      </c>
      <c r="ED34" s="143">
        <f ca="1">IFERROR(Costs!DR29/(1+Inputs!$G$30*Taxes!DR$9*Taxes!DR$10),0)</f>
        <v>0</v>
      </c>
      <c r="EE34" s="143">
        <f ca="1">IFERROR(Costs!DS29/(1+Inputs!$G$30*Taxes!DS$9*Taxes!DS$10),0)</f>
        <v>0</v>
      </c>
      <c r="EF34" s="143">
        <f ca="1">IFERROR(Costs!DT29/(1+Inputs!$G$30*Taxes!DT$9*Taxes!DT$10),0)</f>
        <v>0</v>
      </c>
      <c r="EG34" s="143">
        <f ca="1">IFERROR(Costs!DU29/(1+Inputs!$G$30*Taxes!DU$9*Taxes!DU$10),0)</f>
        <v>0</v>
      </c>
    </row>
    <row r="35" spans="1:137" ht="13.5" customHeight="1">
      <c r="A35" s="21"/>
      <c r="B35" s="247"/>
      <c r="C35" s="64" t="s">
        <v>171</v>
      </c>
      <c r="D35" s="79" t="s">
        <v>77</v>
      </c>
      <c r="E35" s="121"/>
      <c r="F35" s="242">
        <f t="shared" ca="1" si="23"/>
        <v>0</v>
      </c>
      <c r="G35" s="76">
        <f t="shared" ref="G35:P35" ca="1" si="27">SUMIF($R$6:$EG$6,G$6,$R35:$EG35)</f>
        <v>0</v>
      </c>
      <c r="H35" s="76">
        <f t="shared" ca="1" si="27"/>
        <v>0</v>
      </c>
      <c r="I35" s="76">
        <f t="shared" ca="1" si="27"/>
        <v>0</v>
      </c>
      <c r="J35" s="76">
        <f t="shared" ca="1" si="27"/>
        <v>0</v>
      </c>
      <c r="K35" s="76">
        <f t="shared" ca="1" si="27"/>
        <v>0</v>
      </c>
      <c r="L35" s="76">
        <f t="shared" ca="1" si="27"/>
        <v>0</v>
      </c>
      <c r="M35" s="76">
        <f t="shared" ca="1" si="27"/>
        <v>0</v>
      </c>
      <c r="N35" s="76">
        <f t="shared" ca="1" si="27"/>
        <v>0</v>
      </c>
      <c r="O35" s="76">
        <f t="shared" ca="1" si="27"/>
        <v>0</v>
      </c>
      <c r="P35" s="76">
        <f t="shared" ca="1" si="27"/>
        <v>0</v>
      </c>
      <c r="Q35" s="121"/>
      <c r="R35" s="143">
        <f ca="1">IFERROR(Costs!F30/(1+Inputs!$G$30*Taxes!F$9*Taxes!F$10),0)</f>
        <v>0</v>
      </c>
      <c r="S35" s="143">
        <f ca="1">IFERROR(Costs!G30/(1+Inputs!$G$30*Taxes!G$9*Taxes!G$10),0)</f>
        <v>0</v>
      </c>
      <c r="T35" s="143">
        <f ca="1">IFERROR(Costs!H30/(1+Inputs!$G$30*Taxes!H$9*Taxes!H$10),0)</f>
        <v>0</v>
      </c>
      <c r="U35" s="143">
        <f ca="1">IFERROR(Costs!I30/(1+Inputs!$G$30*Taxes!I$9*Taxes!I$10),0)</f>
        <v>0</v>
      </c>
      <c r="V35" s="143">
        <f ca="1">IFERROR(Costs!J30/(1+Inputs!$G$30*Taxes!J$9*Taxes!J$10),0)</f>
        <v>0</v>
      </c>
      <c r="W35" s="143">
        <f ca="1">IFERROR(Costs!K30/(1+Inputs!$G$30*Taxes!K$9*Taxes!K$10),0)</f>
        <v>0</v>
      </c>
      <c r="X35" s="143">
        <f ca="1">IFERROR(Costs!L30/(1+Inputs!$G$30*Taxes!L$9*Taxes!L$10),0)</f>
        <v>0</v>
      </c>
      <c r="Y35" s="143">
        <f ca="1">IFERROR(Costs!M30/(1+Inputs!$G$30*Taxes!M$9*Taxes!M$10),0)</f>
        <v>0</v>
      </c>
      <c r="Z35" s="143">
        <f ca="1">IFERROR(Costs!N30/(1+Inputs!$G$30*Taxes!N$9*Taxes!N$10),0)</f>
        <v>0</v>
      </c>
      <c r="AA35" s="143">
        <f ca="1">IFERROR(Costs!O30/(1+Inputs!$G$30*Taxes!O$9*Taxes!O$10),0)</f>
        <v>0</v>
      </c>
      <c r="AB35" s="143">
        <f ca="1">IFERROR(Costs!P30/(1+Inputs!$G$30*Taxes!P$9*Taxes!P$10),0)</f>
        <v>0</v>
      </c>
      <c r="AC35" s="143">
        <f ca="1">IFERROR(Costs!Q30/(1+Inputs!$G$30*Taxes!Q$9*Taxes!Q$10),0)</f>
        <v>0</v>
      </c>
      <c r="AD35" s="143">
        <f ca="1">IFERROR(Costs!R30/(1+Inputs!$G$30*Taxes!R$9*Taxes!R$10),0)</f>
        <v>0</v>
      </c>
      <c r="AE35" s="143">
        <f ca="1">IFERROR(Costs!S30/(1+Inputs!$G$30*Taxes!S$9*Taxes!S$10),0)</f>
        <v>0</v>
      </c>
      <c r="AF35" s="143">
        <f ca="1">IFERROR(Costs!T30/(1+Inputs!$G$30*Taxes!T$9*Taxes!T$10),0)</f>
        <v>0</v>
      </c>
      <c r="AG35" s="143">
        <f ca="1">IFERROR(Costs!U30/(1+Inputs!$G$30*Taxes!U$9*Taxes!U$10),0)</f>
        <v>0</v>
      </c>
      <c r="AH35" s="143">
        <f ca="1">IFERROR(Costs!V30/(1+Inputs!$G$30*Taxes!V$9*Taxes!V$10),0)</f>
        <v>0</v>
      </c>
      <c r="AI35" s="143">
        <f ca="1">IFERROR(Costs!W30/(1+Inputs!$G$30*Taxes!W$9*Taxes!W$10),0)</f>
        <v>0</v>
      </c>
      <c r="AJ35" s="143">
        <f ca="1">IFERROR(Costs!X30/(1+Inputs!$G$30*Taxes!X$9*Taxes!X$10),0)</f>
        <v>0</v>
      </c>
      <c r="AK35" s="143">
        <f ca="1">IFERROR(Costs!Y30/(1+Inputs!$G$30*Taxes!Y$9*Taxes!Y$10),0)</f>
        <v>0</v>
      </c>
      <c r="AL35" s="143">
        <f ca="1">IFERROR(Costs!Z30/(1+Inputs!$G$30*Taxes!Z$9*Taxes!Z$10),0)</f>
        <v>0</v>
      </c>
      <c r="AM35" s="143">
        <f ca="1">IFERROR(Costs!AA30/(1+Inputs!$G$30*Taxes!AA$9*Taxes!AA$10),0)</f>
        <v>0</v>
      </c>
      <c r="AN35" s="143">
        <f ca="1">IFERROR(Costs!AB30/(1+Inputs!$G$30*Taxes!AB$9*Taxes!AB$10),0)</f>
        <v>0</v>
      </c>
      <c r="AO35" s="143">
        <f ca="1">IFERROR(Costs!AC30/(1+Inputs!$G$30*Taxes!AC$9*Taxes!AC$10),0)</f>
        <v>0</v>
      </c>
      <c r="AP35" s="143">
        <f ca="1">IFERROR(Costs!AD30/(1+Inputs!$G$30*Taxes!AD$9*Taxes!AD$10),0)</f>
        <v>0</v>
      </c>
      <c r="AQ35" s="143">
        <f ca="1">IFERROR(Costs!AE30/(1+Inputs!$G$30*Taxes!AE$9*Taxes!AE$10),0)</f>
        <v>0</v>
      </c>
      <c r="AR35" s="143">
        <f ca="1">IFERROR(Costs!AF30/(1+Inputs!$G$30*Taxes!AF$9*Taxes!AF$10),0)</f>
        <v>0</v>
      </c>
      <c r="AS35" s="143">
        <f ca="1">IFERROR(Costs!AG30/(1+Inputs!$G$30*Taxes!AG$9*Taxes!AG$10),0)</f>
        <v>0</v>
      </c>
      <c r="AT35" s="143">
        <f ca="1">IFERROR(Costs!AH30/(1+Inputs!$G$30*Taxes!AH$9*Taxes!AH$10),0)</f>
        <v>0</v>
      </c>
      <c r="AU35" s="143">
        <f ca="1">IFERROR(Costs!AI30/(1+Inputs!$G$30*Taxes!AI$9*Taxes!AI$10),0)</f>
        <v>0</v>
      </c>
      <c r="AV35" s="143">
        <f ca="1">IFERROR(Costs!AJ30/(1+Inputs!$G$30*Taxes!AJ$9*Taxes!AJ$10),0)</f>
        <v>0</v>
      </c>
      <c r="AW35" s="143">
        <f ca="1">IFERROR(Costs!AK30/(1+Inputs!$G$30*Taxes!AK$9*Taxes!AK$10),0)</f>
        <v>0</v>
      </c>
      <c r="AX35" s="143">
        <f ca="1">IFERROR(Costs!AL30/(1+Inputs!$G$30*Taxes!AL$9*Taxes!AL$10),0)</f>
        <v>0</v>
      </c>
      <c r="AY35" s="143">
        <f ca="1">IFERROR(Costs!AM30/(1+Inputs!$G$30*Taxes!AM$9*Taxes!AM$10),0)</f>
        <v>0</v>
      </c>
      <c r="AZ35" s="143">
        <f ca="1">IFERROR(Costs!AN30/(1+Inputs!$G$30*Taxes!AN$9*Taxes!AN$10),0)</f>
        <v>0</v>
      </c>
      <c r="BA35" s="143">
        <f ca="1">IFERROR(Costs!AO30/(1+Inputs!$G$30*Taxes!AO$9*Taxes!AO$10),0)</f>
        <v>0</v>
      </c>
      <c r="BB35" s="143">
        <f ca="1">IFERROR(Costs!AP30/(1+Inputs!$G$30*Taxes!AP$9*Taxes!AP$10),0)</f>
        <v>0</v>
      </c>
      <c r="BC35" s="143">
        <f ca="1">IFERROR(Costs!AQ30/(1+Inputs!$G$30*Taxes!AQ$9*Taxes!AQ$10),0)</f>
        <v>0</v>
      </c>
      <c r="BD35" s="143">
        <f ca="1">IFERROR(Costs!AR30/(1+Inputs!$G$30*Taxes!AR$9*Taxes!AR$10),0)</f>
        <v>0</v>
      </c>
      <c r="BE35" s="143">
        <f ca="1">IFERROR(Costs!AS30/(1+Inputs!$G$30*Taxes!AS$9*Taxes!AS$10),0)</f>
        <v>0</v>
      </c>
      <c r="BF35" s="143">
        <f ca="1">IFERROR(Costs!AT30/(1+Inputs!$G$30*Taxes!AT$9*Taxes!AT$10),0)</f>
        <v>0</v>
      </c>
      <c r="BG35" s="143">
        <f ca="1">IFERROR(Costs!AU30/(1+Inputs!$G$30*Taxes!AU$9*Taxes!AU$10),0)</f>
        <v>0</v>
      </c>
      <c r="BH35" s="143">
        <f ca="1">IFERROR(Costs!AV30/(1+Inputs!$G$30*Taxes!AV$9*Taxes!AV$10),0)</f>
        <v>0</v>
      </c>
      <c r="BI35" s="143">
        <f ca="1">IFERROR(Costs!AW30/(1+Inputs!$G$30*Taxes!AW$9*Taxes!AW$10),0)</f>
        <v>0</v>
      </c>
      <c r="BJ35" s="143">
        <f ca="1">IFERROR(Costs!AX30/(1+Inputs!$G$30*Taxes!AX$9*Taxes!AX$10),0)</f>
        <v>0</v>
      </c>
      <c r="BK35" s="143">
        <f ca="1">IFERROR(Costs!AY30/(1+Inputs!$G$30*Taxes!AY$9*Taxes!AY$10),0)</f>
        <v>0</v>
      </c>
      <c r="BL35" s="143">
        <f ca="1">IFERROR(Costs!AZ30/(1+Inputs!$G$30*Taxes!AZ$9*Taxes!AZ$10),0)</f>
        <v>0</v>
      </c>
      <c r="BM35" s="143">
        <f ca="1">IFERROR(Costs!BA30/(1+Inputs!$G$30*Taxes!BA$9*Taxes!BA$10),0)</f>
        <v>0</v>
      </c>
      <c r="BN35" s="143">
        <f ca="1">IFERROR(Costs!BB30/(1+Inputs!$G$30*Taxes!BB$9*Taxes!BB$10),0)</f>
        <v>0</v>
      </c>
      <c r="BO35" s="143">
        <f ca="1">IFERROR(Costs!BC30/(1+Inputs!$G$30*Taxes!BC$9*Taxes!BC$10),0)</f>
        <v>0</v>
      </c>
      <c r="BP35" s="143">
        <f ca="1">IFERROR(Costs!BD30/(1+Inputs!$G$30*Taxes!BD$9*Taxes!BD$10),0)</f>
        <v>0</v>
      </c>
      <c r="BQ35" s="143">
        <f ca="1">IFERROR(Costs!BE30/(1+Inputs!$G$30*Taxes!BE$9*Taxes!BE$10),0)</f>
        <v>0</v>
      </c>
      <c r="BR35" s="143">
        <f ca="1">IFERROR(Costs!BF30/(1+Inputs!$G$30*Taxes!BF$9*Taxes!BF$10),0)</f>
        <v>0</v>
      </c>
      <c r="BS35" s="143">
        <f ca="1">IFERROR(Costs!BG30/(1+Inputs!$G$30*Taxes!BG$9*Taxes!BG$10),0)</f>
        <v>0</v>
      </c>
      <c r="BT35" s="143">
        <f ca="1">IFERROR(Costs!BH30/(1+Inputs!$G$30*Taxes!BH$9*Taxes!BH$10),0)</f>
        <v>0</v>
      </c>
      <c r="BU35" s="143">
        <f ca="1">IFERROR(Costs!BI30/(1+Inputs!$G$30*Taxes!BI$9*Taxes!BI$10),0)</f>
        <v>0</v>
      </c>
      <c r="BV35" s="143">
        <f ca="1">IFERROR(Costs!BJ30/(1+Inputs!$G$30*Taxes!BJ$9*Taxes!BJ$10),0)</f>
        <v>0</v>
      </c>
      <c r="BW35" s="143">
        <f ca="1">IFERROR(Costs!BK30/(1+Inputs!$G$30*Taxes!BK$9*Taxes!BK$10),0)</f>
        <v>0</v>
      </c>
      <c r="BX35" s="143">
        <f ca="1">IFERROR(Costs!BL30/(1+Inputs!$G$30*Taxes!BL$9*Taxes!BL$10),0)</f>
        <v>0</v>
      </c>
      <c r="BY35" s="143">
        <f ca="1">IFERROR(Costs!BM30/(1+Inputs!$G$30*Taxes!BM$9*Taxes!BM$10),0)</f>
        <v>0</v>
      </c>
      <c r="BZ35" s="143">
        <f ca="1">IFERROR(Costs!BN30/(1+Inputs!$G$30*Taxes!BN$9*Taxes!BN$10),0)</f>
        <v>0</v>
      </c>
      <c r="CA35" s="143">
        <f ca="1">IFERROR(Costs!BO30/(1+Inputs!$G$30*Taxes!BO$9*Taxes!BO$10),0)</f>
        <v>0</v>
      </c>
      <c r="CB35" s="143">
        <f ca="1">IFERROR(Costs!BP30/(1+Inputs!$G$30*Taxes!BP$9*Taxes!BP$10),0)</f>
        <v>0</v>
      </c>
      <c r="CC35" s="143">
        <f ca="1">IFERROR(Costs!BQ30/(1+Inputs!$G$30*Taxes!BQ$9*Taxes!BQ$10),0)</f>
        <v>0</v>
      </c>
      <c r="CD35" s="143">
        <f ca="1">IFERROR(Costs!BR30/(1+Inputs!$G$30*Taxes!BR$9*Taxes!BR$10),0)</f>
        <v>0</v>
      </c>
      <c r="CE35" s="143">
        <f ca="1">IFERROR(Costs!BS30/(1+Inputs!$G$30*Taxes!BS$9*Taxes!BS$10),0)</f>
        <v>0</v>
      </c>
      <c r="CF35" s="143">
        <f ca="1">IFERROR(Costs!BT30/(1+Inputs!$G$30*Taxes!BT$9*Taxes!BT$10),0)</f>
        <v>0</v>
      </c>
      <c r="CG35" s="143">
        <f ca="1">IFERROR(Costs!BU30/(1+Inputs!$G$30*Taxes!BU$9*Taxes!BU$10),0)</f>
        <v>0</v>
      </c>
      <c r="CH35" s="143">
        <f ca="1">IFERROR(Costs!BV30/(1+Inputs!$G$30*Taxes!BV$9*Taxes!BV$10),0)</f>
        <v>0</v>
      </c>
      <c r="CI35" s="143">
        <f ca="1">IFERROR(Costs!BW30/(1+Inputs!$G$30*Taxes!BW$9*Taxes!BW$10),0)</f>
        <v>0</v>
      </c>
      <c r="CJ35" s="143">
        <f ca="1">IFERROR(Costs!BX30/(1+Inputs!$G$30*Taxes!BX$9*Taxes!BX$10),0)</f>
        <v>0</v>
      </c>
      <c r="CK35" s="143">
        <f ca="1">IFERROR(Costs!BY30/(1+Inputs!$G$30*Taxes!BY$9*Taxes!BY$10),0)</f>
        <v>0</v>
      </c>
      <c r="CL35" s="143">
        <f ca="1">IFERROR(Costs!BZ30/(1+Inputs!$G$30*Taxes!BZ$9*Taxes!BZ$10),0)</f>
        <v>0</v>
      </c>
      <c r="CM35" s="143">
        <f ca="1">IFERROR(Costs!CA30/(1+Inputs!$G$30*Taxes!CA$9*Taxes!CA$10),0)</f>
        <v>0</v>
      </c>
      <c r="CN35" s="143">
        <f ca="1">IFERROR(Costs!CB30/(1+Inputs!$G$30*Taxes!CB$9*Taxes!CB$10),0)</f>
        <v>0</v>
      </c>
      <c r="CO35" s="143">
        <f ca="1">IFERROR(Costs!CC30/(1+Inputs!$G$30*Taxes!CC$9*Taxes!CC$10),0)</f>
        <v>0</v>
      </c>
      <c r="CP35" s="143">
        <f ca="1">IFERROR(Costs!CD30/(1+Inputs!$G$30*Taxes!CD$9*Taxes!CD$10),0)</f>
        <v>0</v>
      </c>
      <c r="CQ35" s="143">
        <f ca="1">IFERROR(Costs!CE30/(1+Inputs!$G$30*Taxes!CE$9*Taxes!CE$10),0)</f>
        <v>0</v>
      </c>
      <c r="CR35" s="143">
        <f ca="1">IFERROR(Costs!CF30/(1+Inputs!$G$30*Taxes!CF$9*Taxes!CF$10),0)</f>
        <v>0</v>
      </c>
      <c r="CS35" s="143">
        <f ca="1">IFERROR(Costs!CG30/(1+Inputs!$G$30*Taxes!CG$9*Taxes!CG$10),0)</f>
        <v>0</v>
      </c>
      <c r="CT35" s="143">
        <f ca="1">IFERROR(Costs!CH30/(1+Inputs!$G$30*Taxes!CH$9*Taxes!CH$10),0)</f>
        <v>0</v>
      </c>
      <c r="CU35" s="143">
        <f ca="1">IFERROR(Costs!CI30/(1+Inputs!$G$30*Taxes!CI$9*Taxes!CI$10),0)</f>
        <v>0</v>
      </c>
      <c r="CV35" s="143">
        <f ca="1">IFERROR(Costs!CJ30/(1+Inputs!$G$30*Taxes!CJ$9*Taxes!CJ$10),0)</f>
        <v>0</v>
      </c>
      <c r="CW35" s="143">
        <f ca="1">IFERROR(Costs!CK30/(1+Inputs!$G$30*Taxes!CK$9*Taxes!CK$10),0)</f>
        <v>0</v>
      </c>
      <c r="CX35" s="143">
        <f ca="1">IFERROR(Costs!CL30/(1+Inputs!$G$30*Taxes!CL$9*Taxes!CL$10),0)</f>
        <v>0</v>
      </c>
      <c r="CY35" s="143">
        <f ca="1">IFERROR(Costs!CM30/(1+Inputs!$G$30*Taxes!CM$9*Taxes!CM$10),0)</f>
        <v>0</v>
      </c>
      <c r="CZ35" s="143">
        <f ca="1">IFERROR(Costs!CN30/(1+Inputs!$G$30*Taxes!CN$9*Taxes!CN$10),0)</f>
        <v>0</v>
      </c>
      <c r="DA35" s="143">
        <f ca="1">IFERROR(Costs!CO30/(1+Inputs!$G$30*Taxes!CO$9*Taxes!CO$10),0)</f>
        <v>0</v>
      </c>
      <c r="DB35" s="143">
        <f ca="1">IFERROR(Costs!CP30/(1+Inputs!$G$30*Taxes!CP$9*Taxes!CP$10),0)</f>
        <v>0</v>
      </c>
      <c r="DC35" s="143">
        <f ca="1">IFERROR(Costs!CQ30/(1+Inputs!$G$30*Taxes!CQ$9*Taxes!CQ$10),0)</f>
        <v>0</v>
      </c>
      <c r="DD35" s="143">
        <f ca="1">IFERROR(Costs!CR30/(1+Inputs!$G$30*Taxes!CR$9*Taxes!CR$10),0)</f>
        <v>0</v>
      </c>
      <c r="DE35" s="143">
        <f ca="1">IFERROR(Costs!CS30/(1+Inputs!$G$30*Taxes!CS$9*Taxes!CS$10),0)</f>
        <v>0</v>
      </c>
      <c r="DF35" s="143">
        <f ca="1">IFERROR(Costs!CT30/(1+Inputs!$G$30*Taxes!CT$9*Taxes!CT$10),0)</f>
        <v>0</v>
      </c>
      <c r="DG35" s="143">
        <f ca="1">IFERROR(Costs!CU30/(1+Inputs!$G$30*Taxes!CU$9*Taxes!CU$10),0)</f>
        <v>0</v>
      </c>
      <c r="DH35" s="143">
        <f ca="1">IFERROR(Costs!CV30/(1+Inputs!$G$30*Taxes!CV$9*Taxes!CV$10),0)</f>
        <v>0</v>
      </c>
      <c r="DI35" s="143">
        <f ca="1">IFERROR(Costs!CW30/(1+Inputs!$G$30*Taxes!CW$9*Taxes!CW$10),0)</f>
        <v>0</v>
      </c>
      <c r="DJ35" s="143">
        <f ca="1">IFERROR(Costs!CX30/(1+Inputs!$G$30*Taxes!CX$9*Taxes!CX$10),0)</f>
        <v>0</v>
      </c>
      <c r="DK35" s="143">
        <f ca="1">IFERROR(Costs!CY30/(1+Inputs!$G$30*Taxes!CY$9*Taxes!CY$10),0)</f>
        <v>0</v>
      </c>
      <c r="DL35" s="143">
        <f ca="1">IFERROR(Costs!CZ30/(1+Inputs!$G$30*Taxes!CZ$9*Taxes!CZ$10),0)</f>
        <v>0</v>
      </c>
      <c r="DM35" s="143">
        <f ca="1">IFERROR(Costs!DA30/(1+Inputs!$G$30*Taxes!DA$9*Taxes!DA$10),0)</f>
        <v>0</v>
      </c>
      <c r="DN35" s="143">
        <f ca="1">IFERROR(Costs!DB30/(1+Inputs!$G$30*Taxes!DB$9*Taxes!DB$10),0)</f>
        <v>0</v>
      </c>
      <c r="DO35" s="143">
        <f ca="1">IFERROR(Costs!DC30/(1+Inputs!$G$30*Taxes!DC$9*Taxes!DC$10),0)</f>
        <v>0</v>
      </c>
      <c r="DP35" s="143">
        <f ca="1">IFERROR(Costs!DD30/(1+Inputs!$G$30*Taxes!DD$9*Taxes!DD$10),0)</f>
        <v>0</v>
      </c>
      <c r="DQ35" s="143">
        <f ca="1">IFERROR(Costs!DE30/(1+Inputs!$G$30*Taxes!DE$9*Taxes!DE$10),0)</f>
        <v>0</v>
      </c>
      <c r="DR35" s="143">
        <f ca="1">IFERROR(Costs!DF30/(1+Inputs!$G$30*Taxes!DF$9*Taxes!DF$10),0)</f>
        <v>0</v>
      </c>
      <c r="DS35" s="143">
        <f ca="1">IFERROR(Costs!DG30/(1+Inputs!$G$30*Taxes!DG$9*Taxes!DG$10),0)</f>
        <v>0</v>
      </c>
      <c r="DT35" s="143">
        <f ca="1">IFERROR(Costs!DH30/(1+Inputs!$G$30*Taxes!DH$9*Taxes!DH$10),0)</f>
        <v>0</v>
      </c>
      <c r="DU35" s="143">
        <f ca="1">IFERROR(Costs!DI30/(1+Inputs!$G$30*Taxes!DI$9*Taxes!DI$10),0)</f>
        <v>0</v>
      </c>
      <c r="DV35" s="143">
        <f ca="1">IFERROR(Costs!DJ30/(1+Inputs!$G$30*Taxes!DJ$9*Taxes!DJ$10),0)</f>
        <v>0</v>
      </c>
      <c r="DW35" s="143">
        <f ca="1">IFERROR(Costs!DK30/(1+Inputs!$G$30*Taxes!DK$9*Taxes!DK$10),0)</f>
        <v>0</v>
      </c>
      <c r="DX35" s="143">
        <f ca="1">IFERROR(Costs!DL30/(1+Inputs!$G$30*Taxes!DL$9*Taxes!DL$10),0)</f>
        <v>0</v>
      </c>
      <c r="DY35" s="143">
        <f ca="1">IFERROR(Costs!DM30/(1+Inputs!$G$30*Taxes!DM$9*Taxes!DM$10),0)</f>
        <v>0</v>
      </c>
      <c r="DZ35" s="143">
        <f ca="1">IFERROR(Costs!DN30/(1+Inputs!$G$30*Taxes!DN$9*Taxes!DN$10),0)</f>
        <v>0</v>
      </c>
      <c r="EA35" s="143">
        <f ca="1">IFERROR(Costs!DO30/(1+Inputs!$G$30*Taxes!DO$9*Taxes!DO$10),0)</f>
        <v>0</v>
      </c>
      <c r="EB35" s="143">
        <f ca="1">IFERROR(Costs!DP30/(1+Inputs!$G$30*Taxes!DP$9*Taxes!DP$10),0)</f>
        <v>0</v>
      </c>
      <c r="EC35" s="143">
        <f ca="1">IFERROR(Costs!DQ30/(1+Inputs!$G$30*Taxes!DQ$9*Taxes!DQ$10),0)</f>
        <v>0</v>
      </c>
      <c r="ED35" s="143">
        <f ca="1">IFERROR(Costs!DR30/(1+Inputs!$G$30*Taxes!DR$9*Taxes!DR$10),0)</f>
        <v>0</v>
      </c>
      <c r="EE35" s="143">
        <f ca="1">IFERROR(Costs!DS30/(1+Inputs!$G$30*Taxes!DS$9*Taxes!DS$10),0)</f>
        <v>0</v>
      </c>
      <c r="EF35" s="143">
        <f ca="1">IFERROR(Costs!DT30/(1+Inputs!$G$30*Taxes!DT$9*Taxes!DT$10),0)</f>
        <v>0</v>
      </c>
      <c r="EG35" s="143">
        <f ca="1">IFERROR(Costs!DU30/(1+Inputs!$G$30*Taxes!DU$9*Taxes!DU$10),0)</f>
        <v>0</v>
      </c>
    </row>
    <row r="36" spans="1:137" ht="13.5" customHeight="1">
      <c r="A36" s="21"/>
      <c r="B36" s="247"/>
      <c r="C36" s="60" t="s">
        <v>173</v>
      </c>
      <c r="D36" s="79" t="s">
        <v>77</v>
      </c>
      <c r="E36" s="121"/>
      <c r="F36" s="242">
        <f t="shared" ca="1" si="23"/>
        <v>0</v>
      </c>
      <c r="G36" s="76">
        <f t="shared" ref="G36:P36" ca="1" si="28">SUMIF($R$6:$EG$6,G$6,$R36:$EG36)</f>
        <v>0</v>
      </c>
      <c r="H36" s="76">
        <f t="shared" ca="1" si="28"/>
        <v>0</v>
      </c>
      <c r="I36" s="76">
        <f t="shared" ca="1" si="28"/>
        <v>0</v>
      </c>
      <c r="J36" s="76">
        <f t="shared" ca="1" si="28"/>
        <v>0</v>
      </c>
      <c r="K36" s="76">
        <f t="shared" ca="1" si="28"/>
        <v>0</v>
      </c>
      <c r="L36" s="76">
        <f t="shared" ca="1" si="28"/>
        <v>0</v>
      </c>
      <c r="M36" s="76">
        <f t="shared" ca="1" si="28"/>
        <v>0</v>
      </c>
      <c r="N36" s="76">
        <f t="shared" ca="1" si="28"/>
        <v>0</v>
      </c>
      <c r="O36" s="76">
        <f t="shared" ca="1" si="28"/>
        <v>0</v>
      </c>
      <c r="P36" s="76">
        <f t="shared" ca="1" si="28"/>
        <v>0</v>
      </c>
      <c r="Q36" s="121"/>
      <c r="R36" s="143">
        <f ca="1">IFERROR(Costs!F31/(1+Inputs!$G$30*Taxes!F$9*Taxes!F$10),0)</f>
        <v>0</v>
      </c>
      <c r="S36" s="143">
        <f ca="1">IFERROR(Costs!G31/(1+Inputs!$G$30*Taxes!G$9*Taxes!G$10),0)</f>
        <v>0</v>
      </c>
      <c r="T36" s="143">
        <f ca="1">IFERROR(Costs!H31/(1+Inputs!$G$30*Taxes!H$9*Taxes!H$10),0)</f>
        <v>0</v>
      </c>
      <c r="U36" s="143">
        <f ca="1">IFERROR(Costs!I31/(1+Inputs!$G$30*Taxes!I$9*Taxes!I$10),0)</f>
        <v>0</v>
      </c>
      <c r="V36" s="143">
        <f ca="1">IFERROR(Costs!J31/(1+Inputs!$G$30*Taxes!J$9*Taxes!J$10),0)</f>
        <v>0</v>
      </c>
      <c r="W36" s="143">
        <f ca="1">IFERROR(Costs!K31/(1+Inputs!$G$30*Taxes!K$9*Taxes!K$10),0)</f>
        <v>0</v>
      </c>
      <c r="X36" s="143">
        <f ca="1">IFERROR(Costs!L31/(1+Inputs!$G$30*Taxes!L$9*Taxes!L$10),0)</f>
        <v>0</v>
      </c>
      <c r="Y36" s="143">
        <f ca="1">IFERROR(Costs!M31/(1+Inputs!$G$30*Taxes!M$9*Taxes!M$10),0)</f>
        <v>0</v>
      </c>
      <c r="Z36" s="143">
        <f ca="1">IFERROR(Costs!N31/(1+Inputs!$G$30*Taxes!N$9*Taxes!N$10),0)</f>
        <v>0</v>
      </c>
      <c r="AA36" s="143">
        <f ca="1">IFERROR(Costs!O31/(1+Inputs!$G$30*Taxes!O$9*Taxes!O$10),0)</f>
        <v>0</v>
      </c>
      <c r="AB36" s="143">
        <f ca="1">IFERROR(Costs!P31/(1+Inputs!$G$30*Taxes!P$9*Taxes!P$10),0)</f>
        <v>0</v>
      </c>
      <c r="AC36" s="143">
        <f ca="1">IFERROR(Costs!Q31/(1+Inputs!$G$30*Taxes!Q$9*Taxes!Q$10),0)</f>
        <v>0</v>
      </c>
      <c r="AD36" s="143">
        <f ca="1">IFERROR(Costs!R31/(1+Inputs!$G$30*Taxes!R$9*Taxes!R$10),0)</f>
        <v>0</v>
      </c>
      <c r="AE36" s="143">
        <f ca="1">IFERROR(Costs!S31/(1+Inputs!$G$30*Taxes!S$9*Taxes!S$10),0)</f>
        <v>0</v>
      </c>
      <c r="AF36" s="143">
        <f ca="1">IFERROR(Costs!T31/(1+Inputs!$G$30*Taxes!T$9*Taxes!T$10),0)</f>
        <v>0</v>
      </c>
      <c r="AG36" s="143">
        <f ca="1">IFERROR(Costs!U31/(1+Inputs!$G$30*Taxes!U$9*Taxes!U$10),0)</f>
        <v>0</v>
      </c>
      <c r="AH36" s="143">
        <f ca="1">IFERROR(Costs!V31/(1+Inputs!$G$30*Taxes!V$9*Taxes!V$10),0)</f>
        <v>0</v>
      </c>
      <c r="AI36" s="143">
        <f ca="1">IFERROR(Costs!W31/(1+Inputs!$G$30*Taxes!W$9*Taxes!W$10),0)</f>
        <v>0</v>
      </c>
      <c r="AJ36" s="143">
        <f ca="1">IFERROR(Costs!X31/(1+Inputs!$G$30*Taxes!X$9*Taxes!X$10),0)</f>
        <v>0</v>
      </c>
      <c r="AK36" s="143">
        <f ca="1">IFERROR(Costs!Y31/(1+Inputs!$G$30*Taxes!Y$9*Taxes!Y$10),0)</f>
        <v>0</v>
      </c>
      <c r="AL36" s="143">
        <f ca="1">IFERROR(Costs!Z31/(1+Inputs!$G$30*Taxes!Z$9*Taxes!Z$10),0)</f>
        <v>0</v>
      </c>
      <c r="AM36" s="143">
        <f ca="1">IFERROR(Costs!AA31/(1+Inputs!$G$30*Taxes!AA$9*Taxes!AA$10),0)</f>
        <v>0</v>
      </c>
      <c r="AN36" s="143">
        <f ca="1">IFERROR(Costs!AB31/(1+Inputs!$G$30*Taxes!AB$9*Taxes!AB$10),0)</f>
        <v>0</v>
      </c>
      <c r="AO36" s="143">
        <f ca="1">IFERROR(Costs!AC31/(1+Inputs!$G$30*Taxes!AC$9*Taxes!AC$10),0)</f>
        <v>0</v>
      </c>
      <c r="AP36" s="143">
        <f ca="1">IFERROR(Costs!AD31/(1+Inputs!$G$30*Taxes!AD$9*Taxes!AD$10),0)</f>
        <v>0</v>
      </c>
      <c r="AQ36" s="143">
        <f ca="1">IFERROR(Costs!AE31/(1+Inputs!$G$30*Taxes!AE$9*Taxes!AE$10),0)</f>
        <v>0</v>
      </c>
      <c r="AR36" s="143">
        <f ca="1">IFERROR(Costs!AF31/(1+Inputs!$G$30*Taxes!AF$9*Taxes!AF$10),0)</f>
        <v>0</v>
      </c>
      <c r="AS36" s="143">
        <f ca="1">IFERROR(Costs!AG31/(1+Inputs!$G$30*Taxes!AG$9*Taxes!AG$10),0)</f>
        <v>0</v>
      </c>
      <c r="AT36" s="143">
        <f ca="1">IFERROR(Costs!AH31/(1+Inputs!$G$30*Taxes!AH$9*Taxes!AH$10),0)</f>
        <v>0</v>
      </c>
      <c r="AU36" s="143">
        <f ca="1">IFERROR(Costs!AI31/(1+Inputs!$G$30*Taxes!AI$9*Taxes!AI$10),0)</f>
        <v>0</v>
      </c>
      <c r="AV36" s="143">
        <f ca="1">IFERROR(Costs!AJ31/(1+Inputs!$G$30*Taxes!AJ$9*Taxes!AJ$10),0)</f>
        <v>0</v>
      </c>
      <c r="AW36" s="143">
        <f ca="1">IFERROR(Costs!AK31/(1+Inputs!$G$30*Taxes!AK$9*Taxes!AK$10),0)</f>
        <v>0</v>
      </c>
      <c r="AX36" s="143">
        <f ca="1">IFERROR(Costs!AL31/(1+Inputs!$G$30*Taxes!AL$9*Taxes!AL$10),0)</f>
        <v>0</v>
      </c>
      <c r="AY36" s="143">
        <f ca="1">IFERROR(Costs!AM31/(1+Inputs!$G$30*Taxes!AM$9*Taxes!AM$10),0)</f>
        <v>0</v>
      </c>
      <c r="AZ36" s="143">
        <f ca="1">IFERROR(Costs!AN31/(1+Inputs!$G$30*Taxes!AN$9*Taxes!AN$10),0)</f>
        <v>0</v>
      </c>
      <c r="BA36" s="143">
        <f ca="1">IFERROR(Costs!AO31/(1+Inputs!$G$30*Taxes!AO$9*Taxes!AO$10),0)</f>
        <v>0</v>
      </c>
      <c r="BB36" s="143">
        <f ca="1">IFERROR(Costs!AP31/(1+Inputs!$G$30*Taxes!AP$9*Taxes!AP$10),0)</f>
        <v>0</v>
      </c>
      <c r="BC36" s="143">
        <f ca="1">IFERROR(Costs!AQ31/(1+Inputs!$G$30*Taxes!AQ$9*Taxes!AQ$10),0)</f>
        <v>0</v>
      </c>
      <c r="BD36" s="143">
        <f ca="1">IFERROR(Costs!AR31/(1+Inputs!$G$30*Taxes!AR$9*Taxes!AR$10),0)</f>
        <v>0</v>
      </c>
      <c r="BE36" s="143">
        <f ca="1">IFERROR(Costs!AS31/(1+Inputs!$G$30*Taxes!AS$9*Taxes!AS$10),0)</f>
        <v>0</v>
      </c>
      <c r="BF36" s="143">
        <f ca="1">IFERROR(Costs!AT31/(1+Inputs!$G$30*Taxes!AT$9*Taxes!AT$10),0)</f>
        <v>0</v>
      </c>
      <c r="BG36" s="143">
        <f ca="1">IFERROR(Costs!AU31/(1+Inputs!$G$30*Taxes!AU$9*Taxes!AU$10),0)</f>
        <v>0</v>
      </c>
      <c r="BH36" s="143">
        <f ca="1">IFERROR(Costs!AV31/(1+Inputs!$G$30*Taxes!AV$9*Taxes!AV$10),0)</f>
        <v>0</v>
      </c>
      <c r="BI36" s="143">
        <f ca="1">IFERROR(Costs!AW31/(1+Inputs!$G$30*Taxes!AW$9*Taxes!AW$10),0)</f>
        <v>0</v>
      </c>
      <c r="BJ36" s="143">
        <f ca="1">IFERROR(Costs!AX31/(1+Inputs!$G$30*Taxes!AX$9*Taxes!AX$10),0)</f>
        <v>0</v>
      </c>
      <c r="BK36" s="143">
        <f ca="1">IFERROR(Costs!AY31/(1+Inputs!$G$30*Taxes!AY$9*Taxes!AY$10),0)</f>
        <v>0</v>
      </c>
      <c r="BL36" s="143">
        <f ca="1">IFERROR(Costs!AZ31/(1+Inputs!$G$30*Taxes!AZ$9*Taxes!AZ$10),0)</f>
        <v>0</v>
      </c>
      <c r="BM36" s="143">
        <f ca="1">IFERROR(Costs!BA31/(1+Inputs!$G$30*Taxes!BA$9*Taxes!BA$10),0)</f>
        <v>0</v>
      </c>
      <c r="BN36" s="143">
        <f ca="1">IFERROR(Costs!BB31/(1+Inputs!$G$30*Taxes!BB$9*Taxes!BB$10),0)</f>
        <v>0</v>
      </c>
      <c r="BO36" s="143">
        <f ca="1">IFERROR(Costs!BC31/(1+Inputs!$G$30*Taxes!BC$9*Taxes!BC$10),0)</f>
        <v>0</v>
      </c>
      <c r="BP36" s="143">
        <f ca="1">IFERROR(Costs!BD31/(1+Inputs!$G$30*Taxes!BD$9*Taxes!BD$10),0)</f>
        <v>0</v>
      </c>
      <c r="BQ36" s="143">
        <f ca="1">IFERROR(Costs!BE31/(1+Inputs!$G$30*Taxes!BE$9*Taxes!BE$10),0)</f>
        <v>0</v>
      </c>
      <c r="BR36" s="143">
        <f ca="1">IFERROR(Costs!BF31/(1+Inputs!$G$30*Taxes!BF$9*Taxes!BF$10),0)</f>
        <v>0</v>
      </c>
      <c r="BS36" s="143">
        <f ca="1">IFERROR(Costs!BG31/(1+Inputs!$G$30*Taxes!BG$9*Taxes!BG$10),0)</f>
        <v>0</v>
      </c>
      <c r="BT36" s="143">
        <f ca="1">IFERROR(Costs!BH31/(1+Inputs!$G$30*Taxes!BH$9*Taxes!BH$10),0)</f>
        <v>0</v>
      </c>
      <c r="BU36" s="143">
        <f ca="1">IFERROR(Costs!BI31/(1+Inputs!$G$30*Taxes!BI$9*Taxes!BI$10),0)</f>
        <v>0</v>
      </c>
      <c r="BV36" s="143">
        <f ca="1">IFERROR(Costs!BJ31/(1+Inputs!$G$30*Taxes!BJ$9*Taxes!BJ$10),0)</f>
        <v>0</v>
      </c>
      <c r="BW36" s="143">
        <f ca="1">IFERROR(Costs!BK31/(1+Inputs!$G$30*Taxes!BK$9*Taxes!BK$10),0)</f>
        <v>0</v>
      </c>
      <c r="BX36" s="143">
        <f ca="1">IFERROR(Costs!BL31/(1+Inputs!$G$30*Taxes!BL$9*Taxes!BL$10),0)</f>
        <v>0</v>
      </c>
      <c r="BY36" s="143">
        <f ca="1">IFERROR(Costs!BM31/(1+Inputs!$G$30*Taxes!BM$9*Taxes!BM$10),0)</f>
        <v>0</v>
      </c>
      <c r="BZ36" s="143">
        <f ca="1">IFERROR(Costs!BN31/(1+Inputs!$G$30*Taxes!BN$9*Taxes!BN$10),0)</f>
        <v>0</v>
      </c>
      <c r="CA36" s="143">
        <f ca="1">IFERROR(Costs!BO31/(1+Inputs!$G$30*Taxes!BO$9*Taxes!BO$10),0)</f>
        <v>0</v>
      </c>
      <c r="CB36" s="143">
        <f ca="1">IFERROR(Costs!BP31/(1+Inputs!$G$30*Taxes!BP$9*Taxes!BP$10),0)</f>
        <v>0</v>
      </c>
      <c r="CC36" s="143">
        <f ca="1">IFERROR(Costs!BQ31/(1+Inputs!$G$30*Taxes!BQ$9*Taxes!BQ$10),0)</f>
        <v>0</v>
      </c>
      <c r="CD36" s="143">
        <f ca="1">IFERROR(Costs!BR31/(1+Inputs!$G$30*Taxes!BR$9*Taxes!BR$10),0)</f>
        <v>0</v>
      </c>
      <c r="CE36" s="143">
        <f ca="1">IFERROR(Costs!BS31/(1+Inputs!$G$30*Taxes!BS$9*Taxes!BS$10),0)</f>
        <v>0</v>
      </c>
      <c r="CF36" s="143">
        <f ca="1">IFERROR(Costs!BT31/(1+Inputs!$G$30*Taxes!BT$9*Taxes!BT$10),0)</f>
        <v>0</v>
      </c>
      <c r="CG36" s="143">
        <f ca="1">IFERROR(Costs!BU31/(1+Inputs!$G$30*Taxes!BU$9*Taxes!BU$10),0)</f>
        <v>0</v>
      </c>
      <c r="CH36" s="143">
        <f ca="1">IFERROR(Costs!BV31/(1+Inputs!$G$30*Taxes!BV$9*Taxes!BV$10),0)</f>
        <v>0</v>
      </c>
      <c r="CI36" s="143">
        <f ca="1">IFERROR(Costs!BW31/(1+Inputs!$G$30*Taxes!BW$9*Taxes!BW$10),0)</f>
        <v>0</v>
      </c>
      <c r="CJ36" s="143">
        <f ca="1">IFERROR(Costs!BX31/(1+Inputs!$G$30*Taxes!BX$9*Taxes!BX$10),0)</f>
        <v>0</v>
      </c>
      <c r="CK36" s="143">
        <f ca="1">IFERROR(Costs!BY31/(1+Inputs!$G$30*Taxes!BY$9*Taxes!BY$10),0)</f>
        <v>0</v>
      </c>
      <c r="CL36" s="143">
        <f ca="1">IFERROR(Costs!BZ31/(1+Inputs!$G$30*Taxes!BZ$9*Taxes!BZ$10),0)</f>
        <v>0</v>
      </c>
      <c r="CM36" s="143">
        <f ca="1">IFERROR(Costs!CA31/(1+Inputs!$G$30*Taxes!CA$9*Taxes!CA$10),0)</f>
        <v>0</v>
      </c>
      <c r="CN36" s="143">
        <f ca="1">IFERROR(Costs!CB31/(1+Inputs!$G$30*Taxes!CB$9*Taxes!CB$10),0)</f>
        <v>0</v>
      </c>
      <c r="CO36" s="143">
        <f ca="1">IFERROR(Costs!CC31/(1+Inputs!$G$30*Taxes!CC$9*Taxes!CC$10),0)</f>
        <v>0</v>
      </c>
      <c r="CP36" s="143">
        <f ca="1">IFERROR(Costs!CD31/(1+Inputs!$G$30*Taxes!CD$9*Taxes!CD$10),0)</f>
        <v>0</v>
      </c>
      <c r="CQ36" s="143">
        <f ca="1">IFERROR(Costs!CE31/(1+Inputs!$G$30*Taxes!CE$9*Taxes!CE$10),0)</f>
        <v>0</v>
      </c>
      <c r="CR36" s="143">
        <f ca="1">IFERROR(Costs!CF31/(1+Inputs!$G$30*Taxes!CF$9*Taxes!CF$10),0)</f>
        <v>0</v>
      </c>
      <c r="CS36" s="143">
        <f ca="1">IFERROR(Costs!CG31/(1+Inputs!$G$30*Taxes!CG$9*Taxes!CG$10),0)</f>
        <v>0</v>
      </c>
      <c r="CT36" s="143">
        <f ca="1">IFERROR(Costs!CH31/(1+Inputs!$G$30*Taxes!CH$9*Taxes!CH$10),0)</f>
        <v>0</v>
      </c>
      <c r="CU36" s="143">
        <f ca="1">IFERROR(Costs!CI31/(1+Inputs!$G$30*Taxes!CI$9*Taxes!CI$10),0)</f>
        <v>0</v>
      </c>
      <c r="CV36" s="143">
        <f ca="1">IFERROR(Costs!CJ31/(1+Inputs!$G$30*Taxes!CJ$9*Taxes!CJ$10),0)</f>
        <v>0</v>
      </c>
      <c r="CW36" s="143">
        <f ca="1">IFERROR(Costs!CK31/(1+Inputs!$G$30*Taxes!CK$9*Taxes!CK$10),0)</f>
        <v>0</v>
      </c>
      <c r="CX36" s="143">
        <f ca="1">IFERROR(Costs!CL31/(1+Inputs!$G$30*Taxes!CL$9*Taxes!CL$10),0)</f>
        <v>0</v>
      </c>
      <c r="CY36" s="143">
        <f ca="1">IFERROR(Costs!CM31/(1+Inputs!$G$30*Taxes!CM$9*Taxes!CM$10),0)</f>
        <v>0</v>
      </c>
      <c r="CZ36" s="143">
        <f ca="1">IFERROR(Costs!CN31/(1+Inputs!$G$30*Taxes!CN$9*Taxes!CN$10),0)</f>
        <v>0</v>
      </c>
      <c r="DA36" s="143">
        <f ca="1">IFERROR(Costs!CO31/(1+Inputs!$G$30*Taxes!CO$9*Taxes!CO$10),0)</f>
        <v>0</v>
      </c>
      <c r="DB36" s="143">
        <f ca="1">IFERROR(Costs!CP31/(1+Inputs!$G$30*Taxes!CP$9*Taxes!CP$10),0)</f>
        <v>0</v>
      </c>
      <c r="DC36" s="143">
        <f ca="1">IFERROR(Costs!CQ31/(1+Inputs!$G$30*Taxes!CQ$9*Taxes!CQ$10),0)</f>
        <v>0</v>
      </c>
      <c r="DD36" s="143">
        <f ca="1">IFERROR(Costs!CR31/(1+Inputs!$G$30*Taxes!CR$9*Taxes!CR$10),0)</f>
        <v>0</v>
      </c>
      <c r="DE36" s="143">
        <f ca="1">IFERROR(Costs!CS31/(1+Inputs!$G$30*Taxes!CS$9*Taxes!CS$10),0)</f>
        <v>0</v>
      </c>
      <c r="DF36" s="143">
        <f ca="1">IFERROR(Costs!CT31/(1+Inputs!$G$30*Taxes!CT$9*Taxes!CT$10),0)</f>
        <v>0</v>
      </c>
      <c r="DG36" s="143">
        <f ca="1">IFERROR(Costs!CU31/(1+Inputs!$G$30*Taxes!CU$9*Taxes!CU$10),0)</f>
        <v>0</v>
      </c>
      <c r="DH36" s="143">
        <f ca="1">IFERROR(Costs!CV31/(1+Inputs!$G$30*Taxes!CV$9*Taxes!CV$10),0)</f>
        <v>0</v>
      </c>
      <c r="DI36" s="143">
        <f ca="1">IFERROR(Costs!CW31/(1+Inputs!$G$30*Taxes!CW$9*Taxes!CW$10),0)</f>
        <v>0</v>
      </c>
      <c r="DJ36" s="143">
        <f ca="1">IFERROR(Costs!CX31/(1+Inputs!$G$30*Taxes!CX$9*Taxes!CX$10),0)</f>
        <v>0</v>
      </c>
      <c r="DK36" s="143">
        <f ca="1">IFERROR(Costs!CY31/(1+Inputs!$G$30*Taxes!CY$9*Taxes!CY$10),0)</f>
        <v>0</v>
      </c>
      <c r="DL36" s="143">
        <f ca="1">IFERROR(Costs!CZ31/(1+Inputs!$G$30*Taxes!CZ$9*Taxes!CZ$10),0)</f>
        <v>0</v>
      </c>
      <c r="DM36" s="143">
        <f ca="1">IFERROR(Costs!DA31/(1+Inputs!$G$30*Taxes!DA$9*Taxes!DA$10),0)</f>
        <v>0</v>
      </c>
      <c r="DN36" s="143">
        <f ca="1">IFERROR(Costs!DB31/(1+Inputs!$G$30*Taxes!DB$9*Taxes!DB$10),0)</f>
        <v>0</v>
      </c>
      <c r="DO36" s="143">
        <f ca="1">IFERROR(Costs!DC31/(1+Inputs!$G$30*Taxes!DC$9*Taxes!DC$10),0)</f>
        <v>0</v>
      </c>
      <c r="DP36" s="143">
        <f ca="1">IFERROR(Costs!DD31/(1+Inputs!$G$30*Taxes!DD$9*Taxes!DD$10),0)</f>
        <v>0</v>
      </c>
      <c r="DQ36" s="143">
        <f ca="1">IFERROR(Costs!DE31/(1+Inputs!$G$30*Taxes!DE$9*Taxes!DE$10),0)</f>
        <v>0</v>
      </c>
      <c r="DR36" s="143">
        <f ca="1">IFERROR(Costs!DF31/(1+Inputs!$G$30*Taxes!DF$9*Taxes!DF$10),0)</f>
        <v>0</v>
      </c>
      <c r="DS36" s="143">
        <f ca="1">IFERROR(Costs!DG31/(1+Inputs!$G$30*Taxes!DG$9*Taxes!DG$10),0)</f>
        <v>0</v>
      </c>
      <c r="DT36" s="143">
        <f ca="1">IFERROR(Costs!DH31/(1+Inputs!$G$30*Taxes!DH$9*Taxes!DH$10),0)</f>
        <v>0</v>
      </c>
      <c r="DU36" s="143">
        <f ca="1">IFERROR(Costs!DI31/(1+Inputs!$G$30*Taxes!DI$9*Taxes!DI$10),0)</f>
        <v>0</v>
      </c>
      <c r="DV36" s="143">
        <f ca="1">IFERROR(Costs!DJ31/(1+Inputs!$G$30*Taxes!DJ$9*Taxes!DJ$10),0)</f>
        <v>0</v>
      </c>
      <c r="DW36" s="143">
        <f ca="1">IFERROR(Costs!DK31/(1+Inputs!$G$30*Taxes!DK$9*Taxes!DK$10),0)</f>
        <v>0</v>
      </c>
      <c r="DX36" s="143">
        <f ca="1">IFERROR(Costs!DL31/(1+Inputs!$G$30*Taxes!DL$9*Taxes!DL$10),0)</f>
        <v>0</v>
      </c>
      <c r="DY36" s="143">
        <f ca="1">IFERROR(Costs!DM31/(1+Inputs!$G$30*Taxes!DM$9*Taxes!DM$10),0)</f>
        <v>0</v>
      </c>
      <c r="DZ36" s="143">
        <f ca="1">IFERROR(Costs!DN31/(1+Inputs!$G$30*Taxes!DN$9*Taxes!DN$10),0)</f>
        <v>0</v>
      </c>
      <c r="EA36" s="143">
        <f ca="1">IFERROR(Costs!DO31/(1+Inputs!$G$30*Taxes!DO$9*Taxes!DO$10),0)</f>
        <v>0</v>
      </c>
      <c r="EB36" s="143">
        <f ca="1">IFERROR(Costs!DP31/(1+Inputs!$G$30*Taxes!DP$9*Taxes!DP$10),0)</f>
        <v>0</v>
      </c>
      <c r="EC36" s="143">
        <f ca="1">IFERROR(Costs!DQ31/(1+Inputs!$G$30*Taxes!DQ$9*Taxes!DQ$10),0)</f>
        <v>0</v>
      </c>
      <c r="ED36" s="143">
        <f ca="1">IFERROR(Costs!DR31/(1+Inputs!$G$30*Taxes!DR$9*Taxes!DR$10),0)</f>
        <v>0</v>
      </c>
      <c r="EE36" s="143">
        <f ca="1">IFERROR(Costs!DS31/(1+Inputs!$G$30*Taxes!DS$9*Taxes!DS$10),0)</f>
        <v>0</v>
      </c>
      <c r="EF36" s="143">
        <f ca="1">IFERROR(Costs!DT31/(1+Inputs!$G$30*Taxes!DT$9*Taxes!DT$10),0)</f>
        <v>0</v>
      </c>
      <c r="EG36" s="143">
        <f ca="1">IFERROR(Costs!DU31/(1+Inputs!$G$30*Taxes!DU$9*Taxes!DU$10),0)</f>
        <v>0</v>
      </c>
    </row>
    <row r="37" spans="1:137" ht="12.75" customHeight="1">
      <c r="A37" s="21"/>
      <c r="B37" s="121"/>
      <c r="C37" s="21"/>
      <c r="D37" s="79"/>
      <c r="E37" s="121"/>
      <c r="F37" s="242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121"/>
      <c r="R37" s="252"/>
      <c r="S37" s="252"/>
      <c r="T37" s="252"/>
      <c r="U37" s="252"/>
      <c r="V37" s="252"/>
      <c r="W37" s="252"/>
      <c r="X37" s="252"/>
      <c r="Y37" s="252"/>
      <c r="Z37" s="252"/>
      <c r="AA37" s="252"/>
      <c r="AB37" s="252"/>
      <c r="AC37" s="252"/>
      <c r="AD37" s="252"/>
      <c r="AE37" s="252"/>
      <c r="AF37" s="252"/>
      <c r="AG37" s="252"/>
      <c r="AH37" s="252"/>
      <c r="AI37" s="252"/>
      <c r="AJ37" s="252"/>
      <c r="AK37" s="252"/>
      <c r="AL37" s="252"/>
      <c r="AM37" s="252"/>
      <c r="AN37" s="252"/>
      <c r="AO37" s="252"/>
      <c r="AP37" s="252"/>
      <c r="AQ37" s="252"/>
      <c r="AR37" s="252"/>
      <c r="AS37" s="252"/>
      <c r="AT37" s="252"/>
      <c r="AU37" s="252"/>
      <c r="AV37" s="252"/>
      <c r="AW37" s="252"/>
      <c r="AX37" s="252"/>
      <c r="AY37" s="252"/>
      <c r="AZ37" s="252"/>
      <c r="BA37" s="252"/>
      <c r="BB37" s="252"/>
      <c r="BC37" s="252"/>
      <c r="BD37" s="252"/>
      <c r="BE37" s="252"/>
      <c r="BF37" s="252"/>
      <c r="BG37" s="252"/>
      <c r="BH37" s="252"/>
      <c r="BI37" s="252"/>
      <c r="BJ37" s="252"/>
      <c r="BK37" s="252"/>
      <c r="BL37" s="252"/>
      <c r="BM37" s="252"/>
      <c r="BN37" s="252"/>
      <c r="BO37" s="252"/>
      <c r="BP37" s="252"/>
      <c r="BQ37" s="252"/>
      <c r="BR37" s="252"/>
      <c r="BS37" s="252"/>
      <c r="BT37" s="252"/>
      <c r="BU37" s="252"/>
      <c r="BV37" s="252"/>
      <c r="BW37" s="252"/>
      <c r="BX37" s="252"/>
      <c r="BY37" s="252"/>
      <c r="BZ37" s="252"/>
      <c r="CA37" s="252"/>
      <c r="CB37" s="252"/>
      <c r="CC37" s="252"/>
      <c r="CD37" s="252"/>
      <c r="CE37" s="252"/>
      <c r="CF37" s="252"/>
      <c r="CG37" s="252"/>
      <c r="CH37" s="252"/>
      <c r="CI37" s="252"/>
      <c r="CJ37" s="252"/>
      <c r="CK37" s="252"/>
      <c r="CL37" s="252"/>
      <c r="CM37" s="252"/>
      <c r="CN37" s="252"/>
      <c r="CO37" s="252"/>
      <c r="CP37" s="252"/>
      <c r="CQ37" s="252"/>
      <c r="CR37" s="252"/>
      <c r="CS37" s="252"/>
      <c r="CT37" s="252"/>
      <c r="CU37" s="252"/>
      <c r="CV37" s="252"/>
      <c r="CW37" s="252"/>
      <c r="CX37" s="252"/>
      <c r="CY37" s="252"/>
      <c r="CZ37" s="252"/>
      <c r="DA37" s="252"/>
      <c r="DB37" s="252"/>
      <c r="DC37" s="252"/>
      <c r="DD37" s="252"/>
      <c r="DE37" s="252"/>
      <c r="DF37" s="252"/>
      <c r="DG37" s="252"/>
      <c r="DH37" s="252"/>
      <c r="DI37" s="252"/>
      <c r="DJ37" s="252"/>
      <c r="DK37" s="252"/>
      <c r="DL37" s="252"/>
      <c r="DM37" s="252"/>
      <c r="DN37" s="252"/>
      <c r="DO37" s="252"/>
      <c r="DP37" s="252"/>
      <c r="DQ37" s="252"/>
      <c r="DR37" s="252"/>
      <c r="DS37" s="252"/>
      <c r="DT37" s="252"/>
      <c r="DU37" s="252"/>
      <c r="DV37" s="252"/>
      <c r="DW37" s="252"/>
      <c r="DX37" s="252"/>
      <c r="DY37" s="252"/>
      <c r="DZ37" s="252"/>
      <c r="EA37" s="252"/>
      <c r="EB37" s="252"/>
      <c r="EC37" s="252"/>
      <c r="ED37" s="252"/>
      <c r="EE37" s="252"/>
      <c r="EF37" s="252"/>
      <c r="EG37" s="252"/>
    </row>
    <row r="38" spans="1:137" ht="12.75" customHeight="1">
      <c r="A38" s="21"/>
      <c r="B38" s="121"/>
      <c r="C38" s="62" t="s">
        <v>175</v>
      </c>
      <c r="D38" s="79"/>
      <c r="E38" s="121"/>
      <c r="F38" s="242"/>
      <c r="G38" s="76"/>
      <c r="H38" s="76"/>
      <c r="I38" s="76"/>
      <c r="J38" s="76"/>
      <c r="K38" s="76"/>
      <c r="L38" s="76"/>
      <c r="M38" s="76"/>
      <c r="N38" s="76"/>
      <c r="O38" s="76"/>
      <c r="P38" s="76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121"/>
      <c r="AF38" s="121"/>
      <c r="AG38" s="121"/>
      <c r="AH38" s="121"/>
      <c r="AI38" s="121"/>
      <c r="AJ38" s="121"/>
      <c r="AK38" s="121"/>
      <c r="AL38" s="121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1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21"/>
      <c r="BO38" s="121"/>
      <c r="BP38" s="121"/>
      <c r="BQ38" s="121"/>
      <c r="BR38" s="121"/>
      <c r="BS38" s="121"/>
      <c r="BT38" s="121"/>
      <c r="BU38" s="121"/>
      <c r="BV38" s="121"/>
      <c r="BW38" s="121"/>
      <c r="BX38" s="121"/>
      <c r="BY38" s="121"/>
      <c r="BZ38" s="121"/>
      <c r="CA38" s="121"/>
      <c r="CB38" s="121"/>
      <c r="CC38" s="121"/>
      <c r="CD38" s="121"/>
      <c r="CE38" s="121"/>
      <c r="CF38" s="121"/>
      <c r="CG38" s="121"/>
      <c r="CH38" s="121"/>
      <c r="CI38" s="121"/>
      <c r="CJ38" s="121"/>
      <c r="CK38" s="121"/>
      <c r="CL38" s="121"/>
      <c r="CM38" s="121"/>
      <c r="CN38" s="121"/>
      <c r="CO38" s="121"/>
      <c r="CP38" s="121"/>
      <c r="CQ38" s="121"/>
      <c r="CR38" s="121"/>
      <c r="CS38" s="121"/>
      <c r="CT38" s="121"/>
      <c r="CU38" s="121"/>
      <c r="CV38" s="121"/>
      <c r="CW38" s="121"/>
      <c r="CX38" s="121"/>
      <c r="CY38" s="121"/>
      <c r="CZ38" s="121"/>
      <c r="DA38" s="121"/>
      <c r="DB38" s="121"/>
      <c r="DC38" s="121"/>
      <c r="DD38" s="121"/>
      <c r="DE38" s="121"/>
      <c r="DF38" s="121"/>
      <c r="DG38" s="121"/>
      <c r="DH38" s="121"/>
      <c r="DI38" s="121"/>
      <c r="DJ38" s="121"/>
      <c r="DK38" s="121"/>
      <c r="DL38" s="121"/>
      <c r="DM38" s="121"/>
      <c r="DN38" s="121"/>
      <c r="DO38" s="121"/>
      <c r="DP38" s="121"/>
      <c r="DQ38" s="121"/>
      <c r="DR38" s="121"/>
      <c r="DS38" s="121"/>
      <c r="DT38" s="121"/>
      <c r="DU38" s="121"/>
      <c r="DV38" s="121"/>
      <c r="DW38" s="121"/>
      <c r="DX38" s="121"/>
      <c r="DY38" s="121"/>
      <c r="DZ38" s="121"/>
      <c r="EA38" s="121"/>
      <c r="EB38" s="121"/>
      <c r="EC38" s="121"/>
      <c r="ED38" s="121"/>
      <c r="EE38" s="121"/>
      <c r="EF38" s="121"/>
      <c r="EG38" s="121"/>
    </row>
    <row r="39" spans="1:137" ht="13.5" customHeight="1">
      <c r="A39" s="21"/>
      <c r="B39" s="247"/>
      <c r="C39" s="98" t="s">
        <v>408</v>
      </c>
      <c r="D39" s="79" t="s">
        <v>77</v>
      </c>
      <c r="E39" s="121"/>
      <c r="F39" s="242">
        <f t="shared" ref="F39:F43" si="29">SUM(G39:P39)</f>
        <v>0</v>
      </c>
      <c r="G39" s="76">
        <f t="shared" ref="G39:P39" si="30">SUMIF($R$6:$EG$6,G$6,$R39:$EG39)</f>
        <v>0</v>
      </c>
      <c r="H39" s="76">
        <f t="shared" si="30"/>
        <v>0</v>
      </c>
      <c r="I39" s="76">
        <f t="shared" si="30"/>
        <v>0</v>
      </c>
      <c r="J39" s="76">
        <f t="shared" si="30"/>
        <v>0</v>
      </c>
      <c r="K39" s="76">
        <f t="shared" si="30"/>
        <v>0</v>
      </c>
      <c r="L39" s="76">
        <f t="shared" si="30"/>
        <v>0</v>
      </c>
      <c r="M39" s="76">
        <f t="shared" si="30"/>
        <v>0</v>
      </c>
      <c r="N39" s="76">
        <f t="shared" si="30"/>
        <v>0</v>
      </c>
      <c r="O39" s="76">
        <f t="shared" si="30"/>
        <v>0</v>
      </c>
      <c r="P39" s="76">
        <f t="shared" si="30"/>
        <v>0</v>
      </c>
      <c r="Q39" s="121"/>
      <c r="R39" s="143">
        <f>Costs!F34</f>
        <v>0</v>
      </c>
      <c r="S39" s="143">
        <f>Costs!G34</f>
        <v>0</v>
      </c>
      <c r="T39" s="143">
        <f>Costs!H34</f>
        <v>0</v>
      </c>
      <c r="U39" s="143">
        <f>Costs!I34</f>
        <v>0</v>
      </c>
      <c r="V39" s="143">
        <f>Costs!J34</f>
        <v>0</v>
      </c>
      <c r="W39" s="143">
        <f>Costs!K34</f>
        <v>0</v>
      </c>
      <c r="X39" s="143">
        <f>Costs!L34</f>
        <v>0</v>
      </c>
      <c r="Y39" s="143">
        <f>Costs!M34</f>
        <v>0</v>
      </c>
      <c r="Z39" s="143">
        <f>Costs!N34</f>
        <v>0</v>
      </c>
      <c r="AA39" s="143">
        <f>Costs!O34</f>
        <v>0</v>
      </c>
      <c r="AB39" s="143">
        <f>Costs!P34</f>
        <v>0</v>
      </c>
      <c r="AC39" s="143">
        <f>Costs!Q34</f>
        <v>0</v>
      </c>
      <c r="AD39" s="143">
        <f>Costs!R34</f>
        <v>0</v>
      </c>
      <c r="AE39" s="143">
        <f>Costs!S34</f>
        <v>0</v>
      </c>
      <c r="AF39" s="143">
        <f>Costs!T34</f>
        <v>0</v>
      </c>
      <c r="AG39" s="143">
        <f>Costs!U34</f>
        <v>0</v>
      </c>
      <c r="AH39" s="143">
        <f>Costs!V34</f>
        <v>0</v>
      </c>
      <c r="AI39" s="143">
        <f>Costs!W34</f>
        <v>0</v>
      </c>
      <c r="AJ39" s="143">
        <f>Costs!X34</f>
        <v>0</v>
      </c>
      <c r="AK39" s="143">
        <f>Costs!Y34</f>
        <v>0</v>
      </c>
      <c r="AL39" s="143">
        <f>Costs!Z34</f>
        <v>0</v>
      </c>
      <c r="AM39" s="143">
        <f>Costs!AA34</f>
        <v>0</v>
      </c>
      <c r="AN39" s="143">
        <f>Costs!AB34</f>
        <v>0</v>
      </c>
      <c r="AO39" s="143">
        <f>Costs!AC34</f>
        <v>0</v>
      </c>
      <c r="AP39" s="143">
        <f>Costs!AD34</f>
        <v>0</v>
      </c>
      <c r="AQ39" s="143">
        <f>Costs!AE34</f>
        <v>0</v>
      </c>
      <c r="AR39" s="143">
        <f>Costs!AF34</f>
        <v>0</v>
      </c>
      <c r="AS39" s="143">
        <f>Costs!AG34</f>
        <v>0</v>
      </c>
      <c r="AT39" s="143">
        <f>Costs!AH34</f>
        <v>0</v>
      </c>
      <c r="AU39" s="143">
        <f>Costs!AI34</f>
        <v>0</v>
      </c>
      <c r="AV39" s="143">
        <f>Costs!AJ34</f>
        <v>0</v>
      </c>
      <c r="AW39" s="143">
        <f>Costs!AK34</f>
        <v>0</v>
      </c>
      <c r="AX39" s="143">
        <f>Costs!AL34</f>
        <v>0</v>
      </c>
      <c r="AY39" s="143">
        <f>Costs!AM34</f>
        <v>0</v>
      </c>
      <c r="AZ39" s="143">
        <f>Costs!AN34</f>
        <v>0</v>
      </c>
      <c r="BA39" s="143">
        <f>Costs!AO34</f>
        <v>0</v>
      </c>
      <c r="BB39" s="143">
        <f>Costs!AP34</f>
        <v>0</v>
      </c>
      <c r="BC39" s="143">
        <f>Costs!AQ34</f>
        <v>0</v>
      </c>
      <c r="BD39" s="143">
        <f>Costs!AR34</f>
        <v>0</v>
      </c>
      <c r="BE39" s="143">
        <f>Costs!AS34</f>
        <v>0</v>
      </c>
      <c r="BF39" s="143">
        <f>Costs!AT34</f>
        <v>0</v>
      </c>
      <c r="BG39" s="143">
        <f>Costs!AU34</f>
        <v>0</v>
      </c>
      <c r="BH39" s="143">
        <f>Costs!AV34</f>
        <v>0</v>
      </c>
      <c r="BI39" s="143">
        <f>Costs!AW34</f>
        <v>0</v>
      </c>
      <c r="BJ39" s="143">
        <f>Costs!AX34</f>
        <v>0</v>
      </c>
      <c r="BK39" s="143">
        <f>Costs!AY34</f>
        <v>0</v>
      </c>
      <c r="BL39" s="143">
        <f>Costs!AZ34</f>
        <v>0</v>
      </c>
      <c r="BM39" s="143">
        <f>Costs!BA34</f>
        <v>0</v>
      </c>
      <c r="BN39" s="143">
        <f>Costs!BB34</f>
        <v>0</v>
      </c>
      <c r="BO39" s="143">
        <f>Costs!BC34</f>
        <v>0</v>
      </c>
      <c r="BP39" s="143">
        <f>Costs!BD34</f>
        <v>0</v>
      </c>
      <c r="BQ39" s="143">
        <f>Costs!BE34</f>
        <v>0</v>
      </c>
      <c r="BR39" s="143">
        <f>Costs!BF34</f>
        <v>0</v>
      </c>
      <c r="BS39" s="143">
        <f>Costs!BG34</f>
        <v>0</v>
      </c>
      <c r="BT39" s="143">
        <f>Costs!BH34</f>
        <v>0</v>
      </c>
      <c r="BU39" s="143">
        <f>Costs!BI34</f>
        <v>0</v>
      </c>
      <c r="BV39" s="143">
        <f>Costs!BJ34</f>
        <v>0</v>
      </c>
      <c r="BW39" s="143">
        <f>Costs!BK34</f>
        <v>0</v>
      </c>
      <c r="BX39" s="143">
        <f>Costs!BL34</f>
        <v>0</v>
      </c>
      <c r="BY39" s="143">
        <f>Costs!BM34</f>
        <v>0</v>
      </c>
      <c r="BZ39" s="143">
        <f>Costs!BN34</f>
        <v>0</v>
      </c>
      <c r="CA39" s="143">
        <f>Costs!BO34</f>
        <v>0</v>
      </c>
      <c r="CB39" s="143">
        <f>Costs!BP34</f>
        <v>0</v>
      </c>
      <c r="CC39" s="143">
        <f>Costs!BQ34</f>
        <v>0</v>
      </c>
      <c r="CD39" s="143">
        <f>Costs!BR34</f>
        <v>0</v>
      </c>
      <c r="CE39" s="143">
        <f>Costs!BS34</f>
        <v>0</v>
      </c>
      <c r="CF39" s="143">
        <f>Costs!BT34</f>
        <v>0</v>
      </c>
      <c r="CG39" s="143">
        <f>Costs!BU34</f>
        <v>0</v>
      </c>
      <c r="CH39" s="143">
        <f>Costs!BV34</f>
        <v>0</v>
      </c>
      <c r="CI39" s="143">
        <f>Costs!BW34</f>
        <v>0</v>
      </c>
      <c r="CJ39" s="143">
        <f>Costs!BX34</f>
        <v>0</v>
      </c>
      <c r="CK39" s="143">
        <f>Costs!BY34</f>
        <v>0</v>
      </c>
      <c r="CL39" s="143">
        <f>Costs!BZ34</f>
        <v>0</v>
      </c>
      <c r="CM39" s="143">
        <f>Costs!CA34</f>
        <v>0</v>
      </c>
      <c r="CN39" s="143">
        <f>Costs!CB34</f>
        <v>0</v>
      </c>
      <c r="CO39" s="143">
        <f>Costs!CC34</f>
        <v>0</v>
      </c>
      <c r="CP39" s="143">
        <f>Costs!CD34</f>
        <v>0</v>
      </c>
      <c r="CQ39" s="143">
        <f>Costs!CE34</f>
        <v>0</v>
      </c>
      <c r="CR39" s="143">
        <f>Costs!CF34</f>
        <v>0</v>
      </c>
      <c r="CS39" s="143">
        <f>Costs!CG34</f>
        <v>0</v>
      </c>
      <c r="CT39" s="143">
        <f>Costs!CH34</f>
        <v>0</v>
      </c>
      <c r="CU39" s="143">
        <f>Costs!CI34</f>
        <v>0</v>
      </c>
      <c r="CV39" s="143">
        <f>Costs!CJ34</f>
        <v>0</v>
      </c>
      <c r="CW39" s="143">
        <f>Costs!CK34</f>
        <v>0</v>
      </c>
      <c r="CX39" s="143">
        <f>Costs!CL34</f>
        <v>0</v>
      </c>
      <c r="CY39" s="143">
        <f>Costs!CM34</f>
        <v>0</v>
      </c>
      <c r="CZ39" s="143">
        <f>Costs!CN34</f>
        <v>0</v>
      </c>
      <c r="DA39" s="143">
        <f>Costs!CO34</f>
        <v>0</v>
      </c>
      <c r="DB39" s="143">
        <f>Costs!CP34</f>
        <v>0</v>
      </c>
      <c r="DC39" s="143">
        <f>Costs!CQ34</f>
        <v>0</v>
      </c>
      <c r="DD39" s="143">
        <f>Costs!CR34</f>
        <v>0</v>
      </c>
      <c r="DE39" s="143">
        <f>Costs!CS34</f>
        <v>0</v>
      </c>
      <c r="DF39" s="143">
        <f>Costs!CT34</f>
        <v>0</v>
      </c>
      <c r="DG39" s="143">
        <f>Costs!CU34</f>
        <v>0</v>
      </c>
      <c r="DH39" s="143">
        <f>Costs!CV34</f>
        <v>0</v>
      </c>
      <c r="DI39" s="143">
        <f>Costs!CW34</f>
        <v>0</v>
      </c>
      <c r="DJ39" s="143">
        <f>Costs!CX34</f>
        <v>0</v>
      </c>
      <c r="DK39" s="143">
        <f>Costs!CY34</f>
        <v>0</v>
      </c>
      <c r="DL39" s="143">
        <f>Costs!CZ34</f>
        <v>0</v>
      </c>
      <c r="DM39" s="143">
        <f>Costs!DA34</f>
        <v>0</v>
      </c>
      <c r="DN39" s="143">
        <f>Costs!DB34</f>
        <v>0</v>
      </c>
      <c r="DO39" s="143">
        <f>Costs!DC34</f>
        <v>0</v>
      </c>
      <c r="DP39" s="143">
        <f>Costs!DD34</f>
        <v>0</v>
      </c>
      <c r="DQ39" s="143">
        <f>Costs!DE34</f>
        <v>0</v>
      </c>
      <c r="DR39" s="143">
        <f>Costs!DF34</f>
        <v>0</v>
      </c>
      <c r="DS39" s="143">
        <f>Costs!DG34</f>
        <v>0</v>
      </c>
      <c r="DT39" s="143">
        <f>Costs!DH34</f>
        <v>0</v>
      </c>
      <c r="DU39" s="143">
        <f>Costs!DI34</f>
        <v>0</v>
      </c>
      <c r="DV39" s="143">
        <f>Costs!DJ34</f>
        <v>0</v>
      </c>
      <c r="DW39" s="143">
        <f>Costs!DK34</f>
        <v>0</v>
      </c>
      <c r="DX39" s="143">
        <f>Costs!DL34</f>
        <v>0</v>
      </c>
      <c r="DY39" s="143">
        <f>Costs!DM34</f>
        <v>0</v>
      </c>
      <c r="DZ39" s="143">
        <f>Costs!DN34</f>
        <v>0</v>
      </c>
      <c r="EA39" s="143">
        <f>Costs!DO34</f>
        <v>0</v>
      </c>
      <c r="EB39" s="143">
        <f>Costs!DP34</f>
        <v>0</v>
      </c>
      <c r="EC39" s="143">
        <f>Costs!DQ34</f>
        <v>0</v>
      </c>
      <c r="ED39" s="143">
        <f>Costs!DR34</f>
        <v>0</v>
      </c>
      <c r="EE39" s="143">
        <f>Costs!DS34</f>
        <v>0</v>
      </c>
      <c r="EF39" s="143">
        <f>Costs!DT34</f>
        <v>0</v>
      </c>
      <c r="EG39" s="143">
        <f>Costs!DU34</f>
        <v>0</v>
      </c>
    </row>
    <row r="40" spans="1:137" ht="13.5" customHeight="1">
      <c r="A40" s="21"/>
      <c r="B40" s="247"/>
      <c r="C40" s="64" t="s">
        <v>409</v>
      </c>
      <c r="D40" s="79" t="s">
        <v>77</v>
      </c>
      <c r="E40" s="121"/>
      <c r="F40" s="242">
        <f t="shared" ca="1" si="29"/>
        <v>0</v>
      </c>
      <c r="G40" s="76">
        <f t="shared" ref="G40:P40" ca="1" si="31">SUMIF($R$6:$EG$6,G$6,$R40:$EG40)</f>
        <v>0</v>
      </c>
      <c r="H40" s="76">
        <f t="shared" ca="1" si="31"/>
        <v>0</v>
      </c>
      <c r="I40" s="76">
        <f t="shared" ca="1" si="31"/>
        <v>0</v>
      </c>
      <c r="J40" s="76">
        <f t="shared" ca="1" si="31"/>
        <v>0</v>
      </c>
      <c r="K40" s="76">
        <f t="shared" ca="1" si="31"/>
        <v>0</v>
      </c>
      <c r="L40" s="76">
        <f t="shared" ca="1" si="31"/>
        <v>0</v>
      </c>
      <c r="M40" s="76">
        <f t="shared" ca="1" si="31"/>
        <v>0</v>
      </c>
      <c r="N40" s="76">
        <f t="shared" ca="1" si="31"/>
        <v>0</v>
      </c>
      <c r="O40" s="76">
        <f t="shared" ca="1" si="31"/>
        <v>0</v>
      </c>
      <c r="P40" s="76">
        <f t="shared" ca="1" si="31"/>
        <v>0</v>
      </c>
      <c r="Q40" s="121"/>
      <c r="R40" s="143">
        <f ca="1">IFERROR(Costs!F37/(1+Inputs!$G$30*Taxes!F$9*Taxes!F$10),0)</f>
        <v>0</v>
      </c>
      <c r="S40" s="143">
        <f ca="1">IFERROR(Costs!G37/(1+Inputs!$G$30*Taxes!G$9*Taxes!G$10),0)</f>
        <v>0</v>
      </c>
      <c r="T40" s="143">
        <f ca="1">IFERROR(Costs!H37/(1+Inputs!$G$30*Taxes!H$9*Taxes!H$10),0)</f>
        <v>0</v>
      </c>
      <c r="U40" s="143">
        <f ca="1">IFERROR(Costs!I37/(1+Inputs!$G$30*Taxes!I$9*Taxes!I$10),0)</f>
        <v>0</v>
      </c>
      <c r="V40" s="143">
        <f ca="1">IFERROR(Costs!J37/(1+Inputs!$G$30*Taxes!J$9*Taxes!J$10),0)</f>
        <v>0</v>
      </c>
      <c r="W40" s="143">
        <f ca="1">IFERROR(Costs!K37/(1+Inputs!$G$30*Taxes!K$9*Taxes!K$10),0)</f>
        <v>0</v>
      </c>
      <c r="X40" s="143">
        <f ca="1">IFERROR(Costs!L37/(1+Inputs!$G$30*Taxes!L$9*Taxes!L$10),0)</f>
        <v>0</v>
      </c>
      <c r="Y40" s="143">
        <f ca="1">IFERROR(Costs!M37/(1+Inputs!$G$30*Taxes!M$9*Taxes!M$10),0)</f>
        <v>0</v>
      </c>
      <c r="Z40" s="143">
        <f ca="1">IFERROR(Costs!N37/(1+Inputs!$G$30*Taxes!N$9*Taxes!N$10),0)</f>
        <v>0</v>
      </c>
      <c r="AA40" s="143">
        <f ca="1">IFERROR(Costs!O37/(1+Inputs!$G$30*Taxes!O$9*Taxes!O$10),0)</f>
        <v>0</v>
      </c>
      <c r="AB40" s="143">
        <f ca="1">IFERROR(Costs!P37/(1+Inputs!$G$30*Taxes!P$9*Taxes!P$10),0)</f>
        <v>0</v>
      </c>
      <c r="AC40" s="143">
        <f ca="1">IFERROR(Costs!Q37/(1+Inputs!$G$30*Taxes!Q$9*Taxes!Q$10),0)</f>
        <v>0</v>
      </c>
      <c r="AD40" s="143">
        <f ca="1">IFERROR(Costs!R37/(1+Inputs!$G$30*Taxes!R$9*Taxes!R$10),0)</f>
        <v>0</v>
      </c>
      <c r="AE40" s="143">
        <f ca="1">IFERROR(Costs!S37/(1+Inputs!$G$30*Taxes!S$9*Taxes!S$10),0)</f>
        <v>0</v>
      </c>
      <c r="AF40" s="143">
        <f ca="1">IFERROR(Costs!T37/(1+Inputs!$G$30*Taxes!T$9*Taxes!T$10),0)</f>
        <v>0</v>
      </c>
      <c r="AG40" s="143">
        <f ca="1">IFERROR(Costs!U37/(1+Inputs!$G$30*Taxes!U$9*Taxes!U$10),0)</f>
        <v>0</v>
      </c>
      <c r="AH40" s="143">
        <f ca="1">IFERROR(Costs!V37/(1+Inputs!$G$30*Taxes!V$9*Taxes!V$10),0)</f>
        <v>0</v>
      </c>
      <c r="AI40" s="143">
        <f ca="1">IFERROR(Costs!W37/(1+Inputs!$G$30*Taxes!W$9*Taxes!W$10),0)</f>
        <v>0</v>
      </c>
      <c r="AJ40" s="143">
        <f ca="1">IFERROR(Costs!X37/(1+Inputs!$G$30*Taxes!X$9*Taxes!X$10),0)</f>
        <v>0</v>
      </c>
      <c r="AK40" s="143">
        <f ca="1">IFERROR(Costs!Y37/(1+Inputs!$G$30*Taxes!Y$9*Taxes!Y$10),0)</f>
        <v>0</v>
      </c>
      <c r="AL40" s="143">
        <f ca="1">IFERROR(Costs!Z37/(1+Inputs!$G$30*Taxes!Z$9*Taxes!Z$10),0)</f>
        <v>0</v>
      </c>
      <c r="AM40" s="143">
        <f ca="1">IFERROR(Costs!AA37/(1+Inputs!$G$30*Taxes!AA$9*Taxes!AA$10),0)</f>
        <v>0</v>
      </c>
      <c r="AN40" s="143">
        <f ca="1">IFERROR(Costs!AB37/(1+Inputs!$G$30*Taxes!AB$9*Taxes!AB$10),0)</f>
        <v>0</v>
      </c>
      <c r="AO40" s="143">
        <f ca="1">IFERROR(Costs!AC37/(1+Inputs!$G$30*Taxes!AC$9*Taxes!AC$10),0)</f>
        <v>0</v>
      </c>
      <c r="AP40" s="143">
        <f ca="1">IFERROR(Costs!AD37/(1+Inputs!$G$30*Taxes!AD$9*Taxes!AD$10),0)</f>
        <v>0</v>
      </c>
      <c r="AQ40" s="143">
        <f ca="1">IFERROR(Costs!AE37/(1+Inputs!$G$30*Taxes!AE$9*Taxes!AE$10),0)</f>
        <v>0</v>
      </c>
      <c r="AR40" s="143">
        <f ca="1">IFERROR(Costs!AF37/(1+Inputs!$G$30*Taxes!AF$9*Taxes!AF$10),0)</f>
        <v>0</v>
      </c>
      <c r="AS40" s="143">
        <f ca="1">IFERROR(Costs!AG37/(1+Inputs!$G$30*Taxes!AG$9*Taxes!AG$10),0)</f>
        <v>0</v>
      </c>
      <c r="AT40" s="143">
        <f ca="1">IFERROR(Costs!AH37/(1+Inputs!$G$30*Taxes!AH$9*Taxes!AH$10),0)</f>
        <v>0</v>
      </c>
      <c r="AU40" s="143">
        <f ca="1">IFERROR(Costs!AI37/(1+Inputs!$G$30*Taxes!AI$9*Taxes!AI$10),0)</f>
        <v>0</v>
      </c>
      <c r="AV40" s="143">
        <f ca="1">IFERROR(Costs!AJ37/(1+Inputs!$G$30*Taxes!AJ$9*Taxes!AJ$10),0)</f>
        <v>0</v>
      </c>
      <c r="AW40" s="143">
        <f ca="1">IFERROR(Costs!AK37/(1+Inputs!$G$30*Taxes!AK$9*Taxes!AK$10),0)</f>
        <v>0</v>
      </c>
      <c r="AX40" s="143">
        <f ca="1">IFERROR(Costs!AL37/(1+Inputs!$G$30*Taxes!AL$9*Taxes!AL$10),0)</f>
        <v>0</v>
      </c>
      <c r="AY40" s="143">
        <f ca="1">IFERROR(Costs!AM37/(1+Inputs!$G$30*Taxes!AM$9*Taxes!AM$10),0)</f>
        <v>0</v>
      </c>
      <c r="AZ40" s="143">
        <f ca="1">IFERROR(Costs!AN37/(1+Inputs!$G$30*Taxes!AN$9*Taxes!AN$10),0)</f>
        <v>0</v>
      </c>
      <c r="BA40" s="143">
        <f ca="1">IFERROR(Costs!AO37/(1+Inputs!$G$30*Taxes!AO$9*Taxes!AO$10),0)</f>
        <v>0</v>
      </c>
      <c r="BB40" s="143">
        <f ca="1">IFERROR(Costs!AP37/(1+Inputs!$G$30*Taxes!AP$9*Taxes!AP$10),0)</f>
        <v>0</v>
      </c>
      <c r="BC40" s="143">
        <f ca="1">IFERROR(Costs!AQ37/(1+Inputs!$G$30*Taxes!AQ$9*Taxes!AQ$10),0)</f>
        <v>0</v>
      </c>
      <c r="BD40" s="143">
        <f ca="1">IFERROR(Costs!AR37/(1+Inputs!$G$30*Taxes!AR$9*Taxes!AR$10),0)</f>
        <v>0</v>
      </c>
      <c r="BE40" s="143">
        <f ca="1">IFERROR(Costs!AS37/(1+Inputs!$G$30*Taxes!AS$9*Taxes!AS$10),0)</f>
        <v>0</v>
      </c>
      <c r="BF40" s="143">
        <f ca="1">IFERROR(Costs!AT37/(1+Inputs!$G$30*Taxes!AT$9*Taxes!AT$10),0)</f>
        <v>0</v>
      </c>
      <c r="BG40" s="143">
        <f ca="1">IFERROR(Costs!AU37/(1+Inputs!$G$30*Taxes!AU$9*Taxes!AU$10),0)</f>
        <v>0</v>
      </c>
      <c r="BH40" s="143">
        <f ca="1">IFERROR(Costs!AV37/(1+Inputs!$G$30*Taxes!AV$9*Taxes!AV$10),0)</f>
        <v>0</v>
      </c>
      <c r="BI40" s="143">
        <f ca="1">IFERROR(Costs!AW37/(1+Inputs!$G$30*Taxes!AW$9*Taxes!AW$10),0)</f>
        <v>0</v>
      </c>
      <c r="BJ40" s="143">
        <f ca="1">IFERROR(Costs!AX37/(1+Inputs!$G$30*Taxes!AX$9*Taxes!AX$10),0)</f>
        <v>0</v>
      </c>
      <c r="BK40" s="143">
        <f ca="1">IFERROR(Costs!AY37/(1+Inputs!$G$30*Taxes!AY$9*Taxes!AY$10),0)</f>
        <v>0</v>
      </c>
      <c r="BL40" s="143">
        <f ca="1">IFERROR(Costs!AZ37/(1+Inputs!$G$30*Taxes!AZ$9*Taxes!AZ$10),0)</f>
        <v>0</v>
      </c>
      <c r="BM40" s="143">
        <f ca="1">IFERROR(Costs!BA37/(1+Inputs!$G$30*Taxes!BA$9*Taxes!BA$10),0)</f>
        <v>0</v>
      </c>
      <c r="BN40" s="143">
        <f ca="1">IFERROR(Costs!BB37/(1+Inputs!$G$30*Taxes!BB$9*Taxes!BB$10),0)</f>
        <v>0</v>
      </c>
      <c r="BO40" s="143">
        <f ca="1">IFERROR(Costs!BC37/(1+Inputs!$G$30*Taxes!BC$9*Taxes!BC$10),0)</f>
        <v>0</v>
      </c>
      <c r="BP40" s="143">
        <f ca="1">IFERROR(Costs!BD37/(1+Inputs!$G$30*Taxes!BD$9*Taxes!BD$10),0)</f>
        <v>0</v>
      </c>
      <c r="BQ40" s="143">
        <f ca="1">IFERROR(Costs!BE37/(1+Inputs!$G$30*Taxes!BE$9*Taxes!BE$10),0)</f>
        <v>0</v>
      </c>
      <c r="BR40" s="143">
        <f ca="1">IFERROR(Costs!BF37/(1+Inputs!$G$30*Taxes!BF$9*Taxes!BF$10),0)</f>
        <v>0</v>
      </c>
      <c r="BS40" s="143">
        <f ca="1">IFERROR(Costs!BG37/(1+Inputs!$G$30*Taxes!BG$9*Taxes!BG$10),0)</f>
        <v>0</v>
      </c>
      <c r="BT40" s="143">
        <f ca="1">IFERROR(Costs!BH37/(1+Inputs!$G$30*Taxes!BH$9*Taxes!BH$10),0)</f>
        <v>0</v>
      </c>
      <c r="BU40" s="143">
        <f ca="1">IFERROR(Costs!BI37/(1+Inputs!$G$30*Taxes!BI$9*Taxes!BI$10),0)</f>
        <v>0</v>
      </c>
      <c r="BV40" s="143">
        <f ca="1">IFERROR(Costs!BJ37/(1+Inputs!$G$30*Taxes!BJ$9*Taxes!BJ$10),0)</f>
        <v>0</v>
      </c>
      <c r="BW40" s="143">
        <f ca="1">IFERROR(Costs!BK37/(1+Inputs!$G$30*Taxes!BK$9*Taxes!BK$10),0)</f>
        <v>0</v>
      </c>
      <c r="BX40" s="143">
        <f ca="1">IFERROR(Costs!BL37/(1+Inputs!$G$30*Taxes!BL$9*Taxes!BL$10),0)</f>
        <v>0</v>
      </c>
      <c r="BY40" s="143">
        <f ca="1">IFERROR(Costs!BM37/(1+Inputs!$G$30*Taxes!BM$9*Taxes!BM$10),0)</f>
        <v>0</v>
      </c>
      <c r="BZ40" s="143">
        <f ca="1">IFERROR(Costs!BN37/(1+Inputs!$G$30*Taxes!BN$9*Taxes!BN$10),0)</f>
        <v>0</v>
      </c>
      <c r="CA40" s="143">
        <f ca="1">IFERROR(Costs!BO37/(1+Inputs!$G$30*Taxes!BO$9*Taxes!BO$10),0)</f>
        <v>0</v>
      </c>
      <c r="CB40" s="143">
        <f ca="1">IFERROR(Costs!BP37/(1+Inputs!$G$30*Taxes!BP$9*Taxes!BP$10),0)</f>
        <v>0</v>
      </c>
      <c r="CC40" s="143">
        <f ca="1">IFERROR(Costs!BQ37/(1+Inputs!$G$30*Taxes!BQ$9*Taxes!BQ$10),0)</f>
        <v>0</v>
      </c>
      <c r="CD40" s="143">
        <f ca="1">IFERROR(Costs!BR37/(1+Inputs!$G$30*Taxes!BR$9*Taxes!BR$10),0)</f>
        <v>0</v>
      </c>
      <c r="CE40" s="143">
        <f ca="1">IFERROR(Costs!BS37/(1+Inputs!$G$30*Taxes!BS$9*Taxes!BS$10),0)</f>
        <v>0</v>
      </c>
      <c r="CF40" s="143">
        <f ca="1">IFERROR(Costs!BT37/(1+Inputs!$G$30*Taxes!BT$9*Taxes!BT$10),0)</f>
        <v>0</v>
      </c>
      <c r="CG40" s="143">
        <f ca="1">IFERROR(Costs!BU37/(1+Inputs!$G$30*Taxes!BU$9*Taxes!BU$10),0)</f>
        <v>0</v>
      </c>
      <c r="CH40" s="143">
        <f ca="1">IFERROR(Costs!BV37/(1+Inputs!$G$30*Taxes!BV$9*Taxes!BV$10),0)</f>
        <v>0</v>
      </c>
      <c r="CI40" s="143">
        <f ca="1">IFERROR(Costs!BW37/(1+Inputs!$G$30*Taxes!BW$9*Taxes!BW$10),0)</f>
        <v>0</v>
      </c>
      <c r="CJ40" s="143">
        <f ca="1">IFERROR(Costs!BX37/(1+Inputs!$G$30*Taxes!BX$9*Taxes!BX$10),0)</f>
        <v>0</v>
      </c>
      <c r="CK40" s="143">
        <f ca="1">IFERROR(Costs!BY37/(1+Inputs!$G$30*Taxes!BY$9*Taxes!BY$10),0)</f>
        <v>0</v>
      </c>
      <c r="CL40" s="143">
        <f ca="1">IFERROR(Costs!BZ37/(1+Inputs!$G$30*Taxes!BZ$9*Taxes!BZ$10),0)</f>
        <v>0</v>
      </c>
      <c r="CM40" s="143">
        <f ca="1">IFERROR(Costs!CA37/(1+Inputs!$G$30*Taxes!CA$9*Taxes!CA$10),0)</f>
        <v>0</v>
      </c>
      <c r="CN40" s="143">
        <f ca="1">IFERROR(Costs!CB37/(1+Inputs!$G$30*Taxes!CB$9*Taxes!CB$10),0)</f>
        <v>0</v>
      </c>
      <c r="CO40" s="143">
        <f ca="1">IFERROR(Costs!CC37/(1+Inputs!$G$30*Taxes!CC$9*Taxes!CC$10),0)</f>
        <v>0</v>
      </c>
      <c r="CP40" s="143">
        <f ca="1">IFERROR(Costs!CD37/(1+Inputs!$G$30*Taxes!CD$9*Taxes!CD$10),0)</f>
        <v>0</v>
      </c>
      <c r="CQ40" s="143">
        <f ca="1">IFERROR(Costs!CE37/(1+Inputs!$G$30*Taxes!CE$9*Taxes!CE$10),0)</f>
        <v>0</v>
      </c>
      <c r="CR40" s="143">
        <f ca="1">IFERROR(Costs!CF37/(1+Inputs!$G$30*Taxes!CF$9*Taxes!CF$10),0)</f>
        <v>0</v>
      </c>
      <c r="CS40" s="143">
        <f ca="1">IFERROR(Costs!CG37/(1+Inputs!$G$30*Taxes!CG$9*Taxes!CG$10),0)</f>
        <v>0</v>
      </c>
      <c r="CT40" s="143">
        <f ca="1">IFERROR(Costs!CH37/(1+Inputs!$G$30*Taxes!CH$9*Taxes!CH$10),0)</f>
        <v>0</v>
      </c>
      <c r="CU40" s="143">
        <f ca="1">IFERROR(Costs!CI37/(1+Inputs!$G$30*Taxes!CI$9*Taxes!CI$10),0)</f>
        <v>0</v>
      </c>
      <c r="CV40" s="143">
        <f ca="1">IFERROR(Costs!CJ37/(1+Inputs!$G$30*Taxes!CJ$9*Taxes!CJ$10),0)</f>
        <v>0</v>
      </c>
      <c r="CW40" s="143">
        <f ca="1">IFERROR(Costs!CK37/(1+Inputs!$G$30*Taxes!CK$9*Taxes!CK$10),0)</f>
        <v>0</v>
      </c>
      <c r="CX40" s="143">
        <f ca="1">IFERROR(Costs!CL37/(1+Inputs!$G$30*Taxes!CL$9*Taxes!CL$10),0)</f>
        <v>0</v>
      </c>
      <c r="CY40" s="143">
        <f ca="1">IFERROR(Costs!CM37/(1+Inputs!$G$30*Taxes!CM$9*Taxes!CM$10),0)</f>
        <v>0</v>
      </c>
      <c r="CZ40" s="143">
        <f ca="1">IFERROR(Costs!CN37/(1+Inputs!$G$30*Taxes!CN$9*Taxes!CN$10),0)</f>
        <v>0</v>
      </c>
      <c r="DA40" s="143">
        <f ca="1">IFERROR(Costs!CO37/(1+Inputs!$G$30*Taxes!CO$9*Taxes!CO$10),0)</f>
        <v>0</v>
      </c>
      <c r="DB40" s="143">
        <f ca="1">IFERROR(Costs!CP37/(1+Inputs!$G$30*Taxes!CP$9*Taxes!CP$10),0)</f>
        <v>0</v>
      </c>
      <c r="DC40" s="143">
        <f ca="1">IFERROR(Costs!CQ37/(1+Inputs!$G$30*Taxes!CQ$9*Taxes!CQ$10),0)</f>
        <v>0</v>
      </c>
      <c r="DD40" s="143">
        <f ca="1">IFERROR(Costs!CR37/(1+Inputs!$G$30*Taxes!CR$9*Taxes!CR$10),0)</f>
        <v>0</v>
      </c>
      <c r="DE40" s="143">
        <f ca="1">IFERROR(Costs!CS37/(1+Inputs!$G$30*Taxes!CS$9*Taxes!CS$10),0)</f>
        <v>0</v>
      </c>
      <c r="DF40" s="143">
        <f ca="1">IFERROR(Costs!CT37/(1+Inputs!$G$30*Taxes!CT$9*Taxes!CT$10),0)</f>
        <v>0</v>
      </c>
      <c r="DG40" s="143">
        <f ca="1">IFERROR(Costs!CU37/(1+Inputs!$G$30*Taxes!CU$9*Taxes!CU$10),0)</f>
        <v>0</v>
      </c>
      <c r="DH40" s="143">
        <f ca="1">IFERROR(Costs!CV37/(1+Inputs!$G$30*Taxes!CV$9*Taxes!CV$10),0)</f>
        <v>0</v>
      </c>
      <c r="DI40" s="143">
        <f ca="1">IFERROR(Costs!CW37/(1+Inputs!$G$30*Taxes!CW$9*Taxes!CW$10),0)</f>
        <v>0</v>
      </c>
      <c r="DJ40" s="143">
        <f ca="1">IFERROR(Costs!CX37/(1+Inputs!$G$30*Taxes!CX$9*Taxes!CX$10),0)</f>
        <v>0</v>
      </c>
      <c r="DK40" s="143">
        <f ca="1">IFERROR(Costs!CY37/(1+Inputs!$G$30*Taxes!CY$9*Taxes!CY$10),0)</f>
        <v>0</v>
      </c>
      <c r="DL40" s="143">
        <f ca="1">IFERROR(Costs!CZ37/(1+Inputs!$G$30*Taxes!CZ$9*Taxes!CZ$10),0)</f>
        <v>0</v>
      </c>
      <c r="DM40" s="143">
        <f ca="1">IFERROR(Costs!DA37/(1+Inputs!$G$30*Taxes!DA$9*Taxes!DA$10),0)</f>
        <v>0</v>
      </c>
      <c r="DN40" s="143">
        <f ca="1">IFERROR(Costs!DB37/(1+Inputs!$G$30*Taxes!DB$9*Taxes!DB$10),0)</f>
        <v>0</v>
      </c>
      <c r="DO40" s="143">
        <f ca="1">IFERROR(Costs!DC37/(1+Inputs!$G$30*Taxes!DC$9*Taxes!DC$10),0)</f>
        <v>0</v>
      </c>
      <c r="DP40" s="143">
        <f ca="1">IFERROR(Costs!DD37/(1+Inputs!$G$30*Taxes!DD$9*Taxes!DD$10),0)</f>
        <v>0</v>
      </c>
      <c r="DQ40" s="143">
        <f ca="1">IFERROR(Costs!DE37/(1+Inputs!$G$30*Taxes!DE$9*Taxes!DE$10),0)</f>
        <v>0</v>
      </c>
      <c r="DR40" s="143">
        <f ca="1">IFERROR(Costs!DF37/(1+Inputs!$G$30*Taxes!DF$9*Taxes!DF$10),0)</f>
        <v>0</v>
      </c>
      <c r="DS40" s="143">
        <f ca="1">IFERROR(Costs!DG37/(1+Inputs!$G$30*Taxes!DG$9*Taxes!DG$10),0)</f>
        <v>0</v>
      </c>
      <c r="DT40" s="143">
        <f ca="1">IFERROR(Costs!DH37/(1+Inputs!$G$30*Taxes!DH$9*Taxes!DH$10),0)</f>
        <v>0</v>
      </c>
      <c r="DU40" s="143">
        <f ca="1">IFERROR(Costs!DI37/(1+Inputs!$G$30*Taxes!DI$9*Taxes!DI$10),0)</f>
        <v>0</v>
      </c>
      <c r="DV40" s="143">
        <f ca="1">IFERROR(Costs!DJ37/(1+Inputs!$G$30*Taxes!DJ$9*Taxes!DJ$10),0)</f>
        <v>0</v>
      </c>
      <c r="DW40" s="143">
        <f ca="1">IFERROR(Costs!DK37/(1+Inputs!$G$30*Taxes!DK$9*Taxes!DK$10),0)</f>
        <v>0</v>
      </c>
      <c r="DX40" s="143">
        <f ca="1">IFERROR(Costs!DL37/(1+Inputs!$G$30*Taxes!DL$9*Taxes!DL$10),0)</f>
        <v>0</v>
      </c>
      <c r="DY40" s="143">
        <f ca="1">IFERROR(Costs!DM37/(1+Inputs!$G$30*Taxes!DM$9*Taxes!DM$10),0)</f>
        <v>0</v>
      </c>
      <c r="DZ40" s="143">
        <f ca="1">IFERROR(Costs!DN37/(1+Inputs!$G$30*Taxes!DN$9*Taxes!DN$10),0)</f>
        <v>0</v>
      </c>
      <c r="EA40" s="143">
        <f ca="1">IFERROR(Costs!DO37/(1+Inputs!$G$30*Taxes!DO$9*Taxes!DO$10),0)</f>
        <v>0</v>
      </c>
      <c r="EB40" s="143">
        <f ca="1">IFERROR(Costs!DP37/(1+Inputs!$G$30*Taxes!DP$9*Taxes!DP$10),0)</f>
        <v>0</v>
      </c>
      <c r="EC40" s="143">
        <f ca="1">IFERROR(Costs!DQ37/(1+Inputs!$G$30*Taxes!DQ$9*Taxes!DQ$10),0)</f>
        <v>0</v>
      </c>
      <c r="ED40" s="143">
        <f ca="1">IFERROR(Costs!DR37/(1+Inputs!$G$30*Taxes!DR$9*Taxes!DR$10),0)</f>
        <v>0</v>
      </c>
      <c r="EE40" s="143">
        <f ca="1">IFERROR(Costs!DS37/(1+Inputs!$G$30*Taxes!DS$9*Taxes!DS$10),0)</f>
        <v>0</v>
      </c>
      <c r="EF40" s="143">
        <f ca="1">IFERROR(Costs!DT37/(1+Inputs!$G$30*Taxes!DT$9*Taxes!DT$10),0)</f>
        <v>0</v>
      </c>
      <c r="EG40" s="143">
        <f ca="1">IFERROR(Costs!DU37/(1+Inputs!$G$30*Taxes!DU$9*Taxes!DU$10),0)</f>
        <v>0</v>
      </c>
    </row>
    <row r="41" spans="1:137" ht="13.5" customHeight="1">
      <c r="A41" s="21"/>
      <c r="B41" s="247"/>
      <c r="C41" s="64" t="s">
        <v>178</v>
      </c>
      <c r="D41" s="79" t="s">
        <v>77</v>
      </c>
      <c r="E41" s="121"/>
      <c r="F41" s="242">
        <f t="shared" ca="1" si="29"/>
        <v>0</v>
      </c>
      <c r="G41" s="76">
        <f t="shared" ref="G41:P41" ca="1" si="32">SUMIF($R$6:$EG$6,G$6,$R41:$EG41)</f>
        <v>0</v>
      </c>
      <c r="H41" s="76">
        <f t="shared" ca="1" si="32"/>
        <v>0</v>
      </c>
      <c r="I41" s="76">
        <f t="shared" ca="1" si="32"/>
        <v>0</v>
      </c>
      <c r="J41" s="76">
        <f t="shared" ca="1" si="32"/>
        <v>0</v>
      </c>
      <c r="K41" s="76">
        <f t="shared" ca="1" si="32"/>
        <v>0</v>
      </c>
      <c r="L41" s="76">
        <f t="shared" ca="1" si="32"/>
        <v>0</v>
      </c>
      <c r="M41" s="76">
        <f t="shared" ca="1" si="32"/>
        <v>0</v>
      </c>
      <c r="N41" s="76">
        <f t="shared" ca="1" si="32"/>
        <v>0</v>
      </c>
      <c r="O41" s="76">
        <f t="shared" ca="1" si="32"/>
        <v>0</v>
      </c>
      <c r="P41" s="76">
        <f t="shared" ca="1" si="32"/>
        <v>0</v>
      </c>
      <c r="Q41" s="121"/>
      <c r="R41" s="143">
        <f ca="1">Costs!F38</f>
        <v>0</v>
      </c>
      <c r="S41" s="143">
        <f ca="1">Costs!G38</f>
        <v>0</v>
      </c>
      <c r="T41" s="143">
        <f ca="1">Costs!H38</f>
        <v>0</v>
      </c>
      <c r="U41" s="143">
        <f ca="1">Costs!I38</f>
        <v>0</v>
      </c>
      <c r="V41" s="143">
        <f ca="1">Costs!J38</f>
        <v>0</v>
      </c>
      <c r="W41" s="143">
        <f ca="1">Costs!K38</f>
        <v>0</v>
      </c>
      <c r="X41" s="143">
        <f ca="1">Costs!L38</f>
        <v>0</v>
      </c>
      <c r="Y41" s="143">
        <f ca="1">Costs!M38</f>
        <v>0</v>
      </c>
      <c r="Z41" s="143">
        <f ca="1">Costs!N38</f>
        <v>0</v>
      </c>
      <c r="AA41" s="143">
        <f ca="1">Costs!O38</f>
        <v>0</v>
      </c>
      <c r="AB41" s="143">
        <f ca="1">Costs!P38</f>
        <v>0</v>
      </c>
      <c r="AC41" s="143">
        <f ca="1">Costs!Q38</f>
        <v>0</v>
      </c>
      <c r="AD41" s="143">
        <f ca="1">Costs!R38</f>
        <v>0</v>
      </c>
      <c r="AE41" s="143">
        <f ca="1">Costs!S38</f>
        <v>0</v>
      </c>
      <c r="AF41" s="143">
        <f ca="1">Costs!T38</f>
        <v>0</v>
      </c>
      <c r="AG41" s="143">
        <f ca="1">Costs!U38</f>
        <v>0</v>
      </c>
      <c r="AH41" s="143">
        <f ca="1">Costs!V38</f>
        <v>0</v>
      </c>
      <c r="AI41" s="143">
        <f ca="1">Costs!W38</f>
        <v>0</v>
      </c>
      <c r="AJ41" s="143">
        <f ca="1">Costs!X38</f>
        <v>0</v>
      </c>
      <c r="AK41" s="143">
        <f ca="1">Costs!Y38</f>
        <v>0</v>
      </c>
      <c r="AL41" s="143">
        <f ca="1">Costs!Z38</f>
        <v>0</v>
      </c>
      <c r="AM41" s="143">
        <f ca="1">Costs!AA38</f>
        <v>0</v>
      </c>
      <c r="AN41" s="143">
        <f ca="1">Costs!AB38</f>
        <v>0</v>
      </c>
      <c r="AO41" s="143">
        <f ca="1">Costs!AC38</f>
        <v>0</v>
      </c>
      <c r="AP41" s="143">
        <f ca="1">Costs!AD38</f>
        <v>0</v>
      </c>
      <c r="AQ41" s="143">
        <f ca="1">Costs!AE38</f>
        <v>0</v>
      </c>
      <c r="AR41" s="143">
        <f ca="1">Costs!AF38</f>
        <v>0</v>
      </c>
      <c r="AS41" s="143">
        <f ca="1">Costs!AG38</f>
        <v>0</v>
      </c>
      <c r="AT41" s="143">
        <f ca="1">Costs!AH38</f>
        <v>0</v>
      </c>
      <c r="AU41" s="143">
        <f ca="1">Costs!AI38</f>
        <v>0</v>
      </c>
      <c r="AV41" s="143">
        <f ca="1">Costs!AJ38</f>
        <v>0</v>
      </c>
      <c r="AW41" s="143">
        <f ca="1">Costs!AK38</f>
        <v>0</v>
      </c>
      <c r="AX41" s="143">
        <f ca="1">Costs!AL38</f>
        <v>0</v>
      </c>
      <c r="AY41" s="143">
        <f ca="1">Costs!AM38</f>
        <v>0</v>
      </c>
      <c r="AZ41" s="143">
        <f ca="1">Costs!AN38</f>
        <v>0</v>
      </c>
      <c r="BA41" s="143">
        <f ca="1">Costs!AO38</f>
        <v>0</v>
      </c>
      <c r="BB41" s="143">
        <f ca="1">Costs!AP38</f>
        <v>0</v>
      </c>
      <c r="BC41" s="143">
        <f ca="1">Costs!AQ38</f>
        <v>0</v>
      </c>
      <c r="BD41" s="143">
        <f ca="1">Costs!AR38</f>
        <v>0</v>
      </c>
      <c r="BE41" s="143">
        <f ca="1">Costs!AS38</f>
        <v>0</v>
      </c>
      <c r="BF41" s="143">
        <f ca="1">Costs!AT38</f>
        <v>0</v>
      </c>
      <c r="BG41" s="143">
        <f ca="1">Costs!AU38</f>
        <v>0</v>
      </c>
      <c r="BH41" s="143">
        <f ca="1">Costs!AV38</f>
        <v>0</v>
      </c>
      <c r="BI41" s="143">
        <f ca="1">Costs!AW38</f>
        <v>0</v>
      </c>
      <c r="BJ41" s="143">
        <f ca="1">Costs!AX38</f>
        <v>0</v>
      </c>
      <c r="BK41" s="143">
        <f ca="1">Costs!AY38</f>
        <v>0</v>
      </c>
      <c r="BL41" s="143">
        <f ca="1">Costs!AZ38</f>
        <v>0</v>
      </c>
      <c r="BM41" s="143">
        <f ca="1">Costs!BA38</f>
        <v>0</v>
      </c>
      <c r="BN41" s="143">
        <f ca="1">Costs!BB38</f>
        <v>0</v>
      </c>
      <c r="BO41" s="143">
        <f ca="1">Costs!BC38</f>
        <v>0</v>
      </c>
      <c r="BP41" s="143">
        <f ca="1">Costs!BD38</f>
        <v>0</v>
      </c>
      <c r="BQ41" s="143">
        <f ca="1">Costs!BE38</f>
        <v>0</v>
      </c>
      <c r="BR41" s="143">
        <f ca="1">Costs!BF38</f>
        <v>0</v>
      </c>
      <c r="BS41" s="143">
        <f ca="1">Costs!BG38</f>
        <v>0</v>
      </c>
      <c r="BT41" s="143">
        <f ca="1">Costs!BH38</f>
        <v>0</v>
      </c>
      <c r="BU41" s="143">
        <f ca="1">Costs!BI38</f>
        <v>0</v>
      </c>
      <c r="BV41" s="143">
        <f ca="1">Costs!BJ38</f>
        <v>0</v>
      </c>
      <c r="BW41" s="143">
        <f ca="1">Costs!BK38</f>
        <v>0</v>
      </c>
      <c r="BX41" s="143">
        <f ca="1">Costs!BL38</f>
        <v>0</v>
      </c>
      <c r="BY41" s="143">
        <f ca="1">Costs!BM38</f>
        <v>0</v>
      </c>
      <c r="BZ41" s="143">
        <f ca="1">Costs!BN38</f>
        <v>0</v>
      </c>
      <c r="CA41" s="143">
        <f ca="1">Costs!BO38</f>
        <v>0</v>
      </c>
      <c r="CB41" s="143">
        <f ca="1">Costs!BP38</f>
        <v>0</v>
      </c>
      <c r="CC41" s="143">
        <f ca="1">Costs!BQ38</f>
        <v>0</v>
      </c>
      <c r="CD41" s="143">
        <f ca="1">Costs!BR38</f>
        <v>0</v>
      </c>
      <c r="CE41" s="143">
        <f ca="1">Costs!BS38</f>
        <v>0</v>
      </c>
      <c r="CF41" s="143">
        <f ca="1">Costs!BT38</f>
        <v>0</v>
      </c>
      <c r="CG41" s="143">
        <f ca="1">Costs!BU38</f>
        <v>0</v>
      </c>
      <c r="CH41" s="143">
        <f ca="1">Costs!BV38</f>
        <v>0</v>
      </c>
      <c r="CI41" s="143">
        <f ca="1">Costs!BW38</f>
        <v>0</v>
      </c>
      <c r="CJ41" s="143">
        <f ca="1">Costs!BX38</f>
        <v>0</v>
      </c>
      <c r="CK41" s="143">
        <f ca="1">Costs!BY38</f>
        <v>0</v>
      </c>
      <c r="CL41" s="143">
        <f ca="1">Costs!BZ38</f>
        <v>0</v>
      </c>
      <c r="CM41" s="143">
        <f ca="1">Costs!CA38</f>
        <v>0</v>
      </c>
      <c r="CN41" s="143">
        <f ca="1">Costs!CB38</f>
        <v>0</v>
      </c>
      <c r="CO41" s="143">
        <f ca="1">Costs!CC38</f>
        <v>0</v>
      </c>
      <c r="CP41" s="143">
        <f ca="1">Costs!CD38</f>
        <v>0</v>
      </c>
      <c r="CQ41" s="143">
        <f ca="1">Costs!CE38</f>
        <v>0</v>
      </c>
      <c r="CR41" s="143">
        <f ca="1">Costs!CF38</f>
        <v>0</v>
      </c>
      <c r="CS41" s="143">
        <f ca="1">Costs!CG38</f>
        <v>0</v>
      </c>
      <c r="CT41" s="143">
        <f ca="1">Costs!CH38</f>
        <v>0</v>
      </c>
      <c r="CU41" s="143">
        <f ca="1">Costs!CI38</f>
        <v>0</v>
      </c>
      <c r="CV41" s="143">
        <f ca="1">Costs!CJ38</f>
        <v>0</v>
      </c>
      <c r="CW41" s="143">
        <f ca="1">Costs!CK38</f>
        <v>0</v>
      </c>
      <c r="CX41" s="143">
        <f ca="1">Costs!CL38</f>
        <v>0</v>
      </c>
      <c r="CY41" s="143">
        <f ca="1">Costs!CM38</f>
        <v>0</v>
      </c>
      <c r="CZ41" s="143">
        <f ca="1">Costs!CN38</f>
        <v>0</v>
      </c>
      <c r="DA41" s="143">
        <f ca="1">Costs!CO38</f>
        <v>0</v>
      </c>
      <c r="DB41" s="143">
        <f ca="1">Costs!CP38</f>
        <v>0</v>
      </c>
      <c r="DC41" s="143">
        <f ca="1">Costs!CQ38</f>
        <v>0</v>
      </c>
      <c r="DD41" s="143">
        <f ca="1">Costs!CR38</f>
        <v>0</v>
      </c>
      <c r="DE41" s="143">
        <f ca="1">Costs!CS38</f>
        <v>0</v>
      </c>
      <c r="DF41" s="143">
        <f ca="1">Costs!CT38</f>
        <v>0</v>
      </c>
      <c r="DG41" s="143">
        <f ca="1">Costs!CU38</f>
        <v>0</v>
      </c>
      <c r="DH41" s="143">
        <f ca="1">Costs!CV38</f>
        <v>0</v>
      </c>
      <c r="DI41" s="143">
        <f ca="1">Costs!CW38</f>
        <v>0</v>
      </c>
      <c r="DJ41" s="143">
        <f ca="1">Costs!CX38</f>
        <v>0</v>
      </c>
      <c r="DK41" s="143">
        <f ca="1">Costs!CY38</f>
        <v>0</v>
      </c>
      <c r="DL41" s="143">
        <f ca="1">Costs!CZ38</f>
        <v>0</v>
      </c>
      <c r="DM41" s="143">
        <f ca="1">Costs!DA38</f>
        <v>0</v>
      </c>
      <c r="DN41" s="143">
        <f ca="1">Costs!DB38</f>
        <v>0</v>
      </c>
      <c r="DO41" s="143">
        <f ca="1">Costs!DC38</f>
        <v>0</v>
      </c>
      <c r="DP41" s="143">
        <f ca="1">Costs!DD38</f>
        <v>0</v>
      </c>
      <c r="DQ41" s="143">
        <f ca="1">Costs!DE38</f>
        <v>0</v>
      </c>
      <c r="DR41" s="143">
        <f ca="1">Costs!DF38</f>
        <v>0</v>
      </c>
      <c r="DS41" s="143">
        <f ca="1">Costs!DG38</f>
        <v>0</v>
      </c>
      <c r="DT41" s="143">
        <f ca="1">Costs!DH38</f>
        <v>0</v>
      </c>
      <c r="DU41" s="143">
        <f ca="1">Costs!DI38</f>
        <v>0</v>
      </c>
      <c r="DV41" s="143">
        <f ca="1">Costs!DJ38</f>
        <v>0</v>
      </c>
      <c r="DW41" s="143">
        <f ca="1">Costs!DK38</f>
        <v>0</v>
      </c>
      <c r="DX41" s="143">
        <f ca="1">Costs!DL38</f>
        <v>0</v>
      </c>
      <c r="DY41" s="143">
        <f ca="1">Costs!DM38</f>
        <v>0</v>
      </c>
      <c r="DZ41" s="143">
        <f ca="1">Costs!DN38</f>
        <v>0</v>
      </c>
      <c r="EA41" s="143">
        <f ca="1">Costs!DO38</f>
        <v>0</v>
      </c>
      <c r="EB41" s="143">
        <f ca="1">Costs!DP38</f>
        <v>0</v>
      </c>
      <c r="EC41" s="143">
        <f ca="1">Costs!DQ38</f>
        <v>0</v>
      </c>
      <c r="ED41" s="143">
        <f ca="1">Costs!DR38</f>
        <v>0</v>
      </c>
      <c r="EE41" s="143">
        <f ca="1">Costs!DS38</f>
        <v>0</v>
      </c>
      <c r="EF41" s="143">
        <f ca="1">Costs!DT38</f>
        <v>0</v>
      </c>
      <c r="EG41" s="143">
        <f ca="1">Costs!DU38</f>
        <v>0</v>
      </c>
    </row>
    <row r="42" spans="1:137" ht="13.5" customHeight="1">
      <c r="A42" s="21"/>
      <c r="B42" s="247"/>
      <c r="C42" s="64" t="s">
        <v>410</v>
      </c>
      <c r="D42" s="79" t="s">
        <v>77</v>
      </c>
      <c r="E42" s="121"/>
      <c r="F42" s="242">
        <f t="shared" ca="1" si="29"/>
        <v>0</v>
      </c>
      <c r="G42" s="76">
        <f t="shared" ref="G42:P42" ca="1" si="33">SUMIF($R$6:$EG$6,G$6,$R42:$EG42)</f>
        <v>0</v>
      </c>
      <c r="H42" s="76">
        <f t="shared" ca="1" si="33"/>
        <v>0</v>
      </c>
      <c r="I42" s="76">
        <f t="shared" ca="1" si="33"/>
        <v>0</v>
      </c>
      <c r="J42" s="76">
        <f t="shared" ca="1" si="33"/>
        <v>0</v>
      </c>
      <c r="K42" s="76">
        <f t="shared" ca="1" si="33"/>
        <v>0</v>
      </c>
      <c r="L42" s="76">
        <f t="shared" ca="1" si="33"/>
        <v>0</v>
      </c>
      <c r="M42" s="76">
        <f t="shared" ca="1" si="33"/>
        <v>0</v>
      </c>
      <c r="N42" s="76">
        <f t="shared" ca="1" si="33"/>
        <v>0</v>
      </c>
      <c r="O42" s="76">
        <f t="shared" ca="1" si="33"/>
        <v>0</v>
      </c>
      <c r="P42" s="76">
        <f t="shared" ca="1" si="33"/>
        <v>0</v>
      </c>
      <c r="Q42" s="121"/>
      <c r="R42" s="143">
        <f ca="1">IFERROR(Costs!F39/(1+Inputs!$G$30*Taxes!F$9*Taxes!F$10),0)</f>
        <v>0</v>
      </c>
      <c r="S42" s="143">
        <f ca="1">IFERROR(Costs!G39/(1+Inputs!$G$30*Taxes!G$9*Taxes!G$10),0)</f>
        <v>0</v>
      </c>
      <c r="T42" s="143">
        <f ca="1">IFERROR(Costs!H39/(1+Inputs!$G$30*Taxes!H$9*Taxes!H$10),0)</f>
        <v>0</v>
      </c>
      <c r="U42" s="143">
        <f ca="1">IFERROR(Costs!I39/(1+Inputs!$G$30*Taxes!I$9*Taxes!I$10),0)</f>
        <v>0</v>
      </c>
      <c r="V42" s="143">
        <f ca="1">IFERROR(Costs!J39/(1+Inputs!$G$30*Taxes!J$9*Taxes!J$10),0)</f>
        <v>0</v>
      </c>
      <c r="W42" s="143">
        <f ca="1">IFERROR(Costs!K39/(1+Inputs!$G$30*Taxes!K$9*Taxes!K$10),0)</f>
        <v>0</v>
      </c>
      <c r="X42" s="143">
        <f ca="1">IFERROR(Costs!L39/(1+Inputs!$G$30*Taxes!L$9*Taxes!L$10),0)</f>
        <v>0</v>
      </c>
      <c r="Y42" s="143">
        <f ca="1">IFERROR(Costs!M39/(1+Inputs!$G$30*Taxes!M$9*Taxes!M$10),0)</f>
        <v>0</v>
      </c>
      <c r="Z42" s="143">
        <f ca="1">IFERROR(Costs!N39/(1+Inputs!$G$30*Taxes!N$9*Taxes!N$10),0)</f>
        <v>0</v>
      </c>
      <c r="AA42" s="143">
        <f ca="1">IFERROR(Costs!O39/(1+Inputs!$G$30*Taxes!O$9*Taxes!O$10),0)</f>
        <v>0</v>
      </c>
      <c r="AB42" s="143">
        <f ca="1">IFERROR(Costs!P39/(1+Inputs!$G$30*Taxes!P$9*Taxes!P$10),0)</f>
        <v>0</v>
      </c>
      <c r="AC42" s="143">
        <f ca="1">IFERROR(Costs!Q39/(1+Inputs!$G$30*Taxes!Q$9*Taxes!Q$10),0)</f>
        <v>0</v>
      </c>
      <c r="AD42" s="143">
        <f ca="1">IFERROR(Costs!R39/(1+Inputs!$G$30*Taxes!R$9*Taxes!R$10),0)</f>
        <v>0</v>
      </c>
      <c r="AE42" s="143">
        <f ca="1">IFERROR(Costs!S39/(1+Inputs!$G$30*Taxes!S$9*Taxes!S$10),0)</f>
        <v>0</v>
      </c>
      <c r="AF42" s="143">
        <f ca="1">IFERROR(Costs!T39/(1+Inputs!$G$30*Taxes!T$9*Taxes!T$10),0)</f>
        <v>0</v>
      </c>
      <c r="AG42" s="143">
        <f ca="1">IFERROR(Costs!U39/(1+Inputs!$G$30*Taxes!U$9*Taxes!U$10),0)</f>
        <v>0</v>
      </c>
      <c r="AH42" s="143">
        <f ca="1">IFERROR(Costs!V39/(1+Inputs!$G$30*Taxes!V$9*Taxes!V$10),0)</f>
        <v>0</v>
      </c>
      <c r="AI42" s="143">
        <f ca="1">IFERROR(Costs!W39/(1+Inputs!$G$30*Taxes!W$9*Taxes!W$10),0)</f>
        <v>0</v>
      </c>
      <c r="AJ42" s="143">
        <f ca="1">IFERROR(Costs!X39/(1+Inputs!$G$30*Taxes!X$9*Taxes!X$10),0)</f>
        <v>0</v>
      </c>
      <c r="AK42" s="143">
        <f ca="1">IFERROR(Costs!Y39/(1+Inputs!$G$30*Taxes!Y$9*Taxes!Y$10),0)</f>
        <v>0</v>
      </c>
      <c r="AL42" s="143">
        <f ca="1">IFERROR(Costs!Z39/(1+Inputs!$G$30*Taxes!Z$9*Taxes!Z$10),0)</f>
        <v>0</v>
      </c>
      <c r="AM42" s="143">
        <f ca="1">IFERROR(Costs!AA39/(1+Inputs!$G$30*Taxes!AA$9*Taxes!AA$10),0)</f>
        <v>0</v>
      </c>
      <c r="AN42" s="143">
        <f ca="1">IFERROR(Costs!AB39/(1+Inputs!$G$30*Taxes!AB$9*Taxes!AB$10),0)</f>
        <v>0</v>
      </c>
      <c r="AO42" s="143">
        <f ca="1">IFERROR(Costs!AC39/(1+Inputs!$G$30*Taxes!AC$9*Taxes!AC$10),0)</f>
        <v>0</v>
      </c>
      <c r="AP42" s="143">
        <f ca="1">IFERROR(Costs!AD39/(1+Inputs!$G$30*Taxes!AD$9*Taxes!AD$10),0)</f>
        <v>0</v>
      </c>
      <c r="AQ42" s="143">
        <f ca="1">IFERROR(Costs!AE39/(1+Inputs!$G$30*Taxes!AE$9*Taxes!AE$10),0)</f>
        <v>0</v>
      </c>
      <c r="AR42" s="143">
        <f ca="1">IFERROR(Costs!AF39/(1+Inputs!$G$30*Taxes!AF$9*Taxes!AF$10),0)</f>
        <v>0</v>
      </c>
      <c r="AS42" s="143">
        <f ca="1">IFERROR(Costs!AG39/(1+Inputs!$G$30*Taxes!AG$9*Taxes!AG$10),0)</f>
        <v>0</v>
      </c>
      <c r="AT42" s="143">
        <f ca="1">IFERROR(Costs!AH39/(1+Inputs!$G$30*Taxes!AH$9*Taxes!AH$10),0)</f>
        <v>0</v>
      </c>
      <c r="AU42" s="143">
        <f ca="1">IFERROR(Costs!AI39/(1+Inputs!$G$30*Taxes!AI$9*Taxes!AI$10),0)</f>
        <v>0</v>
      </c>
      <c r="AV42" s="143">
        <f ca="1">IFERROR(Costs!AJ39/(1+Inputs!$G$30*Taxes!AJ$9*Taxes!AJ$10),0)</f>
        <v>0</v>
      </c>
      <c r="AW42" s="143">
        <f ca="1">IFERROR(Costs!AK39/(1+Inputs!$G$30*Taxes!AK$9*Taxes!AK$10),0)</f>
        <v>0</v>
      </c>
      <c r="AX42" s="143">
        <f ca="1">IFERROR(Costs!AL39/(1+Inputs!$G$30*Taxes!AL$9*Taxes!AL$10),0)</f>
        <v>0</v>
      </c>
      <c r="AY42" s="143">
        <f ca="1">IFERROR(Costs!AM39/(1+Inputs!$G$30*Taxes!AM$9*Taxes!AM$10),0)</f>
        <v>0</v>
      </c>
      <c r="AZ42" s="143">
        <f ca="1">IFERROR(Costs!AN39/(1+Inputs!$G$30*Taxes!AN$9*Taxes!AN$10),0)</f>
        <v>0</v>
      </c>
      <c r="BA42" s="143">
        <f ca="1">IFERROR(Costs!AO39/(1+Inputs!$G$30*Taxes!AO$9*Taxes!AO$10),0)</f>
        <v>0</v>
      </c>
      <c r="BB42" s="143">
        <f ca="1">IFERROR(Costs!AP39/(1+Inputs!$G$30*Taxes!AP$9*Taxes!AP$10),0)</f>
        <v>0</v>
      </c>
      <c r="BC42" s="143">
        <f ca="1">IFERROR(Costs!AQ39/(1+Inputs!$G$30*Taxes!AQ$9*Taxes!AQ$10),0)</f>
        <v>0</v>
      </c>
      <c r="BD42" s="143">
        <f ca="1">IFERROR(Costs!AR39/(1+Inputs!$G$30*Taxes!AR$9*Taxes!AR$10),0)</f>
        <v>0</v>
      </c>
      <c r="BE42" s="143">
        <f ca="1">IFERROR(Costs!AS39/(1+Inputs!$G$30*Taxes!AS$9*Taxes!AS$10),0)</f>
        <v>0</v>
      </c>
      <c r="BF42" s="143">
        <f ca="1">IFERROR(Costs!AT39/(1+Inputs!$G$30*Taxes!AT$9*Taxes!AT$10),0)</f>
        <v>0</v>
      </c>
      <c r="BG42" s="143">
        <f ca="1">IFERROR(Costs!AU39/(1+Inputs!$G$30*Taxes!AU$9*Taxes!AU$10),0)</f>
        <v>0</v>
      </c>
      <c r="BH42" s="143">
        <f ca="1">IFERROR(Costs!AV39/(1+Inputs!$G$30*Taxes!AV$9*Taxes!AV$10),0)</f>
        <v>0</v>
      </c>
      <c r="BI42" s="143">
        <f ca="1">IFERROR(Costs!AW39/(1+Inputs!$G$30*Taxes!AW$9*Taxes!AW$10),0)</f>
        <v>0</v>
      </c>
      <c r="BJ42" s="143">
        <f ca="1">IFERROR(Costs!AX39/(1+Inputs!$G$30*Taxes!AX$9*Taxes!AX$10),0)</f>
        <v>0</v>
      </c>
      <c r="BK42" s="143">
        <f ca="1">IFERROR(Costs!AY39/(1+Inputs!$G$30*Taxes!AY$9*Taxes!AY$10),0)</f>
        <v>0</v>
      </c>
      <c r="BL42" s="143">
        <f ca="1">IFERROR(Costs!AZ39/(1+Inputs!$G$30*Taxes!AZ$9*Taxes!AZ$10),0)</f>
        <v>0</v>
      </c>
      <c r="BM42" s="143">
        <f ca="1">IFERROR(Costs!BA39/(1+Inputs!$G$30*Taxes!BA$9*Taxes!BA$10),0)</f>
        <v>0</v>
      </c>
      <c r="BN42" s="143">
        <f ca="1">IFERROR(Costs!BB39/(1+Inputs!$G$30*Taxes!BB$9*Taxes!BB$10),0)</f>
        <v>0</v>
      </c>
      <c r="BO42" s="143">
        <f ca="1">IFERROR(Costs!BC39/(1+Inputs!$G$30*Taxes!BC$9*Taxes!BC$10),0)</f>
        <v>0</v>
      </c>
      <c r="BP42" s="143">
        <f ca="1">IFERROR(Costs!BD39/(1+Inputs!$G$30*Taxes!BD$9*Taxes!BD$10),0)</f>
        <v>0</v>
      </c>
      <c r="BQ42" s="143">
        <f ca="1">IFERROR(Costs!BE39/(1+Inputs!$G$30*Taxes!BE$9*Taxes!BE$10),0)</f>
        <v>0</v>
      </c>
      <c r="BR42" s="143">
        <f ca="1">IFERROR(Costs!BF39/(1+Inputs!$G$30*Taxes!BF$9*Taxes!BF$10),0)</f>
        <v>0</v>
      </c>
      <c r="BS42" s="143">
        <f ca="1">IFERROR(Costs!BG39/(1+Inputs!$G$30*Taxes!BG$9*Taxes!BG$10),0)</f>
        <v>0</v>
      </c>
      <c r="BT42" s="143">
        <f ca="1">IFERROR(Costs!BH39/(1+Inputs!$G$30*Taxes!BH$9*Taxes!BH$10),0)</f>
        <v>0</v>
      </c>
      <c r="BU42" s="143">
        <f ca="1">IFERROR(Costs!BI39/(1+Inputs!$G$30*Taxes!BI$9*Taxes!BI$10),0)</f>
        <v>0</v>
      </c>
      <c r="BV42" s="143">
        <f ca="1">IFERROR(Costs!BJ39/(1+Inputs!$G$30*Taxes!BJ$9*Taxes!BJ$10),0)</f>
        <v>0</v>
      </c>
      <c r="BW42" s="143">
        <f ca="1">IFERROR(Costs!BK39/(1+Inputs!$G$30*Taxes!BK$9*Taxes!BK$10),0)</f>
        <v>0</v>
      </c>
      <c r="BX42" s="143">
        <f ca="1">IFERROR(Costs!BL39/(1+Inputs!$G$30*Taxes!BL$9*Taxes!BL$10),0)</f>
        <v>0</v>
      </c>
      <c r="BY42" s="143">
        <f ca="1">IFERROR(Costs!BM39/(1+Inputs!$G$30*Taxes!BM$9*Taxes!BM$10),0)</f>
        <v>0</v>
      </c>
      <c r="BZ42" s="143">
        <f ca="1">IFERROR(Costs!BN39/(1+Inputs!$G$30*Taxes!BN$9*Taxes!BN$10),0)</f>
        <v>0</v>
      </c>
      <c r="CA42" s="143">
        <f ca="1">IFERROR(Costs!BO39/(1+Inputs!$G$30*Taxes!BO$9*Taxes!BO$10),0)</f>
        <v>0</v>
      </c>
      <c r="CB42" s="143">
        <f ca="1">IFERROR(Costs!BP39/(1+Inputs!$G$30*Taxes!BP$9*Taxes!BP$10),0)</f>
        <v>0</v>
      </c>
      <c r="CC42" s="143">
        <f ca="1">IFERROR(Costs!BQ39/(1+Inputs!$G$30*Taxes!BQ$9*Taxes!BQ$10),0)</f>
        <v>0</v>
      </c>
      <c r="CD42" s="143">
        <f ca="1">IFERROR(Costs!BR39/(1+Inputs!$G$30*Taxes!BR$9*Taxes!BR$10),0)</f>
        <v>0</v>
      </c>
      <c r="CE42" s="143">
        <f ca="1">IFERROR(Costs!BS39/(1+Inputs!$G$30*Taxes!BS$9*Taxes!BS$10),0)</f>
        <v>0</v>
      </c>
      <c r="CF42" s="143">
        <f ca="1">IFERROR(Costs!BT39/(1+Inputs!$G$30*Taxes!BT$9*Taxes!BT$10),0)</f>
        <v>0</v>
      </c>
      <c r="CG42" s="143">
        <f ca="1">IFERROR(Costs!BU39/(1+Inputs!$G$30*Taxes!BU$9*Taxes!BU$10),0)</f>
        <v>0</v>
      </c>
      <c r="CH42" s="143">
        <f ca="1">IFERROR(Costs!BV39/(1+Inputs!$G$30*Taxes!BV$9*Taxes!BV$10),0)</f>
        <v>0</v>
      </c>
      <c r="CI42" s="143">
        <f ca="1">IFERROR(Costs!BW39/(1+Inputs!$G$30*Taxes!BW$9*Taxes!BW$10),0)</f>
        <v>0</v>
      </c>
      <c r="CJ42" s="143">
        <f ca="1">IFERROR(Costs!BX39/(1+Inputs!$G$30*Taxes!BX$9*Taxes!BX$10),0)</f>
        <v>0</v>
      </c>
      <c r="CK42" s="143">
        <f ca="1">IFERROR(Costs!BY39/(1+Inputs!$G$30*Taxes!BY$9*Taxes!BY$10),0)</f>
        <v>0</v>
      </c>
      <c r="CL42" s="143">
        <f ca="1">IFERROR(Costs!BZ39/(1+Inputs!$G$30*Taxes!BZ$9*Taxes!BZ$10),0)</f>
        <v>0</v>
      </c>
      <c r="CM42" s="143">
        <f ca="1">IFERROR(Costs!CA39/(1+Inputs!$G$30*Taxes!CA$9*Taxes!CA$10),0)</f>
        <v>0</v>
      </c>
      <c r="CN42" s="143">
        <f ca="1">IFERROR(Costs!CB39/(1+Inputs!$G$30*Taxes!CB$9*Taxes!CB$10),0)</f>
        <v>0</v>
      </c>
      <c r="CO42" s="143">
        <f ca="1">IFERROR(Costs!CC39/(1+Inputs!$G$30*Taxes!CC$9*Taxes!CC$10),0)</f>
        <v>0</v>
      </c>
      <c r="CP42" s="143">
        <f ca="1">IFERROR(Costs!CD39/(1+Inputs!$G$30*Taxes!CD$9*Taxes!CD$10),0)</f>
        <v>0</v>
      </c>
      <c r="CQ42" s="143">
        <f ca="1">IFERROR(Costs!CE39/(1+Inputs!$G$30*Taxes!CE$9*Taxes!CE$10),0)</f>
        <v>0</v>
      </c>
      <c r="CR42" s="143">
        <f ca="1">IFERROR(Costs!CF39/(1+Inputs!$G$30*Taxes!CF$9*Taxes!CF$10),0)</f>
        <v>0</v>
      </c>
      <c r="CS42" s="143">
        <f ca="1">IFERROR(Costs!CG39/(1+Inputs!$G$30*Taxes!CG$9*Taxes!CG$10),0)</f>
        <v>0</v>
      </c>
      <c r="CT42" s="143">
        <f ca="1">IFERROR(Costs!CH39/(1+Inputs!$G$30*Taxes!CH$9*Taxes!CH$10),0)</f>
        <v>0</v>
      </c>
      <c r="CU42" s="143">
        <f ca="1">IFERROR(Costs!CI39/(1+Inputs!$G$30*Taxes!CI$9*Taxes!CI$10),0)</f>
        <v>0</v>
      </c>
      <c r="CV42" s="143">
        <f ca="1">IFERROR(Costs!CJ39/(1+Inputs!$G$30*Taxes!CJ$9*Taxes!CJ$10),0)</f>
        <v>0</v>
      </c>
      <c r="CW42" s="143">
        <f ca="1">IFERROR(Costs!CK39/(1+Inputs!$G$30*Taxes!CK$9*Taxes!CK$10),0)</f>
        <v>0</v>
      </c>
      <c r="CX42" s="143">
        <f ca="1">IFERROR(Costs!CL39/(1+Inputs!$G$30*Taxes!CL$9*Taxes!CL$10),0)</f>
        <v>0</v>
      </c>
      <c r="CY42" s="143">
        <f ca="1">IFERROR(Costs!CM39/(1+Inputs!$G$30*Taxes!CM$9*Taxes!CM$10),0)</f>
        <v>0</v>
      </c>
      <c r="CZ42" s="143">
        <f ca="1">IFERROR(Costs!CN39/(1+Inputs!$G$30*Taxes!CN$9*Taxes!CN$10),0)</f>
        <v>0</v>
      </c>
      <c r="DA42" s="143">
        <f ca="1">IFERROR(Costs!CO39/(1+Inputs!$G$30*Taxes!CO$9*Taxes!CO$10),0)</f>
        <v>0</v>
      </c>
      <c r="DB42" s="143">
        <f ca="1">IFERROR(Costs!CP39/(1+Inputs!$G$30*Taxes!CP$9*Taxes!CP$10),0)</f>
        <v>0</v>
      </c>
      <c r="DC42" s="143">
        <f ca="1">IFERROR(Costs!CQ39/(1+Inputs!$G$30*Taxes!CQ$9*Taxes!CQ$10),0)</f>
        <v>0</v>
      </c>
      <c r="DD42" s="143">
        <f ca="1">IFERROR(Costs!CR39/(1+Inputs!$G$30*Taxes!CR$9*Taxes!CR$10),0)</f>
        <v>0</v>
      </c>
      <c r="DE42" s="143">
        <f ca="1">IFERROR(Costs!CS39/(1+Inputs!$G$30*Taxes!CS$9*Taxes!CS$10),0)</f>
        <v>0</v>
      </c>
      <c r="DF42" s="143">
        <f ca="1">IFERROR(Costs!CT39/(1+Inputs!$G$30*Taxes!CT$9*Taxes!CT$10),0)</f>
        <v>0</v>
      </c>
      <c r="DG42" s="143">
        <f ca="1">IFERROR(Costs!CU39/(1+Inputs!$G$30*Taxes!CU$9*Taxes!CU$10),0)</f>
        <v>0</v>
      </c>
      <c r="DH42" s="143">
        <f ca="1">IFERROR(Costs!CV39/(1+Inputs!$G$30*Taxes!CV$9*Taxes!CV$10),0)</f>
        <v>0</v>
      </c>
      <c r="DI42" s="143">
        <f ca="1">IFERROR(Costs!CW39/(1+Inputs!$G$30*Taxes!CW$9*Taxes!CW$10),0)</f>
        <v>0</v>
      </c>
      <c r="DJ42" s="143">
        <f ca="1">IFERROR(Costs!CX39/(1+Inputs!$G$30*Taxes!CX$9*Taxes!CX$10),0)</f>
        <v>0</v>
      </c>
      <c r="DK42" s="143">
        <f ca="1">IFERROR(Costs!CY39/(1+Inputs!$G$30*Taxes!CY$9*Taxes!CY$10),0)</f>
        <v>0</v>
      </c>
      <c r="DL42" s="143">
        <f ca="1">IFERROR(Costs!CZ39/(1+Inputs!$G$30*Taxes!CZ$9*Taxes!CZ$10),0)</f>
        <v>0</v>
      </c>
      <c r="DM42" s="143">
        <f ca="1">IFERROR(Costs!DA39/(1+Inputs!$G$30*Taxes!DA$9*Taxes!DA$10),0)</f>
        <v>0</v>
      </c>
      <c r="DN42" s="143">
        <f ca="1">IFERROR(Costs!DB39/(1+Inputs!$G$30*Taxes!DB$9*Taxes!DB$10),0)</f>
        <v>0</v>
      </c>
      <c r="DO42" s="143">
        <f ca="1">IFERROR(Costs!DC39/(1+Inputs!$G$30*Taxes!DC$9*Taxes!DC$10),0)</f>
        <v>0</v>
      </c>
      <c r="DP42" s="143">
        <f ca="1">IFERROR(Costs!DD39/(1+Inputs!$G$30*Taxes!DD$9*Taxes!DD$10),0)</f>
        <v>0</v>
      </c>
      <c r="DQ42" s="143">
        <f ca="1">IFERROR(Costs!DE39/(1+Inputs!$G$30*Taxes!DE$9*Taxes!DE$10),0)</f>
        <v>0</v>
      </c>
      <c r="DR42" s="143">
        <f ca="1">IFERROR(Costs!DF39/(1+Inputs!$G$30*Taxes!DF$9*Taxes!DF$10),0)</f>
        <v>0</v>
      </c>
      <c r="DS42" s="143">
        <f ca="1">IFERROR(Costs!DG39/(1+Inputs!$G$30*Taxes!DG$9*Taxes!DG$10),0)</f>
        <v>0</v>
      </c>
      <c r="DT42" s="143">
        <f ca="1">IFERROR(Costs!DH39/(1+Inputs!$G$30*Taxes!DH$9*Taxes!DH$10),0)</f>
        <v>0</v>
      </c>
      <c r="DU42" s="143">
        <f ca="1">IFERROR(Costs!DI39/(1+Inputs!$G$30*Taxes!DI$9*Taxes!DI$10),0)</f>
        <v>0</v>
      </c>
      <c r="DV42" s="143">
        <f ca="1">IFERROR(Costs!DJ39/(1+Inputs!$G$30*Taxes!DJ$9*Taxes!DJ$10),0)</f>
        <v>0</v>
      </c>
      <c r="DW42" s="143">
        <f ca="1">IFERROR(Costs!DK39/(1+Inputs!$G$30*Taxes!DK$9*Taxes!DK$10),0)</f>
        <v>0</v>
      </c>
      <c r="DX42" s="143">
        <f ca="1">IFERROR(Costs!DL39/(1+Inputs!$G$30*Taxes!DL$9*Taxes!DL$10),0)</f>
        <v>0</v>
      </c>
      <c r="DY42" s="143">
        <f ca="1">IFERROR(Costs!DM39/(1+Inputs!$G$30*Taxes!DM$9*Taxes!DM$10),0)</f>
        <v>0</v>
      </c>
      <c r="DZ42" s="143">
        <f ca="1">IFERROR(Costs!DN39/(1+Inputs!$G$30*Taxes!DN$9*Taxes!DN$10),0)</f>
        <v>0</v>
      </c>
      <c r="EA42" s="143">
        <f ca="1">IFERROR(Costs!DO39/(1+Inputs!$G$30*Taxes!DO$9*Taxes!DO$10),0)</f>
        <v>0</v>
      </c>
      <c r="EB42" s="143">
        <f ca="1">IFERROR(Costs!DP39/(1+Inputs!$G$30*Taxes!DP$9*Taxes!DP$10),0)</f>
        <v>0</v>
      </c>
      <c r="EC42" s="143">
        <f ca="1">IFERROR(Costs!DQ39/(1+Inputs!$G$30*Taxes!DQ$9*Taxes!DQ$10),0)</f>
        <v>0</v>
      </c>
      <c r="ED42" s="143">
        <f ca="1">IFERROR(Costs!DR39/(1+Inputs!$G$30*Taxes!DR$9*Taxes!DR$10),0)</f>
        <v>0</v>
      </c>
      <c r="EE42" s="143">
        <f ca="1">IFERROR(Costs!DS39/(1+Inputs!$G$30*Taxes!DS$9*Taxes!DS$10),0)</f>
        <v>0</v>
      </c>
      <c r="EF42" s="143">
        <f ca="1">IFERROR(Costs!DT39/(1+Inputs!$G$30*Taxes!DT$9*Taxes!DT$10),0)</f>
        <v>0</v>
      </c>
      <c r="EG42" s="143">
        <f ca="1">IFERROR(Costs!DU39/(1+Inputs!$G$30*Taxes!DU$9*Taxes!DU$10),0)</f>
        <v>0</v>
      </c>
    </row>
    <row r="43" spans="1:137" ht="13.5" customHeight="1">
      <c r="A43" s="21"/>
      <c r="B43" s="247"/>
      <c r="C43" s="64" t="s">
        <v>180</v>
      </c>
      <c r="D43" s="79" t="s">
        <v>77</v>
      </c>
      <c r="E43" s="121"/>
      <c r="F43" s="242">
        <f t="shared" ca="1" si="29"/>
        <v>0</v>
      </c>
      <c r="G43" s="76">
        <f t="shared" ref="G43:P43" ca="1" si="34">SUMIF($R$6:$EG$6,G$6,$R43:$EG43)</f>
        <v>0</v>
      </c>
      <c r="H43" s="76">
        <f t="shared" ca="1" si="34"/>
        <v>0</v>
      </c>
      <c r="I43" s="76">
        <f t="shared" ca="1" si="34"/>
        <v>0</v>
      </c>
      <c r="J43" s="76">
        <f t="shared" ca="1" si="34"/>
        <v>0</v>
      </c>
      <c r="K43" s="76">
        <f t="shared" ca="1" si="34"/>
        <v>0</v>
      </c>
      <c r="L43" s="76">
        <f t="shared" ca="1" si="34"/>
        <v>0</v>
      </c>
      <c r="M43" s="76">
        <f t="shared" ca="1" si="34"/>
        <v>0</v>
      </c>
      <c r="N43" s="76">
        <f t="shared" ca="1" si="34"/>
        <v>0</v>
      </c>
      <c r="O43" s="76">
        <f t="shared" ca="1" si="34"/>
        <v>0</v>
      </c>
      <c r="P43" s="76">
        <f t="shared" ca="1" si="34"/>
        <v>0</v>
      </c>
      <c r="Q43" s="121"/>
      <c r="R43" s="143">
        <f ca="1">IFERROR(Costs!F40/(1+Inputs!$G$30*Taxes!F$9*Taxes!F$10),0)</f>
        <v>0</v>
      </c>
      <c r="S43" s="143">
        <f ca="1">IFERROR(Costs!G40/(1+Inputs!$G$30*Taxes!G$9*Taxes!G$10),0)</f>
        <v>0</v>
      </c>
      <c r="T43" s="143">
        <f ca="1">IFERROR(Costs!H40/(1+Inputs!$G$30*Taxes!H$9*Taxes!H$10),0)</f>
        <v>0</v>
      </c>
      <c r="U43" s="143">
        <f ca="1">IFERROR(Costs!I40/(1+Inputs!$G$30*Taxes!I$9*Taxes!I$10),0)</f>
        <v>0</v>
      </c>
      <c r="V43" s="143">
        <f ca="1">IFERROR(Costs!J40/(1+Inputs!$G$30*Taxes!J$9*Taxes!J$10),0)</f>
        <v>0</v>
      </c>
      <c r="W43" s="143">
        <f ca="1">IFERROR(Costs!K40/(1+Inputs!$G$30*Taxes!K$9*Taxes!K$10),0)</f>
        <v>0</v>
      </c>
      <c r="X43" s="143">
        <f ca="1">IFERROR(Costs!L40/(1+Inputs!$G$30*Taxes!L$9*Taxes!L$10),0)</f>
        <v>0</v>
      </c>
      <c r="Y43" s="143">
        <f ca="1">IFERROR(Costs!M40/(1+Inputs!$G$30*Taxes!M$9*Taxes!M$10),0)</f>
        <v>0</v>
      </c>
      <c r="Z43" s="143">
        <f ca="1">IFERROR(Costs!N40/(1+Inputs!$G$30*Taxes!N$9*Taxes!N$10),0)</f>
        <v>0</v>
      </c>
      <c r="AA43" s="143">
        <f ca="1">IFERROR(Costs!O40/(1+Inputs!$G$30*Taxes!O$9*Taxes!O$10),0)</f>
        <v>0</v>
      </c>
      <c r="AB43" s="143">
        <f ca="1">IFERROR(Costs!P40/(1+Inputs!$G$30*Taxes!P$9*Taxes!P$10),0)</f>
        <v>0</v>
      </c>
      <c r="AC43" s="143">
        <f ca="1">IFERROR(Costs!Q40/(1+Inputs!$G$30*Taxes!Q$9*Taxes!Q$10),0)</f>
        <v>0</v>
      </c>
      <c r="AD43" s="143">
        <f ca="1">IFERROR(Costs!R40/(1+Inputs!$G$30*Taxes!R$9*Taxes!R$10),0)</f>
        <v>0</v>
      </c>
      <c r="AE43" s="143">
        <f ca="1">IFERROR(Costs!S40/(1+Inputs!$G$30*Taxes!S$9*Taxes!S$10),0)</f>
        <v>0</v>
      </c>
      <c r="AF43" s="143">
        <f ca="1">IFERROR(Costs!T40/(1+Inputs!$G$30*Taxes!T$9*Taxes!T$10),0)</f>
        <v>0</v>
      </c>
      <c r="AG43" s="143">
        <f ca="1">IFERROR(Costs!U40/(1+Inputs!$G$30*Taxes!U$9*Taxes!U$10),0)</f>
        <v>0</v>
      </c>
      <c r="AH43" s="143">
        <f ca="1">IFERROR(Costs!V40/(1+Inputs!$G$30*Taxes!V$9*Taxes!V$10),0)</f>
        <v>0</v>
      </c>
      <c r="AI43" s="143">
        <f ca="1">IFERROR(Costs!W40/(1+Inputs!$G$30*Taxes!W$9*Taxes!W$10),0)</f>
        <v>0</v>
      </c>
      <c r="AJ43" s="143">
        <f ca="1">IFERROR(Costs!X40/(1+Inputs!$G$30*Taxes!X$9*Taxes!X$10),0)</f>
        <v>0</v>
      </c>
      <c r="AK43" s="143">
        <f ca="1">IFERROR(Costs!Y40/(1+Inputs!$G$30*Taxes!Y$9*Taxes!Y$10),0)</f>
        <v>0</v>
      </c>
      <c r="AL43" s="143">
        <f ca="1">IFERROR(Costs!Z40/(1+Inputs!$G$30*Taxes!Z$9*Taxes!Z$10),0)</f>
        <v>0</v>
      </c>
      <c r="AM43" s="143">
        <f ca="1">IFERROR(Costs!AA40/(1+Inputs!$G$30*Taxes!AA$9*Taxes!AA$10),0)</f>
        <v>0</v>
      </c>
      <c r="AN43" s="143">
        <f ca="1">IFERROR(Costs!AB40/(1+Inputs!$G$30*Taxes!AB$9*Taxes!AB$10),0)</f>
        <v>0</v>
      </c>
      <c r="AO43" s="143">
        <f ca="1">IFERROR(Costs!AC40/(1+Inputs!$G$30*Taxes!AC$9*Taxes!AC$10),0)</f>
        <v>0</v>
      </c>
      <c r="AP43" s="143">
        <f ca="1">IFERROR(Costs!AD40/(1+Inputs!$G$30*Taxes!AD$9*Taxes!AD$10),0)</f>
        <v>0</v>
      </c>
      <c r="AQ43" s="143">
        <f ca="1">IFERROR(Costs!AE40/(1+Inputs!$G$30*Taxes!AE$9*Taxes!AE$10),0)</f>
        <v>0</v>
      </c>
      <c r="AR43" s="143">
        <f ca="1">IFERROR(Costs!AF40/(1+Inputs!$G$30*Taxes!AF$9*Taxes!AF$10),0)</f>
        <v>0</v>
      </c>
      <c r="AS43" s="143">
        <f ca="1">IFERROR(Costs!AG40/(1+Inputs!$G$30*Taxes!AG$9*Taxes!AG$10),0)</f>
        <v>0</v>
      </c>
      <c r="AT43" s="143">
        <f ca="1">IFERROR(Costs!AH40/(1+Inputs!$G$30*Taxes!AH$9*Taxes!AH$10),0)</f>
        <v>0</v>
      </c>
      <c r="AU43" s="143">
        <f ca="1">IFERROR(Costs!AI40/(1+Inputs!$G$30*Taxes!AI$9*Taxes!AI$10),0)</f>
        <v>0</v>
      </c>
      <c r="AV43" s="143">
        <f ca="1">IFERROR(Costs!AJ40/(1+Inputs!$G$30*Taxes!AJ$9*Taxes!AJ$10),0)</f>
        <v>0</v>
      </c>
      <c r="AW43" s="143">
        <f ca="1">IFERROR(Costs!AK40/(1+Inputs!$G$30*Taxes!AK$9*Taxes!AK$10),0)</f>
        <v>0</v>
      </c>
      <c r="AX43" s="143">
        <f ca="1">IFERROR(Costs!AL40/(1+Inputs!$G$30*Taxes!AL$9*Taxes!AL$10),0)</f>
        <v>0</v>
      </c>
      <c r="AY43" s="143">
        <f ca="1">IFERROR(Costs!AM40/(1+Inputs!$G$30*Taxes!AM$9*Taxes!AM$10),0)</f>
        <v>0</v>
      </c>
      <c r="AZ43" s="143">
        <f ca="1">IFERROR(Costs!AN40/(1+Inputs!$G$30*Taxes!AN$9*Taxes!AN$10),0)</f>
        <v>0</v>
      </c>
      <c r="BA43" s="143">
        <f ca="1">IFERROR(Costs!AO40/(1+Inputs!$G$30*Taxes!AO$9*Taxes!AO$10),0)</f>
        <v>0</v>
      </c>
      <c r="BB43" s="143">
        <f ca="1">IFERROR(Costs!AP40/(1+Inputs!$G$30*Taxes!AP$9*Taxes!AP$10),0)</f>
        <v>0</v>
      </c>
      <c r="BC43" s="143">
        <f ca="1">IFERROR(Costs!AQ40/(1+Inputs!$G$30*Taxes!AQ$9*Taxes!AQ$10),0)</f>
        <v>0</v>
      </c>
      <c r="BD43" s="143">
        <f ca="1">IFERROR(Costs!AR40/(1+Inputs!$G$30*Taxes!AR$9*Taxes!AR$10),0)</f>
        <v>0</v>
      </c>
      <c r="BE43" s="143">
        <f ca="1">IFERROR(Costs!AS40/(1+Inputs!$G$30*Taxes!AS$9*Taxes!AS$10),0)</f>
        <v>0</v>
      </c>
      <c r="BF43" s="143">
        <f ca="1">IFERROR(Costs!AT40/(1+Inputs!$G$30*Taxes!AT$9*Taxes!AT$10),0)</f>
        <v>0</v>
      </c>
      <c r="BG43" s="143">
        <f ca="1">IFERROR(Costs!AU40/(1+Inputs!$G$30*Taxes!AU$9*Taxes!AU$10),0)</f>
        <v>0</v>
      </c>
      <c r="BH43" s="143">
        <f ca="1">IFERROR(Costs!AV40/(1+Inputs!$G$30*Taxes!AV$9*Taxes!AV$10),0)</f>
        <v>0</v>
      </c>
      <c r="BI43" s="143">
        <f ca="1">IFERROR(Costs!AW40/(1+Inputs!$G$30*Taxes!AW$9*Taxes!AW$10),0)</f>
        <v>0</v>
      </c>
      <c r="BJ43" s="143">
        <f ca="1">IFERROR(Costs!AX40/(1+Inputs!$G$30*Taxes!AX$9*Taxes!AX$10),0)</f>
        <v>0</v>
      </c>
      <c r="BK43" s="143">
        <f ca="1">IFERROR(Costs!AY40/(1+Inputs!$G$30*Taxes!AY$9*Taxes!AY$10),0)</f>
        <v>0</v>
      </c>
      <c r="BL43" s="143">
        <f ca="1">IFERROR(Costs!AZ40/(1+Inputs!$G$30*Taxes!AZ$9*Taxes!AZ$10),0)</f>
        <v>0</v>
      </c>
      <c r="BM43" s="143">
        <f ca="1">IFERROR(Costs!BA40/(1+Inputs!$G$30*Taxes!BA$9*Taxes!BA$10),0)</f>
        <v>0</v>
      </c>
      <c r="BN43" s="143">
        <f ca="1">IFERROR(Costs!BB40/(1+Inputs!$G$30*Taxes!BB$9*Taxes!BB$10),0)</f>
        <v>0</v>
      </c>
      <c r="BO43" s="143">
        <f ca="1">IFERROR(Costs!BC40/(1+Inputs!$G$30*Taxes!BC$9*Taxes!BC$10),0)</f>
        <v>0</v>
      </c>
      <c r="BP43" s="143">
        <f ca="1">IFERROR(Costs!BD40/(1+Inputs!$G$30*Taxes!BD$9*Taxes!BD$10),0)</f>
        <v>0</v>
      </c>
      <c r="BQ43" s="143">
        <f ca="1">IFERROR(Costs!BE40/(1+Inputs!$G$30*Taxes!BE$9*Taxes!BE$10),0)</f>
        <v>0</v>
      </c>
      <c r="BR43" s="143">
        <f ca="1">IFERROR(Costs!BF40/(1+Inputs!$G$30*Taxes!BF$9*Taxes!BF$10),0)</f>
        <v>0</v>
      </c>
      <c r="BS43" s="143">
        <f ca="1">IFERROR(Costs!BG40/(1+Inputs!$G$30*Taxes!BG$9*Taxes!BG$10),0)</f>
        <v>0</v>
      </c>
      <c r="BT43" s="143">
        <f ca="1">IFERROR(Costs!BH40/(1+Inputs!$G$30*Taxes!BH$9*Taxes!BH$10),0)</f>
        <v>0</v>
      </c>
      <c r="BU43" s="143">
        <f ca="1">IFERROR(Costs!BI40/(1+Inputs!$G$30*Taxes!BI$9*Taxes!BI$10),0)</f>
        <v>0</v>
      </c>
      <c r="BV43" s="143">
        <f ca="1">IFERROR(Costs!BJ40/(1+Inputs!$G$30*Taxes!BJ$9*Taxes!BJ$10),0)</f>
        <v>0</v>
      </c>
      <c r="BW43" s="143">
        <f ca="1">IFERROR(Costs!BK40/(1+Inputs!$G$30*Taxes!BK$9*Taxes!BK$10),0)</f>
        <v>0</v>
      </c>
      <c r="BX43" s="143">
        <f ca="1">IFERROR(Costs!BL40/(1+Inputs!$G$30*Taxes!BL$9*Taxes!BL$10),0)</f>
        <v>0</v>
      </c>
      <c r="BY43" s="143">
        <f ca="1">IFERROR(Costs!BM40/(1+Inputs!$G$30*Taxes!BM$9*Taxes!BM$10),0)</f>
        <v>0</v>
      </c>
      <c r="BZ43" s="143">
        <f ca="1">IFERROR(Costs!BN40/(1+Inputs!$G$30*Taxes!BN$9*Taxes!BN$10),0)</f>
        <v>0</v>
      </c>
      <c r="CA43" s="143">
        <f ca="1">IFERROR(Costs!BO40/(1+Inputs!$G$30*Taxes!BO$9*Taxes!BO$10),0)</f>
        <v>0</v>
      </c>
      <c r="CB43" s="143">
        <f ca="1">IFERROR(Costs!BP40/(1+Inputs!$G$30*Taxes!BP$9*Taxes!BP$10),0)</f>
        <v>0</v>
      </c>
      <c r="CC43" s="143">
        <f ca="1">IFERROR(Costs!BQ40/(1+Inputs!$G$30*Taxes!BQ$9*Taxes!BQ$10),0)</f>
        <v>0</v>
      </c>
      <c r="CD43" s="143">
        <f ca="1">IFERROR(Costs!BR40/(1+Inputs!$G$30*Taxes!BR$9*Taxes!BR$10),0)</f>
        <v>0</v>
      </c>
      <c r="CE43" s="143">
        <f ca="1">IFERROR(Costs!BS40/(1+Inputs!$G$30*Taxes!BS$9*Taxes!BS$10),0)</f>
        <v>0</v>
      </c>
      <c r="CF43" s="143">
        <f ca="1">IFERROR(Costs!BT40/(1+Inputs!$G$30*Taxes!BT$9*Taxes!BT$10),0)</f>
        <v>0</v>
      </c>
      <c r="CG43" s="143">
        <f ca="1">IFERROR(Costs!BU40/(1+Inputs!$G$30*Taxes!BU$9*Taxes!BU$10),0)</f>
        <v>0</v>
      </c>
      <c r="CH43" s="143">
        <f ca="1">IFERROR(Costs!BV40/(1+Inputs!$G$30*Taxes!BV$9*Taxes!BV$10),0)</f>
        <v>0</v>
      </c>
      <c r="CI43" s="143">
        <f ca="1">IFERROR(Costs!BW40/(1+Inputs!$G$30*Taxes!BW$9*Taxes!BW$10),0)</f>
        <v>0</v>
      </c>
      <c r="CJ43" s="143">
        <f ca="1">IFERROR(Costs!BX40/(1+Inputs!$G$30*Taxes!BX$9*Taxes!BX$10),0)</f>
        <v>0</v>
      </c>
      <c r="CK43" s="143">
        <f ca="1">IFERROR(Costs!BY40/(1+Inputs!$G$30*Taxes!BY$9*Taxes!BY$10),0)</f>
        <v>0</v>
      </c>
      <c r="CL43" s="143">
        <f ca="1">IFERROR(Costs!BZ40/(1+Inputs!$G$30*Taxes!BZ$9*Taxes!BZ$10),0)</f>
        <v>0</v>
      </c>
      <c r="CM43" s="143">
        <f ca="1">IFERROR(Costs!CA40/(1+Inputs!$G$30*Taxes!CA$9*Taxes!CA$10),0)</f>
        <v>0</v>
      </c>
      <c r="CN43" s="143">
        <f ca="1">IFERROR(Costs!CB40/(1+Inputs!$G$30*Taxes!CB$9*Taxes!CB$10),0)</f>
        <v>0</v>
      </c>
      <c r="CO43" s="143">
        <f ca="1">IFERROR(Costs!CC40/(1+Inputs!$G$30*Taxes!CC$9*Taxes!CC$10),0)</f>
        <v>0</v>
      </c>
      <c r="CP43" s="143">
        <f ca="1">IFERROR(Costs!CD40/(1+Inputs!$G$30*Taxes!CD$9*Taxes!CD$10),0)</f>
        <v>0</v>
      </c>
      <c r="CQ43" s="143">
        <f ca="1">IFERROR(Costs!CE40/(1+Inputs!$G$30*Taxes!CE$9*Taxes!CE$10),0)</f>
        <v>0</v>
      </c>
      <c r="CR43" s="143">
        <f ca="1">IFERROR(Costs!CF40/(1+Inputs!$G$30*Taxes!CF$9*Taxes!CF$10),0)</f>
        <v>0</v>
      </c>
      <c r="CS43" s="143">
        <f ca="1">IFERROR(Costs!CG40/(1+Inputs!$G$30*Taxes!CG$9*Taxes!CG$10),0)</f>
        <v>0</v>
      </c>
      <c r="CT43" s="143">
        <f ca="1">IFERROR(Costs!CH40/(1+Inputs!$G$30*Taxes!CH$9*Taxes!CH$10),0)</f>
        <v>0</v>
      </c>
      <c r="CU43" s="143">
        <f ca="1">IFERROR(Costs!CI40/(1+Inputs!$G$30*Taxes!CI$9*Taxes!CI$10),0)</f>
        <v>0</v>
      </c>
      <c r="CV43" s="143">
        <f ca="1">IFERROR(Costs!CJ40/(1+Inputs!$G$30*Taxes!CJ$9*Taxes!CJ$10),0)</f>
        <v>0</v>
      </c>
      <c r="CW43" s="143">
        <f ca="1">IFERROR(Costs!CK40/(1+Inputs!$G$30*Taxes!CK$9*Taxes!CK$10),0)</f>
        <v>0</v>
      </c>
      <c r="CX43" s="143">
        <f ca="1">IFERROR(Costs!CL40/(1+Inputs!$G$30*Taxes!CL$9*Taxes!CL$10),0)</f>
        <v>0</v>
      </c>
      <c r="CY43" s="143">
        <f ca="1">IFERROR(Costs!CM40/(1+Inputs!$G$30*Taxes!CM$9*Taxes!CM$10),0)</f>
        <v>0</v>
      </c>
      <c r="CZ43" s="143">
        <f ca="1">IFERROR(Costs!CN40/(1+Inputs!$G$30*Taxes!CN$9*Taxes!CN$10),0)</f>
        <v>0</v>
      </c>
      <c r="DA43" s="143">
        <f ca="1">IFERROR(Costs!CO40/(1+Inputs!$G$30*Taxes!CO$9*Taxes!CO$10),0)</f>
        <v>0</v>
      </c>
      <c r="DB43" s="143">
        <f ca="1">IFERROR(Costs!CP40/(1+Inputs!$G$30*Taxes!CP$9*Taxes!CP$10),0)</f>
        <v>0</v>
      </c>
      <c r="DC43" s="143">
        <f ca="1">IFERROR(Costs!CQ40/(1+Inputs!$G$30*Taxes!CQ$9*Taxes!CQ$10),0)</f>
        <v>0</v>
      </c>
      <c r="DD43" s="143">
        <f ca="1">IFERROR(Costs!CR40/(1+Inputs!$G$30*Taxes!CR$9*Taxes!CR$10),0)</f>
        <v>0</v>
      </c>
      <c r="DE43" s="143">
        <f ca="1">IFERROR(Costs!CS40/(1+Inputs!$G$30*Taxes!CS$9*Taxes!CS$10),0)</f>
        <v>0</v>
      </c>
      <c r="DF43" s="143">
        <f ca="1">IFERROR(Costs!CT40/(1+Inputs!$G$30*Taxes!CT$9*Taxes!CT$10),0)</f>
        <v>0</v>
      </c>
      <c r="DG43" s="143">
        <f ca="1">IFERROR(Costs!CU40/(1+Inputs!$G$30*Taxes!CU$9*Taxes!CU$10),0)</f>
        <v>0</v>
      </c>
      <c r="DH43" s="143">
        <f ca="1">IFERROR(Costs!CV40/(1+Inputs!$G$30*Taxes!CV$9*Taxes!CV$10),0)</f>
        <v>0</v>
      </c>
      <c r="DI43" s="143">
        <f ca="1">IFERROR(Costs!CW40/(1+Inputs!$G$30*Taxes!CW$9*Taxes!CW$10),0)</f>
        <v>0</v>
      </c>
      <c r="DJ43" s="143">
        <f ca="1">IFERROR(Costs!CX40/(1+Inputs!$G$30*Taxes!CX$9*Taxes!CX$10),0)</f>
        <v>0</v>
      </c>
      <c r="DK43" s="143">
        <f ca="1">IFERROR(Costs!CY40/(1+Inputs!$G$30*Taxes!CY$9*Taxes!CY$10),0)</f>
        <v>0</v>
      </c>
      <c r="DL43" s="143">
        <f ca="1">IFERROR(Costs!CZ40/(1+Inputs!$G$30*Taxes!CZ$9*Taxes!CZ$10),0)</f>
        <v>0</v>
      </c>
      <c r="DM43" s="143">
        <f ca="1">IFERROR(Costs!DA40/(1+Inputs!$G$30*Taxes!DA$9*Taxes!DA$10),0)</f>
        <v>0</v>
      </c>
      <c r="DN43" s="143">
        <f ca="1">IFERROR(Costs!DB40/(1+Inputs!$G$30*Taxes!DB$9*Taxes!DB$10),0)</f>
        <v>0</v>
      </c>
      <c r="DO43" s="143">
        <f ca="1">IFERROR(Costs!DC40/(1+Inputs!$G$30*Taxes!DC$9*Taxes!DC$10),0)</f>
        <v>0</v>
      </c>
      <c r="DP43" s="143">
        <f ca="1">IFERROR(Costs!DD40/(1+Inputs!$G$30*Taxes!DD$9*Taxes!DD$10),0)</f>
        <v>0</v>
      </c>
      <c r="DQ43" s="143">
        <f ca="1">IFERROR(Costs!DE40/(1+Inputs!$G$30*Taxes!DE$9*Taxes!DE$10),0)</f>
        <v>0</v>
      </c>
      <c r="DR43" s="143">
        <f ca="1">IFERROR(Costs!DF40/(1+Inputs!$G$30*Taxes!DF$9*Taxes!DF$10),0)</f>
        <v>0</v>
      </c>
      <c r="DS43" s="143">
        <f ca="1">IFERROR(Costs!DG40/(1+Inputs!$G$30*Taxes!DG$9*Taxes!DG$10),0)</f>
        <v>0</v>
      </c>
      <c r="DT43" s="143">
        <f ca="1">IFERROR(Costs!DH40/(1+Inputs!$G$30*Taxes!DH$9*Taxes!DH$10),0)</f>
        <v>0</v>
      </c>
      <c r="DU43" s="143">
        <f ca="1">IFERROR(Costs!DI40/(1+Inputs!$G$30*Taxes!DI$9*Taxes!DI$10),0)</f>
        <v>0</v>
      </c>
      <c r="DV43" s="143">
        <f ca="1">IFERROR(Costs!DJ40/(1+Inputs!$G$30*Taxes!DJ$9*Taxes!DJ$10),0)</f>
        <v>0</v>
      </c>
      <c r="DW43" s="143">
        <f ca="1">IFERROR(Costs!DK40/(1+Inputs!$G$30*Taxes!DK$9*Taxes!DK$10),0)</f>
        <v>0</v>
      </c>
      <c r="DX43" s="143">
        <f ca="1">IFERROR(Costs!DL40/(1+Inputs!$G$30*Taxes!DL$9*Taxes!DL$10),0)</f>
        <v>0</v>
      </c>
      <c r="DY43" s="143">
        <f ca="1">IFERROR(Costs!DM40/(1+Inputs!$G$30*Taxes!DM$9*Taxes!DM$10),0)</f>
        <v>0</v>
      </c>
      <c r="DZ43" s="143">
        <f ca="1">IFERROR(Costs!DN40/(1+Inputs!$G$30*Taxes!DN$9*Taxes!DN$10),0)</f>
        <v>0</v>
      </c>
      <c r="EA43" s="143">
        <f ca="1">IFERROR(Costs!DO40/(1+Inputs!$G$30*Taxes!DO$9*Taxes!DO$10),0)</f>
        <v>0</v>
      </c>
      <c r="EB43" s="143">
        <f ca="1">IFERROR(Costs!DP40/(1+Inputs!$G$30*Taxes!DP$9*Taxes!DP$10),0)</f>
        <v>0</v>
      </c>
      <c r="EC43" s="143">
        <f ca="1">IFERROR(Costs!DQ40/(1+Inputs!$G$30*Taxes!DQ$9*Taxes!DQ$10),0)</f>
        <v>0</v>
      </c>
      <c r="ED43" s="143">
        <f ca="1">IFERROR(Costs!DR40/(1+Inputs!$G$30*Taxes!DR$9*Taxes!DR$10),0)</f>
        <v>0</v>
      </c>
      <c r="EE43" s="143">
        <f ca="1">IFERROR(Costs!DS40/(1+Inputs!$G$30*Taxes!DS$9*Taxes!DS$10),0)</f>
        <v>0</v>
      </c>
      <c r="EF43" s="143">
        <f ca="1">IFERROR(Costs!DT40/(1+Inputs!$G$30*Taxes!DT$9*Taxes!DT$10),0)</f>
        <v>0</v>
      </c>
      <c r="EG43" s="143">
        <f ca="1">IFERROR(Costs!DU40/(1+Inputs!$G$30*Taxes!DU$9*Taxes!DU$10),0)</f>
        <v>0</v>
      </c>
    </row>
    <row r="44" spans="1:137" ht="12.75" customHeight="1">
      <c r="A44" s="21"/>
      <c r="B44" s="121"/>
      <c r="C44" s="21"/>
      <c r="D44" s="79"/>
      <c r="E44" s="121"/>
      <c r="F44" s="242"/>
      <c r="G44" s="178"/>
      <c r="H44" s="178"/>
      <c r="I44" s="178"/>
      <c r="J44" s="178"/>
      <c r="K44" s="178"/>
      <c r="L44" s="178"/>
      <c r="M44" s="178"/>
      <c r="N44" s="178"/>
      <c r="O44" s="178"/>
      <c r="P44" s="178"/>
      <c r="Q44" s="121"/>
      <c r="R44" s="252"/>
      <c r="S44" s="252"/>
      <c r="T44" s="252"/>
      <c r="U44" s="252"/>
      <c r="V44" s="252"/>
      <c r="W44" s="252"/>
      <c r="X44" s="252"/>
      <c r="Y44" s="252"/>
      <c r="Z44" s="252"/>
      <c r="AA44" s="252"/>
      <c r="AB44" s="252"/>
      <c r="AC44" s="252"/>
      <c r="AD44" s="252"/>
      <c r="AE44" s="252"/>
      <c r="AF44" s="252"/>
      <c r="AG44" s="252"/>
      <c r="AH44" s="252"/>
      <c r="AI44" s="252"/>
      <c r="AJ44" s="252"/>
      <c r="AK44" s="252"/>
      <c r="AL44" s="252"/>
      <c r="AM44" s="252"/>
      <c r="AN44" s="252"/>
      <c r="AO44" s="252"/>
      <c r="AP44" s="252"/>
      <c r="AQ44" s="252"/>
      <c r="AR44" s="252"/>
      <c r="AS44" s="252"/>
      <c r="AT44" s="252"/>
      <c r="AU44" s="252"/>
      <c r="AV44" s="252"/>
      <c r="AW44" s="252"/>
      <c r="AX44" s="252"/>
      <c r="AY44" s="252"/>
      <c r="AZ44" s="252"/>
      <c r="BA44" s="252"/>
      <c r="BB44" s="252"/>
      <c r="BC44" s="252"/>
      <c r="BD44" s="252"/>
      <c r="BE44" s="252"/>
      <c r="BF44" s="252"/>
      <c r="BG44" s="252"/>
      <c r="BH44" s="252"/>
      <c r="BI44" s="252"/>
      <c r="BJ44" s="252"/>
      <c r="BK44" s="252"/>
      <c r="BL44" s="252"/>
      <c r="BM44" s="252"/>
      <c r="BN44" s="252"/>
      <c r="BO44" s="252"/>
      <c r="BP44" s="252"/>
      <c r="BQ44" s="252"/>
      <c r="BR44" s="252"/>
      <c r="BS44" s="252"/>
      <c r="BT44" s="252"/>
      <c r="BU44" s="252"/>
      <c r="BV44" s="252"/>
      <c r="BW44" s="252"/>
      <c r="BX44" s="252"/>
      <c r="BY44" s="252"/>
      <c r="BZ44" s="252"/>
      <c r="CA44" s="252"/>
      <c r="CB44" s="252"/>
      <c r="CC44" s="252"/>
      <c r="CD44" s="252"/>
      <c r="CE44" s="252"/>
      <c r="CF44" s="252"/>
      <c r="CG44" s="252"/>
      <c r="CH44" s="252"/>
      <c r="CI44" s="252"/>
      <c r="CJ44" s="252"/>
      <c r="CK44" s="252"/>
      <c r="CL44" s="252"/>
      <c r="CM44" s="252"/>
      <c r="CN44" s="252"/>
      <c r="CO44" s="252"/>
      <c r="CP44" s="252"/>
      <c r="CQ44" s="252"/>
      <c r="CR44" s="252"/>
      <c r="CS44" s="252"/>
      <c r="CT44" s="252"/>
      <c r="CU44" s="252"/>
      <c r="CV44" s="252"/>
      <c r="CW44" s="252"/>
      <c r="CX44" s="252"/>
      <c r="CY44" s="252"/>
      <c r="CZ44" s="252"/>
      <c r="DA44" s="252"/>
      <c r="DB44" s="252"/>
      <c r="DC44" s="252"/>
      <c r="DD44" s="252"/>
      <c r="DE44" s="252"/>
      <c r="DF44" s="252"/>
      <c r="DG44" s="252"/>
      <c r="DH44" s="252"/>
      <c r="DI44" s="252"/>
      <c r="DJ44" s="252"/>
      <c r="DK44" s="252"/>
      <c r="DL44" s="252"/>
      <c r="DM44" s="252"/>
      <c r="DN44" s="252"/>
      <c r="DO44" s="252"/>
      <c r="DP44" s="252"/>
      <c r="DQ44" s="252"/>
      <c r="DR44" s="252"/>
      <c r="DS44" s="252"/>
      <c r="DT44" s="252"/>
      <c r="DU44" s="252"/>
      <c r="DV44" s="252"/>
      <c r="DW44" s="252"/>
      <c r="DX44" s="252"/>
      <c r="DY44" s="252"/>
      <c r="DZ44" s="252"/>
      <c r="EA44" s="252"/>
      <c r="EB44" s="252"/>
      <c r="EC44" s="252"/>
      <c r="ED44" s="252"/>
      <c r="EE44" s="252"/>
      <c r="EF44" s="252"/>
      <c r="EG44" s="252"/>
    </row>
    <row r="45" spans="1:137" ht="12.75" customHeight="1">
      <c r="A45" s="144"/>
      <c r="B45" s="249" t="s">
        <v>253</v>
      </c>
      <c r="C45" s="249"/>
      <c r="D45" s="250" t="s">
        <v>77</v>
      </c>
      <c r="E45" s="249"/>
      <c r="F45" s="243">
        <f ca="1">SUM(G45:P45)</f>
        <v>0</v>
      </c>
      <c r="G45" s="224">
        <f t="shared" ref="G45:P45" ca="1" si="35">SUMIF($R$6:$EG$6,G$6,$R45:$EG45)</f>
        <v>0</v>
      </c>
      <c r="H45" s="224">
        <f t="shared" ca="1" si="35"/>
        <v>0</v>
      </c>
      <c r="I45" s="224">
        <f t="shared" ca="1" si="35"/>
        <v>0</v>
      </c>
      <c r="J45" s="224">
        <f t="shared" ca="1" si="35"/>
        <v>0</v>
      </c>
      <c r="K45" s="224">
        <f t="shared" ca="1" si="35"/>
        <v>0</v>
      </c>
      <c r="L45" s="224">
        <f t="shared" ca="1" si="35"/>
        <v>0</v>
      </c>
      <c r="M45" s="224">
        <f t="shared" ca="1" si="35"/>
        <v>0</v>
      </c>
      <c r="N45" s="224">
        <f t="shared" ca="1" si="35"/>
        <v>0</v>
      </c>
      <c r="O45" s="224">
        <f t="shared" ca="1" si="35"/>
        <v>0</v>
      </c>
      <c r="P45" s="224">
        <f t="shared" ca="1" si="35"/>
        <v>0</v>
      </c>
      <c r="Q45" s="249"/>
      <c r="R45" s="224">
        <f t="shared" ref="R45:EG45" ca="1" si="36">R26-R29</f>
        <v>0</v>
      </c>
      <c r="S45" s="224">
        <f t="shared" ca="1" si="36"/>
        <v>0</v>
      </c>
      <c r="T45" s="224">
        <f t="shared" ca="1" si="36"/>
        <v>0</v>
      </c>
      <c r="U45" s="224">
        <f t="shared" ca="1" si="36"/>
        <v>0</v>
      </c>
      <c r="V45" s="224">
        <f t="shared" ca="1" si="36"/>
        <v>0</v>
      </c>
      <c r="W45" s="224">
        <f t="shared" ca="1" si="36"/>
        <v>0</v>
      </c>
      <c r="X45" s="224">
        <f t="shared" ca="1" si="36"/>
        <v>0</v>
      </c>
      <c r="Y45" s="224">
        <f t="shared" ca="1" si="36"/>
        <v>0</v>
      </c>
      <c r="Z45" s="224">
        <f t="shared" ca="1" si="36"/>
        <v>0</v>
      </c>
      <c r="AA45" s="224">
        <f t="shared" ca="1" si="36"/>
        <v>0</v>
      </c>
      <c r="AB45" s="224">
        <f t="shared" ca="1" si="36"/>
        <v>0</v>
      </c>
      <c r="AC45" s="224">
        <f t="shared" ca="1" si="36"/>
        <v>0</v>
      </c>
      <c r="AD45" s="224">
        <f t="shared" ca="1" si="36"/>
        <v>0</v>
      </c>
      <c r="AE45" s="224">
        <f t="shared" ca="1" si="36"/>
        <v>0</v>
      </c>
      <c r="AF45" s="224">
        <f t="shared" ca="1" si="36"/>
        <v>0</v>
      </c>
      <c r="AG45" s="224">
        <f t="shared" ca="1" si="36"/>
        <v>0</v>
      </c>
      <c r="AH45" s="224">
        <f t="shared" ca="1" si="36"/>
        <v>0</v>
      </c>
      <c r="AI45" s="224">
        <f t="shared" ca="1" si="36"/>
        <v>0</v>
      </c>
      <c r="AJ45" s="224">
        <f t="shared" ca="1" si="36"/>
        <v>0</v>
      </c>
      <c r="AK45" s="224">
        <f t="shared" ca="1" si="36"/>
        <v>0</v>
      </c>
      <c r="AL45" s="224">
        <f t="shared" ca="1" si="36"/>
        <v>0</v>
      </c>
      <c r="AM45" s="224">
        <f t="shared" ca="1" si="36"/>
        <v>0</v>
      </c>
      <c r="AN45" s="224">
        <f t="shared" ca="1" si="36"/>
        <v>0</v>
      </c>
      <c r="AO45" s="224">
        <f t="shared" ca="1" si="36"/>
        <v>0</v>
      </c>
      <c r="AP45" s="224">
        <f t="shared" ca="1" si="36"/>
        <v>0</v>
      </c>
      <c r="AQ45" s="224">
        <f t="shared" ca="1" si="36"/>
        <v>0</v>
      </c>
      <c r="AR45" s="224">
        <f t="shared" ca="1" si="36"/>
        <v>0</v>
      </c>
      <c r="AS45" s="224">
        <f t="shared" ca="1" si="36"/>
        <v>0</v>
      </c>
      <c r="AT45" s="224">
        <f t="shared" ca="1" si="36"/>
        <v>0</v>
      </c>
      <c r="AU45" s="224">
        <f t="shared" ca="1" si="36"/>
        <v>0</v>
      </c>
      <c r="AV45" s="224">
        <f t="shared" ca="1" si="36"/>
        <v>0</v>
      </c>
      <c r="AW45" s="224">
        <f t="shared" ca="1" si="36"/>
        <v>0</v>
      </c>
      <c r="AX45" s="224">
        <f t="shared" ca="1" si="36"/>
        <v>0</v>
      </c>
      <c r="AY45" s="224">
        <f t="shared" ca="1" si="36"/>
        <v>0</v>
      </c>
      <c r="AZ45" s="224">
        <f t="shared" ca="1" si="36"/>
        <v>0</v>
      </c>
      <c r="BA45" s="224">
        <f t="shared" ca="1" si="36"/>
        <v>0</v>
      </c>
      <c r="BB45" s="224">
        <f t="shared" ca="1" si="36"/>
        <v>0</v>
      </c>
      <c r="BC45" s="224">
        <f t="shared" ca="1" si="36"/>
        <v>0</v>
      </c>
      <c r="BD45" s="224">
        <f t="shared" ca="1" si="36"/>
        <v>0</v>
      </c>
      <c r="BE45" s="224">
        <f t="shared" ca="1" si="36"/>
        <v>0</v>
      </c>
      <c r="BF45" s="224">
        <f t="shared" ca="1" si="36"/>
        <v>0</v>
      </c>
      <c r="BG45" s="224">
        <f t="shared" ca="1" si="36"/>
        <v>0</v>
      </c>
      <c r="BH45" s="224">
        <f t="shared" ca="1" si="36"/>
        <v>0</v>
      </c>
      <c r="BI45" s="224">
        <f t="shared" ca="1" si="36"/>
        <v>0</v>
      </c>
      <c r="BJ45" s="224">
        <f t="shared" ca="1" si="36"/>
        <v>0</v>
      </c>
      <c r="BK45" s="224">
        <f t="shared" ca="1" si="36"/>
        <v>0</v>
      </c>
      <c r="BL45" s="224">
        <f t="shared" ca="1" si="36"/>
        <v>0</v>
      </c>
      <c r="BM45" s="224">
        <f t="shared" ca="1" si="36"/>
        <v>0</v>
      </c>
      <c r="BN45" s="224">
        <f t="shared" ca="1" si="36"/>
        <v>0</v>
      </c>
      <c r="BO45" s="224">
        <f t="shared" ca="1" si="36"/>
        <v>0</v>
      </c>
      <c r="BP45" s="224">
        <f t="shared" ca="1" si="36"/>
        <v>0</v>
      </c>
      <c r="BQ45" s="224">
        <f t="shared" ca="1" si="36"/>
        <v>0</v>
      </c>
      <c r="BR45" s="224">
        <f t="shared" ca="1" si="36"/>
        <v>0</v>
      </c>
      <c r="BS45" s="224">
        <f t="shared" ca="1" si="36"/>
        <v>0</v>
      </c>
      <c r="BT45" s="224">
        <f t="shared" ca="1" si="36"/>
        <v>0</v>
      </c>
      <c r="BU45" s="224">
        <f t="shared" ca="1" si="36"/>
        <v>0</v>
      </c>
      <c r="BV45" s="224">
        <f t="shared" ca="1" si="36"/>
        <v>0</v>
      </c>
      <c r="BW45" s="224">
        <f t="shared" ca="1" si="36"/>
        <v>0</v>
      </c>
      <c r="BX45" s="224">
        <f t="shared" ca="1" si="36"/>
        <v>0</v>
      </c>
      <c r="BY45" s="224">
        <f t="shared" ca="1" si="36"/>
        <v>0</v>
      </c>
      <c r="BZ45" s="224">
        <f t="shared" ca="1" si="36"/>
        <v>0</v>
      </c>
      <c r="CA45" s="224">
        <f t="shared" ca="1" si="36"/>
        <v>0</v>
      </c>
      <c r="CB45" s="224">
        <f t="shared" ca="1" si="36"/>
        <v>0</v>
      </c>
      <c r="CC45" s="224">
        <f t="shared" ca="1" si="36"/>
        <v>0</v>
      </c>
      <c r="CD45" s="224">
        <f t="shared" ca="1" si="36"/>
        <v>0</v>
      </c>
      <c r="CE45" s="224">
        <f t="shared" ca="1" si="36"/>
        <v>0</v>
      </c>
      <c r="CF45" s="224">
        <f t="shared" ca="1" si="36"/>
        <v>0</v>
      </c>
      <c r="CG45" s="224">
        <f t="shared" ca="1" si="36"/>
        <v>0</v>
      </c>
      <c r="CH45" s="224">
        <f t="shared" ca="1" si="36"/>
        <v>0</v>
      </c>
      <c r="CI45" s="224">
        <f t="shared" ca="1" si="36"/>
        <v>0</v>
      </c>
      <c r="CJ45" s="224">
        <f t="shared" ca="1" si="36"/>
        <v>0</v>
      </c>
      <c r="CK45" s="224">
        <f t="shared" ca="1" si="36"/>
        <v>0</v>
      </c>
      <c r="CL45" s="224">
        <f t="shared" ca="1" si="36"/>
        <v>0</v>
      </c>
      <c r="CM45" s="224">
        <f t="shared" ca="1" si="36"/>
        <v>0</v>
      </c>
      <c r="CN45" s="224">
        <f t="shared" ca="1" si="36"/>
        <v>0</v>
      </c>
      <c r="CO45" s="224">
        <f t="shared" ca="1" si="36"/>
        <v>0</v>
      </c>
      <c r="CP45" s="224">
        <f t="shared" ca="1" si="36"/>
        <v>0</v>
      </c>
      <c r="CQ45" s="224">
        <f t="shared" ca="1" si="36"/>
        <v>0</v>
      </c>
      <c r="CR45" s="224">
        <f t="shared" ca="1" si="36"/>
        <v>0</v>
      </c>
      <c r="CS45" s="224">
        <f t="shared" ca="1" si="36"/>
        <v>0</v>
      </c>
      <c r="CT45" s="224">
        <f t="shared" ca="1" si="36"/>
        <v>0</v>
      </c>
      <c r="CU45" s="224">
        <f t="shared" ca="1" si="36"/>
        <v>0</v>
      </c>
      <c r="CV45" s="224">
        <f t="shared" ca="1" si="36"/>
        <v>0</v>
      </c>
      <c r="CW45" s="224">
        <f t="shared" ca="1" si="36"/>
        <v>0</v>
      </c>
      <c r="CX45" s="224">
        <f t="shared" ca="1" si="36"/>
        <v>0</v>
      </c>
      <c r="CY45" s="224">
        <f t="shared" ca="1" si="36"/>
        <v>0</v>
      </c>
      <c r="CZ45" s="224">
        <f t="shared" ca="1" si="36"/>
        <v>0</v>
      </c>
      <c r="DA45" s="224">
        <f t="shared" ca="1" si="36"/>
        <v>0</v>
      </c>
      <c r="DB45" s="224">
        <f t="shared" ca="1" si="36"/>
        <v>0</v>
      </c>
      <c r="DC45" s="224">
        <f t="shared" ca="1" si="36"/>
        <v>0</v>
      </c>
      <c r="DD45" s="224">
        <f t="shared" ca="1" si="36"/>
        <v>0</v>
      </c>
      <c r="DE45" s="224">
        <f t="shared" ca="1" si="36"/>
        <v>0</v>
      </c>
      <c r="DF45" s="224">
        <f t="shared" ca="1" si="36"/>
        <v>0</v>
      </c>
      <c r="DG45" s="224">
        <f t="shared" ca="1" si="36"/>
        <v>0</v>
      </c>
      <c r="DH45" s="224">
        <f t="shared" ca="1" si="36"/>
        <v>0</v>
      </c>
      <c r="DI45" s="224">
        <f t="shared" ca="1" si="36"/>
        <v>0</v>
      </c>
      <c r="DJ45" s="224">
        <f t="shared" ca="1" si="36"/>
        <v>0</v>
      </c>
      <c r="DK45" s="224">
        <f t="shared" ca="1" si="36"/>
        <v>0</v>
      </c>
      <c r="DL45" s="224">
        <f t="shared" ca="1" si="36"/>
        <v>0</v>
      </c>
      <c r="DM45" s="224">
        <f t="shared" ca="1" si="36"/>
        <v>0</v>
      </c>
      <c r="DN45" s="224">
        <f t="shared" ca="1" si="36"/>
        <v>0</v>
      </c>
      <c r="DO45" s="224">
        <f t="shared" ca="1" si="36"/>
        <v>0</v>
      </c>
      <c r="DP45" s="224">
        <f t="shared" ca="1" si="36"/>
        <v>0</v>
      </c>
      <c r="DQ45" s="224">
        <f t="shared" ca="1" si="36"/>
        <v>0</v>
      </c>
      <c r="DR45" s="224">
        <f t="shared" ca="1" si="36"/>
        <v>0</v>
      </c>
      <c r="DS45" s="224">
        <f t="shared" ca="1" si="36"/>
        <v>0</v>
      </c>
      <c r="DT45" s="224">
        <f t="shared" ca="1" si="36"/>
        <v>0</v>
      </c>
      <c r="DU45" s="224">
        <f t="shared" ca="1" si="36"/>
        <v>0</v>
      </c>
      <c r="DV45" s="224">
        <f t="shared" ca="1" si="36"/>
        <v>0</v>
      </c>
      <c r="DW45" s="224">
        <f t="shared" ca="1" si="36"/>
        <v>0</v>
      </c>
      <c r="DX45" s="224">
        <f t="shared" ca="1" si="36"/>
        <v>0</v>
      </c>
      <c r="DY45" s="224">
        <f t="shared" ca="1" si="36"/>
        <v>0</v>
      </c>
      <c r="DZ45" s="224">
        <f t="shared" ca="1" si="36"/>
        <v>0</v>
      </c>
      <c r="EA45" s="224">
        <f t="shared" ca="1" si="36"/>
        <v>0</v>
      </c>
      <c r="EB45" s="224">
        <f t="shared" ca="1" si="36"/>
        <v>0</v>
      </c>
      <c r="EC45" s="224">
        <f t="shared" ca="1" si="36"/>
        <v>0</v>
      </c>
      <c r="ED45" s="224">
        <f t="shared" ca="1" si="36"/>
        <v>0</v>
      </c>
      <c r="EE45" s="224">
        <f t="shared" ca="1" si="36"/>
        <v>0</v>
      </c>
      <c r="EF45" s="224">
        <f t="shared" ca="1" si="36"/>
        <v>0</v>
      </c>
      <c r="EG45" s="224">
        <f t="shared" ca="1" si="36"/>
        <v>0</v>
      </c>
    </row>
    <row r="46" spans="1:137" ht="12.75" customHeight="1">
      <c r="A46" s="21"/>
      <c r="B46" s="140" t="s">
        <v>455</v>
      </c>
      <c r="C46" s="121"/>
      <c r="D46" s="245" t="s">
        <v>115</v>
      </c>
      <c r="E46" s="121"/>
      <c r="F46" s="146" t="str">
        <f t="shared" ref="F46:P46" ca="1" si="37">IF(F10=0,"n/a",F45/F10)</f>
        <v>n/a</v>
      </c>
      <c r="G46" s="147" t="str">
        <f t="shared" ca="1" si="37"/>
        <v>n/a</v>
      </c>
      <c r="H46" s="147" t="str">
        <f t="shared" ca="1" si="37"/>
        <v>n/a</v>
      </c>
      <c r="I46" s="147" t="str">
        <f t="shared" ca="1" si="37"/>
        <v>n/a</v>
      </c>
      <c r="J46" s="147" t="str">
        <f t="shared" ca="1" si="37"/>
        <v>n/a</v>
      </c>
      <c r="K46" s="147" t="str">
        <f t="shared" ca="1" si="37"/>
        <v>n/a</v>
      </c>
      <c r="L46" s="147" t="str">
        <f t="shared" ca="1" si="37"/>
        <v>n/a</v>
      </c>
      <c r="M46" s="147" t="str">
        <f t="shared" ca="1" si="37"/>
        <v>n/a</v>
      </c>
      <c r="N46" s="147" t="str">
        <f t="shared" ca="1" si="37"/>
        <v>n/a</v>
      </c>
      <c r="O46" s="147" t="str">
        <f t="shared" ca="1" si="37"/>
        <v>n/a</v>
      </c>
      <c r="P46" s="147" t="str">
        <f t="shared" ca="1" si="37"/>
        <v>n/a</v>
      </c>
      <c r="Q46" s="147"/>
      <c r="R46" s="147" t="str">
        <f t="shared" ref="R46:EG46" ca="1" si="38">IF(R10=0,"n/a",R45/R10)</f>
        <v>n/a</v>
      </c>
      <c r="S46" s="147" t="str">
        <f t="shared" ca="1" si="38"/>
        <v>n/a</v>
      </c>
      <c r="T46" s="147" t="str">
        <f t="shared" ca="1" si="38"/>
        <v>n/a</v>
      </c>
      <c r="U46" s="147" t="str">
        <f t="shared" ca="1" si="38"/>
        <v>n/a</v>
      </c>
      <c r="V46" s="147" t="str">
        <f t="shared" ca="1" si="38"/>
        <v>n/a</v>
      </c>
      <c r="W46" s="147" t="str">
        <f t="shared" ca="1" si="38"/>
        <v>n/a</v>
      </c>
      <c r="X46" s="147" t="str">
        <f t="shared" ca="1" si="38"/>
        <v>n/a</v>
      </c>
      <c r="Y46" s="147" t="str">
        <f t="shared" ca="1" si="38"/>
        <v>n/a</v>
      </c>
      <c r="Z46" s="147" t="str">
        <f t="shared" ca="1" si="38"/>
        <v>n/a</v>
      </c>
      <c r="AA46" s="147" t="str">
        <f t="shared" ca="1" si="38"/>
        <v>n/a</v>
      </c>
      <c r="AB46" s="147" t="str">
        <f t="shared" ca="1" si="38"/>
        <v>n/a</v>
      </c>
      <c r="AC46" s="147" t="str">
        <f t="shared" ca="1" si="38"/>
        <v>n/a</v>
      </c>
      <c r="AD46" s="147" t="str">
        <f t="shared" ca="1" si="38"/>
        <v>n/a</v>
      </c>
      <c r="AE46" s="147" t="str">
        <f t="shared" ca="1" si="38"/>
        <v>n/a</v>
      </c>
      <c r="AF46" s="147" t="str">
        <f t="shared" ca="1" si="38"/>
        <v>n/a</v>
      </c>
      <c r="AG46" s="147" t="str">
        <f t="shared" ca="1" si="38"/>
        <v>n/a</v>
      </c>
      <c r="AH46" s="147" t="str">
        <f t="shared" ca="1" si="38"/>
        <v>n/a</v>
      </c>
      <c r="AI46" s="147" t="str">
        <f t="shared" ca="1" si="38"/>
        <v>n/a</v>
      </c>
      <c r="AJ46" s="147" t="str">
        <f t="shared" ca="1" si="38"/>
        <v>n/a</v>
      </c>
      <c r="AK46" s="147" t="str">
        <f t="shared" ca="1" si="38"/>
        <v>n/a</v>
      </c>
      <c r="AL46" s="147" t="str">
        <f t="shared" ca="1" si="38"/>
        <v>n/a</v>
      </c>
      <c r="AM46" s="147" t="str">
        <f t="shared" ca="1" si="38"/>
        <v>n/a</v>
      </c>
      <c r="AN46" s="147" t="str">
        <f t="shared" ca="1" si="38"/>
        <v>n/a</v>
      </c>
      <c r="AO46" s="147" t="str">
        <f t="shared" ca="1" si="38"/>
        <v>n/a</v>
      </c>
      <c r="AP46" s="147" t="str">
        <f t="shared" ca="1" si="38"/>
        <v>n/a</v>
      </c>
      <c r="AQ46" s="147" t="str">
        <f t="shared" ca="1" si="38"/>
        <v>n/a</v>
      </c>
      <c r="AR46" s="147" t="str">
        <f t="shared" ca="1" si="38"/>
        <v>n/a</v>
      </c>
      <c r="AS46" s="147" t="str">
        <f t="shared" ca="1" si="38"/>
        <v>n/a</v>
      </c>
      <c r="AT46" s="147" t="str">
        <f t="shared" ca="1" si="38"/>
        <v>n/a</v>
      </c>
      <c r="AU46" s="147" t="str">
        <f t="shared" ca="1" si="38"/>
        <v>n/a</v>
      </c>
      <c r="AV46" s="147" t="str">
        <f t="shared" ca="1" si="38"/>
        <v>n/a</v>
      </c>
      <c r="AW46" s="147" t="str">
        <f t="shared" ca="1" si="38"/>
        <v>n/a</v>
      </c>
      <c r="AX46" s="147" t="str">
        <f t="shared" ca="1" si="38"/>
        <v>n/a</v>
      </c>
      <c r="AY46" s="147" t="str">
        <f t="shared" ca="1" si="38"/>
        <v>n/a</v>
      </c>
      <c r="AZ46" s="147" t="str">
        <f t="shared" ca="1" si="38"/>
        <v>n/a</v>
      </c>
      <c r="BA46" s="147" t="str">
        <f t="shared" ca="1" si="38"/>
        <v>n/a</v>
      </c>
      <c r="BB46" s="147" t="str">
        <f t="shared" ca="1" si="38"/>
        <v>n/a</v>
      </c>
      <c r="BC46" s="147" t="str">
        <f t="shared" ca="1" si="38"/>
        <v>n/a</v>
      </c>
      <c r="BD46" s="147" t="str">
        <f t="shared" ca="1" si="38"/>
        <v>n/a</v>
      </c>
      <c r="BE46" s="147" t="str">
        <f t="shared" ca="1" si="38"/>
        <v>n/a</v>
      </c>
      <c r="BF46" s="147" t="str">
        <f t="shared" ca="1" si="38"/>
        <v>n/a</v>
      </c>
      <c r="BG46" s="147" t="str">
        <f t="shared" ca="1" si="38"/>
        <v>n/a</v>
      </c>
      <c r="BH46" s="147" t="str">
        <f t="shared" ca="1" si="38"/>
        <v>n/a</v>
      </c>
      <c r="BI46" s="147" t="str">
        <f t="shared" ca="1" si="38"/>
        <v>n/a</v>
      </c>
      <c r="BJ46" s="147" t="str">
        <f t="shared" ca="1" si="38"/>
        <v>n/a</v>
      </c>
      <c r="BK46" s="147" t="str">
        <f t="shared" ca="1" si="38"/>
        <v>n/a</v>
      </c>
      <c r="BL46" s="147" t="str">
        <f t="shared" ca="1" si="38"/>
        <v>n/a</v>
      </c>
      <c r="BM46" s="147" t="str">
        <f t="shared" ca="1" si="38"/>
        <v>n/a</v>
      </c>
      <c r="BN46" s="147" t="str">
        <f t="shared" ca="1" si="38"/>
        <v>n/a</v>
      </c>
      <c r="BO46" s="147" t="str">
        <f t="shared" ca="1" si="38"/>
        <v>n/a</v>
      </c>
      <c r="BP46" s="147" t="str">
        <f t="shared" ca="1" si="38"/>
        <v>n/a</v>
      </c>
      <c r="BQ46" s="147" t="str">
        <f t="shared" ca="1" si="38"/>
        <v>n/a</v>
      </c>
      <c r="BR46" s="147" t="str">
        <f t="shared" ca="1" si="38"/>
        <v>n/a</v>
      </c>
      <c r="BS46" s="147" t="str">
        <f t="shared" ca="1" si="38"/>
        <v>n/a</v>
      </c>
      <c r="BT46" s="147" t="str">
        <f t="shared" ca="1" si="38"/>
        <v>n/a</v>
      </c>
      <c r="BU46" s="147" t="str">
        <f t="shared" ca="1" si="38"/>
        <v>n/a</v>
      </c>
      <c r="BV46" s="147" t="str">
        <f t="shared" ca="1" si="38"/>
        <v>n/a</v>
      </c>
      <c r="BW46" s="147" t="str">
        <f t="shared" ca="1" si="38"/>
        <v>n/a</v>
      </c>
      <c r="BX46" s="147" t="str">
        <f t="shared" ca="1" si="38"/>
        <v>n/a</v>
      </c>
      <c r="BY46" s="147" t="str">
        <f t="shared" ca="1" si="38"/>
        <v>n/a</v>
      </c>
      <c r="BZ46" s="147" t="str">
        <f t="shared" ca="1" si="38"/>
        <v>n/a</v>
      </c>
      <c r="CA46" s="147" t="str">
        <f t="shared" ca="1" si="38"/>
        <v>n/a</v>
      </c>
      <c r="CB46" s="147" t="str">
        <f t="shared" ca="1" si="38"/>
        <v>n/a</v>
      </c>
      <c r="CC46" s="147" t="str">
        <f t="shared" ca="1" si="38"/>
        <v>n/a</v>
      </c>
      <c r="CD46" s="147" t="str">
        <f t="shared" ca="1" si="38"/>
        <v>n/a</v>
      </c>
      <c r="CE46" s="147" t="str">
        <f t="shared" ca="1" si="38"/>
        <v>n/a</v>
      </c>
      <c r="CF46" s="147" t="str">
        <f t="shared" ca="1" si="38"/>
        <v>n/a</v>
      </c>
      <c r="CG46" s="147" t="str">
        <f t="shared" ca="1" si="38"/>
        <v>n/a</v>
      </c>
      <c r="CH46" s="147" t="str">
        <f t="shared" ca="1" si="38"/>
        <v>n/a</v>
      </c>
      <c r="CI46" s="147" t="str">
        <f t="shared" ca="1" si="38"/>
        <v>n/a</v>
      </c>
      <c r="CJ46" s="147" t="str">
        <f t="shared" ca="1" si="38"/>
        <v>n/a</v>
      </c>
      <c r="CK46" s="147" t="str">
        <f t="shared" ca="1" si="38"/>
        <v>n/a</v>
      </c>
      <c r="CL46" s="147" t="str">
        <f t="shared" ca="1" si="38"/>
        <v>n/a</v>
      </c>
      <c r="CM46" s="147" t="str">
        <f t="shared" ca="1" si="38"/>
        <v>n/a</v>
      </c>
      <c r="CN46" s="147" t="str">
        <f t="shared" ca="1" si="38"/>
        <v>n/a</v>
      </c>
      <c r="CO46" s="147" t="str">
        <f t="shared" ca="1" si="38"/>
        <v>n/a</v>
      </c>
      <c r="CP46" s="147" t="str">
        <f t="shared" ca="1" si="38"/>
        <v>n/a</v>
      </c>
      <c r="CQ46" s="147" t="str">
        <f t="shared" ca="1" si="38"/>
        <v>n/a</v>
      </c>
      <c r="CR46" s="147" t="str">
        <f t="shared" ca="1" si="38"/>
        <v>n/a</v>
      </c>
      <c r="CS46" s="147" t="str">
        <f t="shared" ca="1" si="38"/>
        <v>n/a</v>
      </c>
      <c r="CT46" s="147" t="str">
        <f t="shared" ca="1" si="38"/>
        <v>n/a</v>
      </c>
      <c r="CU46" s="147" t="str">
        <f t="shared" ca="1" si="38"/>
        <v>n/a</v>
      </c>
      <c r="CV46" s="147" t="str">
        <f t="shared" ca="1" si="38"/>
        <v>n/a</v>
      </c>
      <c r="CW46" s="147" t="str">
        <f t="shared" ca="1" si="38"/>
        <v>n/a</v>
      </c>
      <c r="CX46" s="147" t="str">
        <f t="shared" ca="1" si="38"/>
        <v>n/a</v>
      </c>
      <c r="CY46" s="147" t="str">
        <f t="shared" ca="1" si="38"/>
        <v>n/a</v>
      </c>
      <c r="CZ46" s="147" t="str">
        <f t="shared" ca="1" si="38"/>
        <v>n/a</v>
      </c>
      <c r="DA46" s="147" t="str">
        <f t="shared" ca="1" si="38"/>
        <v>n/a</v>
      </c>
      <c r="DB46" s="147" t="str">
        <f t="shared" ca="1" si="38"/>
        <v>n/a</v>
      </c>
      <c r="DC46" s="147" t="str">
        <f t="shared" ca="1" si="38"/>
        <v>n/a</v>
      </c>
      <c r="DD46" s="147" t="str">
        <f t="shared" ca="1" si="38"/>
        <v>n/a</v>
      </c>
      <c r="DE46" s="147" t="str">
        <f t="shared" ca="1" si="38"/>
        <v>n/a</v>
      </c>
      <c r="DF46" s="147" t="str">
        <f t="shared" ca="1" si="38"/>
        <v>n/a</v>
      </c>
      <c r="DG46" s="147" t="str">
        <f t="shared" ca="1" si="38"/>
        <v>n/a</v>
      </c>
      <c r="DH46" s="147" t="str">
        <f t="shared" ca="1" si="38"/>
        <v>n/a</v>
      </c>
      <c r="DI46" s="147" t="str">
        <f t="shared" ca="1" si="38"/>
        <v>n/a</v>
      </c>
      <c r="DJ46" s="147" t="str">
        <f t="shared" ca="1" si="38"/>
        <v>n/a</v>
      </c>
      <c r="DK46" s="147" t="str">
        <f t="shared" ca="1" si="38"/>
        <v>n/a</v>
      </c>
      <c r="DL46" s="147" t="str">
        <f t="shared" ca="1" si="38"/>
        <v>n/a</v>
      </c>
      <c r="DM46" s="147" t="str">
        <f t="shared" ca="1" si="38"/>
        <v>n/a</v>
      </c>
      <c r="DN46" s="147" t="str">
        <f t="shared" ca="1" si="38"/>
        <v>n/a</v>
      </c>
      <c r="DO46" s="147" t="str">
        <f t="shared" ca="1" si="38"/>
        <v>n/a</v>
      </c>
      <c r="DP46" s="147" t="str">
        <f t="shared" ca="1" si="38"/>
        <v>n/a</v>
      </c>
      <c r="DQ46" s="147" t="str">
        <f t="shared" ca="1" si="38"/>
        <v>n/a</v>
      </c>
      <c r="DR46" s="147" t="str">
        <f t="shared" ca="1" si="38"/>
        <v>n/a</v>
      </c>
      <c r="DS46" s="147" t="str">
        <f t="shared" ca="1" si="38"/>
        <v>n/a</v>
      </c>
      <c r="DT46" s="147" t="str">
        <f t="shared" ca="1" si="38"/>
        <v>n/a</v>
      </c>
      <c r="DU46" s="147" t="str">
        <f t="shared" ca="1" si="38"/>
        <v>n/a</v>
      </c>
      <c r="DV46" s="147" t="str">
        <f t="shared" ca="1" si="38"/>
        <v>n/a</v>
      </c>
      <c r="DW46" s="147" t="str">
        <f t="shared" ca="1" si="38"/>
        <v>n/a</v>
      </c>
      <c r="DX46" s="147" t="str">
        <f t="shared" ca="1" si="38"/>
        <v>n/a</v>
      </c>
      <c r="DY46" s="147" t="str">
        <f t="shared" ca="1" si="38"/>
        <v>n/a</v>
      </c>
      <c r="DZ46" s="147" t="str">
        <f t="shared" ca="1" si="38"/>
        <v>n/a</v>
      </c>
      <c r="EA46" s="147" t="str">
        <f t="shared" ca="1" si="38"/>
        <v>n/a</v>
      </c>
      <c r="EB46" s="147" t="str">
        <f t="shared" ca="1" si="38"/>
        <v>n/a</v>
      </c>
      <c r="EC46" s="147" t="str">
        <f t="shared" ca="1" si="38"/>
        <v>n/a</v>
      </c>
      <c r="ED46" s="147" t="str">
        <f t="shared" ca="1" si="38"/>
        <v>n/a</v>
      </c>
      <c r="EE46" s="147" t="str">
        <f t="shared" ca="1" si="38"/>
        <v>n/a</v>
      </c>
      <c r="EF46" s="147" t="str">
        <f t="shared" ca="1" si="38"/>
        <v>n/a</v>
      </c>
      <c r="EG46" s="147" t="str">
        <f t="shared" ca="1" si="38"/>
        <v>n/a</v>
      </c>
    </row>
    <row r="47" spans="1:137" ht="6" customHeight="1">
      <c r="A47" s="21"/>
      <c r="B47" s="121"/>
      <c r="C47" s="121"/>
      <c r="D47" s="237"/>
      <c r="E47" s="121"/>
      <c r="F47" s="238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21"/>
      <c r="AD47" s="121"/>
      <c r="AE47" s="121"/>
      <c r="AF47" s="121"/>
      <c r="AG47" s="121"/>
      <c r="AH47" s="121"/>
      <c r="AI47" s="121"/>
      <c r="AJ47" s="121"/>
      <c r="AK47" s="121"/>
      <c r="AL47" s="121"/>
      <c r="AM47" s="121"/>
      <c r="AN47" s="121"/>
      <c r="AO47" s="121"/>
      <c r="AP47" s="121"/>
      <c r="AQ47" s="121"/>
      <c r="AR47" s="121"/>
      <c r="AS47" s="121"/>
      <c r="AT47" s="121"/>
      <c r="AU47" s="121"/>
      <c r="AV47" s="121"/>
      <c r="AW47" s="121"/>
      <c r="AX47" s="121"/>
      <c r="AY47" s="121"/>
      <c r="AZ47" s="121"/>
      <c r="BA47" s="121"/>
      <c r="BB47" s="121"/>
      <c r="BC47" s="121"/>
      <c r="BD47" s="121"/>
      <c r="BE47" s="121"/>
      <c r="BF47" s="121"/>
      <c r="BG47" s="121"/>
      <c r="BH47" s="121"/>
      <c r="BI47" s="121"/>
      <c r="BJ47" s="121"/>
      <c r="BK47" s="121"/>
      <c r="BL47" s="121"/>
      <c r="BM47" s="121"/>
      <c r="BN47" s="121"/>
      <c r="BO47" s="121"/>
      <c r="BP47" s="121"/>
      <c r="BQ47" s="121"/>
      <c r="BR47" s="121"/>
      <c r="BS47" s="121"/>
      <c r="BT47" s="121"/>
      <c r="BU47" s="121"/>
      <c r="BV47" s="121"/>
      <c r="BW47" s="121"/>
      <c r="BX47" s="121"/>
      <c r="BY47" s="121"/>
      <c r="BZ47" s="121"/>
      <c r="CA47" s="121"/>
      <c r="CB47" s="121"/>
      <c r="CC47" s="121"/>
      <c r="CD47" s="121"/>
      <c r="CE47" s="121"/>
      <c r="CF47" s="121"/>
      <c r="CG47" s="121"/>
      <c r="CH47" s="121"/>
      <c r="CI47" s="121"/>
      <c r="CJ47" s="121"/>
      <c r="CK47" s="121"/>
      <c r="CL47" s="121"/>
      <c r="CM47" s="121"/>
      <c r="CN47" s="121"/>
      <c r="CO47" s="121"/>
      <c r="CP47" s="121"/>
      <c r="CQ47" s="121"/>
      <c r="CR47" s="121"/>
      <c r="CS47" s="121"/>
      <c r="CT47" s="121"/>
      <c r="CU47" s="121"/>
      <c r="CV47" s="121"/>
      <c r="CW47" s="121"/>
      <c r="CX47" s="121"/>
      <c r="CY47" s="121"/>
      <c r="CZ47" s="121"/>
      <c r="DA47" s="121"/>
      <c r="DB47" s="121"/>
      <c r="DC47" s="121"/>
      <c r="DD47" s="121"/>
      <c r="DE47" s="121"/>
      <c r="DF47" s="121"/>
      <c r="DG47" s="121"/>
      <c r="DH47" s="121"/>
      <c r="DI47" s="121"/>
      <c r="DJ47" s="121"/>
      <c r="DK47" s="121"/>
      <c r="DL47" s="121"/>
      <c r="DM47" s="121"/>
      <c r="DN47" s="121"/>
      <c r="DO47" s="121"/>
      <c r="DP47" s="121"/>
      <c r="DQ47" s="121"/>
      <c r="DR47" s="121"/>
      <c r="DS47" s="121"/>
      <c r="DT47" s="121"/>
      <c r="DU47" s="121"/>
      <c r="DV47" s="121"/>
      <c r="DW47" s="121"/>
      <c r="DX47" s="121"/>
      <c r="DY47" s="121"/>
      <c r="DZ47" s="121"/>
      <c r="EA47" s="121"/>
      <c r="EB47" s="121"/>
      <c r="EC47" s="121"/>
      <c r="ED47" s="121"/>
      <c r="EE47" s="121"/>
      <c r="EF47" s="121"/>
      <c r="EG47" s="121"/>
    </row>
    <row r="48" spans="1:137" ht="12" customHeight="1">
      <c r="A48" s="21"/>
      <c r="B48" s="121"/>
      <c r="C48" s="21" t="s">
        <v>332</v>
      </c>
      <c r="D48" s="79" t="s">
        <v>77</v>
      </c>
      <c r="E48" s="121"/>
      <c r="F48" s="242">
        <f ca="1">SUM(G48:P48)</f>
        <v>1832.2211368274698</v>
      </c>
      <c r="G48" s="76">
        <f t="shared" ref="G48:P48" ca="1" si="39">SUMIF($R$6:$EG$6,G$6,$R48:$EG48)</f>
        <v>81.166666666666657</v>
      </c>
      <c r="H48" s="76">
        <f t="shared" ca="1" si="39"/>
        <v>101.52416666666666</v>
      </c>
      <c r="I48" s="76">
        <f t="shared" ca="1" si="39"/>
        <v>122.68513333333333</v>
      </c>
      <c r="J48" s="76">
        <f t="shared" ca="1" si="39"/>
        <v>144.69253866666662</v>
      </c>
      <c r="K48" s="76">
        <f t="shared" ca="1" si="39"/>
        <v>167.58024021333327</v>
      </c>
      <c r="L48" s="76">
        <f t="shared" ca="1" si="39"/>
        <v>191.38344982186658</v>
      </c>
      <c r="M48" s="76">
        <f t="shared" ca="1" si="39"/>
        <v>216.13878781474114</v>
      </c>
      <c r="N48" s="76">
        <f t="shared" ca="1" si="39"/>
        <v>241.88433932733071</v>
      </c>
      <c r="O48" s="76">
        <f t="shared" ca="1" si="39"/>
        <v>268.65971290042393</v>
      </c>
      <c r="P48" s="76">
        <f t="shared" ca="1" si="39"/>
        <v>296.50610141644086</v>
      </c>
      <c r="Q48" s="121"/>
      <c r="R48" s="143">
        <f ca="1">Costs!F61</f>
        <v>6</v>
      </c>
      <c r="S48" s="143">
        <f ca="1">Costs!G61</f>
        <v>6.1388888888888893</v>
      </c>
      <c r="T48" s="143">
        <f ca="1">Costs!H61</f>
        <v>6.2777777777777777</v>
      </c>
      <c r="U48" s="143">
        <f ca="1">Costs!I61</f>
        <v>6.416666666666667</v>
      </c>
      <c r="V48" s="143">
        <f ca="1">Costs!J61</f>
        <v>6.5555555555555554</v>
      </c>
      <c r="W48" s="143">
        <f ca="1">Costs!K61</f>
        <v>6.6944444444444446</v>
      </c>
      <c r="X48" s="143">
        <f ca="1">Costs!L61</f>
        <v>6.833333333333333</v>
      </c>
      <c r="Y48" s="143">
        <f ca="1">Costs!M61</f>
        <v>6.9722222222222223</v>
      </c>
      <c r="Z48" s="143">
        <f ca="1">Costs!N61</f>
        <v>7.1111111111111107</v>
      </c>
      <c r="AA48" s="143">
        <f ca="1">Costs!O61</f>
        <v>7.25</v>
      </c>
      <c r="AB48" s="143">
        <f ca="1">Costs!P61</f>
        <v>7.3888888888888884</v>
      </c>
      <c r="AC48" s="143">
        <f ca="1">Costs!Q61</f>
        <v>7.5277777777777777</v>
      </c>
      <c r="AD48" s="143">
        <f ca="1">Costs!R61</f>
        <v>7.6666666666666661</v>
      </c>
      <c r="AE48" s="143">
        <f ca="1">Costs!S61</f>
        <v>7.8109722222222215</v>
      </c>
      <c r="AF48" s="143">
        <f ca="1">Costs!T61</f>
        <v>7.9552777777777779</v>
      </c>
      <c r="AG48" s="143">
        <f ca="1">Costs!U61</f>
        <v>8.0995833333333334</v>
      </c>
      <c r="AH48" s="143">
        <f ca="1">Costs!V61</f>
        <v>8.2438888888888897</v>
      </c>
      <c r="AI48" s="143">
        <f ca="1">Costs!W61</f>
        <v>8.3881944444444443</v>
      </c>
      <c r="AJ48" s="143">
        <f ca="1">Costs!X61</f>
        <v>8.5324999999999989</v>
      </c>
      <c r="AK48" s="143">
        <f ca="1">Costs!Y61</f>
        <v>8.6768055555555552</v>
      </c>
      <c r="AL48" s="143">
        <f ca="1">Costs!Z61</f>
        <v>8.8211111111111116</v>
      </c>
      <c r="AM48" s="143">
        <f ca="1">Costs!AA61</f>
        <v>8.9654166666666661</v>
      </c>
      <c r="AN48" s="143">
        <f ca="1">Costs!AB61</f>
        <v>9.1097222222222207</v>
      </c>
      <c r="AO48" s="143">
        <f ca="1">Costs!AC61</f>
        <v>9.2540277777777771</v>
      </c>
      <c r="AP48" s="143">
        <f ca="1">Costs!AD61</f>
        <v>9.3983333333333334</v>
      </c>
      <c r="AQ48" s="143">
        <f ca="1">Costs!AE61</f>
        <v>9.5484111111111112</v>
      </c>
      <c r="AR48" s="143">
        <f ca="1">Costs!AF61</f>
        <v>9.6984888888888889</v>
      </c>
      <c r="AS48" s="143">
        <f ca="1">Costs!AG61</f>
        <v>9.8485666666666667</v>
      </c>
      <c r="AT48" s="143">
        <f ca="1">Costs!AH61</f>
        <v>9.9986444444444444</v>
      </c>
      <c r="AU48" s="143">
        <f ca="1">Costs!AI61</f>
        <v>10.148722222222222</v>
      </c>
      <c r="AV48" s="143">
        <f ca="1">Costs!AJ61</f>
        <v>10.2988</v>
      </c>
      <c r="AW48" s="143">
        <f ca="1">Costs!AK61</f>
        <v>10.448877777777778</v>
      </c>
      <c r="AX48" s="143">
        <f ca="1">Costs!AL61</f>
        <v>10.598955555555555</v>
      </c>
      <c r="AY48" s="143">
        <f ca="1">Costs!AM61</f>
        <v>10.749033333333333</v>
      </c>
      <c r="AZ48" s="143">
        <f ca="1">Costs!AN61</f>
        <v>10.899111111111111</v>
      </c>
      <c r="BA48" s="143">
        <f ca="1">Costs!AO61</f>
        <v>11.049188888888889</v>
      </c>
      <c r="BB48" s="143">
        <f ca="1">Costs!AP61</f>
        <v>11.199266666666666</v>
      </c>
      <c r="BC48" s="143">
        <f ca="1">Costs!AQ61</f>
        <v>11.355347555555554</v>
      </c>
      <c r="BD48" s="143">
        <f ca="1">Costs!AR61</f>
        <v>11.511428444444444</v>
      </c>
      <c r="BE48" s="143">
        <f ca="1">Costs!AS61</f>
        <v>11.667509333333332</v>
      </c>
      <c r="BF48" s="143">
        <f ca="1">Costs!AT61</f>
        <v>11.82359022222222</v>
      </c>
      <c r="BG48" s="143">
        <f ca="1">Costs!AU61</f>
        <v>11.979671111111109</v>
      </c>
      <c r="BH48" s="143">
        <f ca="1">Costs!AV61</f>
        <v>12.135751999999997</v>
      </c>
      <c r="BI48" s="143">
        <f ca="1">Costs!AW61</f>
        <v>12.291832888888887</v>
      </c>
      <c r="BJ48" s="143">
        <f ca="1">Costs!AX61</f>
        <v>12.447913777777774</v>
      </c>
      <c r="BK48" s="143">
        <f ca="1">Costs!AY61</f>
        <v>12.603994666666663</v>
      </c>
      <c r="BL48" s="143">
        <f ca="1">Costs!AZ61</f>
        <v>12.760075555555552</v>
      </c>
      <c r="BM48" s="143">
        <f ca="1">Costs!BA61</f>
        <v>12.916156444444439</v>
      </c>
      <c r="BN48" s="143">
        <f ca="1">Costs!BB61</f>
        <v>13.072237333333328</v>
      </c>
      <c r="BO48" s="143">
        <f ca="1">Costs!BC61</f>
        <v>13.234561457777774</v>
      </c>
      <c r="BP48" s="143">
        <f ca="1">Costs!BD61</f>
        <v>13.396885582222218</v>
      </c>
      <c r="BQ48" s="143">
        <f ca="1">Costs!BE61</f>
        <v>13.55920970666666</v>
      </c>
      <c r="BR48" s="143">
        <f ca="1">Costs!BF61</f>
        <v>13.721533831111106</v>
      </c>
      <c r="BS48" s="143">
        <f ca="1">Costs!BG61</f>
        <v>13.88385795555555</v>
      </c>
      <c r="BT48" s="143">
        <f ca="1">Costs!BH61</f>
        <v>14.046182079999994</v>
      </c>
      <c r="BU48" s="143">
        <f ca="1">Costs!BI61</f>
        <v>14.208506204444438</v>
      </c>
      <c r="BV48" s="143">
        <f ca="1">Costs!BJ61</f>
        <v>14.370830328888882</v>
      </c>
      <c r="BW48" s="143">
        <f ca="1">Costs!BK61</f>
        <v>14.533154453333328</v>
      </c>
      <c r="BX48" s="143">
        <f ca="1">Costs!BL61</f>
        <v>14.695478577777774</v>
      </c>
      <c r="BY48" s="143">
        <f ca="1">Costs!BM61</f>
        <v>14.857802702222218</v>
      </c>
      <c r="BZ48" s="143">
        <f ca="1">Costs!BN61</f>
        <v>15.020126826666662</v>
      </c>
      <c r="CA48" s="143">
        <f ca="1">Costs!BO61</f>
        <v>15.188943916088883</v>
      </c>
      <c r="CB48" s="143">
        <f ca="1">Costs!BP61</f>
        <v>15.357761005511104</v>
      </c>
      <c r="CC48" s="143">
        <f ca="1">Costs!BQ61</f>
        <v>15.526578094933326</v>
      </c>
      <c r="CD48" s="143">
        <f ca="1">Costs!BR61</f>
        <v>15.695395184355549</v>
      </c>
      <c r="CE48" s="143">
        <f ca="1">Costs!BS61</f>
        <v>15.86421227377777</v>
      </c>
      <c r="CF48" s="143">
        <f ca="1">Costs!BT61</f>
        <v>16.033029363199994</v>
      </c>
      <c r="CG48" s="143">
        <f ca="1">Costs!BU61</f>
        <v>16.201846452622213</v>
      </c>
      <c r="CH48" s="143">
        <f ca="1">Costs!BV61</f>
        <v>16.370663542044433</v>
      </c>
      <c r="CI48" s="143">
        <f ca="1">Costs!BW61</f>
        <v>16.539480631466656</v>
      </c>
      <c r="CJ48" s="143">
        <f ca="1">Costs!BX61</f>
        <v>16.708297720888879</v>
      </c>
      <c r="CK48" s="143">
        <f ca="1">Costs!BY61</f>
        <v>16.877114810311099</v>
      </c>
      <c r="CL48" s="143">
        <f ca="1">Costs!BZ61</f>
        <v>17.045931899733318</v>
      </c>
      <c r="CM48" s="143">
        <f ca="1">Costs!CA61</f>
        <v>17.22150167273243</v>
      </c>
      <c r="CN48" s="143">
        <f ca="1">Costs!CB61</f>
        <v>17.397071445731541</v>
      </c>
      <c r="CO48" s="143">
        <f ca="1">Costs!CC61</f>
        <v>17.572641218730652</v>
      </c>
      <c r="CP48" s="143">
        <f ca="1">Costs!CD61</f>
        <v>17.748210991729763</v>
      </c>
      <c r="CQ48" s="143">
        <f ca="1">Costs!CE61</f>
        <v>17.923780764728871</v>
      </c>
      <c r="CR48" s="143">
        <f ca="1">Costs!CF61</f>
        <v>18.099350537727982</v>
      </c>
      <c r="CS48" s="143">
        <f ca="1">Costs!CG61</f>
        <v>18.27492031072709</v>
      </c>
      <c r="CT48" s="143">
        <f ca="1">Costs!CH61</f>
        <v>18.450490083726201</v>
      </c>
      <c r="CU48" s="143">
        <f ca="1">Costs!CI61</f>
        <v>18.626059856725313</v>
      </c>
      <c r="CV48" s="143">
        <f ca="1">Costs!CJ61</f>
        <v>18.801629629724424</v>
      </c>
      <c r="CW48" s="143">
        <f ca="1">Costs!CK61</f>
        <v>18.977199402723535</v>
      </c>
      <c r="CX48" s="143">
        <f ca="1">Costs!CL61</f>
        <v>19.152769175722646</v>
      </c>
      <c r="CY48" s="143">
        <f ca="1">Costs!CM61</f>
        <v>19.335361739641719</v>
      </c>
      <c r="CZ48" s="143">
        <f ca="1">Costs!CN61</f>
        <v>19.517954303560796</v>
      </c>
      <c r="DA48" s="143">
        <f ca="1">Costs!CO61</f>
        <v>19.700546867479872</v>
      </c>
      <c r="DB48" s="143">
        <f ca="1">Costs!CP61</f>
        <v>19.883139431398945</v>
      </c>
      <c r="DC48" s="143">
        <f ca="1">Costs!CQ61</f>
        <v>20.065731995318025</v>
      </c>
      <c r="DD48" s="143">
        <f ca="1">Costs!CR61</f>
        <v>20.248324559237098</v>
      </c>
      <c r="DE48" s="143">
        <f ca="1">Costs!CS61</f>
        <v>20.430917123156174</v>
      </c>
      <c r="DF48" s="143">
        <f ca="1">Costs!CT61</f>
        <v>20.613509687075251</v>
      </c>
      <c r="DG48" s="143">
        <f ca="1">Costs!CU61</f>
        <v>20.796102250994323</v>
      </c>
      <c r="DH48" s="143">
        <f ca="1">Costs!CV61</f>
        <v>20.978694814913403</v>
      </c>
      <c r="DI48" s="143">
        <f ca="1">Costs!CW61</f>
        <v>21.161287378832476</v>
      </c>
      <c r="DJ48" s="143">
        <f ca="1">Costs!CX61</f>
        <v>21.343879942751553</v>
      </c>
      <c r="DK48" s="143">
        <f ca="1">Costs!CY61</f>
        <v>21.533776209227391</v>
      </c>
      <c r="DL48" s="143">
        <f ca="1">Costs!CZ61</f>
        <v>21.723672475703228</v>
      </c>
      <c r="DM48" s="143">
        <f ca="1">Costs!DA61</f>
        <v>21.913568742179066</v>
      </c>
      <c r="DN48" s="143">
        <f ca="1">Costs!DB61</f>
        <v>22.103465008654904</v>
      </c>
      <c r="DO48" s="143">
        <f ca="1">Costs!DC61</f>
        <v>22.293361275130742</v>
      </c>
      <c r="DP48" s="143">
        <f ca="1">Costs!DD61</f>
        <v>22.48325754160658</v>
      </c>
      <c r="DQ48" s="143">
        <f ca="1">Costs!DE61</f>
        <v>22.673153808082418</v>
      </c>
      <c r="DR48" s="143">
        <f ca="1">Costs!DF61</f>
        <v>22.863050074558256</v>
      </c>
      <c r="DS48" s="143">
        <f ca="1">Costs!DG61</f>
        <v>23.052946341034094</v>
      </c>
      <c r="DT48" s="143">
        <f ca="1">Costs!DH61</f>
        <v>23.242842607509932</v>
      </c>
      <c r="DU48" s="143">
        <f ca="1">Costs!DI61</f>
        <v>23.43273887398577</v>
      </c>
      <c r="DV48" s="143">
        <f ca="1">Costs!DJ61</f>
        <v>23.622635140461608</v>
      </c>
      <c r="DW48" s="143">
        <f ca="1">Costs!DK61</f>
        <v>23.820127257596479</v>
      </c>
      <c r="DX48" s="143">
        <f ca="1">Costs!DL61</f>
        <v>24.01761937473135</v>
      </c>
      <c r="DY48" s="143">
        <f ca="1">Costs!DM61</f>
        <v>24.215111491866221</v>
      </c>
      <c r="DZ48" s="143">
        <f ca="1">Costs!DN61</f>
        <v>24.412603609001096</v>
      </c>
      <c r="EA48" s="143">
        <f ca="1">Costs!DO61</f>
        <v>24.610095726135967</v>
      </c>
      <c r="EB48" s="143">
        <f ca="1">Costs!DP61</f>
        <v>24.807587843270838</v>
      </c>
      <c r="EC48" s="143">
        <f ca="1">Costs!DQ61</f>
        <v>25.005079960405713</v>
      </c>
      <c r="ED48" s="143">
        <f ca="1">Costs!DR61</f>
        <v>25.202572077540584</v>
      </c>
      <c r="EE48" s="143">
        <f ca="1">Costs!DS61</f>
        <v>25.400064194675455</v>
      </c>
      <c r="EF48" s="143">
        <f ca="1">Costs!DT61</f>
        <v>25.597556311810326</v>
      </c>
      <c r="EG48" s="143">
        <f ca="1">Costs!DU61</f>
        <v>25.795048428945201</v>
      </c>
    </row>
    <row r="49" spans="1:137" ht="7.5" customHeight="1">
      <c r="A49" s="21"/>
      <c r="B49" s="121"/>
      <c r="C49" s="121"/>
      <c r="D49" s="237"/>
      <c r="E49" s="121"/>
      <c r="F49" s="242"/>
      <c r="G49" s="178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  <c r="Y49" s="121"/>
      <c r="Z49" s="121"/>
      <c r="AA49" s="121"/>
      <c r="AB49" s="121"/>
      <c r="AC49" s="121"/>
      <c r="AD49" s="121"/>
      <c r="AE49" s="121"/>
      <c r="AF49" s="121"/>
      <c r="AG49" s="121"/>
      <c r="AH49" s="121"/>
      <c r="AI49" s="121"/>
      <c r="AJ49" s="121"/>
      <c r="AK49" s="121"/>
      <c r="AL49" s="121"/>
      <c r="AM49" s="121"/>
      <c r="AN49" s="121"/>
      <c r="AO49" s="121"/>
      <c r="AP49" s="121"/>
      <c r="AQ49" s="121"/>
      <c r="AR49" s="121"/>
      <c r="AS49" s="121"/>
      <c r="AT49" s="121"/>
      <c r="AU49" s="121"/>
      <c r="AV49" s="121"/>
      <c r="AW49" s="121"/>
      <c r="AX49" s="121"/>
      <c r="AY49" s="121"/>
      <c r="AZ49" s="121"/>
      <c r="BA49" s="121"/>
      <c r="BB49" s="121"/>
      <c r="BC49" s="121"/>
      <c r="BD49" s="121"/>
      <c r="BE49" s="121"/>
      <c r="BF49" s="121"/>
      <c r="BG49" s="121"/>
      <c r="BH49" s="121"/>
      <c r="BI49" s="121"/>
      <c r="BJ49" s="121"/>
      <c r="BK49" s="121"/>
      <c r="BL49" s="121"/>
      <c r="BM49" s="121"/>
      <c r="BN49" s="121"/>
      <c r="BO49" s="121"/>
      <c r="BP49" s="121"/>
      <c r="BQ49" s="121"/>
      <c r="BR49" s="121"/>
      <c r="BS49" s="121"/>
      <c r="BT49" s="121"/>
      <c r="BU49" s="121"/>
      <c r="BV49" s="121"/>
      <c r="BW49" s="121"/>
      <c r="BX49" s="121"/>
      <c r="BY49" s="121"/>
      <c r="BZ49" s="121"/>
      <c r="CA49" s="121"/>
      <c r="CB49" s="121"/>
      <c r="CC49" s="121"/>
      <c r="CD49" s="121"/>
      <c r="CE49" s="121"/>
      <c r="CF49" s="121"/>
      <c r="CG49" s="121"/>
      <c r="CH49" s="121"/>
      <c r="CI49" s="121"/>
      <c r="CJ49" s="121"/>
      <c r="CK49" s="121"/>
      <c r="CL49" s="121"/>
      <c r="CM49" s="121"/>
      <c r="CN49" s="121"/>
      <c r="CO49" s="121"/>
      <c r="CP49" s="121"/>
      <c r="CQ49" s="121"/>
      <c r="CR49" s="121"/>
      <c r="CS49" s="121"/>
      <c r="CT49" s="121"/>
      <c r="CU49" s="121"/>
      <c r="CV49" s="121"/>
      <c r="CW49" s="121"/>
      <c r="CX49" s="121"/>
      <c r="CY49" s="121"/>
      <c r="CZ49" s="121"/>
      <c r="DA49" s="121"/>
      <c r="DB49" s="121"/>
      <c r="DC49" s="121"/>
      <c r="DD49" s="121"/>
      <c r="DE49" s="121"/>
      <c r="DF49" s="121"/>
      <c r="DG49" s="121"/>
      <c r="DH49" s="121"/>
      <c r="DI49" s="121"/>
      <c r="DJ49" s="121"/>
      <c r="DK49" s="121"/>
      <c r="DL49" s="121"/>
      <c r="DM49" s="121"/>
      <c r="DN49" s="121"/>
      <c r="DO49" s="121"/>
      <c r="DP49" s="121"/>
      <c r="DQ49" s="121"/>
      <c r="DR49" s="121"/>
      <c r="DS49" s="121"/>
      <c r="DT49" s="121"/>
      <c r="DU49" s="121"/>
      <c r="DV49" s="121"/>
      <c r="DW49" s="121"/>
      <c r="DX49" s="121"/>
      <c r="DY49" s="121"/>
      <c r="DZ49" s="121"/>
      <c r="EA49" s="121"/>
      <c r="EB49" s="121"/>
      <c r="EC49" s="121"/>
      <c r="ED49" s="121"/>
      <c r="EE49" s="121"/>
      <c r="EF49" s="121"/>
      <c r="EG49" s="121"/>
    </row>
    <row r="50" spans="1:137" ht="12.75" customHeight="1">
      <c r="A50" s="144"/>
      <c r="B50" s="249" t="s">
        <v>456</v>
      </c>
      <c r="C50" s="249"/>
      <c r="D50" s="250" t="s">
        <v>77</v>
      </c>
      <c r="E50" s="249"/>
      <c r="F50" s="243">
        <f ca="1">SUM(G50:P50)</f>
        <v>-1832.2211368274698</v>
      </c>
      <c r="G50" s="224">
        <f t="shared" ref="G50:P50" ca="1" si="40">SUMIF($R$6:$EG$6,G$6,$R50:$EG50)</f>
        <v>-81.166666666666657</v>
      </c>
      <c r="H50" s="224">
        <f t="shared" ca="1" si="40"/>
        <v>-101.52416666666666</v>
      </c>
      <c r="I50" s="224">
        <f t="shared" ca="1" si="40"/>
        <v>-122.68513333333333</v>
      </c>
      <c r="J50" s="224">
        <f t="shared" ca="1" si="40"/>
        <v>-144.69253866666662</v>
      </c>
      <c r="K50" s="224">
        <f t="shared" ca="1" si="40"/>
        <v>-167.58024021333327</v>
      </c>
      <c r="L50" s="224">
        <f t="shared" ca="1" si="40"/>
        <v>-191.38344982186658</v>
      </c>
      <c r="M50" s="224">
        <f t="shared" ca="1" si="40"/>
        <v>-216.13878781474114</v>
      </c>
      <c r="N50" s="224">
        <f t="shared" ca="1" si="40"/>
        <v>-241.88433932733071</v>
      </c>
      <c r="O50" s="224">
        <f t="shared" ca="1" si="40"/>
        <v>-268.65971290042393</v>
      </c>
      <c r="P50" s="224">
        <f t="shared" ca="1" si="40"/>
        <v>-296.50610141644086</v>
      </c>
      <c r="Q50" s="249"/>
      <c r="R50" s="224">
        <f t="shared" ref="R50:EG50" ca="1" si="41">R45-R48</f>
        <v>-6</v>
      </c>
      <c r="S50" s="224">
        <f t="shared" ca="1" si="41"/>
        <v>-6.1388888888888893</v>
      </c>
      <c r="T50" s="224">
        <f t="shared" ca="1" si="41"/>
        <v>-6.2777777777777777</v>
      </c>
      <c r="U50" s="224">
        <f t="shared" ca="1" si="41"/>
        <v>-6.416666666666667</v>
      </c>
      <c r="V50" s="224">
        <f t="shared" ca="1" si="41"/>
        <v>-6.5555555555555554</v>
      </c>
      <c r="W50" s="224">
        <f t="shared" ca="1" si="41"/>
        <v>-6.6944444444444446</v>
      </c>
      <c r="X50" s="224">
        <f t="shared" ca="1" si="41"/>
        <v>-6.833333333333333</v>
      </c>
      <c r="Y50" s="224">
        <f t="shared" ca="1" si="41"/>
        <v>-6.9722222222222223</v>
      </c>
      <c r="Z50" s="224">
        <f t="shared" ca="1" si="41"/>
        <v>-7.1111111111111107</v>
      </c>
      <c r="AA50" s="224">
        <f t="shared" ca="1" si="41"/>
        <v>-7.25</v>
      </c>
      <c r="AB50" s="224">
        <f t="shared" ca="1" si="41"/>
        <v>-7.3888888888888884</v>
      </c>
      <c r="AC50" s="224">
        <f t="shared" ca="1" si="41"/>
        <v>-7.5277777777777777</v>
      </c>
      <c r="AD50" s="224">
        <f t="shared" ca="1" si="41"/>
        <v>-7.6666666666666661</v>
      </c>
      <c r="AE50" s="224">
        <f t="shared" ca="1" si="41"/>
        <v>-7.8109722222222215</v>
      </c>
      <c r="AF50" s="224">
        <f t="shared" ca="1" si="41"/>
        <v>-7.9552777777777779</v>
      </c>
      <c r="AG50" s="224">
        <f t="shared" ca="1" si="41"/>
        <v>-8.0995833333333334</v>
      </c>
      <c r="AH50" s="224">
        <f t="shared" ca="1" si="41"/>
        <v>-8.2438888888888897</v>
      </c>
      <c r="AI50" s="224">
        <f t="shared" ca="1" si="41"/>
        <v>-8.3881944444444443</v>
      </c>
      <c r="AJ50" s="224">
        <f t="shared" ca="1" si="41"/>
        <v>-8.5324999999999989</v>
      </c>
      <c r="AK50" s="224">
        <f t="shared" ca="1" si="41"/>
        <v>-8.6768055555555552</v>
      </c>
      <c r="AL50" s="224">
        <f t="shared" ca="1" si="41"/>
        <v>-8.8211111111111116</v>
      </c>
      <c r="AM50" s="224">
        <f t="shared" ca="1" si="41"/>
        <v>-8.9654166666666661</v>
      </c>
      <c r="AN50" s="224">
        <f t="shared" ca="1" si="41"/>
        <v>-9.1097222222222207</v>
      </c>
      <c r="AO50" s="224">
        <f t="shared" ca="1" si="41"/>
        <v>-9.2540277777777771</v>
      </c>
      <c r="AP50" s="224">
        <f t="shared" ca="1" si="41"/>
        <v>-9.3983333333333334</v>
      </c>
      <c r="AQ50" s="224">
        <f t="shared" ca="1" si="41"/>
        <v>-9.5484111111111112</v>
      </c>
      <c r="AR50" s="224">
        <f t="shared" ca="1" si="41"/>
        <v>-9.6984888888888889</v>
      </c>
      <c r="AS50" s="224">
        <f t="shared" ca="1" si="41"/>
        <v>-9.8485666666666667</v>
      </c>
      <c r="AT50" s="224">
        <f t="shared" ca="1" si="41"/>
        <v>-9.9986444444444444</v>
      </c>
      <c r="AU50" s="224">
        <f t="shared" ca="1" si="41"/>
        <v>-10.148722222222222</v>
      </c>
      <c r="AV50" s="224">
        <f t="shared" ca="1" si="41"/>
        <v>-10.2988</v>
      </c>
      <c r="AW50" s="224">
        <f t="shared" ca="1" si="41"/>
        <v>-10.448877777777778</v>
      </c>
      <c r="AX50" s="224">
        <f t="shared" ca="1" si="41"/>
        <v>-10.598955555555555</v>
      </c>
      <c r="AY50" s="224">
        <f t="shared" ca="1" si="41"/>
        <v>-10.749033333333333</v>
      </c>
      <c r="AZ50" s="224">
        <f t="shared" ca="1" si="41"/>
        <v>-10.899111111111111</v>
      </c>
      <c r="BA50" s="224">
        <f t="shared" ca="1" si="41"/>
        <v>-11.049188888888889</v>
      </c>
      <c r="BB50" s="224">
        <f t="shared" ca="1" si="41"/>
        <v>-11.199266666666666</v>
      </c>
      <c r="BC50" s="224">
        <f t="shared" ca="1" si="41"/>
        <v>-11.355347555555554</v>
      </c>
      <c r="BD50" s="224">
        <f t="shared" ca="1" si="41"/>
        <v>-11.511428444444444</v>
      </c>
      <c r="BE50" s="224">
        <f t="shared" ca="1" si="41"/>
        <v>-11.667509333333332</v>
      </c>
      <c r="BF50" s="224">
        <f t="shared" ca="1" si="41"/>
        <v>-11.82359022222222</v>
      </c>
      <c r="BG50" s="224">
        <f t="shared" ca="1" si="41"/>
        <v>-11.979671111111109</v>
      </c>
      <c r="BH50" s="224">
        <f t="shared" ca="1" si="41"/>
        <v>-12.135751999999997</v>
      </c>
      <c r="BI50" s="224">
        <f t="shared" ca="1" si="41"/>
        <v>-12.291832888888887</v>
      </c>
      <c r="BJ50" s="224">
        <f t="shared" ca="1" si="41"/>
        <v>-12.447913777777774</v>
      </c>
      <c r="BK50" s="224">
        <f t="shared" ca="1" si="41"/>
        <v>-12.603994666666663</v>
      </c>
      <c r="BL50" s="224">
        <f t="shared" ca="1" si="41"/>
        <v>-12.760075555555552</v>
      </c>
      <c r="BM50" s="224">
        <f t="shared" ca="1" si="41"/>
        <v>-12.916156444444439</v>
      </c>
      <c r="BN50" s="224">
        <f t="shared" ca="1" si="41"/>
        <v>-13.072237333333328</v>
      </c>
      <c r="BO50" s="224">
        <f t="shared" ca="1" si="41"/>
        <v>-13.234561457777774</v>
      </c>
      <c r="BP50" s="224">
        <f t="shared" ca="1" si="41"/>
        <v>-13.396885582222218</v>
      </c>
      <c r="BQ50" s="224">
        <f t="shared" ca="1" si="41"/>
        <v>-13.55920970666666</v>
      </c>
      <c r="BR50" s="224">
        <f t="shared" ca="1" si="41"/>
        <v>-13.721533831111106</v>
      </c>
      <c r="BS50" s="224">
        <f t="shared" ca="1" si="41"/>
        <v>-13.88385795555555</v>
      </c>
      <c r="BT50" s="224">
        <f t="shared" ca="1" si="41"/>
        <v>-14.046182079999994</v>
      </c>
      <c r="BU50" s="224">
        <f t="shared" ca="1" si="41"/>
        <v>-14.208506204444438</v>
      </c>
      <c r="BV50" s="224">
        <f t="shared" ca="1" si="41"/>
        <v>-14.370830328888882</v>
      </c>
      <c r="BW50" s="224">
        <f t="shared" ca="1" si="41"/>
        <v>-14.533154453333328</v>
      </c>
      <c r="BX50" s="224">
        <f t="shared" ca="1" si="41"/>
        <v>-14.695478577777774</v>
      </c>
      <c r="BY50" s="224">
        <f t="shared" ca="1" si="41"/>
        <v>-14.857802702222218</v>
      </c>
      <c r="BZ50" s="224">
        <f t="shared" ca="1" si="41"/>
        <v>-15.020126826666662</v>
      </c>
      <c r="CA50" s="224">
        <f t="shared" ca="1" si="41"/>
        <v>-15.188943916088883</v>
      </c>
      <c r="CB50" s="224">
        <f t="shared" ca="1" si="41"/>
        <v>-15.357761005511104</v>
      </c>
      <c r="CC50" s="224">
        <f t="shared" ca="1" si="41"/>
        <v>-15.526578094933326</v>
      </c>
      <c r="CD50" s="224">
        <f t="shared" ca="1" si="41"/>
        <v>-15.695395184355549</v>
      </c>
      <c r="CE50" s="224">
        <f t="shared" ca="1" si="41"/>
        <v>-15.86421227377777</v>
      </c>
      <c r="CF50" s="224">
        <f t="shared" ca="1" si="41"/>
        <v>-16.033029363199994</v>
      </c>
      <c r="CG50" s="224">
        <f t="shared" ca="1" si="41"/>
        <v>-16.201846452622213</v>
      </c>
      <c r="CH50" s="224">
        <f t="shared" ca="1" si="41"/>
        <v>-16.370663542044433</v>
      </c>
      <c r="CI50" s="224">
        <f t="shared" ca="1" si="41"/>
        <v>-16.539480631466656</v>
      </c>
      <c r="CJ50" s="224">
        <f t="shared" ca="1" si="41"/>
        <v>-16.708297720888879</v>
      </c>
      <c r="CK50" s="224">
        <f t="shared" ca="1" si="41"/>
        <v>-16.877114810311099</v>
      </c>
      <c r="CL50" s="224">
        <f t="shared" ca="1" si="41"/>
        <v>-17.045931899733318</v>
      </c>
      <c r="CM50" s="224">
        <f t="shared" ca="1" si="41"/>
        <v>-17.22150167273243</v>
      </c>
      <c r="CN50" s="224">
        <f t="shared" ca="1" si="41"/>
        <v>-17.397071445731541</v>
      </c>
      <c r="CO50" s="224">
        <f t="shared" ca="1" si="41"/>
        <v>-17.572641218730652</v>
      </c>
      <c r="CP50" s="224">
        <f t="shared" ca="1" si="41"/>
        <v>-17.748210991729763</v>
      </c>
      <c r="CQ50" s="224">
        <f t="shared" ca="1" si="41"/>
        <v>-17.923780764728871</v>
      </c>
      <c r="CR50" s="224">
        <f t="shared" ca="1" si="41"/>
        <v>-18.099350537727982</v>
      </c>
      <c r="CS50" s="224">
        <f t="shared" ca="1" si="41"/>
        <v>-18.27492031072709</v>
      </c>
      <c r="CT50" s="224">
        <f t="shared" ca="1" si="41"/>
        <v>-18.450490083726201</v>
      </c>
      <c r="CU50" s="224">
        <f t="shared" ca="1" si="41"/>
        <v>-18.626059856725313</v>
      </c>
      <c r="CV50" s="224">
        <f t="shared" ca="1" si="41"/>
        <v>-18.801629629724424</v>
      </c>
      <c r="CW50" s="224">
        <f t="shared" ca="1" si="41"/>
        <v>-18.977199402723535</v>
      </c>
      <c r="CX50" s="224">
        <f t="shared" ca="1" si="41"/>
        <v>-19.152769175722646</v>
      </c>
      <c r="CY50" s="224">
        <f t="shared" ca="1" si="41"/>
        <v>-19.335361739641719</v>
      </c>
      <c r="CZ50" s="224">
        <f t="shared" ca="1" si="41"/>
        <v>-19.517954303560796</v>
      </c>
      <c r="DA50" s="224">
        <f t="shared" ca="1" si="41"/>
        <v>-19.700546867479872</v>
      </c>
      <c r="DB50" s="224">
        <f t="shared" ca="1" si="41"/>
        <v>-19.883139431398945</v>
      </c>
      <c r="DC50" s="224">
        <f t="shared" ca="1" si="41"/>
        <v>-20.065731995318025</v>
      </c>
      <c r="DD50" s="224">
        <f t="shared" ca="1" si="41"/>
        <v>-20.248324559237098</v>
      </c>
      <c r="DE50" s="224">
        <f t="shared" ca="1" si="41"/>
        <v>-20.430917123156174</v>
      </c>
      <c r="DF50" s="224">
        <f t="shared" ca="1" si="41"/>
        <v>-20.613509687075251</v>
      </c>
      <c r="DG50" s="224">
        <f t="shared" ca="1" si="41"/>
        <v>-20.796102250994323</v>
      </c>
      <c r="DH50" s="224">
        <f t="shared" ca="1" si="41"/>
        <v>-20.978694814913403</v>
      </c>
      <c r="DI50" s="224">
        <f t="shared" ca="1" si="41"/>
        <v>-21.161287378832476</v>
      </c>
      <c r="DJ50" s="224">
        <f t="shared" ca="1" si="41"/>
        <v>-21.343879942751553</v>
      </c>
      <c r="DK50" s="224">
        <f t="shared" ca="1" si="41"/>
        <v>-21.533776209227391</v>
      </c>
      <c r="DL50" s="224">
        <f t="shared" ca="1" si="41"/>
        <v>-21.723672475703228</v>
      </c>
      <c r="DM50" s="224">
        <f t="shared" ca="1" si="41"/>
        <v>-21.913568742179066</v>
      </c>
      <c r="DN50" s="224">
        <f t="shared" ca="1" si="41"/>
        <v>-22.103465008654904</v>
      </c>
      <c r="DO50" s="224">
        <f t="shared" ca="1" si="41"/>
        <v>-22.293361275130742</v>
      </c>
      <c r="DP50" s="224">
        <f t="shared" ca="1" si="41"/>
        <v>-22.48325754160658</v>
      </c>
      <c r="DQ50" s="224">
        <f t="shared" ca="1" si="41"/>
        <v>-22.673153808082418</v>
      </c>
      <c r="DR50" s="224">
        <f t="shared" ca="1" si="41"/>
        <v>-22.863050074558256</v>
      </c>
      <c r="DS50" s="224">
        <f t="shared" ca="1" si="41"/>
        <v>-23.052946341034094</v>
      </c>
      <c r="DT50" s="224">
        <f t="shared" ca="1" si="41"/>
        <v>-23.242842607509932</v>
      </c>
      <c r="DU50" s="224">
        <f t="shared" ca="1" si="41"/>
        <v>-23.43273887398577</v>
      </c>
      <c r="DV50" s="224">
        <f t="shared" ca="1" si="41"/>
        <v>-23.622635140461608</v>
      </c>
      <c r="DW50" s="224">
        <f t="shared" ca="1" si="41"/>
        <v>-23.820127257596479</v>
      </c>
      <c r="DX50" s="224">
        <f t="shared" ca="1" si="41"/>
        <v>-24.01761937473135</v>
      </c>
      <c r="DY50" s="224">
        <f t="shared" ca="1" si="41"/>
        <v>-24.215111491866221</v>
      </c>
      <c r="DZ50" s="224">
        <f t="shared" ca="1" si="41"/>
        <v>-24.412603609001096</v>
      </c>
      <c r="EA50" s="224">
        <f t="shared" ca="1" si="41"/>
        <v>-24.610095726135967</v>
      </c>
      <c r="EB50" s="224">
        <f t="shared" ca="1" si="41"/>
        <v>-24.807587843270838</v>
      </c>
      <c r="EC50" s="224">
        <f t="shared" ca="1" si="41"/>
        <v>-25.005079960405713</v>
      </c>
      <c r="ED50" s="224">
        <f t="shared" ca="1" si="41"/>
        <v>-25.202572077540584</v>
      </c>
      <c r="EE50" s="224">
        <f t="shared" ca="1" si="41"/>
        <v>-25.400064194675455</v>
      </c>
      <c r="EF50" s="224">
        <f t="shared" ca="1" si="41"/>
        <v>-25.597556311810326</v>
      </c>
      <c r="EG50" s="224">
        <f t="shared" ca="1" si="41"/>
        <v>-25.795048428945201</v>
      </c>
    </row>
    <row r="51" spans="1:137" ht="6" customHeight="1">
      <c r="A51" s="21"/>
      <c r="B51" s="121"/>
      <c r="C51" s="121"/>
      <c r="D51" s="237"/>
      <c r="E51" s="121"/>
      <c r="F51" s="243"/>
      <c r="G51" s="178"/>
      <c r="H51" s="178"/>
      <c r="I51" s="178"/>
      <c r="J51" s="178"/>
      <c r="K51" s="178"/>
      <c r="L51" s="178"/>
      <c r="M51" s="178"/>
      <c r="N51" s="178"/>
      <c r="O51" s="178"/>
      <c r="P51" s="178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1"/>
      <c r="AB51" s="121"/>
      <c r="AC51" s="121"/>
      <c r="AD51" s="121"/>
      <c r="AE51" s="121"/>
      <c r="AF51" s="121"/>
      <c r="AG51" s="121"/>
      <c r="AH51" s="121"/>
      <c r="AI51" s="121"/>
      <c r="AJ51" s="121"/>
      <c r="AK51" s="121"/>
      <c r="AL51" s="121"/>
      <c r="AM51" s="121"/>
      <c r="AN51" s="121"/>
      <c r="AO51" s="121"/>
      <c r="AP51" s="121"/>
      <c r="AQ51" s="121"/>
      <c r="AR51" s="121"/>
      <c r="AS51" s="121"/>
      <c r="AT51" s="121"/>
      <c r="AU51" s="121"/>
      <c r="AV51" s="121"/>
      <c r="AW51" s="121"/>
      <c r="AX51" s="121"/>
      <c r="AY51" s="121"/>
      <c r="AZ51" s="121"/>
      <c r="BA51" s="121"/>
      <c r="BB51" s="121"/>
      <c r="BC51" s="121"/>
      <c r="BD51" s="121"/>
      <c r="BE51" s="121"/>
      <c r="BF51" s="121"/>
      <c r="BG51" s="121"/>
      <c r="BH51" s="121"/>
      <c r="BI51" s="121"/>
      <c r="BJ51" s="121"/>
      <c r="BK51" s="121"/>
      <c r="BL51" s="121"/>
      <c r="BM51" s="121"/>
      <c r="BN51" s="121"/>
      <c r="BO51" s="121"/>
      <c r="BP51" s="121"/>
      <c r="BQ51" s="121"/>
      <c r="BR51" s="121"/>
      <c r="BS51" s="121"/>
      <c r="BT51" s="121"/>
      <c r="BU51" s="121"/>
      <c r="BV51" s="121"/>
      <c r="BW51" s="121"/>
      <c r="BX51" s="121"/>
      <c r="BY51" s="121"/>
      <c r="BZ51" s="121"/>
      <c r="CA51" s="121"/>
      <c r="CB51" s="121"/>
      <c r="CC51" s="121"/>
      <c r="CD51" s="121"/>
      <c r="CE51" s="121"/>
      <c r="CF51" s="121"/>
      <c r="CG51" s="121"/>
      <c r="CH51" s="121"/>
      <c r="CI51" s="121"/>
      <c r="CJ51" s="121"/>
      <c r="CK51" s="121"/>
      <c r="CL51" s="121"/>
      <c r="CM51" s="121"/>
      <c r="CN51" s="121"/>
      <c r="CO51" s="121"/>
      <c r="CP51" s="121"/>
      <c r="CQ51" s="121"/>
      <c r="CR51" s="121"/>
      <c r="CS51" s="121"/>
      <c r="CT51" s="121"/>
      <c r="CU51" s="121"/>
      <c r="CV51" s="121"/>
      <c r="CW51" s="121"/>
      <c r="CX51" s="121"/>
      <c r="CY51" s="121"/>
      <c r="CZ51" s="121"/>
      <c r="DA51" s="121"/>
      <c r="DB51" s="121"/>
      <c r="DC51" s="121"/>
      <c r="DD51" s="121"/>
      <c r="DE51" s="121"/>
      <c r="DF51" s="121"/>
      <c r="DG51" s="121"/>
      <c r="DH51" s="121"/>
      <c r="DI51" s="121"/>
      <c r="DJ51" s="121"/>
      <c r="DK51" s="121"/>
      <c r="DL51" s="121"/>
      <c r="DM51" s="121"/>
      <c r="DN51" s="121"/>
      <c r="DO51" s="121"/>
      <c r="DP51" s="121"/>
      <c r="DQ51" s="121"/>
      <c r="DR51" s="121"/>
      <c r="DS51" s="121"/>
      <c r="DT51" s="121"/>
      <c r="DU51" s="121"/>
      <c r="DV51" s="121"/>
      <c r="DW51" s="121"/>
      <c r="DX51" s="121"/>
      <c r="DY51" s="121"/>
      <c r="DZ51" s="121"/>
      <c r="EA51" s="121"/>
      <c r="EB51" s="121"/>
      <c r="EC51" s="121"/>
      <c r="ED51" s="121"/>
      <c r="EE51" s="121"/>
      <c r="EF51" s="121"/>
      <c r="EG51" s="121"/>
    </row>
    <row r="52" spans="1:137" ht="13.5" customHeight="1">
      <c r="A52" s="21"/>
      <c r="B52" s="121"/>
      <c r="C52" s="121" t="s">
        <v>457</v>
      </c>
      <c r="D52" s="79" t="s">
        <v>77</v>
      </c>
      <c r="E52" s="121"/>
      <c r="F52" s="242">
        <f t="shared" ref="F52:F53" si="42">SUM(G52:P52)</f>
        <v>0</v>
      </c>
      <c r="G52" s="76">
        <f t="shared" ref="G52:P52" si="43">SUMIF($R$6:$EG$6,G$6,$R52:$EG52)</f>
        <v>0</v>
      </c>
      <c r="H52" s="76">
        <f t="shared" si="43"/>
        <v>0</v>
      </c>
      <c r="I52" s="76">
        <f t="shared" si="43"/>
        <v>0</v>
      </c>
      <c r="J52" s="76">
        <f t="shared" si="43"/>
        <v>0</v>
      </c>
      <c r="K52" s="76">
        <f t="shared" si="43"/>
        <v>0</v>
      </c>
      <c r="L52" s="76">
        <f t="shared" si="43"/>
        <v>0</v>
      </c>
      <c r="M52" s="76">
        <f t="shared" si="43"/>
        <v>0</v>
      </c>
      <c r="N52" s="76">
        <f t="shared" si="43"/>
        <v>0</v>
      </c>
      <c r="O52" s="76">
        <f t="shared" si="43"/>
        <v>0</v>
      </c>
      <c r="P52" s="76">
        <f t="shared" si="43"/>
        <v>0</v>
      </c>
      <c r="Q52" s="121"/>
      <c r="R52" s="143">
        <f>IF('Cash Flow Инвестора'!$H$2=2,'Cash Flow Инвестора'!R44,IF('Cash Flow Инвестора'!$H$2=4,'Cash Flow Инвестора'!R75,0))+Costs!F75</f>
        <v>0</v>
      </c>
      <c r="S52" s="143">
        <f>IF('Cash Flow Инвестора'!$H$2=2,'Cash Flow Инвестора'!S44,IF('Cash Flow Инвестора'!$H$2=4,'Cash Flow Инвестора'!S75,0))+Costs!G75</f>
        <v>0</v>
      </c>
      <c r="T52" s="143">
        <f>IF('Cash Flow Инвестора'!$H$2=2,'Cash Flow Инвестора'!T44,IF('Cash Flow Инвестора'!$H$2=4,'Cash Flow Инвестора'!T75,0))+Costs!H75</f>
        <v>0</v>
      </c>
      <c r="U52" s="143">
        <f>IF('Cash Flow Инвестора'!$H$2=2,'Cash Flow Инвестора'!U44,IF('Cash Flow Инвестора'!$H$2=4,'Cash Flow Инвестора'!U75,0))+Costs!I75</f>
        <v>0</v>
      </c>
      <c r="V52" s="143">
        <f>IF('Cash Flow Инвестора'!$H$2=2,'Cash Flow Инвестора'!V44,IF('Cash Flow Инвестора'!$H$2=4,'Cash Flow Инвестора'!V75,0))+Costs!J75</f>
        <v>0</v>
      </c>
      <c r="W52" s="143">
        <f>IF('Cash Flow Инвестора'!$H$2=2,'Cash Flow Инвестора'!W44,IF('Cash Flow Инвестора'!$H$2=4,'Cash Flow Инвестора'!W75,0))+Costs!K75</f>
        <v>0</v>
      </c>
      <c r="X52" s="143">
        <f>IF('Cash Flow Инвестора'!$H$2=2,'Cash Flow Инвестора'!X44,IF('Cash Flow Инвестора'!$H$2=4,'Cash Flow Инвестора'!X75,0))+Costs!L75</f>
        <v>0</v>
      </c>
      <c r="Y52" s="143">
        <f>IF('Cash Flow Инвестора'!$H$2=2,'Cash Flow Инвестора'!Y44,IF('Cash Flow Инвестора'!$H$2=4,'Cash Flow Инвестора'!Y75,0))+Costs!M75</f>
        <v>0</v>
      </c>
      <c r="Z52" s="143">
        <f>IF('Cash Flow Инвестора'!$H$2=2,'Cash Flow Инвестора'!Z44,IF('Cash Flow Инвестора'!$H$2=4,'Cash Flow Инвестора'!Z75,0))+Costs!N75</f>
        <v>0</v>
      </c>
      <c r="AA52" s="143">
        <f>IF('Cash Flow Инвестора'!$H$2=2,'Cash Flow Инвестора'!AA44,IF('Cash Flow Инвестора'!$H$2=4,'Cash Flow Инвестора'!AA75,0))+Costs!O75</f>
        <v>0</v>
      </c>
      <c r="AB52" s="143">
        <f>IF('Cash Flow Инвестора'!$H$2=2,'Cash Flow Инвестора'!AB44,IF('Cash Flow Инвестора'!$H$2=4,'Cash Flow Инвестора'!AB75,0))+Costs!P75</f>
        <v>0</v>
      </c>
      <c r="AC52" s="143">
        <f>IF('Cash Flow Инвестора'!$H$2=2,'Cash Flow Инвестора'!AC44,IF('Cash Flow Инвестора'!$H$2=4,'Cash Flow Инвестора'!AC75,0))+Costs!Q75</f>
        <v>0</v>
      </c>
      <c r="AD52" s="143">
        <f>IF('Cash Flow Инвестора'!$H$2=2,'Cash Flow Инвестора'!AD44,IF('Cash Flow Инвестора'!$H$2=4,'Cash Flow Инвестора'!AD75,0))+Costs!R75</f>
        <v>0</v>
      </c>
      <c r="AE52" s="143">
        <f>IF('Cash Flow Инвестора'!$H$2=2,'Cash Flow Инвестора'!AE44,IF('Cash Flow Инвестора'!$H$2=4,'Cash Flow Инвестора'!AE75,0))+Costs!S75</f>
        <v>0</v>
      </c>
      <c r="AF52" s="143">
        <f>IF('Cash Flow Инвестора'!$H$2=2,'Cash Flow Инвестора'!AF44,IF('Cash Flow Инвестора'!$H$2=4,'Cash Flow Инвестора'!AF75,0))+Costs!T75</f>
        <v>0</v>
      </c>
      <c r="AG52" s="143">
        <f>IF('Cash Flow Инвестора'!$H$2=2,'Cash Flow Инвестора'!AG44,IF('Cash Flow Инвестора'!$H$2=4,'Cash Flow Инвестора'!AG75,0))+Costs!U75</f>
        <v>0</v>
      </c>
      <c r="AH52" s="143">
        <f>IF('Cash Flow Инвестора'!$H$2=2,'Cash Flow Инвестора'!AH44,IF('Cash Flow Инвестора'!$H$2=4,'Cash Flow Инвестора'!AH75,0))+Costs!V75</f>
        <v>0</v>
      </c>
      <c r="AI52" s="143">
        <f>IF('Cash Flow Инвестора'!$H$2=2,'Cash Flow Инвестора'!AI44,IF('Cash Flow Инвестора'!$H$2=4,'Cash Flow Инвестора'!AI75,0))+Costs!W75</f>
        <v>0</v>
      </c>
      <c r="AJ52" s="143">
        <f>IF('Cash Flow Инвестора'!$H$2=2,'Cash Flow Инвестора'!AJ44,IF('Cash Flow Инвестора'!$H$2=4,'Cash Flow Инвестора'!AJ75,0))+Costs!X75</f>
        <v>0</v>
      </c>
      <c r="AK52" s="143">
        <f>IF('Cash Flow Инвестора'!$H$2=2,'Cash Flow Инвестора'!AK44,IF('Cash Flow Инвестора'!$H$2=4,'Cash Flow Инвестора'!AK75,0))+Costs!Y75</f>
        <v>0</v>
      </c>
      <c r="AL52" s="143">
        <f>IF('Cash Flow Инвестора'!$H$2=2,'Cash Flow Инвестора'!AL44,IF('Cash Flow Инвестора'!$H$2=4,'Cash Flow Инвестора'!AL75,0))+Costs!Z75</f>
        <v>0</v>
      </c>
      <c r="AM52" s="143">
        <f>IF('Cash Flow Инвестора'!$H$2=2,'Cash Flow Инвестора'!AM44,IF('Cash Flow Инвестора'!$H$2=4,'Cash Flow Инвестора'!AM75,0))+Costs!AA75</f>
        <v>0</v>
      </c>
      <c r="AN52" s="143">
        <f>IF('Cash Flow Инвестора'!$H$2=2,'Cash Flow Инвестора'!AN44,IF('Cash Flow Инвестора'!$H$2=4,'Cash Flow Инвестора'!AN75,0))+Costs!AB75</f>
        <v>0</v>
      </c>
      <c r="AO52" s="143">
        <f>IF('Cash Flow Инвестора'!$H$2=2,'Cash Flow Инвестора'!AO44,IF('Cash Flow Инвестора'!$H$2=4,'Cash Flow Инвестора'!AO75,0))+Costs!AC75</f>
        <v>0</v>
      </c>
      <c r="AP52" s="143">
        <f>IF('Cash Flow Инвестора'!$H$2=2,'Cash Flow Инвестора'!AP44,IF('Cash Flow Инвестора'!$H$2=4,'Cash Flow Инвестора'!AP75,0))+Costs!AD75</f>
        <v>0</v>
      </c>
      <c r="AQ52" s="143">
        <f>IF('Cash Flow Инвестора'!$H$2=2,'Cash Flow Инвестора'!AQ44,IF('Cash Flow Инвестора'!$H$2=4,'Cash Flow Инвестора'!AQ75,0))+Costs!AE75</f>
        <v>0</v>
      </c>
      <c r="AR52" s="143">
        <f>IF('Cash Flow Инвестора'!$H$2=2,'Cash Flow Инвестора'!AR44,IF('Cash Flow Инвестора'!$H$2=4,'Cash Flow Инвестора'!AR75,0))+Costs!AF75</f>
        <v>0</v>
      </c>
      <c r="AS52" s="143">
        <f>IF('Cash Flow Инвестора'!$H$2=2,'Cash Flow Инвестора'!AS44,IF('Cash Flow Инвестора'!$H$2=4,'Cash Flow Инвестора'!AS75,0))+Costs!AG75</f>
        <v>0</v>
      </c>
      <c r="AT52" s="143">
        <f>IF('Cash Flow Инвестора'!$H$2=2,'Cash Flow Инвестора'!AT44,IF('Cash Flow Инвестора'!$H$2=4,'Cash Flow Инвестора'!AT75,0))+Costs!AH75</f>
        <v>0</v>
      </c>
      <c r="AU52" s="143">
        <f>IF('Cash Flow Инвестора'!$H$2=2,'Cash Flow Инвестора'!AU44,IF('Cash Flow Инвестора'!$H$2=4,'Cash Flow Инвестора'!AU75,0))+Costs!AI75</f>
        <v>0</v>
      </c>
      <c r="AV52" s="143">
        <f>IF('Cash Flow Инвестора'!$H$2=2,'Cash Flow Инвестора'!AV44,IF('Cash Flow Инвестора'!$H$2=4,'Cash Flow Инвестора'!AV75,0))+Costs!AJ75</f>
        <v>0</v>
      </c>
      <c r="AW52" s="143">
        <f>IF('Cash Flow Инвестора'!$H$2=2,'Cash Flow Инвестора'!AW44,IF('Cash Flow Инвестора'!$H$2=4,'Cash Flow Инвестора'!AW75,0))+Costs!AK75</f>
        <v>0</v>
      </c>
      <c r="AX52" s="143">
        <f>IF('Cash Flow Инвестора'!$H$2=2,'Cash Flow Инвестора'!AX44,IF('Cash Flow Инвестора'!$H$2=4,'Cash Flow Инвестора'!AX75,0))+Costs!AL75</f>
        <v>0</v>
      </c>
      <c r="AY52" s="143">
        <f>IF('Cash Flow Инвестора'!$H$2=2,'Cash Flow Инвестора'!AY44,IF('Cash Flow Инвестора'!$H$2=4,'Cash Flow Инвестора'!AY75,0))+Costs!AM75</f>
        <v>0</v>
      </c>
      <c r="AZ52" s="143">
        <f>IF('Cash Flow Инвестора'!$H$2=2,'Cash Flow Инвестора'!AZ44,IF('Cash Flow Инвестора'!$H$2=4,'Cash Flow Инвестора'!AZ75,0))+Costs!AN75</f>
        <v>0</v>
      </c>
      <c r="BA52" s="143">
        <f>IF('Cash Flow Инвестора'!$H$2=2,'Cash Flow Инвестора'!BA44,IF('Cash Flow Инвестора'!$H$2=4,'Cash Flow Инвестора'!BA75,0))+Costs!AO75</f>
        <v>0</v>
      </c>
      <c r="BB52" s="143">
        <f>IF('Cash Flow Инвестора'!$H$2=2,'Cash Flow Инвестора'!BB44,IF('Cash Flow Инвестора'!$H$2=4,'Cash Flow Инвестора'!BB75,0))+Costs!AP75</f>
        <v>0</v>
      </c>
      <c r="BC52" s="143">
        <f>IF('Cash Flow Инвестора'!$H$2=2,'Cash Flow Инвестора'!BC44,IF('Cash Flow Инвестора'!$H$2=4,'Cash Flow Инвестора'!BC75,0))+Costs!AQ75</f>
        <v>0</v>
      </c>
      <c r="BD52" s="143">
        <f>IF('Cash Flow Инвестора'!$H$2=2,'Cash Flow Инвестора'!BD44,IF('Cash Flow Инвестора'!$H$2=4,'Cash Flow Инвестора'!BD75,0))+Costs!AR75</f>
        <v>0</v>
      </c>
      <c r="BE52" s="143">
        <f>IF('Cash Flow Инвестора'!$H$2=2,'Cash Flow Инвестора'!BE44,IF('Cash Flow Инвестора'!$H$2=4,'Cash Flow Инвестора'!BE75,0))+Costs!AS75</f>
        <v>0</v>
      </c>
      <c r="BF52" s="143">
        <f>IF('Cash Flow Инвестора'!$H$2=2,'Cash Flow Инвестора'!BF44,IF('Cash Flow Инвестора'!$H$2=4,'Cash Flow Инвестора'!BF75,0))+Costs!AT75</f>
        <v>0</v>
      </c>
      <c r="BG52" s="143">
        <f>IF('Cash Flow Инвестора'!$H$2=2,'Cash Flow Инвестора'!BG44,IF('Cash Flow Инвестора'!$H$2=4,'Cash Flow Инвестора'!BG75,0))+Costs!AU75</f>
        <v>0</v>
      </c>
      <c r="BH52" s="143">
        <f>IF('Cash Flow Инвестора'!$H$2=2,'Cash Flow Инвестора'!BH44,IF('Cash Flow Инвестора'!$H$2=4,'Cash Flow Инвестора'!BH75,0))+Costs!AV75</f>
        <v>0</v>
      </c>
      <c r="BI52" s="143">
        <f>IF('Cash Flow Инвестора'!$H$2=2,'Cash Flow Инвестора'!BI44,IF('Cash Flow Инвестора'!$H$2=4,'Cash Flow Инвестора'!BI75,0))+Costs!AW75</f>
        <v>0</v>
      </c>
      <c r="BJ52" s="143">
        <f>IF('Cash Flow Инвестора'!$H$2=2,'Cash Flow Инвестора'!BJ44,IF('Cash Flow Инвестора'!$H$2=4,'Cash Flow Инвестора'!BJ75,0))+Costs!AX75</f>
        <v>0</v>
      </c>
      <c r="BK52" s="143">
        <f>IF('Cash Flow Инвестора'!$H$2=2,'Cash Flow Инвестора'!BK44,IF('Cash Flow Инвестора'!$H$2=4,'Cash Flow Инвестора'!BK75,0))+Costs!AY75</f>
        <v>0</v>
      </c>
      <c r="BL52" s="143">
        <f>IF('Cash Flow Инвестора'!$H$2=2,'Cash Flow Инвестора'!BL44,IF('Cash Flow Инвестора'!$H$2=4,'Cash Flow Инвестора'!BL75,0))+Costs!AZ75</f>
        <v>0</v>
      </c>
      <c r="BM52" s="143">
        <f>IF('Cash Flow Инвестора'!$H$2=2,'Cash Flow Инвестора'!BM44,IF('Cash Flow Инвестора'!$H$2=4,'Cash Flow Инвестора'!BM75,0))+Costs!BA75</f>
        <v>0</v>
      </c>
      <c r="BN52" s="143">
        <f>IF('Cash Flow Инвестора'!$H$2=2,'Cash Flow Инвестора'!BN44,IF('Cash Flow Инвестора'!$H$2=4,'Cash Flow Инвестора'!BN75,0))+Costs!BB75</f>
        <v>0</v>
      </c>
      <c r="BO52" s="143">
        <f>IF('Cash Flow Инвестора'!$H$2=2,'Cash Flow Инвестора'!BO44,IF('Cash Flow Инвестора'!$H$2=4,'Cash Flow Инвестора'!BO75,0))+Costs!BC75</f>
        <v>0</v>
      </c>
      <c r="BP52" s="143">
        <f>IF('Cash Flow Инвестора'!$H$2=2,'Cash Flow Инвестора'!BP44,IF('Cash Flow Инвестора'!$H$2=4,'Cash Flow Инвестора'!BP75,0))+Costs!BD75</f>
        <v>0</v>
      </c>
      <c r="BQ52" s="143">
        <f>IF('Cash Flow Инвестора'!$H$2=2,'Cash Flow Инвестора'!BQ44,IF('Cash Flow Инвестора'!$H$2=4,'Cash Flow Инвестора'!BQ75,0))+Costs!BE75</f>
        <v>0</v>
      </c>
      <c r="BR52" s="143">
        <f>IF('Cash Flow Инвестора'!$H$2=2,'Cash Flow Инвестора'!BR44,IF('Cash Flow Инвестора'!$H$2=4,'Cash Flow Инвестора'!BR75,0))+Costs!BF75</f>
        <v>0</v>
      </c>
      <c r="BS52" s="143">
        <f>IF('Cash Flow Инвестора'!$H$2=2,'Cash Flow Инвестора'!BS44,IF('Cash Flow Инвестора'!$H$2=4,'Cash Flow Инвестора'!BS75,0))+Costs!BG75</f>
        <v>0</v>
      </c>
      <c r="BT52" s="143">
        <f>IF('Cash Flow Инвестора'!$H$2=2,'Cash Flow Инвестора'!BT44,IF('Cash Flow Инвестора'!$H$2=4,'Cash Flow Инвестора'!BT75,0))+Costs!BH75</f>
        <v>0</v>
      </c>
      <c r="BU52" s="143">
        <f>IF('Cash Flow Инвестора'!$H$2=2,'Cash Flow Инвестора'!BU44,IF('Cash Flow Инвестора'!$H$2=4,'Cash Flow Инвестора'!BU75,0))+Costs!BI75</f>
        <v>0</v>
      </c>
      <c r="BV52" s="143">
        <f>IF('Cash Flow Инвестора'!$H$2=2,'Cash Flow Инвестора'!BV44,IF('Cash Flow Инвестора'!$H$2=4,'Cash Flow Инвестора'!BV75,0))+Costs!BJ75</f>
        <v>0</v>
      </c>
      <c r="BW52" s="143">
        <f>IF('Cash Flow Инвестора'!$H$2=2,'Cash Flow Инвестора'!BW44,IF('Cash Flow Инвестора'!$H$2=4,'Cash Flow Инвестора'!BW75,0))+Costs!BK75</f>
        <v>0</v>
      </c>
      <c r="BX52" s="143">
        <f>IF('Cash Flow Инвестора'!$H$2=2,'Cash Flow Инвестора'!BX44,IF('Cash Flow Инвестора'!$H$2=4,'Cash Flow Инвестора'!BX75,0))+Costs!BL75</f>
        <v>0</v>
      </c>
      <c r="BY52" s="143">
        <f>IF('Cash Flow Инвестора'!$H$2=2,'Cash Flow Инвестора'!BY44,IF('Cash Flow Инвестора'!$H$2=4,'Cash Flow Инвестора'!BY75,0))+Costs!BM75</f>
        <v>0</v>
      </c>
      <c r="BZ52" s="143">
        <f>IF('Cash Flow Инвестора'!$H$2=2,'Cash Flow Инвестора'!BZ44,IF('Cash Flow Инвестора'!$H$2=4,'Cash Flow Инвестора'!BZ75,0))+Costs!BN75</f>
        <v>0</v>
      </c>
      <c r="CA52" s="143">
        <f>IF('Cash Flow Инвестора'!$H$2=2,'Cash Flow Инвестора'!CA44,IF('Cash Flow Инвестора'!$H$2=4,'Cash Flow Инвестора'!CA75,0))+Costs!BO75</f>
        <v>0</v>
      </c>
      <c r="CB52" s="143">
        <f>IF('Cash Flow Инвестора'!$H$2=2,'Cash Flow Инвестора'!CB44,IF('Cash Flow Инвестора'!$H$2=4,'Cash Flow Инвестора'!CB75,0))+Costs!BP75</f>
        <v>0</v>
      </c>
      <c r="CC52" s="143">
        <f>IF('Cash Flow Инвестора'!$H$2=2,'Cash Flow Инвестора'!CC44,IF('Cash Flow Инвестора'!$H$2=4,'Cash Flow Инвестора'!CC75,0))+Costs!BQ75</f>
        <v>0</v>
      </c>
      <c r="CD52" s="143">
        <f>IF('Cash Flow Инвестора'!$H$2=2,'Cash Flow Инвестора'!CD44,IF('Cash Flow Инвестора'!$H$2=4,'Cash Flow Инвестора'!CD75,0))+Costs!BR75</f>
        <v>0</v>
      </c>
      <c r="CE52" s="143">
        <f>IF('Cash Flow Инвестора'!$H$2=2,'Cash Flow Инвестора'!CE44,IF('Cash Flow Инвестора'!$H$2=4,'Cash Flow Инвестора'!CE75,0))+Costs!BS75</f>
        <v>0</v>
      </c>
      <c r="CF52" s="143">
        <f>IF('Cash Flow Инвестора'!$H$2=2,'Cash Flow Инвестора'!CF44,IF('Cash Flow Инвестора'!$H$2=4,'Cash Flow Инвестора'!CF75,0))+Costs!BT75</f>
        <v>0</v>
      </c>
      <c r="CG52" s="143">
        <f>IF('Cash Flow Инвестора'!$H$2=2,'Cash Flow Инвестора'!CG44,IF('Cash Flow Инвестора'!$H$2=4,'Cash Flow Инвестора'!CG75,0))+Costs!BU75</f>
        <v>0</v>
      </c>
      <c r="CH52" s="143">
        <f>IF('Cash Flow Инвестора'!$H$2=2,'Cash Flow Инвестора'!CH44,IF('Cash Flow Инвестора'!$H$2=4,'Cash Flow Инвестора'!CH75,0))+Costs!BV75</f>
        <v>0</v>
      </c>
      <c r="CI52" s="143">
        <f>IF('Cash Flow Инвестора'!$H$2=2,'Cash Flow Инвестора'!CI44,IF('Cash Flow Инвестора'!$H$2=4,'Cash Flow Инвестора'!CI75,0))+Costs!BW75</f>
        <v>0</v>
      </c>
      <c r="CJ52" s="143">
        <f>IF('Cash Flow Инвестора'!$H$2=2,'Cash Flow Инвестора'!CJ44,IF('Cash Flow Инвестора'!$H$2=4,'Cash Flow Инвестора'!CJ75,0))+Costs!BX75</f>
        <v>0</v>
      </c>
      <c r="CK52" s="143">
        <f>IF('Cash Flow Инвестора'!$H$2=2,'Cash Flow Инвестора'!CK44,IF('Cash Flow Инвестора'!$H$2=4,'Cash Flow Инвестора'!CK75,0))+Costs!BY75</f>
        <v>0</v>
      </c>
      <c r="CL52" s="143">
        <f>IF('Cash Flow Инвестора'!$H$2=2,'Cash Flow Инвестора'!CL44,IF('Cash Flow Инвестора'!$H$2=4,'Cash Flow Инвестора'!CL75,0))+Costs!BZ75</f>
        <v>0</v>
      </c>
      <c r="CM52" s="143">
        <f>IF('Cash Flow Инвестора'!$H$2=2,'Cash Flow Инвестора'!CM44,IF('Cash Flow Инвестора'!$H$2=4,'Cash Flow Инвестора'!CM75,0))+Costs!CA75</f>
        <v>0</v>
      </c>
      <c r="CN52" s="143">
        <f>IF('Cash Flow Инвестора'!$H$2=2,'Cash Flow Инвестора'!CN44,IF('Cash Flow Инвестора'!$H$2=4,'Cash Flow Инвестора'!CN75,0))+Costs!CB75</f>
        <v>0</v>
      </c>
      <c r="CO52" s="143">
        <f>IF('Cash Flow Инвестора'!$H$2=2,'Cash Flow Инвестора'!CO44,IF('Cash Flow Инвестора'!$H$2=4,'Cash Flow Инвестора'!CO75,0))+Costs!CC75</f>
        <v>0</v>
      </c>
      <c r="CP52" s="143">
        <f>IF('Cash Flow Инвестора'!$H$2=2,'Cash Flow Инвестора'!CP44,IF('Cash Flow Инвестора'!$H$2=4,'Cash Flow Инвестора'!CP75,0))+Costs!CD75</f>
        <v>0</v>
      </c>
      <c r="CQ52" s="143">
        <f>IF('Cash Flow Инвестора'!$H$2=2,'Cash Flow Инвестора'!CQ44,IF('Cash Flow Инвестора'!$H$2=4,'Cash Flow Инвестора'!CQ75,0))+Costs!CE75</f>
        <v>0</v>
      </c>
      <c r="CR52" s="143">
        <f>IF('Cash Flow Инвестора'!$H$2=2,'Cash Flow Инвестора'!CR44,IF('Cash Flow Инвестора'!$H$2=4,'Cash Flow Инвестора'!CR75,0))+Costs!CF75</f>
        <v>0</v>
      </c>
      <c r="CS52" s="143">
        <f>IF('Cash Flow Инвестора'!$H$2=2,'Cash Flow Инвестора'!CS44,IF('Cash Flow Инвестора'!$H$2=4,'Cash Flow Инвестора'!CS75,0))+Costs!CG75</f>
        <v>0</v>
      </c>
      <c r="CT52" s="143">
        <f>IF('Cash Flow Инвестора'!$H$2=2,'Cash Flow Инвестора'!CT44,IF('Cash Flow Инвестора'!$H$2=4,'Cash Flow Инвестора'!CT75,0))+Costs!CH75</f>
        <v>0</v>
      </c>
      <c r="CU52" s="143">
        <f>IF('Cash Flow Инвестора'!$H$2=2,'Cash Flow Инвестора'!CU44,IF('Cash Flow Инвестора'!$H$2=4,'Cash Flow Инвестора'!CU75,0))+Costs!CI75</f>
        <v>0</v>
      </c>
      <c r="CV52" s="143">
        <f>IF('Cash Flow Инвестора'!$H$2=2,'Cash Flow Инвестора'!CV44,IF('Cash Flow Инвестора'!$H$2=4,'Cash Flow Инвестора'!CV75,0))+Costs!CJ75</f>
        <v>0</v>
      </c>
      <c r="CW52" s="143">
        <f>IF('Cash Flow Инвестора'!$H$2=2,'Cash Flow Инвестора'!CW44,IF('Cash Flow Инвестора'!$H$2=4,'Cash Flow Инвестора'!CW75,0))+Costs!CK75</f>
        <v>0</v>
      </c>
      <c r="CX52" s="143">
        <f>IF('Cash Flow Инвестора'!$H$2=2,'Cash Flow Инвестора'!CX44,IF('Cash Flow Инвестора'!$H$2=4,'Cash Flow Инвестора'!CX75,0))+Costs!CL75</f>
        <v>0</v>
      </c>
      <c r="CY52" s="143">
        <f>IF('Cash Flow Инвестора'!$H$2=2,'Cash Flow Инвестора'!CY44,IF('Cash Flow Инвестора'!$H$2=4,'Cash Flow Инвестора'!CY75,0))+Costs!CM75</f>
        <v>0</v>
      </c>
      <c r="CZ52" s="143">
        <f>IF('Cash Flow Инвестора'!$H$2=2,'Cash Flow Инвестора'!CZ44,IF('Cash Flow Инвестора'!$H$2=4,'Cash Flow Инвестора'!CZ75,0))+Costs!CN75</f>
        <v>0</v>
      </c>
      <c r="DA52" s="143">
        <f>IF('Cash Flow Инвестора'!$H$2=2,'Cash Flow Инвестора'!DA44,IF('Cash Flow Инвестора'!$H$2=4,'Cash Flow Инвестора'!DA75,0))+Costs!CO75</f>
        <v>0</v>
      </c>
      <c r="DB52" s="143">
        <f>IF('Cash Flow Инвестора'!$H$2=2,'Cash Flow Инвестора'!DB44,IF('Cash Flow Инвестора'!$H$2=4,'Cash Flow Инвестора'!DB75,0))+Costs!CP75</f>
        <v>0</v>
      </c>
      <c r="DC52" s="143">
        <f>IF('Cash Flow Инвестора'!$H$2=2,'Cash Flow Инвестора'!DC44,IF('Cash Flow Инвестора'!$H$2=4,'Cash Flow Инвестора'!DC75,0))+Costs!CQ75</f>
        <v>0</v>
      </c>
      <c r="DD52" s="143">
        <f>IF('Cash Flow Инвестора'!$H$2=2,'Cash Flow Инвестора'!DD44,IF('Cash Flow Инвестора'!$H$2=4,'Cash Flow Инвестора'!DD75,0))+Costs!CR75</f>
        <v>0</v>
      </c>
      <c r="DE52" s="143">
        <f>IF('Cash Flow Инвестора'!$H$2=2,'Cash Flow Инвестора'!DE44,IF('Cash Flow Инвестора'!$H$2=4,'Cash Flow Инвестора'!DE75,0))+Costs!CS75</f>
        <v>0</v>
      </c>
      <c r="DF52" s="143">
        <f>IF('Cash Flow Инвестора'!$H$2=2,'Cash Flow Инвестора'!DF44,IF('Cash Flow Инвестора'!$H$2=4,'Cash Flow Инвестора'!DF75,0))+Costs!CT75</f>
        <v>0</v>
      </c>
      <c r="DG52" s="143">
        <f>IF('Cash Flow Инвестора'!$H$2=2,'Cash Flow Инвестора'!DG44,IF('Cash Flow Инвестора'!$H$2=4,'Cash Flow Инвестора'!DG75,0))+Costs!CU75</f>
        <v>0</v>
      </c>
      <c r="DH52" s="143">
        <f>IF('Cash Flow Инвестора'!$H$2=2,'Cash Flow Инвестора'!DH44,IF('Cash Flow Инвестора'!$H$2=4,'Cash Flow Инвестора'!DH75,0))+Costs!CV75</f>
        <v>0</v>
      </c>
      <c r="DI52" s="143">
        <f>IF('Cash Flow Инвестора'!$H$2=2,'Cash Flow Инвестора'!DI44,IF('Cash Flow Инвестора'!$H$2=4,'Cash Flow Инвестора'!DI75,0))+Costs!CW75</f>
        <v>0</v>
      </c>
      <c r="DJ52" s="143">
        <f>IF('Cash Flow Инвестора'!$H$2=2,'Cash Flow Инвестора'!DJ44,IF('Cash Flow Инвестора'!$H$2=4,'Cash Flow Инвестора'!DJ75,0))+Costs!CX75</f>
        <v>0</v>
      </c>
      <c r="DK52" s="143">
        <f>IF('Cash Flow Инвестора'!$H$2=2,'Cash Flow Инвестора'!DK44,IF('Cash Flow Инвестора'!$H$2=4,'Cash Flow Инвестора'!DK75,0))+Costs!CY75</f>
        <v>0</v>
      </c>
      <c r="DL52" s="143">
        <f>IF('Cash Flow Инвестора'!$H$2=2,'Cash Flow Инвестора'!DL44,IF('Cash Flow Инвестора'!$H$2=4,'Cash Flow Инвестора'!DL75,0))+Costs!CZ75</f>
        <v>0</v>
      </c>
      <c r="DM52" s="143">
        <f>IF('Cash Flow Инвестора'!$H$2=2,'Cash Flow Инвестора'!DM44,IF('Cash Flow Инвестора'!$H$2=4,'Cash Flow Инвестора'!DM75,0))+Costs!DA75</f>
        <v>0</v>
      </c>
      <c r="DN52" s="143">
        <f>IF('Cash Flow Инвестора'!$H$2=2,'Cash Flow Инвестора'!DN44,IF('Cash Flow Инвестора'!$H$2=4,'Cash Flow Инвестора'!DN75,0))+Costs!DB75</f>
        <v>0</v>
      </c>
      <c r="DO52" s="143">
        <f>IF('Cash Flow Инвестора'!$H$2=2,'Cash Flow Инвестора'!DO44,IF('Cash Flow Инвестора'!$H$2=4,'Cash Flow Инвестора'!DO75,0))+Costs!DC75</f>
        <v>0</v>
      </c>
      <c r="DP52" s="143">
        <f>IF('Cash Flow Инвестора'!$H$2=2,'Cash Flow Инвестора'!DP44,IF('Cash Flow Инвестора'!$H$2=4,'Cash Flow Инвестора'!DP75,0))+Costs!DD75</f>
        <v>0</v>
      </c>
      <c r="DQ52" s="143">
        <f>IF('Cash Flow Инвестора'!$H$2=2,'Cash Flow Инвестора'!DQ44,IF('Cash Flow Инвестора'!$H$2=4,'Cash Flow Инвестора'!DQ75,0))+Costs!DE75</f>
        <v>0</v>
      </c>
      <c r="DR52" s="143">
        <f>IF('Cash Flow Инвестора'!$H$2=2,'Cash Flow Инвестора'!DR44,IF('Cash Flow Инвестора'!$H$2=4,'Cash Flow Инвестора'!DR75,0))+Costs!DF75</f>
        <v>0</v>
      </c>
      <c r="DS52" s="143">
        <f>IF('Cash Flow Инвестора'!$H$2=2,'Cash Flow Инвестора'!DS44,IF('Cash Flow Инвестора'!$H$2=4,'Cash Flow Инвестора'!DS75,0))+Costs!DG75</f>
        <v>0</v>
      </c>
      <c r="DT52" s="143">
        <f>IF('Cash Flow Инвестора'!$H$2=2,'Cash Flow Инвестора'!DT44,IF('Cash Flow Инвестора'!$H$2=4,'Cash Flow Инвестора'!DT75,0))+Costs!DH75</f>
        <v>0</v>
      </c>
      <c r="DU52" s="143">
        <f>IF('Cash Flow Инвестора'!$H$2=2,'Cash Flow Инвестора'!DU44,IF('Cash Flow Инвестора'!$H$2=4,'Cash Flow Инвестора'!DU75,0))+Costs!DI75</f>
        <v>0</v>
      </c>
      <c r="DV52" s="143">
        <f>IF('Cash Flow Инвестора'!$H$2=2,'Cash Flow Инвестора'!DV44,IF('Cash Flow Инвестора'!$H$2=4,'Cash Flow Инвестора'!DV75,0))+Costs!DJ75</f>
        <v>0</v>
      </c>
      <c r="DW52" s="143">
        <f>IF('Cash Flow Инвестора'!$H$2=2,'Cash Flow Инвестора'!DW44,IF('Cash Flow Инвестора'!$H$2=4,'Cash Flow Инвестора'!DW75,0))+Costs!DK75</f>
        <v>0</v>
      </c>
      <c r="DX52" s="143">
        <f>IF('Cash Flow Инвестора'!$H$2=2,'Cash Flow Инвестора'!DX44,IF('Cash Flow Инвестора'!$H$2=4,'Cash Flow Инвестора'!DX75,0))+Costs!DL75</f>
        <v>0</v>
      </c>
      <c r="DY52" s="143">
        <f>IF('Cash Flow Инвестора'!$H$2=2,'Cash Flow Инвестора'!DY44,IF('Cash Flow Инвестора'!$H$2=4,'Cash Flow Инвестора'!DY75,0))+Costs!DM75</f>
        <v>0</v>
      </c>
      <c r="DZ52" s="143">
        <f>IF('Cash Flow Инвестора'!$H$2=2,'Cash Flow Инвестора'!DZ44,IF('Cash Flow Инвестора'!$H$2=4,'Cash Flow Инвестора'!DZ75,0))+Costs!DN75</f>
        <v>0</v>
      </c>
      <c r="EA52" s="143">
        <f>IF('Cash Flow Инвестора'!$H$2=2,'Cash Flow Инвестора'!EA44,IF('Cash Flow Инвестора'!$H$2=4,'Cash Flow Инвестора'!EA75,0))+Costs!DO75</f>
        <v>0</v>
      </c>
      <c r="EB52" s="143">
        <f>IF('Cash Flow Инвестора'!$H$2=2,'Cash Flow Инвестора'!EB44,IF('Cash Flow Инвестора'!$H$2=4,'Cash Flow Инвестора'!EB75,0))+Costs!DP75</f>
        <v>0</v>
      </c>
      <c r="EC52" s="143">
        <f>IF('Cash Flow Инвестора'!$H$2=2,'Cash Flow Инвестора'!EC44,IF('Cash Flow Инвестора'!$H$2=4,'Cash Flow Инвестора'!EC75,0))+Costs!DQ75</f>
        <v>0</v>
      </c>
      <c r="ED52" s="143">
        <f>IF('Cash Flow Инвестора'!$H$2=2,'Cash Flow Инвестора'!ED44,IF('Cash Flow Инвестора'!$H$2=4,'Cash Flow Инвестора'!ED75,0))+Costs!DR75</f>
        <v>0</v>
      </c>
      <c r="EE52" s="143">
        <f>IF('Cash Flow Инвестора'!$H$2=2,'Cash Flow Инвестора'!EE44,IF('Cash Flow Инвестора'!$H$2=4,'Cash Flow Инвестора'!EE75,0))+Costs!DS75</f>
        <v>0</v>
      </c>
      <c r="EF52" s="143">
        <f>IF('Cash Flow Инвестора'!$H$2=2,'Cash Flow Инвестора'!EF44,IF('Cash Flow Инвестора'!$H$2=4,'Cash Flow Инвестора'!EF75,0))+Costs!DT75</f>
        <v>0</v>
      </c>
      <c r="EG52" s="143">
        <f>IF('Cash Flow Инвестора'!$H$2=2,'Cash Flow Инвестора'!EG44,IF('Cash Flow Инвестора'!$H$2=4,'Cash Flow Инвестора'!EG75,0))+Costs!DU75</f>
        <v>0</v>
      </c>
    </row>
    <row r="53" spans="1:137" ht="12.75" customHeight="1">
      <c r="A53" s="21"/>
      <c r="B53" s="121"/>
      <c r="C53" s="121" t="s">
        <v>458</v>
      </c>
      <c r="D53" s="79" t="s">
        <v>77</v>
      </c>
      <c r="E53" s="121"/>
      <c r="F53" s="242">
        <f t="shared" ca="1" si="42"/>
        <v>0</v>
      </c>
      <c r="G53" s="76">
        <f t="shared" ref="G53:P53" ca="1" si="44">SUMIF($R$6:$EG$6,G$6,$R53:$EG53)</f>
        <v>0</v>
      </c>
      <c r="H53" s="76">
        <f t="shared" ca="1" si="44"/>
        <v>0</v>
      </c>
      <c r="I53" s="76">
        <f t="shared" ca="1" si="44"/>
        <v>0</v>
      </c>
      <c r="J53" s="76">
        <f t="shared" ca="1" si="44"/>
        <v>0</v>
      </c>
      <c r="K53" s="76">
        <f t="shared" ca="1" si="44"/>
        <v>0</v>
      </c>
      <c r="L53" s="76">
        <f t="shared" ca="1" si="44"/>
        <v>0</v>
      </c>
      <c r="M53" s="76">
        <f t="shared" ca="1" si="44"/>
        <v>0</v>
      </c>
      <c r="N53" s="76">
        <f t="shared" ca="1" si="44"/>
        <v>0</v>
      </c>
      <c r="O53" s="76">
        <f t="shared" ca="1" si="44"/>
        <v>0</v>
      </c>
      <c r="P53" s="76">
        <f t="shared" ca="1" si="44"/>
        <v>0</v>
      </c>
      <c r="Q53" s="121"/>
      <c r="R53" s="143">
        <f ca="1">Taxes!F24+Taxes!F30</f>
        <v>0</v>
      </c>
      <c r="S53" s="143">
        <f ca="1">Taxes!G24+Taxes!G30</f>
        <v>0</v>
      </c>
      <c r="T53" s="143">
        <f ca="1">Taxes!H24+Taxes!H30</f>
        <v>0</v>
      </c>
      <c r="U53" s="143">
        <f ca="1">Taxes!I24+Taxes!I30</f>
        <v>0</v>
      </c>
      <c r="V53" s="143">
        <f ca="1">Taxes!J24+Taxes!J30</f>
        <v>0</v>
      </c>
      <c r="W53" s="143">
        <f ca="1">Taxes!K24+Taxes!K30</f>
        <v>0</v>
      </c>
      <c r="X53" s="143">
        <f ca="1">Taxes!L24+Taxes!L30</f>
        <v>0</v>
      </c>
      <c r="Y53" s="143">
        <f ca="1">Taxes!M24+Taxes!M30</f>
        <v>0</v>
      </c>
      <c r="Z53" s="143">
        <f ca="1">Taxes!N24+Taxes!N30</f>
        <v>0</v>
      </c>
      <c r="AA53" s="143">
        <f ca="1">Taxes!O24+Taxes!O30</f>
        <v>0</v>
      </c>
      <c r="AB53" s="143">
        <f ca="1">Taxes!P24+Taxes!P30</f>
        <v>0</v>
      </c>
      <c r="AC53" s="143">
        <f ca="1">Taxes!Q24+Taxes!Q30</f>
        <v>0</v>
      </c>
      <c r="AD53" s="143">
        <f ca="1">Taxes!R24+Taxes!R30</f>
        <v>0</v>
      </c>
      <c r="AE53" s="143">
        <f ca="1">Taxes!S24+Taxes!S30</f>
        <v>0</v>
      </c>
      <c r="AF53" s="143">
        <f ca="1">Taxes!T24+Taxes!T30</f>
        <v>0</v>
      </c>
      <c r="AG53" s="143">
        <f ca="1">Taxes!U24+Taxes!U30</f>
        <v>0</v>
      </c>
      <c r="AH53" s="143">
        <f ca="1">Taxes!V24+Taxes!V30</f>
        <v>0</v>
      </c>
      <c r="AI53" s="143">
        <f ca="1">Taxes!W24+Taxes!W30</f>
        <v>0</v>
      </c>
      <c r="AJ53" s="143">
        <f ca="1">Taxes!X24+Taxes!X30</f>
        <v>0</v>
      </c>
      <c r="AK53" s="143">
        <f ca="1">Taxes!Y24+Taxes!Y30</f>
        <v>0</v>
      </c>
      <c r="AL53" s="143">
        <f ca="1">Taxes!Z24+Taxes!Z30</f>
        <v>0</v>
      </c>
      <c r="AM53" s="143">
        <f ca="1">Taxes!AA24+Taxes!AA30</f>
        <v>0</v>
      </c>
      <c r="AN53" s="143">
        <f ca="1">Taxes!AB24+Taxes!AB30</f>
        <v>0</v>
      </c>
      <c r="AO53" s="143">
        <f ca="1">Taxes!AC24+Taxes!AC30</f>
        <v>0</v>
      </c>
      <c r="AP53" s="143">
        <f ca="1">Taxes!AD24+Taxes!AD30</f>
        <v>0</v>
      </c>
      <c r="AQ53" s="143">
        <f ca="1">Taxes!AE24+Taxes!AE30</f>
        <v>0</v>
      </c>
      <c r="AR53" s="143">
        <f ca="1">Taxes!AF24+Taxes!AF30</f>
        <v>0</v>
      </c>
      <c r="AS53" s="143">
        <f ca="1">Taxes!AG24+Taxes!AG30</f>
        <v>0</v>
      </c>
      <c r="AT53" s="143">
        <f ca="1">Taxes!AH24+Taxes!AH30</f>
        <v>0</v>
      </c>
      <c r="AU53" s="143">
        <f ca="1">Taxes!AI24+Taxes!AI30</f>
        <v>0</v>
      </c>
      <c r="AV53" s="143">
        <f ca="1">Taxes!AJ24+Taxes!AJ30</f>
        <v>0</v>
      </c>
      <c r="AW53" s="143">
        <f ca="1">Taxes!AK24+Taxes!AK30</f>
        <v>0</v>
      </c>
      <c r="AX53" s="143">
        <f ca="1">Taxes!AL24+Taxes!AL30</f>
        <v>0</v>
      </c>
      <c r="AY53" s="143">
        <f ca="1">Taxes!AM24+Taxes!AM30</f>
        <v>0</v>
      </c>
      <c r="AZ53" s="143">
        <f ca="1">Taxes!AN24+Taxes!AN30</f>
        <v>0</v>
      </c>
      <c r="BA53" s="143">
        <f ca="1">Taxes!AO24+Taxes!AO30</f>
        <v>0</v>
      </c>
      <c r="BB53" s="143">
        <f ca="1">Taxes!AP24+Taxes!AP30</f>
        <v>0</v>
      </c>
      <c r="BC53" s="143">
        <f ca="1">Taxes!AQ24+Taxes!AQ30</f>
        <v>0</v>
      </c>
      <c r="BD53" s="143">
        <f ca="1">Taxes!AR24+Taxes!AR30</f>
        <v>0</v>
      </c>
      <c r="BE53" s="143">
        <f ca="1">Taxes!AS24+Taxes!AS30</f>
        <v>0</v>
      </c>
      <c r="BF53" s="143">
        <f ca="1">Taxes!AT24+Taxes!AT30</f>
        <v>0</v>
      </c>
      <c r="BG53" s="143">
        <f ca="1">Taxes!AU24+Taxes!AU30</f>
        <v>0</v>
      </c>
      <c r="BH53" s="143">
        <f ca="1">Taxes!AV24+Taxes!AV30</f>
        <v>0</v>
      </c>
      <c r="BI53" s="143">
        <f ca="1">Taxes!AW24+Taxes!AW30</f>
        <v>0</v>
      </c>
      <c r="BJ53" s="143">
        <f ca="1">Taxes!AX24+Taxes!AX30</f>
        <v>0</v>
      </c>
      <c r="BK53" s="143">
        <f ca="1">Taxes!AY24+Taxes!AY30</f>
        <v>0</v>
      </c>
      <c r="BL53" s="143">
        <f ca="1">Taxes!AZ24+Taxes!AZ30</f>
        <v>0</v>
      </c>
      <c r="BM53" s="143">
        <f ca="1">Taxes!BA24+Taxes!BA30</f>
        <v>0</v>
      </c>
      <c r="BN53" s="143">
        <f ca="1">Taxes!BB24+Taxes!BB30</f>
        <v>0</v>
      </c>
      <c r="BO53" s="143">
        <f ca="1">Taxes!BC24+Taxes!BC30</f>
        <v>0</v>
      </c>
      <c r="BP53" s="143">
        <f ca="1">Taxes!BD24+Taxes!BD30</f>
        <v>0</v>
      </c>
      <c r="BQ53" s="143">
        <f ca="1">Taxes!BE24+Taxes!BE30</f>
        <v>0</v>
      </c>
      <c r="BR53" s="143">
        <f ca="1">Taxes!BF24+Taxes!BF30</f>
        <v>0</v>
      </c>
      <c r="BS53" s="143">
        <f ca="1">Taxes!BG24+Taxes!BG30</f>
        <v>0</v>
      </c>
      <c r="BT53" s="143">
        <f ca="1">Taxes!BH24+Taxes!BH30</f>
        <v>0</v>
      </c>
      <c r="BU53" s="143">
        <f ca="1">Taxes!BI24+Taxes!BI30</f>
        <v>0</v>
      </c>
      <c r="BV53" s="143">
        <f ca="1">Taxes!BJ24+Taxes!BJ30</f>
        <v>0</v>
      </c>
      <c r="BW53" s="143">
        <f ca="1">Taxes!BK24+Taxes!BK30</f>
        <v>0</v>
      </c>
      <c r="BX53" s="143">
        <f ca="1">Taxes!BL24+Taxes!BL30</f>
        <v>0</v>
      </c>
      <c r="BY53" s="143">
        <f ca="1">Taxes!BM24+Taxes!BM30</f>
        <v>0</v>
      </c>
      <c r="BZ53" s="143">
        <f ca="1">Taxes!BN24+Taxes!BN30</f>
        <v>0</v>
      </c>
      <c r="CA53" s="143">
        <f ca="1">Taxes!BO24+Taxes!BO30</f>
        <v>0</v>
      </c>
      <c r="CB53" s="143">
        <f ca="1">Taxes!BP24+Taxes!BP30</f>
        <v>0</v>
      </c>
      <c r="CC53" s="143">
        <f ca="1">Taxes!BQ24+Taxes!BQ30</f>
        <v>0</v>
      </c>
      <c r="CD53" s="143">
        <f ca="1">Taxes!BR24+Taxes!BR30</f>
        <v>0</v>
      </c>
      <c r="CE53" s="143">
        <f ca="1">Taxes!BS24+Taxes!BS30</f>
        <v>0</v>
      </c>
      <c r="CF53" s="143">
        <f ca="1">Taxes!BT24+Taxes!BT30</f>
        <v>0</v>
      </c>
      <c r="CG53" s="143">
        <f ca="1">Taxes!BU24+Taxes!BU30</f>
        <v>0</v>
      </c>
      <c r="CH53" s="143">
        <f ca="1">Taxes!BV24+Taxes!BV30</f>
        <v>0</v>
      </c>
      <c r="CI53" s="143">
        <f ca="1">Taxes!BW24+Taxes!BW30</f>
        <v>0</v>
      </c>
      <c r="CJ53" s="143">
        <f ca="1">Taxes!BX24+Taxes!BX30</f>
        <v>0</v>
      </c>
      <c r="CK53" s="143">
        <f ca="1">Taxes!BY24+Taxes!BY30</f>
        <v>0</v>
      </c>
      <c r="CL53" s="143">
        <f ca="1">Taxes!BZ24+Taxes!BZ30</f>
        <v>0</v>
      </c>
      <c r="CM53" s="143">
        <f ca="1">Taxes!CA24+Taxes!CA30</f>
        <v>0</v>
      </c>
      <c r="CN53" s="143">
        <f ca="1">Taxes!CB24+Taxes!CB30</f>
        <v>0</v>
      </c>
      <c r="CO53" s="143">
        <f ca="1">Taxes!CC24+Taxes!CC30</f>
        <v>0</v>
      </c>
      <c r="CP53" s="143">
        <f ca="1">Taxes!CD24+Taxes!CD30</f>
        <v>0</v>
      </c>
      <c r="CQ53" s="143">
        <f ca="1">Taxes!CE24+Taxes!CE30</f>
        <v>0</v>
      </c>
      <c r="CR53" s="143">
        <f ca="1">Taxes!CF24+Taxes!CF30</f>
        <v>0</v>
      </c>
      <c r="CS53" s="143">
        <f ca="1">Taxes!CG24+Taxes!CG30</f>
        <v>0</v>
      </c>
      <c r="CT53" s="143">
        <f ca="1">Taxes!CH24+Taxes!CH30</f>
        <v>0</v>
      </c>
      <c r="CU53" s="143">
        <f ca="1">Taxes!CI24+Taxes!CI30</f>
        <v>0</v>
      </c>
      <c r="CV53" s="143">
        <f ca="1">Taxes!CJ24+Taxes!CJ30</f>
        <v>0</v>
      </c>
      <c r="CW53" s="143">
        <f ca="1">Taxes!CK24+Taxes!CK30</f>
        <v>0</v>
      </c>
      <c r="CX53" s="143">
        <f ca="1">Taxes!CL24+Taxes!CL30</f>
        <v>0</v>
      </c>
      <c r="CY53" s="143">
        <f ca="1">Taxes!CM24+Taxes!CM30</f>
        <v>0</v>
      </c>
      <c r="CZ53" s="143">
        <f ca="1">Taxes!CN24+Taxes!CN30</f>
        <v>0</v>
      </c>
      <c r="DA53" s="143">
        <f ca="1">Taxes!CO24+Taxes!CO30</f>
        <v>0</v>
      </c>
      <c r="DB53" s="143">
        <f ca="1">Taxes!CP24+Taxes!CP30</f>
        <v>0</v>
      </c>
      <c r="DC53" s="143">
        <f ca="1">Taxes!CQ24+Taxes!CQ30</f>
        <v>0</v>
      </c>
      <c r="DD53" s="143">
        <f ca="1">Taxes!CR24+Taxes!CR30</f>
        <v>0</v>
      </c>
      <c r="DE53" s="143">
        <f ca="1">Taxes!CS24+Taxes!CS30</f>
        <v>0</v>
      </c>
      <c r="DF53" s="143">
        <f ca="1">Taxes!CT24+Taxes!CT30</f>
        <v>0</v>
      </c>
      <c r="DG53" s="143">
        <f ca="1">Taxes!CU24+Taxes!CU30</f>
        <v>0</v>
      </c>
      <c r="DH53" s="143">
        <f ca="1">Taxes!CV24+Taxes!CV30</f>
        <v>0</v>
      </c>
      <c r="DI53" s="143">
        <f ca="1">Taxes!CW24+Taxes!CW30</f>
        <v>0</v>
      </c>
      <c r="DJ53" s="143">
        <f ca="1">Taxes!CX24+Taxes!CX30</f>
        <v>0</v>
      </c>
      <c r="DK53" s="143">
        <f ca="1">Taxes!CY24+Taxes!CY30</f>
        <v>0</v>
      </c>
      <c r="DL53" s="143">
        <f ca="1">Taxes!CZ24+Taxes!CZ30</f>
        <v>0</v>
      </c>
      <c r="DM53" s="143">
        <f ca="1">Taxes!DA24+Taxes!DA30</f>
        <v>0</v>
      </c>
      <c r="DN53" s="143">
        <f ca="1">Taxes!DB24+Taxes!DB30</f>
        <v>0</v>
      </c>
      <c r="DO53" s="143">
        <f ca="1">Taxes!DC24+Taxes!DC30</f>
        <v>0</v>
      </c>
      <c r="DP53" s="143">
        <f ca="1">Taxes!DD24+Taxes!DD30</f>
        <v>0</v>
      </c>
      <c r="DQ53" s="143">
        <f ca="1">Taxes!DE24+Taxes!DE30</f>
        <v>0</v>
      </c>
      <c r="DR53" s="143">
        <f ca="1">Taxes!DF24+Taxes!DF30</f>
        <v>0</v>
      </c>
      <c r="DS53" s="143">
        <f ca="1">Taxes!DG24+Taxes!DG30</f>
        <v>0</v>
      </c>
      <c r="DT53" s="143">
        <f ca="1">Taxes!DH24+Taxes!DH30</f>
        <v>0</v>
      </c>
      <c r="DU53" s="143">
        <f ca="1">Taxes!DI24+Taxes!DI30</f>
        <v>0</v>
      </c>
      <c r="DV53" s="143">
        <f ca="1">Taxes!DJ24+Taxes!DJ30</f>
        <v>0</v>
      </c>
      <c r="DW53" s="143">
        <f ca="1">Taxes!DK24+Taxes!DK30</f>
        <v>0</v>
      </c>
      <c r="DX53" s="143">
        <f ca="1">Taxes!DL24+Taxes!DL30</f>
        <v>0</v>
      </c>
      <c r="DY53" s="143">
        <f ca="1">Taxes!DM24+Taxes!DM30</f>
        <v>0</v>
      </c>
      <c r="DZ53" s="143">
        <f ca="1">Taxes!DN24+Taxes!DN30</f>
        <v>0</v>
      </c>
      <c r="EA53" s="143">
        <f ca="1">Taxes!DO24+Taxes!DO30</f>
        <v>0</v>
      </c>
      <c r="EB53" s="143">
        <f ca="1">Taxes!DP24+Taxes!DP30</f>
        <v>0</v>
      </c>
      <c r="EC53" s="143">
        <f ca="1">Taxes!DQ24+Taxes!DQ30</f>
        <v>0</v>
      </c>
      <c r="ED53" s="143">
        <f ca="1">Taxes!DR24+Taxes!DR30</f>
        <v>0</v>
      </c>
      <c r="EE53" s="143">
        <f ca="1">Taxes!DS24+Taxes!DS30</f>
        <v>0</v>
      </c>
      <c r="EF53" s="143">
        <f ca="1">Taxes!DT24+Taxes!DT30</f>
        <v>0</v>
      </c>
      <c r="EG53" s="143">
        <f ca="1">Taxes!DU24+Taxes!DU30</f>
        <v>0</v>
      </c>
    </row>
    <row r="54" spans="1:137" ht="7.5" customHeight="1">
      <c r="A54" s="21"/>
      <c r="B54" s="121"/>
      <c r="C54" s="121"/>
      <c r="D54" s="237"/>
      <c r="E54" s="121"/>
      <c r="F54" s="243"/>
      <c r="G54" s="178"/>
      <c r="H54" s="178"/>
      <c r="I54" s="178"/>
      <c r="J54" s="178"/>
      <c r="K54" s="178"/>
      <c r="L54" s="178"/>
      <c r="M54" s="178"/>
      <c r="N54" s="178"/>
      <c r="O54" s="178"/>
      <c r="P54" s="178"/>
      <c r="Q54" s="121"/>
      <c r="R54" s="121"/>
      <c r="S54" s="121"/>
      <c r="T54" s="121"/>
      <c r="U54" s="121"/>
      <c r="V54" s="121"/>
      <c r="W54" s="121"/>
      <c r="X54" s="121"/>
      <c r="Y54" s="121"/>
      <c r="Z54" s="121"/>
      <c r="AA54" s="121"/>
      <c r="AB54" s="121"/>
      <c r="AC54" s="121"/>
      <c r="AD54" s="121"/>
      <c r="AE54" s="121"/>
      <c r="AF54" s="121"/>
      <c r="AG54" s="121"/>
      <c r="AH54" s="121"/>
      <c r="AI54" s="121"/>
      <c r="AJ54" s="121"/>
      <c r="AK54" s="121"/>
      <c r="AL54" s="121"/>
      <c r="AM54" s="121"/>
      <c r="AN54" s="121"/>
      <c r="AO54" s="121"/>
      <c r="AP54" s="121"/>
      <c r="AQ54" s="121"/>
      <c r="AR54" s="121"/>
      <c r="AS54" s="121"/>
      <c r="AT54" s="121"/>
      <c r="AU54" s="121"/>
      <c r="AV54" s="121"/>
      <c r="AW54" s="121"/>
      <c r="AX54" s="121"/>
      <c r="AY54" s="121"/>
      <c r="AZ54" s="121"/>
      <c r="BA54" s="121"/>
      <c r="BB54" s="121"/>
      <c r="BC54" s="121"/>
      <c r="BD54" s="121"/>
      <c r="BE54" s="121"/>
      <c r="BF54" s="121"/>
      <c r="BG54" s="121"/>
      <c r="BH54" s="121"/>
      <c r="BI54" s="121"/>
      <c r="BJ54" s="121"/>
      <c r="BK54" s="121"/>
      <c r="BL54" s="121"/>
      <c r="BM54" s="121"/>
      <c r="BN54" s="121"/>
      <c r="BO54" s="121"/>
      <c r="BP54" s="121"/>
      <c r="BQ54" s="121"/>
      <c r="BR54" s="121"/>
      <c r="BS54" s="121"/>
      <c r="BT54" s="121"/>
      <c r="BU54" s="121"/>
      <c r="BV54" s="121"/>
      <c r="BW54" s="121"/>
      <c r="BX54" s="121"/>
      <c r="BY54" s="121"/>
      <c r="BZ54" s="121"/>
      <c r="CA54" s="121"/>
      <c r="CB54" s="121"/>
      <c r="CC54" s="121"/>
      <c r="CD54" s="121"/>
      <c r="CE54" s="121"/>
      <c r="CF54" s="121"/>
      <c r="CG54" s="121"/>
      <c r="CH54" s="121"/>
      <c r="CI54" s="121"/>
      <c r="CJ54" s="121"/>
      <c r="CK54" s="121"/>
      <c r="CL54" s="121"/>
      <c r="CM54" s="121"/>
      <c r="CN54" s="121"/>
      <c r="CO54" s="121"/>
      <c r="CP54" s="121"/>
      <c r="CQ54" s="121"/>
      <c r="CR54" s="121"/>
      <c r="CS54" s="121"/>
      <c r="CT54" s="121"/>
      <c r="CU54" s="121"/>
      <c r="CV54" s="121"/>
      <c r="CW54" s="121"/>
      <c r="CX54" s="121"/>
      <c r="CY54" s="121"/>
      <c r="CZ54" s="121"/>
      <c r="DA54" s="121"/>
      <c r="DB54" s="121"/>
      <c r="DC54" s="121"/>
      <c r="DD54" s="121"/>
      <c r="DE54" s="121"/>
      <c r="DF54" s="121"/>
      <c r="DG54" s="121"/>
      <c r="DH54" s="121"/>
      <c r="DI54" s="121"/>
      <c r="DJ54" s="121"/>
      <c r="DK54" s="121"/>
      <c r="DL54" s="121"/>
      <c r="DM54" s="121"/>
      <c r="DN54" s="121"/>
      <c r="DO54" s="121"/>
      <c r="DP54" s="121"/>
      <c r="DQ54" s="121"/>
      <c r="DR54" s="121"/>
      <c r="DS54" s="121"/>
      <c r="DT54" s="121"/>
      <c r="DU54" s="121"/>
      <c r="DV54" s="121"/>
      <c r="DW54" s="121"/>
      <c r="DX54" s="121"/>
      <c r="DY54" s="121"/>
      <c r="DZ54" s="121"/>
      <c r="EA54" s="121"/>
      <c r="EB54" s="121"/>
      <c r="EC54" s="121"/>
      <c r="ED54" s="121"/>
      <c r="EE54" s="121"/>
      <c r="EF54" s="121"/>
      <c r="EG54" s="121"/>
    </row>
    <row r="55" spans="1:137" ht="12.75" customHeight="1">
      <c r="A55" s="144"/>
      <c r="B55" s="249" t="s">
        <v>334</v>
      </c>
      <c r="C55" s="249"/>
      <c r="D55" s="250" t="s">
        <v>77</v>
      </c>
      <c r="E55" s="249"/>
      <c r="F55" s="243">
        <f ca="1">SUM(G55:P55)</f>
        <v>-1832.2211368274698</v>
      </c>
      <c r="G55" s="224">
        <f t="shared" ref="G55:P55" ca="1" si="45">SUMIF($R$6:$EG$6,G$6,$R55:$EG55)</f>
        <v>-81.166666666666657</v>
      </c>
      <c r="H55" s="224">
        <f t="shared" ca="1" si="45"/>
        <v>-101.52416666666666</v>
      </c>
      <c r="I55" s="224">
        <f t="shared" ca="1" si="45"/>
        <v>-122.68513333333333</v>
      </c>
      <c r="J55" s="224">
        <f t="shared" ca="1" si="45"/>
        <v>-144.69253866666662</v>
      </c>
      <c r="K55" s="224">
        <f t="shared" ca="1" si="45"/>
        <v>-167.58024021333327</v>
      </c>
      <c r="L55" s="224">
        <f t="shared" ca="1" si="45"/>
        <v>-191.38344982186658</v>
      </c>
      <c r="M55" s="224">
        <f t="shared" ca="1" si="45"/>
        <v>-216.13878781474114</v>
      </c>
      <c r="N55" s="224">
        <f t="shared" ca="1" si="45"/>
        <v>-241.88433932733071</v>
      </c>
      <c r="O55" s="224">
        <f t="shared" ca="1" si="45"/>
        <v>-268.65971290042393</v>
      </c>
      <c r="P55" s="224">
        <f t="shared" ca="1" si="45"/>
        <v>-296.50610141644086</v>
      </c>
      <c r="Q55" s="249"/>
      <c r="R55" s="224">
        <f t="shared" ref="R55:EG55" ca="1" si="46">R50-R53-R52</f>
        <v>-6</v>
      </c>
      <c r="S55" s="224">
        <f t="shared" ca="1" si="46"/>
        <v>-6.1388888888888893</v>
      </c>
      <c r="T55" s="224">
        <f t="shared" ca="1" si="46"/>
        <v>-6.2777777777777777</v>
      </c>
      <c r="U55" s="224">
        <f t="shared" ca="1" si="46"/>
        <v>-6.416666666666667</v>
      </c>
      <c r="V55" s="224">
        <f t="shared" ca="1" si="46"/>
        <v>-6.5555555555555554</v>
      </c>
      <c r="W55" s="224">
        <f t="shared" ca="1" si="46"/>
        <v>-6.6944444444444446</v>
      </c>
      <c r="X55" s="224">
        <f t="shared" ca="1" si="46"/>
        <v>-6.833333333333333</v>
      </c>
      <c r="Y55" s="224">
        <f t="shared" ca="1" si="46"/>
        <v>-6.9722222222222223</v>
      </c>
      <c r="Z55" s="224">
        <f t="shared" ca="1" si="46"/>
        <v>-7.1111111111111107</v>
      </c>
      <c r="AA55" s="224">
        <f t="shared" ca="1" si="46"/>
        <v>-7.25</v>
      </c>
      <c r="AB55" s="224">
        <f t="shared" ca="1" si="46"/>
        <v>-7.3888888888888884</v>
      </c>
      <c r="AC55" s="224">
        <f t="shared" ca="1" si="46"/>
        <v>-7.5277777777777777</v>
      </c>
      <c r="AD55" s="224">
        <f t="shared" ca="1" si="46"/>
        <v>-7.6666666666666661</v>
      </c>
      <c r="AE55" s="224">
        <f t="shared" ca="1" si="46"/>
        <v>-7.8109722222222215</v>
      </c>
      <c r="AF55" s="224">
        <f t="shared" ca="1" si="46"/>
        <v>-7.9552777777777779</v>
      </c>
      <c r="AG55" s="224">
        <f t="shared" ca="1" si="46"/>
        <v>-8.0995833333333334</v>
      </c>
      <c r="AH55" s="224">
        <f t="shared" ca="1" si="46"/>
        <v>-8.2438888888888897</v>
      </c>
      <c r="AI55" s="224">
        <f t="shared" ca="1" si="46"/>
        <v>-8.3881944444444443</v>
      </c>
      <c r="AJ55" s="224">
        <f t="shared" ca="1" si="46"/>
        <v>-8.5324999999999989</v>
      </c>
      <c r="AK55" s="224">
        <f t="shared" ca="1" si="46"/>
        <v>-8.6768055555555552</v>
      </c>
      <c r="AL55" s="224">
        <f t="shared" ca="1" si="46"/>
        <v>-8.8211111111111116</v>
      </c>
      <c r="AM55" s="224">
        <f t="shared" ca="1" si="46"/>
        <v>-8.9654166666666661</v>
      </c>
      <c r="AN55" s="224">
        <f t="shared" ca="1" si="46"/>
        <v>-9.1097222222222207</v>
      </c>
      <c r="AO55" s="224">
        <f t="shared" ca="1" si="46"/>
        <v>-9.2540277777777771</v>
      </c>
      <c r="AP55" s="224">
        <f t="shared" ca="1" si="46"/>
        <v>-9.3983333333333334</v>
      </c>
      <c r="AQ55" s="224">
        <f t="shared" ca="1" si="46"/>
        <v>-9.5484111111111112</v>
      </c>
      <c r="AR55" s="224">
        <f t="shared" ca="1" si="46"/>
        <v>-9.6984888888888889</v>
      </c>
      <c r="AS55" s="224">
        <f t="shared" ca="1" si="46"/>
        <v>-9.8485666666666667</v>
      </c>
      <c r="AT55" s="224">
        <f t="shared" ca="1" si="46"/>
        <v>-9.9986444444444444</v>
      </c>
      <c r="AU55" s="224">
        <f t="shared" ca="1" si="46"/>
        <v>-10.148722222222222</v>
      </c>
      <c r="AV55" s="224">
        <f t="shared" ca="1" si="46"/>
        <v>-10.2988</v>
      </c>
      <c r="AW55" s="224">
        <f t="shared" ca="1" si="46"/>
        <v>-10.448877777777778</v>
      </c>
      <c r="AX55" s="224">
        <f t="shared" ca="1" si="46"/>
        <v>-10.598955555555555</v>
      </c>
      <c r="AY55" s="224">
        <f t="shared" ca="1" si="46"/>
        <v>-10.749033333333333</v>
      </c>
      <c r="AZ55" s="224">
        <f t="shared" ca="1" si="46"/>
        <v>-10.899111111111111</v>
      </c>
      <c r="BA55" s="224">
        <f t="shared" ca="1" si="46"/>
        <v>-11.049188888888889</v>
      </c>
      <c r="BB55" s="224">
        <f t="shared" ca="1" si="46"/>
        <v>-11.199266666666666</v>
      </c>
      <c r="BC55" s="224">
        <f t="shared" ca="1" si="46"/>
        <v>-11.355347555555554</v>
      </c>
      <c r="BD55" s="224">
        <f t="shared" ca="1" si="46"/>
        <v>-11.511428444444444</v>
      </c>
      <c r="BE55" s="224">
        <f t="shared" ca="1" si="46"/>
        <v>-11.667509333333332</v>
      </c>
      <c r="BF55" s="224">
        <f t="shared" ca="1" si="46"/>
        <v>-11.82359022222222</v>
      </c>
      <c r="BG55" s="224">
        <f t="shared" ca="1" si="46"/>
        <v>-11.979671111111109</v>
      </c>
      <c r="BH55" s="224">
        <f t="shared" ca="1" si="46"/>
        <v>-12.135751999999997</v>
      </c>
      <c r="BI55" s="224">
        <f t="shared" ca="1" si="46"/>
        <v>-12.291832888888887</v>
      </c>
      <c r="BJ55" s="224">
        <f t="shared" ca="1" si="46"/>
        <v>-12.447913777777774</v>
      </c>
      <c r="BK55" s="224">
        <f t="shared" ca="1" si="46"/>
        <v>-12.603994666666663</v>
      </c>
      <c r="BL55" s="224">
        <f t="shared" ca="1" si="46"/>
        <v>-12.760075555555552</v>
      </c>
      <c r="BM55" s="224">
        <f t="shared" ca="1" si="46"/>
        <v>-12.916156444444439</v>
      </c>
      <c r="BN55" s="224">
        <f t="shared" ca="1" si="46"/>
        <v>-13.072237333333328</v>
      </c>
      <c r="BO55" s="224">
        <f t="shared" ca="1" si="46"/>
        <v>-13.234561457777774</v>
      </c>
      <c r="BP55" s="224">
        <f t="shared" ca="1" si="46"/>
        <v>-13.396885582222218</v>
      </c>
      <c r="BQ55" s="224">
        <f t="shared" ca="1" si="46"/>
        <v>-13.55920970666666</v>
      </c>
      <c r="BR55" s="224">
        <f t="shared" ca="1" si="46"/>
        <v>-13.721533831111106</v>
      </c>
      <c r="BS55" s="224">
        <f t="shared" ca="1" si="46"/>
        <v>-13.88385795555555</v>
      </c>
      <c r="BT55" s="224">
        <f t="shared" ca="1" si="46"/>
        <v>-14.046182079999994</v>
      </c>
      <c r="BU55" s="224">
        <f t="shared" ca="1" si="46"/>
        <v>-14.208506204444438</v>
      </c>
      <c r="BV55" s="224">
        <f t="shared" ca="1" si="46"/>
        <v>-14.370830328888882</v>
      </c>
      <c r="BW55" s="224">
        <f t="shared" ca="1" si="46"/>
        <v>-14.533154453333328</v>
      </c>
      <c r="BX55" s="224">
        <f t="shared" ca="1" si="46"/>
        <v>-14.695478577777774</v>
      </c>
      <c r="BY55" s="224">
        <f t="shared" ca="1" si="46"/>
        <v>-14.857802702222218</v>
      </c>
      <c r="BZ55" s="224">
        <f t="shared" ca="1" si="46"/>
        <v>-15.020126826666662</v>
      </c>
      <c r="CA55" s="224">
        <f t="shared" ca="1" si="46"/>
        <v>-15.188943916088883</v>
      </c>
      <c r="CB55" s="224">
        <f t="shared" ca="1" si="46"/>
        <v>-15.357761005511104</v>
      </c>
      <c r="CC55" s="224">
        <f t="shared" ca="1" si="46"/>
        <v>-15.526578094933326</v>
      </c>
      <c r="CD55" s="224">
        <f t="shared" ca="1" si="46"/>
        <v>-15.695395184355549</v>
      </c>
      <c r="CE55" s="224">
        <f t="shared" ca="1" si="46"/>
        <v>-15.86421227377777</v>
      </c>
      <c r="CF55" s="224">
        <f t="shared" ca="1" si="46"/>
        <v>-16.033029363199994</v>
      </c>
      <c r="CG55" s="224">
        <f t="shared" ca="1" si="46"/>
        <v>-16.201846452622213</v>
      </c>
      <c r="CH55" s="224">
        <f t="shared" ca="1" si="46"/>
        <v>-16.370663542044433</v>
      </c>
      <c r="CI55" s="224">
        <f t="shared" ca="1" si="46"/>
        <v>-16.539480631466656</v>
      </c>
      <c r="CJ55" s="224">
        <f t="shared" ca="1" si="46"/>
        <v>-16.708297720888879</v>
      </c>
      <c r="CK55" s="224">
        <f t="shared" ca="1" si="46"/>
        <v>-16.877114810311099</v>
      </c>
      <c r="CL55" s="224">
        <f t="shared" ca="1" si="46"/>
        <v>-17.045931899733318</v>
      </c>
      <c r="CM55" s="224">
        <f t="shared" ca="1" si="46"/>
        <v>-17.22150167273243</v>
      </c>
      <c r="CN55" s="224">
        <f t="shared" ca="1" si="46"/>
        <v>-17.397071445731541</v>
      </c>
      <c r="CO55" s="224">
        <f t="shared" ca="1" si="46"/>
        <v>-17.572641218730652</v>
      </c>
      <c r="CP55" s="224">
        <f t="shared" ca="1" si="46"/>
        <v>-17.748210991729763</v>
      </c>
      <c r="CQ55" s="224">
        <f t="shared" ca="1" si="46"/>
        <v>-17.923780764728871</v>
      </c>
      <c r="CR55" s="224">
        <f t="shared" ca="1" si="46"/>
        <v>-18.099350537727982</v>
      </c>
      <c r="CS55" s="224">
        <f t="shared" ca="1" si="46"/>
        <v>-18.27492031072709</v>
      </c>
      <c r="CT55" s="224">
        <f t="shared" ca="1" si="46"/>
        <v>-18.450490083726201</v>
      </c>
      <c r="CU55" s="224">
        <f t="shared" ca="1" si="46"/>
        <v>-18.626059856725313</v>
      </c>
      <c r="CV55" s="224">
        <f t="shared" ca="1" si="46"/>
        <v>-18.801629629724424</v>
      </c>
      <c r="CW55" s="224">
        <f t="shared" ca="1" si="46"/>
        <v>-18.977199402723535</v>
      </c>
      <c r="CX55" s="224">
        <f t="shared" ca="1" si="46"/>
        <v>-19.152769175722646</v>
      </c>
      <c r="CY55" s="224">
        <f t="shared" ca="1" si="46"/>
        <v>-19.335361739641719</v>
      </c>
      <c r="CZ55" s="224">
        <f t="shared" ca="1" si="46"/>
        <v>-19.517954303560796</v>
      </c>
      <c r="DA55" s="224">
        <f t="shared" ca="1" si="46"/>
        <v>-19.700546867479872</v>
      </c>
      <c r="DB55" s="224">
        <f t="shared" ca="1" si="46"/>
        <v>-19.883139431398945</v>
      </c>
      <c r="DC55" s="224">
        <f t="shared" ca="1" si="46"/>
        <v>-20.065731995318025</v>
      </c>
      <c r="DD55" s="224">
        <f t="shared" ca="1" si="46"/>
        <v>-20.248324559237098</v>
      </c>
      <c r="DE55" s="224">
        <f t="shared" ca="1" si="46"/>
        <v>-20.430917123156174</v>
      </c>
      <c r="DF55" s="224">
        <f t="shared" ca="1" si="46"/>
        <v>-20.613509687075251</v>
      </c>
      <c r="DG55" s="224">
        <f t="shared" ca="1" si="46"/>
        <v>-20.796102250994323</v>
      </c>
      <c r="DH55" s="224">
        <f t="shared" ca="1" si="46"/>
        <v>-20.978694814913403</v>
      </c>
      <c r="DI55" s="224">
        <f t="shared" ca="1" si="46"/>
        <v>-21.161287378832476</v>
      </c>
      <c r="DJ55" s="224">
        <f t="shared" ca="1" si="46"/>
        <v>-21.343879942751553</v>
      </c>
      <c r="DK55" s="224">
        <f t="shared" ca="1" si="46"/>
        <v>-21.533776209227391</v>
      </c>
      <c r="DL55" s="224">
        <f t="shared" ca="1" si="46"/>
        <v>-21.723672475703228</v>
      </c>
      <c r="DM55" s="224">
        <f t="shared" ca="1" si="46"/>
        <v>-21.913568742179066</v>
      </c>
      <c r="DN55" s="224">
        <f t="shared" ca="1" si="46"/>
        <v>-22.103465008654904</v>
      </c>
      <c r="DO55" s="224">
        <f t="shared" ca="1" si="46"/>
        <v>-22.293361275130742</v>
      </c>
      <c r="DP55" s="224">
        <f t="shared" ca="1" si="46"/>
        <v>-22.48325754160658</v>
      </c>
      <c r="DQ55" s="224">
        <f t="shared" ca="1" si="46"/>
        <v>-22.673153808082418</v>
      </c>
      <c r="DR55" s="224">
        <f t="shared" ca="1" si="46"/>
        <v>-22.863050074558256</v>
      </c>
      <c r="DS55" s="224">
        <f t="shared" ca="1" si="46"/>
        <v>-23.052946341034094</v>
      </c>
      <c r="DT55" s="224">
        <f t="shared" ca="1" si="46"/>
        <v>-23.242842607509932</v>
      </c>
      <c r="DU55" s="224">
        <f t="shared" ca="1" si="46"/>
        <v>-23.43273887398577</v>
      </c>
      <c r="DV55" s="224">
        <f t="shared" ca="1" si="46"/>
        <v>-23.622635140461608</v>
      </c>
      <c r="DW55" s="224">
        <f t="shared" ca="1" si="46"/>
        <v>-23.820127257596479</v>
      </c>
      <c r="DX55" s="224">
        <f t="shared" ca="1" si="46"/>
        <v>-24.01761937473135</v>
      </c>
      <c r="DY55" s="224">
        <f t="shared" ca="1" si="46"/>
        <v>-24.215111491866221</v>
      </c>
      <c r="DZ55" s="224">
        <f t="shared" ca="1" si="46"/>
        <v>-24.412603609001096</v>
      </c>
      <c r="EA55" s="224">
        <f t="shared" ca="1" si="46"/>
        <v>-24.610095726135967</v>
      </c>
      <c r="EB55" s="224">
        <f t="shared" ca="1" si="46"/>
        <v>-24.807587843270838</v>
      </c>
      <c r="EC55" s="224">
        <f t="shared" ca="1" si="46"/>
        <v>-25.005079960405713</v>
      </c>
      <c r="ED55" s="224">
        <f t="shared" ca="1" si="46"/>
        <v>-25.202572077540584</v>
      </c>
      <c r="EE55" s="224">
        <f t="shared" ca="1" si="46"/>
        <v>-25.400064194675455</v>
      </c>
      <c r="EF55" s="224">
        <f t="shared" ca="1" si="46"/>
        <v>-25.597556311810326</v>
      </c>
      <c r="EG55" s="224">
        <f t="shared" ca="1" si="46"/>
        <v>-25.795048428945201</v>
      </c>
    </row>
    <row r="56" spans="1:137" ht="12.75" customHeight="1">
      <c r="A56" s="182"/>
      <c r="B56" s="244" t="s">
        <v>459</v>
      </c>
      <c r="C56" s="244"/>
      <c r="D56" s="245"/>
      <c r="E56" s="244"/>
      <c r="F56" s="152" t="str">
        <f t="shared" ref="F56:P56" ca="1" si="47">IF(F10=0,"n/a",F55/F10)</f>
        <v>n/a</v>
      </c>
      <c r="G56" s="147" t="str">
        <f t="shared" ca="1" si="47"/>
        <v>n/a</v>
      </c>
      <c r="H56" s="147" t="str">
        <f t="shared" ca="1" si="47"/>
        <v>n/a</v>
      </c>
      <c r="I56" s="147" t="str">
        <f t="shared" ca="1" si="47"/>
        <v>n/a</v>
      </c>
      <c r="J56" s="147" t="str">
        <f t="shared" ca="1" si="47"/>
        <v>n/a</v>
      </c>
      <c r="K56" s="147" t="str">
        <f t="shared" ca="1" si="47"/>
        <v>n/a</v>
      </c>
      <c r="L56" s="147" t="str">
        <f t="shared" ca="1" si="47"/>
        <v>n/a</v>
      </c>
      <c r="M56" s="147" t="str">
        <f t="shared" ca="1" si="47"/>
        <v>n/a</v>
      </c>
      <c r="N56" s="147" t="str">
        <f t="shared" ca="1" si="47"/>
        <v>n/a</v>
      </c>
      <c r="O56" s="147" t="str">
        <f t="shared" ca="1" si="47"/>
        <v>n/a</v>
      </c>
      <c r="P56" s="147" t="str">
        <f t="shared" ca="1" si="47"/>
        <v>n/a</v>
      </c>
      <c r="Q56" s="244"/>
      <c r="R56" s="147" t="str">
        <f t="shared" ref="R56:EG56" ca="1" si="48">IF(R10=0,"n/a",R55/R10)</f>
        <v>n/a</v>
      </c>
      <c r="S56" s="147" t="str">
        <f t="shared" ca="1" si="48"/>
        <v>n/a</v>
      </c>
      <c r="T56" s="147" t="str">
        <f t="shared" ca="1" si="48"/>
        <v>n/a</v>
      </c>
      <c r="U56" s="147" t="str">
        <f t="shared" ca="1" si="48"/>
        <v>n/a</v>
      </c>
      <c r="V56" s="147" t="str">
        <f t="shared" ca="1" si="48"/>
        <v>n/a</v>
      </c>
      <c r="W56" s="147" t="str">
        <f t="shared" ca="1" si="48"/>
        <v>n/a</v>
      </c>
      <c r="X56" s="147" t="str">
        <f t="shared" ca="1" si="48"/>
        <v>n/a</v>
      </c>
      <c r="Y56" s="147" t="str">
        <f t="shared" ca="1" si="48"/>
        <v>n/a</v>
      </c>
      <c r="Z56" s="147" t="str">
        <f t="shared" ca="1" si="48"/>
        <v>n/a</v>
      </c>
      <c r="AA56" s="147" t="str">
        <f t="shared" ca="1" si="48"/>
        <v>n/a</v>
      </c>
      <c r="AB56" s="147" t="str">
        <f t="shared" ca="1" si="48"/>
        <v>n/a</v>
      </c>
      <c r="AC56" s="147" t="str">
        <f t="shared" ca="1" si="48"/>
        <v>n/a</v>
      </c>
      <c r="AD56" s="147" t="str">
        <f t="shared" ca="1" si="48"/>
        <v>n/a</v>
      </c>
      <c r="AE56" s="147" t="str">
        <f t="shared" ca="1" si="48"/>
        <v>n/a</v>
      </c>
      <c r="AF56" s="147" t="str">
        <f t="shared" ca="1" si="48"/>
        <v>n/a</v>
      </c>
      <c r="AG56" s="147" t="str">
        <f t="shared" ca="1" si="48"/>
        <v>n/a</v>
      </c>
      <c r="AH56" s="147" t="str">
        <f t="shared" ca="1" si="48"/>
        <v>n/a</v>
      </c>
      <c r="AI56" s="147" t="str">
        <f t="shared" ca="1" si="48"/>
        <v>n/a</v>
      </c>
      <c r="AJ56" s="147" t="str">
        <f t="shared" ca="1" si="48"/>
        <v>n/a</v>
      </c>
      <c r="AK56" s="147" t="str">
        <f t="shared" ca="1" si="48"/>
        <v>n/a</v>
      </c>
      <c r="AL56" s="147" t="str">
        <f t="shared" ca="1" si="48"/>
        <v>n/a</v>
      </c>
      <c r="AM56" s="147" t="str">
        <f t="shared" ca="1" si="48"/>
        <v>n/a</v>
      </c>
      <c r="AN56" s="147" t="str">
        <f t="shared" ca="1" si="48"/>
        <v>n/a</v>
      </c>
      <c r="AO56" s="147" t="str">
        <f t="shared" ca="1" si="48"/>
        <v>n/a</v>
      </c>
      <c r="AP56" s="147" t="str">
        <f t="shared" ca="1" si="48"/>
        <v>n/a</v>
      </c>
      <c r="AQ56" s="147" t="str">
        <f t="shared" ca="1" si="48"/>
        <v>n/a</v>
      </c>
      <c r="AR56" s="147" t="str">
        <f t="shared" ca="1" si="48"/>
        <v>n/a</v>
      </c>
      <c r="AS56" s="147" t="str">
        <f t="shared" ca="1" si="48"/>
        <v>n/a</v>
      </c>
      <c r="AT56" s="147" t="str">
        <f t="shared" ca="1" si="48"/>
        <v>n/a</v>
      </c>
      <c r="AU56" s="147" t="str">
        <f t="shared" ca="1" si="48"/>
        <v>n/a</v>
      </c>
      <c r="AV56" s="147" t="str">
        <f t="shared" ca="1" si="48"/>
        <v>n/a</v>
      </c>
      <c r="AW56" s="147" t="str">
        <f t="shared" ca="1" si="48"/>
        <v>n/a</v>
      </c>
      <c r="AX56" s="147" t="str">
        <f t="shared" ca="1" si="48"/>
        <v>n/a</v>
      </c>
      <c r="AY56" s="147" t="str">
        <f t="shared" ca="1" si="48"/>
        <v>n/a</v>
      </c>
      <c r="AZ56" s="147" t="str">
        <f t="shared" ca="1" si="48"/>
        <v>n/a</v>
      </c>
      <c r="BA56" s="147" t="str">
        <f t="shared" ca="1" si="48"/>
        <v>n/a</v>
      </c>
      <c r="BB56" s="147" t="str">
        <f t="shared" ca="1" si="48"/>
        <v>n/a</v>
      </c>
      <c r="BC56" s="147" t="str">
        <f t="shared" ca="1" si="48"/>
        <v>n/a</v>
      </c>
      <c r="BD56" s="147" t="str">
        <f t="shared" ca="1" si="48"/>
        <v>n/a</v>
      </c>
      <c r="BE56" s="147" t="str">
        <f t="shared" ca="1" si="48"/>
        <v>n/a</v>
      </c>
      <c r="BF56" s="147" t="str">
        <f t="shared" ca="1" si="48"/>
        <v>n/a</v>
      </c>
      <c r="BG56" s="147" t="str">
        <f t="shared" ca="1" si="48"/>
        <v>n/a</v>
      </c>
      <c r="BH56" s="147" t="str">
        <f t="shared" ca="1" si="48"/>
        <v>n/a</v>
      </c>
      <c r="BI56" s="147" t="str">
        <f t="shared" ca="1" si="48"/>
        <v>n/a</v>
      </c>
      <c r="BJ56" s="147" t="str">
        <f t="shared" ca="1" si="48"/>
        <v>n/a</v>
      </c>
      <c r="BK56" s="147" t="str">
        <f t="shared" ca="1" si="48"/>
        <v>n/a</v>
      </c>
      <c r="BL56" s="147" t="str">
        <f t="shared" ca="1" si="48"/>
        <v>n/a</v>
      </c>
      <c r="BM56" s="147" t="str">
        <f t="shared" ca="1" si="48"/>
        <v>n/a</v>
      </c>
      <c r="BN56" s="147" t="str">
        <f t="shared" ca="1" si="48"/>
        <v>n/a</v>
      </c>
      <c r="BO56" s="147" t="str">
        <f t="shared" ca="1" si="48"/>
        <v>n/a</v>
      </c>
      <c r="BP56" s="147" t="str">
        <f t="shared" ca="1" si="48"/>
        <v>n/a</v>
      </c>
      <c r="BQ56" s="147" t="str">
        <f t="shared" ca="1" si="48"/>
        <v>n/a</v>
      </c>
      <c r="BR56" s="147" t="str">
        <f t="shared" ca="1" si="48"/>
        <v>n/a</v>
      </c>
      <c r="BS56" s="147" t="str">
        <f t="shared" ca="1" si="48"/>
        <v>n/a</v>
      </c>
      <c r="BT56" s="147" t="str">
        <f t="shared" ca="1" si="48"/>
        <v>n/a</v>
      </c>
      <c r="BU56" s="147" t="str">
        <f t="shared" ca="1" si="48"/>
        <v>n/a</v>
      </c>
      <c r="BV56" s="147" t="str">
        <f t="shared" ca="1" si="48"/>
        <v>n/a</v>
      </c>
      <c r="BW56" s="147" t="str">
        <f t="shared" ca="1" si="48"/>
        <v>n/a</v>
      </c>
      <c r="BX56" s="147" t="str">
        <f t="shared" ca="1" si="48"/>
        <v>n/a</v>
      </c>
      <c r="BY56" s="147" t="str">
        <f t="shared" ca="1" si="48"/>
        <v>n/a</v>
      </c>
      <c r="BZ56" s="147" t="str">
        <f t="shared" ca="1" si="48"/>
        <v>n/a</v>
      </c>
      <c r="CA56" s="147" t="str">
        <f t="shared" ca="1" si="48"/>
        <v>n/a</v>
      </c>
      <c r="CB56" s="147" t="str">
        <f t="shared" ca="1" si="48"/>
        <v>n/a</v>
      </c>
      <c r="CC56" s="147" t="str">
        <f t="shared" ca="1" si="48"/>
        <v>n/a</v>
      </c>
      <c r="CD56" s="147" t="str">
        <f t="shared" ca="1" si="48"/>
        <v>n/a</v>
      </c>
      <c r="CE56" s="147" t="str">
        <f t="shared" ca="1" si="48"/>
        <v>n/a</v>
      </c>
      <c r="CF56" s="147" t="str">
        <f t="shared" ca="1" si="48"/>
        <v>n/a</v>
      </c>
      <c r="CG56" s="147" t="str">
        <f t="shared" ca="1" si="48"/>
        <v>n/a</v>
      </c>
      <c r="CH56" s="147" t="str">
        <f t="shared" ca="1" si="48"/>
        <v>n/a</v>
      </c>
      <c r="CI56" s="147" t="str">
        <f t="shared" ca="1" si="48"/>
        <v>n/a</v>
      </c>
      <c r="CJ56" s="147" t="str">
        <f t="shared" ca="1" si="48"/>
        <v>n/a</v>
      </c>
      <c r="CK56" s="147" t="str">
        <f t="shared" ca="1" si="48"/>
        <v>n/a</v>
      </c>
      <c r="CL56" s="147" t="str">
        <f t="shared" ca="1" si="48"/>
        <v>n/a</v>
      </c>
      <c r="CM56" s="147" t="str">
        <f t="shared" ca="1" si="48"/>
        <v>n/a</v>
      </c>
      <c r="CN56" s="147" t="str">
        <f t="shared" ca="1" si="48"/>
        <v>n/a</v>
      </c>
      <c r="CO56" s="147" t="str">
        <f t="shared" ca="1" si="48"/>
        <v>n/a</v>
      </c>
      <c r="CP56" s="147" t="str">
        <f t="shared" ca="1" si="48"/>
        <v>n/a</v>
      </c>
      <c r="CQ56" s="147" t="str">
        <f t="shared" ca="1" si="48"/>
        <v>n/a</v>
      </c>
      <c r="CR56" s="147" t="str">
        <f t="shared" ca="1" si="48"/>
        <v>n/a</v>
      </c>
      <c r="CS56" s="147" t="str">
        <f t="shared" ca="1" si="48"/>
        <v>n/a</v>
      </c>
      <c r="CT56" s="147" t="str">
        <f t="shared" ca="1" si="48"/>
        <v>n/a</v>
      </c>
      <c r="CU56" s="147" t="str">
        <f t="shared" ca="1" si="48"/>
        <v>n/a</v>
      </c>
      <c r="CV56" s="147" t="str">
        <f t="shared" ca="1" si="48"/>
        <v>n/a</v>
      </c>
      <c r="CW56" s="147" t="str">
        <f t="shared" ca="1" si="48"/>
        <v>n/a</v>
      </c>
      <c r="CX56" s="147" t="str">
        <f t="shared" ca="1" si="48"/>
        <v>n/a</v>
      </c>
      <c r="CY56" s="147" t="str">
        <f t="shared" ca="1" si="48"/>
        <v>n/a</v>
      </c>
      <c r="CZ56" s="147" t="str">
        <f t="shared" ca="1" si="48"/>
        <v>n/a</v>
      </c>
      <c r="DA56" s="147" t="str">
        <f t="shared" ca="1" si="48"/>
        <v>n/a</v>
      </c>
      <c r="DB56" s="147" t="str">
        <f t="shared" ca="1" si="48"/>
        <v>n/a</v>
      </c>
      <c r="DC56" s="147" t="str">
        <f t="shared" ca="1" si="48"/>
        <v>n/a</v>
      </c>
      <c r="DD56" s="147" t="str">
        <f t="shared" ca="1" si="48"/>
        <v>n/a</v>
      </c>
      <c r="DE56" s="147" t="str">
        <f t="shared" ca="1" si="48"/>
        <v>n/a</v>
      </c>
      <c r="DF56" s="147" t="str">
        <f t="shared" ca="1" si="48"/>
        <v>n/a</v>
      </c>
      <c r="DG56" s="147" t="str">
        <f t="shared" ca="1" si="48"/>
        <v>n/a</v>
      </c>
      <c r="DH56" s="147" t="str">
        <f t="shared" ca="1" si="48"/>
        <v>n/a</v>
      </c>
      <c r="DI56" s="147" t="str">
        <f t="shared" ca="1" si="48"/>
        <v>n/a</v>
      </c>
      <c r="DJ56" s="147" t="str">
        <f t="shared" ca="1" si="48"/>
        <v>n/a</v>
      </c>
      <c r="DK56" s="147" t="str">
        <f t="shared" ca="1" si="48"/>
        <v>n/a</v>
      </c>
      <c r="DL56" s="147" t="str">
        <f t="shared" ca="1" si="48"/>
        <v>n/a</v>
      </c>
      <c r="DM56" s="147" t="str">
        <f t="shared" ca="1" si="48"/>
        <v>n/a</v>
      </c>
      <c r="DN56" s="147" t="str">
        <f t="shared" ca="1" si="48"/>
        <v>n/a</v>
      </c>
      <c r="DO56" s="147" t="str">
        <f t="shared" ca="1" si="48"/>
        <v>n/a</v>
      </c>
      <c r="DP56" s="147" t="str">
        <f t="shared" ca="1" si="48"/>
        <v>n/a</v>
      </c>
      <c r="DQ56" s="147" t="str">
        <f t="shared" ca="1" si="48"/>
        <v>n/a</v>
      </c>
      <c r="DR56" s="147" t="str">
        <f t="shared" ca="1" si="48"/>
        <v>n/a</v>
      </c>
      <c r="DS56" s="147" t="str">
        <f t="shared" ca="1" si="48"/>
        <v>n/a</v>
      </c>
      <c r="DT56" s="147" t="str">
        <f t="shared" ca="1" si="48"/>
        <v>n/a</v>
      </c>
      <c r="DU56" s="147" t="str">
        <f t="shared" ca="1" si="48"/>
        <v>n/a</v>
      </c>
      <c r="DV56" s="147" t="str">
        <f t="shared" ca="1" si="48"/>
        <v>n/a</v>
      </c>
      <c r="DW56" s="147" t="str">
        <f t="shared" ca="1" si="48"/>
        <v>n/a</v>
      </c>
      <c r="DX56" s="147" t="str">
        <f t="shared" ca="1" si="48"/>
        <v>n/a</v>
      </c>
      <c r="DY56" s="147" t="str">
        <f t="shared" ca="1" si="48"/>
        <v>n/a</v>
      </c>
      <c r="DZ56" s="147" t="str">
        <f t="shared" ca="1" si="48"/>
        <v>n/a</v>
      </c>
      <c r="EA56" s="147" t="str">
        <f t="shared" ca="1" si="48"/>
        <v>n/a</v>
      </c>
      <c r="EB56" s="147" t="str">
        <f t="shared" ca="1" si="48"/>
        <v>n/a</v>
      </c>
      <c r="EC56" s="147" t="str">
        <f t="shared" ca="1" si="48"/>
        <v>n/a</v>
      </c>
      <c r="ED56" s="147" t="str">
        <f t="shared" ca="1" si="48"/>
        <v>n/a</v>
      </c>
      <c r="EE56" s="147" t="str">
        <f t="shared" ca="1" si="48"/>
        <v>n/a</v>
      </c>
      <c r="EF56" s="147" t="str">
        <f t="shared" ca="1" si="48"/>
        <v>n/a</v>
      </c>
      <c r="EG56" s="147" t="str">
        <f t="shared" ca="1" si="48"/>
        <v>n/a</v>
      </c>
    </row>
    <row r="57" spans="1:137" ht="12.75" customHeight="1">
      <c r="A57" s="21"/>
      <c r="B57" s="121"/>
      <c r="C57" s="121"/>
      <c r="D57" s="237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1"/>
      <c r="Z57" s="121"/>
      <c r="AA57" s="121"/>
      <c r="AB57" s="121"/>
      <c r="AC57" s="121"/>
      <c r="AD57" s="121"/>
      <c r="AE57" s="121"/>
      <c r="AF57" s="121"/>
      <c r="AG57" s="12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  <c r="AT57" s="121"/>
      <c r="AU57" s="121"/>
      <c r="AV57" s="121"/>
      <c r="AW57" s="121"/>
      <c r="AX57" s="121"/>
      <c r="AY57" s="121"/>
      <c r="AZ57" s="121"/>
      <c r="BA57" s="121"/>
      <c r="BB57" s="121"/>
      <c r="BC57" s="121"/>
      <c r="BD57" s="121"/>
      <c r="BE57" s="121"/>
      <c r="BF57" s="121"/>
      <c r="BG57" s="121"/>
      <c r="BH57" s="121"/>
      <c r="BI57" s="121"/>
      <c r="BJ57" s="121"/>
      <c r="BK57" s="121"/>
      <c r="BL57" s="121"/>
      <c r="BM57" s="121"/>
      <c r="BN57" s="121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1"/>
      <c r="CF57" s="121"/>
      <c r="CG57" s="121"/>
      <c r="CH57" s="121"/>
      <c r="CI57" s="121"/>
      <c r="CJ57" s="121"/>
      <c r="CK57" s="121"/>
      <c r="CL57" s="121"/>
      <c r="CM57" s="121"/>
      <c r="CN57" s="121"/>
      <c r="CO57" s="121"/>
      <c r="CP57" s="121"/>
      <c r="CQ57" s="121"/>
      <c r="CR57" s="121"/>
      <c r="CS57" s="121"/>
      <c r="CT57" s="121"/>
      <c r="CU57" s="121"/>
      <c r="CV57" s="121"/>
      <c r="CW57" s="121"/>
      <c r="CX57" s="121"/>
      <c r="CY57" s="121"/>
      <c r="CZ57" s="121"/>
      <c r="DA57" s="121"/>
      <c r="DB57" s="121"/>
      <c r="DC57" s="121"/>
      <c r="DD57" s="121"/>
      <c r="DE57" s="121"/>
      <c r="DF57" s="121"/>
      <c r="DG57" s="121"/>
      <c r="DH57" s="121"/>
      <c r="DI57" s="121"/>
      <c r="DJ57" s="121"/>
      <c r="DK57" s="121"/>
      <c r="DL57" s="121"/>
      <c r="DM57" s="121"/>
      <c r="DN57" s="121"/>
      <c r="DO57" s="121"/>
      <c r="DP57" s="121"/>
      <c r="DQ57" s="121"/>
      <c r="DR57" s="121"/>
      <c r="DS57" s="121"/>
      <c r="DT57" s="121"/>
      <c r="DU57" s="121"/>
      <c r="DV57" s="121"/>
      <c r="DW57" s="121"/>
      <c r="DX57" s="121"/>
      <c r="DY57" s="121"/>
      <c r="DZ57" s="121"/>
      <c r="EA57" s="121"/>
      <c r="EB57" s="121"/>
      <c r="EC57" s="121"/>
      <c r="ED57" s="121"/>
      <c r="EE57" s="121"/>
      <c r="EF57" s="121"/>
      <c r="EG57" s="121"/>
    </row>
    <row r="58" spans="1:137" ht="12.75" customHeight="1">
      <c r="A58" s="21"/>
      <c r="B58" s="121"/>
      <c r="C58" s="121"/>
      <c r="D58" s="237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  <c r="AI58" s="121"/>
      <c r="AJ58" s="121"/>
      <c r="AK58" s="121"/>
      <c r="AL58" s="121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  <c r="BA58" s="121"/>
      <c r="BB58" s="121"/>
      <c r="BC58" s="121"/>
      <c r="BD58" s="121"/>
      <c r="BE58" s="121"/>
      <c r="BF58" s="121"/>
      <c r="BG58" s="121"/>
      <c r="BH58" s="121"/>
      <c r="BI58" s="121"/>
      <c r="BJ58" s="121"/>
      <c r="BK58" s="121"/>
      <c r="BL58" s="121"/>
      <c r="BM58" s="121"/>
      <c r="BN58" s="121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1"/>
      <c r="CF58" s="121"/>
      <c r="CG58" s="121"/>
      <c r="CH58" s="121"/>
      <c r="CI58" s="121"/>
      <c r="CJ58" s="121"/>
      <c r="CK58" s="121"/>
      <c r="CL58" s="121"/>
      <c r="CM58" s="121"/>
      <c r="CN58" s="121"/>
      <c r="CO58" s="121"/>
      <c r="CP58" s="121"/>
      <c r="CQ58" s="121"/>
      <c r="CR58" s="121"/>
      <c r="CS58" s="121"/>
      <c r="CT58" s="121"/>
      <c r="CU58" s="121"/>
      <c r="CV58" s="121"/>
      <c r="CW58" s="121"/>
      <c r="CX58" s="121"/>
      <c r="CY58" s="121"/>
      <c r="CZ58" s="121"/>
      <c r="DA58" s="121"/>
      <c r="DB58" s="121"/>
      <c r="DC58" s="121"/>
      <c r="DD58" s="121"/>
      <c r="DE58" s="121"/>
      <c r="DF58" s="121"/>
      <c r="DG58" s="121"/>
      <c r="DH58" s="121"/>
      <c r="DI58" s="121"/>
      <c r="DJ58" s="121"/>
      <c r="DK58" s="121"/>
      <c r="DL58" s="121"/>
      <c r="DM58" s="121"/>
      <c r="DN58" s="121"/>
      <c r="DO58" s="121"/>
      <c r="DP58" s="121"/>
      <c r="DQ58" s="121"/>
      <c r="DR58" s="121"/>
      <c r="DS58" s="121"/>
      <c r="DT58" s="121"/>
      <c r="DU58" s="121"/>
      <c r="DV58" s="121"/>
      <c r="DW58" s="121"/>
      <c r="DX58" s="121"/>
      <c r="DY58" s="121"/>
      <c r="DZ58" s="121"/>
      <c r="EA58" s="121"/>
      <c r="EB58" s="121"/>
      <c r="EC58" s="121"/>
      <c r="ED58" s="121"/>
      <c r="EE58" s="121"/>
      <c r="EF58" s="121"/>
      <c r="EG58" s="121"/>
    </row>
    <row r="59" spans="1:137" ht="9" customHeight="1">
      <c r="A59" s="21"/>
      <c r="B59" s="56"/>
      <c r="C59" s="47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  <c r="DC59" s="21"/>
      <c r="DD59" s="21"/>
      <c r="DE59" s="21"/>
      <c r="DF59" s="21"/>
      <c r="DG59" s="21"/>
      <c r="DH59" s="21"/>
      <c r="DI59" s="21"/>
      <c r="DJ59" s="21"/>
      <c r="DK59" s="21"/>
      <c r="DL59" s="21"/>
      <c r="DM59" s="21"/>
      <c r="DN59" s="21"/>
      <c r="DO59" s="21"/>
      <c r="DP59" s="21"/>
      <c r="DQ59" s="21"/>
      <c r="DR59" s="21"/>
      <c r="DS59" s="21"/>
      <c r="DT59" s="21"/>
      <c r="DU59" s="21"/>
      <c r="DV59" s="21"/>
      <c r="DW59" s="21"/>
      <c r="DX59" s="21"/>
      <c r="DY59" s="21"/>
      <c r="DZ59" s="21"/>
      <c r="EA59" s="21"/>
      <c r="EB59" s="21"/>
      <c r="EC59" s="21"/>
      <c r="ED59" s="21"/>
      <c r="EE59" s="21"/>
      <c r="EF59" s="21"/>
      <c r="EG59" s="21"/>
    </row>
    <row r="60" spans="1:137" ht="12.75" customHeight="1">
      <c r="A60" s="21"/>
      <c r="B60" s="56" t="s">
        <v>338</v>
      </c>
      <c r="C60" s="47"/>
      <c r="D60" s="79"/>
      <c r="E60" s="79"/>
      <c r="F60" s="119"/>
      <c r="G60" s="234"/>
      <c r="H60" s="79"/>
      <c r="I60" s="79"/>
      <c r="J60" s="79"/>
      <c r="K60" s="79"/>
      <c r="L60" s="79"/>
      <c r="M60" s="79"/>
      <c r="N60" s="79"/>
      <c r="O60" s="79"/>
      <c r="P60" s="79"/>
      <c r="Q60" s="121"/>
      <c r="R60" s="120"/>
      <c r="S60" s="120"/>
      <c r="T60" s="120"/>
      <c r="U60" s="120"/>
      <c r="V60" s="120"/>
      <c r="W60" s="120"/>
      <c r="X60" s="120"/>
      <c r="Y60" s="120"/>
      <c r="Z60" s="120"/>
      <c r="AA60" s="120"/>
      <c r="AB60" s="120"/>
      <c r="AC60" s="120"/>
      <c r="AD60" s="120"/>
      <c r="AE60" s="120"/>
      <c r="AF60" s="120"/>
      <c r="AG60" s="120"/>
      <c r="AH60" s="120"/>
      <c r="AI60" s="120"/>
      <c r="AJ60" s="120"/>
      <c r="AK60" s="120"/>
      <c r="AL60" s="120"/>
      <c r="AM60" s="120"/>
      <c r="AN60" s="120"/>
      <c r="AO60" s="120"/>
      <c r="AP60" s="120"/>
      <c r="AQ60" s="120"/>
      <c r="AR60" s="120"/>
      <c r="AS60" s="120"/>
      <c r="AT60" s="120"/>
      <c r="AU60" s="120"/>
      <c r="AV60" s="120"/>
      <c r="AW60" s="120"/>
      <c r="AX60" s="120"/>
      <c r="AY60" s="120"/>
      <c r="AZ60" s="120"/>
      <c r="BA60" s="120"/>
      <c r="BB60" s="120"/>
      <c r="BC60" s="120"/>
      <c r="BD60" s="120"/>
      <c r="BE60" s="120"/>
      <c r="BF60" s="120"/>
      <c r="BG60" s="120"/>
      <c r="BH60" s="120"/>
      <c r="BI60" s="120"/>
      <c r="BJ60" s="120"/>
      <c r="BK60" s="120"/>
      <c r="BL60" s="120"/>
      <c r="BM60" s="120"/>
      <c r="BN60" s="120"/>
      <c r="BO60" s="120"/>
      <c r="BP60" s="120"/>
      <c r="BQ60" s="120"/>
      <c r="BR60" s="120"/>
      <c r="BS60" s="120"/>
      <c r="BT60" s="120"/>
      <c r="BU60" s="120"/>
      <c r="BV60" s="120"/>
      <c r="BW60" s="120"/>
      <c r="BX60" s="120"/>
      <c r="BY60" s="120"/>
      <c r="BZ60" s="120"/>
      <c r="CA60" s="120"/>
      <c r="CB60" s="120"/>
      <c r="CC60" s="120"/>
      <c r="CD60" s="120"/>
      <c r="CE60" s="120"/>
      <c r="CF60" s="120"/>
      <c r="CG60" s="120"/>
      <c r="CH60" s="120"/>
      <c r="CI60" s="120"/>
      <c r="CJ60" s="120"/>
      <c r="CK60" s="120"/>
      <c r="CL60" s="120"/>
      <c r="CM60" s="120"/>
      <c r="CN60" s="120"/>
      <c r="CO60" s="120"/>
      <c r="CP60" s="120"/>
      <c r="CQ60" s="120"/>
      <c r="CR60" s="120"/>
      <c r="CS60" s="120"/>
      <c r="CT60" s="120"/>
      <c r="CU60" s="120"/>
      <c r="CV60" s="120"/>
      <c r="CW60" s="120"/>
      <c r="CX60" s="120"/>
      <c r="CY60" s="120"/>
      <c r="CZ60" s="120"/>
      <c r="DA60" s="120"/>
      <c r="DB60" s="120"/>
      <c r="DC60" s="120"/>
      <c r="DD60" s="120"/>
      <c r="DE60" s="120"/>
      <c r="DF60" s="120"/>
      <c r="DG60" s="120"/>
      <c r="DH60" s="120"/>
      <c r="DI60" s="120"/>
      <c r="DJ60" s="120"/>
      <c r="DK60" s="120"/>
      <c r="DL60" s="120"/>
      <c r="DM60" s="120"/>
      <c r="DN60" s="120"/>
      <c r="DO60" s="120"/>
      <c r="DP60" s="120"/>
      <c r="DQ60" s="120"/>
      <c r="DR60" s="120"/>
      <c r="DS60" s="120"/>
      <c r="DT60" s="120"/>
      <c r="DU60" s="120"/>
      <c r="DV60" s="120"/>
      <c r="DW60" s="120"/>
      <c r="DX60" s="120"/>
      <c r="DY60" s="120"/>
      <c r="DZ60" s="120"/>
      <c r="EA60" s="120"/>
      <c r="EB60" s="120"/>
      <c r="EC60" s="120"/>
      <c r="ED60" s="120"/>
      <c r="EE60" s="120"/>
      <c r="EF60" s="120"/>
      <c r="EG60" s="120"/>
    </row>
    <row r="61" spans="1:137" ht="12.75" customHeight="1">
      <c r="A61" s="21"/>
      <c r="B61" s="47"/>
      <c r="C61" s="47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121"/>
      <c r="R61" s="122"/>
      <c r="S61" s="122"/>
      <c r="T61" s="122"/>
      <c r="U61" s="122"/>
      <c r="V61" s="122"/>
      <c r="W61" s="122"/>
      <c r="X61" s="122"/>
      <c r="Y61" s="122"/>
      <c r="Z61" s="122"/>
      <c r="AA61" s="122"/>
      <c r="AB61" s="122"/>
      <c r="AC61" s="122"/>
      <c r="AD61" s="122"/>
      <c r="AE61" s="122"/>
      <c r="AF61" s="122"/>
      <c r="AG61" s="122"/>
      <c r="AH61" s="122"/>
      <c r="AI61" s="122"/>
      <c r="AJ61" s="122"/>
      <c r="AK61" s="122"/>
      <c r="AL61" s="122"/>
      <c r="AM61" s="122"/>
      <c r="AN61" s="122"/>
      <c r="AO61" s="122"/>
      <c r="AP61" s="122"/>
      <c r="AQ61" s="122"/>
      <c r="AR61" s="122"/>
      <c r="AS61" s="122"/>
      <c r="AT61" s="122"/>
      <c r="AU61" s="122"/>
      <c r="AV61" s="122"/>
      <c r="AW61" s="122"/>
      <c r="AX61" s="122"/>
      <c r="AY61" s="122"/>
      <c r="AZ61" s="122"/>
      <c r="BA61" s="122"/>
      <c r="BB61" s="122"/>
      <c r="BC61" s="122"/>
      <c r="BD61" s="122"/>
      <c r="BE61" s="122"/>
      <c r="BF61" s="122"/>
      <c r="BG61" s="122"/>
      <c r="BH61" s="122"/>
      <c r="BI61" s="122"/>
      <c r="BJ61" s="122"/>
      <c r="BK61" s="122"/>
      <c r="BL61" s="122"/>
      <c r="BM61" s="122"/>
      <c r="BN61" s="122"/>
      <c r="BO61" s="122"/>
      <c r="BP61" s="122"/>
      <c r="BQ61" s="122"/>
      <c r="BR61" s="122"/>
      <c r="BS61" s="122"/>
      <c r="BT61" s="122"/>
      <c r="BU61" s="122"/>
      <c r="BV61" s="122"/>
      <c r="BW61" s="122"/>
      <c r="BX61" s="122"/>
      <c r="BY61" s="122"/>
      <c r="BZ61" s="122"/>
      <c r="CA61" s="122"/>
      <c r="CB61" s="122"/>
      <c r="CC61" s="122"/>
      <c r="CD61" s="122"/>
      <c r="CE61" s="122"/>
      <c r="CF61" s="122"/>
      <c r="CG61" s="122"/>
      <c r="CH61" s="122"/>
      <c r="CI61" s="122"/>
      <c r="CJ61" s="122"/>
      <c r="CK61" s="122"/>
      <c r="CL61" s="122"/>
      <c r="CM61" s="122"/>
      <c r="CN61" s="122"/>
      <c r="CO61" s="122"/>
      <c r="CP61" s="122"/>
      <c r="CQ61" s="122"/>
      <c r="CR61" s="122"/>
      <c r="CS61" s="122"/>
      <c r="CT61" s="122"/>
      <c r="CU61" s="122"/>
      <c r="CV61" s="122"/>
      <c r="CW61" s="122"/>
      <c r="CX61" s="122"/>
      <c r="CY61" s="122"/>
      <c r="CZ61" s="122"/>
      <c r="DA61" s="122"/>
      <c r="DB61" s="122"/>
      <c r="DC61" s="122"/>
      <c r="DD61" s="122"/>
      <c r="DE61" s="122"/>
      <c r="DF61" s="122"/>
      <c r="DG61" s="122"/>
      <c r="DH61" s="122"/>
      <c r="DI61" s="122"/>
      <c r="DJ61" s="122"/>
      <c r="DK61" s="122"/>
      <c r="DL61" s="122"/>
      <c r="DM61" s="122"/>
      <c r="DN61" s="122"/>
      <c r="DO61" s="122"/>
      <c r="DP61" s="122"/>
      <c r="DQ61" s="122"/>
      <c r="DR61" s="122"/>
      <c r="DS61" s="122"/>
      <c r="DT61" s="122"/>
      <c r="DU61" s="122"/>
      <c r="DV61" s="122"/>
      <c r="DW61" s="122"/>
      <c r="DX61" s="122"/>
      <c r="DY61" s="122"/>
      <c r="DZ61" s="122"/>
      <c r="EA61" s="122"/>
      <c r="EB61" s="122"/>
      <c r="EC61" s="122"/>
      <c r="ED61" s="122"/>
      <c r="EE61" s="122"/>
      <c r="EF61" s="122"/>
      <c r="EG61" s="122"/>
    </row>
    <row r="62" spans="1:137" ht="12.75" customHeight="1">
      <c r="A62" s="79"/>
      <c r="B62" s="388"/>
      <c r="C62" s="389"/>
      <c r="D62" s="34" t="s">
        <v>36</v>
      </c>
      <c r="E62" s="79"/>
      <c r="F62" s="253" t="s">
        <v>305</v>
      </c>
      <c r="G62" s="236" t="s">
        <v>39</v>
      </c>
      <c r="H62" s="34" t="s">
        <v>40</v>
      </c>
      <c r="I62" s="34" t="s">
        <v>41</v>
      </c>
      <c r="J62" s="34" t="s">
        <v>42</v>
      </c>
      <c r="K62" s="34" t="s">
        <v>43</v>
      </c>
      <c r="L62" s="34" t="s">
        <v>44</v>
      </c>
      <c r="M62" s="34" t="s">
        <v>45</v>
      </c>
      <c r="N62" s="34" t="s">
        <v>46</v>
      </c>
      <c r="O62" s="34" t="s">
        <v>47</v>
      </c>
      <c r="P62" s="34" t="s">
        <v>48</v>
      </c>
      <c r="Q62" s="125"/>
      <c r="R62" s="128">
        <f t="shared" ref="R62:EG62" si="49">R5</f>
        <v>45028</v>
      </c>
      <c r="S62" s="128">
        <f t="shared" si="49"/>
        <v>45058</v>
      </c>
      <c r="T62" s="128">
        <f t="shared" si="49"/>
        <v>45089</v>
      </c>
      <c r="U62" s="128">
        <f t="shared" si="49"/>
        <v>45119</v>
      </c>
      <c r="V62" s="128">
        <f t="shared" si="49"/>
        <v>45150</v>
      </c>
      <c r="W62" s="128">
        <f t="shared" si="49"/>
        <v>45181</v>
      </c>
      <c r="X62" s="128">
        <f t="shared" si="49"/>
        <v>45211</v>
      </c>
      <c r="Y62" s="128">
        <f t="shared" si="49"/>
        <v>45242</v>
      </c>
      <c r="Z62" s="128">
        <f t="shared" si="49"/>
        <v>45272</v>
      </c>
      <c r="AA62" s="128">
        <f t="shared" si="49"/>
        <v>45303</v>
      </c>
      <c r="AB62" s="128">
        <f t="shared" si="49"/>
        <v>45334</v>
      </c>
      <c r="AC62" s="128">
        <f t="shared" si="49"/>
        <v>45363</v>
      </c>
      <c r="AD62" s="128">
        <f t="shared" si="49"/>
        <v>45394</v>
      </c>
      <c r="AE62" s="128">
        <f t="shared" si="49"/>
        <v>45424</v>
      </c>
      <c r="AF62" s="128">
        <f t="shared" si="49"/>
        <v>45455</v>
      </c>
      <c r="AG62" s="128">
        <f t="shared" si="49"/>
        <v>45485</v>
      </c>
      <c r="AH62" s="128">
        <f t="shared" si="49"/>
        <v>45516</v>
      </c>
      <c r="AI62" s="128">
        <f t="shared" si="49"/>
        <v>45547</v>
      </c>
      <c r="AJ62" s="128">
        <f t="shared" si="49"/>
        <v>45577</v>
      </c>
      <c r="AK62" s="128">
        <f t="shared" si="49"/>
        <v>45608</v>
      </c>
      <c r="AL62" s="128">
        <f t="shared" si="49"/>
        <v>45638</v>
      </c>
      <c r="AM62" s="128">
        <f t="shared" si="49"/>
        <v>45669</v>
      </c>
      <c r="AN62" s="128">
        <f t="shared" si="49"/>
        <v>45700</v>
      </c>
      <c r="AO62" s="128">
        <f t="shared" si="49"/>
        <v>45728</v>
      </c>
      <c r="AP62" s="128">
        <f t="shared" si="49"/>
        <v>45759</v>
      </c>
      <c r="AQ62" s="128">
        <f t="shared" si="49"/>
        <v>45789</v>
      </c>
      <c r="AR62" s="128">
        <f t="shared" si="49"/>
        <v>45820</v>
      </c>
      <c r="AS62" s="128">
        <f t="shared" si="49"/>
        <v>45850</v>
      </c>
      <c r="AT62" s="128">
        <f t="shared" si="49"/>
        <v>45881</v>
      </c>
      <c r="AU62" s="128">
        <f t="shared" si="49"/>
        <v>45912</v>
      </c>
      <c r="AV62" s="128">
        <f t="shared" si="49"/>
        <v>45942</v>
      </c>
      <c r="AW62" s="128">
        <f t="shared" si="49"/>
        <v>45973</v>
      </c>
      <c r="AX62" s="128">
        <f t="shared" si="49"/>
        <v>46003</v>
      </c>
      <c r="AY62" s="128">
        <f t="shared" si="49"/>
        <v>46034</v>
      </c>
      <c r="AZ62" s="128">
        <f t="shared" si="49"/>
        <v>46065</v>
      </c>
      <c r="BA62" s="128">
        <f t="shared" si="49"/>
        <v>46093</v>
      </c>
      <c r="BB62" s="128">
        <f t="shared" si="49"/>
        <v>46124</v>
      </c>
      <c r="BC62" s="128">
        <f t="shared" si="49"/>
        <v>46154</v>
      </c>
      <c r="BD62" s="128">
        <f t="shared" si="49"/>
        <v>46185</v>
      </c>
      <c r="BE62" s="128">
        <f t="shared" si="49"/>
        <v>46215</v>
      </c>
      <c r="BF62" s="128">
        <f t="shared" si="49"/>
        <v>46246</v>
      </c>
      <c r="BG62" s="128">
        <f t="shared" si="49"/>
        <v>46277</v>
      </c>
      <c r="BH62" s="128">
        <f t="shared" si="49"/>
        <v>46307</v>
      </c>
      <c r="BI62" s="128">
        <f t="shared" si="49"/>
        <v>46338</v>
      </c>
      <c r="BJ62" s="128">
        <f t="shared" si="49"/>
        <v>46368</v>
      </c>
      <c r="BK62" s="128">
        <f t="shared" si="49"/>
        <v>46399</v>
      </c>
      <c r="BL62" s="128">
        <f t="shared" si="49"/>
        <v>46430</v>
      </c>
      <c r="BM62" s="128">
        <f t="shared" si="49"/>
        <v>46458</v>
      </c>
      <c r="BN62" s="128">
        <f t="shared" si="49"/>
        <v>46489</v>
      </c>
      <c r="BO62" s="128">
        <f t="shared" si="49"/>
        <v>46519</v>
      </c>
      <c r="BP62" s="128">
        <f t="shared" si="49"/>
        <v>46550</v>
      </c>
      <c r="BQ62" s="128">
        <f t="shared" si="49"/>
        <v>46580</v>
      </c>
      <c r="BR62" s="128">
        <f t="shared" si="49"/>
        <v>46611</v>
      </c>
      <c r="BS62" s="128">
        <f t="shared" si="49"/>
        <v>46642</v>
      </c>
      <c r="BT62" s="128">
        <f t="shared" si="49"/>
        <v>46672</v>
      </c>
      <c r="BU62" s="128">
        <f t="shared" si="49"/>
        <v>46703</v>
      </c>
      <c r="BV62" s="128">
        <f t="shared" si="49"/>
        <v>46733</v>
      </c>
      <c r="BW62" s="128">
        <f t="shared" si="49"/>
        <v>46764</v>
      </c>
      <c r="BX62" s="128">
        <f t="shared" si="49"/>
        <v>46795</v>
      </c>
      <c r="BY62" s="128">
        <f t="shared" si="49"/>
        <v>46824</v>
      </c>
      <c r="BZ62" s="128">
        <f t="shared" si="49"/>
        <v>46855</v>
      </c>
      <c r="CA62" s="128">
        <f t="shared" si="49"/>
        <v>46885</v>
      </c>
      <c r="CB62" s="128">
        <f t="shared" si="49"/>
        <v>46916</v>
      </c>
      <c r="CC62" s="128">
        <f t="shared" si="49"/>
        <v>46946</v>
      </c>
      <c r="CD62" s="128">
        <f t="shared" si="49"/>
        <v>46977</v>
      </c>
      <c r="CE62" s="128">
        <f t="shared" si="49"/>
        <v>47008</v>
      </c>
      <c r="CF62" s="128">
        <f t="shared" si="49"/>
        <v>47038</v>
      </c>
      <c r="CG62" s="128">
        <f t="shared" si="49"/>
        <v>47069</v>
      </c>
      <c r="CH62" s="128">
        <f t="shared" si="49"/>
        <v>47099</v>
      </c>
      <c r="CI62" s="128">
        <f t="shared" si="49"/>
        <v>47130</v>
      </c>
      <c r="CJ62" s="128">
        <f t="shared" si="49"/>
        <v>47161</v>
      </c>
      <c r="CK62" s="128">
        <f t="shared" si="49"/>
        <v>47189</v>
      </c>
      <c r="CL62" s="128">
        <f t="shared" si="49"/>
        <v>47220</v>
      </c>
      <c r="CM62" s="128">
        <f t="shared" si="49"/>
        <v>47250</v>
      </c>
      <c r="CN62" s="128">
        <f t="shared" si="49"/>
        <v>47281</v>
      </c>
      <c r="CO62" s="128">
        <f t="shared" si="49"/>
        <v>47311</v>
      </c>
      <c r="CP62" s="128">
        <f t="shared" si="49"/>
        <v>47342</v>
      </c>
      <c r="CQ62" s="128">
        <f t="shared" si="49"/>
        <v>47373</v>
      </c>
      <c r="CR62" s="128">
        <f t="shared" si="49"/>
        <v>47403</v>
      </c>
      <c r="CS62" s="128">
        <f t="shared" si="49"/>
        <v>47434</v>
      </c>
      <c r="CT62" s="128">
        <f t="shared" si="49"/>
        <v>47464</v>
      </c>
      <c r="CU62" s="128">
        <f t="shared" si="49"/>
        <v>47495</v>
      </c>
      <c r="CV62" s="128">
        <f t="shared" si="49"/>
        <v>47526</v>
      </c>
      <c r="CW62" s="128">
        <f t="shared" si="49"/>
        <v>47554</v>
      </c>
      <c r="CX62" s="128">
        <f t="shared" si="49"/>
        <v>47585</v>
      </c>
      <c r="CY62" s="128">
        <f t="shared" si="49"/>
        <v>47615</v>
      </c>
      <c r="CZ62" s="128">
        <f t="shared" si="49"/>
        <v>47646</v>
      </c>
      <c r="DA62" s="128">
        <f t="shared" si="49"/>
        <v>47676</v>
      </c>
      <c r="DB62" s="128">
        <f t="shared" si="49"/>
        <v>47707</v>
      </c>
      <c r="DC62" s="128">
        <f t="shared" si="49"/>
        <v>47738</v>
      </c>
      <c r="DD62" s="128">
        <f t="shared" si="49"/>
        <v>47768</v>
      </c>
      <c r="DE62" s="128">
        <f t="shared" si="49"/>
        <v>47799</v>
      </c>
      <c r="DF62" s="128">
        <f t="shared" si="49"/>
        <v>47829</v>
      </c>
      <c r="DG62" s="128">
        <f t="shared" si="49"/>
        <v>47860</v>
      </c>
      <c r="DH62" s="128">
        <f t="shared" si="49"/>
        <v>47891</v>
      </c>
      <c r="DI62" s="128">
        <f t="shared" si="49"/>
        <v>47919</v>
      </c>
      <c r="DJ62" s="128">
        <f t="shared" si="49"/>
        <v>47950</v>
      </c>
      <c r="DK62" s="128">
        <f t="shared" si="49"/>
        <v>47980</v>
      </c>
      <c r="DL62" s="128">
        <f t="shared" si="49"/>
        <v>48011</v>
      </c>
      <c r="DM62" s="128">
        <f t="shared" si="49"/>
        <v>48041</v>
      </c>
      <c r="DN62" s="128">
        <f t="shared" si="49"/>
        <v>48072</v>
      </c>
      <c r="DO62" s="128">
        <f t="shared" si="49"/>
        <v>48103</v>
      </c>
      <c r="DP62" s="128">
        <f t="shared" si="49"/>
        <v>48133</v>
      </c>
      <c r="DQ62" s="128">
        <f t="shared" si="49"/>
        <v>48164</v>
      </c>
      <c r="DR62" s="128">
        <f t="shared" si="49"/>
        <v>48194</v>
      </c>
      <c r="DS62" s="128">
        <f t="shared" si="49"/>
        <v>48225</v>
      </c>
      <c r="DT62" s="128">
        <f t="shared" si="49"/>
        <v>48256</v>
      </c>
      <c r="DU62" s="128">
        <f t="shared" si="49"/>
        <v>48285</v>
      </c>
      <c r="DV62" s="128">
        <f t="shared" si="49"/>
        <v>48316</v>
      </c>
      <c r="DW62" s="128">
        <f t="shared" si="49"/>
        <v>48346</v>
      </c>
      <c r="DX62" s="128">
        <f t="shared" si="49"/>
        <v>48377</v>
      </c>
      <c r="DY62" s="128">
        <f t="shared" si="49"/>
        <v>48407</v>
      </c>
      <c r="DZ62" s="128">
        <f t="shared" si="49"/>
        <v>48438</v>
      </c>
      <c r="EA62" s="128">
        <f t="shared" si="49"/>
        <v>48469</v>
      </c>
      <c r="EB62" s="128">
        <f t="shared" si="49"/>
        <v>48499</v>
      </c>
      <c r="EC62" s="128">
        <f t="shared" si="49"/>
        <v>48530</v>
      </c>
      <c r="ED62" s="128">
        <f t="shared" si="49"/>
        <v>48560</v>
      </c>
      <c r="EE62" s="128">
        <f t="shared" si="49"/>
        <v>48591</v>
      </c>
      <c r="EF62" s="128">
        <f t="shared" si="49"/>
        <v>48622</v>
      </c>
      <c r="EG62" s="128">
        <f t="shared" si="49"/>
        <v>48650</v>
      </c>
    </row>
    <row r="63" spans="1:137" ht="12.75" customHeight="1">
      <c r="A63" s="21"/>
      <c r="B63" s="121"/>
      <c r="C63" s="121"/>
      <c r="D63" s="237"/>
      <c r="E63" s="121"/>
      <c r="F63" s="238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/>
      <c r="AB63" s="121"/>
      <c r="AC63" s="121"/>
      <c r="AD63" s="121"/>
      <c r="AE63" s="121"/>
      <c r="AF63" s="121"/>
      <c r="AG63" s="121"/>
      <c r="AH63" s="121"/>
      <c r="AI63" s="121"/>
      <c r="AJ63" s="121"/>
      <c r="AK63" s="121"/>
      <c r="AL63" s="121"/>
      <c r="AM63" s="121"/>
      <c r="AN63" s="121"/>
      <c r="AO63" s="121"/>
      <c r="AP63" s="121"/>
      <c r="AQ63" s="121"/>
      <c r="AR63" s="121"/>
      <c r="AS63" s="121"/>
      <c r="AT63" s="121"/>
      <c r="AU63" s="121"/>
      <c r="AV63" s="121"/>
      <c r="AW63" s="121"/>
      <c r="AX63" s="121"/>
      <c r="AY63" s="121"/>
      <c r="AZ63" s="121"/>
      <c r="BA63" s="121"/>
      <c r="BB63" s="121"/>
      <c r="BC63" s="121"/>
      <c r="BD63" s="121"/>
      <c r="BE63" s="121"/>
      <c r="BF63" s="121"/>
      <c r="BG63" s="121"/>
      <c r="BH63" s="121"/>
      <c r="BI63" s="121"/>
      <c r="BJ63" s="121"/>
      <c r="BK63" s="121"/>
      <c r="BL63" s="121"/>
      <c r="BM63" s="121"/>
      <c r="BN63" s="121"/>
      <c r="BO63" s="121"/>
      <c r="BP63" s="121"/>
      <c r="BQ63" s="121"/>
      <c r="BR63" s="121"/>
      <c r="BS63" s="121"/>
      <c r="BT63" s="121"/>
      <c r="BU63" s="121"/>
      <c r="BV63" s="121"/>
      <c r="BW63" s="121"/>
      <c r="BX63" s="121"/>
      <c r="BY63" s="121"/>
      <c r="BZ63" s="121"/>
      <c r="CA63" s="121"/>
      <c r="CB63" s="121"/>
      <c r="CC63" s="121"/>
      <c r="CD63" s="121"/>
      <c r="CE63" s="121"/>
      <c r="CF63" s="121"/>
      <c r="CG63" s="121"/>
      <c r="CH63" s="121"/>
      <c r="CI63" s="121"/>
      <c r="CJ63" s="121"/>
      <c r="CK63" s="121"/>
      <c r="CL63" s="121"/>
      <c r="CM63" s="121"/>
      <c r="CN63" s="121"/>
      <c r="CO63" s="121"/>
      <c r="CP63" s="121"/>
      <c r="CQ63" s="121"/>
      <c r="CR63" s="121"/>
      <c r="CS63" s="121"/>
      <c r="CT63" s="121"/>
      <c r="CU63" s="121"/>
      <c r="CV63" s="121"/>
      <c r="CW63" s="121"/>
      <c r="CX63" s="121"/>
      <c r="CY63" s="121"/>
      <c r="CZ63" s="121"/>
      <c r="DA63" s="121"/>
      <c r="DB63" s="121"/>
      <c r="DC63" s="121"/>
      <c r="DD63" s="121"/>
      <c r="DE63" s="121"/>
      <c r="DF63" s="121"/>
      <c r="DG63" s="121"/>
      <c r="DH63" s="121"/>
      <c r="DI63" s="121"/>
      <c r="DJ63" s="121"/>
      <c r="DK63" s="121"/>
      <c r="DL63" s="121"/>
      <c r="DM63" s="121"/>
      <c r="DN63" s="121"/>
      <c r="DO63" s="121"/>
      <c r="DP63" s="121"/>
      <c r="DQ63" s="121"/>
      <c r="DR63" s="121"/>
      <c r="DS63" s="121"/>
      <c r="DT63" s="121"/>
      <c r="DU63" s="121"/>
      <c r="DV63" s="121"/>
      <c r="DW63" s="121"/>
      <c r="DX63" s="121"/>
      <c r="DY63" s="121"/>
      <c r="DZ63" s="121"/>
      <c r="EA63" s="121"/>
      <c r="EB63" s="121"/>
      <c r="EC63" s="121"/>
      <c r="ED63" s="121"/>
      <c r="EE63" s="121"/>
      <c r="EF63" s="121"/>
      <c r="EG63" s="121"/>
    </row>
    <row r="64" spans="1:137" ht="13.5" customHeight="1">
      <c r="A64" s="21"/>
      <c r="B64" s="254"/>
      <c r="C64" s="72" t="s">
        <v>339</v>
      </c>
      <c r="D64" s="79" t="s">
        <v>77</v>
      </c>
      <c r="E64" s="79"/>
      <c r="F64" s="255">
        <v>0</v>
      </c>
      <c r="G64" s="256">
        <f>R64</f>
        <v>0</v>
      </c>
      <c r="H64" s="226">
        <f t="shared" ref="H64:P64" ca="1" si="50">G86</f>
        <v>0</v>
      </c>
      <c r="I64" s="226">
        <f t="shared" ca="1" si="50"/>
        <v>0</v>
      </c>
      <c r="J64" s="226">
        <f t="shared" ca="1" si="50"/>
        <v>0</v>
      </c>
      <c r="K64" s="226">
        <f t="shared" ca="1" si="50"/>
        <v>0</v>
      </c>
      <c r="L64" s="226">
        <f t="shared" ca="1" si="50"/>
        <v>0</v>
      </c>
      <c r="M64" s="226">
        <f t="shared" ca="1" si="50"/>
        <v>0</v>
      </c>
      <c r="N64" s="226">
        <f t="shared" ca="1" si="50"/>
        <v>0</v>
      </c>
      <c r="O64" s="226">
        <f t="shared" ca="1" si="50"/>
        <v>0</v>
      </c>
      <c r="P64" s="226">
        <f t="shared" ca="1" si="50"/>
        <v>0</v>
      </c>
      <c r="Q64" s="21"/>
      <c r="R64" s="206">
        <f>Inputs!G201</f>
        <v>0</v>
      </c>
      <c r="S64" s="206">
        <f t="shared" ref="S64:EG64" ca="1" si="51">R86</f>
        <v>0</v>
      </c>
      <c r="T64" s="206">
        <f t="shared" ca="1" si="51"/>
        <v>0</v>
      </c>
      <c r="U64" s="206">
        <f t="shared" ca="1" si="51"/>
        <v>0</v>
      </c>
      <c r="V64" s="206">
        <f t="shared" ca="1" si="51"/>
        <v>0</v>
      </c>
      <c r="W64" s="206">
        <f t="shared" ca="1" si="51"/>
        <v>0</v>
      </c>
      <c r="X64" s="206">
        <f t="shared" ca="1" si="51"/>
        <v>0</v>
      </c>
      <c r="Y64" s="206">
        <f t="shared" ca="1" si="51"/>
        <v>0</v>
      </c>
      <c r="Z64" s="206">
        <f t="shared" ca="1" si="51"/>
        <v>0</v>
      </c>
      <c r="AA64" s="206">
        <f t="shared" ca="1" si="51"/>
        <v>0</v>
      </c>
      <c r="AB64" s="206">
        <f t="shared" ca="1" si="51"/>
        <v>0</v>
      </c>
      <c r="AC64" s="206">
        <f t="shared" ca="1" si="51"/>
        <v>0</v>
      </c>
      <c r="AD64" s="206">
        <f t="shared" ca="1" si="51"/>
        <v>0</v>
      </c>
      <c r="AE64" s="206">
        <f t="shared" ca="1" si="51"/>
        <v>0</v>
      </c>
      <c r="AF64" s="206">
        <f t="shared" ca="1" si="51"/>
        <v>0</v>
      </c>
      <c r="AG64" s="206">
        <f t="shared" ca="1" si="51"/>
        <v>0</v>
      </c>
      <c r="AH64" s="206">
        <f t="shared" ca="1" si="51"/>
        <v>0</v>
      </c>
      <c r="AI64" s="206">
        <f t="shared" ca="1" si="51"/>
        <v>0</v>
      </c>
      <c r="AJ64" s="206">
        <f t="shared" ca="1" si="51"/>
        <v>0</v>
      </c>
      <c r="AK64" s="206">
        <f t="shared" ca="1" si="51"/>
        <v>0</v>
      </c>
      <c r="AL64" s="206">
        <f t="shared" ca="1" si="51"/>
        <v>0</v>
      </c>
      <c r="AM64" s="206">
        <f t="shared" ca="1" si="51"/>
        <v>0</v>
      </c>
      <c r="AN64" s="206">
        <f t="shared" ca="1" si="51"/>
        <v>0</v>
      </c>
      <c r="AO64" s="206">
        <f t="shared" ca="1" si="51"/>
        <v>0</v>
      </c>
      <c r="AP64" s="206">
        <f t="shared" ca="1" si="51"/>
        <v>0</v>
      </c>
      <c r="AQ64" s="206">
        <f t="shared" ca="1" si="51"/>
        <v>0</v>
      </c>
      <c r="AR64" s="206">
        <f t="shared" ca="1" si="51"/>
        <v>0</v>
      </c>
      <c r="AS64" s="206">
        <f t="shared" ca="1" si="51"/>
        <v>0</v>
      </c>
      <c r="AT64" s="206">
        <f t="shared" ca="1" si="51"/>
        <v>0</v>
      </c>
      <c r="AU64" s="206">
        <f t="shared" ca="1" si="51"/>
        <v>0</v>
      </c>
      <c r="AV64" s="206">
        <f t="shared" ca="1" si="51"/>
        <v>0</v>
      </c>
      <c r="AW64" s="206">
        <f t="shared" ca="1" si="51"/>
        <v>0</v>
      </c>
      <c r="AX64" s="206">
        <f t="shared" ca="1" si="51"/>
        <v>0</v>
      </c>
      <c r="AY64" s="206">
        <f t="shared" ca="1" si="51"/>
        <v>0</v>
      </c>
      <c r="AZ64" s="206">
        <f t="shared" ca="1" si="51"/>
        <v>0</v>
      </c>
      <c r="BA64" s="206">
        <f t="shared" ca="1" si="51"/>
        <v>0</v>
      </c>
      <c r="BB64" s="206">
        <f t="shared" ca="1" si="51"/>
        <v>0</v>
      </c>
      <c r="BC64" s="206">
        <f t="shared" ca="1" si="51"/>
        <v>0</v>
      </c>
      <c r="BD64" s="206">
        <f t="shared" ca="1" si="51"/>
        <v>0</v>
      </c>
      <c r="BE64" s="206">
        <f t="shared" ca="1" si="51"/>
        <v>0</v>
      </c>
      <c r="BF64" s="206">
        <f t="shared" ca="1" si="51"/>
        <v>0</v>
      </c>
      <c r="BG64" s="206">
        <f t="shared" ca="1" si="51"/>
        <v>0</v>
      </c>
      <c r="BH64" s="206">
        <f t="shared" ca="1" si="51"/>
        <v>0</v>
      </c>
      <c r="BI64" s="206">
        <f t="shared" ca="1" si="51"/>
        <v>0</v>
      </c>
      <c r="BJ64" s="206">
        <f t="shared" ca="1" si="51"/>
        <v>0</v>
      </c>
      <c r="BK64" s="206">
        <f t="shared" ca="1" si="51"/>
        <v>0</v>
      </c>
      <c r="BL64" s="206">
        <f t="shared" ca="1" si="51"/>
        <v>0</v>
      </c>
      <c r="BM64" s="206">
        <f t="shared" ca="1" si="51"/>
        <v>0</v>
      </c>
      <c r="BN64" s="206">
        <f t="shared" ca="1" si="51"/>
        <v>0</v>
      </c>
      <c r="BO64" s="206">
        <f t="shared" ca="1" si="51"/>
        <v>0</v>
      </c>
      <c r="BP64" s="206">
        <f t="shared" ca="1" si="51"/>
        <v>0</v>
      </c>
      <c r="BQ64" s="206">
        <f t="shared" ca="1" si="51"/>
        <v>0</v>
      </c>
      <c r="BR64" s="206">
        <f t="shared" ca="1" si="51"/>
        <v>0</v>
      </c>
      <c r="BS64" s="206">
        <f t="shared" ca="1" si="51"/>
        <v>0</v>
      </c>
      <c r="BT64" s="206">
        <f t="shared" ca="1" si="51"/>
        <v>0</v>
      </c>
      <c r="BU64" s="206">
        <f t="shared" ca="1" si="51"/>
        <v>0</v>
      </c>
      <c r="BV64" s="206">
        <f t="shared" ca="1" si="51"/>
        <v>0</v>
      </c>
      <c r="BW64" s="206">
        <f t="shared" ca="1" si="51"/>
        <v>0</v>
      </c>
      <c r="BX64" s="206">
        <f t="shared" ca="1" si="51"/>
        <v>0</v>
      </c>
      <c r="BY64" s="206">
        <f t="shared" ca="1" si="51"/>
        <v>0</v>
      </c>
      <c r="BZ64" s="206">
        <f t="shared" ca="1" si="51"/>
        <v>0</v>
      </c>
      <c r="CA64" s="206">
        <f t="shared" ca="1" si="51"/>
        <v>0</v>
      </c>
      <c r="CB64" s="206">
        <f t="shared" ca="1" si="51"/>
        <v>0</v>
      </c>
      <c r="CC64" s="206">
        <f t="shared" ca="1" si="51"/>
        <v>0</v>
      </c>
      <c r="CD64" s="206">
        <f t="shared" ca="1" si="51"/>
        <v>0</v>
      </c>
      <c r="CE64" s="206">
        <f t="shared" ca="1" si="51"/>
        <v>0</v>
      </c>
      <c r="CF64" s="206">
        <f t="shared" ca="1" si="51"/>
        <v>0</v>
      </c>
      <c r="CG64" s="206">
        <f t="shared" ca="1" si="51"/>
        <v>0</v>
      </c>
      <c r="CH64" s="206">
        <f t="shared" ca="1" si="51"/>
        <v>0</v>
      </c>
      <c r="CI64" s="206">
        <f t="shared" ca="1" si="51"/>
        <v>0</v>
      </c>
      <c r="CJ64" s="206">
        <f t="shared" ca="1" si="51"/>
        <v>0</v>
      </c>
      <c r="CK64" s="206">
        <f t="shared" ca="1" si="51"/>
        <v>0</v>
      </c>
      <c r="CL64" s="206">
        <f t="shared" ca="1" si="51"/>
        <v>0</v>
      </c>
      <c r="CM64" s="206">
        <f t="shared" ca="1" si="51"/>
        <v>0</v>
      </c>
      <c r="CN64" s="206">
        <f t="shared" ca="1" si="51"/>
        <v>0</v>
      </c>
      <c r="CO64" s="206">
        <f t="shared" ca="1" si="51"/>
        <v>0</v>
      </c>
      <c r="CP64" s="206">
        <f t="shared" ca="1" si="51"/>
        <v>0</v>
      </c>
      <c r="CQ64" s="206">
        <f t="shared" ca="1" si="51"/>
        <v>0</v>
      </c>
      <c r="CR64" s="206">
        <f t="shared" ca="1" si="51"/>
        <v>0</v>
      </c>
      <c r="CS64" s="206">
        <f t="shared" ca="1" si="51"/>
        <v>0</v>
      </c>
      <c r="CT64" s="206">
        <f t="shared" ca="1" si="51"/>
        <v>0</v>
      </c>
      <c r="CU64" s="206">
        <f t="shared" ca="1" si="51"/>
        <v>0</v>
      </c>
      <c r="CV64" s="206">
        <f t="shared" ca="1" si="51"/>
        <v>0</v>
      </c>
      <c r="CW64" s="206">
        <f t="shared" ca="1" si="51"/>
        <v>0</v>
      </c>
      <c r="CX64" s="206">
        <f t="shared" ca="1" si="51"/>
        <v>0</v>
      </c>
      <c r="CY64" s="206">
        <f t="shared" ca="1" si="51"/>
        <v>0</v>
      </c>
      <c r="CZ64" s="206">
        <f t="shared" ca="1" si="51"/>
        <v>0</v>
      </c>
      <c r="DA64" s="206">
        <f t="shared" ca="1" si="51"/>
        <v>0</v>
      </c>
      <c r="DB64" s="206">
        <f t="shared" ca="1" si="51"/>
        <v>0</v>
      </c>
      <c r="DC64" s="206">
        <f t="shared" ca="1" si="51"/>
        <v>0</v>
      </c>
      <c r="DD64" s="206">
        <f t="shared" ca="1" si="51"/>
        <v>0</v>
      </c>
      <c r="DE64" s="206">
        <f t="shared" ca="1" si="51"/>
        <v>0</v>
      </c>
      <c r="DF64" s="206">
        <f t="shared" ca="1" si="51"/>
        <v>0</v>
      </c>
      <c r="DG64" s="206">
        <f t="shared" ca="1" si="51"/>
        <v>0</v>
      </c>
      <c r="DH64" s="206">
        <f t="shared" ca="1" si="51"/>
        <v>0</v>
      </c>
      <c r="DI64" s="206">
        <f t="shared" ca="1" si="51"/>
        <v>0</v>
      </c>
      <c r="DJ64" s="206">
        <f t="shared" ca="1" si="51"/>
        <v>0</v>
      </c>
      <c r="DK64" s="206">
        <f t="shared" ca="1" si="51"/>
        <v>0</v>
      </c>
      <c r="DL64" s="206">
        <f t="shared" ca="1" si="51"/>
        <v>0</v>
      </c>
      <c r="DM64" s="206">
        <f t="shared" ca="1" si="51"/>
        <v>0</v>
      </c>
      <c r="DN64" s="206">
        <f t="shared" ca="1" si="51"/>
        <v>0</v>
      </c>
      <c r="DO64" s="206">
        <f t="shared" ca="1" si="51"/>
        <v>0</v>
      </c>
      <c r="DP64" s="206">
        <f t="shared" ca="1" si="51"/>
        <v>0</v>
      </c>
      <c r="DQ64" s="206">
        <f t="shared" ca="1" si="51"/>
        <v>0</v>
      </c>
      <c r="DR64" s="206">
        <f t="shared" ca="1" si="51"/>
        <v>0</v>
      </c>
      <c r="DS64" s="206">
        <f t="shared" ca="1" si="51"/>
        <v>0</v>
      </c>
      <c r="DT64" s="206">
        <f t="shared" ca="1" si="51"/>
        <v>0</v>
      </c>
      <c r="DU64" s="206">
        <f t="shared" ca="1" si="51"/>
        <v>0</v>
      </c>
      <c r="DV64" s="206">
        <f t="shared" ca="1" si="51"/>
        <v>0</v>
      </c>
      <c r="DW64" s="206">
        <f t="shared" ca="1" si="51"/>
        <v>0</v>
      </c>
      <c r="DX64" s="206">
        <f t="shared" ca="1" si="51"/>
        <v>0</v>
      </c>
      <c r="DY64" s="206">
        <f t="shared" ca="1" si="51"/>
        <v>0</v>
      </c>
      <c r="DZ64" s="206">
        <f t="shared" ca="1" si="51"/>
        <v>0</v>
      </c>
      <c r="EA64" s="206">
        <f t="shared" ca="1" si="51"/>
        <v>0</v>
      </c>
      <c r="EB64" s="206">
        <f t="shared" ca="1" si="51"/>
        <v>0</v>
      </c>
      <c r="EC64" s="206">
        <f t="shared" ca="1" si="51"/>
        <v>0</v>
      </c>
      <c r="ED64" s="206">
        <f t="shared" ca="1" si="51"/>
        <v>0</v>
      </c>
      <c r="EE64" s="206">
        <f t="shared" ca="1" si="51"/>
        <v>0</v>
      </c>
      <c r="EF64" s="206">
        <f t="shared" ca="1" si="51"/>
        <v>0</v>
      </c>
      <c r="EG64" s="206">
        <f t="shared" ca="1" si="51"/>
        <v>0</v>
      </c>
    </row>
    <row r="65" spans="1:137" ht="9.75" customHeight="1">
      <c r="A65" s="21"/>
      <c r="B65" s="47"/>
      <c r="C65" s="47"/>
      <c r="D65" s="79"/>
      <c r="E65" s="79"/>
      <c r="F65" s="255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  <c r="DC65" s="21"/>
      <c r="DD65" s="21"/>
      <c r="DE65" s="21"/>
      <c r="DF65" s="21"/>
      <c r="DG65" s="21"/>
      <c r="DH65" s="21"/>
      <c r="DI65" s="21"/>
      <c r="DJ65" s="21"/>
      <c r="DK65" s="21"/>
      <c r="DL65" s="21"/>
      <c r="DM65" s="21"/>
      <c r="DN65" s="21"/>
      <c r="DO65" s="21"/>
      <c r="DP65" s="21"/>
      <c r="DQ65" s="21"/>
      <c r="DR65" s="21"/>
      <c r="DS65" s="21"/>
      <c r="DT65" s="21"/>
      <c r="DU65" s="21"/>
      <c r="DV65" s="21"/>
      <c r="DW65" s="21"/>
      <c r="DX65" s="21"/>
      <c r="DY65" s="21"/>
      <c r="DZ65" s="21"/>
      <c r="EA65" s="21"/>
      <c r="EB65" s="21"/>
      <c r="EC65" s="21"/>
      <c r="ED65" s="21"/>
      <c r="EE65" s="21"/>
      <c r="EF65" s="21"/>
      <c r="EG65" s="21"/>
    </row>
    <row r="66" spans="1:137" ht="14.25" customHeight="1">
      <c r="A66" s="21"/>
      <c r="B66" s="257" t="s">
        <v>340</v>
      </c>
      <c r="C66" s="157" t="s">
        <v>341</v>
      </c>
      <c r="D66" s="134" t="s">
        <v>77</v>
      </c>
      <c r="E66" s="95"/>
      <c r="F66" s="258">
        <f t="shared" ref="F66:F73" ca="1" si="52">SUM(G66:P66)</f>
        <v>0</v>
      </c>
      <c r="G66" s="259">
        <f ca="1">SUMIF(Workflow!$R$6:$EG$6,Workflow!G$6,$R66:$EG66)</f>
        <v>0</v>
      </c>
      <c r="H66" s="259">
        <f ca="1">SUMIF(Workflow!$R$6:$EG$6,Workflow!H$6,$R66:$EG66)</f>
        <v>0</v>
      </c>
      <c r="I66" s="259">
        <f ca="1">SUMIF(Workflow!$R$6:$EG$6,Workflow!I$6,$R66:$EG66)</f>
        <v>0</v>
      </c>
      <c r="J66" s="259">
        <f ca="1">SUMIF(Workflow!$R$6:$EG$6,Workflow!J$6,$R66:$EG66)</f>
        <v>0</v>
      </c>
      <c r="K66" s="259">
        <f ca="1">SUMIF(Workflow!$R$6:$EG$6,Workflow!K$6,$R66:$EG66)</f>
        <v>0</v>
      </c>
      <c r="L66" s="259">
        <f ca="1">SUMIF(Workflow!$R$6:$EG$6,Workflow!L$6,$R66:$EG66)</f>
        <v>0</v>
      </c>
      <c r="M66" s="259">
        <f ca="1">SUMIF(Workflow!$R$6:$EG$6,Workflow!M$6,$R66:$EG66)</f>
        <v>0</v>
      </c>
      <c r="N66" s="259">
        <f ca="1">SUMIF(Workflow!$R$6:$EG$6,Workflow!N$6,$R66:$EG66)</f>
        <v>0</v>
      </c>
      <c r="O66" s="259">
        <f ca="1">SUMIF(Workflow!$R$6:$EG$6,Workflow!O$6,$R66:$EG66)</f>
        <v>0</v>
      </c>
      <c r="P66" s="259">
        <f ca="1">SUMIF(Workflow!$R$6:$EG$6,Workflow!P$6,$R66:$EG66)</f>
        <v>0</v>
      </c>
      <c r="Q66" s="21"/>
      <c r="R66" s="259">
        <f t="shared" ref="R66:EG66" ca="1" si="53">R67-R68-R69-R70</f>
        <v>0</v>
      </c>
      <c r="S66" s="259">
        <f t="shared" ca="1" si="53"/>
        <v>0</v>
      </c>
      <c r="T66" s="259">
        <f t="shared" ca="1" si="53"/>
        <v>0</v>
      </c>
      <c r="U66" s="259">
        <f t="shared" ca="1" si="53"/>
        <v>0</v>
      </c>
      <c r="V66" s="259">
        <f t="shared" ca="1" si="53"/>
        <v>0</v>
      </c>
      <c r="W66" s="259">
        <f t="shared" ca="1" si="53"/>
        <v>0</v>
      </c>
      <c r="X66" s="259">
        <f t="shared" ca="1" si="53"/>
        <v>0</v>
      </c>
      <c r="Y66" s="259">
        <f t="shared" ca="1" si="53"/>
        <v>0</v>
      </c>
      <c r="Z66" s="259">
        <f t="shared" ca="1" si="53"/>
        <v>0</v>
      </c>
      <c r="AA66" s="259">
        <f t="shared" ca="1" si="53"/>
        <v>0</v>
      </c>
      <c r="AB66" s="259">
        <f t="shared" ca="1" si="53"/>
        <v>0</v>
      </c>
      <c r="AC66" s="259">
        <f t="shared" ca="1" si="53"/>
        <v>0</v>
      </c>
      <c r="AD66" s="259">
        <f t="shared" ca="1" si="53"/>
        <v>0</v>
      </c>
      <c r="AE66" s="259">
        <f t="shared" ca="1" si="53"/>
        <v>0</v>
      </c>
      <c r="AF66" s="259">
        <f t="shared" ca="1" si="53"/>
        <v>0</v>
      </c>
      <c r="AG66" s="259">
        <f t="shared" ca="1" si="53"/>
        <v>0</v>
      </c>
      <c r="AH66" s="259">
        <f t="shared" ca="1" si="53"/>
        <v>0</v>
      </c>
      <c r="AI66" s="259">
        <f t="shared" ca="1" si="53"/>
        <v>0</v>
      </c>
      <c r="AJ66" s="259">
        <f t="shared" ca="1" si="53"/>
        <v>0</v>
      </c>
      <c r="AK66" s="259">
        <f t="shared" ca="1" si="53"/>
        <v>0</v>
      </c>
      <c r="AL66" s="259">
        <f t="shared" ca="1" si="53"/>
        <v>0</v>
      </c>
      <c r="AM66" s="259">
        <f t="shared" ca="1" si="53"/>
        <v>0</v>
      </c>
      <c r="AN66" s="259">
        <f t="shared" ca="1" si="53"/>
        <v>0</v>
      </c>
      <c r="AO66" s="259">
        <f t="shared" ca="1" si="53"/>
        <v>0</v>
      </c>
      <c r="AP66" s="259">
        <f t="shared" ca="1" si="53"/>
        <v>0</v>
      </c>
      <c r="AQ66" s="259">
        <f t="shared" ca="1" si="53"/>
        <v>0</v>
      </c>
      <c r="AR66" s="259">
        <f t="shared" ca="1" si="53"/>
        <v>0</v>
      </c>
      <c r="AS66" s="259">
        <f t="shared" ca="1" si="53"/>
        <v>0</v>
      </c>
      <c r="AT66" s="259">
        <f t="shared" ca="1" si="53"/>
        <v>0</v>
      </c>
      <c r="AU66" s="259">
        <f t="shared" ca="1" si="53"/>
        <v>0</v>
      </c>
      <c r="AV66" s="259">
        <f t="shared" ca="1" si="53"/>
        <v>0</v>
      </c>
      <c r="AW66" s="259">
        <f t="shared" ca="1" si="53"/>
        <v>0</v>
      </c>
      <c r="AX66" s="259">
        <f t="shared" ca="1" si="53"/>
        <v>0</v>
      </c>
      <c r="AY66" s="259">
        <f t="shared" ca="1" si="53"/>
        <v>0</v>
      </c>
      <c r="AZ66" s="259">
        <f t="shared" ca="1" si="53"/>
        <v>0</v>
      </c>
      <c r="BA66" s="259">
        <f t="shared" ca="1" si="53"/>
        <v>0</v>
      </c>
      <c r="BB66" s="259">
        <f t="shared" ca="1" si="53"/>
        <v>0</v>
      </c>
      <c r="BC66" s="259">
        <f t="shared" ca="1" si="53"/>
        <v>0</v>
      </c>
      <c r="BD66" s="259">
        <f t="shared" ca="1" si="53"/>
        <v>0</v>
      </c>
      <c r="BE66" s="259">
        <f t="shared" ca="1" si="53"/>
        <v>0</v>
      </c>
      <c r="BF66" s="259">
        <f t="shared" ca="1" si="53"/>
        <v>0</v>
      </c>
      <c r="BG66" s="259">
        <f t="shared" ca="1" si="53"/>
        <v>0</v>
      </c>
      <c r="BH66" s="259">
        <f t="shared" ca="1" si="53"/>
        <v>0</v>
      </c>
      <c r="BI66" s="259">
        <f t="shared" ca="1" si="53"/>
        <v>0</v>
      </c>
      <c r="BJ66" s="259">
        <f t="shared" ca="1" si="53"/>
        <v>0</v>
      </c>
      <c r="BK66" s="259">
        <f t="shared" ca="1" si="53"/>
        <v>0</v>
      </c>
      <c r="BL66" s="259">
        <f t="shared" ca="1" si="53"/>
        <v>0</v>
      </c>
      <c r="BM66" s="259">
        <f t="shared" ca="1" si="53"/>
        <v>0</v>
      </c>
      <c r="BN66" s="259">
        <f t="shared" ca="1" si="53"/>
        <v>0</v>
      </c>
      <c r="BO66" s="259">
        <f t="shared" ca="1" si="53"/>
        <v>0</v>
      </c>
      <c r="BP66" s="259">
        <f t="shared" ca="1" si="53"/>
        <v>0</v>
      </c>
      <c r="BQ66" s="259">
        <f t="shared" ca="1" si="53"/>
        <v>0</v>
      </c>
      <c r="BR66" s="259">
        <f t="shared" ca="1" si="53"/>
        <v>0</v>
      </c>
      <c r="BS66" s="259">
        <f t="shared" ca="1" si="53"/>
        <v>0</v>
      </c>
      <c r="BT66" s="259">
        <f t="shared" ca="1" si="53"/>
        <v>0</v>
      </c>
      <c r="BU66" s="259">
        <f t="shared" ca="1" si="53"/>
        <v>0</v>
      </c>
      <c r="BV66" s="259">
        <f t="shared" ca="1" si="53"/>
        <v>0</v>
      </c>
      <c r="BW66" s="259">
        <f t="shared" ca="1" si="53"/>
        <v>0</v>
      </c>
      <c r="BX66" s="259">
        <f t="shared" ca="1" si="53"/>
        <v>0</v>
      </c>
      <c r="BY66" s="259">
        <f t="shared" ca="1" si="53"/>
        <v>0</v>
      </c>
      <c r="BZ66" s="259">
        <f t="shared" ca="1" si="53"/>
        <v>0</v>
      </c>
      <c r="CA66" s="259">
        <f t="shared" ca="1" si="53"/>
        <v>0</v>
      </c>
      <c r="CB66" s="259">
        <f t="shared" ca="1" si="53"/>
        <v>0</v>
      </c>
      <c r="CC66" s="259">
        <f t="shared" ca="1" si="53"/>
        <v>0</v>
      </c>
      <c r="CD66" s="259">
        <f t="shared" ca="1" si="53"/>
        <v>0</v>
      </c>
      <c r="CE66" s="259">
        <f t="shared" ca="1" si="53"/>
        <v>0</v>
      </c>
      <c r="CF66" s="259">
        <f t="shared" ca="1" si="53"/>
        <v>0</v>
      </c>
      <c r="CG66" s="259">
        <f t="shared" ca="1" si="53"/>
        <v>0</v>
      </c>
      <c r="CH66" s="259">
        <f t="shared" ca="1" si="53"/>
        <v>0</v>
      </c>
      <c r="CI66" s="259">
        <f t="shared" ca="1" si="53"/>
        <v>0</v>
      </c>
      <c r="CJ66" s="259">
        <f t="shared" ca="1" si="53"/>
        <v>0</v>
      </c>
      <c r="CK66" s="259">
        <f t="shared" ca="1" si="53"/>
        <v>0</v>
      </c>
      <c r="CL66" s="259">
        <f t="shared" ca="1" si="53"/>
        <v>0</v>
      </c>
      <c r="CM66" s="259">
        <f t="shared" ca="1" si="53"/>
        <v>0</v>
      </c>
      <c r="CN66" s="259">
        <f t="shared" ca="1" si="53"/>
        <v>0</v>
      </c>
      <c r="CO66" s="259">
        <f t="shared" ca="1" si="53"/>
        <v>0</v>
      </c>
      <c r="CP66" s="259">
        <f t="shared" ca="1" si="53"/>
        <v>0</v>
      </c>
      <c r="CQ66" s="259">
        <f t="shared" ca="1" si="53"/>
        <v>0</v>
      </c>
      <c r="CR66" s="259">
        <f t="shared" ca="1" si="53"/>
        <v>0</v>
      </c>
      <c r="CS66" s="259">
        <f t="shared" ca="1" si="53"/>
        <v>0</v>
      </c>
      <c r="CT66" s="259">
        <f t="shared" ca="1" si="53"/>
        <v>0</v>
      </c>
      <c r="CU66" s="259">
        <f t="shared" ca="1" si="53"/>
        <v>0</v>
      </c>
      <c r="CV66" s="259">
        <f t="shared" ca="1" si="53"/>
        <v>0</v>
      </c>
      <c r="CW66" s="259">
        <f t="shared" ca="1" si="53"/>
        <v>0</v>
      </c>
      <c r="CX66" s="259">
        <f t="shared" ca="1" si="53"/>
        <v>0</v>
      </c>
      <c r="CY66" s="259">
        <f t="shared" ca="1" si="53"/>
        <v>0</v>
      </c>
      <c r="CZ66" s="259">
        <f t="shared" ca="1" si="53"/>
        <v>0</v>
      </c>
      <c r="DA66" s="259">
        <f t="shared" ca="1" si="53"/>
        <v>0</v>
      </c>
      <c r="DB66" s="259">
        <f t="shared" ca="1" si="53"/>
        <v>0</v>
      </c>
      <c r="DC66" s="259">
        <f t="shared" ca="1" si="53"/>
        <v>0</v>
      </c>
      <c r="DD66" s="259">
        <f t="shared" ca="1" si="53"/>
        <v>0</v>
      </c>
      <c r="DE66" s="259">
        <f t="shared" ca="1" si="53"/>
        <v>0</v>
      </c>
      <c r="DF66" s="259">
        <f t="shared" ca="1" si="53"/>
        <v>0</v>
      </c>
      <c r="DG66" s="259">
        <f t="shared" ca="1" si="53"/>
        <v>0</v>
      </c>
      <c r="DH66" s="259">
        <f t="shared" ca="1" si="53"/>
        <v>0</v>
      </c>
      <c r="DI66" s="259">
        <f t="shared" ca="1" si="53"/>
        <v>0</v>
      </c>
      <c r="DJ66" s="259">
        <f t="shared" ca="1" si="53"/>
        <v>0</v>
      </c>
      <c r="DK66" s="259">
        <f t="shared" ca="1" si="53"/>
        <v>0</v>
      </c>
      <c r="DL66" s="259">
        <f t="shared" ca="1" si="53"/>
        <v>0</v>
      </c>
      <c r="DM66" s="259">
        <f t="shared" ca="1" si="53"/>
        <v>0</v>
      </c>
      <c r="DN66" s="259">
        <f t="shared" ca="1" si="53"/>
        <v>0</v>
      </c>
      <c r="DO66" s="259">
        <f t="shared" ca="1" si="53"/>
        <v>0</v>
      </c>
      <c r="DP66" s="259">
        <f t="shared" ca="1" si="53"/>
        <v>0</v>
      </c>
      <c r="DQ66" s="259">
        <f t="shared" ca="1" si="53"/>
        <v>0</v>
      </c>
      <c r="DR66" s="259">
        <f t="shared" ca="1" si="53"/>
        <v>0</v>
      </c>
      <c r="DS66" s="259">
        <f t="shared" ca="1" si="53"/>
        <v>0</v>
      </c>
      <c r="DT66" s="259">
        <f t="shared" ca="1" si="53"/>
        <v>0</v>
      </c>
      <c r="DU66" s="259">
        <f t="shared" ca="1" si="53"/>
        <v>0</v>
      </c>
      <c r="DV66" s="259">
        <f t="shared" ca="1" si="53"/>
        <v>0</v>
      </c>
      <c r="DW66" s="259">
        <f t="shared" ca="1" si="53"/>
        <v>0</v>
      </c>
      <c r="DX66" s="259">
        <f t="shared" ca="1" si="53"/>
        <v>0</v>
      </c>
      <c r="DY66" s="259">
        <f t="shared" ca="1" si="53"/>
        <v>0</v>
      </c>
      <c r="DZ66" s="259">
        <f t="shared" ca="1" si="53"/>
        <v>0</v>
      </c>
      <c r="EA66" s="259">
        <f t="shared" ca="1" si="53"/>
        <v>0</v>
      </c>
      <c r="EB66" s="259">
        <f t="shared" ca="1" si="53"/>
        <v>0</v>
      </c>
      <c r="EC66" s="259">
        <f t="shared" ca="1" si="53"/>
        <v>0</v>
      </c>
      <c r="ED66" s="259">
        <f t="shared" ca="1" si="53"/>
        <v>0</v>
      </c>
      <c r="EE66" s="259">
        <f t="shared" ca="1" si="53"/>
        <v>0</v>
      </c>
      <c r="EF66" s="259">
        <f t="shared" ca="1" si="53"/>
        <v>0</v>
      </c>
      <c r="EG66" s="259">
        <f t="shared" ca="1" si="53"/>
        <v>0</v>
      </c>
    </row>
    <row r="67" spans="1:137" ht="16.5" customHeight="1">
      <c r="A67" s="21"/>
      <c r="B67" s="260" t="s">
        <v>340</v>
      </c>
      <c r="C67" s="72" t="s">
        <v>253</v>
      </c>
      <c r="D67" s="79" t="s">
        <v>77</v>
      </c>
      <c r="E67" s="79"/>
      <c r="F67" s="261">
        <f t="shared" ca="1" si="52"/>
        <v>0</v>
      </c>
      <c r="G67" s="206">
        <f ca="1">SUMIF(Workflow!$R$6:$EG$6,Workflow!G$6,$R67:$EG67)</f>
        <v>0</v>
      </c>
      <c r="H67" s="206">
        <f ca="1">SUMIF(Workflow!$R$6:$EG$6,Workflow!H$6,$R67:$EG67)</f>
        <v>0</v>
      </c>
      <c r="I67" s="206">
        <f ca="1">SUMIF(Workflow!$R$6:$EG$6,Workflow!I$6,$R67:$EG67)</f>
        <v>0</v>
      </c>
      <c r="J67" s="206">
        <f ca="1">SUMIF(Workflow!$R$6:$EG$6,Workflow!J$6,$R67:$EG67)</f>
        <v>0</v>
      </c>
      <c r="K67" s="206">
        <f ca="1">SUMIF(Workflow!$R$6:$EG$6,Workflow!K$6,$R67:$EG67)</f>
        <v>0</v>
      </c>
      <c r="L67" s="206">
        <f ca="1">SUMIF(Workflow!$R$6:$EG$6,Workflow!L$6,$R67:$EG67)</f>
        <v>0</v>
      </c>
      <c r="M67" s="206">
        <f ca="1">SUMIF(Workflow!$R$6:$EG$6,Workflow!M$6,$R67:$EG67)</f>
        <v>0</v>
      </c>
      <c r="N67" s="206">
        <f ca="1">SUMIF(Workflow!$R$6:$EG$6,Workflow!N$6,$R67:$EG67)</f>
        <v>0</v>
      </c>
      <c r="O67" s="206">
        <f ca="1">SUMIF(Workflow!$R$6:$EG$6,Workflow!O$6,$R67:$EG67)</f>
        <v>0</v>
      </c>
      <c r="P67" s="206">
        <f ca="1">SUMIF(Workflow!$R$6:$EG$6,Workflow!P$6,$R67:$EG67)</f>
        <v>0</v>
      </c>
      <c r="Q67" s="21"/>
      <c r="R67" s="206">
        <f t="shared" ref="R67:EG67" ca="1" si="54">R45</f>
        <v>0</v>
      </c>
      <c r="S67" s="206">
        <f t="shared" ca="1" si="54"/>
        <v>0</v>
      </c>
      <c r="T67" s="206">
        <f t="shared" ca="1" si="54"/>
        <v>0</v>
      </c>
      <c r="U67" s="206">
        <f t="shared" ca="1" si="54"/>
        <v>0</v>
      </c>
      <c r="V67" s="206">
        <f t="shared" ca="1" si="54"/>
        <v>0</v>
      </c>
      <c r="W67" s="206">
        <f t="shared" ca="1" si="54"/>
        <v>0</v>
      </c>
      <c r="X67" s="206">
        <f t="shared" ca="1" si="54"/>
        <v>0</v>
      </c>
      <c r="Y67" s="206">
        <f t="shared" ca="1" si="54"/>
        <v>0</v>
      </c>
      <c r="Z67" s="206">
        <f t="shared" ca="1" si="54"/>
        <v>0</v>
      </c>
      <c r="AA67" s="206">
        <f t="shared" ca="1" si="54"/>
        <v>0</v>
      </c>
      <c r="AB67" s="206">
        <f t="shared" ca="1" si="54"/>
        <v>0</v>
      </c>
      <c r="AC67" s="206">
        <f t="shared" ca="1" si="54"/>
        <v>0</v>
      </c>
      <c r="AD67" s="206">
        <f t="shared" ca="1" si="54"/>
        <v>0</v>
      </c>
      <c r="AE67" s="206">
        <f t="shared" ca="1" si="54"/>
        <v>0</v>
      </c>
      <c r="AF67" s="206">
        <f t="shared" ca="1" si="54"/>
        <v>0</v>
      </c>
      <c r="AG67" s="206">
        <f t="shared" ca="1" si="54"/>
        <v>0</v>
      </c>
      <c r="AH67" s="206">
        <f t="shared" ca="1" si="54"/>
        <v>0</v>
      </c>
      <c r="AI67" s="206">
        <f t="shared" ca="1" si="54"/>
        <v>0</v>
      </c>
      <c r="AJ67" s="206">
        <f t="shared" ca="1" si="54"/>
        <v>0</v>
      </c>
      <c r="AK67" s="206">
        <f t="shared" ca="1" si="54"/>
        <v>0</v>
      </c>
      <c r="AL67" s="206">
        <f t="shared" ca="1" si="54"/>
        <v>0</v>
      </c>
      <c r="AM67" s="206">
        <f t="shared" ca="1" si="54"/>
        <v>0</v>
      </c>
      <c r="AN67" s="206">
        <f t="shared" ca="1" si="54"/>
        <v>0</v>
      </c>
      <c r="AO67" s="206">
        <f t="shared" ca="1" si="54"/>
        <v>0</v>
      </c>
      <c r="AP67" s="206">
        <f t="shared" ca="1" si="54"/>
        <v>0</v>
      </c>
      <c r="AQ67" s="206">
        <f t="shared" ca="1" si="54"/>
        <v>0</v>
      </c>
      <c r="AR67" s="206">
        <f t="shared" ca="1" si="54"/>
        <v>0</v>
      </c>
      <c r="AS67" s="206">
        <f t="shared" ca="1" si="54"/>
        <v>0</v>
      </c>
      <c r="AT67" s="206">
        <f t="shared" ca="1" si="54"/>
        <v>0</v>
      </c>
      <c r="AU67" s="206">
        <f t="shared" ca="1" si="54"/>
        <v>0</v>
      </c>
      <c r="AV67" s="206">
        <f t="shared" ca="1" si="54"/>
        <v>0</v>
      </c>
      <c r="AW67" s="206">
        <f t="shared" ca="1" si="54"/>
        <v>0</v>
      </c>
      <c r="AX67" s="206">
        <f t="shared" ca="1" si="54"/>
        <v>0</v>
      </c>
      <c r="AY67" s="206">
        <f t="shared" ca="1" si="54"/>
        <v>0</v>
      </c>
      <c r="AZ67" s="206">
        <f t="shared" ca="1" si="54"/>
        <v>0</v>
      </c>
      <c r="BA67" s="206">
        <f t="shared" ca="1" si="54"/>
        <v>0</v>
      </c>
      <c r="BB67" s="206">
        <f t="shared" ca="1" si="54"/>
        <v>0</v>
      </c>
      <c r="BC67" s="206">
        <f t="shared" ca="1" si="54"/>
        <v>0</v>
      </c>
      <c r="BD67" s="206">
        <f t="shared" ca="1" si="54"/>
        <v>0</v>
      </c>
      <c r="BE67" s="206">
        <f t="shared" ca="1" si="54"/>
        <v>0</v>
      </c>
      <c r="BF67" s="206">
        <f t="shared" ca="1" si="54"/>
        <v>0</v>
      </c>
      <c r="BG67" s="206">
        <f t="shared" ca="1" si="54"/>
        <v>0</v>
      </c>
      <c r="BH67" s="206">
        <f t="shared" ca="1" si="54"/>
        <v>0</v>
      </c>
      <c r="BI67" s="206">
        <f t="shared" ca="1" si="54"/>
        <v>0</v>
      </c>
      <c r="BJ67" s="206">
        <f t="shared" ca="1" si="54"/>
        <v>0</v>
      </c>
      <c r="BK67" s="206">
        <f t="shared" ca="1" si="54"/>
        <v>0</v>
      </c>
      <c r="BL67" s="206">
        <f t="shared" ca="1" si="54"/>
        <v>0</v>
      </c>
      <c r="BM67" s="206">
        <f t="shared" ca="1" si="54"/>
        <v>0</v>
      </c>
      <c r="BN67" s="206">
        <f t="shared" ca="1" si="54"/>
        <v>0</v>
      </c>
      <c r="BO67" s="206">
        <f t="shared" ca="1" si="54"/>
        <v>0</v>
      </c>
      <c r="BP67" s="206">
        <f t="shared" ca="1" si="54"/>
        <v>0</v>
      </c>
      <c r="BQ67" s="206">
        <f t="shared" ca="1" si="54"/>
        <v>0</v>
      </c>
      <c r="BR67" s="206">
        <f t="shared" ca="1" si="54"/>
        <v>0</v>
      </c>
      <c r="BS67" s="206">
        <f t="shared" ca="1" si="54"/>
        <v>0</v>
      </c>
      <c r="BT67" s="206">
        <f t="shared" ca="1" si="54"/>
        <v>0</v>
      </c>
      <c r="BU67" s="206">
        <f t="shared" ca="1" si="54"/>
        <v>0</v>
      </c>
      <c r="BV67" s="206">
        <f t="shared" ca="1" si="54"/>
        <v>0</v>
      </c>
      <c r="BW67" s="206">
        <f t="shared" ca="1" si="54"/>
        <v>0</v>
      </c>
      <c r="BX67" s="206">
        <f t="shared" ca="1" si="54"/>
        <v>0</v>
      </c>
      <c r="BY67" s="206">
        <f t="shared" ca="1" si="54"/>
        <v>0</v>
      </c>
      <c r="BZ67" s="206">
        <f t="shared" ca="1" si="54"/>
        <v>0</v>
      </c>
      <c r="CA67" s="206">
        <f t="shared" ca="1" si="54"/>
        <v>0</v>
      </c>
      <c r="CB67" s="206">
        <f t="shared" ca="1" si="54"/>
        <v>0</v>
      </c>
      <c r="CC67" s="206">
        <f t="shared" ca="1" si="54"/>
        <v>0</v>
      </c>
      <c r="CD67" s="206">
        <f t="shared" ca="1" si="54"/>
        <v>0</v>
      </c>
      <c r="CE67" s="206">
        <f t="shared" ca="1" si="54"/>
        <v>0</v>
      </c>
      <c r="CF67" s="206">
        <f t="shared" ca="1" si="54"/>
        <v>0</v>
      </c>
      <c r="CG67" s="206">
        <f t="shared" ca="1" si="54"/>
        <v>0</v>
      </c>
      <c r="CH67" s="206">
        <f t="shared" ca="1" si="54"/>
        <v>0</v>
      </c>
      <c r="CI67" s="206">
        <f t="shared" ca="1" si="54"/>
        <v>0</v>
      </c>
      <c r="CJ67" s="206">
        <f t="shared" ca="1" si="54"/>
        <v>0</v>
      </c>
      <c r="CK67" s="206">
        <f t="shared" ca="1" si="54"/>
        <v>0</v>
      </c>
      <c r="CL67" s="206">
        <f t="shared" ca="1" si="54"/>
        <v>0</v>
      </c>
      <c r="CM67" s="206">
        <f t="shared" ca="1" si="54"/>
        <v>0</v>
      </c>
      <c r="CN67" s="206">
        <f t="shared" ca="1" si="54"/>
        <v>0</v>
      </c>
      <c r="CO67" s="206">
        <f t="shared" ca="1" si="54"/>
        <v>0</v>
      </c>
      <c r="CP67" s="206">
        <f t="shared" ca="1" si="54"/>
        <v>0</v>
      </c>
      <c r="CQ67" s="206">
        <f t="shared" ca="1" si="54"/>
        <v>0</v>
      </c>
      <c r="CR67" s="206">
        <f t="shared" ca="1" si="54"/>
        <v>0</v>
      </c>
      <c r="CS67" s="206">
        <f t="shared" ca="1" si="54"/>
        <v>0</v>
      </c>
      <c r="CT67" s="206">
        <f t="shared" ca="1" si="54"/>
        <v>0</v>
      </c>
      <c r="CU67" s="206">
        <f t="shared" ca="1" si="54"/>
        <v>0</v>
      </c>
      <c r="CV67" s="206">
        <f t="shared" ca="1" si="54"/>
        <v>0</v>
      </c>
      <c r="CW67" s="206">
        <f t="shared" ca="1" si="54"/>
        <v>0</v>
      </c>
      <c r="CX67" s="206">
        <f t="shared" ca="1" si="54"/>
        <v>0</v>
      </c>
      <c r="CY67" s="206">
        <f t="shared" ca="1" si="54"/>
        <v>0</v>
      </c>
      <c r="CZ67" s="206">
        <f t="shared" ca="1" si="54"/>
        <v>0</v>
      </c>
      <c r="DA67" s="206">
        <f t="shared" ca="1" si="54"/>
        <v>0</v>
      </c>
      <c r="DB67" s="206">
        <f t="shared" ca="1" si="54"/>
        <v>0</v>
      </c>
      <c r="DC67" s="206">
        <f t="shared" ca="1" si="54"/>
        <v>0</v>
      </c>
      <c r="DD67" s="206">
        <f t="shared" ca="1" si="54"/>
        <v>0</v>
      </c>
      <c r="DE67" s="206">
        <f t="shared" ca="1" si="54"/>
        <v>0</v>
      </c>
      <c r="DF67" s="206">
        <f t="shared" ca="1" si="54"/>
        <v>0</v>
      </c>
      <c r="DG67" s="206">
        <f t="shared" ca="1" si="54"/>
        <v>0</v>
      </c>
      <c r="DH67" s="206">
        <f t="shared" ca="1" si="54"/>
        <v>0</v>
      </c>
      <c r="DI67" s="206">
        <f t="shared" ca="1" si="54"/>
        <v>0</v>
      </c>
      <c r="DJ67" s="206">
        <f t="shared" ca="1" si="54"/>
        <v>0</v>
      </c>
      <c r="DK67" s="206">
        <f t="shared" ca="1" si="54"/>
        <v>0</v>
      </c>
      <c r="DL67" s="206">
        <f t="shared" ca="1" si="54"/>
        <v>0</v>
      </c>
      <c r="DM67" s="206">
        <f t="shared" ca="1" si="54"/>
        <v>0</v>
      </c>
      <c r="DN67" s="206">
        <f t="shared" ca="1" si="54"/>
        <v>0</v>
      </c>
      <c r="DO67" s="206">
        <f t="shared" ca="1" si="54"/>
        <v>0</v>
      </c>
      <c r="DP67" s="206">
        <f t="shared" ca="1" si="54"/>
        <v>0</v>
      </c>
      <c r="DQ67" s="206">
        <f t="shared" ca="1" si="54"/>
        <v>0</v>
      </c>
      <c r="DR67" s="206">
        <f t="shared" ca="1" si="54"/>
        <v>0</v>
      </c>
      <c r="DS67" s="206">
        <f t="shared" ca="1" si="54"/>
        <v>0</v>
      </c>
      <c r="DT67" s="206">
        <f t="shared" ca="1" si="54"/>
        <v>0</v>
      </c>
      <c r="DU67" s="206">
        <f t="shared" ca="1" si="54"/>
        <v>0</v>
      </c>
      <c r="DV67" s="206">
        <f t="shared" ca="1" si="54"/>
        <v>0</v>
      </c>
      <c r="DW67" s="206">
        <f t="shared" ca="1" si="54"/>
        <v>0</v>
      </c>
      <c r="DX67" s="206">
        <f t="shared" ca="1" si="54"/>
        <v>0</v>
      </c>
      <c r="DY67" s="206">
        <f t="shared" ca="1" si="54"/>
        <v>0</v>
      </c>
      <c r="DZ67" s="206">
        <f t="shared" ca="1" si="54"/>
        <v>0</v>
      </c>
      <c r="EA67" s="206">
        <f t="shared" ca="1" si="54"/>
        <v>0</v>
      </c>
      <c r="EB67" s="206">
        <f t="shared" ca="1" si="54"/>
        <v>0</v>
      </c>
      <c r="EC67" s="206">
        <f t="shared" ca="1" si="54"/>
        <v>0</v>
      </c>
      <c r="ED67" s="206">
        <f t="shared" ca="1" si="54"/>
        <v>0</v>
      </c>
      <c r="EE67" s="206">
        <f t="shared" ca="1" si="54"/>
        <v>0</v>
      </c>
      <c r="EF67" s="206">
        <f t="shared" ca="1" si="54"/>
        <v>0</v>
      </c>
      <c r="EG67" s="206">
        <f t="shared" ca="1" si="54"/>
        <v>0</v>
      </c>
    </row>
    <row r="68" spans="1:137" ht="16.5" customHeight="1">
      <c r="A68" s="21"/>
      <c r="B68" s="260" t="s">
        <v>346</v>
      </c>
      <c r="C68" s="72" t="s">
        <v>458</v>
      </c>
      <c r="D68" s="79" t="s">
        <v>77</v>
      </c>
      <c r="E68" s="79"/>
      <c r="F68" s="261">
        <f t="shared" ca="1" si="52"/>
        <v>0</v>
      </c>
      <c r="G68" s="206">
        <f ca="1">SUMIF(Workflow!$R$6:$EG$6,Workflow!G$6,$R68:$EG68)</f>
        <v>0</v>
      </c>
      <c r="H68" s="206">
        <f ca="1">SUMIF(Workflow!$R$6:$EG$6,Workflow!H$6,$R68:$EG68)</f>
        <v>0</v>
      </c>
      <c r="I68" s="206">
        <f ca="1">SUMIF(Workflow!$R$6:$EG$6,Workflow!I$6,$R68:$EG68)</f>
        <v>0</v>
      </c>
      <c r="J68" s="206">
        <f ca="1">SUMIF(Workflow!$R$6:$EG$6,Workflow!J$6,$R68:$EG68)</f>
        <v>0</v>
      </c>
      <c r="K68" s="206">
        <f ca="1">SUMIF(Workflow!$R$6:$EG$6,Workflow!K$6,$R68:$EG68)</f>
        <v>0</v>
      </c>
      <c r="L68" s="206">
        <f ca="1">SUMIF(Workflow!$R$6:$EG$6,Workflow!L$6,$R68:$EG68)</f>
        <v>0</v>
      </c>
      <c r="M68" s="206">
        <f ca="1">SUMIF(Workflow!$R$6:$EG$6,Workflow!M$6,$R68:$EG68)</f>
        <v>0</v>
      </c>
      <c r="N68" s="206">
        <f ca="1">SUMIF(Workflow!$R$6:$EG$6,Workflow!N$6,$R68:$EG68)</f>
        <v>0</v>
      </c>
      <c r="O68" s="206">
        <f ca="1">SUMIF(Workflow!$R$6:$EG$6,Workflow!O$6,$R68:$EG68)</f>
        <v>0</v>
      </c>
      <c r="P68" s="206">
        <f ca="1">SUMIF(Workflow!$R$6:$EG$6,Workflow!P$6,$R68:$EG68)</f>
        <v>0</v>
      </c>
      <c r="Q68" s="21"/>
      <c r="R68" s="206">
        <f t="shared" ref="R68:EG68" ca="1" si="55">R53</f>
        <v>0</v>
      </c>
      <c r="S68" s="206">
        <f t="shared" ca="1" si="55"/>
        <v>0</v>
      </c>
      <c r="T68" s="206">
        <f t="shared" ca="1" si="55"/>
        <v>0</v>
      </c>
      <c r="U68" s="206">
        <f t="shared" ca="1" si="55"/>
        <v>0</v>
      </c>
      <c r="V68" s="206">
        <f t="shared" ca="1" si="55"/>
        <v>0</v>
      </c>
      <c r="W68" s="206">
        <f t="shared" ca="1" si="55"/>
        <v>0</v>
      </c>
      <c r="X68" s="206">
        <f t="shared" ca="1" si="55"/>
        <v>0</v>
      </c>
      <c r="Y68" s="206">
        <f t="shared" ca="1" si="55"/>
        <v>0</v>
      </c>
      <c r="Z68" s="206">
        <f t="shared" ca="1" si="55"/>
        <v>0</v>
      </c>
      <c r="AA68" s="206">
        <f t="shared" ca="1" si="55"/>
        <v>0</v>
      </c>
      <c r="AB68" s="206">
        <f t="shared" ca="1" si="55"/>
        <v>0</v>
      </c>
      <c r="AC68" s="206">
        <f t="shared" ca="1" si="55"/>
        <v>0</v>
      </c>
      <c r="AD68" s="206">
        <f t="shared" ca="1" si="55"/>
        <v>0</v>
      </c>
      <c r="AE68" s="206">
        <f t="shared" ca="1" si="55"/>
        <v>0</v>
      </c>
      <c r="AF68" s="206">
        <f t="shared" ca="1" si="55"/>
        <v>0</v>
      </c>
      <c r="AG68" s="206">
        <f t="shared" ca="1" si="55"/>
        <v>0</v>
      </c>
      <c r="AH68" s="206">
        <f t="shared" ca="1" si="55"/>
        <v>0</v>
      </c>
      <c r="AI68" s="206">
        <f t="shared" ca="1" si="55"/>
        <v>0</v>
      </c>
      <c r="AJ68" s="206">
        <f t="shared" ca="1" si="55"/>
        <v>0</v>
      </c>
      <c r="AK68" s="206">
        <f t="shared" ca="1" si="55"/>
        <v>0</v>
      </c>
      <c r="AL68" s="206">
        <f t="shared" ca="1" si="55"/>
        <v>0</v>
      </c>
      <c r="AM68" s="206">
        <f t="shared" ca="1" si="55"/>
        <v>0</v>
      </c>
      <c r="AN68" s="206">
        <f t="shared" ca="1" si="55"/>
        <v>0</v>
      </c>
      <c r="AO68" s="206">
        <f t="shared" ca="1" si="55"/>
        <v>0</v>
      </c>
      <c r="AP68" s="206">
        <f t="shared" ca="1" si="55"/>
        <v>0</v>
      </c>
      <c r="AQ68" s="206">
        <f t="shared" ca="1" si="55"/>
        <v>0</v>
      </c>
      <c r="AR68" s="206">
        <f t="shared" ca="1" si="55"/>
        <v>0</v>
      </c>
      <c r="AS68" s="206">
        <f t="shared" ca="1" si="55"/>
        <v>0</v>
      </c>
      <c r="AT68" s="206">
        <f t="shared" ca="1" si="55"/>
        <v>0</v>
      </c>
      <c r="AU68" s="206">
        <f t="shared" ca="1" si="55"/>
        <v>0</v>
      </c>
      <c r="AV68" s="206">
        <f t="shared" ca="1" si="55"/>
        <v>0</v>
      </c>
      <c r="AW68" s="206">
        <f t="shared" ca="1" si="55"/>
        <v>0</v>
      </c>
      <c r="AX68" s="206">
        <f t="shared" ca="1" si="55"/>
        <v>0</v>
      </c>
      <c r="AY68" s="206">
        <f t="shared" ca="1" si="55"/>
        <v>0</v>
      </c>
      <c r="AZ68" s="206">
        <f t="shared" ca="1" si="55"/>
        <v>0</v>
      </c>
      <c r="BA68" s="206">
        <f t="shared" ca="1" si="55"/>
        <v>0</v>
      </c>
      <c r="BB68" s="206">
        <f t="shared" ca="1" si="55"/>
        <v>0</v>
      </c>
      <c r="BC68" s="206">
        <f t="shared" ca="1" si="55"/>
        <v>0</v>
      </c>
      <c r="BD68" s="206">
        <f t="shared" ca="1" si="55"/>
        <v>0</v>
      </c>
      <c r="BE68" s="206">
        <f t="shared" ca="1" si="55"/>
        <v>0</v>
      </c>
      <c r="BF68" s="206">
        <f t="shared" ca="1" si="55"/>
        <v>0</v>
      </c>
      <c r="BG68" s="206">
        <f t="shared" ca="1" si="55"/>
        <v>0</v>
      </c>
      <c r="BH68" s="206">
        <f t="shared" ca="1" si="55"/>
        <v>0</v>
      </c>
      <c r="BI68" s="206">
        <f t="shared" ca="1" si="55"/>
        <v>0</v>
      </c>
      <c r="BJ68" s="206">
        <f t="shared" ca="1" si="55"/>
        <v>0</v>
      </c>
      <c r="BK68" s="206">
        <f t="shared" ca="1" si="55"/>
        <v>0</v>
      </c>
      <c r="BL68" s="206">
        <f t="shared" ca="1" si="55"/>
        <v>0</v>
      </c>
      <c r="BM68" s="206">
        <f t="shared" ca="1" si="55"/>
        <v>0</v>
      </c>
      <c r="BN68" s="206">
        <f t="shared" ca="1" si="55"/>
        <v>0</v>
      </c>
      <c r="BO68" s="206">
        <f t="shared" ca="1" si="55"/>
        <v>0</v>
      </c>
      <c r="BP68" s="206">
        <f t="shared" ca="1" si="55"/>
        <v>0</v>
      </c>
      <c r="BQ68" s="206">
        <f t="shared" ca="1" si="55"/>
        <v>0</v>
      </c>
      <c r="BR68" s="206">
        <f t="shared" ca="1" si="55"/>
        <v>0</v>
      </c>
      <c r="BS68" s="206">
        <f t="shared" ca="1" si="55"/>
        <v>0</v>
      </c>
      <c r="BT68" s="206">
        <f t="shared" ca="1" si="55"/>
        <v>0</v>
      </c>
      <c r="BU68" s="206">
        <f t="shared" ca="1" si="55"/>
        <v>0</v>
      </c>
      <c r="BV68" s="206">
        <f t="shared" ca="1" si="55"/>
        <v>0</v>
      </c>
      <c r="BW68" s="206">
        <f t="shared" ca="1" si="55"/>
        <v>0</v>
      </c>
      <c r="BX68" s="206">
        <f t="shared" ca="1" si="55"/>
        <v>0</v>
      </c>
      <c r="BY68" s="206">
        <f t="shared" ca="1" si="55"/>
        <v>0</v>
      </c>
      <c r="BZ68" s="206">
        <f t="shared" ca="1" si="55"/>
        <v>0</v>
      </c>
      <c r="CA68" s="206">
        <f t="shared" ca="1" si="55"/>
        <v>0</v>
      </c>
      <c r="CB68" s="206">
        <f t="shared" ca="1" si="55"/>
        <v>0</v>
      </c>
      <c r="CC68" s="206">
        <f t="shared" ca="1" si="55"/>
        <v>0</v>
      </c>
      <c r="CD68" s="206">
        <f t="shared" ca="1" si="55"/>
        <v>0</v>
      </c>
      <c r="CE68" s="206">
        <f t="shared" ca="1" si="55"/>
        <v>0</v>
      </c>
      <c r="CF68" s="206">
        <f t="shared" ca="1" si="55"/>
        <v>0</v>
      </c>
      <c r="CG68" s="206">
        <f t="shared" ca="1" si="55"/>
        <v>0</v>
      </c>
      <c r="CH68" s="206">
        <f t="shared" ca="1" si="55"/>
        <v>0</v>
      </c>
      <c r="CI68" s="206">
        <f t="shared" ca="1" si="55"/>
        <v>0</v>
      </c>
      <c r="CJ68" s="206">
        <f t="shared" ca="1" si="55"/>
        <v>0</v>
      </c>
      <c r="CK68" s="206">
        <f t="shared" ca="1" si="55"/>
        <v>0</v>
      </c>
      <c r="CL68" s="206">
        <f t="shared" ca="1" si="55"/>
        <v>0</v>
      </c>
      <c r="CM68" s="206">
        <f t="shared" ca="1" si="55"/>
        <v>0</v>
      </c>
      <c r="CN68" s="206">
        <f t="shared" ca="1" si="55"/>
        <v>0</v>
      </c>
      <c r="CO68" s="206">
        <f t="shared" ca="1" si="55"/>
        <v>0</v>
      </c>
      <c r="CP68" s="206">
        <f t="shared" ca="1" si="55"/>
        <v>0</v>
      </c>
      <c r="CQ68" s="206">
        <f t="shared" ca="1" si="55"/>
        <v>0</v>
      </c>
      <c r="CR68" s="206">
        <f t="shared" ca="1" si="55"/>
        <v>0</v>
      </c>
      <c r="CS68" s="206">
        <f t="shared" ca="1" si="55"/>
        <v>0</v>
      </c>
      <c r="CT68" s="206">
        <f t="shared" ca="1" si="55"/>
        <v>0</v>
      </c>
      <c r="CU68" s="206">
        <f t="shared" ca="1" si="55"/>
        <v>0</v>
      </c>
      <c r="CV68" s="206">
        <f t="shared" ca="1" si="55"/>
        <v>0</v>
      </c>
      <c r="CW68" s="206">
        <f t="shared" ca="1" si="55"/>
        <v>0</v>
      </c>
      <c r="CX68" s="206">
        <f t="shared" ca="1" si="55"/>
        <v>0</v>
      </c>
      <c r="CY68" s="206">
        <f t="shared" ca="1" si="55"/>
        <v>0</v>
      </c>
      <c r="CZ68" s="206">
        <f t="shared" ca="1" si="55"/>
        <v>0</v>
      </c>
      <c r="DA68" s="206">
        <f t="shared" ca="1" si="55"/>
        <v>0</v>
      </c>
      <c r="DB68" s="206">
        <f t="shared" ca="1" si="55"/>
        <v>0</v>
      </c>
      <c r="DC68" s="206">
        <f t="shared" ca="1" si="55"/>
        <v>0</v>
      </c>
      <c r="DD68" s="206">
        <f t="shared" ca="1" si="55"/>
        <v>0</v>
      </c>
      <c r="DE68" s="206">
        <f t="shared" ca="1" si="55"/>
        <v>0</v>
      </c>
      <c r="DF68" s="206">
        <f t="shared" ca="1" si="55"/>
        <v>0</v>
      </c>
      <c r="DG68" s="206">
        <f t="shared" ca="1" si="55"/>
        <v>0</v>
      </c>
      <c r="DH68" s="206">
        <f t="shared" ca="1" si="55"/>
        <v>0</v>
      </c>
      <c r="DI68" s="206">
        <f t="shared" ca="1" si="55"/>
        <v>0</v>
      </c>
      <c r="DJ68" s="206">
        <f t="shared" ca="1" si="55"/>
        <v>0</v>
      </c>
      <c r="DK68" s="206">
        <f t="shared" ca="1" si="55"/>
        <v>0</v>
      </c>
      <c r="DL68" s="206">
        <f t="shared" ca="1" si="55"/>
        <v>0</v>
      </c>
      <c r="DM68" s="206">
        <f t="shared" ca="1" si="55"/>
        <v>0</v>
      </c>
      <c r="DN68" s="206">
        <f t="shared" ca="1" si="55"/>
        <v>0</v>
      </c>
      <c r="DO68" s="206">
        <f t="shared" ca="1" si="55"/>
        <v>0</v>
      </c>
      <c r="DP68" s="206">
        <f t="shared" ca="1" si="55"/>
        <v>0</v>
      </c>
      <c r="DQ68" s="206">
        <f t="shared" ca="1" si="55"/>
        <v>0</v>
      </c>
      <c r="DR68" s="206">
        <f t="shared" ca="1" si="55"/>
        <v>0</v>
      </c>
      <c r="DS68" s="206">
        <f t="shared" ca="1" si="55"/>
        <v>0</v>
      </c>
      <c r="DT68" s="206">
        <f t="shared" ca="1" si="55"/>
        <v>0</v>
      </c>
      <c r="DU68" s="206">
        <f t="shared" ca="1" si="55"/>
        <v>0</v>
      </c>
      <c r="DV68" s="206">
        <f t="shared" ca="1" si="55"/>
        <v>0</v>
      </c>
      <c r="DW68" s="206">
        <f t="shared" ca="1" si="55"/>
        <v>0</v>
      </c>
      <c r="DX68" s="206">
        <f t="shared" ca="1" si="55"/>
        <v>0</v>
      </c>
      <c r="DY68" s="206">
        <f t="shared" ca="1" si="55"/>
        <v>0</v>
      </c>
      <c r="DZ68" s="206">
        <f t="shared" ca="1" si="55"/>
        <v>0</v>
      </c>
      <c r="EA68" s="206">
        <f t="shared" ca="1" si="55"/>
        <v>0</v>
      </c>
      <c r="EB68" s="206">
        <f t="shared" ca="1" si="55"/>
        <v>0</v>
      </c>
      <c r="EC68" s="206">
        <f t="shared" ca="1" si="55"/>
        <v>0</v>
      </c>
      <c r="ED68" s="206">
        <f t="shared" ca="1" si="55"/>
        <v>0</v>
      </c>
      <c r="EE68" s="206">
        <f t="shared" ca="1" si="55"/>
        <v>0</v>
      </c>
      <c r="EF68" s="206">
        <f t="shared" ca="1" si="55"/>
        <v>0</v>
      </c>
      <c r="EG68" s="206">
        <f t="shared" ca="1" si="55"/>
        <v>0</v>
      </c>
    </row>
    <row r="69" spans="1:137" ht="16.5" customHeight="1">
      <c r="A69" s="21"/>
      <c r="B69" s="260" t="s">
        <v>346</v>
      </c>
      <c r="C69" s="72" t="s">
        <v>460</v>
      </c>
      <c r="D69" s="79" t="s">
        <v>77</v>
      </c>
      <c r="E69" s="79"/>
      <c r="F69" s="261">
        <f t="shared" ca="1" si="52"/>
        <v>0</v>
      </c>
      <c r="G69" s="206">
        <f ca="1">SUMIF(Workflow!$R$6:$EG$6,Workflow!G$6,$R69:$EG69)</f>
        <v>0</v>
      </c>
      <c r="H69" s="206">
        <f ca="1">SUMIF(Workflow!$R$6:$EG$6,Workflow!H$6,$R69:$EG69)</f>
        <v>0</v>
      </c>
      <c r="I69" s="206">
        <f ca="1">SUMIF(Workflow!$R$6:$EG$6,Workflow!I$6,$R69:$EG69)</f>
        <v>0</v>
      </c>
      <c r="J69" s="206">
        <f ca="1">SUMIF(Workflow!$R$6:$EG$6,Workflow!J$6,$R69:$EG69)</f>
        <v>0</v>
      </c>
      <c r="K69" s="206">
        <f ca="1">SUMIF(Workflow!$R$6:$EG$6,Workflow!K$6,$R69:$EG69)</f>
        <v>0</v>
      </c>
      <c r="L69" s="206">
        <f ca="1">SUMIF(Workflow!$R$6:$EG$6,Workflow!L$6,$R69:$EG69)</f>
        <v>0</v>
      </c>
      <c r="M69" s="206">
        <f ca="1">SUMIF(Workflow!$R$6:$EG$6,Workflow!M$6,$R69:$EG69)</f>
        <v>0</v>
      </c>
      <c r="N69" s="206">
        <f ca="1">SUMIF(Workflow!$R$6:$EG$6,Workflow!N$6,$R69:$EG69)</f>
        <v>0</v>
      </c>
      <c r="O69" s="206">
        <f ca="1">SUMIF(Workflow!$R$6:$EG$6,Workflow!O$6,$R69:$EG69)</f>
        <v>0</v>
      </c>
      <c r="P69" s="206">
        <f ca="1">SUMIF(Workflow!$R$6:$EG$6,Workflow!P$6,$R69:$EG69)</f>
        <v>0</v>
      </c>
      <c r="Q69" s="21"/>
      <c r="R69" s="206">
        <f ca="1">WorkCap!F16</f>
        <v>0</v>
      </c>
      <c r="S69" s="206">
        <f ca="1">WorkCap!G16</f>
        <v>0</v>
      </c>
      <c r="T69" s="206">
        <f ca="1">WorkCap!H16</f>
        <v>0</v>
      </c>
      <c r="U69" s="206">
        <f ca="1">WorkCap!I16</f>
        <v>0</v>
      </c>
      <c r="V69" s="206">
        <f ca="1">WorkCap!J16</f>
        <v>0</v>
      </c>
      <c r="W69" s="206">
        <f ca="1">WorkCap!K16</f>
        <v>0</v>
      </c>
      <c r="X69" s="206">
        <f ca="1">WorkCap!L16</f>
        <v>0</v>
      </c>
      <c r="Y69" s="206">
        <f ca="1">WorkCap!M16</f>
        <v>0</v>
      </c>
      <c r="Z69" s="206">
        <f ca="1">WorkCap!N16</f>
        <v>0</v>
      </c>
      <c r="AA69" s="206">
        <f ca="1">WorkCap!O16</f>
        <v>0</v>
      </c>
      <c r="AB69" s="206">
        <f ca="1">WorkCap!P16</f>
        <v>0</v>
      </c>
      <c r="AC69" s="206">
        <f ca="1">WorkCap!Q16</f>
        <v>0</v>
      </c>
      <c r="AD69" s="206">
        <f ca="1">WorkCap!R16</f>
        <v>0</v>
      </c>
      <c r="AE69" s="206">
        <f ca="1">WorkCap!S16</f>
        <v>0</v>
      </c>
      <c r="AF69" s="206">
        <f ca="1">WorkCap!T16</f>
        <v>0</v>
      </c>
      <c r="AG69" s="206">
        <f ca="1">WorkCap!U16</f>
        <v>0</v>
      </c>
      <c r="AH69" s="206">
        <f ca="1">WorkCap!V16</f>
        <v>0</v>
      </c>
      <c r="AI69" s="206">
        <f ca="1">WorkCap!W16</f>
        <v>0</v>
      </c>
      <c r="AJ69" s="206">
        <f ca="1">WorkCap!X16</f>
        <v>0</v>
      </c>
      <c r="AK69" s="206">
        <f ca="1">WorkCap!Y16</f>
        <v>0</v>
      </c>
      <c r="AL69" s="206">
        <f ca="1">WorkCap!Z16</f>
        <v>0</v>
      </c>
      <c r="AM69" s="206">
        <f ca="1">WorkCap!AA16</f>
        <v>0</v>
      </c>
      <c r="AN69" s="206">
        <f ca="1">WorkCap!AB16</f>
        <v>0</v>
      </c>
      <c r="AO69" s="206">
        <f ca="1">WorkCap!AC16</f>
        <v>0</v>
      </c>
      <c r="AP69" s="206">
        <f ca="1">WorkCap!AD16</f>
        <v>0</v>
      </c>
      <c r="AQ69" s="206">
        <f ca="1">WorkCap!AE16</f>
        <v>0</v>
      </c>
      <c r="AR69" s="206">
        <f ca="1">WorkCap!AF16</f>
        <v>0</v>
      </c>
      <c r="AS69" s="206">
        <f ca="1">WorkCap!AG16</f>
        <v>0</v>
      </c>
      <c r="AT69" s="206">
        <f ca="1">WorkCap!AH16</f>
        <v>0</v>
      </c>
      <c r="AU69" s="206">
        <f ca="1">WorkCap!AI16</f>
        <v>0</v>
      </c>
      <c r="AV69" s="206">
        <f ca="1">WorkCap!AJ16</f>
        <v>0</v>
      </c>
      <c r="AW69" s="206">
        <f ca="1">WorkCap!AK16</f>
        <v>0</v>
      </c>
      <c r="AX69" s="206">
        <f ca="1">WorkCap!AL16</f>
        <v>0</v>
      </c>
      <c r="AY69" s="206">
        <f ca="1">WorkCap!AM16</f>
        <v>0</v>
      </c>
      <c r="AZ69" s="206">
        <f ca="1">WorkCap!AN16</f>
        <v>0</v>
      </c>
      <c r="BA69" s="206">
        <f ca="1">WorkCap!AO16</f>
        <v>0</v>
      </c>
      <c r="BB69" s="206">
        <f ca="1">WorkCap!AP16</f>
        <v>0</v>
      </c>
      <c r="BC69" s="206">
        <f ca="1">WorkCap!AQ16</f>
        <v>0</v>
      </c>
      <c r="BD69" s="206">
        <f ca="1">WorkCap!AR16</f>
        <v>0</v>
      </c>
      <c r="BE69" s="206">
        <f ca="1">WorkCap!AS16</f>
        <v>0</v>
      </c>
      <c r="BF69" s="206">
        <f ca="1">WorkCap!AT16</f>
        <v>0</v>
      </c>
      <c r="BG69" s="206">
        <f ca="1">WorkCap!AU16</f>
        <v>0</v>
      </c>
      <c r="BH69" s="206">
        <f ca="1">WorkCap!AV16</f>
        <v>0</v>
      </c>
      <c r="BI69" s="206">
        <f ca="1">WorkCap!AW16</f>
        <v>0</v>
      </c>
      <c r="BJ69" s="206">
        <f ca="1">WorkCap!AX16</f>
        <v>0</v>
      </c>
      <c r="BK69" s="206">
        <f ca="1">WorkCap!AY16</f>
        <v>0</v>
      </c>
      <c r="BL69" s="206">
        <f ca="1">WorkCap!AZ16</f>
        <v>0</v>
      </c>
      <c r="BM69" s="206">
        <f ca="1">WorkCap!BA16</f>
        <v>0</v>
      </c>
      <c r="BN69" s="206">
        <f ca="1">WorkCap!BB16</f>
        <v>0</v>
      </c>
      <c r="BO69" s="206">
        <f ca="1">WorkCap!BC16</f>
        <v>0</v>
      </c>
      <c r="BP69" s="206">
        <f ca="1">WorkCap!BD16</f>
        <v>0</v>
      </c>
      <c r="BQ69" s="206">
        <f ca="1">WorkCap!BE16</f>
        <v>0</v>
      </c>
      <c r="BR69" s="206">
        <f ca="1">WorkCap!BF16</f>
        <v>0</v>
      </c>
      <c r="BS69" s="206">
        <f ca="1">WorkCap!BG16</f>
        <v>0</v>
      </c>
      <c r="BT69" s="206">
        <f ca="1">WorkCap!BH16</f>
        <v>0</v>
      </c>
      <c r="BU69" s="206">
        <f ca="1">WorkCap!BI16</f>
        <v>0</v>
      </c>
      <c r="BV69" s="206">
        <f ca="1">WorkCap!BJ16</f>
        <v>0</v>
      </c>
      <c r="BW69" s="206">
        <f ca="1">WorkCap!BK16</f>
        <v>0</v>
      </c>
      <c r="BX69" s="206">
        <f ca="1">WorkCap!BL16</f>
        <v>0</v>
      </c>
      <c r="BY69" s="206">
        <f ca="1">WorkCap!BM16</f>
        <v>0</v>
      </c>
      <c r="BZ69" s="206">
        <f ca="1">WorkCap!BN16</f>
        <v>0</v>
      </c>
      <c r="CA69" s="206">
        <f ca="1">WorkCap!BO16</f>
        <v>0</v>
      </c>
      <c r="CB69" s="206">
        <f ca="1">WorkCap!BP16</f>
        <v>0</v>
      </c>
      <c r="CC69" s="206">
        <f ca="1">WorkCap!BQ16</f>
        <v>0</v>
      </c>
      <c r="CD69" s="206">
        <f ca="1">WorkCap!BR16</f>
        <v>0</v>
      </c>
      <c r="CE69" s="206">
        <f ca="1">WorkCap!BS16</f>
        <v>0</v>
      </c>
      <c r="CF69" s="206">
        <f ca="1">WorkCap!BT16</f>
        <v>0</v>
      </c>
      <c r="CG69" s="206">
        <f ca="1">WorkCap!BU16</f>
        <v>0</v>
      </c>
      <c r="CH69" s="206">
        <f ca="1">WorkCap!BV16</f>
        <v>0</v>
      </c>
      <c r="CI69" s="206">
        <f ca="1">WorkCap!BW16</f>
        <v>0</v>
      </c>
      <c r="CJ69" s="206">
        <f ca="1">WorkCap!BX16</f>
        <v>0</v>
      </c>
      <c r="CK69" s="206">
        <f ca="1">WorkCap!BY16</f>
        <v>0</v>
      </c>
      <c r="CL69" s="206">
        <f ca="1">WorkCap!BZ16</f>
        <v>0</v>
      </c>
      <c r="CM69" s="206">
        <f ca="1">WorkCap!CA16</f>
        <v>0</v>
      </c>
      <c r="CN69" s="206">
        <f ca="1">WorkCap!CB16</f>
        <v>0</v>
      </c>
      <c r="CO69" s="206">
        <f ca="1">WorkCap!CC16</f>
        <v>0</v>
      </c>
      <c r="CP69" s="206">
        <f ca="1">WorkCap!CD16</f>
        <v>0</v>
      </c>
      <c r="CQ69" s="206">
        <f ca="1">WorkCap!CE16</f>
        <v>0</v>
      </c>
      <c r="CR69" s="206">
        <f ca="1">WorkCap!CF16</f>
        <v>0</v>
      </c>
      <c r="CS69" s="206">
        <f ca="1">WorkCap!CG16</f>
        <v>0</v>
      </c>
      <c r="CT69" s="206">
        <f ca="1">WorkCap!CH16</f>
        <v>0</v>
      </c>
      <c r="CU69" s="206">
        <f ca="1">WorkCap!CI16</f>
        <v>0</v>
      </c>
      <c r="CV69" s="206">
        <f ca="1">WorkCap!CJ16</f>
        <v>0</v>
      </c>
      <c r="CW69" s="206">
        <f ca="1">WorkCap!CK16</f>
        <v>0</v>
      </c>
      <c r="CX69" s="206">
        <f ca="1">WorkCap!CL16</f>
        <v>0</v>
      </c>
      <c r="CY69" s="206">
        <f ca="1">WorkCap!CM16</f>
        <v>0</v>
      </c>
      <c r="CZ69" s="206">
        <f ca="1">WorkCap!CN16</f>
        <v>0</v>
      </c>
      <c r="DA69" s="206">
        <f ca="1">WorkCap!CO16</f>
        <v>0</v>
      </c>
      <c r="DB69" s="206">
        <f ca="1">WorkCap!CP16</f>
        <v>0</v>
      </c>
      <c r="DC69" s="206">
        <f ca="1">WorkCap!CQ16</f>
        <v>0</v>
      </c>
      <c r="DD69" s="206">
        <f ca="1">WorkCap!CR16</f>
        <v>0</v>
      </c>
      <c r="DE69" s="206">
        <f ca="1">WorkCap!CS16</f>
        <v>0</v>
      </c>
      <c r="DF69" s="206">
        <f ca="1">WorkCap!CT16</f>
        <v>0</v>
      </c>
      <c r="DG69" s="206">
        <f ca="1">WorkCap!CU16</f>
        <v>0</v>
      </c>
      <c r="DH69" s="206">
        <f ca="1">WorkCap!CV16</f>
        <v>0</v>
      </c>
      <c r="DI69" s="206">
        <f ca="1">WorkCap!CW16</f>
        <v>0</v>
      </c>
      <c r="DJ69" s="206">
        <f ca="1">WorkCap!CX16</f>
        <v>0</v>
      </c>
      <c r="DK69" s="206">
        <f ca="1">WorkCap!CY16</f>
        <v>0</v>
      </c>
      <c r="DL69" s="206">
        <f ca="1">WorkCap!CZ16</f>
        <v>0</v>
      </c>
      <c r="DM69" s="206">
        <f ca="1">WorkCap!DA16</f>
        <v>0</v>
      </c>
      <c r="DN69" s="206">
        <f ca="1">WorkCap!DB16</f>
        <v>0</v>
      </c>
      <c r="DO69" s="206">
        <f ca="1">WorkCap!DC16</f>
        <v>0</v>
      </c>
      <c r="DP69" s="206">
        <f ca="1">WorkCap!DD16</f>
        <v>0</v>
      </c>
      <c r="DQ69" s="206">
        <f ca="1">WorkCap!DE16</f>
        <v>0</v>
      </c>
      <c r="DR69" s="206">
        <f ca="1">WorkCap!DF16</f>
        <v>0</v>
      </c>
      <c r="DS69" s="206">
        <f ca="1">WorkCap!DG16</f>
        <v>0</v>
      </c>
      <c r="DT69" s="206">
        <f ca="1">WorkCap!DH16</f>
        <v>0</v>
      </c>
      <c r="DU69" s="206">
        <f ca="1">WorkCap!DI16</f>
        <v>0</v>
      </c>
      <c r="DV69" s="206">
        <f ca="1">WorkCap!DJ16</f>
        <v>0</v>
      </c>
      <c r="DW69" s="206">
        <f ca="1">WorkCap!DK16</f>
        <v>0</v>
      </c>
      <c r="DX69" s="206">
        <f ca="1">WorkCap!DL16</f>
        <v>0</v>
      </c>
      <c r="DY69" s="206">
        <f ca="1">WorkCap!DM16</f>
        <v>0</v>
      </c>
      <c r="DZ69" s="206">
        <f ca="1">WorkCap!DN16</f>
        <v>0</v>
      </c>
      <c r="EA69" s="206">
        <f ca="1">WorkCap!DO16</f>
        <v>0</v>
      </c>
      <c r="EB69" s="206">
        <f ca="1">WorkCap!DP16</f>
        <v>0</v>
      </c>
      <c r="EC69" s="206">
        <f ca="1">WorkCap!DQ16</f>
        <v>0</v>
      </c>
      <c r="ED69" s="206">
        <f ca="1">WorkCap!DR16</f>
        <v>0</v>
      </c>
      <c r="EE69" s="206">
        <f ca="1">WorkCap!DS16</f>
        <v>0</v>
      </c>
      <c r="EF69" s="206">
        <f ca="1">WorkCap!DT16</f>
        <v>0</v>
      </c>
      <c r="EG69" s="206">
        <f ca="1">WorkCap!DU16</f>
        <v>0</v>
      </c>
    </row>
    <row r="70" spans="1:137" ht="16.5" customHeight="1">
      <c r="A70" s="21"/>
      <c r="B70" s="260" t="s">
        <v>346</v>
      </c>
      <c r="C70" s="72" t="s">
        <v>378</v>
      </c>
      <c r="D70" s="79" t="s">
        <v>77</v>
      </c>
      <c r="E70" s="79"/>
      <c r="F70" s="261">
        <f t="shared" ca="1" si="52"/>
        <v>0</v>
      </c>
      <c r="G70" s="206">
        <f ca="1">SUMIF(Workflow!$R$6:$EG$6,Workflow!G$6,$R70:$EG70)</f>
        <v>0</v>
      </c>
      <c r="H70" s="206">
        <f ca="1">SUMIF(Workflow!$R$6:$EG$6,Workflow!H$6,$R70:$EG70)</f>
        <v>0</v>
      </c>
      <c r="I70" s="206">
        <f ca="1">SUMIF(Workflow!$R$6:$EG$6,Workflow!I$6,$R70:$EG70)</f>
        <v>0</v>
      </c>
      <c r="J70" s="206">
        <f ca="1">SUMIF(Workflow!$R$6:$EG$6,Workflow!J$6,$R70:$EG70)</f>
        <v>0</v>
      </c>
      <c r="K70" s="206">
        <f ca="1">SUMIF(Workflow!$R$6:$EG$6,Workflow!K$6,$R70:$EG70)</f>
        <v>0</v>
      </c>
      <c r="L70" s="206">
        <f ca="1">SUMIF(Workflow!$R$6:$EG$6,Workflow!L$6,$R70:$EG70)</f>
        <v>0</v>
      </c>
      <c r="M70" s="206">
        <f ca="1">SUMIF(Workflow!$R$6:$EG$6,Workflow!M$6,$R70:$EG70)</f>
        <v>0</v>
      </c>
      <c r="N70" s="206">
        <f ca="1">SUMIF(Workflow!$R$6:$EG$6,Workflow!N$6,$R70:$EG70)</f>
        <v>0</v>
      </c>
      <c r="O70" s="206">
        <f ca="1">SUMIF(Workflow!$R$6:$EG$6,Workflow!O$6,$R70:$EG70)</f>
        <v>0</v>
      </c>
      <c r="P70" s="206">
        <f ca="1">SUMIF(Workflow!$R$6:$EG$6,Workflow!P$6,$R70:$EG70)</f>
        <v>0</v>
      </c>
      <c r="Q70" s="21"/>
      <c r="R70" s="206">
        <f t="shared" ref="R70:EG70" ca="1" si="56">-R71+R72+R73</f>
        <v>0</v>
      </c>
      <c r="S70" s="206">
        <f t="shared" ca="1" si="56"/>
        <v>0</v>
      </c>
      <c r="T70" s="206">
        <f t="shared" ca="1" si="56"/>
        <v>0</v>
      </c>
      <c r="U70" s="206">
        <f t="shared" ca="1" si="56"/>
        <v>0</v>
      </c>
      <c r="V70" s="206">
        <f t="shared" ca="1" si="56"/>
        <v>0</v>
      </c>
      <c r="W70" s="206">
        <f t="shared" ca="1" si="56"/>
        <v>0</v>
      </c>
      <c r="X70" s="206">
        <f t="shared" ca="1" si="56"/>
        <v>0</v>
      </c>
      <c r="Y70" s="206">
        <f t="shared" ca="1" si="56"/>
        <v>0</v>
      </c>
      <c r="Z70" s="206">
        <f t="shared" ca="1" si="56"/>
        <v>0</v>
      </c>
      <c r="AA70" s="206">
        <f t="shared" ca="1" si="56"/>
        <v>0</v>
      </c>
      <c r="AB70" s="206">
        <f t="shared" ca="1" si="56"/>
        <v>0</v>
      </c>
      <c r="AC70" s="206">
        <f t="shared" ca="1" si="56"/>
        <v>0</v>
      </c>
      <c r="AD70" s="206">
        <f t="shared" ca="1" si="56"/>
        <v>0</v>
      </c>
      <c r="AE70" s="206">
        <f t="shared" ca="1" si="56"/>
        <v>0</v>
      </c>
      <c r="AF70" s="206">
        <f t="shared" ca="1" si="56"/>
        <v>0</v>
      </c>
      <c r="AG70" s="206">
        <f t="shared" ca="1" si="56"/>
        <v>0</v>
      </c>
      <c r="AH70" s="206">
        <f t="shared" ca="1" si="56"/>
        <v>0</v>
      </c>
      <c r="AI70" s="206">
        <f t="shared" ca="1" si="56"/>
        <v>0</v>
      </c>
      <c r="AJ70" s="206">
        <f t="shared" ca="1" si="56"/>
        <v>0</v>
      </c>
      <c r="AK70" s="206">
        <f t="shared" ca="1" si="56"/>
        <v>0</v>
      </c>
      <c r="AL70" s="206">
        <f t="shared" ca="1" si="56"/>
        <v>0</v>
      </c>
      <c r="AM70" s="206">
        <f t="shared" ca="1" si="56"/>
        <v>0</v>
      </c>
      <c r="AN70" s="206">
        <f t="shared" ca="1" si="56"/>
        <v>0</v>
      </c>
      <c r="AO70" s="206">
        <f t="shared" ca="1" si="56"/>
        <v>0</v>
      </c>
      <c r="AP70" s="206">
        <f t="shared" ca="1" si="56"/>
        <v>0</v>
      </c>
      <c r="AQ70" s="206">
        <f t="shared" ca="1" si="56"/>
        <v>0</v>
      </c>
      <c r="AR70" s="206">
        <f t="shared" ca="1" si="56"/>
        <v>0</v>
      </c>
      <c r="AS70" s="206">
        <f t="shared" ca="1" si="56"/>
        <v>0</v>
      </c>
      <c r="AT70" s="206">
        <f t="shared" ca="1" si="56"/>
        <v>0</v>
      </c>
      <c r="AU70" s="206">
        <f t="shared" ca="1" si="56"/>
        <v>0</v>
      </c>
      <c r="AV70" s="206">
        <f t="shared" ca="1" si="56"/>
        <v>0</v>
      </c>
      <c r="AW70" s="206">
        <f t="shared" ca="1" si="56"/>
        <v>0</v>
      </c>
      <c r="AX70" s="206">
        <f t="shared" ca="1" si="56"/>
        <v>0</v>
      </c>
      <c r="AY70" s="206">
        <f t="shared" ca="1" si="56"/>
        <v>0</v>
      </c>
      <c r="AZ70" s="206">
        <f t="shared" ca="1" si="56"/>
        <v>0</v>
      </c>
      <c r="BA70" s="206">
        <f t="shared" ca="1" si="56"/>
        <v>0</v>
      </c>
      <c r="BB70" s="206">
        <f t="shared" ca="1" si="56"/>
        <v>0</v>
      </c>
      <c r="BC70" s="206">
        <f t="shared" ca="1" si="56"/>
        <v>0</v>
      </c>
      <c r="BD70" s="206">
        <f t="shared" ca="1" si="56"/>
        <v>0</v>
      </c>
      <c r="BE70" s="206">
        <f t="shared" ca="1" si="56"/>
        <v>0</v>
      </c>
      <c r="BF70" s="206">
        <f t="shared" ca="1" si="56"/>
        <v>0</v>
      </c>
      <c r="BG70" s="206">
        <f t="shared" ca="1" si="56"/>
        <v>0</v>
      </c>
      <c r="BH70" s="206">
        <f t="shared" ca="1" si="56"/>
        <v>0</v>
      </c>
      <c r="BI70" s="206">
        <f t="shared" ca="1" si="56"/>
        <v>0</v>
      </c>
      <c r="BJ70" s="206">
        <f t="shared" ca="1" si="56"/>
        <v>0</v>
      </c>
      <c r="BK70" s="206">
        <f t="shared" ca="1" si="56"/>
        <v>0</v>
      </c>
      <c r="BL70" s="206">
        <f t="shared" ca="1" si="56"/>
        <v>0</v>
      </c>
      <c r="BM70" s="206">
        <f t="shared" ca="1" si="56"/>
        <v>0</v>
      </c>
      <c r="BN70" s="206">
        <f t="shared" ca="1" si="56"/>
        <v>0</v>
      </c>
      <c r="BO70" s="206">
        <f t="shared" ca="1" si="56"/>
        <v>0</v>
      </c>
      <c r="BP70" s="206">
        <f t="shared" ca="1" si="56"/>
        <v>0</v>
      </c>
      <c r="BQ70" s="206">
        <f t="shared" ca="1" si="56"/>
        <v>0</v>
      </c>
      <c r="BR70" s="206">
        <f t="shared" ca="1" si="56"/>
        <v>0</v>
      </c>
      <c r="BS70" s="206">
        <f t="shared" ca="1" si="56"/>
        <v>0</v>
      </c>
      <c r="BT70" s="206">
        <f t="shared" ca="1" si="56"/>
        <v>0</v>
      </c>
      <c r="BU70" s="206">
        <f t="shared" ca="1" si="56"/>
        <v>0</v>
      </c>
      <c r="BV70" s="206">
        <f t="shared" ca="1" si="56"/>
        <v>0</v>
      </c>
      <c r="BW70" s="206">
        <f t="shared" ca="1" si="56"/>
        <v>0</v>
      </c>
      <c r="BX70" s="206">
        <f t="shared" ca="1" si="56"/>
        <v>0</v>
      </c>
      <c r="BY70" s="206">
        <f t="shared" ca="1" si="56"/>
        <v>0</v>
      </c>
      <c r="BZ70" s="206">
        <f t="shared" ca="1" si="56"/>
        <v>0</v>
      </c>
      <c r="CA70" s="206">
        <f t="shared" ca="1" si="56"/>
        <v>0</v>
      </c>
      <c r="CB70" s="206">
        <f t="shared" ca="1" si="56"/>
        <v>0</v>
      </c>
      <c r="CC70" s="206">
        <f t="shared" ca="1" si="56"/>
        <v>0</v>
      </c>
      <c r="CD70" s="206">
        <f t="shared" ca="1" si="56"/>
        <v>0</v>
      </c>
      <c r="CE70" s="206">
        <f t="shared" ca="1" si="56"/>
        <v>0</v>
      </c>
      <c r="CF70" s="206">
        <f t="shared" ca="1" si="56"/>
        <v>0</v>
      </c>
      <c r="CG70" s="206">
        <f t="shared" ca="1" si="56"/>
        <v>0</v>
      </c>
      <c r="CH70" s="206">
        <f t="shared" ca="1" si="56"/>
        <v>0</v>
      </c>
      <c r="CI70" s="206">
        <f t="shared" ca="1" si="56"/>
        <v>0</v>
      </c>
      <c r="CJ70" s="206">
        <f t="shared" ca="1" si="56"/>
        <v>0</v>
      </c>
      <c r="CK70" s="206">
        <f t="shared" ca="1" si="56"/>
        <v>0</v>
      </c>
      <c r="CL70" s="206">
        <f t="shared" ca="1" si="56"/>
        <v>0</v>
      </c>
      <c r="CM70" s="206">
        <f t="shared" ca="1" si="56"/>
        <v>0</v>
      </c>
      <c r="CN70" s="206">
        <f t="shared" ca="1" si="56"/>
        <v>0</v>
      </c>
      <c r="CO70" s="206">
        <f t="shared" ca="1" si="56"/>
        <v>0</v>
      </c>
      <c r="CP70" s="206">
        <f t="shared" ca="1" si="56"/>
        <v>0</v>
      </c>
      <c r="CQ70" s="206">
        <f t="shared" ca="1" si="56"/>
        <v>0</v>
      </c>
      <c r="CR70" s="206">
        <f t="shared" ca="1" si="56"/>
        <v>0</v>
      </c>
      <c r="CS70" s="206">
        <f t="shared" ca="1" si="56"/>
        <v>0</v>
      </c>
      <c r="CT70" s="206">
        <f t="shared" ca="1" si="56"/>
        <v>0</v>
      </c>
      <c r="CU70" s="206">
        <f t="shared" ca="1" si="56"/>
        <v>0</v>
      </c>
      <c r="CV70" s="206">
        <f t="shared" ca="1" si="56"/>
        <v>0</v>
      </c>
      <c r="CW70" s="206">
        <f t="shared" ca="1" si="56"/>
        <v>0</v>
      </c>
      <c r="CX70" s="206">
        <f t="shared" ca="1" si="56"/>
        <v>0</v>
      </c>
      <c r="CY70" s="206">
        <f t="shared" ca="1" si="56"/>
        <v>0</v>
      </c>
      <c r="CZ70" s="206">
        <f t="shared" ca="1" si="56"/>
        <v>0</v>
      </c>
      <c r="DA70" s="206">
        <f t="shared" ca="1" si="56"/>
        <v>0</v>
      </c>
      <c r="DB70" s="206">
        <f t="shared" ca="1" si="56"/>
        <v>0</v>
      </c>
      <c r="DC70" s="206">
        <f t="shared" ca="1" si="56"/>
        <v>0</v>
      </c>
      <c r="DD70" s="206">
        <f t="shared" ca="1" si="56"/>
        <v>0</v>
      </c>
      <c r="DE70" s="206">
        <f t="shared" ca="1" si="56"/>
        <v>0</v>
      </c>
      <c r="DF70" s="206">
        <f t="shared" ca="1" si="56"/>
        <v>0</v>
      </c>
      <c r="DG70" s="206">
        <f t="shared" ca="1" si="56"/>
        <v>0</v>
      </c>
      <c r="DH70" s="206">
        <f t="shared" ca="1" si="56"/>
        <v>0</v>
      </c>
      <c r="DI70" s="206">
        <f t="shared" ca="1" si="56"/>
        <v>0</v>
      </c>
      <c r="DJ70" s="206">
        <f t="shared" ca="1" si="56"/>
        <v>0</v>
      </c>
      <c r="DK70" s="206">
        <f t="shared" ca="1" si="56"/>
        <v>0</v>
      </c>
      <c r="DL70" s="206">
        <f t="shared" ca="1" si="56"/>
        <v>0</v>
      </c>
      <c r="DM70" s="206">
        <f t="shared" ca="1" si="56"/>
        <v>0</v>
      </c>
      <c r="DN70" s="206">
        <f t="shared" ca="1" si="56"/>
        <v>0</v>
      </c>
      <c r="DO70" s="206">
        <f t="shared" ca="1" si="56"/>
        <v>0</v>
      </c>
      <c r="DP70" s="206">
        <f t="shared" ca="1" si="56"/>
        <v>0</v>
      </c>
      <c r="DQ70" s="206">
        <f t="shared" ca="1" si="56"/>
        <v>0</v>
      </c>
      <c r="DR70" s="206">
        <f t="shared" ca="1" si="56"/>
        <v>0</v>
      </c>
      <c r="DS70" s="206">
        <f t="shared" ca="1" si="56"/>
        <v>0</v>
      </c>
      <c r="DT70" s="206">
        <f t="shared" ca="1" si="56"/>
        <v>0</v>
      </c>
      <c r="DU70" s="206">
        <f t="shared" ca="1" si="56"/>
        <v>0</v>
      </c>
      <c r="DV70" s="206">
        <f t="shared" ca="1" si="56"/>
        <v>0</v>
      </c>
      <c r="DW70" s="206">
        <f t="shared" ca="1" si="56"/>
        <v>0</v>
      </c>
      <c r="DX70" s="206">
        <f t="shared" ca="1" si="56"/>
        <v>0</v>
      </c>
      <c r="DY70" s="206">
        <f t="shared" ca="1" si="56"/>
        <v>0</v>
      </c>
      <c r="DZ70" s="206">
        <f t="shared" ca="1" si="56"/>
        <v>0</v>
      </c>
      <c r="EA70" s="206">
        <f t="shared" ca="1" si="56"/>
        <v>0</v>
      </c>
      <c r="EB70" s="206">
        <f t="shared" ca="1" si="56"/>
        <v>0</v>
      </c>
      <c r="EC70" s="206">
        <f t="shared" ca="1" si="56"/>
        <v>0</v>
      </c>
      <c r="ED70" s="206">
        <f t="shared" ca="1" si="56"/>
        <v>0</v>
      </c>
      <c r="EE70" s="206">
        <f t="shared" ca="1" si="56"/>
        <v>0</v>
      </c>
      <c r="EF70" s="206">
        <f t="shared" ca="1" si="56"/>
        <v>0</v>
      </c>
      <c r="EG70" s="206">
        <f t="shared" ca="1" si="56"/>
        <v>0</v>
      </c>
    </row>
    <row r="71" spans="1:137" ht="16.5" customHeight="1">
      <c r="A71" s="254"/>
      <c r="B71" s="260" t="s">
        <v>346</v>
      </c>
      <c r="C71" s="30" t="s">
        <v>426</v>
      </c>
      <c r="D71" s="79" t="s">
        <v>77</v>
      </c>
      <c r="E71" s="79"/>
      <c r="F71" s="261">
        <f t="shared" ca="1" si="52"/>
        <v>0</v>
      </c>
      <c r="G71" s="206">
        <f ca="1">SUMIF(Workflow!$R$6:$EG$6,Workflow!G$6,$R71:$EG71)</f>
        <v>0</v>
      </c>
      <c r="H71" s="206">
        <f ca="1">SUMIF(Workflow!$R$6:$EG$6,Workflow!H$6,$R71:$EG71)</f>
        <v>0</v>
      </c>
      <c r="I71" s="206">
        <f ca="1">SUMIF(Workflow!$R$6:$EG$6,Workflow!I$6,$R71:$EG71)</f>
        <v>0</v>
      </c>
      <c r="J71" s="206">
        <f ca="1">SUMIF(Workflow!$R$6:$EG$6,Workflow!J$6,$R71:$EG71)</f>
        <v>0</v>
      </c>
      <c r="K71" s="206">
        <f ca="1">SUMIF(Workflow!$R$6:$EG$6,Workflow!K$6,$R71:$EG71)</f>
        <v>0</v>
      </c>
      <c r="L71" s="206">
        <f ca="1">SUMIF(Workflow!$R$6:$EG$6,Workflow!L$6,$R71:$EG71)</f>
        <v>0</v>
      </c>
      <c r="M71" s="206">
        <f ca="1">SUMIF(Workflow!$R$6:$EG$6,Workflow!M$6,$R71:$EG71)</f>
        <v>0</v>
      </c>
      <c r="N71" s="206">
        <f ca="1">SUMIF(Workflow!$R$6:$EG$6,Workflow!N$6,$R71:$EG71)</f>
        <v>0</v>
      </c>
      <c r="O71" s="206">
        <f ca="1">SUMIF(Workflow!$R$6:$EG$6,Workflow!O$6,$R71:$EG71)</f>
        <v>0</v>
      </c>
      <c r="P71" s="206">
        <f ca="1">SUMIF(Workflow!$R$6:$EG$6,Workflow!P$6,$R71:$EG71)</f>
        <v>0</v>
      </c>
      <c r="Q71" s="21"/>
      <c r="R71" s="206">
        <f ca="1">Taxes!F12</f>
        <v>0</v>
      </c>
      <c r="S71" s="206">
        <f ca="1">Taxes!G12</f>
        <v>0</v>
      </c>
      <c r="T71" s="206">
        <f ca="1">Taxes!H12</f>
        <v>0</v>
      </c>
      <c r="U71" s="206">
        <f ca="1">Taxes!I12</f>
        <v>0</v>
      </c>
      <c r="V71" s="206">
        <f ca="1">Taxes!J12</f>
        <v>0</v>
      </c>
      <c r="W71" s="206">
        <f ca="1">Taxes!K12</f>
        <v>0</v>
      </c>
      <c r="X71" s="206">
        <f ca="1">Taxes!L12</f>
        <v>0</v>
      </c>
      <c r="Y71" s="206">
        <f ca="1">Taxes!M12</f>
        <v>0</v>
      </c>
      <c r="Z71" s="206">
        <f ca="1">Taxes!N12</f>
        <v>0</v>
      </c>
      <c r="AA71" s="206">
        <f ca="1">Taxes!O12</f>
        <v>0</v>
      </c>
      <c r="AB71" s="206">
        <f ca="1">Taxes!P12</f>
        <v>0</v>
      </c>
      <c r="AC71" s="206">
        <f ca="1">Taxes!Q12</f>
        <v>0</v>
      </c>
      <c r="AD71" s="206">
        <f ca="1">Taxes!R12</f>
        <v>0</v>
      </c>
      <c r="AE71" s="206">
        <f ca="1">Taxes!S12</f>
        <v>0</v>
      </c>
      <c r="AF71" s="206">
        <f ca="1">Taxes!T12</f>
        <v>0</v>
      </c>
      <c r="AG71" s="206">
        <f ca="1">Taxes!U12</f>
        <v>0</v>
      </c>
      <c r="AH71" s="206">
        <f ca="1">Taxes!V12</f>
        <v>0</v>
      </c>
      <c r="AI71" s="206">
        <f ca="1">Taxes!W12</f>
        <v>0</v>
      </c>
      <c r="AJ71" s="206">
        <f ca="1">Taxes!X12</f>
        <v>0</v>
      </c>
      <c r="AK71" s="206">
        <f ca="1">Taxes!Y12</f>
        <v>0</v>
      </c>
      <c r="AL71" s="206">
        <f ca="1">Taxes!Z12</f>
        <v>0</v>
      </c>
      <c r="AM71" s="206">
        <f ca="1">Taxes!AA12</f>
        <v>0</v>
      </c>
      <c r="AN71" s="206">
        <f ca="1">Taxes!AB12</f>
        <v>0</v>
      </c>
      <c r="AO71" s="206">
        <f ca="1">Taxes!AC12</f>
        <v>0</v>
      </c>
      <c r="AP71" s="206">
        <f ca="1">Taxes!AD12</f>
        <v>0</v>
      </c>
      <c r="AQ71" s="206">
        <f ca="1">Taxes!AE12</f>
        <v>0</v>
      </c>
      <c r="AR71" s="206">
        <f ca="1">Taxes!AF12</f>
        <v>0</v>
      </c>
      <c r="AS71" s="206">
        <f ca="1">Taxes!AG12</f>
        <v>0</v>
      </c>
      <c r="AT71" s="206">
        <f ca="1">Taxes!AH12</f>
        <v>0</v>
      </c>
      <c r="AU71" s="206">
        <f ca="1">Taxes!AI12</f>
        <v>0</v>
      </c>
      <c r="AV71" s="206">
        <f ca="1">Taxes!AJ12</f>
        <v>0</v>
      </c>
      <c r="AW71" s="206">
        <f ca="1">Taxes!AK12</f>
        <v>0</v>
      </c>
      <c r="AX71" s="206">
        <f ca="1">Taxes!AL12</f>
        <v>0</v>
      </c>
      <c r="AY71" s="206">
        <f ca="1">Taxes!AM12</f>
        <v>0</v>
      </c>
      <c r="AZ71" s="206">
        <f ca="1">Taxes!AN12</f>
        <v>0</v>
      </c>
      <c r="BA71" s="206">
        <f ca="1">Taxes!AO12</f>
        <v>0</v>
      </c>
      <c r="BB71" s="206">
        <f ca="1">Taxes!AP12</f>
        <v>0</v>
      </c>
      <c r="BC71" s="206">
        <f ca="1">Taxes!AQ12</f>
        <v>0</v>
      </c>
      <c r="BD71" s="206">
        <f ca="1">Taxes!AR12</f>
        <v>0</v>
      </c>
      <c r="BE71" s="206">
        <f ca="1">Taxes!AS12</f>
        <v>0</v>
      </c>
      <c r="BF71" s="206">
        <f ca="1">Taxes!AT12</f>
        <v>0</v>
      </c>
      <c r="BG71" s="206">
        <f ca="1">Taxes!AU12</f>
        <v>0</v>
      </c>
      <c r="BH71" s="206">
        <f ca="1">Taxes!AV12</f>
        <v>0</v>
      </c>
      <c r="BI71" s="206">
        <f ca="1">Taxes!AW12</f>
        <v>0</v>
      </c>
      <c r="BJ71" s="206">
        <f ca="1">Taxes!AX12</f>
        <v>0</v>
      </c>
      <c r="BK71" s="206">
        <f ca="1">Taxes!AY12</f>
        <v>0</v>
      </c>
      <c r="BL71" s="206">
        <f ca="1">Taxes!AZ12</f>
        <v>0</v>
      </c>
      <c r="BM71" s="206">
        <f ca="1">Taxes!BA12</f>
        <v>0</v>
      </c>
      <c r="BN71" s="206">
        <f ca="1">Taxes!BB12</f>
        <v>0</v>
      </c>
      <c r="BO71" s="206">
        <f ca="1">Taxes!BC12</f>
        <v>0</v>
      </c>
      <c r="BP71" s="206">
        <f ca="1">Taxes!BD12</f>
        <v>0</v>
      </c>
      <c r="BQ71" s="206">
        <f ca="1">Taxes!BE12</f>
        <v>0</v>
      </c>
      <c r="BR71" s="206">
        <f ca="1">Taxes!BF12</f>
        <v>0</v>
      </c>
      <c r="BS71" s="206">
        <f ca="1">Taxes!BG12</f>
        <v>0</v>
      </c>
      <c r="BT71" s="206">
        <f ca="1">Taxes!BH12</f>
        <v>0</v>
      </c>
      <c r="BU71" s="206">
        <f ca="1">Taxes!BI12</f>
        <v>0</v>
      </c>
      <c r="BV71" s="206">
        <f ca="1">Taxes!BJ12</f>
        <v>0</v>
      </c>
      <c r="BW71" s="206">
        <f ca="1">Taxes!BK12</f>
        <v>0</v>
      </c>
      <c r="BX71" s="206">
        <f ca="1">Taxes!BL12</f>
        <v>0</v>
      </c>
      <c r="BY71" s="206">
        <f ca="1">Taxes!BM12</f>
        <v>0</v>
      </c>
      <c r="BZ71" s="206">
        <f ca="1">Taxes!BN12</f>
        <v>0</v>
      </c>
      <c r="CA71" s="206">
        <f ca="1">Taxes!BO12</f>
        <v>0</v>
      </c>
      <c r="CB71" s="206">
        <f ca="1">Taxes!BP12</f>
        <v>0</v>
      </c>
      <c r="CC71" s="206">
        <f ca="1">Taxes!BQ12</f>
        <v>0</v>
      </c>
      <c r="CD71" s="206">
        <f ca="1">Taxes!BR12</f>
        <v>0</v>
      </c>
      <c r="CE71" s="206">
        <f ca="1">Taxes!BS12</f>
        <v>0</v>
      </c>
      <c r="CF71" s="206">
        <f ca="1">Taxes!BT12</f>
        <v>0</v>
      </c>
      <c r="CG71" s="206">
        <f ca="1">Taxes!BU12</f>
        <v>0</v>
      </c>
      <c r="CH71" s="206">
        <f ca="1">Taxes!BV12</f>
        <v>0</v>
      </c>
      <c r="CI71" s="206">
        <f ca="1">Taxes!BW12</f>
        <v>0</v>
      </c>
      <c r="CJ71" s="206">
        <f ca="1">Taxes!BX12</f>
        <v>0</v>
      </c>
      <c r="CK71" s="206">
        <f ca="1">Taxes!BY12</f>
        <v>0</v>
      </c>
      <c r="CL71" s="206">
        <f ca="1">Taxes!BZ12</f>
        <v>0</v>
      </c>
      <c r="CM71" s="206">
        <f ca="1">Taxes!CA12</f>
        <v>0</v>
      </c>
      <c r="CN71" s="206">
        <f ca="1">Taxes!CB12</f>
        <v>0</v>
      </c>
      <c r="CO71" s="206">
        <f ca="1">Taxes!CC12</f>
        <v>0</v>
      </c>
      <c r="CP71" s="206">
        <f ca="1">Taxes!CD12</f>
        <v>0</v>
      </c>
      <c r="CQ71" s="206">
        <f ca="1">Taxes!CE12</f>
        <v>0</v>
      </c>
      <c r="CR71" s="206">
        <f ca="1">Taxes!CF12</f>
        <v>0</v>
      </c>
      <c r="CS71" s="206">
        <f ca="1">Taxes!CG12</f>
        <v>0</v>
      </c>
      <c r="CT71" s="206">
        <f ca="1">Taxes!CH12</f>
        <v>0</v>
      </c>
      <c r="CU71" s="206">
        <f ca="1">Taxes!CI12</f>
        <v>0</v>
      </c>
      <c r="CV71" s="206">
        <f ca="1">Taxes!CJ12</f>
        <v>0</v>
      </c>
      <c r="CW71" s="206">
        <f ca="1">Taxes!CK12</f>
        <v>0</v>
      </c>
      <c r="CX71" s="206">
        <f ca="1">Taxes!CL12</f>
        <v>0</v>
      </c>
      <c r="CY71" s="206">
        <f ca="1">Taxes!CM12</f>
        <v>0</v>
      </c>
      <c r="CZ71" s="206">
        <f ca="1">Taxes!CN12</f>
        <v>0</v>
      </c>
      <c r="DA71" s="206">
        <f ca="1">Taxes!CO12</f>
        <v>0</v>
      </c>
      <c r="DB71" s="206">
        <f ca="1">Taxes!CP12</f>
        <v>0</v>
      </c>
      <c r="DC71" s="206">
        <f ca="1">Taxes!CQ12</f>
        <v>0</v>
      </c>
      <c r="DD71" s="206">
        <f ca="1">Taxes!CR12</f>
        <v>0</v>
      </c>
      <c r="DE71" s="206">
        <f ca="1">Taxes!CS12</f>
        <v>0</v>
      </c>
      <c r="DF71" s="206">
        <f ca="1">Taxes!CT12</f>
        <v>0</v>
      </c>
      <c r="DG71" s="206">
        <f ca="1">Taxes!CU12</f>
        <v>0</v>
      </c>
      <c r="DH71" s="206">
        <f ca="1">Taxes!CV12</f>
        <v>0</v>
      </c>
      <c r="DI71" s="206">
        <f ca="1">Taxes!CW12</f>
        <v>0</v>
      </c>
      <c r="DJ71" s="206">
        <f ca="1">Taxes!CX12</f>
        <v>0</v>
      </c>
      <c r="DK71" s="206">
        <f ca="1">Taxes!CY12</f>
        <v>0</v>
      </c>
      <c r="DL71" s="206">
        <f ca="1">Taxes!CZ12</f>
        <v>0</v>
      </c>
      <c r="DM71" s="206">
        <f ca="1">Taxes!DA12</f>
        <v>0</v>
      </c>
      <c r="DN71" s="206">
        <f ca="1">Taxes!DB12</f>
        <v>0</v>
      </c>
      <c r="DO71" s="206">
        <f ca="1">Taxes!DC12</f>
        <v>0</v>
      </c>
      <c r="DP71" s="206">
        <f ca="1">Taxes!DD12</f>
        <v>0</v>
      </c>
      <c r="DQ71" s="206">
        <f ca="1">Taxes!DE12</f>
        <v>0</v>
      </c>
      <c r="DR71" s="206">
        <f ca="1">Taxes!DF12</f>
        <v>0</v>
      </c>
      <c r="DS71" s="206">
        <f ca="1">Taxes!DG12</f>
        <v>0</v>
      </c>
      <c r="DT71" s="206">
        <f ca="1">Taxes!DH12</f>
        <v>0</v>
      </c>
      <c r="DU71" s="206">
        <f ca="1">Taxes!DI12</f>
        <v>0</v>
      </c>
      <c r="DV71" s="206">
        <f ca="1">Taxes!DJ12</f>
        <v>0</v>
      </c>
      <c r="DW71" s="206">
        <f ca="1">Taxes!DK12</f>
        <v>0</v>
      </c>
      <c r="DX71" s="206">
        <f ca="1">Taxes!DL12</f>
        <v>0</v>
      </c>
      <c r="DY71" s="206">
        <f ca="1">Taxes!DM12</f>
        <v>0</v>
      </c>
      <c r="DZ71" s="206">
        <f ca="1">Taxes!DN12</f>
        <v>0</v>
      </c>
      <c r="EA71" s="206">
        <f ca="1">Taxes!DO12</f>
        <v>0</v>
      </c>
      <c r="EB71" s="206">
        <f ca="1">Taxes!DP12</f>
        <v>0</v>
      </c>
      <c r="EC71" s="206">
        <f ca="1">Taxes!DQ12</f>
        <v>0</v>
      </c>
      <c r="ED71" s="206">
        <f ca="1">Taxes!DR12</f>
        <v>0</v>
      </c>
      <c r="EE71" s="206">
        <f ca="1">Taxes!DS12</f>
        <v>0</v>
      </c>
      <c r="EF71" s="206">
        <f ca="1">Taxes!DT12</f>
        <v>0</v>
      </c>
      <c r="EG71" s="206">
        <f ca="1">Taxes!DU12</f>
        <v>0</v>
      </c>
    </row>
    <row r="72" spans="1:137" ht="16.5" customHeight="1">
      <c r="A72" s="254"/>
      <c r="B72" s="260" t="s">
        <v>340</v>
      </c>
      <c r="C72" s="30" t="s">
        <v>461</v>
      </c>
      <c r="D72" s="79" t="s">
        <v>77</v>
      </c>
      <c r="E72" s="79"/>
      <c r="F72" s="261">
        <f t="shared" ca="1" si="52"/>
        <v>0</v>
      </c>
      <c r="G72" s="206">
        <f ca="1">SUMIF(Workflow!$R$6:$EG$6,Workflow!G$6,$R72:$EG72)</f>
        <v>0</v>
      </c>
      <c r="H72" s="206">
        <f ca="1">SUMIF(Workflow!$R$6:$EG$6,Workflow!H$6,$R72:$EG72)</f>
        <v>0</v>
      </c>
      <c r="I72" s="206">
        <f ca="1">SUMIF(Workflow!$R$6:$EG$6,Workflow!I$6,$R72:$EG72)</f>
        <v>0</v>
      </c>
      <c r="J72" s="206">
        <f ca="1">SUMIF(Workflow!$R$6:$EG$6,Workflow!J$6,$R72:$EG72)</f>
        <v>0</v>
      </c>
      <c r="K72" s="206">
        <f ca="1">SUMIF(Workflow!$R$6:$EG$6,Workflow!K$6,$R72:$EG72)</f>
        <v>0</v>
      </c>
      <c r="L72" s="206">
        <f ca="1">SUMIF(Workflow!$R$6:$EG$6,Workflow!L$6,$R72:$EG72)</f>
        <v>0</v>
      </c>
      <c r="M72" s="206">
        <f ca="1">SUMIF(Workflow!$R$6:$EG$6,Workflow!M$6,$R72:$EG72)</f>
        <v>0</v>
      </c>
      <c r="N72" s="206">
        <f ca="1">SUMIF(Workflow!$R$6:$EG$6,Workflow!N$6,$R72:$EG72)</f>
        <v>0</v>
      </c>
      <c r="O72" s="206">
        <f ca="1">SUMIF(Workflow!$R$6:$EG$6,Workflow!O$6,$R72:$EG72)</f>
        <v>0</v>
      </c>
      <c r="P72" s="206">
        <f ca="1">SUMIF(Workflow!$R$6:$EG$6,Workflow!P$6,$R72:$EG72)</f>
        <v>0</v>
      </c>
      <c r="Q72" s="21"/>
      <c r="R72" s="206">
        <f ca="1">Taxes!F14</f>
        <v>0</v>
      </c>
      <c r="S72" s="206">
        <f ca="1">Taxes!G14</f>
        <v>0</v>
      </c>
      <c r="T72" s="206">
        <f ca="1">Taxes!H14</f>
        <v>0</v>
      </c>
      <c r="U72" s="206">
        <f ca="1">Taxes!I14</f>
        <v>0</v>
      </c>
      <c r="V72" s="206">
        <f ca="1">Taxes!J14</f>
        <v>0</v>
      </c>
      <c r="W72" s="206">
        <f ca="1">Taxes!K14</f>
        <v>0</v>
      </c>
      <c r="X72" s="206">
        <f ca="1">Taxes!L14</f>
        <v>0</v>
      </c>
      <c r="Y72" s="206">
        <f ca="1">Taxes!M14</f>
        <v>0</v>
      </c>
      <c r="Z72" s="206">
        <f ca="1">Taxes!N14</f>
        <v>0</v>
      </c>
      <c r="AA72" s="206">
        <f ca="1">Taxes!O14</f>
        <v>0</v>
      </c>
      <c r="AB72" s="206">
        <f ca="1">Taxes!P14</f>
        <v>0</v>
      </c>
      <c r="AC72" s="206">
        <f ca="1">Taxes!Q14</f>
        <v>0</v>
      </c>
      <c r="AD72" s="206">
        <f ca="1">Taxes!R14</f>
        <v>0</v>
      </c>
      <c r="AE72" s="206">
        <f ca="1">Taxes!S14</f>
        <v>0</v>
      </c>
      <c r="AF72" s="206">
        <f ca="1">Taxes!T14</f>
        <v>0</v>
      </c>
      <c r="AG72" s="206">
        <f ca="1">Taxes!U14</f>
        <v>0</v>
      </c>
      <c r="AH72" s="206">
        <f ca="1">Taxes!V14</f>
        <v>0</v>
      </c>
      <c r="AI72" s="206">
        <f ca="1">Taxes!W14</f>
        <v>0</v>
      </c>
      <c r="AJ72" s="206">
        <f ca="1">Taxes!X14</f>
        <v>0</v>
      </c>
      <c r="AK72" s="206">
        <f ca="1">Taxes!Y14</f>
        <v>0</v>
      </c>
      <c r="AL72" s="206">
        <f ca="1">Taxes!Z14</f>
        <v>0</v>
      </c>
      <c r="AM72" s="206">
        <f ca="1">Taxes!AA14</f>
        <v>0</v>
      </c>
      <c r="AN72" s="206">
        <f ca="1">Taxes!AB14</f>
        <v>0</v>
      </c>
      <c r="AO72" s="206">
        <f ca="1">Taxes!AC14</f>
        <v>0</v>
      </c>
      <c r="AP72" s="206">
        <f ca="1">Taxes!AD14</f>
        <v>0</v>
      </c>
      <c r="AQ72" s="206">
        <f ca="1">Taxes!AE14</f>
        <v>0</v>
      </c>
      <c r="AR72" s="206">
        <f ca="1">Taxes!AF14</f>
        <v>0</v>
      </c>
      <c r="AS72" s="206">
        <f ca="1">Taxes!AG14</f>
        <v>0</v>
      </c>
      <c r="AT72" s="206">
        <f ca="1">Taxes!AH14</f>
        <v>0</v>
      </c>
      <c r="AU72" s="206">
        <f ca="1">Taxes!AI14</f>
        <v>0</v>
      </c>
      <c r="AV72" s="206">
        <f ca="1">Taxes!AJ14</f>
        <v>0</v>
      </c>
      <c r="AW72" s="206">
        <f ca="1">Taxes!AK14</f>
        <v>0</v>
      </c>
      <c r="AX72" s="206">
        <f ca="1">Taxes!AL14</f>
        <v>0</v>
      </c>
      <c r="AY72" s="206">
        <f ca="1">Taxes!AM14</f>
        <v>0</v>
      </c>
      <c r="AZ72" s="206">
        <f ca="1">Taxes!AN14</f>
        <v>0</v>
      </c>
      <c r="BA72" s="206">
        <f ca="1">Taxes!AO14</f>
        <v>0</v>
      </c>
      <c r="BB72" s="206">
        <f ca="1">Taxes!AP14</f>
        <v>0</v>
      </c>
      <c r="BC72" s="206">
        <f ca="1">Taxes!AQ14</f>
        <v>0</v>
      </c>
      <c r="BD72" s="206">
        <f ca="1">Taxes!AR14</f>
        <v>0</v>
      </c>
      <c r="BE72" s="206">
        <f ca="1">Taxes!AS14</f>
        <v>0</v>
      </c>
      <c r="BF72" s="206">
        <f ca="1">Taxes!AT14</f>
        <v>0</v>
      </c>
      <c r="BG72" s="206">
        <f ca="1">Taxes!AU14</f>
        <v>0</v>
      </c>
      <c r="BH72" s="206">
        <f ca="1">Taxes!AV14</f>
        <v>0</v>
      </c>
      <c r="BI72" s="206">
        <f ca="1">Taxes!AW14</f>
        <v>0</v>
      </c>
      <c r="BJ72" s="206">
        <f ca="1">Taxes!AX14</f>
        <v>0</v>
      </c>
      <c r="BK72" s="206">
        <f ca="1">Taxes!AY14</f>
        <v>0</v>
      </c>
      <c r="BL72" s="206">
        <f ca="1">Taxes!AZ14</f>
        <v>0</v>
      </c>
      <c r="BM72" s="206">
        <f ca="1">Taxes!BA14</f>
        <v>0</v>
      </c>
      <c r="BN72" s="206">
        <f ca="1">Taxes!BB14</f>
        <v>0</v>
      </c>
      <c r="BO72" s="206">
        <f ca="1">Taxes!BC14</f>
        <v>0</v>
      </c>
      <c r="BP72" s="206">
        <f ca="1">Taxes!BD14</f>
        <v>0</v>
      </c>
      <c r="BQ72" s="206">
        <f ca="1">Taxes!BE14</f>
        <v>0</v>
      </c>
      <c r="BR72" s="206">
        <f ca="1">Taxes!BF14</f>
        <v>0</v>
      </c>
      <c r="BS72" s="206">
        <f ca="1">Taxes!BG14</f>
        <v>0</v>
      </c>
      <c r="BT72" s="206">
        <f ca="1">Taxes!BH14</f>
        <v>0</v>
      </c>
      <c r="BU72" s="206">
        <f ca="1">Taxes!BI14</f>
        <v>0</v>
      </c>
      <c r="BV72" s="206">
        <f ca="1">Taxes!BJ14</f>
        <v>0</v>
      </c>
      <c r="BW72" s="206">
        <f ca="1">Taxes!BK14</f>
        <v>0</v>
      </c>
      <c r="BX72" s="206">
        <f ca="1">Taxes!BL14</f>
        <v>0</v>
      </c>
      <c r="BY72" s="206">
        <f ca="1">Taxes!BM14</f>
        <v>0</v>
      </c>
      <c r="BZ72" s="206">
        <f ca="1">Taxes!BN14</f>
        <v>0</v>
      </c>
      <c r="CA72" s="206">
        <f ca="1">Taxes!BO14</f>
        <v>0</v>
      </c>
      <c r="CB72" s="206">
        <f ca="1">Taxes!BP14</f>
        <v>0</v>
      </c>
      <c r="CC72" s="206">
        <f ca="1">Taxes!BQ14</f>
        <v>0</v>
      </c>
      <c r="CD72" s="206">
        <f ca="1">Taxes!BR14</f>
        <v>0</v>
      </c>
      <c r="CE72" s="206">
        <f ca="1">Taxes!BS14</f>
        <v>0</v>
      </c>
      <c r="CF72" s="206">
        <f ca="1">Taxes!BT14</f>
        <v>0</v>
      </c>
      <c r="CG72" s="206">
        <f ca="1">Taxes!BU14</f>
        <v>0</v>
      </c>
      <c r="CH72" s="206">
        <f ca="1">Taxes!BV14</f>
        <v>0</v>
      </c>
      <c r="CI72" s="206">
        <f ca="1">Taxes!BW14</f>
        <v>0</v>
      </c>
      <c r="CJ72" s="206">
        <f ca="1">Taxes!BX14</f>
        <v>0</v>
      </c>
      <c r="CK72" s="206">
        <f ca="1">Taxes!BY14</f>
        <v>0</v>
      </c>
      <c r="CL72" s="206">
        <f ca="1">Taxes!BZ14</f>
        <v>0</v>
      </c>
      <c r="CM72" s="206">
        <f ca="1">Taxes!CA14</f>
        <v>0</v>
      </c>
      <c r="CN72" s="206">
        <f ca="1">Taxes!CB14</f>
        <v>0</v>
      </c>
      <c r="CO72" s="206">
        <f ca="1">Taxes!CC14</f>
        <v>0</v>
      </c>
      <c r="CP72" s="206">
        <f ca="1">Taxes!CD14</f>
        <v>0</v>
      </c>
      <c r="CQ72" s="206">
        <f ca="1">Taxes!CE14</f>
        <v>0</v>
      </c>
      <c r="CR72" s="206">
        <f ca="1">Taxes!CF14</f>
        <v>0</v>
      </c>
      <c r="CS72" s="206">
        <f ca="1">Taxes!CG14</f>
        <v>0</v>
      </c>
      <c r="CT72" s="206">
        <f ca="1">Taxes!CH14</f>
        <v>0</v>
      </c>
      <c r="CU72" s="206">
        <f ca="1">Taxes!CI14</f>
        <v>0</v>
      </c>
      <c r="CV72" s="206">
        <f ca="1">Taxes!CJ14</f>
        <v>0</v>
      </c>
      <c r="CW72" s="206">
        <f ca="1">Taxes!CK14</f>
        <v>0</v>
      </c>
      <c r="CX72" s="206">
        <f ca="1">Taxes!CL14</f>
        <v>0</v>
      </c>
      <c r="CY72" s="206">
        <f ca="1">Taxes!CM14</f>
        <v>0</v>
      </c>
      <c r="CZ72" s="206">
        <f ca="1">Taxes!CN14</f>
        <v>0</v>
      </c>
      <c r="DA72" s="206">
        <f ca="1">Taxes!CO14</f>
        <v>0</v>
      </c>
      <c r="DB72" s="206">
        <f ca="1">Taxes!CP14</f>
        <v>0</v>
      </c>
      <c r="DC72" s="206">
        <f ca="1">Taxes!CQ14</f>
        <v>0</v>
      </c>
      <c r="DD72" s="206">
        <f ca="1">Taxes!CR14</f>
        <v>0</v>
      </c>
      <c r="DE72" s="206">
        <f ca="1">Taxes!CS14</f>
        <v>0</v>
      </c>
      <c r="DF72" s="206">
        <f ca="1">Taxes!CT14</f>
        <v>0</v>
      </c>
      <c r="DG72" s="206">
        <f ca="1">Taxes!CU14</f>
        <v>0</v>
      </c>
      <c r="DH72" s="206">
        <f ca="1">Taxes!CV14</f>
        <v>0</v>
      </c>
      <c r="DI72" s="206">
        <f ca="1">Taxes!CW14</f>
        <v>0</v>
      </c>
      <c r="DJ72" s="206">
        <f ca="1">Taxes!CX14</f>
        <v>0</v>
      </c>
      <c r="DK72" s="206">
        <f ca="1">Taxes!CY14</f>
        <v>0</v>
      </c>
      <c r="DL72" s="206">
        <f ca="1">Taxes!CZ14</f>
        <v>0</v>
      </c>
      <c r="DM72" s="206">
        <f ca="1">Taxes!DA14</f>
        <v>0</v>
      </c>
      <c r="DN72" s="206">
        <f ca="1">Taxes!DB14</f>
        <v>0</v>
      </c>
      <c r="DO72" s="206">
        <f ca="1">Taxes!DC14</f>
        <v>0</v>
      </c>
      <c r="DP72" s="206">
        <f ca="1">Taxes!DD14</f>
        <v>0</v>
      </c>
      <c r="DQ72" s="206">
        <f ca="1">Taxes!DE14</f>
        <v>0</v>
      </c>
      <c r="DR72" s="206">
        <f ca="1">Taxes!DF14</f>
        <v>0</v>
      </c>
      <c r="DS72" s="206">
        <f ca="1">Taxes!DG14</f>
        <v>0</v>
      </c>
      <c r="DT72" s="206">
        <f ca="1">Taxes!DH14</f>
        <v>0</v>
      </c>
      <c r="DU72" s="206">
        <f ca="1">Taxes!DI14</f>
        <v>0</v>
      </c>
      <c r="DV72" s="206">
        <f ca="1">Taxes!DJ14</f>
        <v>0</v>
      </c>
      <c r="DW72" s="206">
        <f ca="1">Taxes!DK14</f>
        <v>0</v>
      </c>
      <c r="DX72" s="206">
        <f ca="1">Taxes!DL14</f>
        <v>0</v>
      </c>
      <c r="DY72" s="206">
        <f ca="1">Taxes!DM14</f>
        <v>0</v>
      </c>
      <c r="DZ72" s="206">
        <f ca="1">Taxes!DN14</f>
        <v>0</v>
      </c>
      <c r="EA72" s="206">
        <f ca="1">Taxes!DO14</f>
        <v>0</v>
      </c>
      <c r="EB72" s="206">
        <f ca="1">Taxes!DP14</f>
        <v>0</v>
      </c>
      <c r="EC72" s="206">
        <f ca="1">Taxes!DQ14</f>
        <v>0</v>
      </c>
      <c r="ED72" s="206">
        <f ca="1">Taxes!DR14</f>
        <v>0</v>
      </c>
      <c r="EE72" s="206">
        <f ca="1">Taxes!DS14</f>
        <v>0</v>
      </c>
      <c r="EF72" s="206">
        <f ca="1">Taxes!DT14</f>
        <v>0</v>
      </c>
      <c r="EG72" s="206">
        <f ca="1">Taxes!DU14</f>
        <v>0</v>
      </c>
    </row>
    <row r="73" spans="1:137" ht="16.5" customHeight="1">
      <c r="A73" s="254"/>
      <c r="B73" s="260" t="s">
        <v>340</v>
      </c>
      <c r="C73" s="30" t="s">
        <v>430</v>
      </c>
      <c r="D73" s="79" t="s">
        <v>77</v>
      </c>
      <c r="E73" s="79"/>
      <c r="F73" s="261">
        <f t="shared" ca="1" si="52"/>
        <v>0</v>
      </c>
      <c r="G73" s="206">
        <f ca="1">SUMIF(Workflow!$R$6:$EG$6,Workflow!G$6,$R73:$EG73)</f>
        <v>0</v>
      </c>
      <c r="H73" s="206">
        <f ca="1">SUMIF(Workflow!$R$6:$EG$6,Workflow!H$6,$R73:$EG73)</f>
        <v>0</v>
      </c>
      <c r="I73" s="206">
        <f ca="1">SUMIF(Workflow!$R$6:$EG$6,Workflow!I$6,$R73:$EG73)</f>
        <v>0</v>
      </c>
      <c r="J73" s="206">
        <f ca="1">SUMIF(Workflow!$R$6:$EG$6,Workflow!J$6,$R73:$EG73)</f>
        <v>0</v>
      </c>
      <c r="K73" s="206">
        <f ca="1">SUMIF(Workflow!$R$6:$EG$6,Workflow!K$6,$R73:$EG73)</f>
        <v>0</v>
      </c>
      <c r="L73" s="206">
        <f ca="1">SUMIF(Workflow!$R$6:$EG$6,Workflow!L$6,$R73:$EG73)</f>
        <v>0</v>
      </c>
      <c r="M73" s="206">
        <f ca="1">SUMIF(Workflow!$R$6:$EG$6,Workflow!M$6,$R73:$EG73)</f>
        <v>0</v>
      </c>
      <c r="N73" s="206">
        <f ca="1">SUMIF(Workflow!$R$6:$EG$6,Workflow!N$6,$R73:$EG73)</f>
        <v>0</v>
      </c>
      <c r="O73" s="206">
        <f ca="1">SUMIF(Workflow!$R$6:$EG$6,Workflow!O$6,$R73:$EG73)</f>
        <v>0</v>
      </c>
      <c r="P73" s="206">
        <f ca="1">SUMIF(Workflow!$R$6:$EG$6,Workflow!P$6,$R73:$EG73)</f>
        <v>0</v>
      </c>
      <c r="Q73" s="21"/>
      <c r="R73" s="206">
        <f ca="1">Taxes!F16</f>
        <v>0</v>
      </c>
      <c r="S73" s="206">
        <f ca="1">Taxes!G16</f>
        <v>0</v>
      </c>
      <c r="T73" s="206">
        <f ca="1">Taxes!H16</f>
        <v>0</v>
      </c>
      <c r="U73" s="206">
        <f ca="1">Taxes!I16</f>
        <v>0</v>
      </c>
      <c r="V73" s="206">
        <f ca="1">Taxes!J16</f>
        <v>0</v>
      </c>
      <c r="W73" s="206">
        <f ca="1">Taxes!K16</f>
        <v>0</v>
      </c>
      <c r="X73" s="206">
        <f ca="1">Taxes!L16</f>
        <v>0</v>
      </c>
      <c r="Y73" s="206">
        <f ca="1">Taxes!M16</f>
        <v>0</v>
      </c>
      <c r="Z73" s="206">
        <f ca="1">Taxes!N16</f>
        <v>0</v>
      </c>
      <c r="AA73" s="206">
        <f ca="1">Taxes!O16</f>
        <v>0</v>
      </c>
      <c r="AB73" s="206">
        <f ca="1">Taxes!P16</f>
        <v>0</v>
      </c>
      <c r="AC73" s="206">
        <f ca="1">Taxes!Q16</f>
        <v>0</v>
      </c>
      <c r="AD73" s="206">
        <f ca="1">Taxes!R16</f>
        <v>0</v>
      </c>
      <c r="AE73" s="206">
        <f ca="1">Taxes!S16</f>
        <v>0</v>
      </c>
      <c r="AF73" s="206">
        <f ca="1">Taxes!T16</f>
        <v>0</v>
      </c>
      <c r="AG73" s="206">
        <f ca="1">Taxes!U16</f>
        <v>0</v>
      </c>
      <c r="AH73" s="206">
        <f ca="1">Taxes!V16</f>
        <v>0</v>
      </c>
      <c r="AI73" s="206">
        <f ca="1">Taxes!W16</f>
        <v>0</v>
      </c>
      <c r="AJ73" s="206">
        <f ca="1">Taxes!X16</f>
        <v>0</v>
      </c>
      <c r="AK73" s="206">
        <f ca="1">Taxes!Y16</f>
        <v>0</v>
      </c>
      <c r="AL73" s="206">
        <f ca="1">Taxes!Z16</f>
        <v>0</v>
      </c>
      <c r="AM73" s="206">
        <f ca="1">Taxes!AA16</f>
        <v>0</v>
      </c>
      <c r="AN73" s="206">
        <f ca="1">Taxes!AB16</f>
        <v>0</v>
      </c>
      <c r="AO73" s="206">
        <f ca="1">Taxes!AC16</f>
        <v>0</v>
      </c>
      <c r="AP73" s="206">
        <f ca="1">Taxes!AD16</f>
        <v>0</v>
      </c>
      <c r="AQ73" s="206">
        <f ca="1">Taxes!AE16</f>
        <v>0</v>
      </c>
      <c r="AR73" s="206">
        <f ca="1">Taxes!AF16</f>
        <v>0</v>
      </c>
      <c r="AS73" s="206">
        <f ca="1">Taxes!AG16</f>
        <v>0</v>
      </c>
      <c r="AT73" s="206">
        <f ca="1">Taxes!AH16</f>
        <v>0</v>
      </c>
      <c r="AU73" s="206">
        <f ca="1">Taxes!AI16</f>
        <v>0</v>
      </c>
      <c r="AV73" s="206">
        <f ca="1">Taxes!AJ16</f>
        <v>0</v>
      </c>
      <c r="AW73" s="206">
        <f ca="1">Taxes!AK16</f>
        <v>0</v>
      </c>
      <c r="AX73" s="206">
        <f ca="1">Taxes!AL16</f>
        <v>0</v>
      </c>
      <c r="AY73" s="206">
        <f ca="1">Taxes!AM16</f>
        <v>0</v>
      </c>
      <c r="AZ73" s="206">
        <f ca="1">Taxes!AN16</f>
        <v>0</v>
      </c>
      <c r="BA73" s="206">
        <f ca="1">Taxes!AO16</f>
        <v>0</v>
      </c>
      <c r="BB73" s="206">
        <f ca="1">Taxes!AP16</f>
        <v>0</v>
      </c>
      <c r="BC73" s="206">
        <f ca="1">Taxes!AQ16</f>
        <v>0</v>
      </c>
      <c r="BD73" s="206">
        <f ca="1">Taxes!AR16</f>
        <v>0</v>
      </c>
      <c r="BE73" s="206">
        <f ca="1">Taxes!AS16</f>
        <v>0</v>
      </c>
      <c r="BF73" s="206">
        <f ca="1">Taxes!AT16</f>
        <v>0</v>
      </c>
      <c r="BG73" s="206">
        <f ca="1">Taxes!AU16</f>
        <v>0</v>
      </c>
      <c r="BH73" s="206">
        <f ca="1">Taxes!AV16</f>
        <v>0</v>
      </c>
      <c r="BI73" s="206">
        <f ca="1">Taxes!AW16</f>
        <v>0</v>
      </c>
      <c r="BJ73" s="206">
        <f ca="1">Taxes!AX16</f>
        <v>0</v>
      </c>
      <c r="BK73" s="206">
        <f ca="1">Taxes!AY16</f>
        <v>0</v>
      </c>
      <c r="BL73" s="206">
        <f ca="1">Taxes!AZ16</f>
        <v>0</v>
      </c>
      <c r="BM73" s="206">
        <f ca="1">Taxes!BA16</f>
        <v>0</v>
      </c>
      <c r="BN73" s="206">
        <f ca="1">Taxes!BB16</f>
        <v>0</v>
      </c>
      <c r="BO73" s="206">
        <f ca="1">Taxes!BC16</f>
        <v>0</v>
      </c>
      <c r="BP73" s="206">
        <f ca="1">Taxes!BD16</f>
        <v>0</v>
      </c>
      <c r="BQ73" s="206">
        <f ca="1">Taxes!BE16</f>
        <v>0</v>
      </c>
      <c r="BR73" s="206">
        <f ca="1">Taxes!BF16</f>
        <v>0</v>
      </c>
      <c r="BS73" s="206">
        <f ca="1">Taxes!BG16</f>
        <v>0</v>
      </c>
      <c r="BT73" s="206">
        <f ca="1">Taxes!BH16</f>
        <v>0</v>
      </c>
      <c r="BU73" s="206">
        <f ca="1">Taxes!BI16</f>
        <v>0</v>
      </c>
      <c r="BV73" s="206">
        <f ca="1">Taxes!BJ16</f>
        <v>0</v>
      </c>
      <c r="BW73" s="206">
        <f ca="1">Taxes!BK16</f>
        <v>0</v>
      </c>
      <c r="BX73" s="206">
        <f ca="1">Taxes!BL16</f>
        <v>0</v>
      </c>
      <c r="BY73" s="206">
        <f ca="1">Taxes!BM16</f>
        <v>0</v>
      </c>
      <c r="BZ73" s="206">
        <f ca="1">Taxes!BN16</f>
        <v>0</v>
      </c>
      <c r="CA73" s="206">
        <f ca="1">Taxes!BO16</f>
        <v>0</v>
      </c>
      <c r="CB73" s="206">
        <f ca="1">Taxes!BP16</f>
        <v>0</v>
      </c>
      <c r="CC73" s="206">
        <f ca="1">Taxes!BQ16</f>
        <v>0</v>
      </c>
      <c r="CD73" s="206">
        <f ca="1">Taxes!BR16</f>
        <v>0</v>
      </c>
      <c r="CE73" s="206">
        <f ca="1">Taxes!BS16</f>
        <v>0</v>
      </c>
      <c r="CF73" s="206">
        <f ca="1">Taxes!BT16</f>
        <v>0</v>
      </c>
      <c r="CG73" s="206">
        <f ca="1">Taxes!BU16</f>
        <v>0</v>
      </c>
      <c r="CH73" s="206">
        <f ca="1">Taxes!BV16</f>
        <v>0</v>
      </c>
      <c r="CI73" s="206">
        <f ca="1">Taxes!BW16</f>
        <v>0</v>
      </c>
      <c r="CJ73" s="206">
        <f ca="1">Taxes!BX16</f>
        <v>0</v>
      </c>
      <c r="CK73" s="206">
        <f ca="1">Taxes!BY16</f>
        <v>0</v>
      </c>
      <c r="CL73" s="206">
        <f ca="1">Taxes!BZ16</f>
        <v>0</v>
      </c>
      <c r="CM73" s="206">
        <f ca="1">Taxes!CA16</f>
        <v>0</v>
      </c>
      <c r="CN73" s="206">
        <f ca="1">Taxes!CB16</f>
        <v>0</v>
      </c>
      <c r="CO73" s="206">
        <f ca="1">Taxes!CC16</f>
        <v>0</v>
      </c>
      <c r="CP73" s="206">
        <f ca="1">Taxes!CD16</f>
        <v>0</v>
      </c>
      <c r="CQ73" s="206">
        <f ca="1">Taxes!CE16</f>
        <v>0</v>
      </c>
      <c r="CR73" s="206">
        <f ca="1">Taxes!CF16</f>
        <v>0</v>
      </c>
      <c r="CS73" s="206">
        <f ca="1">Taxes!CG16</f>
        <v>0</v>
      </c>
      <c r="CT73" s="206">
        <f ca="1">Taxes!CH16</f>
        <v>0</v>
      </c>
      <c r="CU73" s="206">
        <f ca="1">Taxes!CI16</f>
        <v>0</v>
      </c>
      <c r="CV73" s="206">
        <f ca="1">Taxes!CJ16</f>
        <v>0</v>
      </c>
      <c r="CW73" s="206">
        <f ca="1">Taxes!CK16</f>
        <v>0</v>
      </c>
      <c r="CX73" s="206">
        <f ca="1">Taxes!CL16</f>
        <v>0</v>
      </c>
      <c r="CY73" s="206">
        <f ca="1">Taxes!CM16</f>
        <v>0</v>
      </c>
      <c r="CZ73" s="206">
        <f ca="1">Taxes!CN16</f>
        <v>0</v>
      </c>
      <c r="DA73" s="206">
        <f ca="1">Taxes!CO16</f>
        <v>0</v>
      </c>
      <c r="DB73" s="206">
        <f ca="1">Taxes!CP16</f>
        <v>0</v>
      </c>
      <c r="DC73" s="206">
        <f ca="1">Taxes!CQ16</f>
        <v>0</v>
      </c>
      <c r="DD73" s="206">
        <f ca="1">Taxes!CR16</f>
        <v>0</v>
      </c>
      <c r="DE73" s="206">
        <f ca="1">Taxes!CS16</f>
        <v>0</v>
      </c>
      <c r="DF73" s="206">
        <f ca="1">Taxes!CT16</f>
        <v>0</v>
      </c>
      <c r="DG73" s="206">
        <f ca="1">Taxes!CU16</f>
        <v>0</v>
      </c>
      <c r="DH73" s="206">
        <f ca="1">Taxes!CV16</f>
        <v>0</v>
      </c>
      <c r="DI73" s="206">
        <f ca="1">Taxes!CW16</f>
        <v>0</v>
      </c>
      <c r="DJ73" s="206">
        <f ca="1">Taxes!CX16</f>
        <v>0</v>
      </c>
      <c r="DK73" s="206">
        <f ca="1">Taxes!CY16</f>
        <v>0</v>
      </c>
      <c r="DL73" s="206">
        <f ca="1">Taxes!CZ16</f>
        <v>0</v>
      </c>
      <c r="DM73" s="206">
        <f ca="1">Taxes!DA16</f>
        <v>0</v>
      </c>
      <c r="DN73" s="206">
        <f ca="1">Taxes!DB16</f>
        <v>0</v>
      </c>
      <c r="DO73" s="206">
        <f ca="1">Taxes!DC16</f>
        <v>0</v>
      </c>
      <c r="DP73" s="206">
        <f ca="1">Taxes!DD16</f>
        <v>0</v>
      </c>
      <c r="DQ73" s="206">
        <f ca="1">Taxes!DE16</f>
        <v>0</v>
      </c>
      <c r="DR73" s="206">
        <f ca="1">Taxes!DF16</f>
        <v>0</v>
      </c>
      <c r="DS73" s="206">
        <f ca="1">Taxes!DG16</f>
        <v>0</v>
      </c>
      <c r="DT73" s="206">
        <f ca="1">Taxes!DH16</f>
        <v>0</v>
      </c>
      <c r="DU73" s="206">
        <f ca="1">Taxes!DI16</f>
        <v>0</v>
      </c>
      <c r="DV73" s="206">
        <f ca="1">Taxes!DJ16</f>
        <v>0</v>
      </c>
      <c r="DW73" s="206">
        <f ca="1">Taxes!DK16</f>
        <v>0</v>
      </c>
      <c r="DX73" s="206">
        <f ca="1">Taxes!DL16</f>
        <v>0</v>
      </c>
      <c r="DY73" s="206">
        <f ca="1">Taxes!DM16</f>
        <v>0</v>
      </c>
      <c r="DZ73" s="206">
        <f ca="1">Taxes!DN16</f>
        <v>0</v>
      </c>
      <c r="EA73" s="206">
        <f ca="1">Taxes!DO16</f>
        <v>0</v>
      </c>
      <c r="EB73" s="206">
        <f ca="1">Taxes!DP16</f>
        <v>0</v>
      </c>
      <c r="EC73" s="206">
        <f ca="1">Taxes!DQ16</f>
        <v>0</v>
      </c>
      <c r="ED73" s="206">
        <f ca="1">Taxes!DR16</f>
        <v>0</v>
      </c>
      <c r="EE73" s="206">
        <f ca="1">Taxes!DS16</f>
        <v>0</v>
      </c>
      <c r="EF73" s="206">
        <f ca="1">Taxes!DT16</f>
        <v>0</v>
      </c>
      <c r="EG73" s="206">
        <f ca="1">Taxes!DU16</f>
        <v>0</v>
      </c>
    </row>
    <row r="74" spans="1:137" ht="11.25" customHeight="1">
      <c r="A74" s="254"/>
      <c r="B74" s="254"/>
      <c r="C74" s="30"/>
      <c r="D74" s="79"/>
      <c r="E74" s="79"/>
      <c r="F74" s="261"/>
      <c r="G74" s="206"/>
      <c r="H74" s="206"/>
      <c r="I74" s="206"/>
      <c r="J74" s="206"/>
      <c r="K74" s="206"/>
      <c r="L74" s="206"/>
      <c r="M74" s="206"/>
      <c r="N74" s="206"/>
      <c r="O74" s="206"/>
      <c r="P74" s="206"/>
      <c r="Q74" s="21"/>
      <c r="R74" s="206"/>
      <c r="S74" s="206"/>
      <c r="T74" s="206"/>
      <c r="U74" s="206"/>
      <c r="V74" s="206"/>
      <c r="W74" s="206"/>
      <c r="X74" s="206"/>
      <c r="Y74" s="206"/>
      <c r="Z74" s="206"/>
      <c r="AA74" s="206"/>
      <c r="AB74" s="206"/>
      <c r="AC74" s="206"/>
      <c r="AD74" s="206"/>
      <c r="AE74" s="206"/>
      <c r="AF74" s="206"/>
      <c r="AG74" s="206"/>
      <c r="AH74" s="206"/>
      <c r="AI74" s="206"/>
      <c r="AJ74" s="206"/>
      <c r="AK74" s="206"/>
      <c r="AL74" s="206"/>
      <c r="AM74" s="206"/>
      <c r="AN74" s="206"/>
      <c r="AO74" s="206"/>
      <c r="AP74" s="206"/>
      <c r="AQ74" s="206"/>
      <c r="AR74" s="206"/>
      <c r="AS74" s="206"/>
      <c r="AT74" s="206"/>
      <c r="AU74" s="206"/>
      <c r="AV74" s="206"/>
      <c r="AW74" s="206"/>
      <c r="AX74" s="206"/>
      <c r="AY74" s="206"/>
      <c r="AZ74" s="206"/>
      <c r="BA74" s="206"/>
      <c r="BB74" s="206"/>
      <c r="BC74" s="206"/>
      <c r="BD74" s="206"/>
      <c r="BE74" s="206"/>
      <c r="BF74" s="206"/>
      <c r="BG74" s="206"/>
      <c r="BH74" s="206"/>
      <c r="BI74" s="206"/>
      <c r="BJ74" s="206"/>
      <c r="BK74" s="206"/>
      <c r="BL74" s="206"/>
      <c r="BM74" s="206"/>
      <c r="BN74" s="206"/>
      <c r="BO74" s="206"/>
      <c r="BP74" s="206"/>
      <c r="BQ74" s="206"/>
      <c r="BR74" s="206"/>
      <c r="BS74" s="206"/>
      <c r="BT74" s="206"/>
      <c r="BU74" s="206"/>
      <c r="BV74" s="206"/>
      <c r="BW74" s="206"/>
      <c r="BX74" s="206"/>
      <c r="BY74" s="206"/>
      <c r="BZ74" s="206"/>
      <c r="CA74" s="206"/>
      <c r="CB74" s="206"/>
      <c r="CC74" s="206"/>
      <c r="CD74" s="206"/>
      <c r="CE74" s="206"/>
      <c r="CF74" s="206"/>
      <c r="CG74" s="206"/>
      <c r="CH74" s="206"/>
      <c r="CI74" s="206"/>
      <c r="CJ74" s="206"/>
      <c r="CK74" s="206"/>
      <c r="CL74" s="206"/>
      <c r="CM74" s="206"/>
      <c r="CN74" s="206"/>
      <c r="CO74" s="206"/>
      <c r="CP74" s="206"/>
      <c r="CQ74" s="206"/>
      <c r="CR74" s="206"/>
      <c r="CS74" s="206"/>
      <c r="CT74" s="206"/>
      <c r="CU74" s="206"/>
      <c r="CV74" s="206"/>
      <c r="CW74" s="206"/>
      <c r="CX74" s="206"/>
      <c r="CY74" s="206"/>
      <c r="CZ74" s="206"/>
      <c r="DA74" s="206"/>
      <c r="DB74" s="206"/>
      <c r="DC74" s="206"/>
      <c r="DD74" s="206"/>
      <c r="DE74" s="206"/>
      <c r="DF74" s="206"/>
      <c r="DG74" s="206"/>
      <c r="DH74" s="206"/>
      <c r="DI74" s="206"/>
      <c r="DJ74" s="206"/>
      <c r="DK74" s="206"/>
      <c r="DL74" s="206"/>
      <c r="DM74" s="206"/>
      <c r="DN74" s="206"/>
      <c r="DO74" s="206"/>
      <c r="DP74" s="206"/>
      <c r="DQ74" s="206"/>
      <c r="DR74" s="206"/>
      <c r="DS74" s="206"/>
      <c r="DT74" s="206"/>
      <c r="DU74" s="206"/>
      <c r="DV74" s="206"/>
      <c r="DW74" s="206"/>
      <c r="DX74" s="206"/>
      <c r="DY74" s="206"/>
      <c r="DZ74" s="206"/>
      <c r="EA74" s="206"/>
      <c r="EB74" s="206"/>
      <c r="EC74" s="206"/>
      <c r="ED74" s="206"/>
      <c r="EE74" s="206"/>
      <c r="EF74" s="206"/>
      <c r="EG74" s="206"/>
    </row>
    <row r="75" spans="1:137" ht="16.5" customHeight="1">
      <c r="A75" s="21"/>
      <c r="B75" s="257" t="s">
        <v>340</v>
      </c>
      <c r="C75" s="157" t="s">
        <v>352</v>
      </c>
      <c r="D75" s="134" t="s">
        <v>77</v>
      </c>
      <c r="E75" s="95"/>
      <c r="F75" s="258">
        <f t="shared" ref="F75:F77" ca="1" si="57">SUM(G75:P75)</f>
        <v>-1199.5524327648063</v>
      </c>
      <c r="G75" s="259">
        <f ca="1">SUMIF(Workflow!$R$6:$EG$6,Workflow!G$6,$R75:$EG75)</f>
        <v>-99.999999999999986</v>
      </c>
      <c r="H75" s="259">
        <f ca="1">SUMIF(Workflow!$R$6:$EG$6,Workflow!H$6,$R75:$EG75)</f>
        <v>-103.89999999999999</v>
      </c>
      <c r="I75" s="259">
        <f ca="1">SUMIF(Workflow!$R$6:$EG$6,Workflow!I$6,$R75:$EG75)</f>
        <v>-108.056</v>
      </c>
      <c r="J75" s="259">
        <f ca="1">SUMIF(Workflow!$R$6:$EG$6,Workflow!J$6,$R75:$EG75)</f>
        <v>-112.37823999999999</v>
      </c>
      <c r="K75" s="259">
        <f ca="1">SUMIF(Workflow!$R$6:$EG$6,Workflow!K$6,$R75:$EG75)</f>
        <v>-116.87336959999998</v>
      </c>
      <c r="L75" s="259">
        <f ca="1">SUMIF(Workflow!$R$6:$EG$6,Workflow!L$6,$R75:$EG75)</f>
        <v>-121.54830438400002</v>
      </c>
      <c r="M75" s="259">
        <f ca="1">SUMIF(Workflow!$R$6:$EG$6,Workflow!M$6,$R75:$EG75)</f>
        <v>-126.41023655936004</v>
      </c>
      <c r="N75" s="259">
        <f ca="1">SUMIF(Workflow!$R$6:$EG$6,Workflow!N$6,$R75:$EG75)</f>
        <v>-131.46664602173445</v>
      </c>
      <c r="O75" s="259">
        <f ca="1">SUMIF(Workflow!$R$6:$EG$6,Workflow!O$6,$R75:$EG75)</f>
        <v>-136.7253118626038</v>
      </c>
      <c r="P75" s="259">
        <f ca="1">SUMIF(Workflow!$R$6:$EG$6,Workflow!P$6,$R75:$EG75)</f>
        <v>-142.19432433710793</v>
      </c>
      <c r="Q75" s="21"/>
      <c r="R75" s="259">
        <f t="shared" ref="R75:EG75" ca="1" si="58">SUM(R76:R77)</f>
        <v>-8.3333333333333339</v>
      </c>
      <c r="S75" s="259">
        <f t="shared" ca="1" si="58"/>
        <v>-8.3333333333333339</v>
      </c>
      <c r="T75" s="259">
        <f t="shared" ca="1" si="58"/>
        <v>-8.3333333333333339</v>
      </c>
      <c r="U75" s="259">
        <f t="shared" ca="1" si="58"/>
        <v>-8.3333333333333339</v>
      </c>
      <c r="V75" s="259">
        <f t="shared" ca="1" si="58"/>
        <v>-8.3333333333333339</v>
      </c>
      <c r="W75" s="259">
        <f t="shared" ca="1" si="58"/>
        <v>-8.3333333333333339</v>
      </c>
      <c r="X75" s="259">
        <f t="shared" ca="1" si="58"/>
        <v>-8.3333333333333339</v>
      </c>
      <c r="Y75" s="259">
        <f t="shared" ca="1" si="58"/>
        <v>-8.3333333333333339</v>
      </c>
      <c r="Z75" s="259">
        <f t="shared" ca="1" si="58"/>
        <v>-8.3333333333333339</v>
      </c>
      <c r="AA75" s="259">
        <f t="shared" ca="1" si="58"/>
        <v>-8.3333333333333339</v>
      </c>
      <c r="AB75" s="259">
        <f t="shared" ca="1" si="58"/>
        <v>-8.3333333333333339</v>
      </c>
      <c r="AC75" s="259">
        <f t="shared" ca="1" si="58"/>
        <v>-8.3333333333333339</v>
      </c>
      <c r="AD75" s="259">
        <f t="shared" ca="1" si="58"/>
        <v>-8.6583333333333332</v>
      </c>
      <c r="AE75" s="259">
        <f t="shared" ca="1" si="58"/>
        <v>-8.6583333333333332</v>
      </c>
      <c r="AF75" s="259">
        <f t="shared" ca="1" si="58"/>
        <v>-8.6583333333333332</v>
      </c>
      <c r="AG75" s="259">
        <f t="shared" ca="1" si="58"/>
        <v>-8.6583333333333332</v>
      </c>
      <c r="AH75" s="259">
        <f t="shared" ca="1" si="58"/>
        <v>-8.6583333333333332</v>
      </c>
      <c r="AI75" s="259">
        <f t="shared" ca="1" si="58"/>
        <v>-8.6583333333333332</v>
      </c>
      <c r="AJ75" s="259">
        <f t="shared" ca="1" si="58"/>
        <v>-8.6583333333333332</v>
      </c>
      <c r="AK75" s="259">
        <f t="shared" ca="1" si="58"/>
        <v>-8.6583333333333332</v>
      </c>
      <c r="AL75" s="259">
        <f t="shared" ca="1" si="58"/>
        <v>-8.6583333333333332</v>
      </c>
      <c r="AM75" s="259">
        <f t="shared" ca="1" si="58"/>
        <v>-8.6583333333333332</v>
      </c>
      <c r="AN75" s="259">
        <f t="shared" ca="1" si="58"/>
        <v>-8.6583333333333332</v>
      </c>
      <c r="AO75" s="259">
        <f t="shared" ca="1" si="58"/>
        <v>-8.6583333333333332</v>
      </c>
      <c r="AP75" s="259">
        <f t="shared" ca="1" si="58"/>
        <v>-9.004666666666667</v>
      </c>
      <c r="AQ75" s="259">
        <f t="shared" ca="1" si="58"/>
        <v>-9.004666666666667</v>
      </c>
      <c r="AR75" s="259">
        <f t="shared" ca="1" si="58"/>
        <v>-9.004666666666667</v>
      </c>
      <c r="AS75" s="259">
        <f t="shared" ca="1" si="58"/>
        <v>-9.004666666666667</v>
      </c>
      <c r="AT75" s="259">
        <f t="shared" ca="1" si="58"/>
        <v>-9.004666666666667</v>
      </c>
      <c r="AU75" s="259">
        <f t="shared" ca="1" si="58"/>
        <v>-9.004666666666667</v>
      </c>
      <c r="AV75" s="259">
        <f t="shared" ca="1" si="58"/>
        <v>-9.004666666666667</v>
      </c>
      <c r="AW75" s="259">
        <f t="shared" ca="1" si="58"/>
        <v>-9.004666666666667</v>
      </c>
      <c r="AX75" s="259">
        <f t="shared" ca="1" si="58"/>
        <v>-9.004666666666667</v>
      </c>
      <c r="AY75" s="259">
        <f t="shared" ca="1" si="58"/>
        <v>-9.004666666666667</v>
      </c>
      <c r="AZ75" s="259">
        <f t="shared" ca="1" si="58"/>
        <v>-9.004666666666667</v>
      </c>
      <c r="BA75" s="259">
        <f t="shared" ca="1" si="58"/>
        <v>-9.004666666666667</v>
      </c>
      <c r="BB75" s="259">
        <f t="shared" ca="1" si="58"/>
        <v>-9.3648533333333344</v>
      </c>
      <c r="BC75" s="259">
        <f t="shared" ca="1" si="58"/>
        <v>-9.3648533333333344</v>
      </c>
      <c r="BD75" s="259">
        <f t="shared" ca="1" si="58"/>
        <v>-9.3648533333333344</v>
      </c>
      <c r="BE75" s="259">
        <f t="shared" ca="1" si="58"/>
        <v>-9.3648533333333344</v>
      </c>
      <c r="BF75" s="259">
        <f t="shared" ca="1" si="58"/>
        <v>-9.3648533333333344</v>
      </c>
      <c r="BG75" s="259">
        <f t="shared" ca="1" si="58"/>
        <v>-9.3648533333333344</v>
      </c>
      <c r="BH75" s="259">
        <f t="shared" ca="1" si="58"/>
        <v>-9.3648533333333344</v>
      </c>
      <c r="BI75" s="259">
        <f t="shared" ca="1" si="58"/>
        <v>-9.3648533333333344</v>
      </c>
      <c r="BJ75" s="259">
        <f t="shared" ca="1" si="58"/>
        <v>-9.3648533333333344</v>
      </c>
      <c r="BK75" s="259">
        <f t="shared" ca="1" si="58"/>
        <v>-9.3648533333333344</v>
      </c>
      <c r="BL75" s="259">
        <f t="shared" ca="1" si="58"/>
        <v>-9.3648533333333344</v>
      </c>
      <c r="BM75" s="259">
        <f t="shared" ca="1" si="58"/>
        <v>-9.3648533333333344</v>
      </c>
      <c r="BN75" s="259">
        <f t="shared" ca="1" si="58"/>
        <v>-9.7394474666666664</v>
      </c>
      <c r="BO75" s="259">
        <f t="shared" ca="1" si="58"/>
        <v>-9.7394474666666664</v>
      </c>
      <c r="BP75" s="259">
        <f t="shared" ca="1" si="58"/>
        <v>-9.7394474666666664</v>
      </c>
      <c r="BQ75" s="259">
        <f t="shared" ca="1" si="58"/>
        <v>-9.7394474666666664</v>
      </c>
      <c r="BR75" s="259">
        <f t="shared" ca="1" si="58"/>
        <v>-9.7394474666666664</v>
      </c>
      <c r="BS75" s="259">
        <f t="shared" ca="1" si="58"/>
        <v>-9.7394474666666664</v>
      </c>
      <c r="BT75" s="259">
        <f t="shared" ca="1" si="58"/>
        <v>-9.7394474666666664</v>
      </c>
      <c r="BU75" s="259">
        <f t="shared" ca="1" si="58"/>
        <v>-9.7394474666666664</v>
      </c>
      <c r="BV75" s="259">
        <f t="shared" ca="1" si="58"/>
        <v>-9.7394474666666664</v>
      </c>
      <c r="BW75" s="259">
        <f t="shared" ca="1" si="58"/>
        <v>-9.7394474666666664</v>
      </c>
      <c r="BX75" s="259">
        <f t="shared" ca="1" si="58"/>
        <v>-9.7394474666666664</v>
      </c>
      <c r="BY75" s="259">
        <f t="shared" ca="1" si="58"/>
        <v>-9.7394474666666664</v>
      </c>
      <c r="BZ75" s="259">
        <f t="shared" ca="1" si="58"/>
        <v>-10.129025365333336</v>
      </c>
      <c r="CA75" s="259">
        <f t="shared" ca="1" si="58"/>
        <v>-10.129025365333336</v>
      </c>
      <c r="CB75" s="259">
        <f t="shared" ca="1" si="58"/>
        <v>-10.129025365333336</v>
      </c>
      <c r="CC75" s="259">
        <f t="shared" ca="1" si="58"/>
        <v>-10.129025365333336</v>
      </c>
      <c r="CD75" s="259">
        <f t="shared" ca="1" si="58"/>
        <v>-10.129025365333336</v>
      </c>
      <c r="CE75" s="259">
        <f t="shared" ca="1" si="58"/>
        <v>-10.129025365333336</v>
      </c>
      <c r="CF75" s="259">
        <f t="shared" ca="1" si="58"/>
        <v>-10.129025365333336</v>
      </c>
      <c r="CG75" s="259">
        <f t="shared" ca="1" si="58"/>
        <v>-10.129025365333336</v>
      </c>
      <c r="CH75" s="259">
        <f t="shared" ca="1" si="58"/>
        <v>-10.129025365333336</v>
      </c>
      <c r="CI75" s="259">
        <f t="shared" ca="1" si="58"/>
        <v>-10.129025365333336</v>
      </c>
      <c r="CJ75" s="259">
        <f t="shared" ca="1" si="58"/>
        <v>-10.129025365333336</v>
      </c>
      <c r="CK75" s="259">
        <f t="shared" ca="1" si="58"/>
        <v>-10.129025365333336</v>
      </c>
      <c r="CL75" s="259">
        <f t="shared" ca="1" si="58"/>
        <v>-10.534186379946668</v>
      </c>
      <c r="CM75" s="259">
        <f t="shared" ca="1" si="58"/>
        <v>-10.534186379946668</v>
      </c>
      <c r="CN75" s="259">
        <f t="shared" ca="1" si="58"/>
        <v>-10.534186379946668</v>
      </c>
      <c r="CO75" s="259">
        <f t="shared" ca="1" si="58"/>
        <v>-10.534186379946668</v>
      </c>
      <c r="CP75" s="259">
        <f t="shared" ca="1" si="58"/>
        <v>-10.534186379946668</v>
      </c>
      <c r="CQ75" s="259">
        <f t="shared" ca="1" si="58"/>
        <v>-10.534186379946668</v>
      </c>
      <c r="CR75" s="259">
        <f t="shared" ca="1" si="58"/>
        <v>-10.534186379946668</v>
      </c>
      <c r="CS75" s="259">
        <f t="shared" ca="1" si="58"/>
        <v>-10.534186379946668</v>
      </c>
      <c r="CT75" s="259">
        <f t="shared" ca="1" si="58"/>
        <v>-10.534186379946668</v>
      </c>
      <c r="CU75" s="259">
        <f t="shared" ca="1" si="58"/>
        <v>-10.534186379946668</v>
      </c>
      <c r="CV75" s="259">
        <f t="shared" ca="1" si="58"/>
        <v>-10.534186379946668</v>
      </c>
      <c r="CW75" s="259">
        <f t="shared" ca="1" si="58"/>
        <v>-10.534186379946668</v>
      </c>
      <c r="CX75" s="259">
        <f t="shared" ca="1" si="58"/>
        <v>-10.955553835144535</v>
      </c>
      <c r="CY75" s="259">
        <f t="shared" ca="1" si="58"/>
        <v>-10.955553835144535</v>
      </c>
      <c r="CZ75" s="259">
        <f t="shared" ca="1" si="58"/>
        <v>-10.955553835144535</v>
      </c>
      <c r="DA75" s="259">
        <f t="shared" ca="1" si="58"/>
        <v>-10.955553835144535</v>
      </c>
      <c r="DB75" s="259">
        <f t="shared" ca="1" si="58"/>
        <v>-10.955553835144535</v>
      </c>
      <c r="DC75" s="259">
        <f t="shared" ca="1" si="58"/>
        <v>-10.955553835144535</v>
      </c>
      <c r="DD75" s="259">
        <f t="shared" ca="1" si="58"/>
        <v>-10.955553835144535</v>
      </c>
      <c r="DE75" s="259">
        <f t="shared" ca="1" si="58"/>
        <v>-10.955553835144535</v>
      </c>
      <c r="DF75" s="259">
        <f t="shared" ca="1" si="58"/>
        <v>-10.955553835144535</v>
      </c>
      <c r="DG75" s="259">
        <f t="shared" ca="1" si="58"/>
        <v>-10.955553835144535</v>
      </c>
      <c r="DH75" s="259">
        <f t="shared" ca="1" si="58"/>
        <v>-10.955553835144535</v>
      </c>
      <c r="DI75" s="259">
        <f t="shared" ca="1" si="58"/>
        <v>-10.955553835144535</v>
      </c>
      <c r="DJ75" s="259">
        <f t="shared" ca="1" si="58"/>
        <v>-11.393775988550317</v>
      </c>
      <c r="DK75" s="259">
        <f t="shared" ca="1" si="58"/>
        <v>-11.393775988550317</v>
      </c>
      <c r="DL75" s="259">
        <f t="shared" ca="1" si="58"/>
        <v>-11.393775988550317</v>
      </c>
      <c r="DM75" s="259">
        <f t="shared" ca="1" si="58"/>
        <v>-11.393775988550317</v>
      </c>
      <c r="DN75" s="259">
        <f t="shared" ca="1" si="58"/>
        <v>-11.393775988550317</v>
      </c>
      <c r="DO75" s="259">
        <f t="shared" ca="1" si="58"/>
        <v>-11.393775988550317</v>
      </c>
      <c r="DP75" s="259">
        <f t="shared" ca="1" si="58"/>
        <v>-11.393775988550317</v>
      </c>
      <c r="DQ75" s="259">
        <f t="shared" ca="1" si="58"/>
        <v>-11.393775988550317</v>
      </c>
      <c r="DR75" s="259">
        <f t="shared" ca="1" si="58"/>
        <v>-11.393775988550317</v>
      </c>
      <c r="DS75" s="259">
        <f t="shared" ca="1" si="58"/>
        <v>-11.393775988550317</v>
      </c>
      <c r="DT75" s="259">
        <f t="shared" ca="1" si="58"/>
        <v>-11.393775988550317</v>
      </c>
      <c r="DU75" s="259">
        <f t="shared" ca="1" si="58"/>
        <v>-11.393775988550317</v>
      </c>
      <c r="DV75" s="259">
        <f t="shared" ca="1" si="58"/>
        <v>-11.84952702809233</v>
      </c>
      <c r="DW75" s="259">
        <f t="shared" ca="1" si="58"/>
        <v>-11.84952702809233</v>
      </c>
      <c r="DX75" s="259">
        <f t="shared" ca="1" si="58"/>
        <v>-11.84952702809233</v>
      </c>
      <c r="DY75" s="259">
        <f t="shared" ca="1" si="58"/>
        <v>-11.84952702809233</v>
      </c>
      <c r="DZ75" s="259">
        <f t="shared" ca="1" si="58"/>
        <v>-11.84952702809233</v>
      </c>
      <c r="EA75" s="259">
        <f t="shared" ca="1" si="58"/>
        <v>-11.84952702809233</v>
      </c>
      <c r="EB75" s="259">
        <f t="shared" ca="1" si="58"/>
        <v>-11.84952702809233</v>
      </c>
      <c r="EC75" s="259">
        <f t="shared" ca="1" si="58"/>
        <v>-11.84952702809233</v>
      </c>
      <c r="ED75" s="259">
        <f t="shared" ca="1" si="58"/>
        <v>-11.84952702809233</v>
      </c>
      <c r="EE75" s="259">
        <f t="shared" ca="1" si="58"/>
        <v>-11.84952702809233</v>
      </c>
      <c r="EF75" s="259">
        <f t="shared" ca="1" si="58"/>
        <v>-11.84952702809233</v>
      </c>
      <c r="EG75" s="259">
        <f t="shared" ca="1" si="58"/>
        <v>-11.84952702809233</v>
      </c>
    </row>
    <row r="76" spans="1:137" ht="16.5" customHeight="1">
      <c r="A76" s="21"/>
      <c r="B76" s="260" t="s">
        <v>340</v>
      </c>
      <c r="C76" s="72" t="s">
        <v>462</v>
      </c>
      <c r="D76" s="79" t="s">
        <v>77</v>
      </c>
      <c r="E76" s="79"/>
      <c r="F76" s="261">
        <f ca="1">SUM(G76:P76)</f>
        <v>-1199.5524327648063</v>
      </c>
      <c r="G76" s="206">
        <f ca="1">SUMIF(Workflow!$R$6:$EG$6,Workflow!G$6,$R76:$EG76)</f>
        <v>-99.999999999999986</v>
      </c>
      <c r="H76" s="206">
        <f ca="1">SUMIF(Workflow!$R$6:$EG$6,Workflow!H$6,$R76:$EG76)</f>
        <v>-103.89999999999999</v>
      </c>
      <c r="I76" s="206">
        <f ca="1">SUMIF(Workflow!$R$6:$EG$6,Workflow!I$6,$R76:$EG76)</f>
        <v>-108.056</v>
      </c>
      <c r="J76" s="206">
        <f ca="1">SUMIF(Workflow!$R$6:$EG$6,Workflow!J$6,$R76:$EG76)</f>
        <v>-112.37823999999999</v>
      </c>
      <c r="K76" s="206">
        <f ca="1">SUMIF(Workflow!$R$6:$EG$6,Workflow!K$6,$R76:$EG76)</f>
        <v>-116.87336959999998</v>
      </c>
      <c r="L76" s="206">
        <f ca="1">SUMIF(Workflow!$R$6:$EG$6,Workflow!L$6,$R76:$EG76)</f>
        <v>-121.54830438400002</v>
      </c>
      <c r="M76" s="206">
        <f ca="1">SUMIF(Workflow!$R$6:$EG$6,Workflow!M$6,$R76:$EG76)</f>
        <v>-126.41023655936004</v>
      </c>
      <c r="N76" s="206">
        <f ca="1">SUMIF(Workflow!$R$6:$EG$6,Workflow!N$6,$R76:$EG76)</f>
        <v>-131.46664602173445</v>
      </c>
      <c r="O76" s="206">
        <f ca="1">SUMIF(Workflow!$R$6:$EG$6,Workflow!O$6,$R76:$EG76)</f>
        <v>-136.7253118626038</v>
      </c>
      <c r="P76" s="206">
        <f ca="1">SUMIF(Workflow!$R$6:$EG$6,Workflow!P$6,$R76:$EG76)</f>
        <v>-142.19432433710793</v>
      </c>
      <c r="Q76" s="21"/>
      <c r="R76" s="206">
        <f ca="1">-(Costs!F52+Workflow!R77)</f>
        <v>-8.3333333333333339</v>
      </c>
      <c r="S76" s="206">
        <f ca="1">-(Costs!G52+Workflow!S77)</f>
        <v>-8.3333333333333339</v>
      </c>
      <c r="T76" s="206">
        <f ca="1">-(Costs!H52+Workflow!T77)</f>
        <v>-8.3333333333333339</v>
      </c>
      <c r="U76" s="206">
        <f ca="1">-(Costs!I52+Workflow!U77)</f>
        <v>-8.3333333333333339</v>
      </c>
      <c r="V76" s="206">
        <f ca="1">-(Costs!J52+Workflow!V77)</f>
        <v>-8.3333333333333339</v>
      </c>
      <c r="W76" s="206">
        <f ca="1">-(Costs!K52+Workflow!W77)</f>
        <v>-8.3333333333333339</v>
      </c>
      <c r="X76" s="206">
        <f ca="1">-(Costs!L52+Workflow!X77)</f>
        <v>-8.3333333333333339</v>
      </c>
      <c r="Y76" s="206">
        <f ca="1">-(Costs!M52+Workflow!Y77)</f>
        <v>-8.3333333333333339</v>
      </c>
      <c r="Z76" s="206">
        <f ca="1">-(Costs!N52+Workflow!Z77)</f>
        <v>-8.3333333333333339</v>
      </c>
      <c r="AA76" s="206">
        <f ca="1">-(Costs!O52+Workflow!AA77)</f>
        <v>-8.3333333333333339</v>
      </c>
      <c r="AB76" s="206">
        <f ca="1">-(Costs!P52+Workflow!AB77)</f>
        <v>-8.3333333333333339</v>
      </c>
      <c r="AC76" s="206">
        <f ca="1">-(Costs!Q52+Workflow!AC77)</f>
        <v>-8.3333333333333339</v>
      </c>
      <c r="AD76" s="206">
        <f ca="1">-(Costs!R52+Workflow!AD77)</f>
        <v>-8.6583333333333332</v>
      </c>
      <c r="AE76" s="206">
        <f ca="1">-(Costs!S52+Workflow!AE77)</f>
        <v>-8.6583333333333332</v>
      </c>
      <c r="AF76" s="206">
        <f ca="1">-(Costs!T52+Workflow!AF77)</f>
        <v>-8.6583333333333332</v>
      </c>
      <c r="AG76" s="206">
        <f ca="1">-(Costs!U52+Workflow!AG77)</f>
        <v>-8.6583333333333332</v>
      </c>
      <c r="AH76" s="206">
        <f ca="1">-(Costs!V52+Workflow!AH77)</f>
        <v>-8.6583333333333332</v>
      </c>
      <c r="AI76" s="206">
        <f ca="1">-(Costs!W52+Workflow!AI77)</f>
        <v>-8.6583333333333332</v>
      </c>
      <c r="AJ76" s="206">
        <f ca="1">-(Costs!X52+Workflow!AJ77)</f>
        <v>-8.6583333333333332</v>
      </c>
      <c r="AK76" s="206">
        <f ca="1">-(Costs!Y52+Workflow!AK77)</f>
        <v>-8.6583333333333332</v>
      </c>
      <c r="AL76" s="206">
        <f ca="1">-(Costs!Z52+Workflow!AL77)</f>
        <v>-8.6583333333333332</v>
      </c>
      <c r="AM76" s="206">
        <f ca="1">-(Costs!AA52+Workflow!AM77)</f>
        <v>-8.6583333333333332</v>
      </c>
      <c r="AN76" s="206">
        <f ca="1">-(Costs!AB52+Workflow!AN77)</f>
        <v>-8.6583333333333332</v>
      </c>
      <c r="AO76" s="206">
        <f ca="1">-(Costs!AC52+Workflow!AO77)</f>
        <v>-8.6583333333333332</v>
      </c>
      <c r="AP76" s="206">
        <f ca="1">-(Costs!AD52+Workflow!AP77)</f>
        <v>-9.004666666666667</v>
      </c>
      <c r="AQ76" s="206">
        <f ca="1">-(Costs!AE52+Workflow!AQ77)</f>
        <v>-9.004666666666667</v>
      </c>
      <c r="AR76" s="206">
        <f ca="1">-(Costs!AF52+Workflow!AR77)</f>
        <v>-9.004666666666667</v>
      </c>
      <c r="AS76" s="206">
        <f ca="1">-(Costs!AG52+Workflow!AS77)</f>
        <v>-9.004666666666667</v>
      </c>
      <c r="AT76" s="206">
        <f ca="1">-(Costs!AH52+Workflow!AT77)</f>
        <v>-9.004666666666667</v>
      </c>
      <c r="AU76" s="206">
        <f ca="1">-(Costs!AI52+Workflow!AU77)</f>
        <v>-9.004666666666667</v>
      </c>
      <c r="AV76" s="206">
        <f ca="1">-(Costs!AJ52+Workflow!AV77)</f>
        <v>-9.004666666666667</v>
      </c>
      <c r="AW76" s="206">
        <f ca="1">-(Costs!AK52+Workflow!AW77)</f>
        <v>-9.004666666666667</v>
      </c>
      <c r="AX76" s="206">
        <f ca="1">-(Costs!AL52+Workflow!AX77)</f>
        <v>-9.004666666666667</v>
      </c>
      <c r="AY76" s="206">
        <f ca="1">-(Costs!AM52+Workflow!AY77)</f>
        <v>-9.004666666666667</v>
      </c>
      <c r="AZ76" s="206">
        <f ca="1">-(Costs!AN52+Workflow!AZ77)</f>
        <v>-9.004666666666667</v>
      </c>
      <c r="BA76" s="206">
        <f ca="1">-(Costs!AO52+Workflow!BA77)</f>
        <v>-9.004666666666667</v>
      </c>
      <c r="BB76" s="206">
        <f ca="1">-(Costs!AP52+Workflow!BB77)</f>
        <v>-9.3648533333333344</v>
      </c>
      <c r="BC76" s="206">
        <f ca="1">-(Costs!AQ52+Workflow!BC77)</f>
        <v>-9.3648533333333344</v>
      </c>
      <c r="BD76" s="206">
        <f ca="1">-(Costs!AR52+Workflow!BD77)</f>
        <v>-9.3648533333333344</v>
      </c>
      <c r="BE76" s="206">
        <f ca="1">-(Costs!AS52+Workflow!BE77)</f>
        <v>-9.3648533333333344</v>
      </c>
      <c r="BF76" s="206">
        <f ca="1">-(Costs!AT52+Workflow!BF77)</f>
        <v>-9.3648533333333344</v>
      </c>
      <c r="BG76" s="206">
        <f ca="1">-(Costs!AU52+Workflow!BG77)</f>
        <v>-9.3648533333333344</v>
      </c>
      <c r="BH76" s="206">
        <f ca="1">-(Costs!AV52+Workflow!BH77)</f>
        <v>-9.3648533333333344</v>
      </c>
      <c r="BI76" s="206">
        <f ca="1">-(Costs!AW52+Workflow!BI77)</f>
        <v>-9.3648533333333344</v>
      </c>
      <c r="BJ76" s="206">
        <f ca="1">-(Costs!AX52+Workflow!BJ77)</f>
        <v>-9.3648533333333344</v>
      </c>
      <c r="BK76" s="206">
        <f ca="1">-(Costs!AY52+Workflow!BK77)</f>
        <v>-9.3648533333333344</v>
      </c>
      <c r="BL76" s="206">
        <f ca="1">-(Costs!AZ52+Workflow!BL77)</f>
        <v>-9.3648533333333344</v>
      </c>
      <c r="BM76" s="206">
        <f ca="1">-(Costs!BA52+Workflow!BM77)</f>
        <v>-9.3648533333333344</v>
      </c>
      <c r="BN76" s="206">
        <f ca="1">-(Costs!BB52+Workflow!BN77)</f>
        <v>-9.7394474666666664</v>
      </c>
      <c r="BO76" s="206">
        <f ca="1">-(Costs!BC52+Workflow!BO77)</f>
        <v>-9.7394474666666664</v>
      </c>
      <c r="BP76" s="206">
        <f ca="1">-(Costs!BD52+Workflow!BP77)</f>
        <v>-9.7394474666666664</v>
      </c>
      <c r="BQ76" s="206">
        <f ca="1">-(Costs!BE52+Workflow!BQ77)</f>
        <v>-9.7394474666666664</v>
      </c>
      <c r="BR76" s="206">
        <f ca="1">-(Costs!BF52+Workflow!BR77)</f>
        <v>-9.7394474666666664</v>
      </c>
      <c r="BS76" s="206">
        <f ca="1">-(Costs!BG52+Workflow!BS77)</f>
        <v>-9.7394474666666664</v>
      </c>
      <c r="BT76" s="206">
        <f ca="1">-(Costs!BH52+Workflow!BT77)</f>
        <v>-9.7394474666666664</v>
      </c>
      <c r="BU76" s="206">
        <f ca="1">-(Costs!BI52+Workflow!BU77)</f>
        <v>-9.7394474666666664</v>
      </c>
      <c r="BV76" s="206">
        <f ca="1">-(Costs!BJ52+Workflow!BV77)</f>
        <v>-9.7394474666666664</v>
      </c>
      <c r="BW76" s="206">
        <f ca="1">-(Costs!BK52+Workflow!BW77)</f>
        <v>-9.7394474666666664</v>
      </c>
      <c r="BX76" s="206">
        <f ca="1">-(Costs!BL52+Workflow!BX77)</f>
        <v>-9.7394474666666664</v>
      </c>
      <c r="BY76" s="206">
        <f ca="1">-(Costs!BM52+Workflow!BY77)</f>
        <v>-9.7394474666666664</v>
      </c>
      <c r="BZ76" s="206">
        <f ca="1">-(Costs!BN52+Workflow!BZ77)</f>
        <v>-10.129025365333336</v>
      </c>
      <c r="CA76" s="206">
        <f ca="1">-(Costs!BO52+Workflow!CA77)</f>
        <v>-10.129025365333336</v>
      </c>
      <c r="CB76" s="206">
        <f ca="1">-(Costs!BP52+Workflow!CB77)</f>
        <v>-10.129025365333336</v>
      </c>
      <c r="CC76" s="206">
        <f ca="1">-(Costs!BQ52+Workflow!CC77)</f>
        <v>-10.129025365333336</v>
      </c>
      <c r="CD76" s="206">
        <f ca="1">-(Costs!BR52+Workflow!CD77)</f>
        <v>-10.129025365333336</v>
      </c>
      <c r="CE76" s="206">
        <f ca="1">-(Costs!BS52+Workflow!CE77)</f>
        <v>-10.129025365333336</v>
      </c>
      <c r="CF76" s="206">
        <f ca="1">-(Costs!BT52+Workflow!CF77)</f>
        <v>-10.129025365333336</v>
      </c>
      <c r="CG76" s="206">
        <f ca="1">-(Costs!BU52+Workflow!CG77)</f>
        <v>-10.129025365333336</v>
      </c>
      <c r="CH76" s="206">
        <f ca="1">-(Costs!BV52+Workflow!CH77)</f>
        <v>-10.129025365333336</v>
      </c>
      <c r="CI76" s="206">
        <f ca="1">-(Costs!BW52+Workflow!CI77)</f>
        <v>-10.129025365333336</v>
      </c>
      <c r="CJ76" s="206">
        <f ca="1">-(Costs!BX52+Workflow!CJ77)</f>
        <v>-10.129025365333336</v>
      </c>
      <c r="CK76" s="206">
        <f ca="1">-(Costs!BY52+Workflow!CK77)</f>
        <v>-10.129025365333336</v>
      </c>
      <c r="CL76" s="206">
        <f ca="1">-(Costs!BZ52+Workflow!CL77)</f>
        <v>-10.534186379946668</v>
      </c>
      <c r="CM76" s="206">
        <f ca="1">-(Costs!CA52+Workflow!CM77)</f>
        <v>-10.534186379946668</v>
      </c>
      <c r="CN76" s="206">
        <f ca="1">-(Costs!CB52+Workflow!CN77)</f>
        <v>-10.534186379946668</v>
      </c>
      <c r="CO76" s="206">
        <f ca="1">-(Costs!CC52+Workflow!CO77)</f>
        <v>-10.534186379946668</v>
      </c>
      <c r="CP76" s="206">
        <f ca="1">-(Costs!CD52+Workflow!CP77)</f>
        <v>-10.534186379946668</v>
      </c>
      <c r="CQ76" s="206">
        <f ca="1">-(Costs!CE52+Workflow!CQ77)</f>
        <v>-10.534186379946668</v>
      </c>
      <c r="CR76" s="206">
        <f ca="1">-(Costs!CF52+Workflow!CR77)</f>
        <v>-10.534186379946668</v>
      </c>
      <c r="CS76" s="206">
        <f ca="1">-(Costs!CG52+Workflow!CS77)</f>
        <v>-10.534186379946668</v>
      </c>
      <c r="CT76" s="206">
        <f ca="1">-(Costs!CH52+Workflow!CT77)</f>
        <v>-10.534186379946668</v>
      </c>
      <c r="CU76" s="206">
        <f ca="1">-(Costs!CI52+Workflow!CU77)</f>
        <v>-10.534186379946668</v>
      </c>
      <c r="CV76" s="206">
        <f ca="1">-(Costs!CJ52+Workflow!CV77)</f>
        <v>-10.534186379946668</v>
      </c>
      <c r="CW76" s="206">
        <f ca="1">-(Costs!CK52+Workflow!CW77)</f>
        <v>-10.534186379946668</v>
      </c>
      <c r="CX76" s="206">
        <f ca="1">-(Costs!CL52+Workflow!CX77)</f>
        <v>-10.955553835144535</v>
      </c>
      <c r="CY76" s="206">
        <f ca="1">-(Costs!CM52+Workflow!CY77)</f>
        <v>-10.955553835144535</v>
      </c>
      <c r="CZ76" s="206">
        <f ca="1">-(Costs!CN52+Workflow!CZ77)</f>
        <v>-10.955553835144535</v>
      </c>
      <c r="DA76" s="206">
        <f ca="1">-(Costs!CO52+Workflow!DA77)</f>
        <v>-10.955553835144535</v>
      </c>
      <c r="DB76" s="206">
        <f ca="1">-(Costs!CP52+Workflow!DB77)</f>
        <v>-10.955553835144535</v>
      </c>
      <c r="DC76" s="206">
        <f ca="1">-(Costs!CQ52+Workflow!DC77)</f>
        <v>-10.955553835144535</v>
      </c>
      <c r="DD76" s="206">
        <f ca="1">-(Costs!CR52+Workflow!DD77)</f>
        <v>-10.955553835144535</v>
      </c>
      <c r="DE76" s="206">
        <f ca="1">-(Costs!CS52+Workflow!DE77)</f>
        <v>-10.955553835144535</v>
      </c>
      <c r="DF76" s="206">
        <f ca="1">-(Costs!CT52+Workflow!DF77)</f>
        <v>-10.955553835144535</v>
      </c>
      <c r="DG76" s="206">
        <f ca="1">-(Costs!CU52+Workflow!DG77)</f>
        <v>-10.955553835144535</v>
      </c>
      <c r="DH76" s="206">
        <f ca="1">-(Costs!CV52+Workflow!DH77)</f>
        <v>-10.955553835144535</v>
      </c>
      <c r="DI76" s="206">
        <f ca="1">-(Costs!CW52+Workflow!DI77)</f>
        <v>-10.955553835144535</v>
      </c>
      <c r="DJ76" s="206">
        <f ca="1">-(Costs!CX52+Workflow!DJ77)</f>
        <v>-11.393775988550317</v>
      </c>
      <c r="DK76" s="206">
        <f ca="1">-(Costs!CY52+Workflow!DK77)</f>
        <v>-11.393775988550317</v>
      </c>
      <c r="DL76" s="206">
        <f ca="1">-(Costs!CZ52+Workflow!DL77)</f>
        <v>-11.393775988550317</v>
      </c>
      <c r="DM76" s="206">
        <f ca="1">-(Costs!DA52+Workflow!DM77)</f>
        <v>-11.393775988550317</v>
      </c>
      <c r="DN76" s="206">
        <f ca="1">-(Costs!DB52+Workflow!DN77)</f>
        <v>-11.393775988550317</v>
      </c>
      <c r="DO76" s="206">
        <f ca="1">-(Costs!DC52+Workflow!DO77)</f>
        <v>-11.393775988550317</v>
      </c>
      <c r="DP76" s="206">
        <f ca="1">-(Costs!DD52+Workflow!DP77)</f>
        <v>-11.393775988550317</v>
      </c>
      <c r="DQ76" s="206">
        <f ca="1">-(Costs!DE52+Workflow!DQ77)</f>
        <v>-11.393775988550317</v>
      </c>
      <c r="DR76" s="206">
        <f ca="1">-(Costs!DF52+Workflow!DR77)</f>
        <v>-11.393775988550317</v>
      </c>
      <c r="DS76" s="206">
        <f ca="1">-(Costs!DG52+Workflow!DS77)</f>
        <v>-11.393775988550317</v>
      </c>
      <c r="DT76" s="206">
        <f ca="1">-(Costs!DH52+Workflow!DT77)</f>
        <v>-11.393775988550317</v>
      </c>
      <c r="DU76" s="206">
        <f ca="1">-(Costs!DI52+Workflow!DU77)</f>
        <v>-11.393775988550317</v>
      </c>
      <c r="DV76" s="206">
        <f ca="1">-(Costs!DJ52+Workflow!DV77)</f>
        <v>-11.84952702809233</v>
      </c>
      <c r="DW76" s="206">
        <f ca="1">-(Costs!DK52+Workflow!DW77)</f>
        <v>-11.84952702809233</v>
      </c>
      <c r="DX76" s="206">
        <f ca="1">-(Costs!DL52+Workflow!DX77)</f>
        <v>-11.84952702809233</v>
      </c>
      <c r="DY76" s="206">
        <f ca="1">-(Costs!DM52+Workflow!DY77)</f>
        <v>-11.84952702809233</v>
      </c>
      <c r="DZ76" s="206">
        <f ca="1">-(Costs!DN52+Workflow!DZ77)</f>
        <v>-11.84952702809233</v>
      </c>
      <c r="EA76" s="206">
        <f ca="1">-(Costs!DO52+Workflow!EA77)</f>
        <v>-11.84952702809233</v>
      </c>
      <c r="EB76" s="206">
        <f ca="1">-(Costs!DP52+Workflow!EB77)</f>
        <v>-11.84952702809233</v>
      </c>
      <c r="EC76" s="206">
        <f ca="1">-(Costs!DQ52+Workflow!EC77)</f>
        <v>-11.84952702809233</v>
      </c>
      <c r="ED76" s="206">
        <f ca="1">-(Costs!DR52+Workflow!ED77)</f>
        <v>-11.84952702809233</v>
      </c>
      <c r="EE76" s="206">
        <f ca="1">-(Costs!DS52+Workflow!EE77)</f>
        <v>-11.84952702809233</v>
      </c>
      <c r="EF76" s="206">
        <f ca="1">-(Costs!DT52+Workflow!EF77)</f>
        <v>-11.84952702809233</v>
      </c>
      <c r="EG76" s="206">
        <f ca="1">-(Costs!DU52+Workflow!EG77)</f>
        <v>-11.84952702809233</v>
      </c>
    </row>
    <row r="77" spans="1:137" ht="16.5" customHeight="1">
      <c r="A77" s="21"/>
      <c r="B77" s="260" t="s">
        <v>340</v>
      </c>
      <c r="C77" s="72" t="s">
        <v>423</v>
      </c>
      <c r="D77" s="79" t="s">
        <v>77</v>
      </c>
      <c r="E77" s="79"/>
      <c r="F77" s="261">
        <f t="shared" ca="1" si="57"/>
        <v>0</v>
      </c>
      <c r="G77" s="206">
        <f ca="1">SUMIF(Workflow!$R$6:$EG$6,Workflow!G$6,$R77:$EG77)</f>
        <v>0</v>
      </c>
      <c r="H77" s="206">
        <f ca="1">SUMIF(Workflow!$R$6:$EG$6,Workflow!H$6,$R77:$EG77)</f>
        <v>0</v>
      </c>
      <c r="I77" s="206">
        <f ca="1">SUMIF(Workflow!$R$6:$EG$6,Workflow!I$6,$R77:$EG77)</f>
        <v>0</v>
      </c>
      <c r="J77" s="206">
        <f ca="1">SUMIF(Workflow!$R$6:$EG$6,Workflow!J$6,$R77:$EG77)</f>
        <v>0</v>
      </c>
      <c r="K77" s="206">
        <f ca="1">SUMIF(Workflow!$R$6:$EG$6,Workflow!K$6,$R77:$EG77)</f>
        <v>0</v>
      </c>
      <c r="L77" s="206">
        <f ca="1">SUMIF(Workflow!$R$6:$EG$6,Workflow!L$6,$R77:$EG77)</f>
        <v>0</v>
      </c>
      <c r="M77" s="206">
        <f ca="1">SUMIF(Workflow!$R$6:$EG$6,Workflow!M$6,$R77:$EG77)</f>
        <v>0</v>
      </c>
      <c r="N77" s="206">
        <f ca="1">SUMIF(Workflow!$R$6:$EG$6,Workflow!N$6,$R77:$EG77)</f>
        <v>0</v>
      </c>
      <c r="O77" s="206">
        <f ca="1">SUMIF(Workflow!$R$6:$EG$6,Workflow!O$6,$R77:$EG77)</f>
        <v>0</v>
      </c>
      <c r="P77" s="206">
        <f ca="1">SUMIF(Workflow!$R$6:$EG$6,Workflow!P$6,$R77:$EG77)</f>
        <v>0</v>
      </c>
      <c r="Q77" s="21"/>
      <c r="R77" s="206">
        <f ca="1">-Taxes!F15</f>
        <v>0</v>
      </c>
      <c r="S77" s="206">
        <f ca="1">-Taxes!G15</f>
        <v>0</v>
      </c>
      <c r="T77" s="206">
        <f ca="1">-Taxes!H15</f>
        <v>0</v>
      </c>
      <c r="U77" s="206">
        <f ca="1">-Taxes!I15</f>
        <v>0</v>
      </c>
      <c r="V77" s="206">
        <f ca="1">-Taxes!J15</f>
        <v>0</v>
      </c>
      <c r="W77" s="206">
        <f ca="1">-Taxes!K15</f>
        <v>0</v>
      </c>
      <c r="X77" s="206">
        <f ca="1">-Taxes!L15</f>
        <v>0</v>
      </c>
      <c r="Y77" s="206">
        <f ca="1">-Taxes!M15</f>
        <v>0</v>
      </c>
      <c r="Z77" s="206">
        <f ca="1">-Taxes!N15</f>
        <v>0</v>
      </c>
      <c r="AA77" s="206">
        <f ca="1">-Taxes!O15</f>
        <v>0</v>
      </c>
      <c r="AB77" s="206">
        <f ca="1">-Taxes!P15</f>
        <v>0</v>
      </c>
      <c r="AC77" s="206">
        <f ca="1">-Taxes!Q15</f>
        <v>0</v>
      </c>
      <c r="AD77" s="206">
        <f ca="1">-Taxes!R15</f>
        <v>0</v>
      </c>
      <c r="AE77" s="206">
        <f ca="1">-Taxes!S15</f>
        <v>0</v>
      </c>
      <c r="AF77" s="206">
        <f ca="1">-Taxes!T15</f>
        <v>0</v>
      </c>
      <c r="AG77" s="206">
        <f ca="1">-Taxes!U15</f>
        <v>0</v>
      </c>
      <c r="AH77" s="206">
        <f ca="1">-Taxes!V15</f>
        <v>0</v>
      </c>
      <c r="AI77" s="206">
        <f ca="1">-Taxes!W15</f>
        <v>0</v>
      </c>
      <c r="AJ77" s="206">
        <f ca="1">-Taxes!X15</f>
        <v>0</v>
      </c>
      <c r="AK77" s="206">
        <f ca="1">-Taxes!Y15</f>
        <v>0</v>
      </c>
      <c r="AL77" s="206">
        <f ca="1">-Taxes!Z15</f>
        <v>0</v>
      </c>
      <c r="AM77" s="206">
        <f ca="1">-Taxes!AA15</f>
        <v>0</v>
      </c>
      <c r="AN77" s="206">
        <f ca="1">-Taxes!AB15</f>
        <v>0</v>
      </c>
      <c r="AO77" s="206">
        <f ca="1">-Taxes!AC15</f>
        <v>0</v>
      </c>
      <c r="AP77" s="206">
        <f ca="1">-Taxes!AD15</f>
        <v>0</v>
      </c>
      <c r="AQ77" s="206">
        <f ca="1">-Taxes!AE15</f>
        <v>0</v>
      </c>
      <c r="AR77" s="206">
        <f ca="1">-Taxes!AF15</f>
        <v>0</v>
      </c>
      <c r="AS77" s="206">
        <f ca="1">-Taxes!AG15</f>
        <v>0</v>
      </c>
      <c r="AT77" s="206">
        <f ca="1">-Taxes!AH15</f>
        <v>0</v>
      </c>
      <c r="AU77" s="206">
        <f ca="1">-Taxes!AI15</f>
        <v>0</v>
      </c>
      <c r="AV77" s="206">
        <f ca="1">-Taxes!AJ15</f>
        <v>0</v>
      </c>
      <c r="AW77" s="206">
        <f ca="1">-Taxes!AK15</f>
        <v>0</v>
      </c>
      <c r="AX77" s="206">
        <f ca="1">-Taxes!AL15</f>
        <v>0</v>
      </c>
      <c r="AY77" s="206">
        <f ca="1">-Taxes!AM15</f>
        <v>0</v>
      </c>
      <c r="AZ77" s="206">
        <f ca="1">-Taxes!AN15</f>
        <v>0</v>
      </c>
      <c r="BA77" s="206">
        <f ca="1">-Taxes!AO15</f>
        <v>0</v>
      </c>
      <c r="BB77" s="206">
        <f ca="1">-Taxes!AP15</f>
        <v>0</v>
      </c>
      <c r="BC77" s="206">
        <f ca="1">-Taxes!AQ15</f>
        <v>0</v>
      </c>
      <c r="BD77" s="206">
        <f ca="1">-Taxes!AR15</f>
        <v>0</v>
      </c>
      <c r="BE77" s="206">
        <f ca="1">-Taxes!AS15</f>
        <v>0</v>
      </c>
      <c r="BF77" s="206">
        <f ca="1">-Taxes!AT15</f>
        <v>0</v>
      </c>
      <c r="BG77" s="206">
        <f ca="1">-Taxes!AU15</f>
        <v>0</v>
      </c>
      <c r="BH77" s="206">
        <f ca="1">-Taxes!AV15</f>
        <v>0</v>
      </c>
      <c r="BI77" s="206">
        <f ca="1">-Taxes!AW15</f>
        <v>0</v>
      </c>
      <c r="BJ77" s="206">
        <f ca="1">-Taxes!AX15</f>
        <v>0</v>
      </c>
      <c r="BK77" s="206">
        <f ca="1">-Taxes!AY15</f>
        <v>0</v>
      </c>
      <c r="BL77" s="206">
        <f ca="1">-Taxes!AZ15</f>
        <v>0</v>
      </c>
      <c r="BM77" s="206">
        <f ca="1">-Taxes!BA15</f>
        <v>0</v>
      </c>
      <c r="BN77" s="206">
        <f ca="1">-Taxes!BB15</f>
        <v>0</v>
      </c>
      <c r="BO77" s="206">
        <f ca="1">-Taxes!BC15</f>
        <v>0</v>
      </c>
      <c r="BP77" s="206">
        <f ca="1">-Taxes!BD15</f>
        <v>0</v>
      </c>
      <c r="BQ77" s="206">
        <f ca="1">-Taxes!BE15</f>
        <v>0</v>
      </c>
      <c r="BR77" s="206">
        <f ca="1">-Taxes!BF15</f>
        <v>0</v>
      </c>
      <c r="BS77" s="206">
        <f ca="1">-Taxes!BG15</f>
        <v>0</v>
      </c>
      <c r="BT77" s="206">
        <f ca="1">-Taxes!BH15</f>
        <v>0</v>
      </c>
      <c r="BU77" s="206">
        <f ca="1">-Taxes!BI15</f>
        <v>0</v>
      </c>
      <c r="BV77" s="206">
        <f ca="1">-Taxes!BJ15</f>
        <v>0</v>
      </c>
      <c r="BW77" s="206">
        <f ca="1">-Taxes!BK15</f>
        <v>0</v>
      </c>
      <c r="BX77" s="206">
        <f ca="1">-Taxes!BL15</f>
        <v>0</v>
      </c>
      <c r="BY77" s="206">
        <f ca="1">-Taxes!BM15</f>
        <v>0</v>
      </c>
      <c r="BZ77" s="206">
        <f ca="1">-Taxes!BN15</f>
        <v>0</v>
      </c>
      <c r="CA77" s="206">
        <f ca="1">-Taxes!BO15</f>
        <v>0</v>
      </c>
      <c r="CB77" s="206">
        <f ca="1">-Taxes!BP15</f>
        <v>0</v>
      </c>
      <c r="CC77" s="206">
        <f ca="1">-Taxes!BQ15</f>
        <v>0</v>
      </c>
      <c r="CD77" s="206">
        <f ca="1">-Taxes!BR15</f>
        <v>0</v>
      </c>
      <c r="CE77" s="206">
        <f ca="1">-Taxes!BS15</f>
        <v>0</v>
      </c>
      <c r="CF77" s="206">
        <f ca="1">-Taxes!BT15</f>
        <v>0</v>
      </c>
      <c r="CG77" s="206">
        <f ca="1">-Taxes!BU15</f>
        <v>0</v>
      </c>
      <c r="CH77" s="206">
        <f ca="1">-Taxes!BV15</f>
        <v>0</v>
      </c>
      <c r="CI77" s="206">
        <f ca="1">-Taxes!BW15</f>
        <v>0</v>
      </c>
      <c r="CJ77" s="206">
        <f ca="1">-Taxes!BX15</f>
        <v>0</v>
      </c>
      <c r="CK77" s="206">
        <f ca="1">-Taxes!BY15</f>
        <v>0</v>
      </c>
      <c r="CL77" s="206">
        <f ca="1">-Taxes!BZ15</f>
        <v>0</v>
      </c>
      <c r="CM77" s="206">
        <f ca="1">-Taxes!CA15</f>
        <v>0</v>
      </c>
      <c r="CN77" s="206">
        <f ca="1">-Taxes!CB15</f>
        <v>0</v>
      </c>
      <c r="CO77" s="206">
        <f ca="1">-Taxes!CC15</f>
        <v>0</v>
      </c>
      <c r="CP77" s="206">
        <f ca="1">-Taxes!CD15</f>
        <v>0</v>
      </c>
      <c r="CQ77" s="206">
        <f ca="1">-Taxes!CE15</f>
        <v>0</v>
      </c>
      <c r="CR77" s="206">
        <f ca="1">-Taxes!CF15</f>
        <v>0</v>
      </c>
      <c r="CS77" s="206">
        <f ca="1">-Taxes!CG15</f>
        <v>0</v>
      </c>
      <c r="CT77" s="206">
        <f ca="1">-Taxes!CH15</f>
        <v>0</v>
      </c>
      <c r="CU77" s="206">
        <f ca="1">-Taxes!CI15</f>
        <v>0</v>
      </c>
      <c r="CV77" s="206">
        <f ca="1">-Taxes!CJ15</f>
        <v>0</v>
      </c>
      <c r="CW77" s="206">
        <f ca="1">-Taxes!CK15</f>
        <v>0</v>
      </c>
      <c r="CX77" s="206">
        <f ca="1">-Taxes!CL15</f>
        <v>0</v>
      </c>
      <c r="CY77" s="206">
        <f ca="1">-Taxes!CM15</f>
        <v>0</v>
      </c>
      <c r="CZ77" s="206">
        <f ca="1">-Taxes!CN15</f>
        <v>0</v>
      </c>
      <c r="DA77" s="206">
        <f ca="1">-Taxes!CO15</f>
        <v>0</v>
      </c>
      <c r="DB77" s="206">
        <f ca="1">-Taxes!CP15</f>
        <v>0</v>
      </c>
      <c r="DC77" s="206">
        <f ca="1">-Taxes!CQ15</f>
        <v>0</v>
      </c>
      <c r="DD77" s="206">
        <f ca="1">-Taxes!CR15</f>
        <v>0</v>
      </c>
      <c r="DE77" s="206">
        <f ca="1">-Taxes!CS15</f>
        <v>0</v>
      </c>
      <c r="DF77" s="206">
        <f ca="1">-Taxes!CT15</f>
        <v>0</v>
      </c>
      <c r="DG77" s="206">
        <f ca="1">-Taxes!CU15</f>
        <v>0</v>
      </c>
      <c r="DH77" s="206">
        <f ca="1">-Taxes!CV15</f>
        <v>0</v>
      </c>
      <c r="DI77" s="206">
        <f ca="1">-Taxes!CW15</f>
        <v>0</v>
      </c>
      <c r="DJ77" s="206">
        <f ca="1">-Taxes!CX15</f>
        <v>0</v>
      </c>
      <c r="DK77" s="206">
        <f ca="1">-Taxes!CY15</f>
        <v>0</v>
      </c>
      <c r="DL77" s="206">
        <f ca="1">-Taxes!CZ15</f>
        <v>0</v>
      </c>
      <c r="DM77" s="206">
        <f ca="1">-Taxes!DA15</f>
        <v>0</v>
      </c>
      <c r="DN77" s="206">
        <f ca="1">-Taxes!DB15</f>
        <v>0</v>
      </c>
      <c r="DO77" s="206">
        <f ca="1">-Taxes!DC15</f>
        <v>0</v>
      </c>
      <c r="DP77" s="206">
        <f ca="1">-Taxes!DD15</f>
        <v>0</v>
      </c>
      <c r="DQ77" s="206">
        <f ca="1">-Taxes!DE15</f>
        <v>0</v>
      </c>
      <c r="DR77" s="206">
        <f ca="1">-Taxes!DF15</f>
        <v>0</v>
      </c>
      <c r="DS77" s="206">
        <f ca="1">-Taxes!DG15</f>
        <v>0</v>
      </c>
      <c r="DT77" s="206">
        <f ca="1">-Taxes!DH15</f>
        <v>0</v>
      </c>
      <c r="DU77" s="206">
        <f ca="1">-Taxes!DI15</f>
        <v>0</v>
      </c>
      <c r="DV77" s="206">
        <f ca="1">-Taxes!DJ15</f>
        <v>0</v>
      </c>
      <c r="DW77" s="206">
        <f ca="1">-Taxes!DK15</f>
        <v>0</v>
      </c>
      <c r="DX77" s="206">
        <f ca="1">-Taxes!DL15</f>
        <v>0</v>
      </c>
      <c r="DY77" s="206">
        <f ca="1">-Taxes!DM15</f>
        <v>0</v>
      </c>
      <c r="DZ77" s="206">
        <f ca="1">-Taxes!DN15</f>
        <v>0</v>
      </c>
      <c r="EA77" s="206">
        <f ca="1">-Taxes!DO15</f>
        <v>0</v>
      </c>
      <c r="EB77" s="206">
        <f ca="1">-Taxes!DP15</f>
        <v>0</v>
      </c>
      <c r="EC77" s="206">
        <f ca="1">-Taxes!DQ15</f>
        <v>0</v>
      </c>
      <c r="ED77" s="206">
        <f ca="1">-Taxes!DR15</f>
        <v>0</v>
      </c>
      <c r="EE77" s="206">
        <f ca="1">-Taxes!DS15</f>
        <v>0</v>
      </c>
      <c r="EF77" s="206">
        <f ca="1">-Taxes!DT15</f>
        <v>0</v>
      </c>
      <c r="EG77" s="206">
        <f ca="1">-Taxes!DU15</f>
        <v>0</v>
      </c>
    </row>
    <row r="78" spans="1:137" ht="12" customHeight="1">
      <c r="A78" s="21"/>
      <c r="B78" s="254"/>
      <c r="C78" s="72"/>
      <c r="D78" s="79"/>
      <c r="E78" s="79"/>
      <c r="F78" s="261"/>
      <c r="G78" s="206"/>
      <c r="H78" s="206"/>
      <c r="I78" s="206"/>
      <c r="J78" s="206"/>
      <c r="K78" s="206"/>
      <c r="L78" s="206"/>
      <c r="M78" s="206"/>
      <c r="N78" s="206"/>
      <c r="O78" s="206"/>
      <c r="P78" s="206"/>
      <c r="Q78" s="21"/>
      <c r="R78" s="206"/>
      <c r="S78" s="206"/>
      <c r="T78" s="206"/>
      <c r="U78" s="206"/>
      <c r="V78" s="206"/>
      <c r="W78" s="206"/>
      <c r="X78" s="206"/>
      <c r="Y78" s="206"/>
      <c r="Z78" s="206"/>
      <c r="AA78" s="206"/>
      <c r="AB78" s="206"/>
      <c r="AC78" s="206"/>
      <c r="AD78" s="206"/>
      <c r="AE78" s="206"/>
      <c r="AF78" s="206"/>
      <c r="AG78" s="206"/>
      <c r="AH78" s="206"/>
      <c r="AI78" s="206"/>
      <c r="AJ78" s="206"/>
      <c r="AK78" s="206"/>
      <c r="AL78" s="206"/>
      <c r="AM78" s="206"/>
      <c r="AN78" s="206"/>
      <c r="AO78" s="206"/>
      <c r="AP78" s="206"/>
      <c r="AQ78" s="206"/>
      <c r="AR78" s="206"/>
      <c r="AS78" s="206"/>
      <c r="AT78" s="206"/>
      <c r="AU78" s="206"/>
      <c r="AV78" s="206"/>
      <c r="AW78" s="206"/>
      <c r="AX78" s="206"/>
      <c r="AY78" s="206"/>
      <c r="AZ78" s="206"/>
      <c r="BA78" s="206"/>
      <c r="BB78" s="206"/>
      <c r="BC78" s="206"/>
      <c r="BD78" s="206"/>
      <c r="BE78" s="206"/>
      <c r="BF78" s="206"/>
      <c r="BG78" s="206"/>
      <c r="BH78" s="206"/>
      <c r="BI78" s="206"/>
      <c r="BJ78" s="206"/>
      <c r="BK78" s="206"/>
      <c r="BL78" s="206"/>
      <c r="BM78" s="206"/>
      <c r="BN78" s="206"/>
      <c r="BO78" s="206"/>
      <c r="BP78" s="206"/>
      <c r="BQ78" s="206"/>
      <c r="BR78" s="206"/>
      <c r="BS78" s="206"/>
      <c r="BT78" s="206"/>
      <c r="BU78" s="206"/>
      <c r="BV78" s="206"/>
      <c r="BW78" s="206"/>
      <c r="BX78" s="206"/>
      <c r="BY78" s="206"/>
      <c r="BZ78" s="206"/>
      <c r="CA78" s="206"/>
      <c r="CB78" s="206"/>
      <c r="CC78" s="206"/>
      <c r="CD78" s="206"/>
      <c r="CE78" s="206"/>
      <c r="CF78" s="206"/>
      <c r="CG78" s="206"/>
      <c r="CH78" s="206"/>
      <c r="CI78" s="206"/>
      <c r="CJ78" s="206"/>
      <c r="CK78" s="206"/>
      <c r="CL78" s="206"/>
      <c r="CM78" s="206"/>
      <c r="CN78" s="206"/>
      <c r="CO78" s="206"/>
      <c r="CP78" s="206"/>
      <c r="CQ78" s="206"/>
      <c r="CR78" s="206"/>
      <c r="CS78" s="206"/>
      <c r="CT78" s="206"/>
      <c r="CU78" s="206"/>
      <c r="CV78" s="206"/>
      <c r="CW78" s="206"/>
      <c r="CX78" s="206"/>
      <c r="CY78" s="206"/>
      <c r="CZ78" s="206"/>
      <c r="DA78" s="206"/>
      <c r="DB78" s="206"/>
      <c r="DC78" s="206"/>
      <c r="DD78" s="206"/>
      <c r="DE78" s="206"/>
      <c r="DF78" s="206"/>
      <c r="DG78" s="206"/>
      <c r="DH78" s="206"/>
      <c r="DI78" s="206"/>
      <c r="DJ78" s="206"/>
      <c r="DK78" s="206"/>
      <c r="DL78" s="206"/>
      <c r="DM78" s="206"/>
      <c r="DN78" s="206"/>
      <c r="DO78" s="206"/>
      <c r="DP78" s="206"/>
      <c r="DQ78" s="206"/>
      <c r="DR78" s="206"/>
      <c r="DS78" s="206"/>
      <c r="DT78" s="206"/>
      <c r="DU78" s="206"/>
      <c r="DV78" s="206"/>
      <c r="DW78" s="206"/>
      <c r="DX78" s="206"/>
      <c r="DY78" s="206"/>
      <c r="DZ78" s="206"/>
      <c r="EA78" s="206"/>
      <c r="EB78" s="206"/>
      <c r="EC78" s="206"/>
      <c r="ED78" s="206"/>
      <c r="EE78" s="206"/>
      <c r="EF78" s="206"/>
      <c r="EG78" s="206"/>
    </row>
    <row r="79" spans="1:137" ht="16.5" customHeight="1">
      <c r="A79" s="21"/>
      <c r="B79" s="257" t="s">
        <v>340</v>
      </c>
      <c r="C79" s="157" t="s">
        <v>355</v>
      </c>
      <c r="D79" s="134" t="s">
        <v>77</v>
      </c>
      <c r="E79" s="95"/>
      <c r="F79" s="258">
        <f t="shared" ref="F79:F83" ca="1" si="59">SUM(G79:P79)</f>
        <v>1199.5524327648063</v>
      </c>
      <c r="G79" s="259">
        <f ca="1">SUMIF(Workflow!$R$6:$EG$6,Workflow!G$6,$R79:$EG79)</f>
        <v>99.999999999999986</v>
      </c>
      <c r="H79" s="259">
        <f ca="1">SUMIF(Workflow!$R$6:$EG$6,Workflow!H$6,$R79:$EG79)</f>
        <v>103.89999999999999</v>
      </c>
      <c r="I79" s="259">
        <f ca="1">SUMIF(Workflow!$R$6:$EG$6,Workflow!I$6,$R79:$EG79)</f>
        <v>108.056</v>
      </c>
      <c r="J79" s="259">
        <f ca="1">SUMIF(Workflow!$R$6:$EG$6,Workflow!J$6,$R79:$EG79)</f>
        <v>112.37823999999999</v>
      </c>
      <c r="K79" s="259">
        <f ca="1">SUMIF(Workflow!$R$6:$EG$6,Workflow!K$6,$R79:$EG79)</f>
        <v>116.87336959999998</v>
      </c>
      <c r="L79" s="259">
        <f ca="1">SUMIF(Workflow!$R$6:$EG$6,Workflow!L$6,$R79:$EG79)</f>
        <v>121.54830438400002</v>
      </c>
      <c r="M79" s="259">
        <f ca="1">SUMIF(Workflow!$R$6:$EG$6,Workflow!M$6,$R79:$EG79)</f>
        <v>126.41023655936004</v>
      </c>
      <c r="N79" s="259">
        <f ca="1">SUMIF(Workflow!$R$6:$EG$6,Workflow!N$6,$R79:$EG79)</f>
        <v>131.46664602173445</v>
      </c>
      <c r="O79" s="259">
        <f ca="1">SUMIF(Workflow!$R$6:$EG$6,Workflow!O$6,$R79:$EG79)</f>
        <v>136.7253118626038</v>
      </c>
      <c r="P79" s="259">
        <f ca="1">SUMIF(Workflow!$R$6:$EG$6,Workflow!P$6,$R79:$EG79)</f>
        <v>142.19432433710793</v>
      </c>
      <c r="Q79" s="21"/>
      <c r="R79" s="259">
        <f t="shared" ref="R79:EG79" ca="1" si="60">R80-R81+R82-R83</f>
        <v>8.3333333333333339</v>
      </c>
      <c r="S79" s="259">
        <f t="shared" ca="1" si="60"/>
        <v>8.3333333333333339</v>
      </c>
      <c r="T79" s="259">
        <f t="shared" ca="1" si="60"/>
        <v>8.3333333333333339</v>
      </c>
      <c r="U79" s="259">
        <f t="shared" ca="1" si="60"/>
        <v>8.3333333333333339</v>
      </c>
      <c r="V79" s="259">
        <f t="shared" ca="1" si="60"/>
        <v>8.3333333333333339</v>
      </c>
      <c r="W79" s="259">
        <f t="shared" ca="1" si="60"/>
        <v>8.3333333333333339</v>
      </c>
      <c r="X79" s="259">
        <f t="shared" ca="1" si="60"/>
        <v>8.3333333333333339</v>
      </c>
      <c r="Y79" s="259">
        <f t="shared" ca="1" si="60"/>
        <v>8.3333333333333339</v>
      </c>
      <c r="Z79" s="259">
        <f t="shared" ca="1" si="60"/>
        <v>8.3333333333333339</v>
      </c>
      <c r="AA79" s="259">
        <f t="shared" ca="1" si="60"/>
        <v>8.3333333333333339</v>
      </c>
      <c r="AB79" s="259">
        <f t="shared" ca="1" si="60"/>
        <v>8.3333333333333339</v>
      </c>
      <c r="AC79" s="259">
        <f t="shared" ca="1" si="60"/>
        <v>8.3333333333333339</v>
      </c>
      <c r="AD79" s="259">
        <f t="shared" ca="1" si="60"/>
        <v>8.6583333333333332</v>
      </c>
      <c r="AE79" s="259">
        <f t="shared" ca="1" si="60"/>
        <v>8.6583333333333332</v>
      </c>
      <c r="AF79" s="259">
        <f t="shared" ca="1" si="60"/>
        <v>8.6583333333333332</v>
      </c>
      <c r="AG79" s="259">
        <f t="shared" ca="1" si="60"/>
        <v>8.6583333333333332</v>
      </c>
      <c r="AH79" s="259">
        <f t="shared" ca="1" si="60"/>
        <v>8.6583333333333332</v>
      </c>
      <c r="AI79" s="259">
        <f t="shared" ca="1" si="60"/>
        <v>8.6583333333333332</v>
      </c>
      <c r="AJ79" s="259">
        <f t="shared" ca="1" si="60"/>
        <v>8.6583333333333332</v>
      </c>
      <c r="AK79" s="259">
        <f t="shared" ca="1" si="60"/>
        <v>8.6583333333333332</v>
      </c>
      <c r="AL79" s="259">
        <f t="shared" ca="1" si="60"/>
        <v>8.6583333333333332</v>
      </c>
      <c r="AM79" s="259">
        <f t="shared" ca="1" si="60"/>
        <v>8.6583333333333332</v>
      </c>
      <c r="AN79" s="259">
        <f t="shared" ca="1" si="60"/>
        <v>8.6583333333333332</v>
      </c>
      <c r="AO79" s="259">
        <f t="shared" ca="1" si="60"/>
        <v>8.6583333333333332</v>
      </c>
      <c r="AP79" s="259">
        <f t="shared" ca="1" si="60"/>
        <v>9.004666666666667</v>
      </c>
      <c r="AQ79" s="259">
        <f t="shared" ca="1" si="60"/>
        <v>9.004666666666667</v>
      </c>
      <c r="AR79" s="259">
        <f t="shared" ca="1" si="60"/>
        <v>9.004666666666667</v>
      </c>
      <c r="AS79" s="259">
        <f t="shared" ca="1" si="60"/>
        <v>9.004666666666667</v>
      </c>
      <c r="AT79" s="259">
        <f t="shared" ca="1" si="60"/>
        <v>9.004666666666667</v>
      </c>
      <c r="AU79" s="259">
        <f t="shared" ca="1" si="60"/>
        <v>9.004666666666667</v>
      </c>
      <c r="AV79" s="259">
        <f t="shared" ca="1" si="60"/>
        <v>9.004666666666667</v>
      </c>
      <c r="AW79" s="259">
        <f t="shared" ca="1" si="60"/>
        <v>9.004666666666667</v>
      </c>
      <c r="AX79" s="259">
        <f t="shared" ca="1" si="60"/>
        <v>9.004666666666667</v>
      </c>
      <c r="AY79" s="259">
        <f t="shared" ca="1" si="60"/>
        <v>9.004666666666667</v>
      </c>
      <c r="AZ79" s="259">
        <f t="shared" ca="1" si="60"/>
        <v>9.004666666666667</v>
      </c>
      <c r="BA79" s="259">
        <f t="shared" ca="1" si="60"/>
        <v>9.004666666666667</v>
      </c>
      <c r="BB79" s="259">
        <f t="shared" ca="1" si="60"/>
        <v>9.3648533333333344</v>
      </c>
      <c r="BC79" s="259">
        <f t="shared" ca="1" si="60"/>
        <v>9.3648533333333344</v>
      </c>
      <c r="BD79" s="259">
        <f t="shared" ca="1" si="60"/>
        <v>9.3648533333333344</v>
      </c>
      <c r="BE79" s="259">
        <f t="shared" ca="1" si="60"/>
        <v>9.3648533333333344</v>
      </c>
      <c r="BF79" s="259">
        <f t="shared" ca="1" si="60"/>
        <v>9.3648533333333344</v>
      </c>
      <c r="BG79" s="259">
        <f t="shared" ca="1" si="60"/>
        <v>9.3648533333333344</v>
      </c>
      <c r="BH79" s="259">
        <f t="shared" ca="1" si="60"/>
        <v>9.3648533333333344</v>
      </c>
      <c r="BI79" s="259">
        <f t="shared" ca="1" si="60"/>
        <v>9.3648533333333344</v>
      </c>
      <c r="BJ79" s="259">
        <f t="shared" ca="1" si="60"/>
        <v>9.3648533333333344</v>
      </c>
      <c r="BK79" s="259">
        <f t="shared" ca="1" si="60"/>
        <v>9.3648533333333344</v>
      </c>
      <c r="BL79" s="259">
        <f t="shared" ca="1" si="60"/>
        <v>9.3648533333333344</v>
      </c>
      <c r="BM79" s="259">
        <f t="shared" ca="1" si="60"/>
        <v>9.3648533333333344</v>
      </c>
      <c r="BN79" s="259">
        <f t="shared" ca="1" si="60"/>
        <v>9.7394474666666664</v>
      </c>
      <c r="BO79" s="259">
        <f t="shared" ca="1" si="60"/>
        <v>9.7394474666666664</v>
      </c>
      <c r="BP79" s="259">
        <f t="shared" ca="1" si="60"/>
        <v>9.7394474666666664</v>
      </c>
      <c r="BQ79" s="259">
        <f t="shared" ca="1" si="60"/>
        <v>9.7394474666666664</v>
      </c>
      <c r="BR79" s="259">
        <f t="shared" ca="1" si="60"/>
        <v>9.7394474666666664</v>
      </c>
      <c r="BS79" s="259">
        <f t="shared" ca="1" si="60"/>
        <v>9.7394474666666664</v>
      </c>
      <c r="BT79" s="259">
        <f t="shared" ca="1" si="60"/>
        <v>9.7394474666666664</v>
      </c>
      <c r="BU79" s="259">
        <f t="shared" ca="1" si="60"/>
        <v>9.7394474666666664</v>
      </c>
      <c r="BV79" s="259">
        <f t="shared" ca="1" si="60"/>
        <v>9.7394474666666664</v>
      </c>
      <c r="BW79" s="259">
        <f t="shared" ca="1" si="60"/>
        <v>9.7394474666666664</v>
      </c>
      <c r="BX79" s="259">
        <f t="shared" ca="1" si="60"/>
        <v>9.7394474666666664</v>
      </c>
      <c r="BY79" s="259">
        <f t="shared" ca="1" si="60"/>
        <v>9.7394474666666664</v>
      </c>
      <c r="BZ79" s="259">
        <f t="shared" ca="1" si="60"/>
        <v>10.129025365333336</v>
      </c>
      <c r="CA79" s="259">
        <f t="shared" ca="1" si="60"/>
        <v>10.129025365333336</v>
      </c>
      <c r="CB79" s="259">
        <f t="shared" ca="1" si="60"/>
        <v>10.129025365333336</v>
      </c>
      <c r="CC79" s="259">
        <f t="shared" ca="1" si="60"/>
        <v>10.129025365333336</v>
      </c>
      <c r="CD79" s="259">
        <f t="shared" ca="1" si="60"/>
        <v>10.129025365333336</v>
      </c>
      <c r="CE79" s="259">
        <f t="shared" ca="1" si="60"/>
        <v>10.129025365333336</v>
      </c>
      <c r="CF79" s="259">
        <f t="shared" ca="1" si="60"/>
        <v>10.129025365333336</v>
      </c>
      <c r="CG79" s="259">
        <f t="shared" ca="1" si="60"/>
        <v>10.129025365333336</v>
      </c>
      <c r="CH79" s="259">
        <f t="shared" ca="1" si="60"/>
        <v>10.129025365333336</v>
      </c>
      <c r="CI79" s="259">
        <f t="shared" ca="1" si="60"/>
        <v>10.129025365333336</v>
      </c>
      <c r="CJ79" s="259">
        <f t="shared" ca="1" si="60"/>
        <v>10.129025365333336</v>
      </c>
      <c r="CK79" s="259">
        <f t="shared" ca="1" si="60"/>
        <v>10.129025365333336</v>
      </c>
      <c r="CL79" s="259">
        <f t="shared" ca="1" si="60"/>
        <v>10.534186379946668</v>
      </c>
      <c r="CM79" s="259">
        <f t="shared" ca="1" si="60"/>
        <v>10.534186379946668</v>
      </c>
      <c r="CN79" s="259">
        <f t="shared" ca="1" si="60"/>
        <v>10.534186379946668</v>
      </c>
      <c r="CO79" s="259">
        <f t="shared" ca="1" si="60"/>
        <v>10.534186379946668</v>
      </c>
      <c r="CP79" s="259">
        <f t="shared" ca="1" si="60"/>
        <v>10.534186379946668</v>
      </c>
      <c r="CQ79" s="259">
        <f t="shared" ca="1" si="60"/>
        <v>10.534186379946668</v>
      </c>
      <c r="CR79" s="259">
        <f t="shared" ca="1" si="60"/>
        <v>10.534186379946668</v>
      </c>
      <c r="CS79" s="259">
        <f t="shared" ca="1" si="60"/>
        <v>10.534186379946668</v>
      </c>
      <c r="CT79" s="259">
        <f t="shared" ca="1" si="60"/>
        <v>10.534186379946668</v>
      </c>
      <c r="CU79" s="259">
        <f t="shared" ca="1" si="60"/>
        <v>10.534186379946668</v>
      </c>
      <c r="CV79" s="259">
        <f t="shared" ca="1" si="60"/>
        <v>10.534186379946668</v>
      </c>
      <c r="CW79" s="259">
        <f t="shared" ca="1" si="60"/>
        <v>10.534186379946668</v>
      </c>
      <c r="CX79" s="259">
        <f t="shared" ca="1" si="60"/>
        <v>10.955553835144535</v>
      </c>
      <c r="CY79" s="259">
        <f t="shared" ca="1" si="60"/>
        <v>10.955553835144535</v>
      </c>
      <c r="CZ79" s="259">
        <f t="shared" ca="1" si="60"/>
        <v>10.955553835144535</v>
      </c>
      <c r="DA79" s="259">
        <f t="shared" ca="1" si="60"/>
        <v>10.955553835144535</v>
      </c>
      <c r="DB79" s="259">
        <f t="shared" ca="1" si="60"/>
        <v>10.955553835144535</v>
      </c>
      <c r="DC79" s="259">
        <f t="shared" ca="1" si="60"/>
        <v>10.955553835144535</v>
      </c>
      <c r="DD79" s="259">
        <f t="shared" ca="1" si="60"/>
        <v>10.955553835144535</v>
      </c>
      <c r="DE79" s="259">
        <f t="shared" ca="1" si="60"/>
        <v>10.955553835144535</v>
      </c>
      <c r="DF79" s="259">
        <f t="shared" ca="1" si="60"/>
        <v>10.955553835144535</v>
      </c>
      <c r="DG79" s="259">
        <f t="shared" ca="1" si="60"/>
        <v>10.955553835144535</v>
      </c>
      <c r="DH79" s="259">
        <f t="shared" ca="1" si="60"/>
        <v>10.955553835144535</v>
      </c>
      <c r="DI79" s="259">
        <f t="shared" ca="1" si="60"/>
        <v>10.955553835144535</v>
      </c>
      <c r="DJ79" s="259">
        <f t="shared" ca="1" si="60"/>
        <v>11.393775988550317</v>
      </c>
      <c r="DK79" s="259">
        <f t="shared" ca="1" si="60"/>
        <v>11.393775988550317</v>
      </c>
      <c r="DL79" s="259">
        <f t="shared" ca="1" si="60"/>
        <v>11.393775988550317</v>
      </c>
      <c r="DM79" s="259">
        <f t="shared" ca="1" si="60"/>
        <v>11.393775988550317</v>
      </c>
      <c r="DN79" s="259">
        <f t="shared" ca="1" si="60"/>
        <v>11.393775988550317</v>
      </c>
      <c r="DO79" s="259">
        <f t="shared" ca="1" si="60"/>
        <v>11.393775988550317</v>
      </c>
      <c r="DP79" s="259">
        <f t="shared" ca="1" si="60"/>
        <v>11.393775988550317</v>
      </c>
      <c r="DQ79" s="259">
        <f t="shared" ca="1" si="60"/>
        <v>11.393775988550317</v>
      </c>
      <c r="DR79" s="259">
        <f t="shared" ca="1" si="60"/>
        <v>11.393775988550317</v>
      </c>
      <c r="DS79" s="259">
        <f t="shared" ca="1" si="60"/>
        <v>11.393775988550317</v>
      </c>
      <c r="DT79" s="259">
        <f t="shared" ca="1" si="60"/>
        <v>11.393775988550317</v>
      </c>
      <c r="DU79" s="259">
        <f t="shared" ca="1" si="60"/>
        <v>11.393775988550317</v>
      </c>
      <c r="DV79" s="259">
        <f t="shared" ca="1" si="60"/>
        <v>11.84952702809233</v>
      </c>
      <c r="DW79" s="259">
        <f t="shared" ca="1" si="60"/>
        <v>11.84952702809233</v>
      </c>
      <c r="DX79" s="259">
        <f t="shared" ca="1" si="60"/>
        <v>11.84952702809233</v>
      </c>
      <c r="DY79" s="259">
        <f t="shared" ca="1" si="60"/>
        <v>11.84952702809233</v>
      </c>
      <c r="DZ79" s="259">
        <f t="shared" ca="1" si="60"/>
        <v>11.84952702809233</v>
      </c>
      <c r="EA79" s="259">
        <f t="shared" ca="1" si="60"/>
        <v>11.84952702809233</v>
      </c>
      <c r="EB79" s="259">
        <f t="shared" ca="1" si="60"/>
        <v>11.84952702809233</v>
      </c>
      <c r="EC79" s="259">
        <f t="shared" ca="1" si="60"/>
        <v>11.84952702809233</v>
      </c>
      <c r="ED79" s="259">
        <f t="shared" ca="1" si="60"/>
        <v>11.84952702809233</v>
      </c>
      <c r="EE79" s="259">
        <f t="shared" ca="1" si="60"/>
        <v>11.84952702809233</v>
      </c>
      <c r="EF79" s="259">
        <f t="shared" ca="1" si="60"/>
        <v>11.84952702809233</v>
      </c>
      <c r="EG79" s="259">
        <f t="shared" ca="1" si="60"/>
        <v>11.84952702809233</v>
      </c>
    </row>
    <row r="80" spans="1:137" ht="16.5" customHeight="1">
      <c r="A80" s="21"/>
      <c r="B80" s="260" t="s">
        <v>340</v>
      </c>
      <c r="C80" s="72" t="s">
        <v>463</v>
      </c>
      <c r="D80" s="79" t="s">
        <v>77</v>
      </c>
      <c r="E80" s="79"/>
      <c r="F80" s="261">
        <f t="shared" si="59"/>
        <v>0</v>
      </c>
      <c r="G80" s="206">
        <f>SUMIF(Workflow!$R$6:$EG$6,Workflow!G$6,$R80:$EG80)</f>
        <v>0</v>
      </c>
      <c r="H80" s="206">
        <f>SUMIF(Workflow!$R$6:$EG$6,Workflow!H$6,$R80:$EG80)</f>
        <v>0</v>
      </c>
      <c r="I80" s="206">
        <f>SUMIF(Workflow!$R$6:$EG$6,Workflow!I$6,$R80:$EG80)</f>
        <v>0</v>
      </c>
      <c r="J80" s="206">
        <f>SUMIF(Workflow!$R$6:$EG$6,Workflow!J$6,$R80:$EG80)</f>
        <v>0</v>
      </c>
      <c r="K80" s="206">
        <f>SUMIF(Workflow!$R$6:$EG$6,Workflow!K$6,$R80:$EG80)</f>
        <v>0</v>
      </c>
      <c r="L80" s="206">
        <f>SUMIF(Workflow!$R$6:$EG$6,Workflow!L$6,$R80:$EG80)</f>
        <v>0</v>
      </c>
      <c r="M80" s="206">
        <f>SUMIF(Workflow!$R$6:$EG$6,Workflow!M$6,$R80:$EG80)</f>
        <v>0</v>
      </c>
      <c r="N80" s="206">
        <f>SUMIF(Workflow!$R$6:$EG$6,Workflow!N$6,$R80:$EG80)</f>
        <v>0</v>
      </c>
      <c r="O80" s="206">
        <f>SUMIF(Workflow!$R$6:$EG$6,Workflow!O$6,$R80:$EG80)</f>
        <v>0</v>
      </c>
      <c r="P80" s="206">
        <f>SUMIF(Workflow!$R$6:$EG$6,Workflow!P$6,$R80:$EG80)</f>
        <v>0</v>
      </c>
      <c r="Q80" s="21"/>
      <c r="R80" s="206">
        <f>-Costs!F70-IF('Cash Flow Инвестора'!$H$2=2,'Cash Flow Инвестора'!R45,IF('Cash Flow Инвестора'!$H$2=4,'Cash Flow Инвестора'!R76,0))</f>
        <v>0</v>
      </c>
      <c r="S80" s="206">
        <f>-Costs!G70-IF('Cash Flow Инвестора'!$H$2=2,'Cash Flow Инвестора'!S45,IF('Cash Flow Инвестора'!$H$2=4,'Cash Flow Инвестора'!S76,0))</f>
        <v>0</v>
      </c>
      <c r="T80" s="206">
        <f>-Costs!H70-IF('Cash Flow Инвестора'!$H$2=2,'Cash Flow Инвестора'!T45,IF('Cash Flow Инвестора'!$H$2=4,'Cash Flow Инвестора'!T76,0))</f>
        <v>0</v>
      </c>
      <c r="U80" s="206">
        <f>-Costs!I70-IF('Cash Flow Инвестора'!$H$2=2,'Cash Flow Инвестора'!U45,IF('Cash Flow Инвестора'!$H$2=4,'Cash Flow Инвестора'!U76,0))</f>
        <v>0</v>
      </c>
      <c r="V80" s="206">
        <f>-Costs!J70-IF('Cash Flow Инвестора'!$H$2=2,'Cash Flow Инвестора'!V45,IF('Cash Flow Инвестора'!$H$2=4,'Cash Flow Инвестора'!V76,0))</f>
        <v>0</v>
      </c>
      <c r="W80" s="206">
        <f>-Costs!K70-IF('Cash Flow Инвестора'!$H$2=2,'Cash Flow Инвестора'!W45,IF('Cash Flow Инвестора'!$H$2=4,'Cash Flow Инвестора'!W76,0))</f>
        <v>0</v>
      </c>
      <c r="X80" s="206">
        <f>-Costs!L70-IF('Cash Flow Инвестора'!$H$2=2,'Cash Flow Инвестора'!X45,IF('Cash Flow Инвестора'!$H$2=4,'Cash Flow Инвестора'!X76,0))</f>
        <v>0</v>
      </c>
      <c r="Y80" s="206">
        <f>-Costs!M70-IF('Cash Flow Инвестора'!$H$2=2,'Cash Flow Инвестора'!Y45,IF('Cash Flow Инвестора'!$H$2=4,'Cash Flow Инвестора'!Y76,0))</f>
        <v>0</v>
      </c>
      <c r="Z80" s="206">
        <f>-Costs!N70-IF('Cash Flow Инвестора'!$H$2=2,'Cash Flow Инвестора'!Z45,IF('Cash Flow Инвестора'!$H$2=4,'Cash Flow Инвестора'!Z76,0))</f>
        <v>0</v>
      </c>
      <c r="AA80" s="206">
        <f>-Costs!O70-IF('Cash Flow Инвестора'!$H$2=2,'Cash Flow Инвестора'!AA45,IF('Cash Flow Инвестора'!$H$2=4,'Cash Flow Инвестора'!AA76,0))</f>
        <v>0</v>
      </c>
      <c r="AB80" s="206">
        <f>-Costs!P70-IF('Cash Flow Инвестора'!$H$2=2,'Cash Flow Инвестора'!AB45,IF('Cash Flow Инвестора'!$H$2=4,'Cash Flow Инвестора'!AB76,0))</f>
        <v>0</v>
      </c>
      <c r="AC80" s="206">
        <f>-Costs!Q70-IF('Cash Flow Инвестора'!$H$2=2,'Cash Flow Инвестора'!AC45,IF('Cash Flow Инвестора'!$H$2=4,'Cash Flow Инвестора'!AC76,0))</f>
        <v>0</v>
      </c>
      <c r="AD80" s="206">
        <f>-Costs!R70-IF('Cash Flow Инвестора'!$H$2=2,'Cash Flow Инвестора'!AD45,IF('Cash Flow Инвестора'!$H$2=4,'Cash Flow Инвестора'!AD76,0))</f>
        <v>0</v>
      </c>
      <c r="AE80" s="206">
        <f>-Costs!S70-IF('Cash Flow Инвестора'!$H$2=2,'Cash Flow Инвестора'!AE45,IF('Cash Flow Инвестора'!$H$2=4,'Cash Flow Инвестора'!AE76,0))</f>
        <v>0</v>
      </c>
      <c r="AF80" s="206">
        <f>-Costs!T70-IF('Cash Flow Инвестора'!$H$2=2,'Cash Flow Инвестора'!AF45,IF('Cash Flow Инвестора'!$H$2=4,'Cash Flow Инвестора'!AF76,0))</f>
        <v>0</v>
      </c>
      <c r="AG80" s="206">
        <f>-Costs!U70-IF('Cash Flow Инвестора'!$H$2=2,'Cash Flow Инвестора'!AG45,IF('Cash Flow Инвестора'!$H$2=4,'Cash Flow Инвестора'!AG76,0))</f>
        <v>0</v>
      </c>
      <c r="AH80" s="206">
        <f>-Costs!V70-IF('Cash Flow Инвестора'!$H$2=2,'Cash Flow Инвестора'!AH45,IF('Cash Flow Инвестора'!$H$2=4,'Cash Flow Инвестора'!AH76,0))</f>
        <v>0</v>
      </c>
      <c r="AI80" s="206">
        <f>-Costs!W70-IF('Cash Flow Инвестора'!$H$2=2,'Cash Flow Инвестора'!AI45,IF('Cash Flow Инвестора'!$H$2=4,'Cash Flow Инвестора'!AI76,0))</f>
        <v>0</v>
      </c>
      <c r="AJ80" s="206">
        <f>-Costs!X70-IF('Cash Flow Инвестора'!$H$2=2,'Cash Flow Инвестора'!AJ45,IF('Cash Flow Инвестора'!$H$2=4,'Cash Flow Инвестора'!AJ76,0))</f>
        <v>0</v>
      </c>
      <c r="AK80" s="206">
        <f>-Costs!Y70-IF('Cash Flow Инвестора'!$H$2=2,'Cash Flow Инвестора'!AK45,IF('Cash Flow Инвестора'!$H$2=4,'Cash Flow Инвестора'!AK76,0))</f>
        <v>0</v>
      </c>
      <c r="AL80" s="206">
        <f>-Costs!Z70-IF('Cash Flow Инвестора'!$H$2=2,'Cash Flow Инвестора'!AL45,IF('Cash Flow Инвестора'!$H$2=4,'Cash Flow Инвестора'!AL76,0))</f>
        <v>0</v>
      </c>
      <c r="AM80" s="206">
        <f>-Costs!AA70-IF('Cash Flow Инвестора'!$H$2=2,'Cash Flow Инвестора'!AM45,IF('Cash Flow Инвестора'!$H$2=4,'Cash Flow Инвестора'!AM76,0))</f>
        <v>0</v>
      </c>
      <c r="AN80" s="206">
        <f>-Costs!AB70-IF('Cash Flow Инвестора'!$H$2=2,'Cash Flow Инвестора'!AN45,IF('Cash Flow Инвестора'!$H$2=4,'Cash Flow Инвестора'!AN76,0))</f>
        <v>0</v>
      </c>
      <c r="AO80" s="206">
        <f>-Costs!AC70-IF('Cash Flow Инвестора'!$H$2=2,'Cash Flow Инвестора'!AO45,IF('Cash Flow Инвестора'!$H$2=4,'Cash Flow Инвестора'!AO76,0))</f>
        <v>0</v>
      </c>
      <c r="AP80" s="206">
        <f>-Costs!AD70-IF('Cash Flow Инвестора'!$H$2=2,'Cash Flow Инвестора'!AP45,IF('Cash Flow Инвестора'!$H$2=4,'Cash Flow Инвестора'!AP76,0))</f>
        <v>0</v>
      </c>
      <c r="AQ80" s="206">
        <f>-Costs!AE70-IF('Cash Flow Инвестора'!$H$2=2,'Cash Flow Инвестора'!AQ45,IF('Cash Flow Инвестора'!$H$2=4,'Cash Flow Инвестора'!AQ76,0))</f>
        <v>0</v>
      </c>
      <c r="AR80" s="206">
        <f>-Costs!AF70-IF('Cash Flow Инвестора'!$H$2=2,'Cash Flow Инвестора'!AR45,IF('Cash Flow Инвестора'!$H$2=4,'Cash Flow Инвестора'!AR76,0))</f>
        <v>0</v>
      </c>
      <c r="AS80" s="206">
        <f>-Costs!AG70-IF('Cash Flow Инвестора'!$H$2=2,'Cash Flow Инвестора'!AS45,IF('Cash Flow Инвестора'!$H$2=4,'Cash Flow Инвестора'!AS76,0))</f>
        <v>0</v>
      </c>
      <c r="AT80" s="206">
        <f>-Costs!AH70-IF('Cash Flow Инвестора'!$H$2=2,'Cash Flow Инвестора'!AT45,IF('Cash Flow Инвестора'!$H$2=4,'Cash Flow Инвестора'!AT76,0))</f>
        <v>0</v>
      </c>
      <c r="AU80" s="206">
        <f>-Costs!AI70-IF('Cash Flow Инвестора'!$H$2=2,'Cash Flow Инвестора'!AU45,IF('Cash Flow Инвестора'!$H$2=4,'Cash Flow Инвестора'!AU76,0))</f>
        <v>0</v>
      </c>
      <c r="AV80" s="206">
        <f>-Costs!AJ70-IF('Cash Flow Инвестора'!$H$2=2,'Cash Flow Инвестора'!AV45,IF('Cash Flow Инвестора'!$H$2=4,'Cash Flow Инвестора'!AV76,0))</f>
        <v>0</v>
      </c>
      <c r="AW80" s="206">
        <f>-Costs!AK70-IF('Cash Flow Инвестора'!$H$2=2,'Cash Flow Инвестора'!AW45,IF('Cash Flow Инвестора'!$H$2=4,'Cash Flow Инвестора'!AW76,0))</f>
        <v>0</v>
      </c>
      <c r="AX80" s="206">
        <f>-Costs!AL70-IF('Cash Flow Инвестора'!$H$2=2,'Cash Flow Инвестора'!AX45,IF('Cash Flow Инвестора'!$H$2=4,'Cash Flow Инвестора'!AX76,0))</f>
        <v>0</v>
      </c>
      <c r="AY80" s="206">
        <f>-Costs!AM70-IF('Cash Flow Инвестора'!$H$2=2,'Cash Flow Инвестора'!AY45,IF('Cash Flow Инвестора'!$H$2=4,'Cash Flow Инвестора'!AY76,0))</f>
        <v>0</v>
      </c>
      <c r="AZ80" s="206">
        <f>-Costs!AN70-IF('Cash Flow Инвестора'!$H$2=2,'Cash Flow Инвестора'!AZ45,IF('Cash Flow Инвестора'!$H$2=4,'Cash Flow Инвестора'!AZ76,0))</f>
        <v>0</v>
      </c>
      <c r="BA80" s="206">
        <f>-Costs!AO70-IF('Cash Flow Инвестора'!$H$2=2,'Cash Flow Инвестора'!BA45,IF('Cash Flow Инвестора'!$H$2=4,'Cash Flow Инвестора'!BA76,0))</f>
        <v>0</v>
      </c>
      <c r="BB80" s="206">
        <f>-Costs!AP70-IF('Cash Flow Инвестора'!$H$2=2,'Cash Flow Инвестора'!BB45,IF('Cash Flow Инвестора'!$H$2=4,'Cash Flow Инвестора'!BB76,0))</f>
        <v>0</v>
      </c>
      <c r="BC80" s="206">
        <f>-Costs!AQ70-IF('Cash Flow Инвестора'!$H$2=2,'Cash Flow Инвестора'!BC45,IF('Cash Flow Инвестора'!$H$2=4,'Cash Flow Инвестора'!BC76,0))</f>
        <v>0</v>
      </c>
      <c r="BD80" s="206">
        <f>-Costs!AR70-IF('Cash Flow Инвестора'!$H$2=2,'Cash Flow Инвестора'!BD45,IF('Cash Flow Инвестора'!$H$2=4,'Cash Flow Инвестора'!BD76,0))</f>
        <v>0</v>
      </c>
      <c r="BE80" s="206">
        <f>-Costs!AS70-IF('Cash Flow Инвестора'!$H$2=2,'Cash Flow Инвестора'!BE45,IF('Cash Flow Инвестора'!$H$2=4,'Cash Flow Инвестора'!BE76,0))</f>
        <v>0</v>
      </c>
      <c r="BF80" s="206">
        <f>-Costs!AT70-IF('Cash Flow Инвестора'!$H$2=2,'Cash Flow Инвестора'!BF45,IF('Cash Flow Инвестора'!$H$2=4,'Cash Flow Инвестора'!BF76,0))</f>
        <v>0</v>
      </c>
      <c r="BG80" s="206">
        <f>-Costs!AU70-IF('Cash Flow Инвестора'!$H$2=2,'Cash Flow Инвестора'!BG45,IF('Cash Flow Инвестора'!$H$2=4,'Cash Flow Инвестора'!BG76,0))</f>
        <v>0</v>
      </c>
      <c r="BH80" s="206">
        <f>-Costs!AV70-IF('Cash Flow Инвестора'!$H$2=2,'Cash Flow Инвестора'!BH45,IF('Cash Flow Инвестора'!$H$2=4,'Cash Flow Инвестора'!BH76,0))</f>
        <v>0</v>
      </c>
      <c r="BI80" s="206">
        <f>-Costs!AW70-IF('Cash Flow Инвестора'!$H$2=2,'Cash Flow Инвестора'!BI45,IF('Cash Flow Инвестора'!$H$2=4,'Cash Flow Инвестора'!BI76,0))</f>
        <v>0</v>
      </c>
      <c r="BJ80" s="206">
        <f>-Costs!AX70-IF('Cash Flow Инвестора'!$H$2=2,'Cash Flow Инвестора'!BJ45,IF('Cash Flow Инвестора'!$H$2=4,'Cash Flow Инвестора'!BJ76,0))</f>
        <v>0</v>
      </c>
      <c r="BK80" s="206">
        <f>-Costs!AY70-IF('Cash Flow Инвестора'!$H$2=2,'Cash Flow Инвестора'!BK45,IF('Cash Flow Инвестора'!$H$2=4,'Cash Flow Инвестора'!BK76,0))</f>
        <v>0</v>
      </c>
      <c r="BL80" s="206">
        <f>-Costs!AZ70-IF('Cash Flow Инвестора'!$H$2=2,'Cash Flow Инвестора'!BL45,IF('Cash Flow Инвестора'!$H$2=4,'Cash Flow Инвестора'!BL76,0))</f>
        <v>0</v>
      </c>
      <c r="BM80" s="206">
        <f>-Costs!BA70-IF('Cash Flow Инвестора'!$H$2=2,'Cash Flow Инвестора'!BM45,IF('Cash Flow Инвестора'!$H$2=4,'Cash Flow Инвестора'!BM76,0))</f>
        <v>0</v>
      </c>
      <c r="BN80" s="206">
        <f>-Costs!BB70-IF('Cash Flow Инвестора'!$H$2=2,'Cash Flow Инвестора'!BN45,IF('Cash Flow Инвестора'!$H$2=4,'Cash Flow Инвестора'!BN76,0))</f>
        <v>0</v>
      </c>
      <c r="BO80" s="206">
        <f>-Costs!BC70-IF('Cash Flow Инвестора'!$H$2=2,'Cash Flow Инвестора'!BO45,IF('Cash Flow Инвестора'!$H$2=4,'Cash Flow Инвестора'!BO76,0))</f>
        <v>0</v>
      </c>
      <c r="BP80" s="206">
        <f>-Costs!BD70-IF('Cash Flow Инвестора'!$H$2=2,'Cash Flow Инвестора'!BP45,IF('Cash Flow Инвестора'!$H$2=4,'Cash Flow Инвестора'!BP76,0))</f>
        <v>0</v>
      </c>
      <c r="BQ80" s="206">
        <f>-Costs!BE70-IF('Cash Flow Инвестора'!$H$2=2,'Cash Flow Инвестора'!BQ45,IF('Cash Flow Инвестора'!$H$2=4,'Cash Flow Инвестора'!BQ76,0))</f>
        <v>0</v>
      </c>
      <c r="BR80" s="206">
        <f>-Costs!BF70-IF('Cash Flow Инвестора'!$H$2=2,'Cash Flow Инвестора'!BR45,IF('Cash Flow Инвестора'!$H$2=4,'Cash Flow Инвестора'!BR76,0))</f>
        <v>0</v>
      </c>
      <c r="BS80" s="206">
        <f>-Costs!BG70-IF('Cash Flow Инвестора'!$H$2=2,'Cash Flow Инвестора'!BS45,IF('Cash Flow Инвестора'!$H$2=4,'Cash Flow Инвестора'!BS76,0))</f>
        <v>0</v>
      </c>
      <c r="BT80" s="206">
        <f>-Costs!BH70-IF('Cash Flow Инвестора'!$H$2=2,'Cash Flow Инвестора'!BT45,IF('Cash Flow Инвестора'!$H$2=4,'Cash Flow Инвестора'!BT76,0))</f>
        <v>0</v>
      </c>
      <c r="BU80" s="206">
        <f>-Costs!BI70-IF('Cash Flow Инвестора'!$H$2=2,'Cash Flow Инвестора'!BU45,IF('Cash Flow Инвестора'!$H$2=4,'Cash Flow Инвестора'!BU76,0))</f>
        <v>0</v>
      </c>
      <c r="BV80" s="206">
        <f>-Costs!BJ70-IF('Cash Flow Инвестора'!$H$2=2,'Cash Flow Инвестора'!BV45,IF('Cash Flow Инвестора'!$H$2=4,'Cash Flow Инвестора'!BV76,0))</f>
        <v>0</v>
      </c>
      <c r="BW80" s="206">
        <f>-Costs!BK70-IF('Cash Flow Инвестора'!$H$2=2,'Cash Flow Инвестора'!BW45,IF('Cash Flow Инвестора'!$H$2=4,'Cash Flow Инвестора'!BW76,0))</f>
        <v>0</v>
      </c>
      <c r="BX80" s="206">
        <f>-Costs!BL70-IF('Cash Flow Инвестора'!$H$2=2,'Cash Flow Инвестора'!BX45,IF('Cash Flow Инвестора'!$H$2=4,'Cash Flow Инвестора'!BX76,0))</f>
        <v>0</v>
      </c>
      <c r="BY80" s="206">
        <f>-Costs!BM70-IF('Cash Flow Инвестора'!$H$2=2,'Cash Flow Инвестора'!BY45,IF('Cash Flow Инвестора'!$H$2=4,'Cash Flow Инвестора'!BY76,0))</f>
        <v>0</v>
      </c>
      <c r="BZ80" s="206">
        <f>-Costs!BN70-IF('Cash Flow Инвестора'!$H$2=2,'Cash Flow Инвестора'!BZ45,IF('Cash Flow Инвестора'!$H$2=4,'Cash Flow Инвестора'!BZ76,0))</f>
        <v>0</v>
      </c>
      <c r="CA80" s="206">
        <f>-Costs!BO70-IF('Cash Flow Инвестора'!$H$2=2,'Cash Flow Инвестора'!CA45,IF('Cash Flow Инвестора'!$H$2=4,'Cash Flow Инвестора'!CA76,0))</f>
        <v>0</v>
      </c>
      <c r="CB80" s="206">
        <f>-Costs!BP70-IF('Cash Flow Инвестора'!$H$2=2,'Cash Flow Инвестора'!CB45,IF('Cash Flow Инвестора'!$H$2=4,'Cash Flow Инвестора'!CB76,0))</f>
        <v>0</v>
      </c>
      <c r="CC80" s="206">
        <f>-Costs!BQ70-IF('Cash Flow Инвестора'!$H$2=2,'Cash Flow Инвестора'!CC45,IF('Cash Flow Инвестора'!$H$2=4,'Cash Flow Инвестора'!CC76,0))</f>
        <v>0</v>
      </c>
      <c r="CD80" s="206">
        <f>-Costs!BR70-IF('Cash Flow Инвестора'!$H$2=2,'Cash Flow Инвестора'!CD45,IF('Cash Flow Инвестора'!$H$2=4,'Cash Flow Инвестора'!CD76,0))</f>
        <v>0</v>
      </c>
      <c r="CE80" s="206">
        <f>-Costs!BS70-IF('Cash Flow Инвестора'!$H$2=2,'Cash Flow Инвестора'!CE45,IF('Cash Flow Инвестора'!$H$2=4,'Cash Flow Инвестора'!CE76,0))</f>
        <v>0</v>
      </c>
      <c r="CF80" s="206">
        <f>-Costs!BT70-IF('Cash Flow Инвестора'!$H$2=2,'Cash Flow Инвестора'!CF45,IF('Cash Flow Инвестора'!$H$2=4,'Cash Flow Инвестора'!CF76,0))</f>
        <v>0</v>
      </c>
      <c r="CG80" s="206">
        <f>-Costs!BU70-IF('Cash Flow Инвестора'!$H$2=2,'Cash Flow Инвестора'!CG45,IF('Cash Flow Инвестора'!$H$2=4,'Cash Flow Инвестора'!CG76,0))</f>
        <v>0</v>
      </c>
      <c r="CH80" s="206">
        <f>-Costs!BV70-IF('Cash Flow Инвестора'!$H$2=2,'Cash Flow Инвестора'!CH45,IF('Cash Flow Инвестора'!$H$2=4,'Cash Flow Инвестора'!CH76,0))</f>
        <v>0</v>
      </c>
      <c r="CI80" s="206">
        <f>-Costs!BW70-IF('Cash Flow Инвестора'!$H$2=2,'Cash Flow Инвестора'!CI45,IF('Cash Flow Инвестора'!$H$2=4,'Cash Flow Инвестора'!CI76,0))</f>
        <v>0</v>
      </c>
      <c r="CJ80" s="206">
        <f>-Costs!BX70-IF('Cash Flow Инвестора'!$H$2=2,'Cash Flow Инвестора'!CJ45,IF('Cash Flow Инвестора'!$H$2=4,'Cash Flow Инвестора'!CJ76,0))</f>
        <v>0</v>
      </c>
      <c r="CK80" s="206">
        <f>-Costs!BY70-IF('Cash Flow Инвестора'!$H$2=2,'Cash Flow Инвестора'!CK45,IF('Cash Flow Инвестора'!$H$2=4,'Cash Flow Инвестора'!CK76,0))</f>
        <v>0</v>
      </c>
      <c r="CL80" s="206">
        <f>-Costs!BZ70-IF('Cash Flow Инвестора'!$H$2=2,'Cash Flow Инвестора'!CL45,IF('Cash Flow Инвестора'!$H$2=4,'Cash Flow Инвестора'!CL76,0))</f>
        <v>0</v>
      </c>
      <c r="CM80" s="206">
        <f>-Costs!CA70-IF('Cash Flow Инвестора'!$H$2=2,'Cash Flow Инвестора'!CM45,IF('Cash Flow Инвестора'!$H$2=4,'Cash Flow Инвестора'!CM76,0))</f>
        <v>0</v>
      </c>
      <c r="CN80" s="206">
        <f>-Costs!CB70-IF('Cash Flow Инвестора'!$H$2=2,'Cash Flow Инвестора'!CN45,IF('Cash Flow Инвестора'!$H$2=4,'Cash Flow Инвестора'!CN76,0))</f>
        <v>0</v>
      </c>
      <c r="CO80" s="206">
        <f>-Costs!CC70-IF('Cash Flow Инвестора'!$H$2=2,'Cash Flow Инвестора'!CO45,IF('Cash Flow Инвестора'!$H$2=4,'Cash Flow Инвестора'!CO76,0))</f>
        <v>0</v>
      </c>
      <c r="CP80" s="206">
        <f>-Costs!CD70-IF('Cash Flow Инвестора'!$H$2=2,'Cash Flow Инвестора'!CP45,IF('Cash Flow Инвестора'!$H$2=4,'Cash Flow Инвестора'!CP76,0))</f>
        <v>0</v>
      </c>
      <c r="CQ80" s="206">
        <f>-Costs!CE70-IF('Cash Flow Инвестора'!$H$2=2,'Cash Flow Инвестора'!CQ45,IF('Cash Flow Инвестора'!$H$2=4,'Cash Flow Инвестора'!CQ76,0))</f>
        <v>0</v>
      </c>
      <c r="CR80" s="206">
        <f>-Costs!CF70-IF('Cash Flow Инвестора'!$H$2=2,'Cash Flow Инвестора'!CR45,IF('Cash Flow Инвестора'!$H$2=4,'Cash Flow Инвестора'!CR76,0))</f>
        <v>0</v>
      </c>
      <c r="CS80" s="206">
        <f>-Costs!CG70-IF('Cash Flow Инвестора'!$H$2=2,'Cash Flow Инвестора'!CS45,IF('Cash Flow Инвестора'!$H$2=4,'Cash Flow Инвестора'!CS76,0))</f>
        <v>0</v>
      </c>
      <c r="CT80" s="206">
        <f>-Costs!CH70-IF('Cash Flow Инвестора'!$H$2=2,'Cash Flow Инвестора'!CT45,IF('Cash Flow Инвестора'!$H$2=4,'Cash Flow Инвестора'!CT76,0))</f>
        <v>0</v>
      </c>
      <c r="CU80" s="206">
        <f>-Costs!CI70-IF('Cash Flow Инвестора'!$H$2=2,'Cash Flow Инвестора'!CU45,IF('Cash Flow Инвестора'!$H$2=4,'Cash Flow Инвестора'!CU76,0))</f>
        <v>0</v>
      </c>
      <c r="CV80" s="206">
        <f>-Costs!CJ70-IF('Cash Flow Инвестора'!$H$2=2,'Cash Flow Инвестора'!CV45,IF('Cash Flow Инвестора'!$H$2=4,'Cash Flow Инвестора'!CV76,0))</f>
        <v>0</v>
      </c>
      <c r="CW80" s="206">
        <f>-Costs!CK70-IF('Cash Flow Инвестора'!$H$2=2,'Cash Flow Инвестора'!CW45,IF('Cash Flow Инвестора'!$H$2=4,'Cash Flow Инвестора'!CW76,0))</f>
        <v>0</v>
      </c>
      <c r="CX80" s="206">
        <f>-Costs!CL70-IF('Cash Flow Инвестора'!$H$2=2,'Cash Flow Инвестора'!CX45,IF('Cash Flow Инвестора'!$H$2=4,'Cash Flow Инвестора'!CX76,0))</f>
        <v>0</v>
      </c>
      <c r="CY80" s="206">
        <f>-Costs!CM70-IF('Cash Flow Инвестора'!$H$2=2,'Cash Flow Инвестора'!CY45,IF('Cash Flow Инвестора'!$H$2=4,'Cash Flow Инвестора'!CY76,0))</f>
        <v>0</v>
      </c>
      <c r="CZ80" s="206">
        <f>-Costs!CN70-IF('Cash Flow Инвестора'!$H$2=2,'Cash Flow Инвестора'!CZ45,IF('Cash Flow Инвестора'!$H$2=4,'Cash Flow Инвестора'!CZ76,0))</f>
        <v>0</v>
      </c>
      <c r="DA80" s="206">
        <f>-Costs!CO70-IF('Cash Flow Инвестора'!$H$2=2,'Cash Flow Инвестора'!DA45,IF('Cash Flow Инвестора'!$H$2=4,'Cash Flow Инвестора'!DA76,0))</f>
        <v>0</v>
      </c>
      <c r="DB80" s="206">
        <f>-Costs!CP70-IF('Cash Flow Инвестора'!$H$2=2,'Cash Flow Инвестора'!DB45,IF('Cash Flow Инвестора'!$H$2=4,'Cash Flow Инвестора'!DB76,0))</f>
        <v>0</v>
      </c>
      <c r="DC80" s="206">
        <f>-Costs!CQ70-IF('Cash Flow Инвестора'!$H$2=2,'Cash Flow Инвестора'!DC45,IF('Cash Flow Инвестора'!$H$2=4,'Cash Flow Инвестора'!DC76,0))</f>
        <v>0</v>
      </c>
      <c r="DD80" s="206">
        <f>-Costs!CR70-IF('Cash Flow Инвестора'!$H$2=2,'Cash Flow Инвестора'!DD45,IF('Cash Flow Инвестора'!$H$2=4,'Cash Flow Инвестора'!DD76,0))</f>
        <v>0</v>
      </c>
      <c r="DE80" s="206">
        <f>-Costs!CS70-IF('Cash Flow Инвестора'!$H$2=2,'Cash Flow Инвестора'!DE45,IF('Cash Flow Инвестора'!$H$2=4,'Cash Flow Инвестора'!DE76,0))</f>
        <v>0</v>
      </c>
      <c r="DF80" s="206">
        <f>-Costs!CT70-IF('Cash Flow Инвестора'!$H$2=2,'Cash Flow Инвестора'!DF45,IF('Cash Flow Инвестора'!$H$2=4,'Cash Flow Инвестора'!DF76,0))</f>
        <v>0</v>
      </c>
      <c r="DG80" s="206">
        <f>-Costs!CU70-IF('Cash Flow Инвестора'!$H$2=2,'Cash Flow Инвестора'!DG45,IF('Cash Flow Инвестора'!$H$2=4,'Cash Flow Инвестора'!DG76,0))</f>
        <v>0</v>
      </c>
      <c r="DH80" s="206">
        <f>-Costs!CV70-IF('Cash Flow Инвестора'!$H$2=2,'Cash Flow Инвестора'!DH45,IF('Cash Flow Инвестора'!$H$2=4,'Cash Flow Инвестора'!DH76,0))</f>
        <v>0</v>
      </c>
      <c r="DI80" s="206">
        <f>-Costs!CW70-IF('Cash Flow Инвестора'!$H$2=2,'Cash Flow Инвестора'!DI45,IF('Cash Flow Инвестора'!$H$2=4,'Cash Flow Инвестора'!DI76,0))</f>
        <v>0</v>
      </c>
      <c r="DJ80" s="206">
        <f>-Costs!CX70-IF('Cash Flow Инвестора'!$H$2=2,'Cash Flow Инвестора'!DJ45,IF('Cash Flow Инвестора'!$H$2=4,'Cash Flow Инвестора'!DJ76,0))</f>
        <v>0</v>
      </c>
      <c r="DK80" s="206">
        <f>-Costs!CY70-IF('Cash Flow Инвестора'!$H$2=2,'Cash Flow Инвестора'!DK45,IF('Cash Flow Инвестора'!$H$2=4,'Cash Flow Инвестора'!DK76,0))</f>
        <v>0</v>
      </c>
      <c r="DL80" s="206">
        <f>-Costs!CZ70-IF('Cash Flow Инвестора'!$H$2=2,'Cash Flow Инвестора'!DL45,IF('Cash Flow Инвестора'!$H$2=4,'Cash Flow Инвестора'!DL76,0))</f>
        <v>0</v>
      </c>
      <c r="DM80" s="206">
        <f>-Costs!DA70-IF('Cash Flow Инвестора'!$H$2=2,'Cash Flow Инвестора'!DM45,IF('Cash Flow Инвестора'!$H$2=4,'Cash Flow Инвестора'!DM76,0))</f>
        <v>0</v>
      </c>
      <c r="DN80" s="206">
        <f>-Costs!DB70-IF('Cash Flow Инвестора'!$H$2=2,'Cash Flow Инвестора'!DN45,IF('Cash Flow Инвестора'!$H$2=4,'Cash Flow Инвестора'!DN76,0))</f>
        <v>0</v>
      </c>
      <c r="DO80" s="206">
        <f>-Costs!DC70-IF('Cash Flow Инвестора'!$H$2=2,'Cash Flow Инвестора'!DO45,IF('Cash Flow Инвестора'!$H$2=4,'Cash Flow Инвестора'!DO76,0))</f>
        <v>0</v>
      </c>
      <c r="DP80" s="206">
        <f>-Costs!DD70-IF('Cash Flow Инвестора'!$H$2=2,'Cash Flow Инвестора'!DP45,IF('Cash Flow Инвестора'!$H$2=4,'Cash Flow Инвестора'!DP76,0))</f>
        <v>0</v>
      </c>
      <c r="DQ80" s="206">
        <f>-Costs!DE70-IF('Cash Flow Инвестора'!$H$2=2,'Cash Flow Инвестора'!DQ45,IF('Cash Flow Инвестора'!$H$2=4,'Cash Flow Инвестора'!DQ76,0))</f>
        <v>0</v>
      </c>
      <c r="DR80" s="206">
        <f>-Costs!DF70-IF('Cash Flow Инвестора'!$H$2=2,'Cash Flow Инвестора'!DR45,IF('Cash Flow Инвестора'!$H$2=4,'Cash Flow Инвестора'!DR76,0))</f>
        <v>0</v>
      </c>
      <c r="DS80" s="206">
        <f>-Costs!DG70-IF('Cash Flow Инвестора'!$H$2=2,'Cash Flow Инвестора'!DS45,IF('Cash Flow Инвестора'!$H$2=4,'Cash Flow Инвестора'!DS76,0))</f>
        <v>0</v>
      </c>
      <c r="DT80" s="206">
        <f>-Costs!DH70-IF('Cash Flow Инвестора'!$H$2=2,'Cash Flow Инвестора'!DT45,IF('Cash Flow Инвестора'!$H$2=4,'Cash Flow Инвестора'!DT76,0))</f>
        <v>0</v>
      </c>
      <c r="DU80" s="206">
        <f>-Costs!DI70-IF('Cash Flow Инвестора'!$H$2=2,'Cash Flow Инвестора'!DU45,IF('Cash Flow Инвестора'!$H$2=4,'Cash Flow Инвестора'!DU76,0))</f>
        <v>0</v>
      </c>
      <c r="DV80" s="206">
        <f>-Costs!DJ70-IF('Cash Flow Инвестора'!$H$2=2,'Cash Flow Инвестора'!DV45,IF('Cash Flow Инвестора'!$H$2=4,'Cash Flow Инвестора'!DV76,0))</f>
        <v>0</v>
      </c>
      <c r="DW80" s="206">
        <f>-Costs!DK70-IF('Cash Flow Инвестора'!$H$2=2,'Cash Flow Инвестора'!DW45,IF('Cash Flow Инвестора'!$H$2=4,'Cash Flow Инвестора'!DW76,0))</f>
        <v>0</v>
      </c>
      <c r="DX80" s="206">
        <f>-Costs!DL70-IF('Cash Flow Инвестора'!$H$2=2,'Cash Flow Инвестора'!DX45,IF('Cash Flow Инвестора'!$H$2=4,'Cash Flow Инвестора'!DX76,0))</f>
        <v>0</v>
      </c>
      <c r="DY80" s="206">
        <f>-Costs!DM70-IF('Cash Flow Инвестора'!$H$2=2,'Cash Flow Инвестора'!DY45,IF('Cash Flow Инвестора'!$H$2=4,'Cash Flow Инвестора'!DY76,0))</f>
        <v>0</v>
      </c>
      <c r="DZ80" s="206">
        <f>-Costs!DN70-IF('Cash Flow Инвестора'!$H$2=2,'Cash Flow Инвестора'!DZ45,IF('Cash Flow Инвестора'!$H$2=4,'Cash Flow Инвестора'!DZ76,0))</f>
        <v>0</v>
      </c>
      <c r="EA80" s="206">
        <f>-Costs!DO70-IF('Cash Flow Инвестора'!$H$2=2,'Cash Flow Инвестора'!EA45,IF('Cash Flow Инвестора'!$H$2=4,'Cash Flow Инвестора'!EA76,0))</f>
        <v>0</v>
      </c>
      <c r="EB80" s="206">
        <f>-Costs!DP70-IF('Cash Flow Инвестора'!$H$2=2,'Cash Flow Инвестора'!EB45,IF('Cash Flow Инвестора'!$H$2=4,'Cash Flow Инвестора'!EB76,0))</f>
        <v>0</v>
      </c>
      <c r="EC80" s="206">
        <f>-Costs!DQ70-IF('Cash Flow Инвестора'!$H$2=2,'Cash Flow Инвестора'!EC45,IF('Cash Flow Инвестора'!$H$2=4,'Cash Flow Инвестора'!EC76,0))</f>
        <v>0</v>
      </c>
      <c r="ED80" s="206">
        <f>-Costs!DR70-IF('Cash Flow Инвестора'!$H$2=2,'Cash Flow Инвестора'!ED45,IF('Cash Flow Инвестора'!$H$2=4,'Cash Flow Инвестора'!ED76,0))</f>
        <v>0</v>
      </c>
      <c r="EE80" s="206">
        <f>-Costs!DS70-IF('Cash Flow Инвестора'!$H$2=2,'Cash Flow Инвестора'!EE45,IF('Cash Flow Инвестора'!$H$2=4,'Cash Flow Инвестора'!EE76,0))</f>
        <v>0</v>
      </c>
      <c r="EF80" s="206">
        <f>-Costs!DT70-IF('Cash Flow Инвестора'!$H$2=2,'Cash Flow Инвестора'!EF45,IF('Cash Flow Инвестора'!$H$2=4,'Cash Flow Инвестора'!EF76,0))</f>
        <v>0</v>
      </c>
      <c r="EG80" s="206">
        <f>-Costs!DU70-IF('Cash Flow Инвестора'!$H$2=2,'Cash Flow Инвестора'!EG45,IF('Cash Flow Инвестора'!$H$2=4,'Cash Flow Инвестора'!EG76,0))</f>
        <v>0</v>
      </c>
    </row>
    <row r="81" spans="1:137" ht="16.5" customHeight="1">
      <c r="A81" s="21"/>
      <c r="B81" s="260" t="s">
        <v>346</v>
      </c>
      <c r="C81" s="72" t="s">
        <v>464</v>
      </c>
      <c r="D81" s="79" t="s">
        <v>77</v>
      </c>
      <c r="E81" s="79"/>
      <c r="F81" s="261">
        <f t="shared" si="59"/>
        <v>0</v>
      </c>
      <c r="G81" s="206">
        <f>SUMIF(Workflow!$R$6:$EG$6,Workflow!G$6,$R81:$EG81)</f>
        <v>0</v>
      </c>
      <c r="H81" s="206">
        <f>SUMIF(Workflow!$R$6:$EG$6,Workflow!H$6,$R81:$EG81)</f>
        <v>0</v>
      </c>
      <c r="I81" s="206">
        <f>SUMIF(Workflow!$R$6:$EG$6,Workflow!I$6,$R81:$EG81)</f>
        <v>0</v>
      </c>
      <c r="J81" s="206">
        <f>SUMIF(Workflow!$R$6:$EG$6,Workflow!J$6,$R81:$EG81)</f>
        <v>0</v>
      </c>
      <c r="K81" s="206">
        <f>SUMIF(Workflow!$R$6:$EG$6,Workflow!K$6,$R81:$EG81)</f>
        <v>0</v>
      </c>
      <c r="L81" s="206">
        <f>SUMIF(Workflow!$R$6:$EG$6,Workflow!L$6,$R81:$EG81)</f>
        <v>0</v>
      </c>
      <c r="M81" s="206">
        <f>SUMIF(Workflow!$R$6:$EG$6,Workflow!M$6,$R81:$EG81)</f>
        <v>0</v>
      </c>
      <c r="N81" s="206">
        <f>SUMIF(Workflow!$R$6:$EG$6,Workflow!N$6,$R81:$EG81)</f>
        <v>0</v>
      </c>
      <c r="O81" s="206">
        <f>SUMIF(Workflow!$R$6:$EG$6,Workflow!O$6,$R81:$EG81)</f>
        <v>0</v>
      </c>
      <c r="P81" s="206">
        <f>SUMIF(Workflow!$R$6:$EG$6,Workflow!P$6,$R81:$EG81)</f>
        <v>0</v>
      </c>
      <c r="Q81" s="21"/>
      <c r="R81" s="206">
        <f t="shared" ref="R81:EG81" si="61">R52</f>
        <v>0</v>
      </c>
      <c r="S81" s="206">
        <f t="shared" si="61"/>
        <v>0</v>
      </c>
      <c r="T81" s="206">
        <f t="shared" si="61"/>
        <v>0</v>
      </c>
      <c r="U81" s="206">
        <f t="shared" si="61"/>
        <v>0</v>
      </c>
      <c r="V81" s="206">
        <f t="shared" si="61"/>
        <v>0</v>
      </c>
      <c r="W81" s="206">
        <f t="shared" si="61"/>
        <v>0</v>
      </c>
      <c r="X81" s="206">
        <f t="shared" si="61"/>
        <v>0</v>
      </c>
      <c r="Y81" s="206">
        <f t="shared" si="61"/>
        <v>0</v>
      </c>
      <c r="Z81" s="206">
        <f t="shared" si="61"/>
        <v>0</v>
      </c>
      <c r="AA81" s="206">
        <f t="shared" si="61"/>
        <v>0</v>
      </c>
      <c r="AB81" s="206">
        <f t="shared" si="61"/>
        <v>0</v>
      </c>
      <c r="AC81" s="206">
        <f t="shared" si="61"/>
        <v>0</v>
      </c>
      <c r="AD81" s="206">
        <f t="shared" si="61"/>
        <v>0</v>
      </c>
      <c r="AE81" s="206">
        <f t="shared" si="61"/>
        <v>0</v>
      </c>
      <c r="AF81" s="206">
        <f t="shared" si="61"/>
        <v>0</v>
      </c>
      <c r="AG81" s="206">
        <f t="shared" si="61"/>
        <v>0</v>
      </c>
      <c r="AH81" s="206">
        <f t="shared" si="61"/>
        <v>0</v>
      </c>
      <c r="AI81" s="206">
        <f t="shared" si="61"/>
        <v>0</v>
      </c>
      <c r="AJ81" s="206">
        <f t="shared" si="61"/>
        <v>0</v>
      </c>
      <c r="AK81" s="206">
        <f t="shared" si="61"/>
        <v>0</v>
      </c>
      <c r="AL81" s="206">
        <f t="shared" si="61"/>
        <v>0</v>
      </c>
      <c r="AM81" s="206">
        <f t="shared" si="61"/>
        <v>0</v>
      </c>
      <c r="AN81" s="206">
        <f t="shared" si="61"/>
        <v>0</v>
      </c>
      <c r="AO81" s="206">
        <f t="shared" si="61"/>
        <v>0</v>
      </c>
      <c r="AP81" s="206">
        <f t="shared" si="61"/>
        <v>0</v>
      </c>
      <c r="AQ81" s="206">
        <f t="shared" si="61"/>
        <v>0</v>
      </c>
      <c r="AR81" s="206">
        <f t="shared" si="61"/>
        <v>0</v>
      </c>
      <c r="AS81" s="206">
        <f t="shared" si="61"/>
        <v>0</v>
      </c>
      <c r="AT81" s="206">
        <f t="shared" si="61"/>
        <v>0</v>
      </c>
      <c r="AU81" s="206">
        <f t="shared" si="61"/>
        <v>0</v>
      </c>
      <c r="AV81" s="206">
        <f t="shared" si="61"/>
        <v>0</v>
      </c>
      <c r="AW81" s="206">
        <f t="shared" si="61"/>
        <v>0</v>
      </c>
      <c r="AX81" s="206">
        <f t="shared" si="61"/>
        <v>0</v>
      </c>
      <c r="AY81" s="206">
        <f t="shared" si="61"/>
        <v>0</v>
      </c>
      <c r="AZ81" s="206">
        <f t="shared" si="61"/>
        <v>0</v>
      </c>
      <c r="BA81" s="206">
        <f t="shared" si="61"/>
        <v>0</v>
      </c>
      <c r="BB81" s="206">
        <f t="shared" si="61"/>
        <v>0</v>
      </c>
      <c r="BC81" s="206">
        <f t="shared" si="61"/>
        <v>0</v>
      </c>
      <c r="BD81" s="206">
        <f t="shared" si="61"/>
        <v>0</v>
      </c>
      <c r="BE81" s="206">
        <f t="shared" si="61"/>
        <v>0</v>
      </c>
      <c r="BF81" s="206">
        <f t="shared" si="61"/>
        <v>0</v>
      </c>
      <c r="BG81" s="206">
        <f t="shared" si="61"/>
        <v>0</v>
      </c>
      <c r="BH81" s="206">
        <f t="shared" si="61"/>
        <v>0</v>
      </c>
      <c r="BI81" s="206">
        <f t="shared" si="61"/>
        <v>0</v>
      </c>
      <c r="BJ81" s="206">
        <f t="shared" si="61"/>
        <v>0</v>
      </c>
      <c r="BK81" s="206">
        <f t="shared" si="61"/>
        <v>0</v>
      </c>
      <c r="BL81" s="206">
        <f t="shared" si="61"/>
        <v>0</v>
      </c>
      <c r="BM81" s="206">
        <f t="shared" si="61"/>
        <v>0</v>
      </c>
      <c r="BN81" s="206">
        <f t="shared" si="61"/>
        <v>0</v>
      </c>
      <c r="BO81" s="206">
        <f t="shared" si="61"/>
        <v>0</v>
      </c>
      <c r="BP81" s="206">
        <f t="shared" si="61"/>
        <v>0</v>
      </c>
      <c r="BQ81" s="206">
        <f t="shared" si="61"/>
        <v>0</v>
      </c>
      <c r="BR81" s="206">
        <f t="shared" si="61"/>
        <v>0</v>
      </c>
      <c r="BS81" s="206">
        <f t="shared" si="61"/>
        <v>0</v>
      </c>
      <c r="BT81" s="206">
        <f t="shared" si="61"/>
        <v>0</v>
      </c>
      <c r="BU81" s="206">
        <f t="shared" si="61"/>
        <v>0</v>
      </c>
      <c r="BV81" s="206">
        <f t="shared" si="61"/>
        <v>0</v>
      </c>
      <c r="BW81" s="206">
        <f t="shared" si="61"/>
        <v>0</v>
      </c>
      <c r="BX81" s="206">
        <f t="shared" si="61"/>
        <v>0</v>
      </c>
      <c r="BY81" s="206">
        <f t="shared" si="61"/>
        <v>0</v>
      </c>
      <c r="BZ81" s="206">
        <f t="shared" si="61"/>
        <v>0</v>
      </c>
      <c r="CA81" s="206">
        <f t="shared" si="61"/>
        <v>0</v>
      </c>
      <c r="CB81" s="206">
        <f t="shared" si="61"/>
        <v>0</v>
      </c>
      <c r="CC81" s="206">
        <f t="shared" si="61"/>
        <v>0</v>
      </c>
      <c r="CD81" s="206">
        <f t="shared" si="61"/>
        <v>0</v>
      </c>
      <c r="CE81" s="206">
        <f t="shared" si="61"/>
        <v>0</v>
      </c>
      <c r="CF81" s="206">
        <f t="shared" si="61"/>
        <v>0</v>
      </c>
      <c r="CG81" s="206">
        <f t="shared" si="61"/>
        <v>0</v>
      </c>
      <c r="CH81" s="206">
        <f t="shared" si="61"/>
        <v>0</v>
      </c>
      <c r="CI81" s="206">
        <f t="shared" si="61"/>
        <v>0</v>
      </c>
      <c r="CJ81" s="206">
        <f t="shared" si="61"/>
        <v>0</v>
      </c>
      <c r="CK81" s="206">
        <f t="shared" si="61"/>
        <v>0</v>
      </c>
      <c r="CL81" s="206">
        <f t="shared" si="61"/>
        <v>0</v>
      </c>
      <c r="CM81" s="206">
        <f t="shared" si="61"/>
        <v>0</v>
      </c>
      <c r="CN81" s="206">
        <f t="shared" si="61"/>
        <v>0</v>
      </c>
      <c r="CO81" s="206">
        <f t="shared" si="61"/>
        <v>0</v>
      </c>
      <c r="CP81" s="206">
        <f t="shared" si="61"/>
        <v>0</v>
      </c>
      <c r="CQ81" s="206">
        <f t="shared" si="61"/>
        <v>0</v>
      </c>
      <c r="CR81" s="206">
        <f t="shared" si="61"/>
        <v>0</v>
      </c>
      <c r="CS81" s="206">
        <f t="shared" si="61"/>
        <v>0</v>
      </c>
      <c r="CT81" s="206">
        <f t="shared" si="61"/>
        <v>0</v>
      </c>
      <c r="CU81" s="206">
        <f t="shared" si="61"/>
        <v>0</v>
      </c>
      <c r="CV81" s="206">
        <f t="shared" si="61"/>
        <v>0</v>
      </c>
      <c r="CW81" s="206">
        <f t="shared" si="61"/>
        <v>0</v>
      </c>
      <c r="CX81" s="206">
        <f t="shared" si="61"/>
        <v>0</v>
      </c>
      <c r="CY81" s="206">
        <f t="shared" si="61"/>
        <v>0</v>
      </c>
      <c r="CZ81" s="206">
        <f t="shared" si="61"/>
        <v>0</v>
      </c>
      <c r="DA81" s="206">
        <f t="shared" si="61"/>
        <v>0</v>
      </c>
      <c r="DB81" s="206">
        <f t="shared" si="61"/>
        <v>0</v>
      </c>
      <c r="DC81" s="206">
        <f t="shared" si="61"/>
        <v>0</v>
      </c>
      <c r="DD81" s="206">
        <f t="shared" si="61"/>
        <v>0</v>
      </c>
      <c r="DE81" s="206">
        <f t="shared" si="61"/>
        <v>0</v>
      </c>
      <c r="DF81" s="206">
        <f t="shared" si="61"/>
        <v>0</v>
      </c>
      <c r="DG81" s="206">
        <f t="shared" si="61"/>
        <v>0</v>
      </c>
      <c r="DH81" s="206">
        <f t="shared" si="61"/>
        <v>0</v>
      </c>
      <c r="DI81" s="206">
        <f t="shared" si="61"/>
        <v>0</v>
      </c>
      <c r="DJ81" s="206">
        <f t="shared" si="61"/>
        <v>0</v>
      </c>
      <c r="DK81" s="206">
        <f t="shared" si="61"/>
        <v>0</v>
      </c>
      <c r="DL81" s="206">
        <f t="shared" si="61"/>
        <v>0</v>
      </c>
      <c r="DM81" s="206">
        <f t="shared" si="61"/>
        <v>0</v>
      </c>
      <c r="DN81" s="206">
        <f t="shared" si="61"/>
        <v>0</v>
      </c>
      <c r="DO81" s="206">
        <f t="shared" si="61"/>
        <v>0</v>
      </c>
      <c r="DP81" s="206">
        <f t="shared" si="61"/>
        <v>0</v>
      </c>
      <c r="DQ81" s="206">
        <f t="shared" si="61"/>
        <v>0</v>
      </c>
      <c r="DR81" s="206">
        <f t="shared" si="61"/>
        <v>0</v>
      </c>
      <c r="DS81" s="206">
        <f t="shared" si="61"/>
        <v>0</v>
      </c>
      <c r="DT81" s="206">
        <f t="shared" si="61"/>
        <v>0</v>
      </c>
      <c r="DU81" s="206">
        <f t="shared" si="61"/>
        <v>0</v>
      </c>
      <c r="DV81" s="206">
        <f t="shared" si="61"/>
        <v>0</v>
      </c>
      <c r="DW81" s="206">
        <f t="shared" si="61"/>
        <v>0</v>
      </c>
      <c r="DX81" s="206">
        <f t="shared" si="61"/>
        <v>0</v>
      </c>
      <c r="DY81" s="206">
        <f t="shared" si="61"/>
        <v>0</v>
      </c>
      <c r="DZ81" s="206">
        <f t="shared" si="61"/>
        <v>0</v>
      </c>
      <c r="EA81" s="206">
        <f t="shared" si="61"/>
        <v>0</v>
      </c>
      <c r="EB81" s="206">
        <f t="shared" si="61"/>
        <v>0</v>
      </c>
      <c r="EC81" s="206">
        <f t="shared" si="61"/>
        <v>0</v>
      </c>
      <c r="ED81" s="206">
        <f t="shared" si="61"/>
        <v>0</v>
      </c>
      <c r="EE81" s="206">
        <f t="shared" si="61"/>
        <v>0</v>
      </c>
      <c r="EF81" s="206">
        <f t="shared" si="61"/>
        <v>0</v>
      </c>
      <c r="EG81" s="206">
        <f t="shared" si="61"/>
        <v>0</v>
      </c>
    </row>
    <row r="82" spans="1:137" ht="16.5" customHeight="1">
      <c r="A82" s="21"/>
      <c r="B82" s="260" t="s">
        <v>340</v>
      </c>
      <c r="C82" s="72" t="s">
        <v>465</v>
      </c>
      <c r="D82" s="79" t="s">
        <v>77</v>
      </c>
      <c r="E82" s="79"/>
      <c r="F82" s="261">
        <f t="shared" ca="1" si="59"/>
        <v>1199.5524327648063</v>
      </c>
      <c r="G82" s="206">
        <f ca="1">SUMIF(Workflow!$R$6:$EG$6,Workflow!G$6,$R82:$EG82)</f>
        <v>99.999999999999986</v>
      </c>
      <c r="H82" s="206">
        <f ca="1">SUMIF(Workflow!$R$6:$EG$6,Workflow!H$6,$R82:$EG82)</f>
        <v>103.89999999999999</v>
      </c>
      <c r="I82" s="206">
        <f ca="1">SUMIF(Workflow!$R$6:$EG$6,Workflow!I$6,$R82:$EG82)</f>
        <v>108.056</v>
      </c>
      <c r="J82" s="206">
        <f ca="1">SUMIF(Workflow!$R$6:$EG$6,Workflow!J$6,$R82:$EG82)</f>
        <v>112.37823999999999</v>
      </c>
      <c r="K82" s="206">
        <f ca="1">SUMIF(Workflow!$R$6:$EG$6,Workflow!K$6,$R82:$EG82)</f>
        <v>116.87336959999998</v>
      </c>
      <c r="L82" s="206">
        <f ca="1">SUMIF(Workflow!$R$6:$EG$6,Workflow!L$6,$R82:$EG82)</f>
        <v>121.54830438400002</v>
      </c>
      <c r="M82" s="206">
        <f ca="1">SUMIF(Workflow!$R$6:$EG$6,Workflow!M$6,$R82:$EG82)</f>
        <v>126.41023655936004</v>
      </c>
      <c r="N82" s="206">
        <f ca="1">SUMIF(Workflow!$R$6:$EG$6,Workflow!N$6,$R82:$EG82)</f>
        <v>131.46664602173445</v>
      </c>
      <c r="O82" s="206">
        <f ca="1">SUMIF(Workflow!$R$6:$EG$6,Workflow!O$6,$R82:$EG82)</f>
        <v>136.7253118626038</v>
      </c>
      <c r="P82" s="206">
        <f ca="1">SUMIF(Workflow!$R$6:$EG$6,Workflow!P$6,$R82:$EG82)</f>
        <v>142.19432433710793</v>
      </c>
      <c r="Q82" s="21"/>
      <c r="R82" s="206">
        <f t="shared" ref="R82:EG82" ca="1" si="62">-IF(AND((R91+Q82)&lt;0,R64=0),R91,IF(AND(R91&lt;0,R64&lt;-R91),R91+R64,0))</f>
        <v>8.3333333333333339</v>
      </c>
      <c r="S82" s="206">
        <f t="shared" ca="1" si="62"/>
        <v>8.3333333333333339</v>
      </c>
      <c r="T82" s="206">
        <f t="shared" ca="1" si="62"/>
        <v>8.3333333333333339</v>
      </c>
      <c r="U82" s="206">
        <f t="shared" ca="1" si="62"/>
        <v>8.3333333333333339</v>
      </c>
      <c r="V82" s="206">
        <f t="shared" ca="1" si="62"/>
        <v>8.3333333333333339</v>
      </c>
      <c r="W82" s="206">
        <f t="shared" ca="1" si="62"/>
        <v>8.3333333333333339</v>
      </c>
      <c r="X82" s="206">
        <f t="shared" ca="1" si="62"/>
        <v>8.3333333333333339</v>
      </c>
      <c r="Y82" s="206">
        <f t="shared" ca="1" si="62"/>
        <v>8.3333333333333339</v>
      </c>
      <c r="Z82" s="206">
        <f t="shared" ca="1" si="62"/>
        <v>8.3333333333333339</v>
      </c>
      <c r="AA82" s="206">
        <f t="shared" ca="1" si="62"/>
        <v>8.3333333333333339</v>
      </c>
      <c r="AB82" s="206">
        <f t="shared" ca="1" si="62"/>
        <v>8.3333333333333339</v>
      </c>
      <c r="AC82" s="206">
        <f t="shared" ca="1" si="62"/>
        <v>8.3333333333333339</v>
      </c>
      <c r="AD82" s="206">
        <f t="shared" ca="1" si="62"/>
        <v>8.6583333333333332</v>
      </c>
      <c r="AE82" s="206">
        <f t="shared" ca="1" si="62"/>
        <v>8.6583333333333332</v>
      </c>
      <c r="AF82" s="206">
        <f t="shared" ca="1" si="62"/>
        <v>8.6583333333333332</v>
      </c>
      <c r="AG82" s="206">
        <f t="shared" ca="1" si="62"/>
        <v>8.6583333333333332</v>
      </c>
      <c r="AH82" s="206">
        <f t="shared" ca="1" si="62"/>
        <v>8.6583333333333332</v>
      </c>
      <c r="AI82" s="206">
        <f t="shared" ca="1" si="62"/>
        <v>8.6583333333333332</v>
      </c>
      <c r="AJ82" s="206">
        <f t="shared" ca="1" si="62"/>
        <v>8.6583333333333332</v>
      </c>
      <c r="AK82" s="206">
        <f t="shared" ca="1" si="62"/>
        <v>8.6583333333333332</v>
      </c>
      <c r="AL82" s="206">
        <f t="shared" ca="1" si="62"/>
        <v>8.6583333333333332</v>
      </c>
      <c r="AM82" s="206">
        <f t="shared" ca="1" si="62"/>
        <v>8.6583333333333332</v>
      </c>
      <c r="AN82" s="206">
        <f t="shared" ca="1" si="62"/>
        <v>8.6583333333333332</v>
      </c>
      <c r="AO82" s="206">
        <f t="shared" ca="1" si="62"/>
        <v>8.6583333333333332</v>
      </c>
      <c r="AP82" s="206">
        <f t="shared" ca="1" si="62"/>
        <v>9.004666666666667</v>
      </c>
      <c r="AQ82" s="206">
        <f t="shared" ca="1" si="62"/>
        <v>9.004666666666667</v>
      </c>
      <c r="AR82" s="206">
        <f t="shared" ca="1" si="62"/>
        <v>9.004666666666667</v>
      </c>
      <c r="AS82" s="206">
        <f t="shared" ca="1" si="62"/>
        <v>9.004666666666667</v>
      </c>
      <c r="AT82" s="206">
        <f t="shared" ca="1" si="62"/>
        <v>9.004666666666667</v>
      </c>
      <c r="AU82" s="206">
        <f t="shared" ca="1" si="62"/>
        <v>9.004666666666667</v>
      </c>
      <c r="AV82" s="206">
        <f t="shared" ca="1" si="62"/>
        <v>9.004666666666667</v>
      </c>
      <c r="AW82" s="206">
        <f t="shared" ca="1" si="62"/>
        <v>9.004666666666667</v>
      </c>
      <c r="AX82" s="206">
        <f t="shared" ca="1" si="62"/>
        <v>9.004666666666667</v>
      </c>
      <c r="AY82" s="206">
        <f t="shared" ca="1" si="62"/>
        <v>9.004666666666667</v>
      </c>
      <c r="AZ82" s="206">
        <f t="shared" ca="1" si="62"/>
        <v>9.004666666666667</v>
      </c>
      <c r="BA82" s="206">
        <f t="shared" ca="1" si="62"/>
        <v>9.004666666666667</v>
      </c>
      <c r="BB82" s="206">
        <f t="shared" ca="1" si="62"/>
        <v>9.3648533333333344</v>
      </c>
      <c r="BC82" s="206">
        <f t="shared" ca="1" si="62"/>
        <v>9.3648533333333344</v>
      </c>
      <c r="BD82" s="206">
        <f t="shared" ca="1" si="62"/>
        <v>9.3648533333333344</v>
      </c>
      <c r="BE82" s="206">
        <f t="shared" ca="1" si="62"/>
        <v>9.3648533333333344</v>
      </c>
      <c r="BF82" s="206">
        <f t="shared" ca="1" si="62"/>
        <v>9.3648533333333344</v>
      </c>
      <c r="BG82" s="206">
        <f t="shared" ca="1" si="62"/>
        <v>9.3648533333333344</v>
      </c>
      <c r="BH82" s="206">
        <f t="shared" ca="1" si="62"/>
        <v>9.3648533333333344</v>
      </c>
      <c r="BI82" s="206">
        <f t="shared" ca="1" si="62"/>
        <v>9.3648533333333344</v>
      </c>
      <c r="BJ82" s="206">
        <f t="shared" ca="1" si="62"/>
        <v>9.3648533333333344</v>
      </c>
      <c r="BK82" s="206">
        <f t="shared" ca="1" si="62"/>
        <v>9.3648533333333344</v>
      </c>
      <c r="BL82" s="206">
        <f t="shared" ca="1" si="62"/>
        <v>9.3648533333333344</v>
      </c>
      <c r="BM82" s="206">
        <f t="shared" ca="1" si="62"/>
        <v>9.3648533333333344</v>
      </c>
      <c r="BN82" s="206">
        <f t="shared" ca="1" si="62"/>
        <v>9.7394474666666664</v>
      </c>
      <c r="BO82" s="206">
        <f t="shared" ca="1" si="62"/>
        <v>9.7394474666666664</v>
      </c>
      <c r="BP82" s="206">
        <f t="shared" ca="1" si="62"/>
        <v>9.7394474666666664</v>
      </c>
      <c r="BQ82" s="206">
        <f t="shared" ca="1" si="62"/>
        <v>9.7394474666666664</v>
      </c>
      <c r="BR82" s="206">
        <f t="shared" ca="1" si="62"/>
        <v>9.7394474666666664</v>
      </c>
      <c r="BS82" s="206">
        <f t="shared" ca="1" si="62"/>
        <v>9.7394474666666664</v>
      </c>
      <c r="BT82" s="206">
        <f t="shared" ca="1" si="62"/>
        <v>9.7394474666666664</v>
      </c>
      <c r="BU82" s="206">
        <f t="shared" ca="1" si="62"/>
        <v>9.7394474666666664</v>
      </c>
      <c r="BV82" s="206">
        <f t="shared" ca="1" si="62"/>
        <v>9.7394474666666664</v>
      </c>
      <c r="BW82" s="206">
        <f t="shared" ca="1" si="62"/>
        <v>9.7394474666666664</v>
      </c>
      <c r="BX82" s="206">
        <f t="shared" ca="1" si="62"/>
        <v>9.7394474666666664</v>
      </c>
      <c r="BY82" s="206">
        <f t="shared" ca="1" si="62"/>
        <v>9.7394474666666664</v>
      </c>
      <c r="BZ82" s="206">
        <f t="shared" ca="1" si="62"/>
        <v>10.129025365333336</v>
      </c>
      <c r="CA82" s="206">
        <f t="shared" ca="1" si="62"/>
        <v>10.129025365333336</v>
      </c>
      <c r="CB82" s="206">
        <f t="shared" ca="1" si="62"/>
        <v>10.129025365333336</v>
      </c>
      <c r="CC82" s="206">
        <f t="shared" ca="1" si="62"/>
        <v>10.129025365333336</v>
      </c>
      <c r="CD82" s="206">
        <f t="shared" ca="1" si="62"/>
        <v>10.129025365333336</v>
      </c>
      <c r="CE82" s="206">
        <f t="shared" ca="1" si="62"/>
        <v>10.129025365333336</v>
      </c>
      <c r="CF82" s="206">
        <f t="shared" ca="1" si="62"/>
        <v>10.129025365333336</v>
      </c>
      <c r="CG82" s="206">
        <f t="shared" ca="1" si="62"/>
        <v>10.129025365333336</v>
      </c>
      <c r="CH82" s="206">
        <f t="shared" ca="1" si="62"/>
        <v>10.129025365333336</v>
      </c>
      <c r="CI82" s="206">
        <f t="shared" ca="1" si="62"/>
        <v>10.129025365333336</v>
      </c>
      <c r="CJ82" s="206">
        <f t="shared" ca="1" si="62"/>
        <v>10.129025365333336</v>
      </c>
      <c r="CK82" s="206">
        <f t="shared" ca="1" si="62"/>
        <v>10.129025365333336</v>
      </c>
      <c r="CL82" s="206">
        <f t="shared" ca="1" si="62"/>
        <v>10.534186379946668</v>
      </c>
      <c r="CM82" s="206">
        <f t="shared" ca="1" si="62"/>
        <v>10.534186379946668</v>
      </c>
      <c r="CN82" s="206">
        <f t="shared" ca="1" si="62"/>
        <v>10.534186379946668</v>
      </c>
      <c r="CO82" s="206">
        <f t="shared" ca="1" si="62"/>
        <v>10.534186379946668</v>
      </c>
      <c r="CP82" s="206">
        <f t="shared" ca="1" si="62"/>
        <v>10.534186379946668</v>
      </c>
      <c r="CQ82" s="206">
        <f t="shared" ca="1" si="62"/>
        <v>10.534186379946668</v>
      </c>
      <c r="CR82" s="206">
        <f t="shared" ca="1" si="62"/>
        <v>10.534186379946668</v>
      </c>
      <c r="CS82" s="206">
        <f t="shared" ca="1" si="62"/>
        <v>10.534186379946668</v>
      </c>
      <c r="CT82" s="206">
        <f t="shared" ca="1" si="62"/>
        <v>10.534186379946668</v>
      </c>
      <c r="CU82" s="206">
        <f t="shared" ca="1" si="62"/>
        <v>10.534186379946668</v>
      </c>
      <c r="CV82" s="206">
        <f t="shared" ca="1" si="62"/>
        <v>10.534186379946668</v>
      </c>
      <c r="CW82" s="206">
        <f t="shared" ca="1" si="62"/>
        <v>10.534186379946668</v>
      </c>
      <c r="CX82" s="206">
        <f t="shared" ca="1" si="62"/>
        <v>10.955553835144535</v>
      </c>
      <c r="CY82" s="206">
        <f t="shared" ca="1" si="62"/>
        <v>10.955553835144535</v>
      </c>
      <c r="CZ82" s="206">
        <f t="shared" ca="1" si="62"/>
        <v>10.955553835144535</v>
      </c>
      <c r="DA82" s="206">
        <f t="shared" ca="1" si="62"/>
        <v>10.955553835144535</v>
      </c>
      <c r="DB82" s="206">
        <f t="shared" ca="1" si="62"/>
        <v>10.955553835144535</v>
      </c>
      <c r="DC82" s="206">
        <f t="shared" ca="1" si="62"/>
        <v>10.955553835144535</v>
      </c>
      <c r="DD82" s="206">
        <f t="shared" ca="1" si="62"/>
        <v>10.955553835144535</v>
      </c>
      <c r="DE82" s="206">
        <f t="shared" ca="1" si="62"/>
        <v>10.955553835144535</v>
      </c>
      <c r="DF82" s="206">
        <f t="shared" ca="1" si="62"/>
        <v>10.955553835144535</v>
      </c>
      <c r="DG82" s="206">
        <f t="shared" ca="1" si="62"/>
        <v>10.955553835144535</v>
      </c>
      <c r="DH82" s="206">
        <f t="shared" ca="1" si="62"/>
        <v>10.955553835144535</v>
      </c>
      <c r="DI82" s="206">
        <f t="shared" ca="1" si="62"/>
        <v>10.955553835144535</v>
      </c>
      <c r="DJ82" s="206">
        <f t="shared" ca="1" si="62"/>
        <v>11.393775988550317</v>
      </c>
      <c r="DK82" s="206">
        <f t="shared" ca="1" si="62"/>
        <v>11.393775988550317</v>
      </c>
      <c r="DL82" s="206">
        <f t="shared" ca="1" si="62"/>
        <v>11.393775988550317</v>
      </c>
      <c r="DM82" s="206">
        <f t="shared" ca="1" si="62"/>
        <v>11.393775988550317</v>
      </c>
      <c r="DN82" s="206">
        <f t="shared" ca="1" si="62"/>
        <v>11.393775988550317</v>
      </c>
      <c r="DO82" s="206">
        <f t="shared" ca="1" si="62"/>
        <v>11.393775988550317</v>
      </c>
      <c r="DP82" s="206">
        <f t="shared" ca="1" si="62"/>
        <v>11.393775988550317</v>
      </c>
      <c r="DQ82" s="206">
        <f t="shared" ca="1" si="62"/>
        <v>11.393775988550317</v>
      </c>
      <c r="DR82" s="206">
        <f t="shared" ca="1" si="62"/>
        <v>11.393775988550317</v>
      </c>
      <c r="DS82" s="206">
        <f t="shared" ca="1" si="62"/>
        <v>11.393775988550317</v>
      </c>
      <c r="DT82" s="206">
        <f t="shared" ca="1" si="62"/>
        <v>11.393775988550317</v>
      </c>
      <c r="DU82" s="206">
        <f t="shared" ca="1" si="62"/>
        <v>11.393775988550317</v>
      </c>
      <c r="DV82" s="206">
        <f t="shared" ca="1" si="62"/>
        <v>11.84952702809233</v>
      </c>
      <c r="DW82" s="206">
        <f t="shared" ca="1" si="62"/>
        <v>11.84952702809233</v>
      </c>
      <c r="DX82" s="206">
        <f t="shared" ca="1" si="62"/>
        <v>11.84952702809233</v>
      </c>
      <c r="DY82" s="206">
        <f t="shared" ca="1" si="62"/>
        <v>11.84952702809233</v>
      </c>
      <c r="DZ82" s="206">
        <f t="shared" ca="1" si="62"/>
        <v>11.84952702809233</v>
      </c>
      <c r="EA82" s="206">
        <f t="shared" ca="1" si="62"/>
        <v>11.84952702809233</v>
      </c>
      <c r="EB82" s="206">
        <f t="shared" ca="1" si="62"/>
        <v>11.84952702809233</v>
      </c>
      <c r="EC82" s="206">
        <f t="shared" ca="1" si="62"/>
        <v>11.84952702809233</v>
      </c>
      <c r="ED82" s="206">
        <f t="shared" ca="1" si="62"/>
        <v>11.84952702809233</v>
      </c>
      <c r="EE82" s="206">
        <f t="shared" ca="1" si="62"/>
        <v>11.84952702809233</v>
      </c>
      <c r="EF82" s="206">
        <f t="shared" ca="1" si="62"/>
        <v>11.84952702809233</v>
      </c>
      <c r="EG82" s="206">
        <f t="shared" ca="1" si="62"/>
        <v>11.84952702809233</v>
      </c>
    </row>
    <row r="83" spans="1:137" ht="16.5" customHeight="1">
      <c r="A83" s="21"/>
      <c r="B83" s="260" t="s">
        <v>346</v>
      </c>
      <c r="C83" s="72" t="s">
        <v>466</v>
      </c>
      <c r="D83" s="79" t="s">
        <v>77</v>
      </c>
      <c r="E83" s="79"/>
      <c r="F83" s="261">
        <f t="shared" si="59"/>
        <v>0</v>
      </c>
      <c r="G83" s="206">
        <f>SUMIF(Workflow!$R$6:$EG$6,Workflow!G$6,$R83:$EG83)</f>
        <v>0</v>
      </c>
      <c r="H83" s="206">
        <f>SUMIF(Workflow!$R$6:$EG$6,Workflow!H$6,$R83:$EG83)</f>
        <v>0</v>
      </c>
      <c r="I83" s="206">
        <f>SUMIF(Workflow!$R$6:$EG$6,Workflow!I$6,$R83:$EG83)</f>
        <v>0</v>
      </c>
      <c r="J83" s="206">
        <f>SUMIF(Workflow!$R$6:$EG$6,Workflow!J$6,$R83:$EG83)</f>
        <v>0</v>
      </c>
      <c r="K83" s="206">
        <f>SUMIF(Workflow!$R$6:$EG$6,Workflow!K$6,$R83:$EG83)</f>
        <v>0</v>
      </c>
      <c r="L83" s="206">
        <f>SUMIF(Workflow!$R$6:$EG$6,Workflow!L$6,$R83:$EG83)</f>
        <v>0</v>
      </c>
      <c r="M83" s="206">
        <f>SUMIF(Workflow!$R$6:$EG$6,Workflow!M$6,$R83:$EG83)</f>
        <v>0</v>
      </c>
      <c r="N83" s="206">
        <f>SUMIF(Workflow!$R$6:$EG$6,Workflow!N$6,$R83:$EG83)</f>
        <v>0</v>
      </c>
      <c r="O83" s="206">
        <f>SUMIF(Workflow!$R$6:$EG$6,Workflow!O$6,$R83:$EG83)</f>
        <v>0</v>
      </c>
      <c r="P83" s="206">
        <f>SUMIF(Workflow!$R$6:$EG$6,Workflow!P$6,$R83:$EG83)</f>
        <v>0</v>
      </c>
      <c r="Q83" s="21"/>
      <c r="R83" s="206">
        <f>IF('Cash Flow Инвестора'!$H$2=3,'Cash Flow Инвестора'!R58/Inputs!$G$266,0)</f>
        <v>0</v>
      </c>
      <c r="S83" s="206">
        <f>IF('Cash Flow Инвестора'!$H$2=3,'Cash Flow Инвестора'!S58/Inputs!$G$266,0)</f>
        <v>0</v>
      </c>
      <c r="T83" s="206">
        <f>IF('Cash Flow Инвестора'!$H$2=3,'Cash Flow Инвестора'!T58/Inputs!$G$266,0)</f>
        <v>0</v>
      </c>
      <c r="U83" s="206">
        <f>IF('Cash Flow Инвестора'!$H$2=3,'Cash Flow Инвестора'!U58/Inputs!$G$266,0)</f>
        <v>0</v>
      </c>
      <c r="V83" s="206">
        <f>IF('Cash Flow Инвестора'!$H$2=3,'Cash Flow Инвестора'!V58/Inputs!$G$266,0)</f>
        <v>0</v>
      </c>
      <c r="W83" s="206">
        <f>IF('Cash Flow Инвестора'!$H$2=3,'Cash Flow Инвестора'!W58/Inputs!$G$266,0)</f>
        <v>0</v>
      </c>
      <c r="X83" s="206">
        <f>IF('Cash Flow Инвестора'!$H$2=3,'Cash Flow Инвестора'!X58/Inputs!$G$266,0)</f>
        <v>0</v>
      </c>
      <c r="Y83" s="206">
        <f>IF('Cash Flow Инвестора'!$H$2=3,'Cash Flow Инвестора'!Y58/Inputs!$G$266,0)</f>
        <v>0</v>
      </c>
      <c r="Z83" s="206">
        <f>IF('Cash Flow Инвестора'!$H$2=3,'Cash Flow Инвестора'!Z58/Inputs!$G$266,0)</f>
        <v>0</v>
      </c>
      <c r="AA83" s="206">
        <f>IF('Cash Flow Инвестора'!$H$2=3,'Cash Flow Инвестора'!AA58/Inputs!$G$266,0)</f>
        <v>0</v>
      </c>
      <c r="AB83" s="206">
        <f>IF('Cash Flow Инвестора'!$H$2=3,'Cash Flow Инвестора'!AB58/Inputs!$G$266,0)</f>
        <v>0</v>
      </c>
      <c r="AC83" s="206">
        <f>IF('Cash Flow Инвестора'!$H$2=3,'Cash Flow Инвестора'!AC58/Inputs!$G$266,0)</f>
        <v>0</v>
      </c>
      <c r="AD83" s="206">
        <f>IF('Cash Flow Инвестора'!$H$2=3,'Cash Flow Инвестора'!AD58/Inputs!$G$266,0)</f>
        <v>0</v>
      </c>
      <c r="AE83" s="206">
        <f>IF('Cash Flow Инвестора'!$H$2=3,'Cash Flow Инвестора'!AE58/Inputs!$G$266,0)</f>
        <v>0</v>
      </c>
      <c r="AF83" s="206">
        <f>IF('Cash Flow Инвестора'!$H$2=3,'Cash Flow Инвестора'!AF58/Inputs!$G$266,0)</f>
        <v>0</v>
      </c>
      <c r="AG83" s="206">
        <f>IF('Cash Flow Инвестора'!$H$2=3,'Cash Flow Инвестора'!AG58/Inputs!$G$266,0)</f>
        <v>0</v>
      </c>
      <c r="AH83" s="206">
        <f>IF('Cash Flow Инвестора'!$H$2=3,'Cash Flow Инвестора'!AH58/Inputs!$G$266,0)</f>
        <v>0</v>
      </c>
      <c r="AI83" s="206">
        <f>IF('Cash Flow Инвестора'!$H$2=3,'Cash Flow Инвестора'!AI58/Inputs!$G$266,0)</f>
        <v>0</v>
      </c>
      <c r="AJ83" s="206">
        <f>IF('Cash Flow Инвестора'!$H$2=3,'Cash Flow Инвестора'!AJ58/Inputs!$G$266,0)</f>
        <v>0</v>
      </c>
      <c r="AK83" s="206">
        <f>IF('Cash Flow Инвестора'!$H$2=3,'Cash Flow Инвестора'!AK58/Inputs!$G$266,0)</f>
        <v>0</v>
      </c>
      <c r="AL83" s="206">
        <f>IF('Cash Flow Инвестора'!$H$2=3,'Cash Flow Инвестора'!AL58/Inputs!$G$266,0)</f>
        <v>0</v>
      </c>
      <c r="AM83" s="206">
        <f>IF('Cash Flow Инвестора'!$H$2=3,'Cash Flow Инвестора'!AM58/Inputs!$G$266,0)</f>
        <v>0</v>
      </c>
      <c r="AN83" s="206">
        <f>IF('Cash Flow Инвестора'!$H$2=3,'Cash Flow Инвестора'!AN58/Inputs!$G$266,0)</f>
        <v>0</v>
      </c>
      <c r="AO83" s="206">
        <f>IF('Cash Flow Инвестора'!$H$2=3,'Cash Flow Инвестора'!AO58/Inputs!$G$266,0)</f>
        <v>0</v>
      </c>
      <c r="AP83" s="206">
        <f>IF('Cash Flow Инвестора'!$H$2=3,'Cash Flow Инвестора'!AP58/Inputs!$G$266,0)</f>
        <v>0</v>
      </c>
      <c r="AQ83" s="206">
        <f>IF('Cash Flow Инвестора'!$H$2=3,'Cash Flow Инвестора'!AQ58/Inputs!$G$266,0)</f>
        <v>0</v>
      </c>
      <c r="AR83" s="206">
        <f>IF('Cash Flow Инвестора'!$H$2=3,'Cash Flow Инвестора'!AR58/Inputs!$G$266,0)</f>
        <v>0</v>
      </c>
      <c r="AS83" s="206">
        <f>IF('Cash Flow Инвестора'!$H$2=3,'Cash Flow Инвестора'!AS58/Inputs!$G$266,0)</f>
        <v>0</v>
      </c>
      <c r="AT83" s="206">
        <f>IF('Cash Flow Инвестора'!$H$2=3,'Cash Flow Инвестора'!AT58/Inputs!$G$266,0)</f>
        <v>0</v>
      </c>
      <c r="AU83" s="206">
        <f>IF('Cash Flow Инвестора'!$H$2=3,'Cash Flow Инвестора'!AU58/Inputs!$G$266,0)</f>
        <v>0</v>
      </c>
      <c r="AV83" s="206">
        <f>IF('Cash Flow Инвестора'!$H$2=3,'Cash Flow Инвестора'!AV58/Inputs!$G$266,0)</f>
        <v>0</v>
      </c>
      <c r="AW83" s="206">
        <f>IF('Cash Flow Инвестора'!$H$2=3,'Cash Flow Инвестора'!AW58/Inputs!$G$266,0)</f>
        <v>0</v>
      </c>
      <c r="AX83" s="206">
        <f>IF('Cash Flow Инвестора'!$H$2=3,'Cash Flow Инвестора'!AX58/Inputs!$G$266,0)</f>
        <v>0</v>
      </c>
      <c r="AY83" s="206">
        <f>IF('Cash Flow Инвестора'!$H$2=3,'Cash Flow Инвестора'!AY58/Inputs!$G$266,0)</f>
        <v>0</v>
      </c>
      <c r="AZ83" s="206">
        <f>IF('Cash Flow Инвестора'!$H$2=3,'Cash Flow Инвестора'!AZ58/Inputs!$G$266,0)</f>
        <v>0</v>
      </c>
      <c r="BA83" s="206">
        <f>IF('Cash Flow Инвестора'!$H$2=3,'Cash Flow Инвестора'!BA58/Inputs!$G$266,0)</f>
        <v>0</v>
      </c>
      <c r="BB83" s="206">
        <f>IF('Cash Flow Инвестора'!$H$2=3,'Cash Flow Инвестора'!BB58/Inputs!$G$266,0)</f>
        <v>0</v>
      </c>
      <c r="BC83" s="206">
        <f>IF('Cash Flow Инвестора'!$H$2=3,'Cash Flow Инвестора'!BC58/Inputs!$G$266,0)</f>
        <v>0</v>
      </c>
      <c r="BD83" s="206">
        <f>IF('Cash Flow Инвестора'!$H$2=3,'Cash Flow Инвестора'!BD58/Inputs!$G$266,0)</f>
        <v>0</v>
      </c>
      <c r="BE83" s="206">
        <f>IF('Cash Flow Инвестора'!$H$2=3,'Cash Flow Инвестора'!BE58/Inputs!$G$266,0)</f>
        <v>0</v>
      </c>
      <c r="BF83" s="206">
        <f>IF('Cash Flow Инвестора'!$H$2=3,'Cash Flow Инвестора'!BF58/Inputs!$G$266,0)</f>
        <v>0</v>
      </c>
      <c r="BG83" s="206">
        <f>IF('Cash Flow Инвестора'!$H$2=3,'Cash Flow Инвестора'!BG58/Inputs!$G$266,0)</f>
        <v>0</v>
      </c>
      <c r="BH83" s="206">
        <f>IF('Cash Flow Инвестора'!$H$2=3,'Cash Flow Инвестора'!BH58/Inputs!$G$266,0)</f>
        <v>0</v>
      </c>
      <c r="BI83" s="206">
        <f>IF('Cash Flow Инвестора'!$H$2=3,'Cash Flow Инвестора'!BI58/Inputs!$G$266,0)</f>
        <v>0</v>
      </c>
      <c r="BJ83" s="206">
        <f>IF('Cash Flow Инвестора'!$H$2=3,'Cash Flow Инвестора'!BJ58/Inputs!$G$266,0)</f>
        <v>0</v>
      </c>
      <c r="BK83" s="206">
        <f>IF('Cash Flow Инвестора'!$H$2=3,'Cash Flow Инвестора'!BK58/Inputs!$G$266,0)</f>
        <v>0</v>
      </c>
      <c r="BL83" s="206">
        <f>IF('Cash Flow Инвестора'!$H$2=3,'Cash Flow Инвестора'!BL58/Inputs!$G$266,0)</f>
        <v>0</v>
      </c>
      <c r="BM83" s="206">
        <f>IF('Cash Flow Инвестора'!$H$2=3,'Cash Flow Инвестора'!BM58/Inputs!$G$266,0)</f>
        <v>0</v>
      </c>
      <c r="BN83" s="206">
        <f>IF('Cash Flow Инвестора'!$H$2=3,'Cash Flow Инвестора'!BN58/Inputs!$G$266,0)</f>
        <v>0</v>
      </c>
      <c r="BO83" s="206">
        <f>IF('Cash Flow Инвестора'!$H$2=3,'Cash Flow Инвестора'!BO58/Inputs!$G$266,0)</f>
        <v>0</v>
      </c>
      <c r="BP83" s="206">
        <f>IF('Cash Flow Инвестора'!$H$2=3,'Cash Flow Инвестора'!BP58/Inputs!$G$266,0)</f>
        <v>0</v>
      </c>
      <c r="BQ83" s="206">
        <f>IF('Cash Flow Инвестора'!$H$2=3,'Cash Flow Инвестора'!BQ58/Inputs!$G$266,0)</f>
        <v>0</v>
      </c>
      <c r="BR83" s="206">
        <f>IF('Cash Flow Инвестора'!$H$2=3,'Cash Flow Инвестора'!BR58/Inputs!$G$266,0)</f>
        <v>0</v>
      </c>
      <c r="BS83" s="206">
        <f>IF('Cash Flow Инвестора'!$H$2=3,'Cash Flow Инвестора'!BS58/Inputs!$G$266,0)</f>
        <v>0</v>
      </c>
      <c r="BT83" s="206">
        <f>IF('Cash Flow Инвестора'!$H$2=3,'Cash Flow Инвестора'!BT58/Inputs!$G$266,0)</f>
        <v>0</v>
      </c>
      <c r="BU83" s="206">
        <f>IF('Cash Flow Инвестора'!$H$2=3,'Cash Flow Инвестора'!BU58/Inputs!$G$266,0)</f>
        <v>0</v>
      </c>
      <c r="BV83" s="206">
        <f>IF('Cash Flow Инвестора'!$H$2=3,'Cash Flow Инвестора'!BV58/Inputs!$G$266,0)</f>
        <v>0</v>
      </c>
      <c r="BW83" s="206">
        <f>IF('Cash Flow Инвестора'!$H$2=3,'Cash Flow Инвестора'!BW58/Inputs!$G$266,0)</f>
        <v>0</v>
      </c>
      <c r="BX83" s="206">
        <f>IF('Cash Flow Инвестора'!$H$2=3,'Cash Flow Инвестора'!BX58/Inputs!$G$266,0)</f>
        <v>0</v>
      </c>
      <c r="BY83" s="206">
        <f>IF('Cash Flow Инвестора'!$H$2=3,'Cash Flow Инвестора'!BY58/Inputs!$G$266,0)</f>
        <v>0</v>
      </c>
      <c r="BZ83" s="206">
        <f>IF('Cash Flow Инвестора'!$H$2=3,'Cash Flow Инвестора'!BZ58/Inputs!$G$266,0)</f>
        <v>0</v>
      </c>
      <c r="CA83" s="206">
        <f>IF('Cash Flow Инвестора'!$H$2=3,'Cash Flow Инвестора'!CA58/Inputs!$G$266,0)</f>
        <v>0</v>
      </c>
      <c r="CB83" s="206">
        <f>IF('Cash Flow Инвестора'!$H$2=3,'Cash Flow Инвестора'!CB58/Inputs!$G$266,0)</f>
        <v>0</v>
      </c>
      <c r="CC83" s="206">
        <f>IF('Cash Flow Инвестора'!$H$2=3,'Cash Flow Инвестора'!CC58/Inputs!$G$266,0)</f>
        <v>0</v>
      </c>
      <c r="CD83" s="206">
        <f>IF('Cash Flow Инвестора'!$H$2=3,'Cash Flow Инвестора'!CD58/Inputs!$G$266,0)</f>
        <v>0</v>
      </c>
      <c r="CE83" s="206">
        <f>IF('Cash Flow Инвестора'!$H$2=3,'Cash Flow Инвестора'!CE58/Inputs!$G$266,0)</f>
        <v>0</v>
      </c>
      <c r="CF83" s="206">
        <f>IF('Cash Flow Инвестора'!$H$2=3,'Cash Flow Инвестора'!CF58/Inputs!$G$266,0)</f>
        <v>0</v>
      </c>
      <c r="CG83" s="206">
        <f>IF('Cash Flow Инвестора'!$H$2=3,'Cash Flow Инвестора'!CG58/Inputs!$G$266,0)</f>
        <v>0</v>
      </c>
      <c r="CH83" s="206">
        <f>IF('Cash Flow Инвестора'!$H$2=3,'Cash Flow Инвестора'!CH58/Inputs!$G$266,0)</f>
        <v>0</v>
      </c>
      <c r="CI83" s="206">
        <f>IF('Cash Flow Инвестора'!$H$2=3,'Cash Flow Инвестора'!CI58/Inputs!$G$266,0)</f>
        <v>0</v>
      </c>
      <c r="CJ83" s="206">
        <f>IF('Cash Flow Инвестора'!$H$2=3,'Cash Flow Инвестора'!CJ58/Inputs!$G$266,0)</f>
        <v>0</v>
      </c>
      <c r="CK83" s="206">
        <f>IF('Cash Flow Инвестора'!$H$2=3,'Cash Flow Инвестора'!CK58/Inputs!$G$266,0)</f>
        <v>0</v>
      </c>
      <c r="CL83" s="206">
        <f>IF('Cash Flow Инвестора'!$H$2=3,'Cash Flow Инвестора'!CL58/Inputs!$G$266,0)</f>
        <v>0</v>
      </c>
      <c r="CM83" s="206">
        <f>IF('Cash Flow Инвестора'!$H$2=3,'Cash Flow Инвестора'!CM58/Inputs!$G$266,0)</f>
        <v>0</v>
      </c>
      <c r="CN83" s="206">
        <f>IF('Cash Flow Инвестора'!$H$2=3,'Cash Flow Инвестора'!CN58/Inputs!$G$266,0)</f>
        <v>0</v>
      </c>
      <c r="CO83" s="206">
        <f>IF('Cash Flow Инвестора'!$H$2=3,'Cash Flow Инвестора'!CO58/Inputs!$G$266,0)</f>
        <v>0</v>
      </c>
      <c r="CP83" s="206">
        <f>IF('Cash Flow Инвестора'!$H$2=3,'Cash Flow Инвестора'!CP58/Inputs!$G$266,0)</f>
        <v>0</v>
      </c>
      <c r="CQ83" s="206">
        <f>IF('Cash Flow Инвестора'!$H$2=3,'Cash Flow Инвестора'!CQ58/Inputs!$G$266,0)</f>
        <v>0</v>
      </c>
      <c r="CR83" s="206">
        <f>IF('Cash Flow Инвестора'!$H$2=3,'Cash Flow Инвестора'!CR58/Inputs!$G$266,0)</f>
        <v>0</v>
      </c>
      <c r="CS83" s="206">
        <f>IF('Cash Flow Инвестора'!$H$2=3,'Cash Flow Инвестора'!CS58/Inputs!$G$266,0)</f>
        <v>0</v>
      </c>
      <c r="CT83" s="206">
        <f>IF('Cash Flow Инвестора'!$H$2=3,'Cash Flow Инвестора'!CT58/Inputs!$G$266,0)</f>
        <v>0</v>
      </c>
      <c r="CU83" s="206">
        <f>IF('Cash Flow Инвестора'!$H$2=3,'Cash Flow Инвестора'!CU58/Inputs!$G$266,0)</f>
        <v>0</v>
      </c>
      <c r="CV83" s="206">
        <f>IF('Cash Flow Инвестора'!$H$2=3,'Cash Flow Инвестора'!CV58/Inputs!$G$266,0)</f>
        <v>0</v>
      </c>
      <c r="CW83" s="206">
        <f>IF('Cash Flow Инвестора'!$H$2=3,'Cash Flow Инвестора'!CW58/Inputs!$G$266,0)</f>
        <v>0</v>
      </c>
      <c r="CX83" s="206">
        <f>IF('Cash Flow Инвестора'!$H$2=3,'Cash Flow Инвестора'!CX58/Inputs!$G$266,0)</f>
        <v>0</v>
      </c>
      <c r="CY83" s="206">
        <f>IF('Cash Flow Инвестора'!$H$2=3,'Cash Flow Инвестора'!CY58/Inputs!$G$266,0)</f>
        <v>0</v>
      </c>
      <c r="CZ83" s="206">
        <f>IF('Cash Flow Инвестора'!$H$2=3,'Cash Flow Инвестора'!CZ58/Inputs!$G$266,0)</f>
        <v>0</v>
      </c>
      <c r="DA83" s="206">
        <f>IF('Cash Flow Инвестора'!$H$2=3,'Cash Flow Инвестора'!DA58/Inputs!$G$266,0)</f>
        <v>0</v>
      </c>
      <c r="DB83" s="206">
        <f>IF('Cash Flow Инвестора'!$H$2=3,'Cash Flow Инвестора'!DB58/Inputs!$G$266,0)</f>
        <v>0</v>
      </c>
      <c r="DC83" s="206">
        <f>IF('Cash Flow Инвестора'!$H$2=3,'Cash Flow Инвестора'!DC58/Inputs!$G$266,0)</f>
        <v>0</v>
      </c>
      <c r="DD83" s="206">
        <f>IF('Cash Flow Инвестора'!$H$2=3,'Cash Flow Инвестора'!DD58/Inputs!$G$266,0)</f>
        <v>0</v>
      </c>
      <c r="DE83" s="206">
        <f>IF('Cash Flow Инвестора'!$H$2=3,'Cash Flow Инвестора'!DE58/Inputs!$G$266,0)</f>
        <v>0</v>
      </c>
      <c r="DF83" s="206">
        <f>IF('Cash Flow Инвестора'!$H$2=3,'Cash Flow Инвестора'!DF58/Inputs!$G$266,0)</f>
        <v>0</v>
      </c>
      <c r="DG83" s="206">
        <f>IF('Cash Flow Инвестора'!$H$2=3,'Cash Flow Инвестора'!DG58/Inputs!$G$266,0)</f>
        <v>0</v>
      </c>
      <c r="DH83" s="206">
        <f>IF('Cash Flow Инвестора'!$H$2=3,'Cash Flow Инвестора'!DH58/Inputs!$G$266,0)</f>
        <v>0</v>
      </c>
      <c r="DI83" s="206">
        <f>IF('Cash Flow Инвестора'!$H$2=3,'Cash Flow Инвестора'!DI58/Inputs!$G$266,0)</f>
        <v>0</v>
      </c>
      <c r="DJ83" s="206">
        <f>IF('Cash Flow Инвестора'!$H$2=3,'Cash Flow Инвестора'!DJ58/Inputs!$G$266,0)</f>
        <v>0</v>
      </c>
      <c r="DK83" s="206">
        <f>IF('Cash Flow Инвестора'!$H$2=3,'Cash Flow Инвестора'!DK58/Inputs!$G$266,0)</f>
        <v>0</v>
      </c>
      <c r="DL83" s="206">
        <f>IF('Cash Flow Инвестора'!$H$2=3,'Cash Flow Инвестора'!DL58/Inputs!$G$266,0)</f>
        <v>0</v>
      </c>
      <c r="DM83" s="206">
        <f>IF('Cash Flow Инвестора'!$H$2=3,'Cash Flow Инвестора'!DM58/Inputs!$G$266,0)</f>
        <v>0</v>
      </c>
      <c r="DN83" s="206">
        <f>IF('Cash Flow Инвестора'!$H$2=3,'Cash Flow Инвестора'!DN58/Inputs!$G$266,0)</f>
        <v>0</v>
      </c>
      <c r="DO83" s="206">
        <f>IF('Cash Flow Инвестора'!$H$2=3,'Cash Flow Инвестора'!DO58/Inputs!$G$266,0)</f>
        <v>0</v>
      </c>
      <c r="DP83" s="206">
        <f>IF('Cash Flow Инвестора'!$H$2=3,'Cash Flow Инвестора'!DP58/Inputs!$G$266,0)</f>
        <v>0</v>
      </c>
      <c r="DQ83" s="206">
        <f>IF('Cash Flow Инвестора'!$H$2=3,'Cash Flow Инвестора'!DQ58/Inputs!$G$266,0)</f>
        <v>0</v>
      </c>
      <c r="DR83" s="206">
        <f>IF('Cash Flow Инвестора'!$H$2=3,'Cash Flow Инвестора'!DR58/Inputs!$G$266,0)</f>
        <v>0</v>
      </c>
      <c r="DS83" s="206">
        <f>IF('Cash Flow Инвестора'!$H$2=3,'Cash Flow Инвестора'!DS58/Inputs!$G$266,0)</f>
        <v>0</v>
      </c>
      <c r="DT83" s="206">
        <f>IF('Cash Flow Инвестора'!$H$2=3,'Cash Flow Инвестора'!DT58/Inputs!$G$266,0)</f>
        <v>0</v>
      </c>
      <c r="DU83" s="206">
        <f>IF('Cash Flow Инвестора'!$H$2=3,'Cash Flow Инвестора'!DU58/Inputs!$G$266,0)</f>
        <v>0</v>
      </c>
      <c r="DV83" s="206">
        <f>IF('Cash Flow Инвестора'!$H$2=3,'Cash Flow Инвестора'!DV58/Inputs!$G$266,0)</f>
        <v>0</v>
      </c>
      <c r="DW83" s="206">
        <f>IF('Cash Flow Инвестора'!$H$2=3,'Cash Flow Инвестора'!DW58/Inputs!$G$266,0)</f>
        <v>0</v>
      </c>
      <c r="DX83" s="206">
        <f>IF('Cash Flow Инвестора'!$H$2=3,'Cash Flow Инвестора'!DX58/Inputs!$G$266,0)</f>
        <v>0</v>
      </c>
      <c r="DY83" s="206">
        <f>IF('Cash Flow Инвестора'!$H$2=3,'Cash Flow Инвестора'!DY58/Inputs!$G$266,0)</f>
        <v>0</v>
      </c>
      <c r="DZ83" s="206">
        <f>IF('Cash Flow Инвестора'!$H$2=3,'Cash Flow Инвестора'!DZ58/Inputs!$G$266,0)</f>
        <v>0</v>
      </c>
      <c r="EA83" s="206">
        <f>IF('Cash Flow Инвестора'!$H$2=3,'Cash Flow Инвестора'!EA58/Inputs!$G$266,0)</f>
        <v>0</v>
      </c>
      <c r="EB83" s="206">
        <f>IF('Cash Flow Инвестора'!$H$2=3,'Cash Flow Инвестора'!EB58/Inputs!$G$266,0)</f>
        <v>0</v>
      </c>
      <c r="EC83" s="206">
        <f>IF('Cash Flow Инвестора'!$H$2=3,'Cash Flow Инвестора'!EC58/Inputs!$G$266,0)</f>
        <v>0</v>
      </c>
      <c r="ED83" s="206">
        <f>IF('Cash Flow Инвестора'!$H$2=3,'Cash Flow Инвестора'!ED58/Inputs!$G$266,0)</f>
        <v>0</v>
      </c>
      <c r="EE83" s="206">
        <f>IF('Cash Flow Инвестора'!$H$2=3,'Cash Flow Инвестора'!EE58/Inputs!$G$266,0)</f>
        <v>0</v>
      </c>
      <c r="EF83" s="206">
        <f>IF('Cash Flow Инвестора'!$H$2=3,'Cash Flow Инвестора'!EF58/Inputs!$G$266,0)</f>
        <v>0</v>
      </c>
      <c r="EG83" s="206">
        <f>IF('Cash Flow Инвестора'!$H$2=3,'Cash Flow Инвестора'!EG58/Inputs!$G$266,0)</f>
        <v>0</v>
      </c>
    </row>
    <row r="84" spans="1:137" ht="14.25" customHeight="1">
      <c r="A84" s="21"/>
      <c r="B84" s="262"/>
      <c r="C84" s="72"/>
      <c r="D84" s="72"/>
      <c r="E84" s="79"/>
      <c r="F84" s="263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  <c r="DC84" s="21"/>
      <c r="DD84" s="21"/>
      <c r="DE84" s="21"/>
      <c r="DF84" s="21"/>
      <c r="DG84" s="21"/>
      <c r="DH84" s="21"/>
      <c r="DI84" s="21"/>
      <c r="DJ84" s="21"/>
      <c r="DK84" s="21"/>
      <c r="DL84" s="21"/>
      <c r="DM84" s="21"/>
      <c r="DN84" s="21"/>
      <c r="DO84" s="21"/>
      <c r="DP84" s="21"/>
      <c r="DQ84" s="21"/>
      <c r="DR84" s="21"/>
      <c r="DS84" s="21"/>
      <c r="DT84" s="21"/>
      <c r="DU84" s="21"/>
      <c r="DV84" s="21"/>
      <c r="DW84" s="21"/>
      <c r="DX84" s="21"/>
      <c r="DY84" s="21"/>
      <c r="DZ84" s="21"/>
      <c r="EA84" s="21"/>
      <c r="EB84" s="21"/>
      <c r="EC84" s="21"/>
      <c r="ED84" s="21"/>
      <c r="EE84" s="21"/>
      <c r="EF84" s="21"/>
      <c r="EG84" s="21"/>
    </row>
    <row r="85" spans="1:137" ht="14.25" customHeight="1">
      <c r="A85" s="21"/>
      <c r="B85" s="254"/>
      <c r="C85" s="67" t="s">
        <v>467</v>
      </c>
      <c r="D85" s="95" t="s">
        <v>77</v>
      </c>
      <c r="E85" s="95"/>
      <c r="F85" s="264">
        <f ca="1">SUM(G85:P85)</f>
        <v>0</v>
      </c>
      <c r="G85" s="265">
        <f ca="1">SUMIF(Workflow!$R$6:$EG$6,Workflow!G$6,$R85:$EG85)</f>
        <v>0</v>
      </c>
      <c r="H85" s="265">
        <f ca="1">SUMIF(Workflow!$R$6:$EG$6,Workflow!H$6,$R85:$EG85)</f>
        <v>0</v>
      </c>
      <c r="I85" s="265">
        <f ca="1">SUMIF(Workflow!$R$6:$EG$6,Workflow!I$6,$R85:$EG85)</f>
        <v>0</v>
      </c>
      <c r="J85" s="265">
        <f ca="1">SUMIF(Workflow!$R$6:$EG$6,Workflow!J$6,$R85:$EG85)</f>
        <v>0</v>
      </c>
      <c r="K85" s="265">
        <f ca="1">SUMIF(Workflow!$R$6:$EG$6,Workflow!K$6,$R85:$EG85)</f>
        <v>0</v>
      </c>
      <c r="L85" s="265">
        <f ca="1">SUMIF(Workflow!$R$6:$EG$6,Workflow!L$6,$R85:$EG85)</f>
        <v>0</v>
      </c>
      <c r="M85" s="265">
        <f ca="1">SUMIF(Workflow!$R$6:$EG$6,Workflow!M$6,$R85:$EG85)</f>
        <v>0</v>
      </c>
      <c r="N85" s="265">
        <f ca="1">SUMIF(Workflow!$R$6:$EG$6,Workflow!N$6,$R85:$EG85)</f>
        <v>0</v>
      </c>
      <c r="O85" s="265">
        <f ca="1">SUMIF(Workflow!$R$6:$EG$6,Workflow!O$6,$R85:$EG85)</f>
        <v>0</v>
      </c>
      <c r="P85" s="265">
        <f ca="1">SUMIF(Workflow!$R$6:$EG$6,Workflow!P$6,$R85:$EG85)</f>
        <v>0</v>
      </c>
      <c r="Q85" s="21"/>
      <c r="R85" s="265">
        <f t="shared" ref="R85:EG85" ca="1" si="63">R66+R75+R79</f>
        <v>0</v>
      </c>
      <c r="S85" s="265">
        <f t="shared" ca="1" si="63"/>
        <v>0</v>
      </c>
      <c r="T85" s="265">
        <f t="shared" ca="1" si="63"/>
        <v>0</v>
      </c>
      <c r="U85" s="265">
        <f t="shared" ca="1" si="63"/>
        <v>0</v>
      </c>
      <c r="V85" s="265">
        <f t="shared" ca="1" si="63"/>
        <v>0</v>
      </c>
      <c r="W85" s="265">
        <f t="shared" ca="1" si="63"/>
        <v>0</v>
      </c>
      <c r="X85" s="265">
        <f t="shared" ca="1" si="63"/>
        <v>0</v>
      </c>
      <c r="Y85" s="265">
        <f t="shared" ca="1" si="63"/>
        <v>0</v>
      </c>
      <c r="Z85" s="265">
        <f t="shared" ca="1" si="63"/>
        <v>0</v>
      </c>
      <c r="AA85" s="265">
        <f t="shared" ca="1" si="63"/>
        <v>0</v>
      </c>
      <c r="AB85" s="265">
        <f t="shared" ca="1" si="63"/>
        <v>0</v>
      </c>
      <c r="AC85" s="265">
        <f t="shared" ca="1" si="63"/>
        <v>0</v>
      </c>
      <c r="AD85" s="265">
        <f t="shared" ca="1" si="63"/>
        <v>0</v>
      </c>
      <c r="AE85" s="265">
        <f ca="1">AE66+AE75+AE79</f>
        <v>0</v>
      </c>
      <c r="AF85" s="265">
        <f t="shared" ca="1" si="63"/>
        <v>0</v>
      </c>
      <c r="AG85" s="265">
        <f t="shared" ca="1" si="63"/>
        <v>0</v>
      </c>
      <c r="AH85" s="265">
        <f t="shared" ca="1" si="63"/>
        <v>0</v>
      </c>
      <c r="AI85" s="265">
        <f t="shared" ca="1" si="63"/>
        <v>0</v>
      </c>
      <c r="AJ85" s="265">
        <f t="shared" ca="1" si="63"/>
        <v>0</v>
      </c>
      <c r="AK85" s="265">
        <f t="shared" ca="1" si="63"/>
        <v>0</v>
      </c>
      <c r="AL85" s="265">
        <f t="shared" ca="1" si="63"/>
        <v>0</v>
      </c>
      <c r="AM85" s="265">
        <f t="shared" ca="1" si="63"/>
        <v>0</v>
      </c>
      <c r="AN85" s="265">
        <f t="shared" ca="1" si="63"/>
        <v>0</v>
      </c>
      <c r="AO85" s="265">
        <f t="shared" ca="1" si="63"/>
        <v>0</v>
      </c>
      <c r="AP85" s="265">
        <f t="shared" ca="1" si="63"/>
        <v>0</v>
      </c>
      <c r="AQ85" s="265">
        <f t="shared" ca="1" si="63"/>
        <v>0</v>
      </c>
      <c r="AR85" s="265">
        <f t="shared" ca="1" si="63"/>
        <v>0</v>
      </c>
      <c r="AS85" s="265">
        <f t="shared" ca="1" si="63"/>
        <v>0</v>
      </c>
      <c r="AT85" s="265">
        <f t="shared" ca="1" si="63"/>
        <v>0</v>
      </c>
      <c r="AU85" s="265">
        <f t="shared" ca="1" si="63"/>
        <v>0</v>
      </c>
      <c r="AV85" s="265">
        <f t="shared" ca="1" si="63"/>
        <v>0</v>
      </c>
      <c r="AW85" s="265">
        <f t="shared" ca="1" si="63"/>
        <v>0</v>
      </c>
      <c r="AX85" s="265">
        <f t="shared" ca="1" si="63"/>
        <v>0</v>
      </c>
      <c r="AY85" s="265">
        <f t="shared" ca="1" si="63"/>
        <v>0</v>
      </c>
      <c r="AZ85" s="265">
        <f t="shared" ca="1" si="63"/>
        <v>0</v>
      </c>
      <c r="BA85" s="265">
        <f t="shared" ca="1" si="63"/>
        <v>0</v>
      </c>
      <c r="BB85" s="265">
        <f t="shared" ca="1" si="63"/>
        <v>0</v>
      </c>
      <c r="BC85" s="265">
        <f t="shared" ca="1" si="63"/>
        <v>0</v>
      </c>
      <c r="BD85" s="265">
        <f t="shared" ca="1" si="63"/>
        <v>0</v>
      </c>
      <c r="BE85" s="265">
        <f t="shared" ca="1" si="63"/>
        <v>0</v>
      </c>
      <c r="BF85" s="265">
        <f t="shared" ca="1" si="63"/>
        <v>0</v>
      </c>
      <c r="BG85" s="265">
        <f t="shared" ca="1" si="63"/>
        <v>0</v>
      </c>
      <c r="BH85" s="265">
        <f t="shared" ca="1" si="63"/>
        <v>0</v>
      </c>
      <c r="BI85" s="265">
        <f t="shared" ca="1" si="63"/>
        <v>0</v>
      </c>
      <c r="BJ85" s="265">
        <f t="shared" ca="1" si="63"/>
        <v>0</v>
      </c>
      <c r="BK85" s="265">
        <f t="shared" ca="1" si="63"/>
        <v>0</v>
      </c>
      <c r="BL85" s="265">
        <f t="shared" ca="1" si="63"/>
        <v>0</v>
      </c>
      <c r="BM85" s="265">
        <f t="shared" ca="1" si="63"/>
        <v>0</v>
      </c>
      <c r="BN85" s="265">
        <f t="shared" ca="1" si="63"/>
        <v>0</v>
      </c>
      <c r="BO85" s="265">
        <f t="shared" ca="1" si="63"/>
        <v>0</v>
      </c>
      <c r="BP85" s="265">
        <f t="shared" ca="1" si="63"/>
        <v>0</v>
      </c>
      <c r="BQ85" s="265">
        <f t="shared" ca="1" si="63"/>
        <v>0</v>
      </c>
      <c r="BR85" s="265">
        <f t="shared" ca="1" si="63"/>
        <v>0</v>
      </c>
      <c r="BS85" s="265">
        <f t="shared" ca="1" si="63"/>
        <v>0</v>
      </c>
      <c r="BT85" s="265">
        <f t="shared" ca="1" si="63"/>
        <v>0</v>
      </c>
      <c r="BU85" s="265">
        <f t="shared" ca="1" si="63"/>
        <v>0</v>
      </c>
      <c r="BV85" s="265">
        <f t="shared" ca="1" si="63"/>
        <v>0</v>
      </c>
      <c r="BW85" s="265">
        <f t="shared" ca="1" si="63"/>
        <v>0</v>
      </c>
      <c r="BX85" s="265">
        <f t="shared" ca="1" si="63"/>
        <v>0</v>
      </c>
      <c r="BY85" s="265">
        <f t="shared" ca="1" si="63"/>
        <v>0</v>
      </c>
      <c r="BZ85" s="265">
        <f t="shared" ca="1" si="63"/>
        <v>0</v>
      </c>
      <c r="CA85" s="265">
        <f t="shared" ca="1" si="63"/>
        <v>0</v>
      </c>
      <c r="CB85" s="265">
        <f t="shared" ca="1" si="63"/>
        <v>0</v>
      </c>
      <c r="CC85" s="265">
        <f t="shared" ca="1" si="63"/>
        <v>0</v>
      </c>
      <c r="CD85" s="265">
        <f t="shared" ca="1" si="63"/>
        <v>0</v>
      </c>
      <c r="CE85" s="265">
        <f t="shared" ca="1" si="63"/>
        <v>0</v>
      </c>
      <c r="CF85" s="265">
        <f t="shared" ca="1" si="63"/>
        <v>0</v>
      </c>
      <c r="CG85" s="265">
        <f t="shared" ca="1" si="63"/>
        <v>0</v>
      </c>
      <c r="CH85" s="265">
        <f t="shared" ca="1" si="63"/>
        <v>0</v>
      </c>
      <c r="CI85" s="265">
        <f t="shared" ca="1" si="63"/>
        <v>0</v>
      </c>
      <c r="CJ85" s="265">
        <f t="shared" ca="1" si="63"/>
        <v>0</v>
      </c>
      <c r="CK85" s="265">
        <f t="shared" ca="1" si="63"/>
        <v>0</v>
      </c>
      <c r="CL85" s="265">
        <f t="shared" ca="1" si="63"/>
        <v>0</v>
      </c>
      <c r="CM85" s="265">
        <f t="shared" ca="1" si="63"/>
        <v>0</v>
      </c>
      <c r="CN85" s="265">
        <f t="shared" ca="1" si="63"/>
        <v>0</v>
      </c>
      <c r="CO85" s="265">
        <f t="shared" ca="1" si="63"/>
        <v>0</v>
      </c>
      <c r="CP85" s="265">
        <f t="shared" ca="1" si="63"/>
        <v>0</v>
      </c>
      <c r="CQ85" s="265">
        <f t="shared" ca="1" si="63"/>
        <v>0</v>
      </c>
      <c r="CR85" s="265">
        <f t="shared" ca="1" si="63"/>
        <v>0</v>
      </c>
      <c r="CS85" s="265">
        <f t="shared" ca="1" si="63"/>
        <v>0</v>
      </c>
      <c r="CT85" s="265">
        <f t="shared" ca="1" si="63"/>
        <v>0</v>
      </c>
      <c r="CU85" s="265">
        <f t="shared" ca="1" si="63"/>
        <v>0</v>
      </c>
      <c r="CV85" s="265">
        <f t="shared" ca="1" si="63"/>
        <v>0</v>
      </c>
      <c r="CW85" s="265">
        <f t="shared" ca="1" si="63"/>
        <v>0</v>
      </c>
      <c r="CX85" s="265">
        <f t="shared" ca="1" si="63"/>
        <v>0</v>
      </c>
      <c r="CY85" s="265">
        <f t="shared" ca="1" si="63"/>
        <v>0</v>
      </c>
      <c r="CZ85" s="265">
        <f t="shared" ca="1" si="63"/>
        <v>0</v>
      </c>
      <c r="DA85" s="265">
        <f t="shared" ca="1" si="63"/>
        <v>0</v>
      </c>
      <c r="DB85" s="265">
        <f t="shared" ca="1" si="63"/>
        <v>0</v>
      </c>
      <c r="DC85" s="265">
        <f t="shared" ca="1" si="63"/>
        <v>0</v>
      </c>
      <c r="DD85" s="265">
        <f t="shared" ca="1" si="63"/>
        <v>0</v>
      </c>
      <c r="DE85" s="265">
        <f t="shared" ca="1" si="63"/>
        <v>0</v>
      </c>
      <c r="DF85" s="265">
        <f t="shared" ca="1" si="63"/>
        <v>0</v>
      </c>
      <c r="DG85" s="265">
        <f t="shared" ca="1" si="63"/>
        <v>0</v>
      </c>
      <c r="DH85" s="265">
        <f t="shared" ca="1" si="63"/>
        <v>0</v>
      </c>
      <c r="DI85" s="265">
        <f t="shared" ca="1" si="63"/>
        <v>0</v>
      </c>
      <c r="DJ85" s="265">
        <f t="shared" ca="1" si="63"/>
        <v>0</v>
      </c>
      <c r="DK85" s="265">
        <f t="shared" ca="1" si="63"/>
        <v>0</v>
      </c>
      <c r="DL85" s="265">
        <f t="shared" ca="1" si="63"/>
        <v>0</v>
      </c>
      <c r="DM85" s="265">
        <f t="shared" ca="1" si="63"/>
        <v>0</v>
      </c>
      <c r="DN85" s="265">
        <f t="shared" ca="1" si="63"/>
        <v>0</v>
      </c>
      <c r="DO85" s="265">
        <f t="shared" ca="1" si="63"/>
        <v>0</v>
      </c>
      <c r="DP85" s="265">
        <f t="shared" ca="1" si="63"/>
        <v>0</v>
      </c>
      <c r="DQ85" s="265">
        <f t="shared" ca="1" si="63"/>
        <v>0</v>
      </c>
      <c r="DR85" s="265">
        <f t="shared" ca="1" si="63"/>
        <v>0</v>
      </c>
      <c r="DS85" s="265">
        <f t="shared" ca="1" si="63"/>
        <v>0</v>
      </c>
      <c r="DT85" s="265">
        <f t="shared" ca="1" si="63"/>
        <v>0</v>
      </c>
      <c r="DU85" s="265">
        <f t="shared" ca="1" si="63"/>
        <v>0</v>
      </c>
      <c r="DV85" s="265">
        <f t="shared" ca="1" si="63"/>
        <v>0</v>
      </c>
      <c r="DW85" s="265">
        <f t="shared" ca="1" si="63"/>
        <v>0</v>
      </c>
      <c r="DX85" s="265">
        <f t="shared" ca="1" si="63"/>
        <v>0</v>
      </c>
      <c r="DY85" s="265">
        <f t="shared" ca="1" si="63"/>
        <v>0</v>
      </c>
      <c r="DZ85" s="265">
        <f t="shared" ca="1" si="63"/>
        <v>0</v>
      </c>
      <c r="EA85" s="265">
        <f t="shared" ca="1" si="63"/>
        <v>0</v>
      </c>
      <c r="EB85" s="265">
        <f t="shared" ca="1" si="63"/>
        <v>0</v>
      </c>
      <c r="EC85" s="265">
        <f t="shared" ca="1" si="63"/>
        <v>0</v>
      </c>
      <c r="ED85" s="265">
        <f t="shared" ca="1" si="63"/>
        <v>0</v>
      </c>
      <c r="EE85" s="265">
        <f t="shared" ca="1" si="63"/>
        <v>0</v>
      </c>
      <c r="EF85" s="265">
        <f t="shared" ca="1" si="63"/>
        <v>0</v>
      </c>
      <c r="EG85" s="265">
        <f t="shared" ca="1" si="63"/>
        <v>0</v>
      </c>
    </row>
    <row r="86" spans="1:137" ht="14.25" customHeight="1">
      <c r="A86" s="21"/>
      <c r="B86" s="47"/>
      <c r="C86" s="72" t="s">
        <v>362</v>
      </c>
      <c r="D86" s="79" t="s">
        <v>77</v>
      </c>
      <c r="E86" s="79"/>
      <c r="F86" s="264">
        <f ca="1">K86</f>
        <v>0</v>
      </c>
      <c r="G86" s="265">
        <f ca="1">SUMIF(Workflow!$R$6:$EG$6,Workflow!G$6,$R86:$EG86)</f>
        <v>0</v>
      </c>
      <c r="H86" s="265">
        <f ca="1">SUMIF(Workflow!$R$6:$EG$6,Workflow!H$6,$R86:$EG86)</f>
        <v>0</v>
      </c>
      <c r="I86" s="265">
        <f ca="1">SUMIF(Workflow!$R$6:$EG$6,Workflow!I$6,$R86:$EG86)</f>
        <v>0</v>
      </c>
      <c r="J86" s="265">
        <f ca="1">SUMIF(Workflow!$R$6:$EG$6,Workflow!J$6,$R86:$EG86)</f>
        <v>0</v>
      </c>
      <c r="K86" s="265">
        <f ca="1">SUMIF(Workflow!$R$6:$EG$6,Workflow!K$6,$R86:$EG86)</f>
        <v>0</v>
      </c>
      <c r="L86" s="265">
        <f ca="1">SUMIF(Workflow!$R$6:$EG$6,Workflow!L$6,$R86:$EG86)</f>
        <v>0</v>
      </c>
      <c r="M86" s="265">
        <f ca="1">SUMIF(Workflow!$R$6:$EG$6,Workflow!M$6,$R86:$EG86)</f>
        <v>0</v>
      </c>
      <c r="N86" s="265">
        <f ca="1">SUMIF(Workflow!$R$6:$EG$6,Workflow!N$6,$R86:$EG86)</f>
        <v>0</v>
      </c>
      <c r="O86" s="265">
        <f ca="1">SUMIF(Workflow!$R$6:$EG$6,Workflow!O$6,$R86:$EG86)</f>
        <v>0</v>
      </c>
      <c r="P86" s="265">
        <f ca="1">SUMIF(Workflow!$R$6:$EG$6,Workflow!P$6,$R86:$EG86)</f>
        <v>0</v>
      </c>
      <c r="Q86" s="21"/>
      <c r="R86" s="265">
        <f t="shared" ref="R86:EG86" ca="1" si="64">R64+R85</f>
        <v>0</v>
      </c>
      <c r="S86" s="265">
        <f t="shared" ca="1" si="64"/>
        <v>0</v>
      </c>
      <c r="T86" s="265">
        <f t="shared" ca="1" si="64"/>
        <v>0</v>
      </c>
      <c r="U86" s="265">
        <f t="shared" ca="1" si="64"/>
        <v>0</v>
      </c>
      <c r="V86" s="265">
        <f t="shared" ca="1" si="64"/>
        <v>0</v>
      </c>
      <c r="W86" s="265">
        <f t="shared" ca="1" si="64"/>
        <v>0</v>
      </c>
      <c r="X86" s="265">
        <f t="shared" ca="1" si="64"/>
        <v>0</v>
      </c>
      <c r="Y86" s="265">
        <f t="shared" ca="1" si="64"/>
        <v>0</v>
      </c>
      <c r="Z86" s="265">
        <f t="shared" ca="1" si="64"/>
        <v>0</v>
      </c>
      <c r="AA86" s="265">
        <f t="shared" ca="1" si="64"/>
        <v>0</v>
      </c>
      <c r="AB86" s="265">
        <f t="shared" ca="1" si="64"/>
        <v>0</v>
      </c>
      <c r="AC86" s="265">
        <f t="shared" ca="1" si="64"/>
        <v>0</v>
      </c>
      <c r="AD86" s="265">
        <f t="shared" ca="1" si="64"/>
        <v>0</v>
      </c>
      <c r="AE86" s="265">
        <f t="shared" ca="1" si="64"/>
        <v>0</v>
      </c>
      <c r="AF86" s="265">
        <f t="shared" ca="1" si="64"/>
        <v>0</v>
      </c>
      <c r="AG86" s="265">
        <f t="shared" ca="1" si="64"/>
        <v>0</v>
      </c>
      <c r="AH86" s="265">
        <f t="shared" ca="1" si="64"/>
        <v>0</v>
      </c>
      <c r="AI86" s="265">
        <f t="shared" ca="1" si="64"/>
        <v>0</v>
      </c>
      <c r="AJ86" s="265">
        <f t="shared" ca="1" si="64"/>
        <v>0</v>
      </c>
      <c r="AK86" s="265">
        <f t="shared" ca="1" si="64"/>
        <v>0</v>
      </c>
      <c r="AL86" s="265">
        <f t="shared" ca="1" si="64"/>
        <v>0</v>
      </c>
      <c r="AM86" s="265">
        <f t="shared" ca="1" si="64"/>
        <v>0</v>
      </c>
      <c r="AN86" s="265">
        <f t="shared" ca="1" si="64"/>
        <v>0</v>
      </c>
      <c r="AO86" s="265">
        <f t="shared" ca="1" si="64"/>
        <v>0</v>
      </c>
      <c r="AP86" s="265">
        <f t="shared" ca="1" si="64"/>
        <v>0</v>
      </c>
      <c r="AQ86" s="265">
        <f t="shared" ca="1" si="64"/>
        <v>0</v>
      </c>
      <c r="AR86" s="265">
        <f t="shared" ca="1" si="64"/>
        <v>0</v>
      </c>
      <c r="AS86" s="265">
        <f t="shared" ca="1" si="64"/>
        <v>0</v>
      </c>
      <c r="AT86" s="265">
        <f t="shared" ca="1" si="64"/>
        <v>0</v>
      </c>
      <c r="AU86" s="265">
        <f t="shared" ca="1" si="64"/>
        <v>0</v>
      </c>
      <c r="AV86" s="265">
        <f t="shared" ca="1" si="64"/>
        <v>0</v>
      </c>
      <c r="AW86" s="265">
        <f t="shared" ca="1" si="64"/>
        <v>0</v>
      </c>
      <c r="AX86" s="265">
        <f t="shared" ca="1" si="64"/>
        <v>0</v>
      </c>
      <c r="AY86" s="265">
        <f t="shared" ca="1" si="64"/>
        <v>0</v>
      </c>
      <c r="AZ86" s="265">
        <f t="shared" ca="1" si="64"/>
        <v>0</v>
      </c>
      <c r="BA86" s="265">
        <f t="shared" ca="1" si="64"/>
        <v>0</v>
      </c>
      <c r="BB86" s="265">
        <f t="shared" ca="1" si="64"/>
        <v>0</v>
      </c>
      <c r="BC86" s="265">
        <f t="shared" ca="1" si="64"/>
        <v>0</v>
      </c>
      <c r="BD86" s="265">
        <f t="shared" ca="1" si="64"/>
        <v>0</v>
      </c>
      <c r="BE86" s="265">
        <f t="shared" ca="1" si="64"/>
        <v>0</v>
      </c>
      <c r="BF86" s="265">
        <f t="shared" ca="1" si="64"/>
        <v>0</v>
      </c>
      <c r="BG86" s="265">
        <f t="shared" ca="1" si="64"/>
        <v>0</v>
      </c>
      <c r="BH86" s="265">
        <f t="shared" ca="1" si="64"/>
        <v>0</v>
      </c>
      <c r="BI86" s="265">
        <f t="shared" ca="1" si="64"/>
        <v>0</v>
      </c>
      <c r="BJ86" s="265">
        <f t="shared" ca="1" si="64"/>
        <v>0</v>
      </c>
      <c r="BK86" s="265">
        <f t="shared" ca="1" si="64"/>
        <v>0</v>
      </c>
      <c r="BL86" s="265">
        <f t="shared" ca="1" si="64"/>
        <v>0</v>
      </c>
      <c r="BM86" s="265">
        <f t="shared" ca="1" si="64"/>
        <v>0</v>
      </c>
      <c r="BN86" s="265">
        <f t="shared" ca="1" si="64"/>
        <v>0</v>
      </c>
      <c r="BO86" s="265">
        <f t="shared" ca="1" si="64"/>
        <v>0</v>
      </c>
      <c r="BP86" s="265">
        <f t="shared" ca="1" si="64"/>
        <v>0</v>
      </c>
      <c r="BQ86" s="265">
        <f t="shared" ca="1" si="64"/>
        <v>0</v>
      </c>
      <c r="BR86" s="265">
        <f t="shared" ca="1" si="64"/>
        <v>0</v>
      </c>
      <c r="BS86" s="265">
        <f t="shared" ca="1" si="64"/>
        <v>0</v>
      </c>
      <c r="BT86" s="265">
        <f t="shared" ca="1" si="64"/>
        <v>0</v>
      </c>
      <c r="BU86" s="265">
        <f t="shared" ca="1" si="64"/>
        <v>0</v>
      </c>
      <c r="BV86" s="265">
        <f t="shared" ca="1" si="64"/>
        <v>0</v>
      </c>
      <c r="BW86" s="265">
        <f t="shared" ca="1" si="64"/>
        <v>0</v>
      </c>
      <c r="BX86" s="265">
        <f t="shared" ca="1" si="64"/>
        <v>0</v>
      </c>
      <c r="BY86" s="265">
        <f t="shared" ca="1" si="64"/>
        <v>0</v>
      </c>
      <c r="BZ86" s="265">
        <f t="shared" ca="1" si="64"/>
        <v>0</v>
      </c>
      <c r="CA86" s="265">
        <f t="shared" ca="1" si="64"/>
        <v>0</v>
      </c>
      <c r="CB86" s="265">
        <f t="shared" ca="1" si="64"/>
        <v>0</v>
      </c>
      <c r="CC86" s="265">
        <f t="shared" ca="1" si="64"/>
        <v>0</v>
      </c>
      <c r="CD86" s="265">
        <f t="shared" ca="1" si="64"/>
        <v>0</v>
      </c>
      <c r="CE86" s="265">
        <f t="shared" ca="1" si="64"/>
        <v>0</v>
      </c>
      <c r="CF86" s="265">
        <f t="shared" ca="1" si="64"/>
        <v>0</v>
      </c>
      <c r="CG86" s="265">
        <f t="shared" ca="1" si="64"/>
        <v>0</v>
      </c>
      <c r="CH86" s="265">
        <f t="shared" ca="1" si="64"/>
        <v>0</v>
      </c>
      <c r="CI86" s="265">
        <f t="shared" ca="1" si="64"/>
        <v>0</v>
      </c>
      <c r="CJ86" s="265">
        <f t="shared" ca="1" si="64"/>
        <v>0</v>
      </c>
      <c r="CK86" s="265">
        <f t="shared" ca="1" si="64"/>
        <v>0</v>
      </c>
      <c r="CL86" s="265">
        <f t="shared" ca="1" si="64"/>
        <v>0</v>
      </c>
      <c r="CM86" s="265">
        <f t="shared" ca="1" si="64"/>
        <v>0</v>
      </c>
      <c r="CN86" s="265">
        <f t="shared" ca="1" si="64"/>
        <v>0</v>
      </c>
      <c r="CO86" s="265">
        <f t="shared" ca="1" si="64"/>
        <v>0</v>
      </c>
      <c r="CP86" s="265">
        <f t="shared" ca="1" si="64"/>
        <v>0</v>
      </c>
      <c r="CQ86" s="265">
        <f t="shared" ca="1" si="64"/>
        <v>0</v>
      </c>
      <c r="CR86" s="265">
        <f t="shared" ca="1" si="64"/>
        <v>0</v>
      </c>
      <c r="CS86" s="265">
        <f t="shared" ca="1" si="64"/>
        <v>0</v>
      </c>
      <c r="CT86" s="265">
        <f t="shared" ca="1" si="64"/>
        <v>0</v>
      </c>
      <c r="CU86" s="265">
        <f t="shared" ca="1" si="64"/>
        <v>0</v>
      </c>
      <c r="CV86" s="265">
        <f t="shared" ca="1" si="64"/>
        <v>0</v>
      </c>
      <c r="CW86" s="265">
        <f t="shared" ca="1" si="64"/>
        <v>0</v>
      </c>
      <c r="CX86" s="265">
        <f t="shared" ca="1" si="64"/>
        <v>0</v>
      </c>
      <c r="CY86" s="265">
        <f t="shared" ca="1" si="64"/>
        <v>0</v>
      </c>
      <c r="CZ86" s="265">
        <f t="shared" ca="1" si="64"/>
        <v>0</v>
      </c>
      <c r="DA86" s="265">
        <f t="shared" ca="1" si="64"/>
        <v>0</v>
      </c>
      <c r="DB86" s="265">
        <f t="shared" ca="1" si="64"/>
        <v>0</v>
      </c>
      <c r="DC86" s="265">
        <f t="shared" ca="1" si="64"/>
        <v>0</v>
      </c>
      <c r="DD86" s="265">
        <f t="shared" ca="1" si="64"/>
        <v>0</v>
      </c>
      <c r="DE86" s="265">
        <f t="shared" ca="1" si="64"/>
        <v>0</v>
      </c>
      <c r="DF86" s="265">
        <f t="shared" ca="1" si="64"/>
        <v>0</v>
      </c>
      <c r="DG86" s="265">
        <f t="shared" ca="1" si="64"/>
        <v>0</v>
      </c>
      <c r="DH86" s="265">
        <f t="shared" ca="1" si="64"/>
        <v>0</v>
      </c>
      <c r="DI86" s="265">
        <f t="shared" ca="1" si="64"/>
        <v>0</v>
      </c>
      <c r="DJ86" s="265">
        <f t="shared" ca="1" si="64"/>
        <v>0</v>
      </c>
      <c r="DK86" s="265">
        <f t="shared" ca="1" si="64"/>
        <v>0</v>
      </c>
      <c r="DL86" s="265">
        <f t="shared" ca="1" si="64"/>
        <v>0</v>
      </c>
      <c r="DM86" s="265">
        <f t="shared" ca="1" si="64"/>
        <v>0</v>
      </c>
      <c r="DN86" s="265">
        <f t="shared" ca="1" si="64"/>
        <v>0</v>
      </c>
      <c r="DO86" s="265">
        <f t="shared" ca="1" si="64"/>
        <v>0</v>
      </c>
      <c r="DP86" s="265">
        <f t="shared" ca="1" si="64"/>
        <v>0</v>
      </c>
      <c r="DQ86" s="265">
        <f t="shared" ca="1" si="64"/>
        <v>0</v>
      </c>
      <c r="DR86" s="265">
        <f t="shared" ca="1" si="64"/>
        <v>0</v>
      </c>
      <c r="DS86" s="265">
        <f t="shared" ca="1" si="64"/>
        <v>0</v>
      </c>
      <c r="DT86" s="265">
        <f t="shared" ca="1" si="64"/>
        <v>0</v>
      </c>
      <c r="DU86" s="265">
        <f t="shared" ca="1" si="64"/>
        <v>0</v>
      </c>
      <c r="DV86" s="265">
        <f t="shared" ca="1" si="64"/>
        <v>0</v>
      </c>
      <c r="DW86" s="265">
        <f t="shared" ca="1" si="64"/>
        <v>0</v>
      </c>
      <c r="DX86" s="265">
        <f t="shared" ca="1" si="64"/>
        <v>0</v>
      </c>
      <c r="DY86" s="265">
        <f t="shared" ca="1" si="64"/>
        <v>0</v>
      </c>
      <c r="DZ86" s="265">
        <f t="shared" ca="1" si="64"/>
        <v>0</v>
      </c>
      <c r="EA86" s="265">
        <f t="shared" ca="1" si="64"/>
        <v>0</v>
      </c>
      <c r="EB86" s="265">
        <f t="shared" ca="1" si="64"/>
        <v>0</v>
      </c>
      <c r="EC86" s="265">
        <f t="shared" ca="1" si="64"/>
        <v>0</v>
      </c>
      <c r="ED86" s="265">
        <f t="shared" ca="1" si="64"/>
        <v>0</v>
      </c>
      <c r="EE86" s="265">
        <f t="shared" ca="1" si="64"/>
        <v>0</v>
      </c>
      <c r="EF86" s="265">
        <f t="shared" ca="1" si="64"/>
        <v>0</v>
      </c>
      <c r="EG86" s="265">
        <f t="shared" ca="1" si="64"/>
        <v>0</v>
      </c>
    </row>
    <row r="87" spans="1:137" ht="14.25" customHeight="1">
      <c r="A87" s="21"/>
      <c r="B87" s="47"/>
      <c r="C87" s="47"/>
      <c r="D87" s="79"/>
      <c r="E87" s="79"/>
      <c r="F87" s="263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  <c r="DC87" s="21"/>
      <c r="DD87" s="21"/>
      <c r="DE87" s="21"/>
      <c r="DF87" s="21"/>
      <c r="DG87" s="21"/>
      <c r="DH87" s="21"/>
      <c r="DI87" s="21"/>
      <c r="DJ87" s="21"/>
      <c r="DK87" s="21"/>
      <c r="DL87" s="21"/>
      <c r="DM87" s="21"/>
      <c r="DN87" s="21"/>
      <c r="DO87" s="21"/>
      <c r="DP87" s="21"/>
      <c r="DQ87" s="21"/>
      <c r="DR87" s="21"/>
      <c r="DS87" s="21"/>
      <c r="DT87" s="21"/>
      <c r="DU87" s="21"/>
      <c r="DV87" s="21"/>
      <c r="DW87" s="21"/>
      <c r="DX87" s="21"/>
      <c r="DY87" s="21"/>
      <c r="DZ87" s="21"/>
      <c r="EA87" s="21"/>
      <c r="EB87" s="21"/>
      <c r="EC87" s="21"/>
      <c r="ED87" s="21"/>
      <c r="EE87" s="21"/>
      <c r="EF87" s="21"/>
      <c r="EG87" s="21"/>
    </row>
    <row r="88" spans="1:137" ht="14.25" customHeight="1">
      <c r="A88" s="21"/>
      <c r="B88" s="47"/>
      <c r="C88" s="47"/>
      <c r="D88" s="79"/>
      <c r="E88" s="79"/>
      <c r="F88" s="263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  <c r="DC88" s="21"/>
      <c r="DD88" s="21"/>
      <c r="DE88" s="21"/>
      <c r="DF88" s="21"/>
      <c r="DG88" s="21"/>
      <c r="DH88" s="21"/>
      <c r="DI88" s="21"/>
      <c r="DJ88" s="21"/>
      <c r="DK88" s="21"/>
      <c r="DL88" s="21"/>
      <c r="DM88" s="21"/>
      <c r="DN88" s="21"/>
      <c r="DO88" s="21"/>
      <c r="DP88" s="21"/>
      <c r="DQ88" s="21"/>
      <c r="DR88" s="21"/>
      <c r="DS88" s="21"/>
      <c r="DT88" s="21"/>
      <c r="DU88" s="21"/>
      <c r="DV88" s="21"/>
      <c r="DW88" s="21"/>
      <c r="DX88" s="21"/>
      <c r="DY88" s="21"/>
      <c r="DZ88" s="21"/>
      <c r="EA88" s="21"/>
      <c r="EB88" s="21"/>
      <c r="EC88" s="21"/>
      <c r="ED88" s="21"/>
      <c r="EE88" s="21"/>
      <c r="EF88" s="21"/>
      <c r="EG88" s="21"/>
    </row>
    <row r="89" spans="1:137" ht="13.5" customHeight="1">
      <c r="A89" s="21"/>
      <c r="B89" s="254"/>
      <c r="C89" s="266" t="s">
        <v>468</v>
      </c>
      <c r="D89" s="95" t="s">
        <v>77</v>
      </c>
      <c r="E89" s="95"/>
      <c r="F89" s="264">
        <f ca="1">SUM(G89:P89)</f>
        <v>-1199.5524327648063</v>
      </c>
      <c r="G89" s="265">
        <f t="shared" ref="G89:P89" ca="1" si="65">G66+G75</f>
        <v>-99.999999999999986</v>
      </c>
      <c r="H89" s="265">
        <f t="shared" ca="1" si="65"/>
        <v>-103.89999999999999</v>
      </c>
      <c r="I89" s="265">
        <f t="shared" ca="1" si="65"/>
        <v>-108.056</v>
      </c>
      <c r="J89" s="265">
        <f t="shared" ca="1" si="65"/>
        <v>-112.37823999999999</v>
      </c>
      <c r="K89" s="265">
        <f t="shared" ca="1" si="65"/>
        <v>-116.87336959999998</v>
      </c>
      <c r="L89" s="265">
        <f t="shared" ca="1" si="65"/>
        <v>-121.54830438400002</v>
      </c>
      <c r="M89" s="265">
        <f t="shared" ca="1" si="65"/>
        <v>-126.41023655936004</v>
      </c>
      <c r="N89" s="265">
        <f t="shared" ca="1" si="65"/>
        <v>-131.46664602173445</v>
      </c>
      <c r="O89" s="265">
        <f t="shared" ca="1" si="65"/>
        <v>-136.7253118626038</v>
      </c>
      <c r="P89" s="265">
        <f t="shared" ca="1" si="65"/>
        <v>-142.19432433710793</v>
      </c>
      <c r="Q89" s="21"/>
      <c r="R89" s="265">
        <f t="shared" ref="R89:EG89" ca="1" si="66">R66+R75</f>
        <v>-8.3333333333333339</v>
      </c>
      <c r="S89" s="265">
        <f t="shared" ca="1" si="66"/>
        <v>-8.3333333333333339</v>
      </c>
      <c r="T89" s="265">
        <f t="shared" ca="1" si="66"/>
        <v>-8.3333333333333339</v>
      </c>
      <c r="U89" s="265">
        <f t="shared" ca="1" si="66"/>
        <v>-8.3333333333333339</v>
      </c>
      <c r="V89" s="265">
        <f t="shared" ca="1" si="66"/>
        <v>-8.3333333333333339</v>
      </c>
      <c r="W89" s="265">
        <f t="shared" ca="1" si="66"/>
        <v>-8.3333333333333339</v>
      </c>
      <c r="X89" s="265">
        <f t="shared" ca="1" si="66"/>
        <v>-8.3333333333333339</v>
      </c>
      <c r="Y89" s="265">
        <f t="shared" ca="1" si="66"/>
        <v>-8.3333333333333339</v>
      </c>
      <c r="Z89" s="265">
        <f t="shared" ca="1" si="66"/>
        <v>-8.3333333333333339</v>
      </c>
      <c r="AA89" s="265">
        <f t="shared" ca="1" si="66"/>
        <v>-8.3333333333333339</v>
      </c>
      <c r="AB89" s="265">
        <f t="shared" ca="1" si="66"/>
        <v>-8.3333333333333339</v>
      </c>
      <c r="AC89" s="265">
        <f t="shared" ca="1" si="66"/>
        <v>-8.3333333333333339</v>
      </c>
      <c r="AD89" s="265">
        <f t="shared" ca="1" si="66"/>
        <v>-8.6583333333333332</v>
      </c>
      <c r="AE89" s="265">
        <f t="shared" ca="1" si="66"/>
        <v>-8.6583333333333332</v>
      </c>
      <c r="AF89" s="265">
        <f t="shared" ca="1" si="66"/>
        <v>-8.6583333333333332</v>
      </c>
      <c r="AG89" s="265">
        <f t="shared" ca="1" si="66"/>
        <v>-8.6583333333333332</v>
      </c>
      <c r="AH89" s="265">
        <f t="shared" ca="1" si="66"/>
        <v>-8.6583333333333332</v>
      </c>
      <c r="AI89" s="265">
        <f t="shared" ca="1" si="66"/>
        <v>-8.6583333333333332</v>
      </c>
      <c r="AJ89" s="265">
        <f t="shared" ca="1" si="66"/>
        <v>-8.6583333333333332</v>
      </c>
      <c r="AK89" s="265">
        <f t="shared" ca="1" si="66"/>
        <v>-8.6583333333333332</v>
      </c>
      <c r="AL89" s="265">
        <f t="shared" ca="1" si="66"/>
        <v>-8.6583333333333332</v>
      </c>
      <c r="AM89" s="265">
        <f t="shared" ca="1" si="66"/>
        <v>-8.6583333333333332</v>
      </c>
      <c r="AN89" s="265">
        <f t="shared" ca="1" si="66"/>
        <v>-8.6583333333333332</v>
      </c>
      <c r="AO89" s="265">
        <f t="shared" ca="1" si="66"/>
        <v>-8.6583333333333332</v>
      </c>
      <c r="AP89" s="265">
        <f t="shared" ca="1" si="66"/>
        <v>-9.004666666666667</v>
      </c>
      <c r="AQ89" s="265">
        <f t="shared" ca="1" si="66"/>
        <v>-9.004666666666667</v>
      </c>
      <c r="AR89" s="265">
        <f t="shared" ca="1" si="66"/>
        <v>-9.004666666666667</v>
      </c>
      <c r="AS89" s="265">
        <f t="shared" ca="1" si="66"/>
        <v>-9.004666666666667</v>
      </c>
      <c r="AT89" s="265">
        <f t="shared" ca="1" si="66"/>
        <v>-9.004666666666667</v>
      </c>
      <c r="AU89" s="265">
        <f t="shared" ca="1" si="66"/>
        <v>-9.004666666666667</v>
      </c>
      <c r="AV89" s="265">
        <f t="shared" ca="1" si="66"/>
        <v>-9.004666666666667</v>
      </c>
      <c r="AW89" s="265">
        <f t="shared" ca="1" si="66"/>
        <v>-9.004666666666667</v>
      </c>
      <c r="AX89" s="265">
        <f t="shared" ca="1" si="66"/>
        <v>-9.004666666666667</v>
      </c>
      <c r="AY89" s="265">
        <f t="shared" ca="1" si="66"/>
        <v>-9.004666666666667</v>
      </c>
      <c r="AZ89" s="265">
        <f t="shared" ca="1" si="66"/>
        <v>-9.004666666666667</v>
      </c>
      <c r="BA89" s="265">
        <f t="shared" ca="1" si="66"/>
        <v>-9.004666666666667</v>
      </c>
      <c r="BB89" s="265">
        <f t="shared" ca="1" si="66"/>
        <v>-9.3648533333333344</v>
      </c>
      <c r="BC89" s="265">
        <f t="shared" ca="1" si="66"/>
        <v>-9.3648533333333344</v>
      </c>
      <c r="BD89" s="265">
        <f t="shared" ca="1" si="66"/>
        <v>-9.3648533333333344</v>
      </c>
      <c r="BE89" s="265">
        <f t="shared" ca="1" si="66"/>
        <v>-9.3648533333333344</v>
      </c>
      <c r="BF89" s="265">
        <f t="shared" ca="1" si="66"/>
        <v>-9.3648533333333344</v>
      </c>
      <c r="BG89" s="265">
        <f t="shared" ca="1" si="66"/>
        <v>-9.3648533333333344</v>
      </c>
      <c r="BH89" s="265">
        <f t="shared" ca="1" si="66"/>
        <v>-9.3648533333333344</v>
      </c>
      <c r="BI89" s="265">
        <f t="shared" ca="1" si="66"/>
        <v>-9.3648533333333344</v>
      </c>
      <c r="BJ89" s="265">
        <f t="shared" ca="1" si="66"/>
        <v>-9.3648533333333344</v>
      </c>
      <c r="BK89" s="265">
        <f t="shared" ca="1" si="66"/>
        <v>-9.3648533333333344</v>
      </c>
      <c r="BL89" s="265">
        <f t="shared" ca="1" si="66"/>
        <v>-9.3648533333333344</v>
      </c>
      <c r="BM89" s="265">
        <f t="shared" ca="1" si="66"/>
        <v>-9.3648533333333344</v>
      </c>
      <c r="BN89" s="265">
        <f t="shared" ca="1" si="66"/>
        <v>-9.7394474666666664</v>
      </c>
      <c r="BO89" s="265">
        <f t="shared" ca="1" si="66"/>
        <v>-9.7394474666666664</v>
      </c>
      <c r="BP89" s="265">
        <f t="shared" ca="1" si="66"/>
        <v>-9.7394474666666664</v>
      </c>
      <c r="BQ89" s="265">
        <f t="shared" ca="1" si="66"/>
        <v>-9.7394474666666664</v>
      </c>
      <c r="BR89" s="265">
        <f t="shared" ca="1" si="66"/>
        <v>-9.7394474666666664</v>
      </c>
      <c r="BS89" s="265">
        <f t="shared" ca="1" si="66"/>
        <v>-9.7394474666666664</v>
      </c>
      <c r="BT89" s="265">
        <f t="shared" ca="1" si="66"/>
        <v>-9.7394474666666664</v>
      </c>
      <c r="BU89" s="265">
        <f t="shared" ca="1" si="66"/>
        <v>-9.7394474666666664</v>
      </c>
      <c r="BV89" s="265">
        <f t="shared" ca="1" si="66"/>
        <v>-9.7394474666666664</v>
      </c>
      <c r="BW89" s="265">
        <f t="shared" ca="1" si="66"/>
        <v>-9.7394474666666664</v>
      </c>
      <c r="BX89" s="265">
        <f t="shared" ca="1" si="66"/>
        <v>-9.7394474666666664</v>
      </c>
      <c r="BY89" s="265">
        <f t="shared" ca="1" si="66"/>
        <v>-9.7394474666666664</v>
      </c>
      <c r="BZ89" s="265">
        <f t="shared" ca="1" si="66"/>
        <v>-10.129025365333336</v>
      </c>
      <c r="CA89" s="265">
        <f t="shared" ca="1" si="66"/>
        <v>-10.129025365333336</v>
      </c>
      <c r="CB89" s="265">
        <f t="shared" ca="1" si="66"/>
        <v>-10.129025365333336</v>
      </c>
      <c r="CC89" s="265">
        <f t="shared" ca="1" si="66"/>
        <v>-10.129025365333336</v>
      </c>
      <c r="CD89" s="265">
        <f t="shared" ca="1" si="66"/>
        <v>-10.129025365333336</v>
      </c>
      <c r="CE89" s="265">
        <f t="shared" ca="1" si="66"/>
        <v>-10.129025365333336</v>
      </c>
      <c r="CF89" s="265">
        <f t="shared" ca="1" si="66"/>
        <v>-10.129025365333336</v>
      </c>
      <c r="CG89" s="265">
        <f t="shared" ca="1" si="66"/>
        <v>-10.129025365333336</v>
      </c>
      <c r="CH89" s="265">
        <f t="shared" ca="1" si="66"/>
        <v>-10.129025365333336</v>
      </c>
      <c r="CI89" s="265">
        <f t="shared" ca="1" si="66"/>
        <v>-10.129025365333336</v>
      </c>
      <c r="CJ89" s="265">
        <f t="shared" ca="1" si="66"/>
        <v>-10.129025365333336</v>
      </c>
      <c r="CK89" s="265">
        <f t="shared" ca="1" si="66"/>
        <v>-10.129025365333336</v>
      </c>
      <c r="CL89" s="265">
        <f t="shared" ca="1" si="66"/>
        <v>-10.534186379946668</v>
      </c>
      <c r="CM89" s="265">
        <f t="shared" ca="1" si="66"/>
        <v>-10.534186379946668</v>
      </c>
      <c r="CN89" s="265">
        <f t="shared" ca="1" si="66"/>
        <v>-10.534186379946668</v>
      </c>
      <c r="CO89" s="265">
        <f t="shared" ca="1" si="66"/>
        <v>-10.534186379946668</v>
      </c>
      <c r="CP89" s="265">
        <f t="shared" ca="1" si="66"/>
        <v>-10.534186379946668</v>
      </c>
      <c r="CQ89" s="265">
        <f t="shared" ca="1" si="66"/>
        <v>-10.534186379946668</v>
      </c>
      <c r="CR89" s="265">
        <f t="shared" ca="1" si="66"/>
        <v>-10.534186379946668</v>
      </c>
      <c r="CS89" s="265">
        <f t="shared" ca="1" si="66"/>
        <v>-10.534186379946668</v>
      </c>
      <c r="CT89" s="265">
        <f t="shared" ca="1" si="66"/>
        <v>-10.534186379946668</v>
      </c>
      <c r="CU89" s="265">
        <f t="shared" ca="1" si="66"/>
        <v>-10.534186379946668</v>
      </c>
      <c r="CV89" s="265">
        <f t="shared" ca="1" si="66"/>
        <v>-10.534186379946668</v>
      </c>
      <c r="CW89" s="265">
        <f t="shared" ca="1" si="66"/>
        <v>-10.534186379946668</v>
      </c>
      <c r="CX89" s="265">
        <f t="shared" ca="1" si="66"/>
        <v>-10.955553835144535</v>
      </c>
      <c r="CY89" s="265">
        <f t="shared" ca="1" si="66"/>
        <v>-10.955553835144535</v>
      </c>
      <c r="CZ89" s="265">
        <f t="shared" ca="1" si="66"/>
        <v>-10.955553835144535</v>
      </c>
      <c r="DA89" s="265">
        <f t="shared" ca="1" si="66"/>
        <v>-10.955553835144535</v>
      </c>
      <c r="DB89" s="265">
        <f t="shared" ca="1" si="66"/>
        <v>-10.955553835144535</v>
      </c>
      <c r="DC89" s="265">
        <f t="shared" ca="1" si="66"/>
        <v>-10.955553835144535</v>
      </c>
      <c r="DD89" s="265">
        <f t="shared" ca="1" si="66"/>
        <v>-10.955553835144535</v>
      </c>
      <c r="DE89" s="265">
        <f t="shared" ca="1" si="66"/>
        <v>-10.955553835144535</v>
      </c>
      <c r="DF89" s="265">
        <f t="shared" ca="1" si="66"/>
        <v>-10.955553835144535</v>
      </c>
      <c r="DG89" s="265">
        <f t="shared" ca="1" si="66"/>
        <v>-10.955553835144535</v>
      </c>
      <c r="DH89" s="265">
        <f t="shared" ca="1" si="66"/>
        <v>-10.955553835144535</v>
      </c>
      <c r="DI89" s="265">
        <f t="shared" ca="1" si="66"/>
        <v>-10.955553835144535</v>
      </c>
      <c r="DJ89" s="265">
        <f t="shared" ca="1" si="66"/>
        <v>-11.393775988550317</v>
      </c>
      <c r="DK89" s="265">
        <f t="shared" ca="1" si="66"/>
        <v>-11.393775988550317</v>
      </c>
      <c r="DL89" s="265">
        <f t="shared" ca="1" si="66"/>
        <v>-11.393775988550317</v>
      </c>
      <c r="DM89" s="265">
        <f t="shared" ca="1" si="66"/>
        <v>-11.393775988550317</v>
      </c>
      <c r="DN89" s="265">
        <f t="shared" ca="1" si="66"/>
        <v>-11.393775988550317</v>
      </c>
      <c r="DO89" s="265">
        <f t="shared" ca="1" si="66"/>
        <v>-11.393775988550317</v>
      </c>
      <c r="DP89" s="265">
        <f t="shared" ca="1" si="66"/>
        <v>-11.393775988550317</v>
      </c>
      <c r="DQ89" s="265">
        <f t="shared" ca="1" si="66"/>
        <v>-11.393775988550317</v>
      </c>
      <c r="DR89" s="265">
        <f t="shared" ca="1" si="66"/>
        <v>-11.393775988550317</v>
      </c>
      <c r="DS89" s="265">
        <f t="shared" ca="1" si="66"/>
        <v>-11.393775988550317</v>
      </c>
      <c r="DT89" s="265">
        <f t="shared" ca="1" si="66"/>
        <v>-11.393775988550317</v>
      </c>
      <c r="DU89" s="265">
        <f t="shared" ca="1" si="66"/>
        <v>-11.393775988550317</v>
      </c>
      <c r="DV89" s="265">
        <f t="shared" ca="1" si="66"/>
        <v>-11.84952702809233</v>
      </c>
      <c r="DW89" s="265">
        <f t="shared" ca="1" si="66"/>
        <v>-11.84952702809233</v>
      </c>
      <c r="DX89" s="265">
        <f t="shared" ca="1" si="66"/>
        <v>-11.84952702809233</v>
      </c>
      <c r="DY89" s="265">
        <f t="shared" ca="1" si="66"/>
        <v>-11.84952702809233</v>
      </c>
      <c r="DZ89" s="265">
        <f t="shared" ca="1" si="66"/>
        <v>-11.84952702809233</v>
      </c>
      <c r="EA89" s="265">
        <f t="shared" ca="1" si="66"/>
        <v>-11.84952702809233</v>
      </c>
      <c r="EB89" s="265">
        <f t="shared" ca="1" si="66"/>
        <v>-11.84952702809233</v>
      </c>
      <c r="EC89" s="265">
        <f t="shared" ca="1" si="66"/>
        <v>-11.84952702809233</v>
      </c>
      <c r="ED89" s="265">
        <f t="shared" ca="1" si="66"/>
        <v>-11.84952702809233</v>
      </c>
      <c r="EE89" s="265">
        <f t="shared" ca="1" si="66"/>
        <v>-11.84952702809233</v>
      </c>
      <c r="EF89" s="265">
        <f t="shared" ca="1" si="66"/>
        <v>-11.84952702809233</v>
      </c>
      <c r="EG89" s="265">
        <f t="shared" ca="1" si="66"/>
        <v>-11.84952702809233</v>
      </c>
    </row>
    <row r="90" spans="1:137" ht="13.5" customHeight="1">
      <c r="A90" s="21"/>
      <c r="B90" s="254"/>
      <c r="C90" s="266" t="s">
        <v>469</v>
      </c>
      <c r="D90" s="95" t="s">
        <v>77</v>
      </c>
      <c r="E90" s="95"/>
      <c r="F90" s="264">
        <f ca="1">P90</f>
        <v>-1199.5524327648063</v>
      </c>
      <c r="G90" s="265">
        <f ca="1">G89</f>
        <v>-99.999999999999986</v>
      </c>
      <c r="H90" s="265">
        <f t="shared" ref="H90:P90" ca="1" si="67">G90+H89</f>
        <v>-203.89999999999998</v>
      </c>
      <c r="I90" s="265">
        <f t="shared" ca="1" si="67"/>
        <v>-311.95599999999996</v>
      </c>
      <c r="J90" s="265">
        <f t="shared" ca="1" si="67"/>
        <v>-424.33423999999997</v>
      </c>
      <c r="K90" s="265">
        <f t="shared" ca="1" si="67"/>
        <v>-541.20760959999996</v>
      </c>
      <c r="L90" s="265">
        <f t="shared" ca="1" si="67"/>
        <v>-662.75591398400002</v>
      </c>
      <c r="M90" s="265">
        <f t="shared" ca="1" si="67"/>
        <v>-789.16615054336012</v>
      </c>
      <c r="N90" s="265">
        <f t="shared" ca="1" si="67"/>
        <v>-920.63279656509462</v>
      </c>
      <c r="O90" s="265">
        <f t="shared" ca="1" si="67"/>
        <v>-1057.3581084276984</v>
      </c>
      <c r="P90" s="265">
        <f t="shared" ca="1" si="67"/>
        <v>-1199.5524327648063</v>
      </c>
      <c r="Q90" s="265"/>
      <c r="R90" s="265">
        <f ca="1">R89+Q90+Summary!D13</f>
        <v>-8.3333333333333339</v>
      </c>
      <c r="S90" s="265">
        <f t="shared" ref="S90:EG90" ca="1" si="68">S89+R90</f>
        <v>-16.666666666666668</v>
      </c>
      <c r="T90" s="265">
        <f t="shared" ca="1" si="68"/>
        <v>-25</v>
      </c>
      <c r="U90" s="265">
        <f t="shared" ca="1" si="68"/>
        <v>-33.333333333333336</v>
      </c>
      <c r="V90" s="265">
        <f t="shared" ca="1" si="68"/>
        <v>-41.666666666666671</v>
      </c>
      <c r="W90" s="265">
        <f t="shared" ca="1" si="68"/>
        <v>-50.000000000000007</v>
      </c>
      <c r="X90" s="265">
        <f t="shared" ca="1" si="68"/>
        <v>-58.333333333333343</v>
      </c>
      <c r="Y90" s="265">
        <f t="shared" ca="1" si="68"/>
        <v>-66.666666666666671</v>
      </c>
      <c r="Z90" s="265">
        <f t="shared" ca="1" si="68"/>
        <v>-75</v>
      </c>
      <c r="AA90" s="265">
        <f t="shared" ca="1" si="68"/>
        <v>-83.333333333333329</v>
      </c>
      <c r="AB90" s="265">
        <f t="shared" ca="1" si="68"/>
        <v>-91.666666666666657</v>
      </c>
      <c r="AC90" s="265">
        <f t="shared" ca="1" si="68"/>
        <v>-99.999999999999986</v>
      </c>
      <c r="AD90" s="265">
        <f t="shared" ca="1" si="68"/>
        <v>-108.65833333333332</v>
      </c>
      <c r="AE90" s="265">
        <f t="shared" ca="1" si="68"/>
        <v>-117.31666666666665</v>
      </c>
      <c r="AF90" s="265">
        <f t="shared" ca="1" si="68"/>
        <v>-125.97499999999998</v>
      </c>
      <c r="AG90" s="265">
        <f t="shared" ca="1" si="68"/>
        <v>-134.63333333333333</v>
      </c>
      <c r="AH90" s="265">
        <f t="shared" ca="1" si="68"/>
        <v>-143.29166666666666</v>
      </c>
      <c r="AI90" s="265">
        <f t="shared" ca="1" si="68"/>
        <v>-151.94999999999999</v>
      </c>
      <c r="AJ90" s="265">
        <f t="shared" ca="1" si="68"/>
        <v>-160.60833333333332</v>
      </c>
      <c r="AK90" s="265">
        <f t="shared" ca="1" si="68"/>
        <v>-169.26666666666665</v>
      </c>
      <c r="AL90" s="265">
        <f t="shared" ca="1" si="68"/>
        <v>-177.92499999999998</v>
      </c>
      <c r="AM90" s="265">
        <f t="shared" ca="1" si="68"/>
        <v>-186.58333333333331</v>
      </c>
      <c r="AN90" s="265">
        <f t="shared" ca="1" si="68"/>
        <v>-195.24166666666665</v>
      </c>
      <c r="AO90" s="265">
        <f t="shared" ca="1" si="68"/>
        <v>-203.89999999999998</v>
      </c>
      <c r="AP90" s="265">
        <f t="shared" ca="1" si="68"/>
        <v>-212.90466666666666</v>
      </c>
      <c r="AQ90" s="265">
        <f t="shared" ca="1" si="68"/>
        <v>-221.90933333333334</v>
      </c>
      <c r="AR90" s="265">
        <f t="shared" ca="1" si="68"/>
        <v>-230.91400000000002</v>
      </c>
      <c r="AS90" s="265">
        <f t="shared" ca="1" si="68"/>
        <v>-239.9186666666667</v>
      </c>
      <c r="AT90" s="265">
        <f t="shared" ca="1" si="68"/>
        <v>-248.92333333333337</v>
      </c>
      <c r="AU90" s="265">
        <f t="shared" ca="1" si="68"/>
        <v>-257.92800000000005</v>
      </c>
      <c r="AV90" s="265">
        <f t="shared" ca="1" si="68"/>
        <v>-266.93266666666671</v>
      </c>
      <c r="AW90" s="265">
        <f t="shared" ca="1" si="68"/>
        <v>-275.93733333333336</v>
      </c>
      <c r="AX90" s="265">
        <f t="shared" ca="1" si="68"/>
        <v>-284.94200000000001</v>
      </c>
      <c r="AY90" s="265">
        <f t="shared" ca="1" si="68"/>
        <v>-293.94666666666666</v>
      </c>
      <c r="AZ90" s="265">
        <f t="shared" ca="1" si="68"/>
        <v>-302.95133333333331</v>
      </c>
      <c r="BA90" s="265">
        <f t="shared" ca="1" si="68"/>
        <v>-311.95599999999996</v>
      </c>
      <c r="BB90" s="265">
        <f t="shared" ca="1" si="68"/>
        <v>-321.32085333333328</v>
      </c>
      <c r="BC90" s="265">
        <f t="shared" ca="1" si="68"/>
        <v>-330.68570666666659</v>
      </c>
      <c r="BD90" s="265">
        <f t="shared" ca="1" si="68"/>
        <v>-340.0505599999999</v>
      </c>
      <c r="BE90" s="265">
        <f t="shared" ca="1" si="68"/>
        <v>-349.41541333333322</v>
      </c>
      <c r="BF90" s="265">
        <f t="shared" ca="1" si="68"/>
        <v>-358.78026666666653</v>
      </c>
      <c r="BG90" s="265">
        <f t="shared" ca="1" si="68"/>
        <v>-368.14511999999985</v>
      </c>
      <c r="BH90" s="265">
        <f t="shared" ca="1" si="68"/>
        <v>-377.50997333333316</v>
      </c>
      <c r="BI90" s="265">
        <f t="shared" ca="1" si="68"/>
        <v>-386.87482666666648</v>
      </c>
      <c r="BJ90" s="265">
        <f t="shared" ca="1" si="68"/>
        <v>-396.23967999999979</v>
      </c>
      <c r="BK90" s="265">
        <f t="shared" ca="1" si="68"/>
        <v>-405.60453333333311</v>
      </c>
      <c r="BL90" s="265">
        <f t="shared" ca="1" si="68"/>
        <v>-414.96938666666642</v>
      </c>
      <c r="BM90" s="265">
        <f t="shared" ca="1" si="68"/>
        <v>-424.33423999999974</v>
      </c>
      <c r="BN90" s="265">
        <f t="shared" ca="1" si="68"/>
        <v>-434.0736874666664</v>
      </c>
      <c r="BO90" s="265">
        <f t="shared" ca="1" si="68"/>
        <v>-443.81313493333306</v>
      </c>
      <c r="BP90" s="265">
        <f t="shared" ca="1" si="68"/>
        <v>-453.55258239999972</v>
      </c>
      <c r="BQ90" s="265">
        <f t="shared" ca="1" si="68"/>
        <v>-463.29202986666638</v>
      </c>
      <c r="BR90" s="265">
        <f t="shared" ca="1" si="68"/>
        <v>-473.03147733333304</v>
      </c>
      <c r="BS90" s="265">
        <f t="shared" ca="1" si="68"/>
        <v>-482.7709247999997</v>
      </c>
      <c r="BT90" s="265">
        <f t="shared" ca="1" si="68"/>
        <v>-492.51037226666637</v>
      </c>
      <c r="BU90" s="265">
        <f t="shared" ca="1" si="68"/>
        <v>-502.24981973333303</v>
      </c>
      <c r="BV90" s="265">
        <f t="shared" ca="1" si="68"/>
        <v>-511.98926719999969</v>
      </c>
      <c r="BW90" s="265">
        <f t="shared" ca="1" si="68"/>
        <v>-521.72871466666641</v>
      </c>
      <c r="BX90" s="265">
        <f t="shared" ca="1" si="68"/>
        <v>-531.46816213333307</v>
      </c>
      <c r="BY90" s="265">
        <f t="shared" ca="1" si="68"/>
        <v>-541.20760959999973</v>
      </c>
      <c r="BZ90" s="265">
        <f t="shared" ca="1" si="68"/>
        <v>-551.33663496533302</v>
      </c>
      <c r="CA90" s="265">
        <f t="shared" ca="1" si="68"/>
        <v>-561.46566033066631</v>
      </c>
      <c r="CB90" s="265">
        <f t="shared" ca="1" si="68"/>
        <v>-571.5946856959996</v>
      </c>
      <c r="CC90" s="265">
        <f t="shared" ca="1" si="68"/>
        <v>-581.72371106133289</v>
      </c>
      <c r="CD90" s="265">
        <f t="shared" ca="1" si="68"/>
        <v>-591.85273642666618</v>
      </c>
      <c r="CE90" s="265">
        <f t="shared" ca="1" si="68"/>
        <v>-601.98176179199947</v>
      </c>
      <c r="CF90" s="265">
        <f t="shared" ca="1" si="68"/>
        <v>-612.11078715733277</v>
      </c>
      <c r="CG90" s="265">
        <f t="shared" ca="1" si="68"/>
        <v>-622.23981252266606</v>
      </c>
      <c r="CH90" s="265">
        <f t="shared" ca="1" si="68"/>
        <v>-632.36883788799935</v>
      </c>
      <c r="CI90" s="265">
        <f t="shared" ca="1" si="68"/>
        <v>-642.49786325333264</v>
      </c>
      <c r="CJ90" s="265">
        <f t="shared" ca="1" si="68"/>
        <v>-652.62688861866593</v>
      </c>
      <c r="CK90" s="265">
        <f t="shared" ca="1" si="68"/>
        <v>-662.75591398399922</v>
      </c>
      <c r="CL90" s="265">
        <f t="shared" ca="1" si="68"/>
        <v>-673.29010036394584</v>
      </c>
      <c r="CM90" s="265">
        <f t="shared" ca="1" si="68"/>
        <v>-683.82428674389246</v>
      </c>
      <c r="CN90" s="265">
        <f t="shared" ca="1" si="68"/>
        <v>-694.35847312383908</v>
      </c>
      <c r="CO90" s="265">
        <f t="shared" ca="1" si="68"/>
        <v>-704.89265950378569</v>
      </c>
      <c r="CP90" s="265">
        <f t="shared" ca="1" si="68"/>
        <v>-715.42684588373231</v>
      </c>
      <c r="CQ90" s="265">
        <f t="shared" ca="1" si="68"/>
        <v>-725.96103226367893</v>
      </c>
      <c r="CR90" s="265">
        <f t="shared" ca="1" si="68"/>
        <v>-736.49521864362555</v>
      </c>
      <c r="CS90" s="265">
        <f t="shared" ca="1" si="68"/>
        <v>-747.02940502357217</v>
      </c>
      <c r="CT90" s="265">
        <f t="shared" ca="1" si="68"/>
        <v>-757.56359140351879</v>
      </c>
      <c r="CU90" s="265">
        <f t="shared" ca="1" si="68"/>
        <v>-768.0977777834654</v>
      </c>
      <c r="CV90" s="265">
        <f t="shared" ca="1" si="68"/>
        <v>-778.63196416341202</v>
      </c>
      <c r="CW90" s="265">
        <f t="shared" ca="1" si="68"/>
        <v>-789.16615054335864</v>
      </c>
      <c r="CX90" s="265">
        <f t="shared" ca="1" si="68"/>
        <v>-800.12170437850318</v>
      </c>
      <c r="CY90" s="265">
        <f t="shared" ca="1" si="68"/>
        <v>-811.07725821364772</v>
      </c>
      <c r="CZ90" s="265">
        <f t="shared" ca="1" si="68"/>
        <v>-822.03281204879227</v>
      </c>
      <c r="DA90" s="265">
        <f t="shared" ca="1" si="68"/>
        <v>-832.98836588393681</v>
      </c>
      <c r="DB90" s="265">
        <f t="shared" ca="1" si="68"/>
        <v>-843.94391971908135</v>
      </c>
      <c r="DC90" s="265">
        <f t="shared" ca="1" si="68"/>
        <v>-854.89947355422589</v>
      </c>
      <c r="DD90" s="265">
        <f t="shared" ca="1" si="68"/>
        <v>-865.85502738937043</v>
      </c>
      <c r="DE90" s="265">
        <f t="shared" ca="1" si="68"/>
        <v>-876.81058122451498</v>
      </c>
      <c r="DF90" s="265">
        <f t="shared" ca="1" si="68"/>
        <v>-887.76613505965952</v>
      </c>
      <c r="DG90" s="265">
        <f t="shared" ca="1" si="68"/>
        <v>-898.72168889480406</v>
      </c>
      <c r="DH90" s="265">
        <f t="shared" ca="1" si="68"/>
        <v>-909.6772427299486</v>
      </c>
      <c r="DI90" s="265">
        <f t="shared" ca="1" si="68"/>
        <v>-920.63279656509314</v>
      </c>
      <c r="DJ90" s="265">
        <f t="shared" ca="1" si="68"/>
        <v>-932.02657255364352</v>
      </c>
      <c r="DK90" s="265">
        <f t="shared" ca="1" si="68"/>
        <v>-943.42034854219378</v>
      </c>
      <c r="DL90" s="265">
        <f t="shared" ca="1" si="68"/>
        <v>-954.81412453074404</v>
      </c>
      <c r="DM90" s="265">
        <f t="shared" ca="1" si="68"/>
        <v>-966.2079005192943</v>
      </c>
      <c r="DN90" s="265">
        <f t="shared" ca="1" si="68"/>
        <v>-977.60167650784456</v>
      </c>
      <c r="DO90" s="265">
        <f t="shared" ca="1" si="68"/>
        <v>-988.99545249639482</v>
      </c>
      <c r="DP90" s="265">
        <f t="shared" ca="1" si="68"/>
        <v>-1000.3892284849451</v>
      </c>
      <c r="DQ90" s="265">
        <f t="shared" ca="1" si="68"/>
        <v>-1011.7830044734953</v>
      </c>
      <c r="DR90" s="265">
        <f t="shared" ca="1" si="68"/>
        <v>-1023.1767804620456</v>
      </c>
      <c r="DS90" s="265">
        <f t="shared" ca="1" si="68"/>
        <v>-1034.5705564505959</v>
      </c>
      <c r="DT90" s="265">
        <f t="shared" ca="1" si="68"/>
        <v>-1045.9643324391461</v>
      </c>
      <c r="DU90" s="265">
        <f t="shared" ca="1" si="68"/>
        <v>-1057.3581084276964</v>
      </c>
      <c r="DV90" s="265">
        <f t="shared" ca="1" si="68"/>
        <v>-1069.2076354557887</v>
      </c>
      <c r="DW90" s="265">
        <f t="shared" ca="1" si="68"/>
        <v>-1081.057162483881</v>
      </c>
      <c r="DX90" s="265">
        <f t="shared" ca="1" si="68"/>
        <v>-1092.9066895119734</v>
      </c>
      <c r="DY90" s="265">
        <f t="shared" ca="1" si="68"/>
        <v>-1104.7562165400657</v>
      </c>
      <c r="DZ90" s="265">
        <f t="shared" ca="1" si="68"/>
        <v>-1116.605743568158</v>
      </c>
      <c r="EA90" s="265">
        <f t="shared" ca="1" si="68"/>
        <v>-1128.4552705962503</v>
      </c>
      <c r="EB90" s="265">
        <f t="shared" ca="1" si="68"/>
        <v>-1140.3047976243427</v>
      </c>
      <c r="EC90" s="265">
        <f t="shared" ca="1" si="68"/>
        <v>-1152.154324652435</v>
      </c>
      <c r="ED90" s="265">
        <f t="shared" ca="1" si="68"/>
        <v>-1164.0038516805273</v>
      </c>
      <c r="EE90" s="265">
        <f t="shared" ca="1" si="68"/>
        <v>-1175.8533787086196</v>
      </c>
      <c r="EF90" s="265">
        <f t="shared" ca="1" si="68"/>
        <v>-1187.702905736712</v>
      </c>
      <c r="EG90" s="265">
        <f t="shared" ca="1" si="68"/>
        <v>-1199.5524327648043</v>
      </c>
    </row>
    <row r="91" spans="1:137" ht="13.5" customHeight="1">
      <c r="A91" s="21"/>
      <c r="B91" s="254"/>
      <c r="C91" s="266" t="s">
        <v>470</v>
      </c>
      <c r="D91" s="95" t="s">
        <v>77</v>
      </c>
      <c r="E91" s="95"/>
      <c r="F91" s="267">
        <f ca="1">SUM(G91:P91)</f>
        <v>-1199.5524327648063</v>
      </c>
      <c r="G91" s="265">
        <f t="shared" ref="G91:P91" ca="1" si="69">G89+G80-G81</f>
        <v>-99.999999999999986</v>
      </c>
      <c r="H91" s="265">
        <f t="shared" ca="1" si="69"/>
        <v>-103.89999999999999</v>
      </c>
      <c r="I91" s="265">
        <f t="shared" ca="1" si="69"/>
        <v>-108.056</v>
      </c>
      <c r="J91" s="265">
        <f t="shared" ca="1" si="69"/>
        <v>-112.37823999999999</v>
      </c>
      <c r="K91" s="265">
        <f t="shared" ca="1" si="69"/>
        <v>-116.87336959999998</v>
      </c>
      <c r="L91" s="265">
        <f t="shared" ca="1" si="69"/>
        <v>-121.54830438400002</v>
      </c>
      <c r="M91" s="265">
        <f t="shared" ca="1" si="69"/>
        <v>-126.41023655936004</v>
      </c>
      <c r="N91" s="265">
        <f t="shared" ca="1" si="69"/>
        <v>-131.46664602173445</v>
      </c>
      <c r="O91" s="265">
        <f t="shared" ca="1" si="69"/>
        <v>-136.7253118626038</v>
      </c>
      <c r="P91" s="265">
        <f t="shared" ca="1" si="69"/>
        <v>-142.19432433710793</v>
      </c>
      <c r="Q91" s="21"/>
      <c r="R91" s="265">
        <f t="shared" ref="R91:EG91" ca="1" si="70">R89+R80-R81</f>
        <v>-8.3333333333333339</v>
      </c>
      <c r="S91" s="265">
        <f t="shared" ca="1" si="70"/>
        <v>-8.3333333333333339</v>
      </c>
      <c r="T91" s="265">
        <f t="shared" ca="1" si="70"/>
        <v>-8.3333333333333339</v>
      </c>
      <c r="U91" s="265">
        <f t="shared" ca="1" si="70"/>
        <v>-8.3333333333333339</v>
      </c>
      <c r="V91" s="265">
        <f t="shared" ca="1" si="70"/>
        <v>-8.3333333333333339</v>
      </c>
      <c r="W91" s="265">
        <f t="shared" ca="1" si="70"/>
        <v>-8.3333333333333339</v>
      </c>
      <c r="X91" s="265">
        <f t="shared" ca="1" si="70"/>
        <v>-8.3333333333333339</v>
      </c>
      <c r="Y91" s="265">
        <f t="shared" ca="1" si="70"/>
        <v>-8.3333333333333339</v>
      </c>
      <c r="Z91" s="265">
        <f t="shared" ca="1" si="70"/>
        <v>-8.3333333333333339</v>
      </c>
      <c r="AA91" s="265">
        <f t="shared" ca="1" si="70"/>
        <v>-8.3333333333333339</v>
      </c>
      <c r="AB91" s="265">
        <f t="shared" ca="1" si="70"/>
        <v>-8.3333333333333339</v>
      </c>
      <c r="AC91" s="265">
        <f t="shared" ca="1" si="70"/>
        <v>-8.3333333333333339</v>
      </c>
      <c r="AD91" s="265">
        <f t="shared" ca="1" si="70"/>
        <v>-8.6583333333333332</v>
      </c>
      <c r="AE91" s="265">
        <f t="shared" ca="1" si="70"/>
        <v>-8.6583333333333332</v>
      </c>
      <c r="AF91" s="265">
        <f t="shared" ca="1" si="70"/>
        <v>-8.6583333333333332</v>
      </c>
      <c r="AG91" s="265">
        <f t="shared" ca="1" si="70"/>
        <v>-8.6583333333333332</v>
      </c>
      <c r="AH91" s="265">
        <f t="shared" ca="1" si="70"/>
        <v>-8.6583333333333332</v>
      </c>
      <c r="AI91" s="265">
        <f t="shared" ca="1" si="70"/>
        <v>-8.6583333333333332</v>
      </c>
      <c r="AJ91" s="265">
        <f t="shared" ca="1" si="70"/>
        <v>-8.6583333333333332</v>
      </c>
      <c r="AK91" s="265">
        <f t="shared" ca="1" si="70"/>
        <v>-8.6583333333333332</v>
      </c>
      <c r="AL91" s="265">
        <f t="shared" ca="1" si="70"/>
        <v>-8.6583333333333332</v>
      </c>
      <c r="AM91" s="265">
        <f t="shared" ca="1" si="70"/>
        <v>-8.6583333333333332</v>
      </c>
      <c r="AN91" s="265">
        <f t="shared" ca="1" si="70"/>
        <v>-8.6583333333333332</v>
      </c>
      <c r="AO91" s="265">
        <f t="shared" ca="1" si="70"/>
        <v>-8.6583333333333332</v>
      </c>
      <c r="AP91" s="265">
        <f t="shared" ca="1" si="70"/>
        <v>-9.004666666666667</v>
      </c>
      <c r="AQ91" s="265">
        <f t="shared" ca="1" si="70"/>
        <v>-9.004666666666667</v>
      </c>
      <c r="AR91" s="265">
        <f t="shared" ca="1" si="70"/>
        <v>-9.004666666666667</v>
      </c>
      <c r="AS91" s="265">
        <f t="shared" ca="1" si="70"/>
        <v>-9.004666666666667</v>
      </c>
      <c r="AT91" s="265">
        <f t="shared" ca="1" si="70"/>
        <v>-9.004666666666667</v>
      </c>
      <c r="AU91" s="265">
        <f t="shared" ca="1" si="70"/>
        <v>-9.004666666666667</v>
      </c>
      <c r="AV91" s="265">
        <f t="shared" ca="1" si="70"/>
        <v>-9.004666666666667</v>
      </c>
      <c r="AW91" s="265">
        <f t="shared" ca="1" si="70"/>
        <v>-9.004666666666667</v>
      </c>
      <c r="AX91" s="265">
        <f t="shared" ca="1" si="70"/>
        <v>-9.004666666666667</v>
      </c>
      <c r="AY91" s="265">
        <f t="shared" ca="1" si="70"/>
        <v>-9.004666666666667</v>
      </c>
      <c r="AZ91" s="265">
        <f t="shared" ca="1" si="70"/>
        <v>-9.004666666666667</v>
      </c>
      <c r="BA91" s="265">
        <f t="shared" ca="1" si="70"/>
        <v>-9.004666666666667</v>
      </c>
      <c r="BB91" s="265">
        <f t="shared" ca="1" si="70"/>
        <v>-9.3648533333333344</v>
      </c>
      <c r="BC91" s="265">
        <f t="shared" ca="1" si="70"/>
        <v>-9.3648533333333344</v>
      </c>
      <c r="BD91" s="265">
        <f t="shared" ca="1" si="70"/>
        <v>-9.3648533333333344</v>
      </c>
      <c r="BE91" s="265">
        <f t="shared" ca="1" si="70"/>
        <v>-9.3648533333333344</v>
      </c>
      <c r="BF91" s="265">
        <f t="shared" ca="1" si="70"/>
        <v>-9.3648533333333344</v>
      </c>
      <c r="BG91" s="265">
        <f t="shared" ca="1" si="70"/>
        <v>-9.3648533333333344</v>
      </c>
      <c r="BH91" s="265">
        <f t="shared" ca="1" si="70"/>
        <v>-9.3648533333333344</v>
      </c>
      <c r="BI91" s="265">
        <f t="shared" ca="1" si="70"/>
        <v>-9.3648533333333344</v>
      </c>
      <c r="BJ91" s="265">
        <f t="shared" ca="1" si="70"/>
        <v>-9.3648533333333344</v>
      </c>
      <c r="BK91" s="265">
        <f t="shared" ca="1" si="70"/>
        <v>-9.3648533333333344</v>
      </c>
      <c r="BL91" s="265">
        <f t="shared" ca="1" si="70"/>
        <v>-9.3648533333333344</v>
      </c>
      <c r="BM91" s="265">
        <f t="shared" ca="1" si="70"/>
        <v>-9.3648533333333344</v>
      </c>
      <c r="BN91" s="265">
        <f t="shared" ca="1" si="70"/>
        <v>-9.7394474666666664</v>
      </c>
      <c r="BO91" s="265">
        <f t="shared" ca="1" si="70"/>
        <v>-9.7394474666666664</v>
      </c>
      <c r="BP91" s="265">
        <f t="shared" ca="1" si="70"/>
        <v>-9.7394474666666664</v>
      </c>
      <c r="BQ91" s="265">
        <f t="shared" ca="1" si="70"/>
        <v>-9.7394474666666664</v>
      </c>
      <c r="BR91" s="265">
        <f t="shared" ca="1" si="70"/>
        <v>-9.7394474666666664</v>
      </c>
      <c r="BS91" s="265">
        <f t="shared" ca="1" si="70"/>
        <v>-9.7394474666666664</v>
      </c>
      <c r="BT91" s="265">
        <f t="shared" ca="1" si="70"/>
        <v>-9.7394474666666664</v>
      </c>
      <c r="BU91" s="265">
        <f t="shared" ca="1" si="70"/>
        <v>-9.7394474666666664</v>
      </c>
      <c r="BV91" s="265">
        <f t="shared" ca="1" si="70"/>
        <v>-9.7394474666666664</v>
      </c>
      <c r="BW91" s="265">
        <f t="shared" ca="1" si="70"/>
        <v>-9.7394474666666664</v>
      </c>
      <c r="BX91" s="265">
        <f t="shared" ca="1" si="70"/>
        <v>-9.7394474666666664</v>
      </c>
      <c r="BY91" s="265">
        <f t="shared" ca="1" si="70"/>
        <v>-9.7394474666666664</v>
      </c>
      <c r="BZ91" s="265">
        <f t="shared" ca="1" si="70"/>
        <v>-10.129025365333336</v>
      </c>
      <c r="CA91" s="265">
        <f t="shared" ca="1" si="70"/>
        <v>-10.129025365333336</v>
      </c>
      <c r="CB91" s="265">
        <f t="shared" ca="1" si="70"/>
        <v>-10.129025365333336</v>
      </c>
      <c r="CC91" s="265">
        <f t="shared" ca="1" si="70"/>
        <v>-10.129025365333336</v>
      </c>
      <c r="CD91" s="265">
        <f t="shared" ca="1" si="70"/>
        <v>-10.129025365333336</v>
      </c>
      <c r="CE91" s="265">
        <f t="shared" ca="1" si="70"/>
        <v>-10.129025365333336</v>
      </c>
      <c r="CF91" s="265">
        <f t="shared" ca="1" si="70"/>
        <v>-10.129025365333336</v>
      </c>
      <c r="CG91" s="265">
        <f t="shared" ca="1" si="70"/>
        <v>-10.129025365333336</v>
      </c>
      <c r="CH91" s="265">
        <f t="shared" ca="1" si="70"/>
        <v>-10.129025365333336</v>
      </c>
      <c r="CI91" s="265">
        <f t="shared" ca="1" si="70"/>
        <v>-10.129025365333336</v>
      </c>
      <c r="CJ91" s="265">
        <f t="shared" ca="1" si="70"/>
        <v>-10.129025365333336</v>
      </c>
      <c r="CK91" s="265">
        <f t="shared" ca="1" si="70"/>
        <v>-10.129025365333336</v>
      </c>
      <c r="CL91" s="265">
        <f t="shared" ca="1" si="70"/>
        <v>-10.534186379946668</v>
      </c>
      <c r="CM91" s="265">
        <f t="shared" ca="1" si="70"/>
        <v>-10.534186379946668</v>
      </c>
      <c r="CN91" s="265">
        <f t="shared" ca="1" si="70"/>
        <v>-10.534186379946668</v>
      </c>
      <c r="CO91" s="265">
        <f t="shared" ca="1" si="70"/>
        <v>-10.534186379946668</v>
      </c>
      <c r="CP91" s="265">
        <f t="shared" ca="1" si="70"/>
        <v>-10.534186379946668</v>
      </c>
      <c r="CQ91" s="265">
        <f t="shared" ca="1" si="70"/>
        <v>-10.534186379946668</v>
      </c>
      <c r="CR91" s="265">
        <f t="shared" ca="1" si="70"/>
        <v>-10.534186379946668</v>
      </c>
      <c r="CS91" s="265">
        <f t="shared" ca="1" si="70"/>
        <v>-10.534186379946668</v>
      </c>
      <c r="CT91" s="265">
        <f t="shared" ca="1" si="70"/>
        <v>-10.534186379946668</v>
      </c>
      <c r="CU91" s="265">
        <f t="shared" ca="1" si="70"/>
        <v>-10.534186379946668</v>
      </c>
      <c r="CV91" s="265">
        <f t="shared" ca="1" si="70"/>
        <v>-10.534186379946668</v>
      </c>
      <c r="CW91" s="265">
        <f t="shared" ca="1" si="70"/>
        <v>-10.534186379946668</v>
      </c>
      <c r="CX91" s="265">
        <f t="shared" ca="1" si="70"/>
        <v>-10.955553835144535</v>
      </c>
      <c r="CY91" s="265">
        <f t="shared" ca="1" si="70"/>
        <v>-10.955553835144535</v>
      </c>
      <c r="CZ91" s="265">
        <f t="shared" ca="1" si="70"/>
        <v>-10.955553835144535</v>
      </c>
      <c r="DA91" s="265">
        <f t="shared" ca="1" si="70"/>
        <v>-10.955553835144535</v>
      </c>
      <c r="DB91" s="265">
        <f t="shared" ca="1" si="70"/>
        <v>-10.955553835144535</v>
      </c>
      <c r="DC91" s="265">
        <f t="shared" ca="1" si="70"/>
        <v>-10.955553835144535</v>
      </c>
      <c r="DD91" s="265">
        <f t="shared" ca="1" si="70"/>
        <v>-10.955553835144535</v>
      </c>
      <c r="DE91" s="265">
        <f t="shared" ca="1" si="70"/>
        <v>-10.955553835144535</v>
      </c>
      <c r="DF91" s="265">
        <f t="shared" ca="1" si="70"/>
        <v>-10.955553835144535</v>
      </c>
      <c r="DG91" s="265">
        <f t="shared" ca="1" si="70"/>
        <v>-10.955553835144535</v>
      </c>
      <c r="DH91" s="265">
        <f t="shared" ca="1" si="70"/>
        <v>-10.955553835144535</v>
      </c>
      <c r="DI91" s="265">
        <f t="shared" ca="1" si="70"/>
        <v>-10.955553835144535</v>
      </c>
      <c r="DJ91" s="265">
        <f t="shared" ca="1" si="70"/>
        <v>-11.393775988550317</v>
      </c>
      <c r="DK91" s="265">
        <f t="shared" ca="1" si="70"/>
        <v>-11.393775988550317</v>
      </c>
      <c r="DL91" s="265">
        <f t="shared" ca="1" si="70"/>
        <v>-11.393775988550317</v>
      </c>
      <c r="DM91" s="265">
        <f t="shared" ca="1" si="70"/>
        <v>-11.393775988550317</v>
      </c>
      <c r="DN91" s="265">
        <f t="shared" ca="1" si="70"/>
        <v>-11.393775988550317</v>
      </c>
      <c r="DO91" s="265">
        <f t="shared" ca="1" si="70"/>
        <v>-11.393775988550317</v>
      </c>
      <c r="DP91" s="265">
        <f t="shared" ca="1" si="70"/>
        <v>-11.393775988550317</v>
      </c>
      <c r="DQ91" s="265">
        <f t="shared" ca="1" si="70"/>
        <v>-11.393775988550317</v>
      </c>
      <c r="DR91" s="265">
        <f t="shared" ca="1" si="70"/>
        <v>-11.393775988550317</v>
      </c>
      <c r="DS91" s="265">
        <f t="shared" ca="1" si="70"/>
        <v>-11.393775988550317</v>
      </c>
      <c r="DT91" s="265">
        <f t="shared" ca="1" si="70"/>
        <v>-11.393775988550317</v>
      </c>
      <c r="DU91" s="265">
        <f t="shared" ca="1" si="70"/>
        <v>-11.393775988550317</v>
      </c>
      <c r="DV91" s="265">
        <f t="shared" ca="1" si="70"/>
        <v>-11.84952702809233</v>
      </c>
      <c r="DW91" s="265">
        <f t="shared" ca="1" si="70"/>
        <v>-11.84952702809233</v>
      </c>
      <c r="DX91" s="265">
        <f t="shared" ca="1" si="70"/>
        <v>-11.84952702809233</v>
      </c>
      <c r="DY91" s="265">
        <f t="shared" ca="1" si="70"/>
        <v>-11.84952702809233</v>
      </c>
      <c r="DZ91" s="265">
        <f t="shared" ca="1" si="70"/>
        <v>-11.84952702809233</v>
      </c>
      <c r="EA91" s="265">
        <f t="shared" ca="1" si="70"/>
        <v>-11.84952702809233</v>
      </c>
      <c r="EB91" s="265">
        <f t="shared" ca="1" si="70"/>
        <v>-11.84952702809233</v>
      </c>
      <c r="EC91" s="265">
        <f t="shared" ca="1" si="70"/>
        <v>-11.84952702809233</v>
      </c>
      <c r="ED91" s="265">
        <f t="shared" ca="1" si="70"/>
        <v>-11.84952702809233</v>
      </c>
      <c r="EE91" s="265">
        <f t="shared" ca="1" si="70"/>
        <v>-11.84952702809233</v>
      </c>
      <c r="EF91" s="265">
        <f t="shared" ca="1" si="70"/>
        <v>-11.84952702809233</v>
      </c>
      <c r="EG91" s="265">
        <f t="shared" ca="1" si="70"/>
        <v>-11.84952702809233</v>
      </c>
    </row>
    <row r="92" spans="1:137" ht="14.25" customHeight="1">
      <c r="A92" s="21"/>
      <c r="B92" s="254"/>
      <c r="C92" s="266"/>
      <c r="D92" s="95"/>
      <c r="E92" s="95"/>
      <c r="F92" s="265"/>
      <c r="G92" s="265"/>
      <c r="H92" s="265"/>
      <c r="I92" s="265"/>
      <c r="J92" s="265"/>
      <c r="K92" s="265"/>
      <c r="L92" s="265"/>
      <c r="M92" s="265"/>
      <c r="N92" s="265"/>
      <c r="O92" s="265"/>
      <c r="P92" s="265"/>
      <c r="Q92" s="21"/>
      <c r="R92" s="265"/>
      <c r="S92" s="265"/>
      <c r="T92" s="265"/>
      <c r="U92" s="265"/>
      <c r="V92" s="265"/>
      <c r="W92" s="265"/>
      <c r="X92" s="265"/>
      <c r="Y92" s="265"/>
      <c r="Z92" s="265"/>
      <c r="AA92" s="265"/>
      <c r="AB92" s="265"/>
      <c r="AC92" s="265"/>
      <c r="AD92" s="265"/>
      <c r="AE92" s="265"/>
      <c r="AF92" s="265"/>
      <c r="AG92" s="265"/>
      <c r="AH92" s="265"/>
      <c r="AI92" s="265"/>
      <c r="AJ92" s="265"/>
      <c r="AK92" s="265"/>
      <c r="AL92" s="265"/>
      <c r="AM92" s="265"/>
      <c r="AN92" s="265"/>
      <c r="AO92" s="265"/>
      <c r="AP92" s="265"/>
      <c r="AQ92" s="265"/>
      <c r="AR92" s="265"/>
      <c r="AS92" s="265"/>
      <c r="AT92" s="265"/>
      <c r="AU92" s="265"/>
      <c r="AV92" s="265"/>
      <c r="AW92" s="265"/>
      <c r="AX92" s="265"/>
      <c r="AY92" s="265"/>
      <c r="AZ92" s="265"/>
      <c r="BA92" s="265"/>
      <c r="BB92" s="265"/>
      <c r="BC92" s="265"/>
      <c r="BD92" s="265"/>
      <c r="BE92" s="265"/>
      <c r="BF92" s="265"/>
      <c r="BG92" s="265"/>
      <c r="BH92" s="265"/>
      <c r="BI92" s="265"/>
      <c r="BJ92" s="265"/>
      <c r="BK92" s="265"/>
      <c r="BL92" s="265"/>
      <c r="BM92" s="265"/>
      <c r="BN92" s="265"/>
      <c r="BO92" s="265"/>
      <c r="BP92" s="265"/>
      <c r="BQ92" s="265"/>
      <c r="BR92" s="265"/>
      <c r="BS92" s="265"/>
      <c r="BT92" s="265"/>
      <c r="BU92" s="265"/>
      <c r="BV92" s="265"/>
      <c r="BW92" s="265"/>
      <c r="BX92" s="265"/>
      <c r="BY92" s="265"/>
      <c r="BZ92" s="265"/>
      <c r="CA92" s="265"/>
      <c r="CB92" s="265"/>
      <c r="CC92" s="265"/>
      <c r="CD92" s="265"/>
      <c r="CE92" s="265"/>
      <c r="CF92" s="265"/>
      <c r="CG92" s="265"/>
      <c r="CH92" s="265"/>
      <c r="CI92" s="265"/>
      <c r="CJ92" s="265"/>
      <c r="CK92" s="265"/>
      <c r="CL92" s="265"/>
      <c r="CM92" s="265"/>
      <c r="CN92" s="265"/>
      <c r="CO92" s="265"/>
      <c r="CP92" s="265"/>
      <c r="CQ92" s="265"/>
      <c r="CR92" s="265"/>
      <c r="CS92" s="265"/>
      <c r="CT92" s="265"/>
      <c r="CU92" s="265"/>
      <c r="CV92" s="265"/>
      <c r="CW92" s="265"/>
      <c r="CX92" s="265"/>
      <c r="CY92" s="265"/>
      <c r="CZ92" s="265"/>
      <c r="DA92" s="265"/>
      <c r="DB92" s="265"/>
      <c r="DC92" s="265"/>
      <c r="DD92" s="265"/>
      <c r="DE92" s="265"/>
      <c r="DF92" s="265"/>
      <c r="DG92" s="265"/>
      <c r="DH92" s="265"/>
      <c r="DI92" s="265"/>
      <c r="DJ92" s="265"/>
      <c r="DK92" s="265"/>
      <c r="DL92" s="265"/>
      <c r="DM92" s="265"/>
      <c r="DN92" s="265"/>
      <c r="DO92" s="265"/>
      <c r="DP92" s="265"/>
      <c r="DQ92" s="265"/>
      <c r="DR92" s="265"/>
      <c r="DS92" s="265"/>
      <c r="DT92" s="265"/>
      <c r="DU92" s="265"/>
      <c r="DV92" s="265"/>
      <c r="DW92" s="265"/>
      <c r="DX92" s="265"/>
      <c r="DY92" s="265"/>
      <c r="DZ92" s="265"/>
      <c r="EA92" s="265"/>
      <c r="EB92" s="265"/>
      <c r="EC92" s="265"/>
      <c r="ED92" s="265"/>
      <c r="EE92" s="265"/>
      <c r="EF92" s="265"/>
      <c r="EG92" s="265"/>
    </row>
    <row r="93" spans="1:137" ht="14.25" customHeight="1">
      <c r="A93" s="21"/>
      <c r="B93" s="47"/>
      <c r="C93" s="47" t="s">
        <v>471</v>
      </c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21"/>
      <c r="R93" s="79">
        <f t="shared" ref="R93:EG93" ca="1" si="71">IF(R90&lt;0,1,IF(Q90&lt;0,(1-R90/R89),0))</f>
        <v>1</v>
      </c>
      <c r="S93" s="79">
        <f t="shared" ca="1" si="71"/>
        <v>1</v>
      </c>
      <c r="T93" s="79">
        <f t="shared" ca="1" si="71"/>
        <v>1</v>
      </c>
      <c r="U93" s="79">
        <f t="shared" ca="1" si="71"/>
        <v>1</v>
      </c>
      <c r="V93" s="79">
        <f t="shared" ca="1" si="71"/>
        <v>1</v>
      </c>
      <c r="W93" s="79">
        <f t="shared" ca="1" si="71"/>
        <v>1</v>
      </c>
      <c r="X93" s="79">
        <f t="shared" ca="1" si="71"/>
        <v>1</v>
      </c>
      <c r="Y93" s="79">
        <f t="shared" ca="1" si="71"/>
        <v>1</v>
      </c>
      <c r="Z93" s="79">
        <f t="shared" ca="1" si="71"/>
        <v>1</v>
      </c>
      <c r="AA93" s="79">
        <f t="shared" ca="1" si="71"/>
        <v>1</v>
      </c>
      <c r="AB93" s="79">
        <f t="shared" ca="1" si="71"/>
        <v>1</v>
      </c>
      <c r="AC93" s="79">
        <f t="shared" ca="1" si="71"/>
        <v>1</v>
      </c>
      <c r="AD93" s="79">
        <f t="shared" ca="1" si="71"/>
        <v>1</v>
      </c>
      <c r="AE93" s="79">
        <f t="shared" ca="1" si="71"/>
        <v>1</v>
      </c>
      <c r="AF93" s="79">
        <f t="shared" ca="1" si="71"/>
        <v>1</v>
      </c>
      <c r="AG93" s="79">
        <f t="shared" ca="1" si="71"/>
        <v>1</v>
      </c>
      <c r="AH93" s="79">
        <f t="shared" ca="1" si="71"/>
        <v>1</v>
      </c>
      <c r="AI93" s="79">
        <f t="shared" ca="1" si="71"/>
        <v>1</v>
      </c>
      <c r="AJ93" s="79">
        <f t="shared" ca="1" si="71"/>
        <v>1</v>
      </c>
      <c r="AK93" s="79">
        <f t="shared" ca="1" si="71"/>
        <v>1</v>
      </c>
      <c r="AL93" s="79">
        <f t="shared" ca="1" si="71"/>
        <v>1</v>
      </c>
      <c r="AM93" s="79">
        <f t="shared" ca="1" si="71"/>
        <v>1</v>
      </c>
      <c r="AN93" s="79">
        <f t="shared" ca="1" si="71"/>
        <v>1</v>
      </c>
      <c r="AO93" s="79">
        <f t="shared" ca="1" si="71"/>
        <v>1</v>
      </c>
      <c r="AP93" s="79">
        <f t="shared" ca="1" si="71"/>
        <v>1</v>
      </c>
      <c r="AQ93" s="79">
        <f t="shared" ca="1" si="71"/>
        <v>1</v>
      </c>
      <c r="AR93" s="79">
        <f t="shared" ca="1" si="71"/>
        <v>1</v>
      </c>
      <c r="AS93" s="79">
        <f t="shared" ca="1" si="71"/>
        <v>1</v>
      </c>
      <c r="AT93" s="79">
        <f t="shared" ca="1" si="71"/>
        <v>1</v>
      </c>
      <c r="AU93" s="79">
        <f t="shared" ca="1" si="71"/>
        <v>1</v>
      </c>
      <c r="AV93" s="79">
        <f t="shared" ca="1" si="71"/>
        <v>1</v>
      </c>
      <c r="AW93" s="79">
        <f t="shared" ca="1" si="71"/>
        <v>1</v>
      </c>
      <c r="AX93" s="79">
        <f t="shared" ca="1" si="71"/>
        <v>1</v>
      </c>
      <c r="AY93" s="79">
        <f t="shared" ca="1" si="71"/>
        <v>1</v>
      </c>
      <c r="AZ93" s="79">
        <f t="shared" ca="1" si="71"/>
        <v>1</v>
      </c>
      <c r="BA93" s="79">
        <f t="shared" ca="1" si="71"/>
        <v>1</v>
      </c>
      <c r="BB93" s="79">
        <f t="shared" ca="1" si="71"/>
        <v>1</v>
      </c>
      <c r="BC93" s="79">
        <f t="shared" ca="1" si="71"/>
        <v>1</v>
      </c>
      <c r="BD93" s="79">
        <f t="shared" ca="1" si="71"/>
        <v>1</v>
      </c>
      <c r="BE93" s="79">
        <f t="shared" ca="1" si="71"/>
        <v>1</v>
      </c>
      <c r="BF93" s="79">
        <f t="shared" ca="1" si="71"/>
        <v>1</v>
      </c>
      <c r="BG93" s="79">
        <f t="shared" ca="1" si="71"/>
        <v>1</v>
      </c>
      <c r="BH93" s="79">
        <f t="shared" ca="1" si="71"/>
        <v>1</v>
      </c>
      <c r="BI93" s="79">
        <f t="shared" ca="1" si="71"/>
        <v>1</v>
      </c>
      <c r="BJ93" s="79">
        <f t="shared" ca="1" si="71"/>
        <v>1</v>
      </c>
      <c r="BK93" s="79">
        <f t="shared" ca="1" si="71"/>
        <v>1</v>
      </c>
      <c r="BL93" s="79">
        <f t="shared" ca="1" si="71"/>
        <v>1</v>
      </c>
      <c r="BM93" s="79">
        <f t="shared" ca="1" si="71"/>
        <v>1</v>
      </c>
      <c r="BN93" s="79">
        <f t="shared" ca="1" si="71"/>
        <v>1</v>
      </c>
      <c r="BO93" s="79">
        <f t="shared" ca="1" si="71"/>
        <v>1</v>
      </c>
      <c r="BP93" s="79">
        <f t="shared" ca="1" si="71"/>
        <v>1</v>
      </c>
      <c r="BQ93" s="79">
        <f t="shared" ca="1" si="71"/>
        <v>1</v>
      </c>
      <c r="BR93" s="79">
        <f t="shared" ca="1" si="71"/>
        <v>1</v>
      </c>
      <c r="BS93" s="79">
        <f t="shared" ca="1" si="71"/>
        <v>1</v>
      </c>
      <c r="BT93" s="79">
        <f t="shared" ca="1" si="71"/>
        <v>1</v>
      </c>
      <c r="BU93" s="79">
        <f t="shared" ca="1" si="71"/>
        <v>1</v>
      </c>
      <c r="BV93" s="79">
        <f t="shared" ca="1" si="71"/>
        <v>1</v>
      </c>
      <c r="BW93" s="79">
        <f t="shared" ca="1" si="71"/>
        <v>1</v>
      </c>
      <c r="BX93" s="79">
        <f t="shared" ca="1" si="71"/>
        <v>1</v>
      </c>
      <c r="BY93" s="79">
        <f t="shared" ca="1" si="71"/>
        <v>1</v>
      </c>
      <c r="BZ93" s="79">
        <f t="shared" ca="1" si="71"/>
        <v>1</v>
      </c>
      <c r="CA93" s="79">
        <f t="shared" ca="1" si="71"/>
        <v>1</v>
      </c>
      <c r="CB93" s="79">
        <f t="shared" ca="1" si="71"/>
        <v>1</v>
      </c>
      <c r="CC93" s="79">
        <f t="shared" ca="1" si="71"/>
        <v>1</v>
      </c>
      <c r="CD93" s="79">
        <f t="shared" ca="1" si="71"/>
        <v>1</v>
      </c>
      <c r="CE93" s="79">
        <f t="shared" ca="1" si="71"/>
        <v>1</v>
      </c>
      <c r="CF93" s="79">
        <f t="shared" ca="1" si="71"/>
        <v>1</v>
      </c>
      <c r="CG93" s="79">
        <f t="shared" ca="1" si="71"/>
        <v>1</v>
      </c>
      <c r="CH93" s="79">
        <f t="shared" ca="1" si="71"/>
        <v>1</v>
      </c>
      <c r="CI93" s="79">
        <f t="shared" ca="1" si="71"/>
        <v>1</v>
      </c>
      <c r="CJ93" s="79">
        <f t="shared" ca="1" si="71"/>
        <v>1</v>
      </c>
      <c r="CK93" s="79">
        <f t="shared" ca="1" si="71"/>
        <v>1</v>
      </c>
      <c r="CL93" s="79">
        <f t="shared" ca="1" si="71"/>
        <v>1</v>
      </c>
      <c r="CM93" s="79">
        <f t="shared" ca="1" si="71"/>
        <v>1</v>
      </c>
      <c r="CN93" s="79">
        <f t="shared" ca="1" si="71"/>
        <v>1</v>
      </c>
      <c r="CO93" s="79">
        <f t="shared" ca="1" si="71"/>
        <v>1</v>
      </c>
      <c r="CP93" s="79">
        <f t="shared" ca="1" si="71"/>
        <v>1</v>
      </c>
      <c r="CQ93" s="79">
        <f t="shared" ca="1" si="71"/>
        <v>1</v>
      </c>
      <c r="CR93" s="79">
        <f t="shared" ca="1" si="71"/>
        <v>1</v>
      </c>
      <c r="CS93" s="79">
        <f t="shared" ca="1" si="71"/>
        <v>1</v>
      </c>
      <c r="CT93" s="79">
        <f t="shared" ca="1" si="71"/>
        <v>1</v>
      </c>
      <c r="CU93" s="79">
        <f t="shared" ca="1" si="71"/>
        <v>1</v>
      </c>
      <c r="CV93" s="79">
        <f t="shared" ca="1" si="71"/>
        <v>1</v>
      </c>
      <c r="CW93" s="79">
        <f t="shared" ca="1" si="71"/>
        <v>1</v>
      </c>
      <c r="CX93" s="79">
        <f t="shared" ca="1" si="71"/>
        <v>1</v>
      </c>
      <c r="CY93" s="79">
        <f t="shared" ca="1" si="71"/>
        <v>1</v>
      </c>
      <c r="CZ93" s="79">
        <f t="shared" ca="1" si="71"/>
        <v>1</v>
      </c>
      <c r="DA93" s="79">
        <f t="shared" ca="1" si="71"/>
        <v>1</v>
      </c>
      <c r="DB93" s="79">
        <f t="shared" ca="1" si="71"/>
        <v>1</v>
      </c>
      <c r="DC93" s="79">
        <f t="shared" ca="1" si="71"/>
        <v>1</v>
      </c>
      <c r="DD93" s="79">
        <f t="shared" ca="1" si="71"/>
        <v>1</v>
      </c>
      <c r="DE93" s="79">
        <f t="shared" ca="1" si="71"/>
        <v>1</v>
      </c>
      <c r="DF93" s="79">
        <f t="shared" ca="1" si="71"/>
        <v>1</v>
      </c>
      <c r="DG93" s="79">
        <f t="shared" ca="1" si="71"/>
        <v>1</v>
      </c>
      <c r="DH93" s="79">
        <f t="shared" ca="1" si="71"/>
        <v>1</v>
      </c>
      <c r="DI93" s="79">
        <f t="shared" ca="1" si="71"/>
        <v>1</v>
      </c>
      <c r="DJ93" s="79">
        <f t="shared" ca="1" si="71"/>
        <v>1</v>
      </c>
      <c r="DK93" s="79">
        <f t="shared" ca="1" si="71"/>
        <v>1</v>
      </c>
      <c r="DL93" s="79">
        <f t="shared" ca="1" si="71"/>
        <v>1</v>
      </c>
      <c r="DM93" s="79">
        <f t="shared" ca="1" si="71"/>
        <v>1</v>
      </c>
      <c r="DN93" s="79">
        <f t="shared" ca="1" si="71"/>
        <v>1</v>
      </c>
      <c r="DO93" s="79">
        <f t="shared" ca="1" si="71"/>
        <v>1</v>
      </c>
      <c r="DP93" s="79">
        <f t="shared" ca="1" si="71"/>
        <v>1</v>
      </c>
      <c r="DQ93" s="79">
        <f t="shared" ca="1" si="71"/>
        <v>1</v>
      </c>
      <c r="DR93" s="79">
        <f t="shared" ca="1" si="71"/>
        <v>1</v>
      </c>
      <c r="DS93" s="79">
        <f t="shared" ca="1" si="71"/>
        <v>1</v>
      </c>
      <c r="DT93" s="79">
        <f t="shared" ca="1" si="71"/>
        <v>1</v>
      </c>
      <c r="DU93" s="79">
        <f t="shared" ca="1" si="71"/>
        <v>1</v>
      </c>
      <c r="DV93" s="79">
        <f t="shared" ca="1" si="71"/>
        <v>1</v>
      </c>
      <c r="DW93" s="79">
        <f t="shared" ca="1" si="71"/>
        <v>1</v>
      </c>
      <c r="DX93" s="79">
        <f t="shared" ca="1" si="71"/>
        <v>1</v>
      </c>
      <c r="DY93" s="79">
        <f t="shared" ca="1" si="71"/>
        <v>1</v>
      </c>
      <c r="DZ93" s="79">
        <f t="shared" ca="1" si="71"/>
        <v>1</v>
      </c>
      <c r="EA93" s="79">
        <f t="shared" ca="1" si="71"/>
        <v>1</v>
      </c>
      <c r="EB93" s="79">
        <f t="shared" ca="1" si="71"/>
        <v>1</v>
      </c>
      <c r="EC93" s="79">
        <f t="shared" ca="1" si="71"/>
        <v>1</v>
      </c>
      <c r="ED93" s="79">
        <f t="shared" ca="1" si="71"/>
        <v>1</v>
      </c>
      <c r="EE93" s="79">
        <f t="shared" ca="1" si="71"/>
        <v>1</v>
      </c>
      <c r="EF93" s="79">
        <f t="shared" ca="1" si="71"/>
        <v>1</v>
      </c>
      <c r="EG93" s="79">
        <f t="shared" ca="1" si="71"/>
        <v>1</v>
      </c>
    </row>
    <row r="94" spans="1:137" ht="14.25" customHeight="1">
      <c r="A94" s="21"/>
      <c r="B94" s="47"/>
      <c r="C94" s="47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21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79"/>
      <c r="AC94" s="79"/>
      <c r="AD94" s="79"/>
      <c r="AE94" s="79"/>
      <c r="AF94" s="79"/>
      <c r="AG94" s="79"/>
      <c r="AH94" s="79"/>
      <c r="AI94" s="79"/>
      <c r="AJ94" s="79"/>
      <c r="AK94" s="79"/>
      <c r="AL94" s="79"/>
      <c r="AM94" s="79"/>
      <c r="AN94" s="79"/>
      <c r="AO94" s="79"/>
      <c r="AP94" s="79"/>
      <c r="AQ94" s="79"/>
      <c r="AR94" s="79"/>
      <c r="AS94" s="79"/>
      <c r="AT94" s="79"/>
      <c r="AU94" s="79"/>
      <c r="AV94" s="79"/>
      <c r="AW94" s="79"/>
      <c r="AX94" s="79"/>
      <c r="AY94" s="79"/>
      <c r="AZ94" s="79"/>
      <c r="BA94" s="79"/>
      <c r="BB94" s="79"/>
      <c r="BC94" s="79"/>
      <c r="BD94" s="79"/>
      <c r="BE94" s="79"/>
      <c r="BF94" s="79"/>
      <c r="BG94" s="79"/>
      <c r="BH94" s="79"/>
      <c r="BI94" s="79"/>
      <c r="BJ94" s="79"/>
      <c r="BK94" s="79"/>
      <c r="BL94" s="79"/>
      <c r="BM94" s="79"/>
      <c r="BN94" s="79"/>
      <c r="BO94" s="79"/>
      <c r="BP94" s="79"/>
      <c r="BQ94" s="79"/>
      <c r="BR94" s="79"/>
      <c r="BS94" s="79"/>
      <c r="BT94" s="79"/>
      <c r="BU94" s="79"/>
      <c r="BV94" s="79"/>
      <c r="BW94" s="79"/>
      <c r="BX94" s="79"/>
      <c r="BY94" s="79"/>
      <c r="BZ94" s="79"/>
      <c r="CA94" s="79"/>
      <c r="CB94" s="79"/>
      <c r="CC94" s="79"/>
      <c r="CD94" s="79"/>
      <c r="CE94" s="79"/>
      <c r="CF94" s="79"/>
      <c r="CG94" s="79"/>
      <c r="CH94" s="79"/>
      <c r="CI94" s="79"/>
      <c r="CJ94" s="79"/>
      <c r="CK94" s="79"/>
      <c r="CL94" s="79"/>
      <c r="CM94" s="79"/>
      <c r="CN94" s="79"/>
      <c r="CO94" s="79"/>
      <c r="CP94" s="79"/>
      <c r="CQ94" s="79"/>
      <c r="CR94" s="79"/>
      <c r="CS94" s="79"/>
      <c r="CT94" s="79"/>
      <c r="CU94" s="79"/>
      <c r="CV94" s="79"/>
      <c r="CW94" s="79"/>
      <c r="CX94" s="79"/>
      <c r="CY94" s="79"/>
      <c r="CZ94" s="79"/>
      <c r="DA94" s="79"/>
      <c r="DB94" s="79"/>
      <c r="DC94" s="79"/>
      <c r="DD94" s="79"/>
      <c r="DE94" s="79"/>
      <c r="DF94" s="79"/>
      <c r="DG94" s="79"/>
      <c r="DH94" s="79"/>
      <c r="DI94" s="79"/>
      <c r="DJ94" s="79"/>
      <c r="DK94" s="79"/>
      <c r="DL94" s="79"/>
      <c r="DM94" s="79"/>
      <c r="DN94" s="79"/>
      <c r="DO94" s="79"/>
      <c r="DP94" s="79"/>
      <c r="DQ94" s="79"/>
      <c r="DR94" s="79"/>
      <c r="DS94" s="79"/>
      <c r="DT94" s="79"/>
      <c r="DU94" s="79"/>
      <c r="DV94" s="79"/>
      <c r="DW94" s="79"/>
      <c r="DX94" s="79"/>
      <c r="DY94" s="79"/>
      <c r="DZ94" s="79"/>
      <c r="EA94" s="79"/>
      <c r="EB94" s="79"/>
      <c r="EC94" s="79"/>
      <c r="ED94" s="79"/>
      <c r="EE94" s="79"/>
      <c r="EF94" s="79"/>
      <c r="EG94" s="79"/>
    </row>
    <row r="95" spans="1:137" ht="14.25" customHeight="1">
      <c r="A95" s="21"/>
      <c r="B95" s="47"/>
      <c r="C95" s="47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21"/>
      <c r="R95" s="79"/>
      <c r="S95" s="79"/>
      <c r="T95" s="79"/>
      <c r="U95" s="79"/>
      <c r="V95" s="79"/>
      <c r="W95" s="79"/>
      <c r="X95" s="79"/>
      <c r="Y95" s="79"/>
      <c r="Z95" s="79"/>
      <c r="AA95" s="79"/>
      <c r="AB95" s="79"/>
      <c r="AC95" s="79"/>
      <c r="AD95" s="79"/>
      <c r="AE95" s="79"/>
      <c r="AF95" s="79"/>
      <c r="AG95" s="79"/>
      <c r="AH95" s="79"/>
      <c r="AI95" s="79"/>
      <c r="AJ95" s="79"/>
      <c r="AK95" s="79"/>
      <c r="AL95" s="79"/>
      <c r="AM95" s="79"/>
      <c r="AN95" s="79"/>
      <c r="AO95" s="79"/>
      <c r="AP95" s="79"/>
      <c r="AQ95" s="79"/>
      <c r="AR95" s="79"/>
      <c r="AS95" s="79"/>
      <c r="AT95" s="79"/>
      <c r="AU95" s="79"/>
      <c r="AV95" s="79"/>
      <c r="AW95" s="79"/>
      <c r="AX95" s="79"/>
      <c r="AY95" s="79"/>
      <c r="AZ95" s="79"/>
      <c r="BA95" s="79"/>
      <c r="BB95" s="79"/>
      <c r="BC95" s="79"/>
      <c r="BD95" s="79"/>
      <c r="BE95" s="79"/>
      <c r="BF95" s="79"/>
      <c r="BG95" s="79"/>
      <c r="BH95" s="79"/>
      <c r="BI95" s="79"/>
      <c r="BJ95" s="79"/>
      <c r="BK95" s="79"/>
      <c r="BL95" s="79"/>
      <c r="BM95" s="79"/>
      <c r="BN95" s="79"/>
      <c r="BO95" s="79"/>
      <c r="BP95" s="79"/>
      <c r="BQ95" s="79"/>
      <c r="BR95" s="79"/>
      <c r="BS95" s="79"/>
      <c r="BT95" s="79"/>
      <c r="BU95" s="79"/>
      <c r="BV95" s="79"/>
      <c r="BW95" s="79"/>
      <c r="BX95" s="79"/>
      <c r="BY95" s="79"/>
      <c r="BZ95" s="79"/>
      <c r="CA95" s="79"/>
      <c r="CB95" s="79"/>
      <c r="CC95" s="79"/>
      <c r="CD95" s="79"/>
      <c r="CE95" s="79"/>
      <c r="CF95" s="79"/>
      <c r="CG95" s="79"/>
      <c r="CH95" s="79"/>
      <c r="CI95" s="79"/>
      <c r="CJ95" s="79"/>
      <c r="CK95" s="79"/>
      <c r="CL95" s="79"/>
      <c r="CM95" s="79"/>
      <c r="CN95" s="79"/>
      <c r="CO95" s="79"/>
      <c r="CP95" s="79"/>
      <c r="CQ95" s="79"/>
      <c r="CR95" s="79"/>
      <c r="CS95" s="79"/>
      <c r="CT95" s="79"/>
      <c r="CU95" s="79"/>
      <c r="CV95" s="79"/>
      <c r="CW95" s="79"/>
      <c r="CX95" s="79"/>
      <c r="CY95" s="79"/>
      <c r="CZ95" s="79"/>
      <c r="DA95" s="79"/>
      <c r="DB95" s="79"/>
      <c r="DC95" s="79"/>
      <c r="DD95" s="79"/>
      <c r="DE95" s="79"/>
      <c r="DF95" s="79"/>
      <c r="DG95" s="79"/>
      <c r="DH95" s="79"/>
      <c r="DI95" s="79"/>
      <c r="DJ95" s="79"/>
      <c r="DK95" s="79"/>
      <c r="DL95" s="79"/>
      <c r="DM95" s="79"/>
      <c r="DN95" s="79"/>
      <c r="DO95" s="79"/>
      <c r="DP95" s="79"/>
      <c r="DQ95" s="79"/>
      <c r="DR95" s="79"/>
      <c r="DS95" s="79"/>
      <c r="DT95" s="79"/>
      <c r="DU95" s="79"/>
      <c r="DV95" s="79"/>
      <c r="DW95" s="79"/>
      <c r="DX95" s="79"/>
      <c r="DY95" s="79"/>
      <c r="DZ95" s="79"/>
      <c r="EA95" s="79"/>
      <c r="EB95" s="79"/>
      <c r="EC95" s="79"/>
      <c r="ED95" s="79"/>
      <c r="EE95" s="79"/>
      <c r="EF95" s="79"/>
      <c r="EG95" s="79"/>
    </row>
    <row r="96" spans="1:137" ht="12.75" customHeight="1">
      <c r="A96" s="21"/>
      <c r="B96" s="56" t="s">
        <v>567</v>
      </c>
      <c r="C96" s="47"/>
      <c r="D96" s="79"/>
      <c r="E96" s="79"/>
      <c r="F96" s="366"/>
      <c r="G96" s="367"/>
      <c r="H96" s="79"/>
      <c r="I96" s="79"/>
      <c r="J96" s="79"/>
      <c r="K96" s="79"/>
      <c r="L96" s="79"/>
      <c r="M96" s="79"/>
      <c r="N96" s="79"/>
      <c r="O96" s="79"/>
      <c r="P96" s="79"/>
      <c r="Q96" s="368"/>
      <c r="R96" s="120"/>
      <c r="S96" s="120"/>
      <c r="T96" s="120"/>
      <c r="U96" s="120"/>
      <c r="V96" s="120"/>
      <c r="W96" s="120"/>
      <c r="X96" s="120"/>
      <c r="Y96" s="120"/>
      <c r="Z96" s="120"/>
      <c r="AA96" s="120"/>
      <c r="AB96" s="120"/>
      <c r="AC96" s="120"/>
      <c r="AD96" s="120"/>
      <c r="AE96" s="120"/>
      <c r="AF96" s="120"/>
      <c r="AG96" s="120"/>
      <c r="AH96" s="120"/>
      <c r="AI96" s="120"/>
      <c r="AJ96" s="120"/>
      <c r="AK96" s="120"/>
      <c r="AL96" s="120"/>
      <c r="AM96" s="120"/>
      <c r="AN96" s="120"/>
      <c r="AO96" s="120"/>
      <c r="AP96" s="120"/>
      <c r="AQ96" s="120"/>
      <c r="AR96" s="120"/>
      <c r="AS96" s="120"/>
      <c r="AT96" s="120"/>
      <c r="AU96" s="120"/>
      <c r="AV96" s="120"/>
      <c r="AW96" s="120"/>
      <c r="AX96" s="120"/>
      <c r="AY96" s="120"/>
      <c r="AZ96" s="120"/>
      <c r="BA96" s="120"/>
      <c r="BB96" s="120"/>
      <c r="BC96" s="120"/>
      <c r="BD96" s="120"/>
      <c r="BE96" s="120"/>
      <c r="BF96" s="120"/>
      <c r="BG96" s="120"/>
      <c r="BH96" s="120"/>
      <c r="BI96" s="120"/>
      <c r="BJ96" s="120"/>
      <c r="BK96" s="120"/>
      <c r="BL96" s="120"/>
      <c r="BM96" s="120"/>
      <c r="BN96" s="120"/>
      <c r="BO96" s="120"/>
      <c r="BP96" s="120"/>
      <c r="BQ96" s="120"/>
      <c r="BR96" s="120"/>
      <c r="BS96" s="120"/>
      <c r="BT96" s="120"/>
      <c r="BU96" s="120"/>
      <c r="BV96" s="120"/>
      <c r="BW96" s="120"/>
      <c r="BX96" s="120"/>
      <c r="BY96" s="120"/>
      <c r="BZ96" s="120"/>
      <c r="CA96" s="120"/>
      <c r="CB96" s="120"/>
      <c r="CC96" s="120"/>
      <c r="CD96" s="120"/>
      <c r="CE96" s="120"/>
      <c r="CF96" s="120"/>
      <c r="CG96" s="120"/>
      <c r="CH96" s="120"/>
      <c r="CI96" s="120"/>
      <c r="CJ96" s="120"/>
      <c r="CK96" s="120"/>
      <c r="CL96" s="120"/>
      <c r="CM96" s="120"/>
      <c r="CN96" s="120"/>
      <c r="CO96" s="120"/>
      <c r="CP96" s="120"/>
      <c r="CQ96" s="120"/>
      <c r="CR96" s="120"/>
      <c r="CS96" s="120"/>
      <c r="CT96" s="120"/>
      <c r="CU96" s="120"/>
      <c r="CV96" s="120"/>
      <c r="CW96" s="120"/>
      <c r="CX96" s="120"/>
      <c r="CY96" s="120"/>
      <c r="CZ96" s="120"/>
      <c r="DA96" s="120"/>
      <c r="DB96" s="120"/>
      <c r="DC96" s="120"/>
      <c r="DD96" s="120"/>
      <c r="DE96" s="120"/>
      <c r="DF96" s="120"/>
      <c r="DG96" s="120"/>
      <c r="DH96" s="120"/>
      <c r="DI96" s="120"/>
      <c r="DJ96" s="120"/>
      <c r="DK96" s="120"/>
      <c r="DL96" s="120"/>
      <c r="DM96" s="120"/>
      <c r="DN96" s="120"/>
      <c r="DO96" s="120"/>
      <c r="DP96" s="120"/>
      <c r="DQ96" s="120"/>
      <c r="DR96" s="120"/>
      <c r="DS96" s="120"/>
      <c r="DT96" s="120"/>
      <c r="DU96" s="120"/>
      <c r="DV96" s="120"/>
      <c r="DW96" s="120"/>
      <c r="DX96" s="120"/>
      <c r="DY96" s="120"/>
      <c r="DZ96" s="120"/>
      <c r="EA96" s="120"/>
      <c r="EB96" s="120"/>
      <c r="EC96" s="120"/>
      <c r="ED96" s="120"/>
      <c r="EE96" s="120"/>
      <c r="EF96" s="120"/>
      <c r="EG96" s="120"/>
    </row>
    <row r="97" spans="1:137" ht="12.75" customHeight="1">
      <c r="A97" s="21"/>
      <c r="B97" s="47"/>
      <c r="C97" s="47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368"/>
      <c r="R97" s="122"/>
      <c r="S97" s="122"/>
      <c r="T97" s="122"/>
      <c r="U97" s="122"/>
      <c r="V97" s="122"/>
      <c r="W97" s="122"/>
      <c r="X97" s="122"/>
      <c r="Y97" s="122"/>
      <c r="Z97" s="122"/>
      <c r="AA97" s="122"/>
      <c r="AB97" s="122"/>
      <c r="AC97" s="122"/>
      <c r="AD97" s="122"/>
      <c r="AE97" s="122"/>
      <c r="AF97" s="122"/>
      <c r="AG97" s="122"/>
      <c r="AH97" s="122"/>
      <c r="AI97" s="122"/>
      <c r="AJ97" s="122"/>
      <c r="AK97" s="122"/>
      <c r="AL97" s="122"/>
      <c r="AM97" s="122"/>
      <c r="AN97" s="122"/>
      <c r="AO97" s="122"/>
      <c r="AP97" s="122"/>
      <c r="AQ97" s="122"/>
      <c r="AR97" s="122"/>
      <c r="AS97" s="122"/>
      <c r="AT97" s="122"/>
      <c r="AU97" s="122"/>
      <c r="AV97" s="122"/>
      <c r="AW97" s="122"/>
      <c r="AX97" s="122"/>
      <c r="AY97" s="122"/>
      <c r="AZ97" s="122"/>
      <c r="BA97" s="122"/>
      <c r="BB97" s="122"/>
      <c r="BC97" s="122"/>
      <c r="BD97" s="122"/>
      <c r="BE97" s="122"/>
      <c r="BF97" s="122"/>
      <c r="BG97" s="122"/>
      <c r="BH97" s="122"/>
      <c r="BI97" s="122"/>
      <c r="BJ97" s="122"/>
      <c r="BK97" s="122"/>
      <c r="BL97" s="122"/>
      <c r="BM97" s="122"/>
      <c r="BN97" s="122"/>
      <c r="BO97" s="122"/>
      <c r="BP97" s="122"/>
      <c r="BQ97" s="122"/>
      <c r="BR97" s="122"/>
      <c r="BS97" s="122"/>
      <c r="BT97" s="122"/>
      <c r="BU97" s="122"/>
      <c r="BV97" s="122"/>
      <c r="BW97" s="122"/>
      <c r="BX97" s="122"/>
      <c r="BY97" s="122"/>
      <c r="BZ97" s="122"/>
      <c r="CA97" s="122"/>
      <c r="CB97" s="122"/>
      <c r="CC97" s="122"/>
      <c r="CD97" s="122"/>
      <c r="CE97" s="122"/>
      <c r="CF97" s="122"/>
      <c r="CG97" s="122"/>
      <c r="CH97" s="122"/>
      <c r="CI97" s="122"/>
      <c r="CJ97" s="122"/>
      <c r="CK97" s="122"/>
      <c r="CL97" s="122"/>
      <c r="CM97" s="122"/>
      <c r="CN97" s="122"/>
      <c r="CO97" s="122"/>
      <c r="CP97" s="122"/>
      <c r="CQ97" s="122"/>
      <c r="CR97" s="122"/>
      <c r="CS97" s="122"/>
      <c r="CT97" s="122"/>
      <c r="CU97" s="122"/>
      <c r="CV97" s="122"/>
      <c r="CW97" s="122"/>
      <c r="CX97" s="122"/>
      <c r="CY97" s="122"/>
      <c r="CZ97" s="122"/>
      <c r="DA97" s="122"/>
      <c r="DB97" s="122"/>
      <c r="DC97" s="122"/>
      <c r="DD97" s="122"/>
      <c r="DE97" s="122"/>
      <c r="DF97" s="122"/>
      <c r="DG97" s="122"/>
      <c r="DH97" s="122"/>
      <c r="DI97" s="122"/>
      <c r="DJ97" s="122"/>
      <c r="DK97" s="122"/>
      <c r="DL97" s="122"/>
      <c r="DM97" s="122"/>
      <c r="DN97" s="122"/>
      <c r="DO97" s="122"/>
      <c r="DP97" s="122"/>
      <c r="DQ97" s="122"/>
      <c r="DR97" s="122"/>
      <c r="DS97" s="122"/>
      <c r="DT97" s="122"/>
      <c r="DU97" s="122"/>
      <c r="DV97" s="122"/>
      <c r="DW97" s="122"/>
      <c r="DX97" s="122"/>
      <c r="DY97" s="122"/>
      <c r="DZ97" s="122"/>
      <c r="EA97" s="122"/>
      <c r="EB97" s="122"/>
      <c r="EC97" s="122"/>
      <c r="ED97" s="122"/>
      <c r="EE97" s="122"/>
      <c r="EF97" s="122"/>
      <c r="EG97" s="122"/>
    </row>
    <row r="98" spans="1:137" ht="12.75" customHeight="1">
      <c r="A98" s="79"/>
      <c r="B98" s="393"/>
      <c r="C98" s="394"/>
      <c r="D98" s="34" t="s">
        <v>36</v>
      </c>
      <c r="E98" s="79"/>
      <c r="F98" s="253" t="s">
        <v>305</v>
      </c>
      <c r="G98" s="381" t="s">
        <v>39</v>
      </c>
      <c r="H98" s="34" t="s">
        <v>40</v>
      </c>
      <c r="I98" s="34" t="s">
        <v>41</v>
      </c>
      <c r="J98" s="34" t="s">
        <v>42</v>
      </c>
      <c r="K98" s="34" t="s">
        <v>43</v>
      </c>
      <c r="L98" s="34" t="s">
        <v>44</v>
      </c>
      <c r="M98" s="34" t="s">
        <v>45</v>
      </c>
      <c r="N98" s="34" t="s">
        <v>46</v>
      </c>
      <c r="O98" s="34" t="s">
        <v>47</v>
      </c>
      <c r="P98" s="34" t="s">
        <v>48</v>
      </c>
      <c r="Q98" s="382"/>
      <c r="R98" s="128">
        <f t="shared" ref="R98:EG98" si="72">R5</f>
        <v>45028</v>
      </c>
      <c r="S98" s="128">
        <f t="shared" si="72"/>
        <v>45058</v>
      </c>
      <c r="T98" s="128">
        <f t="shared" si="72"/>
        <v>45089</v>
      </c>
      <c r="U98" s="128">
        <f t="shared" si="72"/>
        <v>45119</v>
      </c>
      <c r="V98" s="128">
        <f t="shared" si="72"/>
        <v>45150</v>
      </c>
      <c r="W98" s="128">
        <f t="shared" si="72"/>
        <v>45181</v>
      </c>
      <c r="X98" s="128">
        <f t="shared" si="72"/>
        <v>45211</v>
      </c>
      <c r="Y98" s="128">
        <f t="shared" si="72"/>
        <v>45242</v>
      </c>
      <c r="Z98" s="128">
        <f t="shared" si="72"/>
        <v>45272</v>
      </c>
      <c r="AA98" s="128">
        <f t="shared" si="72"/>
        <v>45303</v>
      </c>
      <c r="AB98" s="128">
        <f t="shared" si="72"/>
        <v>45334</v>
      </c>
      <c r="AC98" s="128">
        <f t="shared" si="72"/>
        <v>45363</v>
      </c>
      <c r="AD98" s="128">
        <f t="shared" si="72"/>
        <v>45394</v>
      </c>
      <c r="AE98" s="128">
        <f t="shared" si="72"/>
        <v>45424</v>
      </c>
      <c r="AF98" s="128">
        <f t="shared" si="72"/>
        <v>45455</v>
      </c>
      <c r="AG98" s="128">
        <f t="shared" si="72"/>
        <v>45485</v>
      </c>
      <c r="AH98" s="128">
        <f t="shared" si="72"/>
        <v>45516</v>
      </c>
      <c r="AI98" s="128">
        <f t="shared" si="72"/>
        <v>45547</v>
      </c>
      <c r="AJ98" s="128">
        <f t="shared" si="72"/>
        <v>45577</v>
      </c>
      <c r="AK98" s="128">
        <f t="shared" si="72"/>
        <v>45608</v>
      </c>
      <c r="AL98" s="128">
        <f t="shared" si="72"/>
        <v>45638</v>
      </c>
      <c r="AM98" s="128">
        <f t="shared" si="72"/>
        <v>45669</v>
      </c>
      <c r="AN98" s="128">
        <f t="shared" si="72"/>
        <v>45700</v>
      </c>
      <c r="AO98" s="128">
        <f t="shared" si="72"/>
        <v>45728</v>
      </c>
      <c r="AP98" s="128">
        <f t="shared" si="72"/>
        <v>45759</v>
      </c>
      <c r="AQ98" s="128">
        <f t="shared" si="72"/>
        <v>45789</v>
      </c>
      <c r="AR98" s="128">
        <f t="shared" si="72"/>
        <v>45820</v>
      </c>
      <c r="AS98" s="128">
        <f t="shared" si="72"/>
        <v>45850</v>
      </c>
      <c r="AT98" s="128">
        <f t="shared" si="72"/>
        <v>45881</v>
      </c>
      <c r="AU98" s="128">
        <f t="shared" si="72"/>
        <v>45912</v>
      </c>
      <c r="AV98" s="128">
        <f t="shared" si="72"/>
        <v>45942</v>
      </c>
      <c r="AW98" s="128">
        <f t="shared" si="72"/>
        <v>45973</v>
      </c>
      <c r="AX98" s="128">
        <f t="shared" si="72"/>
        <v>46003</v>
      </c>
      <c r="AY98" s="128">
        <f t="shared" si="72"/>
        <v>46034</v>
      </c>
      <c r="AZ98" s="128">
        <f t="shared" si="72"/>
        <v>46065</v>
      </c>
      <c r="BA98" s="128">
        <f t="shared" si="72"/>
        <v>46093</v>
      </c>
      <c r="BB98" s="128">
        <f t="shared" si="72"/>
        <v>46124</v>
      </c>
      <c r="BC98" s="128">
        <f t="shared" si="72"/>
        <v>46154</v>
      </c>
      <c r="BD98" s="128">
        <f t="shared" si="72"/>
        <v>46185</v>
      </c>
      <c r="BE98" s="128">
        <f t="shared" si="72"/>
        <v>46215</v>
      </c>
      <c r="BF98" s="128">
        <f t="shared" si="72"/>
        <v>46246</v>
      </c>
      <c r="BG98" s="128">
        <f t="shared" si="72"/>
        <v>46277</v>
      </c>
      <c r="BH98" s="128">
        <f t="shared" si="72"/>
        <v>46307</v>
      </c>
      <c r="BI98" s="128">
        <f t="shared" si="72"/>
        <v>46338</v>
      </c>
      <c r="BJ98" s="128">
        <f t="shared" si="72"/>
        <v>46368</v>
      </c>
      <c r="BK98" s="128">
        <f t="shared" si="72"/>
        <v>46399</v>
      </c>
      <c r="BL98" s="128">
        <f t="shared" si="72"/>
        <v>46430</v>
      </c>
      <c r="BM98" s="128">
        <f t="shared" si="72"/>
        <v>46458</v>
      </c>
      <c r="BN98" s="128">
        <f t="shared" si="72"/>
        <v>46489</v>
      </c>
      <c r="BO98" s="128">
        <f t="shared" si="72"/>
        <v>46519</v>
      </c>
      <c r="BP98" s="128">
        <f t="shared" si="72"/>
        <v>46550</v>
      </c>
      <c r="BQ98" s="128">
        <f t="shared" si="72"/>
        <v>46580</v>
      </c>
      <c r="BR98" s="128">
        <f t="shared" si="72"/>
        <v>46611</v>
      </c>
      <c r="BS98" s="128">
        <f t="shared" si="72"/>
        <v>46642</v>
      </c>
      <c r="BT98" s="128">
        <f t="shared" si="72"/>
        <v>46672</v>
      </c>
      <c r="BU98" s="128">
        <f t="shared" si="72"/>
        <v>46703</v>
      </c>
      <c r="BV98" s="128">
        <f t="shared" si="72"/>
        <v>46733</v>
      </c>
      <c r="BW98" s="128">
        <f t="shared" si="72"/>
        <v>46764</v>
      </c>
      <c r="BX98" s="128">
        <f t="shared" si="72"/>
        <v>46795</v>
      </c>
      <c r="BY98" s="128">
        <f t="shared" si="72"/>
        <v>46824</v>
      </c>
      <c r="BZ98" s="128">
        <f t="shared" si="72"/>
        <v>46855</v>
      </c>
      <c r="CA98" s="128">
        <f t="shared" si="72"/>
        <v>46885</v>
      </c>
      <c r="CB98" s="128">
        <f t="shared" si="72"/>
        <v>46916</v>
      </c>
      <c r="CC98" s="128">
        <f t="shared" si="72"/>
        <v>46946</v>
      </c>
      <c r="CD98" s="128">
        <f t="shared" si="72"/>
        <v>46977</v>
      </c>
      <c r="CE98" s="128">
        <f t="shared" si="72"/>
        <v>47008</v>
      </c>
      <c r="CF98" s="128">
        <f t="shared" si="72"/>
        <v>47038</v>
      </c>
      <c r="CG98" s="128">
        <f t="shared" si="72"/>
        <v>47069</v>
      </c>
      <c r="CH98" s="128">
        <f t="shared" si="72"/>
        <v>47099</v>
      </c>
      <c r="CI98" s="128">
        <f t="shared" si="72"/>
        <v>47130</v>
      </c>
      <c r="CJ98" s="128">
        <f t="shared" si="72"/>
        <v>47161</v>
      </c>
      <c r="CK98" s="128">
        <f t="shared" si="72"/>
        <v>47189</v>
      </c>
      <c r="CL98" s="128">
        <f t="shared" si="72"/>
        <v>47220</v>
      </c>
      <c r="CM98" s="128">
        <f t="shared" si="72"/>
        <v>47250</v>
      </c>
      <c r="CN98" s="128">
        <f t="shared" si="72"/>
        <v>47281</v>
      </c>
      <c r="CO98" s="128">
        <f t="shared" si="72"/>
        <v>47311</v>
      </c>
      <c r="CP98" s="128">
        <f t="shared" si="72"/>
        <v>47342</v>
      </c>
      <c r="CQ98" s="128">
        <f t="shared" si="72"/>
        <v>47373</v>
      </c>
      <c r="CR98" s="128">
        <f t="shared" si="72"/>
        <v>47403</v>
      </c>
      <c r="CS98" s="128">
        <f t="shared" si="72"/>
        <v>47434</v>
      </c>
      <c r="CT98" s="128">
        <f t="shared" si="72"/>
        <v>47464</v>
      </c>
      <c r="CU98" s="128">
        <f t="shared" si="72"/>
        <v>47495</v>
      </c>
      <c r="CV98" s="128">
        <f t="shared" si="72"/>
        <v>47526</v>
      </c>
      <c r="CW98" s="128">
        <f t="shared" si="72"/>
        <v>47554</v>
      </c>
      <c r="CX98" s="128">
        <f t="shared" si="72"/>
        <v>47585</v>
      </c>
      <c r="CY98" s="128">
        <f t="shared" si="72"/>
        <v>47615</v>
      </c>
      <c r="CZ98" s="128">
        <f t="shared" si="72"/>
        <v>47646</v>
      </c>
      <c r="DA98" s="128">
        <f t="shared" si="72"/>
        <v>47676</v>
      </c>
      <c r="DB98" s="128">
        <f t="shared" si="72"/>
        <v>47707</v>
      </c>
      <c r="DC98" s="128">
        <f t="shared" si="72"/>
        <v>47738</v>
      </c>
      <c r="DD98" s="128">
        <f t="shared" si="72"/>
        <v>47768</v>
      </c>
      <c r="DE98" s="128">
        <f t="shared" si="72"/>
        <v>47799</v>
      </c>
      <c r="DF98" s="128">
        <f t="shared" si="72"/>
        <v>47829</v>
      </c>
      <c r="DG98" s="128">
        <f t="shared" si="72"/>
        <v>47860</v>
      </c>
      <c r="DH98" s="128">
        <f t="shared" si="72"/>
        <v>47891</v>
      </c>
      <c r="DI98" s="128">
        <f t="shared" si="72"/>
        <v>47919</v>
      </c>
      <c r="DJ98" s="128">
        <f t="shared" si="72"/>
        <v>47950</v>
      </c>
      <c r="DK98" s="128">
        <f t="shared" si="72"/>
        <v>47980</v>
      </c>
      <c r="DL98" s="128">
        <f t="shared" si="72"/>
        <v>48011</v>
      </c>
      <c r="DM98" s="128">
        <f t="shared" si="72"/>
        <v>48041</v>
      </c>
      <c r="DN98" s="128">
        <f t="shared" si="72"/>
        <v>48072</v>
      </c>
      <c r="DO98" s="128">
        <f t="shared" si="72"/>
        <v>48103</v>
      </c>
      <c r="DP98" s="128">
        <f t="shared" si="72"/>
        <v>48133</v>
      </c>
      <c r="DQ98" s="128">
        <f t="shared" si="72"/>
        <v>48164</v>
      </c>
      <c r="DR98" s="128">
        <f t="shared" si="72"/>
        <v>48194</v>
      </c>
      <c r="DS98" s="128">
        <f t="shared" si="72"/>
        <v>48225</v>
      </c>
      <c r="DT98" s="128">
        <f t="shared" si="72"/>
        <v>48256</v>
      </c>
      <c r="DU98" s="128">
        <f t="shared" si="72"/>
        <v>48285</v>
      </c>
      <c r="DV98" s="128">
        <f t="shared" si="72"/>
        <v>48316</v>
      </c>
      <c r="DW98" s="128">
        <f t="shared" si="72"/>
        <v>48346</v>
      </c>
      <c r="DX98" s="128">
        <f t="shared" si="72"/>
        <v>48377</v>
      </c>
      <c r="DY98" s="128">
        <f t="shared" si="72"/>
        <v>48407</v>
      </c>
      <c r="DZ98" s="128">
        <f t="shared" si="72"/>
        <v>48438</v>
      </c>
      <c r="EA98" s="128">
        <f t="shared" si="72"/>
        <v>48469</v>
      </c>
      <c r="EB98" s="128">
        <f t="shared" si="72"/>
        <v>48499</v>
      </c>
      <c r="EC98" s="128">
        <f t="shared" si="72"/>
        <v>48530</v>
      </c>
      <c r="ED98" s="128">
        <f t="shared" si="72"/>
        <v>48560</v>
      </c>
      <c r="EE98" s="128">
        <f t="shared" si="72"/>
        <v>48591</v>
      </c>
      <c r="EF98" s="128">
        <f t="shared" si="72"/>
        <v>48622</v>
      </c>
      <c r="EG98" s="128">
        <f t="shared" si="72"/>
        <v>48650</v>
      </c>
    </row>
    <row r="99" spans="1:137" ht="15" customHeight="1">
      <c r="A99" s="21"/>
      <c r="B99" s="21"/>
      <c r="C99" s="21"/>
      <c r="D99" s="21"/>
      <c r="E99" s="21"/>
      <c r="F99" s="21"/>
      <c r="G99" s="268"/>
      <c r="H99" s="268"/>
      <c r="I99" s="268"/>
      <c r="J99" s="268"/>
      <c r="K99" s="268"/>
      <c r="L99" s="268"/>
      <c r="M99" s="268"/>
      <c r="N99" s="268"/>
      <c r="O99" s="268"/>
      <c r="P99" s="268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  <c r="DC99" s="21"/>
      <c r="DD99" s="21"/>
      <c r="DE99" s="21"/>
      <c r="DF99" s="21"/>
      <c r="DG99" s="21"/>
      <c r="DH99" s="21"/>
      <c r="DI99" s="21"/>
      <c r="DJ99" s="21"/>
      <c r="DK99" s="21"/>
      <c r="DL99" s="21"/>
      <c r="DM99" s="21"/>
      <c r="DN99" s="21"/>
      <c r="DO99" s="21"/>
      <c r="DP99" s="21"/>
      <c r="DQ99" s="21"/>
      <c r="DR99" s="21"/>
      <c r="DS99" s="21"/>
      <c r="DT99" s="21"/>
      <c r="DU99" s="21"/>
      <c r="DV99" s="21"/>
      <c r="DW99" s="21"/>
      <c r="DX99" s="21"/>
      <c r="DY99" s="21"/>
      <c r="DZ99" s="21"/>
      <c r="EA99" s="21"/>
      <c r="EB99" s="21"/>
      <c r="EC99" s="21"/>
      <c r="ED99" s="21"/>
      <c r="EE99" s="21"/>
      <c r="EF99" s="21"/>
      <c r="EG99" s="21"/>
    </row>
    <row r="100" spans="1:137" s="369" customFormat="1" ht="15" customHeight="1">
      <c r="C100" s="369" t="s">
        <v>568</v>
      </c>
      <c r="D100" s="369" t="s">
        <v>77</v>
      </c>
      <c r="G100" s="369">
        <f t="shared" ref="G100:P100" ca="1" si="73">G66+G81+G75</f>
        <v>-99.999999999999986</v>
      </c>
      <c r="H100" s="369">
        <f t="shared" ca="1" si="73"/>
        <v>-103.89999999999999</v>
      </c>
      <c r="I100" s="369">
        <f t="shared" ca="1" si="73"/>
        <v>-108.056</v>
      </c>
      <c r="J100" s="369">
        <f t="shared" ca="1" si="73"/>
        <v>-112.37823999999999</v>
      </c>
      <c r="K100" s="369">
        <f t="shared" ca="1" si="73"/>
        <v>-116.87336959999998</v>
      </c>
      <c r="L100" s="369">
        <f t="shared" ca="1" si="73"/>
        <v>-121.54830438400002</v>
      </c>
      <c r="M100" s="369">
        <f t="shared" ca="1" si="73"/>
        <v>-126.41023655936004</v>
      </c>
      <c r="N100" s="369">
        <f t="shared" ca="1" si="73"/>
        <v>-131.46664602173445</v>
      </c>
      <c r="O100" s="369">
        <f t="shared" ca="1" si="73"/>
        <v>-136.7253118626038</v>
      </c>
      <c r="P100" s="369">
        <f t="shared" ca="1" si="73"/>
        <v>-142.19432433710793</v>
      </c>
      <c r="R100" s="369">
        <f t="shared" ref="R100:EG100" ca="1" si="74">R66+R81+R75</f>
        <v>-8.3333333333333339</v>
      </c>
      <c r="S100" s="369">
        <f t="shared" ca="1" si="74"/>
        <v>-8.3333333333333339</v>
      </c>
      <c r="T100" s="369">
        <f t="shared" ca="1" si="74"/>
        <v>-8.3333333333333339</v>
      </c>
      <c r="U100" s="369">
        <f t="shared" ca="1" si="74"/>
        <v>-8.3333333333333339</v>
      </c>
      <c r="V100" s="369">
        <f t="shared" ca="1" si="74"/>
        <v>-8.3333333333333339</v>
      </c>
      <c r="W100" s="369">
        <f t="shared" ca="1" si="74"/>
        <v>-8.3333333333333339</v>
      </c>
      <c r="X100" s="369">
        <f t="shared" ca="1" si="74"/>
        <v>-8.3333333333333339</v>
      </c>
      <c r="Y100" s="369">
        <f t="shared" ca="1" si="74"/>
        <v>-8.3333333333333339</v>
      </c>
      <c r="Z100" s="369">
        <f t="shared" ca="1" si="74"/>
        <v>-8.3333333333333339</v>
      </c>
      <c r="AA100" s="369">
        <f t="shared" ca="1" si="74"/>
        <v>-8.3333333333333339</v>
      </c>
      <c r="AB100" s="369">
        <f t="shared" ca="1" si="74"/>
        <v>-8.3333333333333339</v>
      </c>
      <c r="AC100" s="369">
        <f t="shared" ca="1" si="74"/>
        <v>-8.3333333333333339</v>
      </c>
      <c r="AD100" s="369">
        <f t="shared" ca="1" si="74"/>
        <v>-8.6583333333333332</v>
      </c>
      <c r="AE100" s="369">
        <f t="shared" ca="1" si="74"/>
        <v>-8.6583333333333332</v>
      </c>
      <c r="AF100" s="369">
        <f t="shared" ca="1" si="74"/>
        <v>-8.6583333333333332</v>
      </c>
      <c r="AG100" s="369">
        <f t="shared" ca="1" si="74"/>
        <v>-8.6583333333333332</v>
      </c>
      <c r="AH100" s="369">
        <f t="shared" ca="1" si="74"/>
        <v>-8.6583333333333332</v>
      </c>
      <c r="AI100" s="369">
        <f t="shared" ca="1" si="74"/>
        <v>-8.6583333333333332</v>
      </c>
      <c r="AJ100" s="369">
        <f t="shared" ca="1" si="74"/>
        <v>-8.6583333333333332</v>
      </c>
      <c r="AK100" s="369">
        <f t="shared" ca="1" si="74"/>
        <v>-8.6583333333333332</v>
      </c>
      <c r="AL100" s="369">
        <f t="shared" ca="1" si="74"/>
        <v>-8.6583333333333332</v>
      </c>
      <c r="AM100" s="369">
        <f t="shared" ca="1" si="74"/>
        <v>-8.6583333333333332</v>
      </c>
      <c r="AN100" s="369">
        <f t="shared" ca="1" si="74"/>
        <v>-8.6583333333333332</v>
      </c>
      <c r="AO100" s="369">
        <f t="shared" ca="1" si="74"/>
        <v>-8.6583333333333332</v>
      </c>
      <c r="AP100" s="369">
        <f t="shared" ca="1" si="74"/>
        <v>-9.004666666666667</v>
      </c>
      <c r="AQ100" s="369">
        <f t="shared" ca="1" si="74"/>
        <v>-9.004666666666667</v>
      </c>
      <c r="AR100" s="369">
        <f t="shared" ca="1" si="74"/>
        <v>-9.004666666666667</v>
      </c>
      <c r="AS100" s="369">
        <f t="shared" ca="1" si="74"/>
        <v>-9.004666666666667</v>
      </c>
      <c r="AT100" s="369">
        <f t="shared" ca="1" si="74"/>
        <v>-9.004666666666667</v>
      </c>
      <c r="AU100" s="369">
        <f t="shared" ca="1" si="74"/>
        <v>-9.004666666666667</v>
      </c>
      <c r="AV100" s="369">
        <f t="shared" ca="1" si="74"/>
        <v>-9.004666666666667</v>
      </c>
      <c r="AW100" s="369">
        <f t="shared" ca="1" si="74"/>
        <v>-9.004666666666667</v>
      </c>
      <c r="AX100" s="369">
        <f t="shared" ca="1" si="74"/>
        <v>-9.004666666666667</v>
      </c>
      <c r="AY100" s="369">
        <f t="shared" ca="1" si="74"/>
        <v>-9.004666666666667</v>
      </c>
      <c r="AZ100" s="369">
        <f t="shared" ca="1" si="74"/>
        <v>-9.004666666666667</v>
      </c>
      <c r="BA100" s="369">
        <f t="shared" ca="1" si="74"/>
        <v>-9.004666666666667</v>
      </c>
      <c r="BB100" s="369">
        <f t="shared" ca="1" si="74"/>
        <v>-9.3648533333333344</v>
      </c>
      <c r="BC100" s="369">
        <f t="shared" ca="1" si="74"/>
        <v>-9.3648533333333344</v>
      </c>
      <c r="BD100" s="369">
        <f t="shared" ca="1" si="74"/>
        <v>-9.3648533333333344</v>
      </c>
      <c r="BE100" s="369">
        <f t="shared" ca="1" si="74"/>
        <v>-9.3648533333333344</v>
      </c>
      <c r="BF100" s="369">
        <f t="shared" ca="1" si="74"/>
        <v>-9.3648533333333344</v>
      </c>
      <c r="BG100" s="369">
        <f t="shared" ca="1" si="74"/>
        <v>-9.3648533333333344</v>
      </c>
      <c r="BH100" s="369">
        <f t="shared" ca="1" si="74"/>
        <v>-9.3648533333333344</v>
      </c>
      <c r="BI100" s="369">
        <f t="shared" ca="1" si="74"/>
        <v>-9.3648533333333344</v>
      </c>
      <c r="BJ100" s="369">
        <f t="shared" ca="1" si="74"/>
        <v>-9.3648533333333344</v>
      </c>
      <c r="BK100" s="369">
        <f t="shared" ca="1" si="74"/>
        <v>-9.3648533333333344</v>
      </c>
      <c r="BL100" s="369">
        <f t="shared" ca="1" si="74"/>
        <v>-9.3648533333333344</v>
      </c>
      <c r="BM100" s="369">
        <f t="shared" ca="1" si="74"/>
        <v>-9.3648533333333344</v>
      </c>
      <c r="BN100" s="369">
        <f t="shared" ca="1" si="74"/>
        <v>-9.7394474666666664</v>
      </c>
      <c r="BO100" s="369">
        <f t="shared" ca="1" si="74"/>
        <v>-9.7394474666666664</v>
      </c>
      <c r="BP100" s="369">
        <f t="shared" ca="1" si="74"/>
        <v>-9.7394474666666664</v>
      </c>
      <c r="BQ100" s="369">
        <f t="shared" ca="1" si="74"/>
        <v>-9.7394474666666664</v>
      </c>
      <c r="BR100" s="369">
        <f t="shared" ca="1" si="74"/>
        <v>-9.7394474666666664</v>
      </c>
      <c r="BS100" s="369">
        <f t="shared" ca="1" si="74"/>
        <v>-9.7394474666666664</v>
      </c>
      <c r="BT100" s="369">
        <f t="shared" ca="1" si="74"/>
        <v>-9.7394474666666664</v>
      </c>
      <c r="BU100" s="369">
        <f t="shared" ca="1" si="74"/>
        <v>-9.7394474666666664</v>
      </c>
      <c r="BV100" s="369">
        <f t="shared" ca="1" si="74"/>
        <v>-9.7394474666666664</v>
      </c>
      <c r="BW100" s="369">
        <f t="shared" ca="1" si="74"/>
        <v>-9.7394474666666664</v>
      </c>
      <c r="BX100" s="369">
        <f t="shared" ca="1" si="74"/>
        <v>-9.7394474666666664</v>
      </c>
      <c r="BY100" s="369">
        <f t="shared" ca="1" si="74"/>
        <v>-9.7394474666666664</v>
      </c>
      <c r="BZ100" s="369">
        <f t="shared" ca="1" si="74"/>
        <v>-10.129025365333336</v>
      </c>
      <c r="CA100" s="369">
        <f t="shared" ca="1" si="74"/>
        <v>-10.129025365333336</v>
      </c>
      <c r="CB100" s="369">
        <f t="shared" ca="1" si="74"/>
        <v>-10.129025365333336</v>
      </c>
      <c r="CC100" s="369">
        <f t="shared" ca="1" si="74"/>
        <v>-10.129025365333336</v>
      </c>
      <c r="CD100" s="369">
        <f t="shared" ca="1" si="74"/>
        <v>-10.129025365333336</v>
      </c>
      <c r="CE100" s="369">
        <f t="shared" ca="1" si="74"/>
        <v>-10.129025365333336</v>
      </c>
      <c r="CF100" s="369">
        <f t="shared" ca="1" si="74"/>
        <v>-10.129025365333336</v>
      </c>
      <c r="CG100" s="369">
        <f t="shared" ca="1" si="74"/>
        <v>-10.129025365333336</v>
      </c>
      <c r="CH100" s="369">
        <f t="shared" ca="1" si="74"/>
        <v>-10.129025365333336</v>
      </c>
      <c r="CI100" s="369">
        <f t="shared" ca="1" si="74"/>
        <v>-10.129025365333336</v>
      </c>
      <c r="CJ100" s="369">
        <f t="shared" ca="1" si="74"/>
        <v>-10.129025365333336</v>
      </c>
      <c r="CK100" s="369">
        <f t="shared" ca="1" si="74"/>
        <v>-10.129025365333336</v>
      </c>
      <c r="CL100" s="369">
        <f t="shared" ca="1" si="74"/>
        <v>-10.534186379946668</v>
      </c>
      <c r="CM100" s="369">
        <f t="shared" ca="1" si="74"/>
        <v>-10.534186379946668</v>
      </c>
      <c r="CN100" s="369">
        <f t="shared" ca="1" si="74"/>
        <v>-10.534186379946668</v>
      </c>
      <c r="CO100" s="369">
        <f t="shared" ca="1" si="74"/>
        <v>-10.534186379946668</v>
      </c>
      <c r="CP100" s="369">
        <f t="shared" ca="1" si="74"/>
        <v>-10.534186379946668</v>
      </c>
      <c r="CQ100" s="369">
        <f t="shared" ca="1" si="74"/>
        <v>-10.534186379946668</v>
      </c>
      <c r="CR100" s="369">
        <f t="shared" ca="1" si="74"/>
        <v>-10.534186379946668</v>
      </c>
      <c r="CS100" s="369">
        <f t="shared" ca="1" si="74"/>
        <v>-10.534186379946668</v>
      </c>
      <c r="CT100" s="369">
        <f t="shared" ca="1" si="74"/>
        <v>-10.534186379946668</v>
      </c>
      <c r="CU100" s="369">
        <f t="shared" ca="1" si="74"/>
        <v>-10.534186379946668</v>
      </c>
      <c r="CV100" s="369">
        <f t="shared" ca="1" si="74"/>
        <v>-10.534186379946668</v>
      </c>
      <c r="CW100" s="369">
        <f t="shared" ca="1" si="74"/>
        <v>-10.534186379946668</v>
      </c>
      <c r="CX100" s="369">
        <f t="shared" ca="1" si="74"/>
        <v>-10.955553835144535</v>
      </c>
      <c r="CY100" s="369">
        <f t="shared" ca="1" si="74"/>
        <v>-10.955553835144535</v>
      </c>
      <c r="CZ100" s="369">
        <f t="shared" ca="1" si="74"/>
        <v>-10.955553835144535</v>
      </c>
      <c r="DA100" s="369">
        <f t="shared" ca="1" si="74"/>
        <v>-10.955553835144535</v>
      </c>
      <c r="DB100" s="369">
        <f t="shared" ca="1" si="74"/>
        <v>-10.955553835144535</v>
      </c>
      <c r="DC100" s="369">
        <f t="shared" ca="1" si="74"/>
        <v>-10.955553835144535</v>
      </c>
      <c r="DD100" s="369">
        <f t="shared" ca="1" si="74"/>
        <v>-10.955553835144535</v>
      </c>
      <c r="DE100" s="369">
        <f t="shared" ca="1" si="74"/>
        <v>-10.955553835144535</v>
      </c>
      <c r="DF100" s="369">
        <f t="shared" ca="1" si="74"/>
        <v>-10.955553835144535</v>
      </c>
      <c r="DG100" s="369">
        <f t="shared" ca="1" si="74"/>
        <v>-10.955553835144535</v>
      </c>
      <c r="DH100" s="369">
        <f t="shared" ca="1" si="74"/>
        <v>-10.955553835144535</v>
      </c>
      <c r="DI100" s="369">
        <f t="shared" ca="1" si="74"/>
        <v>-10.955553835144535</v>
      </c>
      <c r="DJ100" s="369">
        <f t="shared" ca="1" si="74"/>
        <v>-11.393775988550317</v>
      </c>
      <c r="DK100" s="369">
        <f t="shared" ca="1" si="74"/>
        <v>-11.393775988550317</v>
      </c>
      <c r="DL100" s="369">
        <f t="shared" ca="1" si="74"/>
        <v>-11.393775988550317</v>
      </c>
      <c r="DM100" s="369">
        <f t="shared" ca="1" si="74"/>
        <v>-11.393775988550317</v>
      </c>
      <c r="DN100" s="369">
        <f t="shared" ca="1" si="74"/>
        <v>-11.393775988550317</v>
      </c>
      <c r="DO100" s="369">
        <f t="shared" ca="1" si="74"/>
        <v>-11.393775988550317</v>
      </c>
      <c r="DP100" s="369">
        <f t="shared" ca="1" si="74"/>
        <v>-11.393775988550317</v>
      </c>
      <c r="DQ100" s="369">
        <f t="shared" ca="1" si="74"/>
        <v>-11.393775988550317</v>
      </c>
      <c r="DR100" s="369">
        <f t="shared" ca="1" si="74"/>
        <v>-11.393775988550317</v>
      </c>
      <c r="DS100" s="369">
        <f t="shared" ca="1" si="74"/>
        <v>-11.393775988550317</v>
      </c>
      <c r="DT100" s="369">
        <f t="shared" ca="1" si="74"/>
        <v>-11.393775988550317</v>
      </c>
      <c r="DU100" s="369">
        <f t="shared" ca="1" si="74"/>
        <v>-11.393775988550317</v>
      </c>
      <c r="DV100" s="369">
        <f t="shared" ca="1" si="74"/>
        <v>-11.84952702809233</v>
      </c>
      <c r="DW100" s="369">
        <f t="shared" ca="1" si="74"/>
        <v>-11.84952702809233</v>
      </c>
      <c r="DX100" s="369">
        <f t="shared" ca="1" si="74"/>
        <v>-11.84952702809233</v>
      </c>
      <c r="DY100" s="369">
        <f t="shared" ca="1" si="74"/>
        <v>-11.84952702809233</v>
      </c>
      <c r="DZ100" s="369">
        <f t="shared" ca="1" si="74"/>
        <v>-11.84952702809233</v>
      </c>
      <c r="EA100" s="369">
        <f t="shared" ca="1" si="74"/>
        <v>-11.84952702809233</v>
      </c>
      <c r="EB100" s="369">
        <f t="shared" ca="1" si="74"/>
        <v>-11.84952702809233</v>
      </c>
      <c r="EC100" s="369">
        <f t="shared" ca="1" si="74"/>
        <v>-11.84952702809233</v>
      </c>
      <c r="ED100" s="369">
        <f t="shared" ca="1" si="74"/>
        <v>-11.84952702809233</v>
      </c>
      <c r="EE100" s="369">
        <f t="shared" ca="1" si="74"/>
        <v>-11.84952702809233</v>
      </c>
      <c r="EF100" s="369">
        <f t="shared" ca="1" si="74"/>
        <v>-11.84952702809233</v>
      </c>
      <c r="EG100" s="369">
        <f t="shared" ca="1" si="74"/>
        <v>-11.84952702809233</v>
      </c>
    </row>
    <row r="101" spans="1:137" ht="15" customHeight="1">
      <c r="A101" s="21"/>
      <c r="B101" s="21"/>
      <c r="C101" s="72" t="s">
        <v>569</v>
      </c>
      <c r="D101" s="79" t="s">
        <v>77</v>
      </c>
      <c r="E101" s="21"/>
      <c r="F101" s="21"/>
      <c r="G101" s="220">
        <f t="shared" ref="G101:P101" si="75">G80-G81</f>
        <v>0</v>
      </c>
      <c r="H101" s="220">
        <f t="shared" si="75"/>
        <v>0</v>
      </c>
      <c r="I101" s="220">
        <f t="shared" si="75"/>
        <v>0</v>
      </c>
      <c r="J101" s="220">
        <f t="shared" si="75"/>
        <v>0</v>
      </c>
      <c r="K101" s="220">
        <f t="shared" si="75"/>
        <v>0</v>
      </c>
      <c r="L101" s="220">
        <f t="shared" si="75"/>
        <v>0</v>
      </c>
      <c r="M101" s="220">
        <f t="shared" si="75"/>
        <v>0</v>
      </c>
      <c r="N101" s="220">
        <f>N80-N81</f>
        <v>0</v>
      </c>
      <c r="O101" s="220">
        <f t="shared" si="75"/>
        <v>0</v>
      </c>
      <c r="P101" s="220">
        <f t="shared" si="75"/>
        <v>0</v>
      </c>
      <c r="Q101" s="21"/>
      <c r="R101" s="220">
        <f t="shared" ref="R101:EG101" si="76">R80-R81</f>
        <v>0</v>
      </c>
      <c r="S101" s="220">
        <f t="shared" si="76"/>
        <v>0</v>
      </c>
      <c r="T101" s="220">
        <f t="shared" si="76"/>
        <v>0</v>
      </c>
      <c r="U101" s="220">
        <f t="shared" si="76"/>
        <v>0</v>
      </c>
      <c r="V101" s="220">
        <f t="shared" si="76"/>
        <v>0</v>
      </c>
      <c r="W101" s="220">
        <f t="shared" si="76"/>
        <v>0</v>
      </c>
      <c r="X101" s="220">
        <f t="shared" si="76"/>
        <v>0</v>
      </c>
      <c r="Y101" s="220">
        <f t="shared" si="76"/>
        <v>0</v>
      </c>
      <c r="Z101" s="220">
        <f t="shared" si="76"/>
        <v>0</v>
      </c>
      <c r="AA101" s="220">
        <f t="shared" si="76"/>
        <v>0</v>
      </c>
      <c r="AB101" s="220">
        <f t="shared" si="76"/>
        <v>0</v>
      </c>
      <c r="AC101" s="220">
        <f t="shared" si="76"/>
        <v>0</v>
      </c>
      <c r="AD101" s="220">
        <f t="shared" si="76"/>
        <v>0</v>
      </c>
      <c r="AE101" s="220">
        <f t="shared" si="76"/>
        <v>0</v>
      </c>
      <c r="AF101" s="220">
        <f t="shared" si="76"/>
        <v>0</v>
      </c>
      <c r="AG101" s="220">
        <f t="shared" si="76"/>
        <v>0</v>
      </c>
      <c r="AH101" s="220">
        <f t="shared" si="76"/>
        <v>0</v>
      </c>
      <c r="AI101" s="220">
        <f t="shared" si="76"/>
        <v>0</v>
      </c>
      <c r="AJ101" s="220">
        <f t="shared" si="76"/>
        <v>0</v>
      </c>
      <c r="AK101" s="220">
        <f t="shared" si="76"/>
        <v>0</v>
      </c>
      <c r="AL101" s="220">
        <f t="shared" si="76"/>
        <v>0</v>
      </c>
      <c r="AM101" s="220">
        <f t="shared" si="76"/>
        <v>0</v>
      </c>
      <c r="AN101" s="220">
        <f t="shared" si="76"/>
        <v>0</v>
      </c>
      <c r="AO101" s="220">
        <f t="shared" si="76"/>
        <v>0</v>
      </c>
      <c r="AP101" s="220">
        <f t="shared" si="76"/>
        <v>0</v>
      </c>
      <c r="AQ101" s="220">
        <f t="shared" si="76"/>
        <v>0</v>
      </c>
      <c r="AR101" s="220">
        <f t="shared" si="76"/>
        <v>0</v>
      </c>
      <c r="AS101" s="220">
        <f t="shared" si="76"/>
        <v>0</v>
      </c>
      <c r="AT101" s="220">
        <f t="shared" si="76"/>
        <v>0</v>
      </c>
      <c r="AU101" s="220">
        <f t="shared" si="76"/>
        <v>0</v>
      </c>
      <c r="AV101" s="220">
        <f t="shared" si="76"/>
        <v>0</v>
      </c>
      <c r="AW101" s="220">
        <f t="shared" si="76"/>
        <v>0</v>
      </c>
      <c r="AX101" s="220">
        <f t="shared" si="76"/>
        <v>0</v>
      </c>
      <c r="AY101" s="220">
        <f t="shared" si="76"/>
        <v>0</v>
      </c>
      <c r="AZ101" s="220">
        <f t="shared" si="76"/>
        <v>0</v>
      </c>
      <c r="BA101" s="220">
        <f t="shared" si="76"/>
        <v>0</v>
      </c>
      <c r="BB101" s="220">
        <f t="shared" si="76"/>
        <v>0</v>
      </c>
      <c r="BC101" s="220">
        <f t="shared" si="76"/>
        <v>0</v>
      </c>
      <c r="BD101" s="220">
        <f t="shared" si="76"/>
        <v>0</v>
      </c>
      <c r="BE101" s="220">
        <f t="shared" si="76"/>
        <v>0</v>
      </c>
      <c r="BF101" s="220">
        <f t="shared" si="76"/>
        <v>0</v>
      </c>
      <c r="BG101" s="220">
        <f t="shared" si="76"/>
        <v>0</v>
      </c>
      <c r="BH101" s="220">
        <f t="shared" si="76"/>
        <v>0</v>
      </c>
      <c r="BI101" s="220">
        <f t="shared" si="76"/>
        <v>0</v>
      </c>
      <c r="BJ101" s="220">
        <f t="shared" si="76"/>
        <v>0</v>
      </c>
      <c r="BK101" s="220">
        <f t="shared" si="76"/>
        <v>0</v>
      </c>
      <c r="BL101" s="220">
        <f t="shared" si="76"/>
        <v>0</v>
      </c>
      <c r="BM101" s="220">
        <f t="shared" si="76"/>
        <v>0</v>
      </c>
      <c r="BN101" s="220">
        <f t="shared" si="76"/>
        <v>0</v>
      </c>
      <c r="BO101" s="220">
        <f t="shared" si="76"/>
        <v>0</v>
      </c>
      <c r="BP101" s="220">
        <f t="shared" si="76"/>
        <v>0</v>
      </c>
      <c r="BQ101" s="220">
        <f t="shared" si="76"/>
        <v>0</v>
      </c>
      <c r="BR101" s="220">
        <f t="shared" si="76"/>
        <v>0</v>
      </c>
      <c r="BS101" s="220">
        <f t="shared" si="76"/>
        <v>0</v>
      </c>
      <c r="BT101" s="220">
        <f t="shared" si="76"/>
        <v>0</v>
      </c>
      <c r="BU101" s="220">
        <f t="shared" si="76"/>
        <v>0</v>
      </c>
      <c r="BV101" s="220">
        <f t="shared" si="76"/>
        <v>0</v>
      </c>
      <c r="BW101" s="220">
        <f t="shared" si="76"/>
        <v>0</v>
      </c>
      <c r="BX101" s="220">
        <f t="shared" si="76"/>
        <v>0</v>
      </c>
      <c r="BY101" s="220">
        <f t="shared" si="76"/>
        <v>0</v>
      </c>
      <c r="BZ101" s="220">
        <f t="shared" si="76"/>
        <v>0</v>
      </c>
      <c r="CA101" s="220">
        <f t="shared" si="76"/>
        <v>0</v>
      </c>
      <c r="CB101" s="220">
        <f t="shared" si="76"/>
        <v>0</v>
      </c>
      <c r="CC101" s="220">
        <f t="shared" si="76"/>
        <v>0</v>
      </c>
      <c r="CD101" s="220">
        <f t="shared" si="76"/>
        <v>0</v>
      </c>
      <c r="CE101" s="220">
        <f t="shared" si="76"/>
        <v>0</v>
      </c>
      <c r="CF101" s="220">
        <f t="shared" si="76"/>
        <v>0</v>
      </c>
      <c r="CG101" s="220">
        <f t="shared" si="76"/>
        <v>0</v>
      </c>
      <c r="CH101" s="220">
        <f t="shared" si="76"/>
        <v>0</v>
      </c>
      <c r="CI101" s="220">
        <f t="shared" si="76"/>
        <v>0</v>
      </c>
      <c r="CJ101" s="220">
        <f t="shared" si="76"/>
        <v>0</v>
      </c>
      <c r="CK101" s="220">
        <f t="shared" si="76"/>
        <v>0</v>
      </c>
      <c r="CL101" s="220">
        <f t="shared" si="76"/>
        <v>0</v>
      </c>
      <c r="CM101" s="220">
        <f t="shared" si="76"/>
        <v>0</v>
      </c>
      <c r="CN101" s="220">
        <f t="shared" si="76"/>
        <v>0</v>
      </c>
      <c r="CO101" s="220">
        <f t="shared" si="76"/>
        <v>0</v>
      </c>
      <c r="CP101" s="220">
        <f t="shared" si="76"/>
        <v>0</v>
      </c>
      <c r="CQ101" s="220">
        <f t="shared" si="76"/>
        <v>0</v>
      </c>
      <c r="CR101" s="220">
        <f t="shared" si="76"/>
        <v>0</v>
      </c>
      <c r="CS101" s="220">
        <f t="shared" si="76"/>
        <v>0</v>
      </c>
      <c r="CT101" s="220">
        <f t="shared" si="76"/>
        <v>0</v>
      </c>
      <c r="CU101" s="220">
        <f t="shared" si="76"/>
        <v>0</v>
      </c>
      <c r="CV101" s="220">
        <f t="shared" si="76"/>
        <v>0</v>
      </c>
      <c r="CW101" s="220">
        <f t="shared" si="76"/>
        <v>0</v>
      </c>
      <c r="CX101" s="220">
        <f t="shared" si="76"/>
        <v>0</v>
      </c>
      <c r="CY101" s="220">
        <f t="shared" si="76"/>
        <v>0</v>
      </c>
      <c r="CZ101" s="220">
        <f t="shared" si="76"/>
        <v>0</v>
      </c>
      <c r="DA101" s="220">
        <f t="shared" si="76"/>
        <v>0</v>
      </c>
      <c r="DB101" s="220">
        <f t="shared" si="76"/>
        <v>0</v>
      </c>
      <c r="DC101" s="220">
        <f t="shared" si="76"/>
        <v>0</v>
      </c>
      <c r="DD101" s="220">
        <f t="shared" si="76"/>
        <v>0</v>
      </c>
      <c r="DE101" s="220">
        <f t="shared" si="76"/>
        <v>0</v>
      </c>
      <c r="DF101" s="220">
        <f t="shared" si="76"/>
        <v>0</v>
      </c>
      <c r="DG101" s="220">
        <f t="shared" si="76"/>
        <v>0</v>
      </c>
      <c r="DH101" s="220">
        <f t="shared" si="76"/>
        <v>0</v>
      </c>
      <c r="DI101" s="220">
        <f t="shared" si="76"/>
        <v>0</v>
      </c>
      <c r="DJ101" s="220">
        <f t="shared" si="76"/>
        <v>0</v>
      </c>
      <c r="DK101" s="220">
        <f t="shared" si="76"/>
        <v>0</v>
      </c>
      <c r="DL101" s="220">
        <f t="shared" si="76"/>
        <v>0</v>
      </c>
      <c r="DM101" s="220">
        <f t="shared" si="76"/>
        <v>0</v>
      </c>
      <c r="DN101" s="220">
        <f t="shared" si="76"/>
        <v>0</v>
      </c>
      <c r="DO101" s="220">
        <f t="shared" si="76"/>
        <v>0</v>
      </c>
      <c r="DP101" s="220">
        <f t="shared" si="76"/>
        <v>0</v>
      </c>
      <c r="DQ101" s="220">
        <f t="shared" si="76"/>
        <v>0</v>
      </c>
      <c r="DR101" s="220">
        <f t="shared" si="76"/>
        <v>0</v>
      </c>
      <c r="DS101" s="220">
        <f t="shared" si="76"/>
        <v>0</v>
      </c>
      <c r="DT101" s="220">
        <f t="shared" si="76"/>
        <v>0</v>
      </c>
      <c r="DU101" s="220">
        <f t="shared" si="76"/>
        <v>0</v>
      </c>
      <c r="DV101" s="220">
        <f t="shared" si="76"/>
        <v>0</v>
      </c>
      <c r="DW101" s="220">
        <f t="shared" si="76"/>
        <v>0</v>
      </c>
      <c r="DX101" s="220">
        <f t="shared" si="76"/>
        <v>0</v>
      </c>
      <c r="DY101" s="220">
        <f t="shared" si="76"/>
        <v>0</v>
      </c>
      <c r="DZ101" s="220">
        <f t="shared" si="76"/>
        <v>0</v>
      </c>
      <c r="EA101" s="220">
        <f t="shared" si="76"/>
        <v>0</v>
      </c>
      <c r="EB101" s="220">
        <f t="shared" si="76"/>
        <v>0</v>
      </c>
      <c r="EC101" s="220">
        <f t="shared" si="76"/>
        <v>0</v>
      </c>
      <c r="ED101" s="220">
        <f t="shared" si="76"/>
        <v>0</v>
      </c>
      <c r="EE101" s="220">
        <f t="shared" si="76"/>
        <v>0</v>
      </c>
      <c r="EF101" s="220">
        <f t="shared" si="76"/>
        <v>0</v>
      </c>
      <c r="EG101" s="220">
        <f t="shared" si="76"/>
        <v>0</v>
      </c>
    </row>
    <row r="102" spans="1:137" ht="12.75" customHeight="1">
      <c r="A102" s="62"/>
      <c r="B102" s="383"/>
      <c r="C102" s="67" t="s">
        <v>570</v>
      </c>
      <c r="D102" s="384" t="s">
        <v>391</v>
      </c>
      <c r="E102" s="383"/>
      <c r="F102" s="383"/>
      <c r="G102" s="383" t="str">
        <f t="shared" ref="G102:P102" ca="1" si="77">IF(AND(G100&gt;0,G101&gt;0),G100/G101,"-")</f>
        <v>-</v>
      </c>
      <c r="H102" s="383" t="str">
        <f t="shared" ca="1" si="77"/>
        <v>-</v>
      </c>
      <c r="I102" s="383" t="str">
        <f t="shared" ca="1" si="77"/>
        <v>-</v>
      </c>
      <c r="J102" s="383" t="str">
        <f t="shared" ca="1" si="77"/>
        <v>-</v>
      </c>
      <c r="K102" s="383" t="str">
        <f t="shared" ca="1" si="77"/>
        <v>-</v>
      </c>
      <c r="L102" s="383" t="str">
        <f t="shared" ca="1" si="77"/>
        <v>-</v>
      </c>
      <c r="M102" s="383" t="str">
        <f t="shared" ca="1" si="77"/>
        <v>-</v>
      </c>
      <c r="N102" s="383" t="str">
        <f ca="1">IF(AND(N100&gt;0,N101&gt;0),N100/N101,"-")</f>
        <v>-</v>
      </c>
      <c r="O102" s="383" t="str">
        <f t="shared" ca="1" si="77"/>
        <v>-</v>
      </c>
      <c r="P102" s="383" t="str">
        <f t="shared" ca="1" si="77"/>
        <v>-</v>
      </c>
      <c r="Q102" s="383"/>
      <c r="R102" s="383" t="str">
        <f t="shared" ref="R102:EG102" ca="1" si="78">IF(AND(R100&gt;0,R101&gt;0),R100/R101,"-")</f>
        <v>-</v>
      </c>
      <c r="S102" s="383" t="str">
        <f t="shared" ca="1" si="78"/>
        <v>-</v>
      </c>
      <c r="T102" s="383" t="str">
        <f t="shared" ca="1" si="78"/>
        <v>-</v>
      </c>
      <c r="U102" s="383" t="str">
        <f t="shared" ca="1" si="78"/>
        <v>-</v>
      </c>
      <c r="V102" s="383" t="str">
        <f t="shared" ca="1" si="78"/>
        <v>-</v>
      </c>
      <c r="W102" s="383" t="str">
        <f t="shared" ca="1" si="78"/>
        <v>-</v>
      </c>
      <c r="X102" s="383" t="str">
        <f t="shared" ca="1" si="78"/>
        <v>-</v>
      </c>
      <c r="Y102" s="383" t="str">
        <f t="shared" ca="1" si="78"/>
        <v>-</v>
      </c>
      <c r="Z102" s="383" t="str">
        <f t="shared" ca="1" si="78"/>
        <v>-</v>
      </c>
      <c r="AA102" s="383" t="str">
        <f t="shared" ca="1" si="78"/>
        <v>-</v>
      </c>
      <c r="AB102" s="383" t="str">
        <f t="shared" ca="1" si="78"/>
        <v>-</v>
      </c>
      <c r="AC102" s="383" t="str">
        <f t="shared" ca="1" si="78"/>
        <v>-</v>
      </c>
      <c r="AD102" s="383" t="str">
        <f t="shared" ca="1" si="78"/>
        <v>-</v>
      </c>
      <c r="AE102" s="383" t="str">
        <f t="shared" ca="1" si="78"/>
        <v>-</v>
      </c>
      <c r="AF102" s="383" t="str">
        <f t="shared" ca="1" si="78"/>
        <v>-</v>
      </c>
      <c r="AG102" s="383" t="str">
        <f t="shared" ca="1" si="78"/>
        <v>-</v>
      </c>
      <c r="AH102" s="383" t="str">
        <f t="shared" ca="1" si="78"/>
        <v>-</v>
      </c>
      <c r="AI102" s="383" t="str">
        <f t="shared" ca="1" si="78"/>
        <v>-</v>
      </c>
      <c r="AJ102" s="383" t="str">
        <f t="shared" ca="1" si="78"/>
        <v>-</v>
      </c>
      <c r="AK102" s="383" t="str">
        <f t="shared" ca="1" si="78"/>
        <v>-</v>
      </c>
      <c r="AL102" s="385" t="str">
        <f t="shared" ca="1" si="78"/>
        <v>-</v>
      </c>
      <c r="AM102" s="383" t="str">
        <f t="shared" ca="1" si="78"/>
        <v>-</v>
      </c>
      <c r="AN102" s="383" t="str">
        <f t="shared" ca="1" si="78"/>
        <v>-</v>
      </c>
      <c r="AO102" s="383" t="str">
        <f t="shared" ca="1" si="78"/>
        <v>-</v>
      </c>
      <c r="AP102" s="383" t="str">
        <f t="shared" ca="1" si="78"/>
        <v>-</v>
      </c>
      <c r="AQ102" s="383" t="str">
        <f t="shared" ca="1" si="78"/>
        <v>-</v>
      </c>
      <c r="AR102" s="383" t="str">
        <f t="shared" ca="1" si="78"/>
        <v>-</v>
      </c>
      <c r="AS102" s="383" t="str">
        <f t="shared" ca="1" si="78"/>
        <v>-</v>
      </c>
      <c r="AT102" s="383" t="str">
        <f t="shared" ca="1" si="78"/>
        <v>-</v>
      </c>
      <c r="AU102" s="383" t="str">
        <f t="shared" ca="1" si="78"/>
        <v>-</v>
      </c>
      <c r="AV102" s="383" t="str">
        <f t="shared" ca="1" si="78"/>
        <v>-</v>
      </c>
      <c r="AW102" s="383" t="str">
        <f t="shared" ca="1" si="78"/>
        <v>-</v>
      </c>
      <c r="AX102" s="383" t="str">
        <f t="shared" ca="1" si="78"/>
        <v>-</v>
      </c>
      <c r="AY102" s="383" t="str">
        <f t="shared" ca="1" si="78"/>
        <v>-</v>
      </c>
      <c r="AZ102" s="383" t="str">
        <f t="shared" ca="1" si="78"/>
        <v>-</v>
      </c>
      <c r="BA102" s="383" t="str">
        <f t="shared" ca="1" si="78"/>
        <v>-</v>
      </c>
      <c r="BB102" s="383" t="str">
        <f t="shared" ca="1" si="78"/>
        <v>-</v>
      </c>
      <c r="BC102" s="383" t="str">
        <f t="shared" ca="1" si="78"/>
        <v>-</v>
      </c>
      <c r="BD102" s="383" t="str">
        <f t="shared" ca="1" si="78"/>
        <v>-</v>
      </c>
      <c r="BE102" s="383" t="str">
        <f t="shared" ca="1" si="78"/>
        <v>-</v>
      </c>
      <c r="BF102" s="383" t="str">
        <f t="shared" ca="1" si="78"/>
        <v>-</v>
      </c>
      <c r="BG102" s="383" t="str">
        <f t="shared" ca="1" si="78"/>
        <v>-</v>
      </c>
      <c r="BH102" s="383" t="str">
        <f t="shared" ca="1" si="78"/>
        <v>-</v>
      </c>
      <c r="BI102" s="383" t="str">
        <f t="shared" ca="1" si="78"/>
        <v>-</v>
      </c>
      <c r="BJ102" s="383" t="str">
        <f t="shared" ca="1" si="78"/>
        <v>-</v>
      </c>
      <c r="BK102" s="383" t="str">
        <f t="shared" ca="1" si="78"/>
        <v>-</v>
      </c>
      <c r="BL102" s="383" t="str">
        <f t="shared" ca="1" si="78"/>
        <v>-</v>
      </c>
      <c r="BM102" s="383" t="str">
        <f t="shared" ca="1" si="78"/>
        <v>-</v>
      </c>
      <c r="BN102" s="383" t="str">
        <f t="shared" ca="1" si="78"/>
        <v>-</v>
      </c>
      <c r="BO102" s="383" t="str">
        <f t="shared" ca="1" si="78"/>
        <v>-</v>
      </c>
      <c r="BP102" s="383" t="str">
        <f t="shared" ca="1" si="78"/>
        <v>-</v>
      </c>
      <c r="BQ102" s="383" t="str">
        <f t="shared" ca="1" si="78"/>
        <v>-</v>
      </c>
      <c r="BR102" s="383" t="str">
        <f t="shared" ca="1" si="78"/>
        <v>-</v>
      </c>
      <c r="BS102" s="383" t="str">
        <f t="shared" ca="1" si="78"/>
        <v>-</v>
      </c>
      <c r="BT102" s="383" t="str">
        <f t="shared" ca="1" si="78"/>
        <v>-</v>
      </c>
      <c r="BU102" s="383" t="str">
        <f t="shared" ca="1" si="78"/>
        <v>-</v>
      </c>
      <c r="BV102" s="383" t="str">
        <f t="shared" ca="1" si="78"/>
        <v>-</v>
      </c>
      <c r="BW102" s="383" t="str">
        <f t="shared" ca="1" si="78"/>
        <v>-</v>
      </c>
      <c r="BX102" s="383" t="str">
        <f t="shared" ca="1" si="78"/>
        <v>-</v>
      </c>
      <c r="BY102" s="383" t="str">
        <f t="shared" ca="1" si="78"/>
        <v>-</v>
      </c>
      <c r="BZ102" s="383" t="str">
        <f t="shared" ca="1" si="78"/>
        <v>-</v>
      </c>
      <c r="CA102" s="383" t="str">
        <f t="shared" ca="1" si="78"/>
        <v>-</v>
      </c>
      <c r="CB102" s="383" t="str">
        <f t="shared" ca="1" si="78"/>
        <v>-</v>
      </c>
      <c r="CC102" s="383" t="str">
        <f t="shared" ca="1" si="78"/>
        <v>-</v>
      </c>
      <c r="CD102" s="383" t="str">
        <f t="shared" ca="1" si="78"/>
        <v>-</v>
      </c>
      <c r="CE102" s="383" t="str">
        <f t="shared" ca="1" si="78"/>
        <v>-</v>
      </c>
      <c r="CF102" s="383" t="str">
        <f t="shared" ca="1" si="78"/>
        <v>-</v>
      </c>
      <c r="CG102" s="383" t="str">
        <f t="shared" ca="1" si="78"/>
        <v>-</v>
      </c>
      <c r="CH102" s="383" t="str">
        <f t="shared" ca="1" si="78"/>
        <v>-</v>
      </c>
      <c r="CI102" s="383" t="str">
        <f t="shared" ca="1" si="78"/>
        <v>-</v>
      </c>
      <c r="CJ102" s="383" t="str">
        <f t="shared" ca="1" si="78"/>
        <v>-</v>
      </c>
      <c r="CK102" s="383" t="str">
        <f t="shared" ca="1" si="78"/>
        <v>-</v>
      </c>
      <c r="CL102" s="383" t="str">
        <f t="shared" ca="1" si="78"/>
        <v>-</v>
      </c>
      <c r="CM102" s="383" t="str">
        <f t="shared" ca="1" si="78"/>
        <v>-</v>
      </c>
      <c r="CN102" s="383" t="str">
        <f t="shared" ca="1" si="78"/>
        <v>-</v>
      </c>
      <c r="CO102" s="383" t="str">
        <f t="shared" ca="1" si="78"/>
        <v>-</v>
      </c>
      <c r="CP102" s="383" t="str">
        <f t="shared" ca="1" si="78"/>
        <v>-</v>
      </c>
      <c r="CQ102" s="383" t="str">
        <f t="shared" ca="1" si="78"/>
        <v>-</v>
      </c>
      <c r="CR102" s="383" t="str">
        <f t="shared" ca="1" si="78"/>
        <v>-</v>
      </c>
      <c r="CS102" s="383" t="str">
        <f t="shared" ca="1" si="78"/>
        <v>-</v>
      </c>
      <c r="CT102" s="383" t="str">
        <f t="shared" ca="1" si="78"/>
        <v>-</v>
      </c>
      <c r="CU102" s="383" t="str">
        <f t="shared" ca="1" si="78"/>
        <v>-</v>
      </c>
      <c r="CV102" s="383" t="str">
        <f t="shared" ca="1" si="78"/>
        <v>-</v>
      </c>
      <c r="CW102" s="383" t="str">
        <f t="shared" ca="1" si="78"/>
        <v>-</v>
      </c>
      <c r="CX102" s="383" t="str">
        <f t="shared" ca="1" si="78"/>
        <v>-</v>
      </c>
      <c r="CY102" s="383" t="str">
        <f t="shared" ca="1" si="78"/>
        <v>-</v>
      </c>
      <c r="CZ102" s="383" t="str">
        <f t="shared" ca="1" si="78"/>
        <v>-</v>
      </c>
      <c r="DA102" s="383" t="str">
        <f t="shared" ca="1" si="78"/>
        <v>-</v>
      </c>
      <c r="DB102" s="383" t="str">
        <f t="shared" ca="1" si="78"/>
        <v>-</v>
      </c>
      <c r="DC102" s="383" t="str">
        <f t="shared" ca="1" si="78"/>
        <v>-</v>
      </c>
      <c r="DD102" s="383" t="str">
        <f t="shared" ca="1" si="78"/>
        <v>-</v>
      </c>
      <c r="DE102" s="383" t="str">
        <f t="shared" ca="1" si="78"/>
        <v>-</v>
      </c>
      <c r="DF102" s="383" t="str">
        <f t="shared" ca="1" si="78"/>
        <v>-</v>
      </c>
      <c r="DG102" s="383" t="str">
        <f t="shared" ca="1" si="78"/>
        <v>-</v>
      </c>
      <c r="DH102" s="383" t="str">
        <f t="shared" ca="1" si="78"/>
        <v>-</v>
      </c>
      <c r="DI102" s="383" t="str">
        <f t="shared" ca="1" si="78"/>
        <v>-</v>
      </c>
      <c r="DJ102" s="383" t="str">
        <f t="shared" ca="1" si="78"/>
        <v>-</v>
      </c>
      <c r="DK102" s="383" t="str">
        <f t="shared" ca="1" si="78"/>
        <v>-</v>
      </c>
      <c r="DL102" s="383" t="str">
        <f t="shared" ca="1" si="78"/>
        <v>-</v>
      </c>
      <c r="DM102" s="383" t="str">
        <f t="shared" ca="1" si="78"/>
        <v>-</v>
      </c>
      <c r="DN102" s="383" t="str">
        <f t="shared" ca="1" si="78"/>
        <v>-</v>
      </c>
      <c r="DO102" s="383" t="str">
        <f t="shared" ca="1" si="78"/>
        <v>-</v>
      </c>
      <c r="DP102" s="383" t="str">
        <f t="shared" ca="1" si="78"/>
        <v>-</v>
      </c>
      <c r="DQ102" s="383" t="str">
        <f t="shared" ca="1" si="78"/>
        <v>-</v>
      </c>
      <c r="DR102" s="383" t="str">
        <f t="shared" ca="1" si="78"/>
        <v>-</v>
      </c>
      <c r="DS102" s="383" t="str">
        <f t="shared" ca="1" si="78"/>
        <v>-</v>
      </c>
      <c r="DT102" s="383" t="str">
        <f t="shared" ca="1" si="78"/>
        <v>-</v>
      </c>
      <c r="DU102" s="383" t="str">
        <f t="shared" ca="1" si="78"/>
        <v>-</v>
      </c>
      <c r="DV102" s="383" t="str">
        <f t="shared" ca="1" si="78"/>
        <v>-</v>
      </c>
      <c r="DW102" s="383" t="str">
        <f t="shared" ca="1" si="78"/>
        <v>-</v>
      </c>
      <c r="DX102" s="383" t="str">
        <f t="shared" ca="1" si="78"/>
        <v>-</v>
      </c>
      <c r="DY102" s="383" t="str">
        <f t="shared" ca="1" si="78"/>
        <v>-</v>
      </c>
      <c r="DZ102" s="383" t="str">
        <f t="shared" ca="1" si="78"/>
        <v>-</v>
      </c>
      <c r="EA102" s="383" t="str">
        <f t="shared" ca="1" si="78"/>
        <v>-</v>
      </c>
      <c r="EB102" s="383" t="str">
        <f t="shared" ca="1" si="78"/>
        <v>-</v>
      </c>
      <c r="EC102" s="383" t="str">
        <f t="shared" ca="1" si="78"/>
        <v>-</v>
      </c>
      <c r="ED102" s="383" t="str">
        <f t="shared" ca="1" si="78"/>
        <v>-</v>
      </c>
      <c r="EE102" s="383" t="str">
        <f t="shared" ca="1" si="78"/>
        <v>-</v>
      </c>
      <c r="EF102" s="383" t="str">
        <f t="shared" ca="1" si="78"/>
        <v>-</v>
      </c>
      <c r="EG102" s="383" t="str">
        <f t="shared" ca="1" si="78"/>
        <v>-</v>
      </c>
    </row>
    <row r="103" spans="1:137" ht="12.75" customHeight="1">
      <c r="A103" s="62"/>
      <c r="B103" s="383"/>
      <c r="C103" s="67"/>
      <c r="D103" s="384"/>
      <c r="E103" s="383"/>
      <c r="F103" s="383"/>
      <c r="G103" s="383"/>
      <c r="H103" s="383"/>
      <c r="I103" s="383"/>
      <c r="J103" s="383"/>
      <c r="K103" s="383"/>
      <c r="L103" s="383"/>
      <c r="M103" s="383"/>
      <c r="N103" s="383"/>
      <c r="O103" s="383"/>
      <c r="P103" s="383"/>
      <c r="Q103" s="383"/>
      <c r="R103" s="383"/>
      <c r="S103" s="383"/>
      <c r="T103" s="383"/>
      <c r="U103" s="383"/>
      <c r="V103" s="383"/>
      <c r="W103" s="383"/>
      <c r="X103" s="383"/>
      <c r="Y103" s="383"/>
      <c r="Z103" s="383"/>
      <c r="AA103" s="383"/>
      <c r="AB103" s="383"/>
      <c r="AC103" s="383"/>
      <c r="AD103" s="383"/>
      <c r="AE103" s="383"/>
      <c r="AF103" s="383"/>
      <c r="AG103" s="383"/>
      <c r="AH103" s="383"/>
      <c r="AI103" s="383"/>
      <c r="AJ103" s="383"/>
      <c r="AK103" s="383"/>
      <c r="AL103" s="383"/>
      <c r="AM103" s="383"/>
      <c r="AN103" s="383"/>
      <c r="AO103" s="383"/>
      <c r="AP103" s="383"/>
      <c r="AQ103" s="383"/>
      <c r="AR103" s="383"/>
      <c r="AS103" s="383"/>
      <c r="AT103" s="383"/>
      <c r="AU103" s="383"/>
      <c r="AV103" s="383"/>
      <c r="AW103" s="383"/>
      <c r="AX103" s="383"/>
      <c r="AY103" s="383"/>
      <c r="AZ103" s="383"/>
      <c r="BA103" s="383"/>
      <c r="BB103" s="383"/>
      <c r="BC103" s="383"/>
      <c r="BD103" s="383"/>
      <c r="BE103" s="383"/>
      <c r="BF103" s="383"/>
      <c r="BG103" s="383"/>
      <c r="BH103" s="383"/>
      <c r="BI103" s="383"/>
      <c r="BJ103" s="383"/>
      <c r="BK103" s="383"/>
      <c r="BL103" s="383"/>
      <c r="BM103" s="383"/>
      <c r="BN103" s="383"/>
      <c r="BO103" s="383"/>
      <c r="BP103" s="383"/>
      <c r="BQ103" s="383"/>
      <c r="BR103" s="383"/>
      <c r="BS103" s="383"/>
      <c r="BT103" s="383"/>
      <c r="BU103" s="383"/>
      <c r="BV103" s="383"/>
      <c r="BW103" s="383"/>
      <c r="BX103" s="383"/>
      <c r="BY103" s="383"/>
      <c r="BZ103" s="383"/>
      <c r="CA103" s="383"/>
      <c r="CB103" s="383"/>
      <c r="CC103" s="383"/>
      <c r="CD103" s="383"/>
      <c r="CE103" s="383"/>
      <c r="CF103" s="383"/>
      <c r="CG103" s="383"/>
      <c r="CH103" s="383"/>
      <c r="CI103" s="383"/>
      <c r="CJ103" s="383"/>
      <c r="CK103" s="383"/>
      <c r="CL103" s="383"/>
      <c r="CM103" s="383"/>
      <c r="CN103" s="383"/>
      <c r="CO103" s="383"/>
      <c r="CP103" s="383"/>
      <c r="CQ103" s="383"/>
      <c r="CR103" s="383"/>
      <c r="CS103" s="383"/>
      <c r="CT103" s="383"/>
      <c r="CU103" s="383"/>
      <c r="CV103" s="383"/>
      <c r="CW103" s="383"/>
      <c r="CX103" s="383"/>
      <c r="CY103" s="383"/>
      <c r="CZ103" s="383"/>
      <c r="DA103" s="383"/>
      <c r="DB103" s="383"/>
      <c r="DC103" s="383"/>
      <c r="DD103" s="383"/>
      <c r="DE103" s="383"/>
      <c r="DF103" s="383"/>
      <c r="DG103" s="383"/>
      <c r="DH103" s="383"/>
      <c r="DI103" s="383"/>
      <c r="DJ103" s="383"/>
      <c r="DK103" s="383"/>
      <c r="DL103" s="383"/>
      <c r="DM103" s="383"/>
      <c r="DN103" s="383"/>
      <c r="DO103" s="383"/>
      <c r="DP103" s="383"/>
      <c r="DQ103" s="383"/>
      <c r="DR103" s="383"/>
      <c r="DS103" s="383"/>
      <c r="DT103" s="383"/>
      <c r="DU103" s="383"/>
      <c r="DV103" s="383"/>
      <c r="DW103" s="383"/>
      <c r="DX103" s="383"/>
      <c r="DY103" s="383"/>
      <c r="DZ103" s="383"/>
      <c r="EA103" s="383"/>
      <c r="EB103" s="383"/>
      <c r="EC103" s="383"/>
      <c r="ED103" s="383"/>
      <c r="EE103" s="383"/>
      <c r="EF103" s="383"/>
      <c r="EG103" s="383"/>
    </row>
    <row r="104" spans="1:137" ht="12.75" customHeight="1">
      <c r="A104" s="62"/>
      <c r="B104" s="383"/>
      <c r="C104" s="67"/>
      <c r="D104" s="384"/>
      <c r="E104" s="383"/>
      <c r="F104" s="383"/>
      <c r="G104" s="383"/>
      <c r="H104" s="383"/>
      <c r="I104" s="383"/>
      <c r="J104" s="383"/>
      <c r="K104" s="383"/>
      <c r="L104" s="383"/>
      <c r="M104" s="383"/>
      <c r="N104" s="383"/>
      <c r="O104" s="383"/>
      <c r="P104" s="383"/>
      <c r="Q104" s="383"/>
      <c r="R104" s="383"/>
      <c r="S104" s="383"/>
      <c r="T104" s="383"/>
      <c r="U104" s="383"/>
      <c r="V104" s="383"/>
      <c r="W104" s="383"/>
      <c r="X104" s="383"/>
      <c r="Y104" s="383"/>
      <c r="Z104" s="383"/>
      <c r="AA104" s="383"/>
      <c r="AB104" s="383"/>
      <c r="AC104" s="383"/>
      <c r="AD104" s="383"/>
      <c r="AE104" s="383"/>
      <c r="AF104" s="383"/>
      <c r="AG104" s="383"/>
      <c r="AH104" s="383"/>
      <c r="AI104" s="383"/>
      <c r="AJ104" s="383"/>
      <c r="AK104" s="383"/>
      <c r="AL104" s="383"/>
      <c r="AM104" s="383"/>
      <c r="AN104" s="383"/>
      <c r="AO104" s="383"/>
      <c r="AP104" s="383"/>
      <c r="AQ104" s="383"/>
      <c r="AR104" s="383"/>
      <c r="AS104" s="383"/>
      <c r="AT104" s="383"/>
      <c r="AU104" s="383"/>
      <c r="AV104" s="383"/>
      <c r="AW104" s="383"/>
      <c r="AX104" s="383"/>
      <c r="AY104" s="383"/>
      <c r="AZ104" s="383"/>
      <c r="BA104" s="383"/>
      <c r="BB104" s="383"/>
      <c r="BC104" s="383"/>
      <c r="BD104" s="383"/>
      <c r="BE104" s="383"/>
      <c r="BF104" s="383"/>
      <c r="BG104" s="383"/>
      <c r="BH104" s="383"/>
      <c r="BI104" s="383"/>
      <c r="BJ104" s="383"/>
      <c r="BK104" s="383"/>
      <c r="BL104" s="383"/>
      <c r="BM104" s="383"/>
      <c r="BN104" s="383"/>
      <c r="BO104" s="383"/>
      <c r="BP104" s="383"/>
      <c r="BQ104" s="383"/>
      <c r="BR104" s="383"/>
      <c r="BS104" s="383"/>
      <c r="BT104" s="383"/>
      <c r="BU104" s="383"/>
      <c r="BV104" s="383"/>
      <c r="BW104" s="383"/>
      <c r="BX104" s="383"/>
      <c r="BY104" s="383"/>
      <c r="BZ104" s="383"/>
      <c r="CA104" s="383"/>
      <c r="CB104" s="383"/>
      <c r="CC104" s="383"/>
      <c r="CD104" s="383"/>
      <c r="CE104" s="383"/>
      <c r="CF104" s="383"/>
      <c r="CG104" s="383"/>
      <c r="CH104" s="383"/>
      <c r="CI104" s="383"/>
      <c r="CJ104" s="383"/>
      <c r="CK104" s="383"/>
      <c r="CL104" s="383"/>
      <c r="CM104" s="383"/>
      <c r="CN104" s="383"/>
      <c r="CO104" s="383"/>
      <c r="CP104" s="383"/>
      <c r="CQ104" s="383"/>
      <c r="CR104" s="383"/>
      <c r="CS104" s="383"/>
      <c r="CT104" s="383"/>
      <c r="CU104" s="383"/>
      <c r="CV104" s="383"/>
      <c r="CW104" s="383"/>
      <c r="CX104" s="383"/>
      <c r="CY104" s="383"/>
      <c r="CZ104" s="383"/>
      <c r="DA104" s="383"/>
      <c r="DB104" s="383"/>
      <c r="DC104" s="383"/>
      <c r="DD104" s="383"/>
      <c r="DE104" s="383"/>
      <c r="DF104" s="383"/>
      <c r="DG104" s="383"/>
      <c r="DH104" s="383"/>
      <c r="DI104" s="383"/>
      <c r="DJ104" s="383"/>
      <c r="DK104" s="383"/>
      <c r="DL104" s="383"/>
      <c r="DM104" s="383"/>
      <c r="DN104" s="383"/>
      <c r="DO104" s="383"/>
      <c r="DP104" s="383"/>
      <c r="DQ104" s="383"/>
      <c r="DR104" s="383"/>
      <c r="DS104" s="383"/>
      <c r="DT104" s="383"/>
      <c r="DU104" s="383"/>
      <c r="DV104" s="383"/>
      <c r="DW104" s="383"/>
      <c r="DX104" s="383"/>
      <c r="DY104" s="383"/>
      <c r="DZ104" s="383"/>
      <c r="EA104" s="383"/>
      <c r="EB104" s="383"/>
      <c r="EC104" s="383"/>
      <c r="ED104" s="383"/>
      <c r="EE104" s="383"/>
      <c r="EF104" s="383"/>
      <c r="EG104" s="383"/>
    </row>
    <row r="105" spans="1:137" ht="12.75" customHeight="1">
      <c r="A105" s="62"/>
      <c r="B105" s="383"/>
      <c r="C105" s="67"/>
      <c r="D105" s="384"/>
      <c r="E105" s="383"/>
      <c r="F105" s="383"/>
      <c r="G105" s="383"/>
      <c r="H105" s="383"/>
      <c r="I105" s="383"/>
      <c r="J105" s="383"/>
      <c r="K105" s="383"/>
      <c r="L105" s="383"/>
      <c r="M105" s="383"/>
      <c r="N105" s="383"/>
      <c r="O105" s="383"/>
      <c r="P105" s="383"/>
      <c r="Q105" s="383"/>
      <c r="R105" s="383"/>
      <c r="S105" s="383"/>
      <c r="T105" s="383"/>
      <c r="U105" s="383"/>
      <c r="V105" s="383"/>
      <c r="W105" s="383"/>
      <c r="X105" s="383"/>
      <c r="Y105" s="383"/>
      <c r="Z105" s="383"/>
      <c r="AA105" s="383"/>
      <c r="AB105" s="383"/>
      <c r="AC105" s="383"/>
      <c r="AD105" s="383"/>
      <c r="AE105" s="383"/>
      <c r="AF105" s="383"/>
      <c r="AG105" s="383"/>
      <c r="AH105" s="383"/>
      <c r="AI105" s="383"/>
      <c r="AJ105" s="383"/>
      <c r="AK105" s="383"/>
      <c r="AL105" s="383"/>
      <c r="AM105" s="383"/>
      <c r="AN105" s="383"/>
      <c r="AO105" s="383"/>
      <c r="AP105" s="383"/>
      <c r="AQ105" s="383"/>
      <c r="AR105" s="383"/>
      <c r="AS105" s="383"/>
      <c r="AT105" s="383"/>
      <c r="AU105" s="383"/>
      <c r="AV105" s="383"/>
      <c r="AW105" s="383"/>
      <c r="AX105" s="383"/>
      <c r="AY105" s="383"/>
      <c r="AZ105" s="383"/>
      <c r="BA105" s="383"/>
      <c r="BB105" s="383"/>
      <c r="BC105" s="383"/>
      <c r="BD105" s="383"/>
      <c r="BE105" s="383"/>
      <c r="BF105" s="383"/>
      <c r="BG105" s="383"/>
      <c r="BH105" s="383"/>
      <c r="BI105" s="383"/>
      <c r="BJ105" s="383"/>
      <c r="BK105" s="383"/>
      <c r="BL105" s="383"/>
      <c r="BM105" s="383"/>
      <c r="BN105" s="383"/>
      <c r="BO105" s="383"/>
      <c r="BP105" s="383"/>
      <c r="BQ105" s="383"/>
      <c r="BR105" s="383"/>
      <c r="BS105" s="383"/>
      <c r="BT105" s="383"/>
      <c r="BU105" s="383"/>
      <c r="BV105" s="383"/>
      <c r="BW105" s="383"/>
      <c r="BX105" s="383"/>
      <c r="BY105" s="383"/>
      <c r="BZ105" s="383"/>
      <c r="CA105" s="383"/>
      <c r="CB105" s="383"/>
      <c r="CC105" s="383"/>
      <c r="CD105" s="383"/>
      <c r="CE105" s="383"/>
      <c r="CF105" s="383"/>
      <c r="CG105" s="383"/>
      <c r="CH105" s="383"/>
      <c r="CI105" s="383"/>
      <c r="CJ105" s="383"/>
      <c r="CK105" s="383"/>
      <c r="CL105" s="383"/>
      <c r="CM105" s="383"/>
      <c r="CN105" s="383"/>
      <c r="CO105" s="383"/>
      <c r="CP105" s="383"/>
      <c r="CQ105" s="383"/>
      <c r="CR105" s="383"/>
      <c r="CS105" s="383"/>
      <c r="CT105" s="383"/>
      <c r="CU105" s="383"/>
      <c r="CV105" s="383"/>
      <c r="CW105" s="383"/>
      <c r="CX105" s="383"/>
      <c r="CY105" s="383"/>
      <c r="CZ105" s="383"/>
      <c r="DA105" s="383"/>
      <c r="DB105" s="383"/>
      <c r="DC105" s="383"/>
      <c r="DD105" s="383"/>
      <c r="DE105" s="383"/>
      <c r="DF105" s="383"/>
      <c r="DG105" s="383"/>
      <c r="DH105" s="383"/>
      <c r="DI105" s="383"/>
      <c r="DJ105" s="383"/>
      <c r="DK105" s="383"/>
      <c r="DL105" s="383"/>
      <c r="DM105" s="383"/>
      <c r="DN105" s="383"/>
      <c r="DO105" s="383"/>
      <c r="DP105" s="383"/>
      <c r="DQ105" s="383"/>
      <c r="DR105" s="383"/>
      <c r="DS105" s="383"/>
      <c r="DT105" s="383"/>
      <c r="DU105" s="383"/>
      <c r="DV105" s="383"/>
      <c r="DW105" s="383"/>
      <c r="DX105" s="383"/>
      <c r="DY105" s="383"/>
      <c r="DZ105" s="383"/>
      <c r="EA105" s="383"/>
      <c r="EB105" s="383"/>
      <c r="EC105" s="383"/>
      <c r="ED105" s="383"/>
      <c r="EE105" s="383"/>
      <c r="EF105" s="383"/>
      <c r="EG105" s="383"/>
    </row>
    <row r="106" spans="1:137" ht="12.75" customHeight="1">
      <c r="B106" s="69" t="s">
        <v>363</v>
      </c>
      <c r="D106" s="79"/>
      <c r="E106" s="79"/>
      <c r="F106" s="119"/>
      <c r="G106" s="234"/>
      <c r="H106" s="79"/>
      <c r="I106" s="79"/>
      <c r="J106" s="79"/>
      <c r="K106" s="79"/>
      <c r="L106" s="79"/>
      <c r="M106" s="79"/>
      <c r="N106" s="79"/>
      <c r="O106" s="79"/>
      <c r="P106" s="79"/>
      <c r="Q106" s="121"/>
      <c r="R106" s="120"/>
      <c r="S106" s="120"/>
      <c r="T106" s="120"/>
      <c r="U106" s="120"/>
      <c r="V106" s="120"/>
      <c r="W106" s="120"/>
      <c r="X106" s="120"/>
      <c r="Y106" s="120"/>
      <c r="Z106" s="120"/>
      <c r="AA106" s="120"/>
      <c r="AB106" s="120"/>
      <c r="AC106" s="120"/>
      <c r="AD106" s="120"/>
      <c r="AE106" s="120"/>
      <c r="AF106" s="120"/>
      <c r="AG106" s="120"/>
      <c r="AH106" s="120"/>
      <c r="AI106" s="120"/>
      <c r="AJ106" s="120"/>
      <c r="AK106" s="120"/>
      <c r="AL106" s="120"/>
      <c r="AM106" s="120"/>
      <c r="AN106" s="120"/>
      <c r="AO106" s="120"/>
      <c r="AP106" s="120"/>
      <c r="AQ106" s="120"/>
      <c r="AR106" s="120"/>
      <c r="AS106" s="120"/>
      <c r="AT106" s="120"/>
      <c r="AU106" s="120"/>
      <c r="AV106" s="120"/>
      <c r="AW106" s="120"/>
      <c r="AX106" s="120"/>
      <c r="AY106" s="120"/>
      <c r="AZ106" s="120"/>
      <c r="BA106" s="120"/>
      <c r="BB106" s="120"/>
      <c r="BC106" s="120"/>
      <c r="BD106" s="120"/>
      <c r="BE106" s="120"/>
      <c r="BF106" s="120"/>
      <c r="BG106" s="120"/>
      <c r="BH106" s="120"/>
      <c r="BI106" s="120"/>
      <c r="BJ106" s="120"/>
      <c r="BK106" s="120"/>
      <c r="BL106" s="120"/>
      <c r="BM106" s="120"/>
      <c r="BN106" s="120"/>
      <c r="BO106" s="120"/>
      <c r="BP106" s="120"/>
      <c r="BQ106" s="120"/>
      <c r="BR106" s="120"/>
      <c r="BS106" s="120"/>
      <c r="BT106" s="120"/>
      <c r="BU106" s="120"/>
      <c r="BV106" s="120"/>
      <c r="BW106" s="120"/>
      <c r="BX106" s="120"/>
      <c r="BY106" s="120"/>
      <c r="BZ106" s="120"/>
      <c r="CA106" s="120"/>
      <c r="CB106" s="120"/>
      <c r="CC106" s="120"/>
      <c r="CD106" s="120"/>
      <c r="CE106" s="120"/>
      <c r="CF106" s="120"/>
      <c r="CG106" s="120"/>
      <c r="CH106" s="120"/>
      <c r="CI106" s="120"/>
      <c r="CJ106" s="120"/>
      <c r="CK106" s="120"/>
      <c r="CL106" s="120"/>
      <c r="CM106" s="120"/>
      <c r="CN106" s="120"/>
      <c r="CO106" s="120"/>
      <c r="CP106" s="120"/>
      <c r="CQ106" s="120"/>
      <c r="CR106" s="120"/>
      <c r="CS106" s="120"/>
      <c r="CT106" s="120"/>
      <c r="CU106" s="120"/>
      <c r="CV106" s="120"/>
      <c r="CW106" s="120"/>
      <c r="CX106" s="120"/>
      <c r="CY106" s="120"/>
      <c r="CZ106" s="120"/>
      <c r="DA106" s="120"/>
      <c r="DB106" s="120"/>
      <c r="DC106" s="120"/>
      <c r="DD106" s="120"/>
      <c r="DE106" s="120"/>
      <c r="DF106" s="120"/>
      <c r="DG106" s="120"/>
      <c r="DH106" s="120"/>
      <c r="DI106" s="120"/>
      <c r="DJ106" s="120"/>
      <c r="DK106" s="120"/>
      <c r="DL106" s="120"/>
      <c r="DM106" s="120"/>
      <c r="DN106" s="120"/>
      <c r="DO106" s="120"/>
      <c r="DP106" s="120"/>
      <c r="DQ106" s="120"/>
      <c r="DR106" s="120"/>
      <c r="DS106" s="120"/>
      <c r="DT106" s="120"/>
      <c r="DU106" s="120"/>
      <c r="DV106" s="120"/>
      <c r="DW106" s="120"/>
      <c r="DX106" s="120"/>
      <c r="DY106" s="120"/>
      <c r="DZ106" s="120"/>
      <c r="EA106" s="120"/>
      <c r="EB106" s="120"/>
      <c r="EC106" s="120"/>
      <c r="ED106" s="120"/>
      <c r="EE106" s="120"/>
      <c r="EF106" s="120"/>
      <c r="EG106" s="120"/>
    </row>
    <row r="107" spans="1:137" ht="12.75" customHeight="1">
      <c r="B107" s="56"/>
      <c r="C107" s="62"/>
      <c r="D107" s="79"/>
      <c r="E107" s="79"/>
      <c r="F107" s="366"/>
      <c r="G107" s="367"/>
      <c r="H107" s="79"/>
      <c r="I107" s="79"/>
      <c r="J107" s="79"/>
      <c r="K107" s="79"/>
      <c r="L107" s="79"/>
      <c r="M107" s="79"/>
      <c r="N107" s="79"/>
      <c r="O107" s="79"/>
      <c r="P107" s="79"/>
      <c r="Q107" s="368"/>
      <c r="R107" s="120"/>
      <c r="S107" s="120"/>
      <c r="T107" s="120"/>
      <c r="U107" s="120"/>
      <c r="V107" s="120"/>
      <c r="W107" s="120"/>
      <c r="X107" s="120"/>
      <c r="Y107" s="120"/>
      <c r="Z107" s="120"/>
      <c r="AA107" s="120"/>
      <c r="AB107" s="120"/>
      <c r="AC107" s="120"/>
      <c r="AD107" s="120"/>
      <c r="AE107" s="120"/>
      <c r="AF107" s="120"/>
      <c r="AG107" s="120"/>
      <c r="AH107" s="120"/>
      <c r="AI107" s="120"/>
      <c r="AJ107" s="120"/>
      <c r="AK107" s="120"/>
      <c r="AL107" s="120"/>
      <c r="AM107" s="120"/>
      <c r="AN107" s="120"/>
      <c r="AO107" s="120"/>
      <c r="AP107" s="120"/>
      <c r="AQ107" s="120"/>
      <c r="AR107" s="120"/>
      <c r="AS107" s="120"/>
      <c r="AT107" s="120"/>
      <c r="AU107" s="120"/>
      <c r="AV107" s="120"/>
      <c r="AW107" s="120"/>
      <c r="AX107" s="120"/>
      <c r="AY107" s="120"/>
      <c r="AZ107" s="120"/>
      <c r="BA107" s="120"/>
      <c r="BB107" s="120"/>
      <c r="BC107" s="120"/>
      <c r="BD107" s="120"/>
      <c r="BE107" s="120"/>
      <c r="BF107" s="120"/>
      <c r="BG107" s="120"/>
      <c r="BH107" s="120"/>
      <c r="BI107" s="120"/>
      <c r="BJ107" s="120"/>
      <c r="BK107" s="120"/>
      <c r="BL107" s="120"/>
      <c r="BM107" s="120"/>
      <c r="BN107" s="120"/>
      <c r="BO107" s="120"/>
      <c r="BP107" s="120"/>
      <c r="BQ107" s="120"/>
      <c r="BR107" s="120"/>
      <c r="BS107" s="120"/>
      <c r="BT107" s="120"/>
      <c r="BU107" s="120"/>
      <c r="BV107" s="120"/>
      <c r="BW107" s="120"/>
      <c r="BX107" s="120"/>
      <c r="BY107" s="120"/>
      <c r="BZ107" s="120"/>
      <c r="CA107" s="120"/>
      <c r="CB107" s="120"/>
      <c r="CC107" s="120"/>
      <c r="CD107" s="120"/>
      <c r="CE107" s="120"/>
      <c r="CF107" s="120"/>
      <c r="CG107" s="120"/>
      <c r="CH107" s="120"/>
      <c r="CI107" s="120"/>
      <c r="CJ107" s="120"/>
      <c r="CK107" s="120"/>
      <c r="CL107" s="120"/>
      <c r="CM107" s="120"/>
      <c r="CN107" s="120"/>
      <c r="CO107" s="120"/>
      <c r="CP107" s="120"/>
      <c r="CQ107" s="120"/>
      <c r="CR107" s="120"/>
      <c r="CS107" s="120"/>
      <c r="CT107" s="120"/>
      <c r="CU107" s="120"/>
      <c r="CV107" s="120"/>
      <c r="CW107" s="120"/>
      <c r="CX107" s="120"/>
      <c r="CY107" s="120"/>
      <c r="CZ107" s="120"/>
      <c r="DA107" s="120"/>
      <c r="DB107" s="120"/>
      <c r="DC107" s="120"/>
      <c r="DD107" s="120"/>
      <c r="DE107" s="120"/>
      <c r="DF107" s="120"/>
      <c r="DG107" s="120"/>
      <c r="DH107" s="120"/>
      <c r="DI107" s="120"/>
      <c r="DJ107" s="120"/>
      <c r="DK107" s="120"/>
      <c r="DL107" s="120"/>
      <c r="DM107" s="120"/>
      <c r="DN107" s="120"/>
      <c r="DO107" s="120"/>
      <c r="DP107" s="120"/>
      <c r="DQ107" s="120"/>
      <c r="DR107" s="120"/>
      <c r="DS107" s="120"/>
      <c r="DT107" s="120"/>
      <c r="DU107" s="120"/>
      <c r="DV107" s="120"/>
      <c r="DW107" s="120"/>
      <c r="DX107" s="120"/>
      <c r="DY107" s="120"/>
      <c r="DZ107" s="120"/>
      <c r="EA107" s="120"/>
      <c r="EB107" s="120"/>
      <c r="EC107" s="120"/>
      <c r="ED107" s="120"/>
      <c r="EE107" s="120"/>
      <c r="EF107" s="120"/>
      <c r="EG107" s="120"/>
    </row>
    <row r="108" spans="1:137" ht="12.75" customHeight="1">
      <c r="A108" s="79"/>
      <c r="B108" s="388"/>
      <c r="C108" s="389"/>
      <c r="D108" s="34" t="s">
        <v>36</v>
      </c>
      <c r="E108" s="79"/>
      <c r="F108" s="253" t="s">
        <v>305</v>
      </c>
      <c r="G108" s="236" t="s">
        <v>39</v>
      </c>
      <c r="H108" s="34" t="s">
        <v>40</v>
      </c>
      <c r="I108" s="34" t="s">
        <v>41</v>
      </c>
      <c r="J108" s="34" t="s">
        <v>42</v>
      </c>
      <c r="K108" s="34" t="s">
        <v>43</v>
      </c>
      <c r="L108" s="34" t="s">
        <v>44</v>
      </c>
      <c r="M108" s="34" t="s">
        <v>45</v>
      </c>
      <c r="N108" s="34" t="s">
        <v>46</v>
      </c>
      <c r="O108" s="34" t="s">
        <v>47</v>
      </c>
      <c r="P108" s="34" t="s">
        <v>48</v>
      </c>
      <c r="Q108" s="125"/>
      <c r="R108" s="128">
        <f>R5</f>
        <v>45028</v>
      </c>
      <c r="S108" s="128">
        <f t="shared" ref="S108:CD108" si="79">S5</f>
        <v>45058</v>
      </c>
      <c r="T108" s="128">
        <f t="shared" si="79"/>
        <v>45089</v>
      </c>
      <c r="U108" s="128">
        <f t="shared" si="79"/>
        <v>45119</v>
      </c>
      <c r="V108" s="128">
        <f t="shared" si="79"/>
        <v>45150</v>
      </c>
      <c r="W108" s="128">
        <f t="shared" si="79"/>
        <v>45181</v>
      </c>
      <c r="X108" s="128">
        <f t="shared" si="79"/>
        <v>45211</v>
      </c>
      <c r="Y108" s="128">
        <f t="shared" si="79"/>
        <v>45242</v>
      </c>
      <c r="Z108" s="128">
        <f t="shared" si="79"/>
        <v>45272</v>
      </c>
      <c r="AA108" s="128">
        <f t="shared" si="79"/>
        <v>45303</v>
      </c>
      <c r="AB108" s="128">
        <f t="shared" si="79"/>
        <v>45334</v>
      </c>
      <c r="AC108" s="128">
        <f t="shared" si="79"/>
        <v>45363</v>
      </c>
      <c r="AD108" s="128">
        <f t="shared" si="79"/>
        <v>45394</v>
      </c>
      <c r="AE108" s="128">
        <f t="shared" si="79"/>
        <v>45424</v>
      </c>
      <c r="AF108" s="128">
        <f t="shared" si="79"/>
        <v>45455</v>
      </c>
      <c r="AG108" s="128">
        <f t="shared" si="79"/>
        <v>45485</v>
      </c>
      <c r="AH108" s="128">
        <f t="shared" si="79"/>
        <v>45516</v>
      </c>
      <c r="AI108" s="128">
        <f t="shared" si="79"/>
        <v>45547</v>
      </c>
      <c r="AJ108" s="128">
        <f t="shared" si="79"/>
        <v>45577</v>
      </c>
      <c r="AK108" s="128">
        <f t="shared" si="79"/>
        <v>45608</v>
      </c>
      <c r="AL108" s="128">
        <f t="shared" si="79"/>
        <v>45638</v>
      </c>
      <c r="AM108" s="128">
        <f t="shared" si="79"/>
        <v>45669</v>
      </c>
      <c r="AN108" s="128">
        <f t="shared" si="79"/>
        <v>45700</v>
      </c>
      <c r="AO108" s="128">
        <f t="shared" si="79"/>
        <v>45728</v>
      </c>
      <c r="AP108" s="128">
        <f t="shared" si="79"/>
        <v>45759</v>
      </c>
      <c r="AQ108" s="128">
        <f t="shared" si="79"/>
        <v>45789</v>
      </c>
      <c r="AR108" s="128">
        <f t="shared" si="79"/>
        <v>45820</v>
      </c>
      <c r="AS108" s="128">
        <f t="shared" si="79"/>
        <v>45850</v>
      </c>
      <c r="AT108" s="128">
        <f t="shared" si="79"/>
        <v>45881</v>
      </c>
      <c r="AU108" s="128">
        <f t="shared" si="79"/>
        <v>45912</v>
      </c>
      <c r="AV108" s="128">
        <f t="shared" si="79"/>
        <v>45942</v>
      </c>
      <c r="AW108" s="128">
        <f t="shared" si="79"/>
        <v>45973</v>
      </c>
      <c r="AX108" s="128">
        <f t="shared" si="79"/>
        <v>46003</v>
      </c>
      <c r="AY108" s="128">
        <f t="shared" si="79"/>
        <v>46034</v>
      </c>
      <c r="AZ108" s="128">
        <f t="shared" si="79"/>
        <v>46065</v>
      </c>
      <c r="BA108" s="128">
        <f t="shared" si="79"/>
        <v>46093</v>
      </c>
      <c r="BB108" s="128">
        <f t="shared" si="79"/>
        <v>46124</v>
      </c>
      <c r="BC108" s="128">
        <f t="shared" si="79"/>
        <v>46154</v>
      </c>
      <c r="BD108" s="128">
        <f t="shared" si="79"/>
        <v>46185</v>
      </c>
      <c r="BE108" s="128">
        <f t="shared" si="79"/>
        <v>46215</v>
      </c>
      <c r="BF108" s="128">
        <f t="shared" si="79"/>
        <v>46246</v>
      </c>
      <c r="BG108" s="128">
        <f t="shared" si="79"/>
        <v>46277</v>
      </c>
      <c r="BH108" s="128">
        <f t="shared" si="79"/>
        <v>46307</v>
      </c>
      <c r="BI108" s="128">
        <f t="shared" si="79"/>
        <v>46338</v>
      </c>
      <c r="BJ108" s="128">
        <f t="shared" si="79"/>
        <v>46368</v>
      </c>
      <c r="BK108" s="128">
        <f t="shared" si="79"/>
        <v>46399</v>
      </c>
      <c r="BL108" s="128">
        <f t="shared" si="79"/>
        <v>46430</v>
      </c>
      <c r="BM108" s="128">
        <f t="shared" si="79"/>
        <v>46458</v>
      </c>
      <c r="BN108" s="128">
        <f t="shared" si="79"/>
        <v>46489</v>
      </c>
      <c r="BO108" s="128">
        <f t="shared" si="79"/>
        <v>46519</v>
      </c>
      <c r="BP108" s="128">
        <f t="shared" si="79"/>
        <v>46550</v>
      </c>
      <c r="BQ108" s="128">
        <f t="shared" si="79"/>
        <v>46580</v>
      </c>
      <c r="BR108" s="128">
        <f t="shared" si="79"/>
        <v>46611</v>
      </c>
      <c r="BS108" s="128">
        <f t="shared" si="79"/>
        <v>46642</v>
      </c>
      <c r="BT108" s="128">
        <f t="shared" si="79"/>
        <v>46672</v>
      </c>
      <c r="BU108" s="128">
        <f t="shared" si="79"/>
        <v>46703</v>
      </c>
      <c r="BV108" s="128">
        <f t="shared" si="79"/>
        <v>46733</v>
      </c>
      <c r="BW108" s="128">
        <f t="shared" si="79"/>
        <v>46764</v>
      </c>
      <c r="BX108" s="128">
        <f t="shared" si="79"/>
        <v>46795</v>
      </c>
      <c r="BY108" s="128">
        <f t="shared" si="79"/>
        <v>46824</v>
      </c>
      <c r="BZ108" s="128">
        <f t="shared" si="79"/>
        <v>46855</v>
      </c>
      <c r="CA108" s="128">
        <f t="shared" si="79"/>
        <v>46885</v>
      </c>
      <c r="CB108" s="128">
        <f t="shared" si="79"/>
        <v>46916</v>
      </c>
      <c r="CC108" s="128">
        <f t="shared" si="79"/>
        <v>46946</v>
      </c>
      <c r="CD108" s="128">
        <f t="shared" si="79"/>
        <v>46977</v>
      </c>
      <c r="CE108" s="128">
        <f t="shared" ref="CE108:EG108" si="80">CE5</f>
        <v>47008</v>
      </c>
      <c r="CF108" s="128">
        <f t="shared" si="80"/>
        <v>47038</v>
      </c>
      <c r="CG108" s="128">
        <f t="shared" si="80"/>
        <v>47069</v>
      </c>
      <c r="CH108" s="128">
        <f t="shared" si="80"/>
        <v>47099</v>
      </c>
      <c r="CI108" s="128">
        <f t="shared" si="80"/>
        <v>47130</v>
      </c>
      <c r="CJ108" s="128">
        <f t="shared" si="80"/>
        <v>47161</v>
      </c>
      <c r="CK108" s="128">
        <f t="shared" si="80"/>
        <v>47189</v>
      </c>
      <c r="CL108" s="128">
        <f t="shared" si="80"/>
        <v>47220</v>
      </c>
      <c r="CM108" s="128">
        <f t="shared" si="80"/>
        <v>47250</v>
      </c>
      <c r="CN108" s="128">
        <f t="shared" si="80"/>
        <v>47281</v>
      </c>
      <c r="CO108" s="128">
        <f t="shared" si="80"/>
        <v>47311</v>
      </c>
      <c r="CP108" s="128">
        <f t="shared" si="80"/>
        <v>47342</v>
      </c>
      <c r="CQ108" s="128">
        <f t="shared" si="80"/>
        <v>47373</v>
      </c>
      <c r="CR108" s="128">
        <f t="shared" si="80"/>
        <v>47403</v>
      </c>
      <c r="CS108" s="128">
        <f t="shared" si="80"/>
        <v>47434</v>
      </c>
      <c r="CT108" s="128">
        <f t="shared" si="80"/>
        <v>47464</v>
      </c>
      <c r="CU108" s="128">
        <f t="shared" si="80"/>
        <v>47495</v>
      </c>
      <c r="CV108" s="128">
        <f t="shared" si="80"/>
        <v>47526</v>
      </c>
      <c r="CW108" s="128">
        <f t="shared" si="80"/>
        <v>47554</v>
      </c>
      <c r="CX108" s="128">
        <f t="shared" si="80"/>
        <v>47585</v>
      </c>
      <c r="CY108" s="128">
        <f t="shared" si="80"/>
        <v>47615</v>
      </c>
      <c r="CZ108" s="128">
        <f t="shared" si="80"/>
        <v>47646</v>
      </c>
      <c r="DA108" s="128">
        <f t="shared" si="80"/>
        <v>47676</v>
      </c>
      <c r="DB108" s="128">
        <f t="shared" si="80"/>
        <v>47707</v>
      </c>
      <c r="DC108" s="128">
        <f t="shared" si="80"/>
        <v>47738</v>
      </c>
      <c r="DD108" s="128">
        <f t="shared" si="80"/>
        <v>47768</v>
      </c>
      <c r="DE108" s="128">
        <f t="shared" si="80"/>
        <v>47799</v>
      </c>
      <c r="DF108" s="128">
        <f t="shared" si="80"/>
        <v>47829</v>
      </c>
      <c r="DG108" s="128">
        <f t="shared" si="80"/>
        <v>47860</v>
      </c>
      <c r="DH108" s="128">
        <f t="shared" si="80"/>
        <v>47891</v>
      </c>
      <c r="DI108" s="128">
        <f t="shared" si="80"/>
        <v>47919</v>
      </c>
      <c r="DJ108" s="128">
        <f t="shared" si="80"/>
        <v>47950</v>
      </c>
      <c r="DK108" s="128">
        <f t="shared" si="80"/>
        <v>47980</v>
      </c>
      <c r="DL108" s="128">
        <f t="shared" si="80"/>
        <v>48011</v>
      </c>
      <c r="DM108" s="128">
        <f t="shared" si="80"/>
        <v>48041</v>
      </c>
      <c r="DN108" s="128">
        <f t="shared" si="80"/>
        <v>48072</v>
      </c>
      <c r="DO108" s="128">
        <f t="shared" si="80"/>
        <v>48103</v>
      </c>
      <c r="DP108" s="128">
        <f t="shared" si="80"/>
        <v>48133</v>
      </c>
      <c r="DQ108" s="128">
        <f t="shared" si="80"/>
        <v>48164</v>
      </c>
      <c r="DR108" s="128">
        <f t="shared" si="80"/>
        <v>48194</v>
      </c>
      <c r="DS108" s="128">
        <f t="shared" si="80"/>
        <v>48225</v>
      </c>
      <c r="DT108" s="128">
        <f t="shared" si="80"/>
        <v>48256</v>
      </c>
      <c r="DU108" s="128">
        <f t="shared" si="80"/>
        <v>48285</v>
      </c>
      <c r="DV108" s="128">
        <f t="shared" si="80"/>
        <v>48316</v>
      </c>
      <c r="DW108" s="128">
        <f t="shared" si="80"/>
        <v>48346</v>
      </c>
      <c r="DX108" s="128">
        <f t="shared" si="80"/>
        <v>48377</v>
      </c>
      <c r="DY108" s="128">
        <f t="shared" si="80"/>
        <v>48407</v>
      </c>
      <c r="DZ108" s="128">
        <f t="shared" si="80"/>
        <v>48438</v>
      </c>
      <c r="EA108" s="128">
        <f t="shared" si="80"/>
        <v>48469</v>
      </c>
      <c r="EB108" s="128">
        <f t="shared" si="80"/>
        <v>48499</v>
      </c>
      <c r="EC108" s="128">
        <f t="shared" si="80"/>
        <v>48530</v>
      </c>
      <c r="ED108" s="128">
        <f t="shared" si="80"/>
        <v>48560</v>
      </c>
      <c r="EE108" s="128">
        <f t="shared" si="80"/>
        <v>48591</v>
      </c>
      <c r="EF108" s="128">
        <f t="shared" si="80"/>
        <v>48622</v>
      </c>
      <c r="EG108" s="128">
        <f t="shared" si="80"/>
        <v>48650</v>
      </c>
    </row>
    <row r="109" spans="1:137" ht="15.75" customHeight="1">
      <c r="A109" s="21"/>
      <c r="B109" s="21"/>
      <c r="C109" s="21"/>
      <c r="D109" s="21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  <c r="DC109" s="21"/>
      <c r="DD109" s="21"/>
      <c r="DE109" s="21"/>
      <c r="DF109" s="21"/>
      <c r="DG109" s="21"/>
      <c r="DH109" s="21"/>
      <c r="DI109" s="21"/>
      <c r="DJ109" s="21"/>
      <c r="DK109" s="21"/>
      <c r="DL109" s="21"/>
      <c r="DM109" s="21"/>
      <c r="DN109" s="21"/>
      <c r="DO109" s="21"/>
      <c r="DP109" s="21"/>
      <c r="DQ109" s="21"/>
      <c r="DR109" s="21"/>
      <c r="DS109" s="21"/>
      <c r="DT109" s="21"/>
      <c r="DU109" s="21"/>
      <c r="DV109" s="21"/>
      <c r="DW109" s="21"/>
      <c r="DX109" s="21"/>
      <c r="DY109" s="21"/>
      <c r="DZ109" s="21"/>
      <c r="EA109" s="21"/>
      <c r="EB109" s="21"/>
      <c r="EC109" s="21"/>
      <c r="ED109" s="21"/>
      <c r="EE109" s="21"/>
      <c r="EF109" s="21"/>
      <c r="EG109" s="21"/>
    </row>
    <row r="110" spans="1:137" ht="15" customHeight="1">
      <c r="A110" s="21"/>
      <c r="B110" s="21"/>
      <c r="C110" s="361" t="s">
        <v>555</v>
      </c>
      <c r="D110" s="361"/>
      <c r="E110" s="21"/>
      <c r="F110" s="21"/>
      <c r="G110" s="268"/>
      <c r="H110" s="268"/>
      <c r="I110" s="268"/>
      <c r="J110" s="268"/>
      <c r="K110" s="268"/>
      <c r="L110" s="268"/>
      <c r="M110" s="268"/>
      <c r="N110" s="268"/>
      <c r="O110" s="268"/>
      <c r="P110" s="268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  <c r="DC110" s="21"/>
      <c r="DD110" s="21"/>
      <c r="DE110" s="21"/>
      <c r="DF110" s="21"/>
      <c r="DG110" s="21"/>
      <c r="DH110" s="21"/>
      <c r="DI110" s="21"/>
      <c r="DJ110" s="21"/>
      <c r="DK110" s="21"/>
      <c r="DL110" s="21"/>
      <c r="DM110" s="21"/>
      <c r="DN110" s="21"/>
      <c r="DO110" s="21"/>
      <c r="DP110" s="21"/>
      <c r="DQ110" s="21"/>
      <c r="DR110" s="21"/>
      <c r="DS110" s="21"/>
      <c r="DT110" s="21"/>
      <c r="DU110" s="21"/>
      <c r="DV110" s="21"/>
      <c r="DW110" s="21"/>
      <c r="DX110" s="21"/>
      <c r="DY110" s="21"/>
      <c r="DZ110" s="21"/>
      <c r="EA110" s="21"/>
      <c r="EB110" s="21"/>
      <c r="EC110" s="21"/>
      <c r="ED110" s="21"/>
      <c r="EE110" s="21"/>
      <c r="EF110" s="21"/>
      <c r="EG110" s="21"/>
    </row>
    <row r="111" spans="1:137" ht="15" customHeight="1">
      <c r="A111" s="21"/>
      <c r="B111" s="21"/>
      <c r="C111" s="362" t="s">
        <v>365</v>
      </c>
      <c r="D111" s="362"/>
      <c r="E111" s="21"/>
      <c r="F111" s="21"/>
      <c r="G111" s="369">
        <f t="shared" ref="G111:P111" ca="1" si="81">SUMIF($R$6:$EG$6,G$6,$R111:$EG111)</f>
        <v>142.27777777777777</v>
      </c>
      <c r="H111" s="369">
        <f t="shared" ca="1" si="81"/>
        <v>262.07861111111112</v>
      </c>
      <c r="I111" s="369">
        <f t="shared" ca="1" si="81"/>
        <v>180.88175555555605</v>
      </c>
      <c r="J111" s="369">
        <f t="shared" ca="1" si="81"/>
        <v>-108.76297422222348</v>
      </c>
      <c r="K111" s="369">
        <f t="shared" ca="1" si="81"/>
        <v>-615.19349319111234</v>
      </c>
      <c r="L111" s="369">
        <f t="shared" ca="1" si="81"/>
        <v>-1347.0812329187588</v>
      </c>
      <c r="M111" s="369">
        <f t="shared" ca="1" si="81"/>
        <v>-2313.444482235514</v>
      </c>
      <c r="N111" s="369">
        <f t="shared" ca="1" si="81"/>
        <v>-3523.6622615249316</v>
      </c>
      <c r="O111" s="369">
        <f t="shared" ca="1" si="81"/>
        <v>-4987.4887519859276</v>
      </c>
      <c r="P111" s="369">
        <f t="shared" ca="1" si="81"/>
        <v>-6715.0683020653623</v>
      </c>
      <c r="Q111" s="21"/>
      <c r="R111" s="194">
        <f ca="1">Costs!F53-Costs!F62</f>
        <v>2.3333333333333339</v>
      </c>
      <c r="S111" s="194">
        <f ca="1">Costs!G53-Costs!G62</f>
        <v>4.5277777777777786</v>
      </c>
      <c r="T111" s="194">
        <f ca="1">Costs!H53-Costs!H62</f>
        <v>6.5833333333333321</v>
      </c>
      <c r="U111" s="194">
        <f ca="1">Costs!I53-Costs!I62</f>
        <v>8.5</v>
      </c>
      <c r="V111" s="194">
        <f ca="1">Costs!J53-Costs!J62</f>
        <v>10.277777777777779</v>
      </c>
      <c r="W111" s="194">
        <f ca="1">Costs!K53-Costs!K62</f>
        <v>11.916666666666671</v>
      </c>
      <c r="X111" s="194">
        <f ca="1">Costs!L53-Costs!L62</f>
        <v>13.416666666666671</v>
      </c>
      <c r="Y111" s="194">
        <f ca="1">Costs!M53-Costs!M62</f>
        <v>14.777777777777779</v>
      </c>
      <c r="Z111" s="194">
        <f ca="1">Costs!N53-Costs!N62</f>
        <v>16</v>
      </c>
      <c r="AA111" s="194">
        <f ca="1">Costs!O53-Costs!O62</f>
        <v>17.083333333333329</v>
      </c>
      <c r="AB111" s="194">
        <f ca="1">Costs!P53-Costs!P62</f>
        <v>18.027777777777771</v>
      </c>
      <c r="AC111" s="194">
        <f ca="1">Costs!Q53-Costs!Q62</f>
        <v>18.833333333333329</v>
      </c>
      <c r="AD111" s="194">
        <f ca="1">Costs!R53-Costs!R62</f>
        <v>19.824999999999989</v>
      </c>
      <c r="AE111" s="194">
        <f ca="1">Costs!S53-Costs!S62</f>
        <v>20.672361111111101</v>
      </c>
      <c r="AF111" s="194">
        <f ca="1">Costs!T53-Costs!T62</f>
        <v>21.375416666666652</v>
      </c>
      <c r="AG111" s="194">
        <f ca="1">Costs!U53-Costs!U62</f>
        <v>21.93416666666667</v>
      </c>
      <c r="AH111" s="194">
        <f ca="1">Costs!V53-Costs!V62</f>
        <v>22.348611111111111</v>
      </c>
      <c r="AI111" s="194">
        <f ca="1">Costs!W53-Costs!W62</f>
        <v>22.618750000000006</v>
      </c>
      <c r="AJ111" s="194">
        <f ca="1">Costs!X53-Costs!X62</f>
        <v>22.744583333333338</v>
      </c>
      <c r="AK111" s="194">
        <f ca="1">Costs!Y53-Costs!Y62</f>
        <v>22.726111111111123</v>
      </c>
      <c r="AL111" s="194">
        <f ca="1">Costs!Z53-Costs!Z62</f>
        <v>22.563333333333333</v>
      </c>
      <c r="AM111" s="194">
        <f ca="1">Costs!AA53-Costs!AA62</f>
        <v>22.256249999999994</v>
      </c>
      <c r="AN111" s="194">
        <f ca="1">Costs!AB53-Costs!AB62</f>
        <v>21.804861111111109</v>
      </c>
      <c r="AO111" s="194">
        <f ca="1">Costs!AC53-Costs!AC62</f>
        <v>21.209166666666675</v>
      </c>
      <c r="AP111" s="194">
        <f ca="1">Costs!AD53-Costs!AD62</f>
        <v>20.815500000000014</v>
      </c>
      <c r="AQ111" s="194">
        <f ca="1">Costs!AE53-Costs!AE62</f>
        <v>20.271755555555586</v>
      </c>
      <c r="AR111" s="194">
        <f ca="1">Costs!AF53-Costs!AF62</f>
        <v>19.577933333333391</v>
      </c>
      <c r="AS111" s="194">
        <f ca="1">Costs!AG53-Costs!AG62</f>
        <v>18.7340333333334</v>
      </c>
      <c r="AT111" s="194">
        <f ca="1">Costs!AH53-Costs!AH62</f>
        <v>17.740055555555642</v>
      </c>
      <c r="AU111" s="194">
        <f ca="1">Costs!AI53-Costs!AI62</f>
        <v>16.596000000000089</v>
      </c>
      <c r="AV111" s="194">
        <f ca="1">Costs!AJ53-Costs!AJ62</f>
        <v>15.30186666666674</v>
      </c>
      <c r="AW111" s="194">
        <f ca="1">Costs!AK53-Costs!AK62</f>
        <v>13.857655555555596</v>
      </c>
      <c r="AX111" s="194">
        <f ca="1">Costs!AL53-Costs!AL62</f>
        <v>12.263366666666684</v>
      </c>
      <c r="AY111" s="194">
        <f ca="1">Costs!AM53-Costs!AM62</f>
        <v>10.519000000000005</v>
      </c>
      <c r="AZ111" s="194">
        <f ca="1">Costs!AN53-Costs!AN62</f>
        <v>8.6245555555555597</v>
      </c>
      <c r="BA111" s="194">
        <f ca="1">Costs!AO53-Costs!AO62</f>
        <v>6.5800333333333469</v>
      </c>
      <c r="BB111" s="194">
        <f ca="1">Costs!AP53-Costs!AP62</f>
        <v>4.745619999999974</v>
      </c>
      <c r="BC111" s="194">
        <f ca="1">Costs!AQ53-Costs!AQ62</f>
        <v>2.7551257777777209</v>
      </c>
      <c r="BD111" s="194">
        <f ca="1">Costs!AR53-Costs!AR62</f>
        <v>0.60855066666658786</v>
      </c>
      <c r="BE111" s="194">
        <f ca="1">Costs!AS53-Costs!AS62</f>
        <v>-1.6941053333334253</v>
      </c>
      <c r="BF111" s="194">
        <f ca="1">Costs!AT53-Costs!AT62</f>
        <v>-4.1528422222223185</v>
      </c>
      <c r="BG111" s="194">
        <f ca="1">Costs!AU53-Costs!AU62</f>
        <v>-6.7676600000000917</v>
      </c>
      <c r="BH111" s="194">
        <f ca="1">Costs!AV53-Costs!AV62</f>
        <v>-9.538558666666745</v>
      </c>
      <c r="BI111" s="194">
        <f ca="1">Costs!AW53-Costs!AW62</f>
        <v>-12.465538222222335</v>
      </c>
      <c r="BJ111" s="194">
        <f ca="1">Costs!AX53-Costs!AX62</f>
        <v>-15.548598666666805</v>
      </c>
      <c r="BK111" s="194">
        <f ca="1">Costs!AY53-Costs!AY62</f>
        <v>-18.787740000000156</v>
      </c>
      <c r="BL111" s="194">
        <f ca="1">Costs!AZ53-Costs!AZ62</f>
        <v>-22.182962222222386</v>
      </c>
      <c r="BM111" s="194">
        <f ca="1">Costs!BA53-Costs!BA62</f>
        <v>-25.734265333333497</v>
      </c>
      <c r="BN111" s="194">
        <f ca="1">Costs!BB53-Costs!BB62</f>
        <v>-29.067055200000141</v>
      </c>
      <c r="BO111" s="194">
        <f ca="1">Costs!BC53-Costs!BC62</f>
        <v>-32.562169191111252</v>
      </c>
      <c r="BP111" s="194">
        <f ca="1">Costs!BD53-Costs!BD62</f>
        <v>-36.21960730666683</v>
      </c>
      <c r="BQ111" s="194">
        <f ca="1">Costs!BE53-Costs!BE62</f>
        <v>-40.039369546666819</v>
      </c>
      <c r="BR111" s="194">
        <f ca="1">Costs!BF53-Costs!BF62</f>
        <v>-44.021455911111218</v>
      </c>
      <c r="BS111" s="194">
        <f ca="1">Costs!BG53-Costs!BG62</f>
        <v>-48.165866400000084</v>
      </c>
      <c r="BT111" s="194">
        <f ca="1">Costs!BH53-Costs!BH62</f>
        <v>-52.472601013333417</v>
      </c>
      <c r="BU111" s="194">
        <f ca="1">Costs!BI53-Costs!BI62</f>
        <v>-56.941659751111217</v>
      </c>
      <c r="BV111" s="194">
        <f ca="1">Costs!BJ53-Costs!BJ62</f>
        <v>-61.573042613333484</v>
      </c>
      <c r="BW111" s="194">
        <f ca="1">Costs!BK53-Costs!BK62</f>
        <v>-66.366749600000048</v>
      </c>
      <c r="BX111" s="194">
        <f ca="1">Costs!BL53-Costs!BL62</f>
        <v>-71.322780711111136</v>
      </c>
      <c r="BY111" s="194">
        <f ca="1">Costs!BM53-Costs!BM62</f>
        <v>-76.441135946666691</v>
      </c>
      <c r="BZ111" s="194">
        <f ca="1">Costs!BN53-Costs!BN62</f>
        <v>-81.332237408000083</v>
      </c>
      <c r="CA111" s="194">
        <f ca="1">Costs!BO53-Costs!BO62</f>
        <v>-86.392155958755666</v>
      </c>
      <c r="CB111" s="194">
        <f ca="1">Costs!BP53-Costs!BP62</f>
        <v>-91.62089159893344</v>
      </c>
      <c r="CC111" s="194">
        <f ca="1">Costs!BQ53-Costs!BQ62</f>
        <v>-97.018444328533519</v>
      </c>
      <c r="CD111" s="194">
        <f ca="1">Costs!BR53-Costs!BR62</f>
        <v>-102.58481414755579</v>
      </c>
      <c r="CE111" s="194">
        <f ca="1">Costs!BS53-Costs!BS62</f>
        <v>-108.32000105600025</v>
      </c>
      <c r="CF111" s="194">
        <f ca="1">Costs!BT53-Costs!BT62</f>
        <v>-114.2240050538669</v>
      </c>
      <c r="CG111" s="194">
        <f ca="1">Costs!BU53-Costs!BU62</f>
        <v>-120.29682614115586</v>
      </c>
      <c r="CH111" s="194">
        <f ca="1">Costs!BV53-Costs!BV62</f>
        <v>-126.53846431786701</v>
      </c>
      <c r="CI111" s="194">
        <f ca="1">Costs!BW53-Costs!BW62</f>
        <v>-132.94891958400035</v>
      </c>
      <c r="CJ111" s="194">
        <f ca="1">Costs!BX53-Costs!BX62</f>
        <v>-139.528191939556</v>
      </c>
      <c r="CK111" s="194">
        <f ca="1">Costs!BY53-Costs!BY62</f>
        <v>-146.27628138453383</v>
      </c>
      <c r="CL111" s="194">
        <f ca="1">Costs!BZ53-Costs!BZ62</f>
        <v>-152.78802690432053</v>
      </c>
      <c r="CM111" s="194">
        <f ca="1">Costs!CA53-Costs!CA62</f>
        <v>-159.47534219710633</v>
      </c>
      <c r="CN111" s="194">
        <f ca="1">Costs!CB53-Costs!CB62</f>
        <v>-166.33822726289122</v>
      </c>
      <c r="CO111" s="194">
        <f ca="1">Costs!CC53-Costs!CC62</f>
        <v>-173.37668210167521</v>
      </c>
      <c r="CP111" s="194">
        <f ca="1">Costs!CD53-Costs!CD62</f>
        <v>-180.5907067134583</v>
      </c>
      <c r="CQ111" s="194">
        <f ca="1">Costs!CE53-Costs!CE62</f>
        <v>-187.9803010982406</v>
      </c>
      <c r="CR111" s="194">
        <f ca="1">Costs!CF53-Costs!CF62</f>
        <v>-195.545465256022</v>
      </c>
      <c r="CS111" s="194">
        <f ca="1">Costs!CG53-Costs!CG62</f>
        <v>-203.28619918680249</v>
      </c>
      <c r="CT111" s="194">
        <f ca="1">Costs!CH53-Costs!CH62</f>
        <v>-211.20250289058208</v>
      </c>
      <c r="CU111" s="194">
        <f ca="1">Costs!CI53-Costs!CI62</f>
        <v>-219.29437636736077</v>
      </c>
      <c r="CV111" s="194">
        <f ca="1">Costs!CJ53-Costs!CJ62</f>
        <v>-227.56181961713855</v>
      </c>
      <c r="CW111" s="194">
        <f ca="1">Costs!CK53-Costs!CK62</f>
        <v>-236.00483263991543</v>
      </c>
      <c r="CX111" s="194">
        <f ca="1">Costs!CL53-Costs!CL62</f>
        <v>-244.20204798049349</v>
      </c>
      <c r="CY111" s="194">
        <f ca="1">Costs!CM53-Costs!CM62</f>
        <v>-252.58185588499066</v>
      </c>
      <c r="CZ111" s="194">
        <f ca="1">Costs!CN53-Costs!CN62</f>
        <v>-261.14425635340694</v>
      </c>
      <c r="DA111" s="194">
        <f ca="1">Costs!CO53-Costs!CO62</f>
        <v>-269.88924938574235</v>
      </c>
      <c r="DB111" s="194">
        <f ca="1">Costs!CP53-Costs!CP62</f>
        <v>-278.81683498199664</v>
      </c>
      <c r="DC111" s="194">
        <f ca="1">Costs!CQ53-Costs!CQ62</f>
        <v>-287.92701314217004</v>
      </c>
      <c r="DD111" s="194">
        <f ca="1">Costs!CR53-Costs!CR62</f>
        <v>-297.21978386626256</v>
      </c>
      <c r="DE111" s="194">
        <f ca="1">Costs!CS53-Costs!CS62</f>
        <v>-306.6951471542742</v>
      </c>
      <c r="DF111" s="194">
        <f ca="1">Costs!CT53-Costs!CT62</f>
        <v>-316.35310300620495</v>
      </c>
      <c r="DG111" s="194">
        <f ca="1">Costs!CU53-Costs!CU62</f>
        <v>-326.19365142205481</v>
      </c>
      <c r="DH111" s="194">
        <f ca="1">Costs!CV53-Costs!CV62</f>
        <v>-336.21679240182357</v>
      </c>
      <c r="DI111" s="194">
        <f ca="1">Costs!CW53-Costs!CW62</f>
        <v>-346.42252594551144</v>
      </c>
      <c r="DJ111" s="194">
        <f ca="1">Costs!CX53-Costs!CX62</f>
        <v>-356.37262989971259</v>
      </c>
      <c r="DK111" s="194">
        <f ca="1">Costs!CY53-Costs!CY62</f>
        <v>-366.51263012038976</v>
      </c>
      <c r="DL111" s="194">
        <f ca="1">Costs!CZ53-Costs!CZ62</f>
        <v>-376.84252660754282</v>
      </c>
      <c r="DM111" s="194">
        <f ca="1">Costs!DA53-Costs!DA62</f>
        <v>-387.36231936117156</v>
      </c>
      <c r="DN111" s="194">
        <f ca="1">Costs!DB53-Costs!DB62</f>
        <v>-398.07200838127619</v>
      </c>
      <c r="DO111" s="194">
        <f ca="1">Costs!DC53-Costs!DC62</f>
        <v>-408.97159366785672</v>
      </c>
      <c r="DP111" s="194">
        <f ca="1">Costs!DD53-Costs!DD62</f>
        <v>-420.06107522091315</v>
      </c>
      <c r="DQ111" s="194">
        <f ca="1">Costs!DE53-Costs!DE62</f>
        <v>-431.34045304044525</v>
      </c>
      <c r="DR111" s="194">
        <f ca="1">Costs!DF53-Costs!DF62</f>
        <v>-442.80972712645325</v>
      </c>
      <c r="DS111" s="194">
        <f ca="1">Costs!DG53-Costs!DG62</f>
        <v>-454.46889747893715</v>
      </c>
      <c r="DT111" s="194">
        <f ca="1">Costs!DH53-Costs!DH62</f>
        <v>-466.31796409789672</v>
      </c>
      <c r="DU111" s="194">
        <f ca="1">Costs!DI53-Costs!DI62</f>
        <v>-478.35692698333219</v>
      </c>
      <c r="DV111" s="194">
        <f ca="1">Costs!DJ53-Costs!DJ62</f>
        <v>-490.13003509570149</v>
      </c>
      <c r="DW111" s="194">
        <f ca="1">Costs!DK53-Costs!DK62</f>
        <v>-502.10063532520553</v>
      </c>
      <c r="DX111" s="194">
        <f ca="1">Costs!DL53-Costs!DL62</f>
        <v>-514.26872767184454</v>
      </c>
      <c r="DY111" s="194">
        <f ca="1">Costs!DM53-Costs!DM62</f>
        <v>-526.63431213561853</v>
      </c>
      <c r="DZ111" s="194">
        <f ca="1">Costs!DN53-Costs!DN62</f>
        <v>-539.19738871652726</v>
      </c>
      <c r="EA111" s="194">
        <f ca="1">Costs!DO53-Costs!DO62</f>
        <v>-551.95795741457096</v>
      </c>
      <c r="EB111" s="194">
        <f ca="1">Costs!DP53-Costs!DP62</f>
        <v>-564.9160182297494</v>
      </c>
      <c r="EC111" s="194">
        <f ca="1">Costs!DQ53-Costs!DQ62</f>
        <v>-578.07157116206281</v>
      </c>
      <c r="ED111" s="194">
        <f ca="1">Costs!DR53-Costs!DR62</f>
        <v>-591.42461621151097</v>
      </c>
      <c r="EE111" s="194">
        <f ca="1">Costs!DS53-Costs!DS62</f>
        <v>-604.97515337809409</v>
      </c>
      <c r="EF111" s="194">
        <f ca="1">Costs!DT53-Costs!DT62</f>
        <v>-618.72318266181219</v>
      </c>
      <c r="EG111" s="194">
        <f ca="1">Costs!DU53-Costs!DU62</f>
        <v>-632.66870406266503</v>
      </c>
    </row>
    <row r="112" spans="1:137" ht="15" customHeight="1">
      <c r="A112" s="21"/>
      <c r="B112" s="21"/>
      <c r="C112" s="361" t="s">
        <v>556</v>
      </c>
      <c r="D112" s="361"/>
      <c r="E112" s="21"/>
      <c r="F112" s="21"/>
      <c r="G112" s="372">
        <f t="shared" ref="G112:P112" ca="1" si="82">G111</f>
        <v>142.27777777777777</v>
      </c>
      <c r="H112" s="372">
        <f ca="1">H111</f>
        <v>262.07861111111112</v>
      </c>
      <c r="I112" s="372">
        <f t="shared" ca="1" si="82"/>
        <v>180.88175555555605</v>
      </c>
      <c r="J112" s="372">
        <f t="shared" ca="1" si="82"/>
        <v>-108.76297422222348</v>
      </c>
      <c r="K112" s="372">
        <f t="shared" ca="1" si="82"/>
        <v>-615.19349319111234</v>
      </c>
      <c r="L112" s="372">
        <f t="shared" ca="1" si="82"/>
        <v>-1347.0812329187588</v>
      </c>
      <c r="M112" s="372">
        <f t="shared" ca="1" si="82"/>
        <v>-2313.444482235514</v>
      </c>
      <c r="N112" s="372">
        <f t="shared" ca="1" si="82"/>
        <v>-3523.6622615249316</v>
      </c>
      <c r="O112" s="372">
        <f t="shared" ca="1" si="82"/>
        <v>-4987.4887519859276</v>
      </c>
      <c r="P112" s="372">
        <f t="shared" ca="1" si="82"/>
        <v>-6715.0683020653623</v>
      </c>
      <c r="Q112" s="21"/>
      <c r="R112" s="375">
        <f ca="1">R111</f>
        <v>2.3333333333333339</v>
      </c>
      <c r="S112" s="375">
        <f t="shared" ref="S112:V112" ca="1" si="83">S111</f>
        <v>4.5277777777777786</v>
      </c>
      <c r="T112" s="375">
        <f t="shared" ca="1" si="83"/>
        <v>6.5833333333333321</v>
      </c>
      <c r="U112" s="375">
        <f t="shared" ca="1" si="83"/>
        <v>8.5</v>
      </c>
      <c r="V112" s="375">
        <f t="shared" ca="1" si="83"/>
        <v>10.277777777777779</v>
      </c>
      <c r="W112" s="375">
        <f t="shared" ref="W112" ca="1" si="84">W111</f>
        <v>11.916666666666671</v>
      </c>
      <c r="X112" s="375">
        <f t="shared" ref="X112" ca="1" si="85">X111</f>
        <v>13.416666666666671</v>
      </c>
      <c r="Y112" s="375">
        <f t="shared" ref="Y112" ca="1" si="86">Y111</f>
        <v>14.777777777777779</v>
      </c>
      <c r="Z112" s="375">
        <f t="shared" ref="Z112" ca="1" si="87">Z111</f>
        <v>16</v>
      </c>
      <c r="AA112" s="375">
        <f t="shared" ref="AA112" ca="1" si="88">AA111</f>
        <v>17.083333333333329</v>
      </c>
      <c r="AB112" s="375">
        <f t="shared" ref="AB112" ca="1" si="89">AB111</f>
        <v>18.027777777777771</v>
      </c>
      <c r="AC112" s="375">
        <f t="shared" ref="AC112" ca="1" si="90">AC111</f>
        <v>18.833333333333329</v>
      </c>
      <c r="AD112" s="375">
        <f t="shared" ref="AD112" ca="1" si="91">AD111</f>
        <v>19.824999999999989</v>
      </c>
      <c r="AE112" s="375">
        <f t="shared" ref="AE112" ca="1" si="92">AE111</f>
        <v>20.672361111111101</v>
      </c>
      <c r="AF112" s="375">
        <f t="shared" ref="AF112" ca="1" si="93">AF111</f>
        <v>21.375416666666652</v>
      </c>
      <c r="AG112" s="375">
        <f t="shared" ref="AG112" ca="1" si="94">AG111</f>
        <v>21.93416666666667</v>
      </c>
      <c r="AH112" s="375">
        <f t="shared" ref="AH112" ca="1" si="95">AH111</f>
        <v>22.348611111111111</v>
      </c>
      <c r="AI112" s="375">
        <f t="shared" ref="AI112" ca="1" si="96">AI111</f>
        <v>22.618750000000006</v>
      </c>
      <c r="AJ112" s="375">
        <f t="shared" ref="AJ112" ca="1" si="97">AJ111</f>
        <v>22.744583333333338</v>
      </c>
      <c r="AK112" s="375">
        <f t="shared" ref="AK112" ca="1" si="98">AK111</f>
        <v>22.726111111111123</v>
      </c>
      <c r="AL112" s="375">
        <f t="shared" ref="AL112" ca="1" si="99">AL111</f>
        <v>22.563333333333333</v>
      </c>
      <c r="AM112" s="375">
        <f t="shared" ref="AM112" ca="1" si="100">AM111</f>
        <v>22.256249999999994</v>
      </c>
      <c r="AN112" s="375">
        <f t="shared" ref="AN112" ca="1" si="101">AN111</f>
        <v>21.804861111111109</v>
      </c>
      <c r="AO112" s="375">
        <f t="shared" ref="AO112" ca="1" si="102">AO111</f>
        <v>21.209166666666675</v>
      </c>
      <c r="AP112" s="375">
        <f t="shared" ref="AP112" ca="1" si="103">AP111</f>
        <v>20.815500000000014</v>
      </c>
      <c r="AQ112" s="375">
        <f t="shared" ref="AQ112" ca="1" si="104">AQ111</f>
        <v>20.271755555555586</v>
      </c>
      <c r="AR112" s="375">
        <f t="shared" ref="AR112" ca="1" si="105">AR111</f>
        <v>19.577933333333391</v>
      </c>
      <c r="AS112" s="375">
        <f t="shared" ref="AS112" ca="1" si="106">AS111</f>
        <v>18.7340333333334</v>
      </c>
      <c r="AT112" s="375">
        <f t="shared" ref="AT112" ca="1" si="107">AT111</f>
        <v>17.740055555555642</v>
      </c>
      <c r="AU112" s="375">
        <f t="shared" ref="AU112" ca="1" si="108">AU111</f>
        <v>16.596000000000089</v>
      </c>
      <c r="AV112" s="375">
        <f t="shared" ref="AV112" ca="1" si="109">AV111</f>
        <v>15.30186666666674</v>
      </c>
      <c r="AW112" s="375">
        <f t="shared" ref="AW112" ca="1" si="110">AW111</f>
        <v>13.857655555555596</v>
      </c>
      <c r="AX112" s="375">
        <f t="shared" ref="AX112" ca="1" si="111">AX111</f>
        <v>12.263366666666684</v>
      </c>
      <c r="AY112" s="375">
        <f t="shared" ref="AY112" ca="1" si="112">AY111</f>
        <v>10.519000000000005</v>
      </c>
      <c r="AZ112" s="375">
        <f t="shared" ref="AZ112" ca="1" si="113">AZ111</f>
        <v>8.6245555555555597</v>
      </c>
      <c r="BA112" s="375">
        <f t="shared" ref="BA112" ca="1" si="114">BA111</f>
        <v>6.5800333333333469</v>
      </c>
      <c r="BB112" s="375">
        <f t="shared" ref="BB112" ca="1" si="115">BB111</f>
        <v>4.745619999999974</v>
      </c>
      <c r="BC112" s="375">
        <f t="shared" ref="BC112" ca="1" si="116">BC111</f>
        <v>2.7551257777777209</v>
      </c>
      <c r="BD112" s="375">
        <f t="shared" ref="BD112" ca="1" si="117">BD111</f>
        <v>0.60855066666658786</v>
      </c>
      <c r="BE112" s="375">
        <f t="shared" ref="BE112" ca="1" si="118">BE111</f>
        <v>-1.6941053333334253</v>
      </c>
      <c r="BF112" s="375">
        <f t="shared" ref="BF112" ca="1" si="119">BF111</f>
        <v>-4.1528422222223185</v>
      </c>
      <c r="BG112" s="375">
        <f t="shared" ref="BG112" ca="1" si="120">BG111</f>
        <v>-6.7676600000000917</v>
      </c>
      <c r="BH112" s="375">
        <f t="shared" ref="BH112" ca="1" si="121">BH111</f>
        <v>-9.538558666666745</v>
      </c>
      <c r="BI112" s="375">
        <f t="shared" ref="BI112" ca="1" si="122">BI111</f>
        <v>-12.465538222222335</v>
      </c>
      <c r="BJ112" s="375">
        <f t="shared" ref="BJ112" ca="1" si="123">BJ111</f>
        <v>-15.548598666666805</v>
      </c>
      <c r="BK112" s="375">
        <f t="shared" ref="BK112" ca="1" si="124">BK111</f>
        <v>-18.787740000000156</v>
      </c>
      <c r="BL112" s="375">
        <f t="shared" ref="BL112" ca="1" si="125">BL111</f>
        <v>-22.182962222222386</v>
      </c>
      <c r="BM112" s="375">
        <f t="shared" ref="BM112" ca="1" si="126">BM111</f>
        <v>-25.734265333333497</v>
      </c>
      <c r="BN112" s="375">
        <f t="shared" ref="BN112" ca="1" si="127">BN111</f>
        <v>-29.067055200000141</v>
      </c>
      <c r="BO112" s="375">
        <f t="shared" ref="BO112" ca="1" si="128">BO111</f>
        <v>-32.562169191111252</v>
      </c>
      <c r="BP112" s="375">
        <f t="shared" ref="BP112" ca="1" si="129">BP111</f>
        <v>-36.21960730666683</v>
      </c>
      <c r="BQ112" s="375">
        <f t="shared" ref="BQ112" ca="1" si="130">BQ111</f>
        <v>-40.039369546666819</v>
      </c>
      <c r="BR112" s="375">
        <f t="shared" ref="BR112" ca="1" si="131">BR111</f>
        <v>-44.021455911111218</v>
      </c>
      <c r="BS112" s="375">
        <f t="shared" ref="BS112" ca="1" si="132">BS111</f>
        <v>-48.165866400000084</v>
      </c>
      <c r="BT112" s="375">
        <f t="shared" ref="BT112" ca="1" si="133">BT111</f>
        <v>-52.472601013333417</v>
      </c>
      <c r="BU112" s="375">
        <f t="shared" ref="BU112" ca="1" si="134">BU111</f>
        <v>-56.941659751111217</v>
      </c>
      <c r="BV112" s="375">
        <f t="shared" ref="BV112" ca="1" si="135">BV111</f>
        <v>-61.573042613333484</v>
      </c>
      <c r="BW112" s="375">
        <f t="shared" ref="BW112" ca="1" si="136">BW111</f>
        <v>-66.366749600000048</v>
      </c>
      <c r="BX112" s="375">
        <f t="shared" ref="BX112" ca="1" si="137">BX111</f>
        <v>-71.322780711111136</v>
      </c>
      <c r="BY112" s="375">
        <f t="shared" ref="BY112" ca="1" si="138">BY111</f>
        <v>-76.441135946666691</v>
      </c>
      <c r="BZ112" s="375">
        <f t="shared" ref="BZ112" ca="1" si="139">BZ111</f>
        <v>-81.332237408000083</v>
      </c>
      <c r="CA112" s="375">
        <f t="shared" ref="CA112" ca="1" si="140">CA111</f>
        <v>-86.392155958755666</v>
      </c>
      <c r="CB112" s="375">
        <f t="shared" ref="CB112" ca="1" si="141">CB111</f>
        <v>-91.62089159893344</v>
      </c>
      <c r="CC112" s="375">
        <f t="shared" ref="CC112" ca="1" si="142">CC111</f>
        <v>-97.018444328533519</v>
      </c>
      <c r="CD112" s="375">
        <f t="shared" ref="CD112" ca="1" si="143">CD111</f>
        <v>-102.58481414755579</v>
      </c>
      <c r="CE112" s="375">
        <f t="shared" ref="CE112" ca="1" si="144">CE111</f>
        <v>-108.32000105600025</v>
      </c>
      <c r="CF112" s="375">
        <f t="shared" ref="CF112" ca="1" si="145">CF111</f>
        <v>-114.2240050538669</v>
      </c>
      <c r="CG112" s="375">
        <f t="shared" ref="CG112" ca="1" si="146">CG111</f>
        <v>-120.29682614115586</v>
      </c>
      <c r="CH112" s="375">
        <f t="shared" ref="CH112" ca="1" si="147">CH111</f>
        <v>-126.53846431786701</v>
      </c>
      <c r="CI112" s="375">
        <f t="shared" ref="CI112" ca="1" si="148">CI111</f>
        <v>-132.94891958400035</v>
      </c>
      <c r="CJ112" s="375">
        <f t="shared" ref="CJ112" ca="1" si="149">CJ111</f>
        <v>-139.528191939556</v>
      </c>
      <c r="CK112" s="375">
        <f t="shared" ref="CK112" ca="1" si="150">CK111</f>
        <v>-146.27628138453383</v>
      </c>
      <c r="CL112" s="375">
        <f t="shared" ref="CL112" ca="1" si="151">CL111</f>
        <v>-152.78802690432053</v>
      </c>
      <c r="CM112" s="375">
        <f t="shared" ref="CM112" ca="1" si="152">CM111</f>
        <v>-159.47534219710633</v>
      </c>
      <c r="CN112" s="375">
        <f t="shared" ref="CN112" ca="1" si="153">CN111</f>
        <v>-166.33822726289122</v>
      </c>
      <c r="CO112" s="375">
        <f t="shared" ref="CO112" ca="1" si="154">CO111</f>
        <v>-173.37668210167521</v>
      </c>
      <c r="CP112" s="375">
        <f t="shared" ref="CP112" ca="1" si="155">CP111</f>
        <v>-180.5907067134583</v>
      </c>
      <c r="CQ112" s="375">
        <f t="shared" ref="CQ112" ca="1" si="156">CQ111</f>
        <v>-187.9803010982406</v>
      </c>
      <c r="CR112" s="375">
        <f t="shared" ref="CR112" ca="1" si="157">CR111</f>
        <v>-195.545465256022</v>
      </c>
      <c r="CS112" s="375">
        <f t="shared" ref="CS112" ca="1" si="158">CS111</f>
        <v>-203.28619918680249</v>
      </c>
      <c r="CT112" s="375">
        <f t="shared" ref="CT112" ca="1" si="159">CT111</f>
        <v>-211.20250289058208</v>
      </c>
      <c r="CU112" s="375">
        <f t="shared" ref="CU112" ca="1" si="160">CU111</f>
        <v>-219.29437636736077</v>
      </c>
      <c r="CV112" s="375">
        <f t="shared" ref="CV112" ca="1" si="161">CV111</f>
        <v>-227.56181961713855</v>
      </c>
      <c r="CW112" s="375">
        <f t="shared" ref="CW112" ca="1" si="162">CW111</f>
        <v>-236.00483263991543</v>
      </c>
      <c r="CX112" s="375">
        <f t="shared" ref="CX112" ca="1" si="163">CX111</f>
        <v>-244.20204798049349</v>
      </c>
      <c r="CY112" s="375">
        <f t="shared" ref="CY112" ca="1" si="164">CY111</f>
        <v>-252.58185588499066</v>
      </c>
      <c r="CZ112" s="375">
        <f t="shared" ref="CZ112" ca="1" si="165">CZ111</f>
        <v>-261.14425635340694</v>
      </c>
      <c r="DA112" s="375">
        <f t="shared" ref="DA112" ca="1" si="166">DA111</f>
        <v>-269.88924938574235</v>
      </c>
      <c r="DB112" s="375">
        <f t="shared" ref="DB112" ca="1" si="167">DB111</f>
        <v>-278.81683498199664</v>
      </c>
      <c r="DC112" s="375">
        <f t="shared" ref="DC112" ca="1" si="168">DC111</f>
        <v>-287.92701314217004</v>
      </c>
      <c r="DD112" s="375">
        <f t="shared" ref="DD112" ca="1" si="169">DD111</f>
        <v>-297.21978386626256</v>
      </c>
      <c r="DE112" s="375">
        <f t="shared" ref="DE112" ca="1" si="170">DE111</f>
        <v>-306.6951471542742</v>
      </c>
      <c r="DF112" s="375">
        <f t="shared" ref="DF112" ca="1" si="171">DF111</f>
        <v>-316.35310300620495</v>
      </c>
      <c r="DG112" s="375">
        <f t="shared" ref="DG112" ca="1" si="172">DG111</f>
        <v>-326.19365142205481</v>
      </c>
      <c r="DH112" s="375">
        <f t="shared" ref="DH112" ca="1" si="173">DH111</f>
        <v>-336.21679240182357</v>
      </c>
      <c r="DI112" s="375">
        <f t="shared" ref="DI112" ca="1" si="174">DI111</f>
        <v>-346.42252594551144</v>
      </c>
      <c r="DJ112" s="375">
        <f t="shared" ref="DJ112" ca="1" si="175">DJ111</f>
        <v>-356.37262989971259</v>
      </c>
      <c r="DK112" s="375">
        <f t="shared" ref="DK112" ca="1" si="176">DK111</f>
        <v>-366.51263012038976</v>
      </c>
      <c r="DL112" s="375">
        <f t="shared" ref="DL112" ca="1" si="177">DL111</f>
        <v>-376.84252660754282</v>
      </c>
      <c r="DM112" s="375">
        <f t="shared" ref="DM112" ca="1" si="178">DM111</f>
        <v>-387.36231936117156</v>
      </c>
      <c r="DN112" s="375">
        <f t="shared" ref="DN112" ca="1" si="179">DN111</f>
        <v>-398.07200838127619</v>
      </c>
      <c r="DO112" s="375">
        <f t="shared" ref="DO112" ca="1" si="180">DO111</f>
        <v>-408.97159366785672</v>
      </c>
      <c r="DP112" s="375">
        <f t="shared" ref="DP112" ca="1" si="181">DP111</f>
        <v>-420.06107522091315</v>
      </c>
      <c r="DQ112" s="375">
        <f t="shared" ref="DQ112" ca="1" si="182">DQ111</f>
        <v>-431.34045304044525</v>
      </c>
      <c r="DR112" s="375">
        <f t="shared" ref="DR112" ca="1" si="183">DR111</f>
        <v>-442.80972712645325</v>
      </c>
      <c r="DS112" s="375">
        <f t="shared" ref="DS112" ca="1" si="184">DS111</f>
        <v>-454.46889747893715</v>
      </c>
      <c r="DT112" s="375">
        <f t="shared" ref="DT112" ca="1" si="185">DT111</f>
        <v>-466.31796409789672</v>
      </c>
      <c r="DU112" s="375">
        <f t="shared" ref="DU112" ca="1" si="186">DU111</f>
        <v>-478.35692698333219</v>
      </c>
      <c r="DV112" s="375">
        <f t="shared" ref="DV112" ca="1" si="187">DV111</f>
        <v>-490.13003509570149</v>
      </c>
      <c r="DW112" s="375">
        <f t="shared" ref="DW112" ca="1" si="188">DW111</f>
        <v>-502.10063532520553</v>
      </c>
      <c r="DX112" s="375">
        <f t="shared" ref="DX112" ca="1" si="189">DX111</f>
        <v>-514.26872767184454</v>
      </c>
      <c r="DY112" s="375">
        <f t="shared" ref="DY112" ca="1" si="190">DY111</f>
        <v>-526.63431213561853</v>
      </c>
      <c r="DZ112" s="375">
        <f t="shared" ref="DZ112" ca="1" si="191">DZ111</f>
        <v>-539.19738871652726</v>
      </c>
      <c r="EA112" s="375">
        <f t="shared" ref="EA112" ca="1" si="192">EA111</f>
        <v>-551.95795741457096</v>
      </c>
      <c r="EB112" s="375">
        <f t="shared" ref="EB112" ca="1" si="193">EB111</f>
        <v>-564.9160182297494</v>
      </c>
      <c r="EC112" s="375">
        <f t="shared" ref="EC112" ca="1" si="194">EC111</f>
        <v>-578.07157116206281</v>
      </c>
      <c r="ED112" s="375">
        <f t="shared" ref="ED112" ca="1" si="195">ED111</f>
        <v>-591.42461621151097</v>
      </c>
      <c r="EE112" s="375">
        <f t="shared" ref="EE112" ca="1" si="196">EE111</f>
        <v>-604.97515337809409</v>
      </c>
      <c r="EF112" s="375">
        <f t="shared" ref="EF112" ca="1" si="197">EF111</f>
        <v>-618.72318266181219</v>
      </c>
      <c r="EG112" s="375">
        <f t="shared" ref="EG112" ca="1" si="198">EG111</f>
        <v>-632.66870406266503</v>
      </c>
    </row>
    <row r="113" spans="1:137" ht="15" customHeight="1">
      <c r="A113" s="21"/>
      <c r="B113" s="21"/>
      <c r="C113" s="363"/>
      <c r="D113" s="363"/>
      <c r="E113" s="21"/>
      <c r="F113" s="21"/>
      <c r="G113" s="369"/>
      <c r="H113" s="369"/>
      <c r="I113" s="369"/>
      <c r="J113" s="369"/>
      <c r="K113" s="369"/>
      <c r="L113" s="369"/>
      <c r="M113" s="369"/>
      <c r="N113" s="369"/>
      <c r="O113" s="369"/>
      <c r="P113" s="369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  <c r="DC113" s="21"/>
      <c r="DD113" s="21"/>
      <c r="DE113" s="21"/>
      <c r="DF113" s="21"/>
      <c r="DG113" s="21"/>
      <c r="DH113" s="21"/>
      <c r="DI113" s="21"/>
      <c r="DJ113" s="21"/>
      <c r="DK113" s="21"/>
      <c r="DL113" s="21"/>
      <c r="DM113" s="21"/>
      <c r="DN113" s="21"/>
      <c r="DO113" s="21"/>
      <c r="DP113" s="21"/>
      <c r="DQ113" s="21"/>
      <c r="DR113" s="21"/>
      <c r="DS113" s="21"/>
      <c r="DT113" s="21"/>
      <c r="DU113" s="21"/>
      <c r="DV113" s="21"/>
      <c r="DW113" s="21"/>
      <c r="DX113" s="21"/>
      <c r="DY113" s="21"/>
      <c r="DZ113" s="21"/>
      <c r="EA113" s="21"/>
      <c r="EB113" s="21"/>
      <c r="EC113" s="21"/>
      <c r="ED113" s="21"/>
      <c r="EE113" s="21"/>
      <c r="EF113" s="21"/>
      <c r="EG113" s="21"/>
    </row>
    <row r="114" spans="1:137" ht="15" customHeight="1">
      <c r="A114" s="21"/>
      <c r="B114" s="21"/>
      <c r="C114" s="361" t="s">
        <v>557</v>
      </c>
      <c r="D114" s="361"/>
      <c r="E114" s="21"/>
      <c r="F114" s="21"/>
      <c r="G114" s="369"/>
      <c r="H114" s="369"/>
      <c r="I114" s="369"/>
      <c r="J114" s="369"/>
      <c r="K114" s="369"/>
      <c r="L114" s="369"/>
      <c r="M114" s="369"/>
      <c r="N114" s="369"/>
      <c r="O114" s="369"/>
      <c r="P114" s="369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  <c r="DC114" s="21"/>
      <c r="DD114" s="21"/>
      <c r="DE114" s="21"/>
      <c r="DF114" s="21"/>
      <c r="DG114" s="21"/>
      <c r="DH114" s="21"/>
      <c r="DI114" s="21"/>
      <c r="DJ114" s="21"/>
      <c r="DK114" s="21"/>
      <c r="DL114" s="21"/>
      <c r="DM114" s="21"/>
      <c r="DN114" s="21"/>
      <c r="DO114" s="21"/>
      <c r="DP114" s="21"/>
      <c r="DQ114" s="21"/>
      <c r="DR114" s="21"/>
      <c r="DS114" s="21"/>
      <c r="DT114" s="21"/>
      <c r="DU114" s="21"/>
      <c r="DV114" s="21"/>
      <c r="DW114" s="21"/>
      <c r="DX114" s="21"/>
      <c r="DY114" s="21"/>
      <c r="DZ114" s="21"/>
      <c r="EA114" s="21"/>
      <c r="EB114" s="21"/>
      <c r="EC114" s="21"/>
      <c r="ED114" s="21"/>
      <c r="EE114" s="21"/>
      <c r="EF114" s="21"/>
      <c r="EG114" s="21"/>
    </row>
    <row r="115" spans="1:137" ht="12.75" customHeight="1">
      <c r="A115" s="21"/>
      <c r="B115" s="121"/>
      <c r="C115" s="362" t="s">
        <v>368</v>
      </c>
      <c r="D115" s="362"/>
      <c r="E115" s="121"/>
      <c r="F115" s="121"/>
      <c r="G115" s="369">
        <f t="shared" ref="G115:P117" ca="1" si="199">SUMIF($R$6:$EG$6,G$6,$R115:$EG115)</f>
        <v>0</v>
      </c>
      <c r="H115" s="369">
        <f t="shared" ca="1" si="199"/>
        <v>0</v>
      </c>
      <c r="I115" s="369">
        <f t="shared" ca="1" si="199"/>
        <v>0</v>
      </c>
      <c r="J115" s="369">
        <f t="shared" ca="1" si="199"/>
        <v>0</v>
      </c>
      <c r="K115" s="369">
        <f t="shared" ca="1" si="199"/>
        <v>0</v>
      </c>
      <c r="L115" s="369">
        <f t="shared" ca="1" si="199"/>
        <v>0</v>
      </c>
      <c r="M115" s="369">
        <f t="shared" ca="1" si="199"/>
        <v>0</v>
      </c>
      <c r="N115" s="369">
        <f t="shared" ca="1" si="199"/>
        <v>0</v>
      </c>
      <c r="O115" s="369">
        <f t="shared" ca="1" si="199"/>
        <v>0</v>
      </c>
      <c r="P115" s="369">
        <f t="shared" ca="1" si="199"/>
        <v>0</v>
      </c>
      <c r="Q115" s="121"/>
      <c r="R115" s="369">
        <f ca="1">WorkCap!F11</f>
        <v>0</v>
      </c>
      <c r="S115" s="369">
        <f ca="1">WorkCap!G11</f>
        <v>0</v>
      </c>
      <c r="T115" s="369">
        <f ca="1">WorkCap!H11</f>
        <v>0</v>
      </c>
      <c r="U115" s="369">
        <f ca="1">WorkCap!I11</f>
        <v>0</v>
      </c>
      <c r="V115" s="369">
        <f ca="1">WorkCap!J11</f>
        <v>0</v>
      </c>
      <c r="W115" s="369">
        <f ca="1">WorkCap!K11</f>
        <v>0</v>
      </c>
      <c r="X115" s="369">
        <f ca="1">WorkCap!L11</f>
        <v>0</v>
      </c>
      <c r="Y115" s="369">
        <f ca="1">WorkCap!M11</f>
        <v>0</v>
      </c>
      <c r="Z115" s="369">
        <f ca="1">WorkCap!N11</f>
        <v>0</v>
      </c>
      <c r="AA115" s="369">
        <f ca="1">WorkCap!O11</f>
        <v>0</v>
      </c>
      <c r="AB115" s="369">
        <f ca="1">WorkCap!P11</f>
        <v>0</v>
      </c>
      <c r="AC115" s="369">
        <f ca="1">WorkCap!Q11</f>
        <v>0</v>
      </c>
      <c r="AD115" s="369">
        <f ca="1">WorkCap!R11</f>
        <v>0</v>
      </c>
      <c r="AE115" s="369">
        <f ca="1">WorkCap!S11</f>
        <v>0</v>
      </c>
      <c r="AF115" s="369">
        <f ca="1">WorkCap!T11</f>
        <v>0</v>
      </c>
      <c r="AG115" s="369">
        <f ca="1">WorkCap!U11</f>
        <v>0</v>
      </c>
      <c r="AH115" s="369">
        <f ca="1">WorkCap!V11</f>
        <v>0</v>
      </c>
      <c r="AI115" s="369">
        <f ca="1">WorkCap!W11</f>
        <v>0</v>
      </c>
      <c r="AJ115" s="369">
        <f ca="1">WorkCap!X11</f>
        <v>0</v>
      </c>
      <c r="AK115" s="369">
        <f ca="1">WorkCap!Y11</f>
        <v>0</v>
      </c>
      <c r="AL115" s="369">
        <f ca="1">WorkCap!Z11</f>
        <v>0</v>
      </c>
      <c r="AM115" s="369">
        <f ca="1">WorkCap!AA11</f>
        <v>0</v>
      </c>
      <c r="AN115" s="369">
        <f ca="1">WorkCap!AB11</f>
        <v>0</v>
      </c>
      <c r="AO115" s="369">
        <f ca="1">WorkCap!AC11</f>
        <v>0</v>
      </c>
      <c r="AP115" s="369">
        <f ca="1">WorkCap!AD11</f>
        <v>0</v>
      </c>
      <c r="AQ115" s="369">
        <f ca="1">WorkCap!AE11</f>
        <v>0</v>
      </c>
      <c r="AR115" s="369">
        <f ca="1">WorkCap!AF11</f>
        <v>0</v>
      </c>
      <c r="AS115" s="369">
        <f ca="1">WorkCap!AG11</f>
        <v>0</v>
      </c>
      <c r="AT115" s="369">
        <f ca="1">WorkCap!AH11</f>
        <v>0</v>
      </c>
      <c r="AU115" s="369">
        <f ca="1">WorkCap!AI11</f>
        <v>0</v>
      </c>
      <c r="AV115" s="369">
        <f ca="1">WorkCap!AJ11</f>
        <v>0</v>
      </c>
      <c r="AW115" s="369">
        <f ca="1">WorkCap!AK11</f>
        <v>0</v>
      </c>
      <c r="AX115" s="369">
        <f ca="1">WorkCap!AL11</f>
        <v>0</v>
      </c>
      <c r="AY115" s="369">
        <f ca="1">WorkCap!AM11</f>
        <v>0</v>
      </c>
      <c r="AZ115" s="369">
        <f ca="1">WorkCap!AN11</f>
        <v>0</v>
      </c>
      <c r="BA115" s="369">
        <f ca="1">WorkCap!AO11</f>
        <v>0</v>
      </c>
      <c r="BB115" s="369">
        <f ca="1">WorkCap!AP11</f>
        <v>0</v>
      </c>
      <c r="BC115" s="369">
        <f ca="1">WorkCap!AQ11</f>
        <v>0</v>
      </c>
      <c r="BD115" s="369">
        <f ca="1">WorkCap!AR11</f>
        <v>0</v>
      </c>
      <c r="BE115" s="369">
        <f ca="1">WorkCap!AS11</f>
        <v>0</v>
      </c>
      <c r="BF115" s="369">
        <f ca="1">WorkCap!AT11</f>
        <v>0</v>
      </c>
      <c r="BG115" s="369">
        <f ca="1">WorkCap!AU11</f>
        <v>0</v>
      </c>
      <c r="BH115" s="369">
        <f ca="1">WorkCap!AV11</f>
        <v>0</v>
      </c>
      <c r="BI115" s="369">
        <f ca="1">WorkCap!AW11</f>
        <v>0</v>
      </c>
      <c r="BJ115" s="369">
        <f ca="1">WorkCap!AX11</f>
        <v>0</v>
      </c>
      <c r="BK115" s="369">
        <f ca="1">WorkCap!AY11</f>
        <v>0</v>
      </c>
      <c r="BL115" s="369">
        <f ca="1">WorkCap!AZ11</f>
        <v>0</v>
      </c>
      <c r="BM115" s="369">
        <f ca="1">WorkCap!BA11</f>
        <v>0</v>
      </c>
      <c r="BN115" s="369">
        <f ca="1">WorkCap!BB11</f>
        <v>0</v>
      </c>
      <c r="BO115" s="369">
        <f ca="1">WorkCap!BC11</f>
        <v>0</v>
      </c>
      <c r="BP115" s="369">
        <f ca="1">WorkCap!BD11</f>
        <v>0</v>
      </c>
      <c r="BQ115" s="369">
        <f ca="1">WorkCap!BE11</f>
        <v>0</v>
      </c>
      <c r="BR115" s="369">
        <f ca="1">WorkCap!BF11</f>
        <v>0</v>
      </c>
      <c r="BS115" s="369">
        <f ca="1">WorkCap!BG11</f>
        <v>0</v>
      </c>
      <c r="BT115" s="369">
        <f ca="1">WorkCap!BH11</f>
        <v>0</v>
      </c>
      <c r="BU115" s="369">
        <f ca="1">WorkCap!BI11</f>
        <v>0</v>
      </c>
      <c r="BV115" s="369">
        <f ca="1">WorkCap!BJ11</f>
        <v>0</v>
      </c>
      <c r="BW115" s="369">
        <f ca="1">WorkCap!BK11</f>
        <v>0</v>
      </c>
      <c r="BX115" s="369">
        <f ca="1">WorkCap!BL11</f>
        <v>0</v>
      </c>
      <c r="BY115" s="369">
        <f ca="1">WorkCap!BM11</f>
        <v>0</v>
      </c>
      <c r="BZ115" s="369">
        <f ca="1">WorkCap!BN11</f>
        <v>0</v>
      </c>
      <c r="CA115" s="369">
        <f ca="1">WorkCap!BO11</f>
        <v>0</v>
      </c>
      <c r="CB115" s="369">
        <f ca="1">WorkCap!BP11</f>
        <v>0</v>
      </c>
      <c r="CC115" s="369">
        <f ca="1">WorkCap!BQ11</f>
        <v>0</v>
      </c>
      <c r="CD115" s="369">
        <f ca="1">WorkCap!BR11</f>
        <v>0</v>
      </c>
      <c r="CE115" s="369">
        <f ca="1">WorkCap!BS11</f>
        <v>0</v>
      </c>
      <c r="CF115" s="369">
        <f ca="1">WorkCap!BT11</f>
        <v>0</v>
      </c>
      <c r="CG115" s="369">
        <f ca="1">WorkCap!BU11</f>
        <v>0</v>
      </c>
      <c r="CH115" s="369">
        <f ca="1">WorkCap!BV11</f>
        <v>0</v>
      </c>
      <c r="CI115" s="369">
        <f ca="1">WorkCap!BW11</f>
        <v>0</v>
      </c>
      <c r="CJ115" s="369">
        <f ca="1">WorkCap!BX11</f>
        <v>0</v>
      </c>
      <c r="CK115" s="369">
        <f ca="1">WorkCap!BY11</f>
        <v>0</v>
      </c>
      <c r="CL115" s="369">
        <f ca="1">WorkCap!BZ11</f>
        <v>0</v>
      </c>
      <c r="CM115" s="369">
        <f ca="1">WorkCap!CA11</f>
        <v>0</v>
      </c>
      <c r="CN115" s="369">
        <f ca="1">WorkCap!CB11</f>
        <v>0</v>
      </c>
      <c r="CO115" s="369">
        <f ca="1">WorkCap!CC11</f>
        <v>0</v>
      </c>
      <c r="CP115" s="369">
        <f ca="1">WorkCap!CD11</f>
        <v>0</v>
      </c>
      <c r="CQ115" s="369">
        <f ca="1">WorkCap!CE11</f>
        <v>0</v>
      </c>
      <c r="CR115" s="369">
        <f ca="1">WorkCap!CF11</f>
        <v>0</v>
      </c>
      <c r="CS115" s="369">
        <f ca="1">WorkCap!CG11</f>
        <v>0</v>
      </c>
      <c r="CT115" s="369">
        <f ca="1">WorkCap!CH11</f>
        <v>0</v>
      </c>
      <c r="CU115" s="369">
        <f ca="1">WorkCap!CI11</f>
        <v>0</v>
      </c>
      <c r="CV115" s="369">
        <f ca="1">WorkCap!CJ11</f>
        <v>0</v>
      </c>
      <c r="CW115" s="369">
        <f ca="1">WorkCap!CK11</f>
        <v>0</v>
      </c>
      <c r="CX115" s="369">
        <f ca="1">WorkCap!CL11</f>
        <v>0</v>
      </c>
      <c r="CY115" s="369">
        <f ca="1">WorkCap!CM11</f>
        <v>0</v>
      </c>
      <c r="CZ115" s="369">
        <f ca="1">WorkCap!CN11</f>
        <v>0</v>
      </c>
      <c r="DA115" s="369">
        <f ca="1">WorkCap!CO11</f>
        <v>0</v>
      </c>
      <c r="DB115" s="369">
        <f ca="1">WorkCap!CP11</f>
        <v>0</v>
      </c>
      <c r="DC115" s="369">
        <f ca="1">WorkCap!CQ11</f>
        <v>0</v>
      </c>
      <c r="DD115" s="369">
        <f ca="1">WorkCap!CR11</f>
        <v>0</v>
      </c>
      <c r="DE115" s="369">
        <f ca="1">WorkCap!CS11</f>
        <v>0</v>
      </c>
      <c r="DF115" s="369">
        <f ca="1">WorkCap!CT11</f>
        <v>0</v>
      </c>
      <c r="DG115" s="369">
        <f ca="1">WorkCap!CU11</f>
        <v>0</v>
      </c>
      <c r="DH115" s="369">
        <f ca="1">WorkCap!CV11</f>
        <v>0</v>
      </c>
      <c r="DI115" s="369">
        <f ca="1">WorkCap!CW11</f>
        <v>0</v>
      </c>
      <c r="DJ115" s="369">
        <f ca="1">WorkCap!CX11</f>
        <v>0</v>
      </c>
      <c r="DK115" s="369">
        <f ca="1">WorkCap!CY11</f>
        <v>0</v>
      </c>
      <c r="DL115" s="369">
        <f ca="1">WorkCap!CZ11</f>
        <v>0</v>
      </c>
      <c r="DM115" s="369">
        <f ca="1">WorkCap!DA11</f>
        <v>0</v>
      </c>
      <c r="DN115" s="369">
        <f ca="1">WorkCap!DB11</f>
        <v>0</v>
      </c>
      <c r="DO115" s="369">
        <f ca="1">WorkCap!DC11</f>
        <v>0</v>
      </c>
      <c r="DP115" s="369">
        <f ca="1">WorkCap!DD11</f>
        <v>0</v>
      </c>
      <c r="DQ115" s="369">
        <f ca="1">WorkCap!DE11</f>
        <v>0</v>
      </c>
      <c r="DR115" s="369">
        <f ca="1">WorkCap!DF11</f>
        <v>0</v>
      </c>
      <c r="DS115" s="369">
        <f ca="1">WorkCap!DG11</f>
        <v>0</v>
      </c>
      <c r="DT115" s="369">
        <f ca="1">WorkCap!DH11</f>
        <v>0</v>
      </c>
      <c r="DU115" s="369">
        <f ca="1">WorkCap!DI11</f>
        <v>0</v>
      </c>
      <c r="DV115" s="369">
        <f ca="1">WorkCap!DJ11</f>
        <v>0</v>
      </c>
      <c r="DW115" s="369">
        <f ca="1">WorkCap!DK11</f>
        <v>0</v>
      </c>
      <c r="DX115" s="369">
        <f ca="1">WorkCap!DL11</f>
        <v>0</v>
      </c>
      <c r="DY115" s="369">
        <f ca="1">WorkCap!DM11</f>
        <v>0</v>
      </c>
      <c r="DZ115" s="369">
        <f ca="1">WorkCap!DN11</f>
        <v>0</v>
      </c>
      <c r="EA115" s="369">
        <f ca="1">WorkCap!DO11</f>
        <v>0</v>
      </c>
      <c r="EB115" s="369">
        <f ca="1">WorkCap!DP11</f>
        <v>0</v>
      </c>
      <c r="EC115" s="369">
        <f ca="1">WorkCap!DQ11</f>
        <v>0</v>
      </c>
      <c r="ED115" s="369">
        <f ca="1">WorkCap!DR11</f>
        <v>0</v>
      </c>
      <c r="EE115" s="369">
        <f ca="1">WorkCap!DS11</f>
        <v>0</v>
      </c>
      <c r="EF115" s="369">
        <f ca="1">WorkCap!DT11</f>
        <v>0</v>
      </c>
      <c r="EG115" s="369">
        <f ca="1">WorkCap!DU11</f>
        <v>0</v>
      </c>
    </row>
    <row r="116" spans="1:137" ht="12.75" customHeight="1">
      <c r="A116" s="21"/>
      <c r="B116" s="121"/>
      <c r="C116" s="362" t="s">
        <v>367</v>
      </c>
      <c r="D116" s="362"/>
      <c r="E116" s="121"/>
      <c r="F116" s="121"/>
      <c r="G116" s="369">
        <f t="shared" ca="1" si="199"/>
        <v>0</v>
      </c>
      <c r="H116" s="369">
        <f t="shared" ca="1" si="199"/>
        <v>0</v>
      </c>
      <c r="I116" s="369">
        <f t="shared" ca="1" si="199"/>
        <v>0</v>
      </c>
      <c r="J116" s="369">
        <f t="shared" ca="1" si="199"/>
        <v>0</v>
      </c>
      <c r="K116" s="369">
        <f t="shared" ca="1" si="199"/>
        <v>0</v>
      </c>
      <c r="L116" s="369">
        <f t="shared" ca="1" si="199"/>
        <v>0</v>
      </c>
      <c r="M116" s="369">
        <f t="shared" ca="1" si="199"/>
        <v>0</v>
      </c>
      <c r="N116" s="369">
        <f t="shared" ca="1" si="199"/>
        <v>0</v>
      </c>
      <c r="O116" s="369">
        <f t="shared" ca="1" si="199"/>
        <v>0</v>
      </c>
      <c r="P116" s="369">
        <f t="shared" ca="1" si="199"/>
        <v>0</v>
      </c>
      <c r="Q116" s="121"/>
      <c r="R116" s="369">
        <f ca="1">WorkCap!F10</f>
        <v>0</v>
      </c>
      <c r="S116" s="369">
        <f ca="1">WorkCap!G10</f>
        <v>0</v>
      </c>
      <c r="T116" s="369">
        <f ca="1">WorkCap!H10</f>
        <v>0</v>
      </c>
      <c r="U116" s="369">
        <f ca="1">WorkCap!I10</f>
        <v>0</v>
      </c>
      <c r="V116" s="369">
        <f ca="1">WorkCap!J10</f>
        <v>0</v>
      </c>
      <c r="W116" s="369">
        <f ca="1">WorkCap!K10</f>
        <v>0</v>
      </c>
      <c r="X116" s="369">
        <f ca="1">WorkCap!L10</f>
        <v>0</v>
      </c>
      <c r="Y116" s="369">
        <f ca="1">WorkCap!M10</f>
        <v>0</v>
      </c>
      <c r="Z116" s="369">
        <f ca="1">WorkCap!N10</f>
        <v>0</v>
      </c>
      <c r="AA116" s="369">
        <f ca="1">WorkCap!O10</f>
        <v>0</v>
      </c>
      <c r="AB116" s="369">
        <f ca="1">WorkCap!P10</f>
        <v>0</v>
      </c>
      <c r="AC116" s="369">
        <f ca="1">WorkCap!Q10</f>
        <v>0</v>
      </c>
      <c r="AD116" s="369">
        <f ca="1">WorkCap!R10</f>
        <v>0</v>
      </c>
      <c r="AE116" s="369">
        <f ca="1">WorkCap!S10</f>
        <v>0</v>
      </c>
      <c r="AF116" s="369">
        <f ca="1">WorkCap!T10</f>
        <v>0</v>
      </c>
      <c r="AG116" s="369">
        <f ca="1">WorkCap!U10</f>
        <v>0</v>
      </c>
      <c r="AH116" s="369">
        <f ca="1">WorkCap!V10</f>
        <v>0</v>
      </c>
      <c r="AI116" s="369">
        <f ca="1">WorkCap!W10</f>
        <v>0</v>
      </c>
      <c r="AJ116" s="369">
        <f ca="1">WorkCap!X10</f>
        <v>0</v>
      </c>
      <c r="AK116" s="369">
        <f ca="1">WorkCap!Y10</f>
        <v>0</v>
      </c>
      <c r="AL116" s="369">
        <f ca="1">WorkCap!Z10</f>
        <v>0</v>
      </c>
      <c r="AM116" s="369">
        <f ca="1">WorkCap!AA10</f>
        <v>0</v>
      </c>
      <c r="AN116" s="369">
        <f ca="1">WorkCap!AB10</f>
        <v>0</v>
      </c>
      <c r="AO116" s="369">
        <f ca="1">WorkCap!AC10</f>
        <v>0</v>
      </c>
      <c r="AP116" s="369">
        <f ca="1">WorkCap!AD10</f>
        <v>0</v>
      </c>
      <c r="AQ116" s="369">
        <f ca="1">WorkCap!AE10</f>
        <v>0</v>
      </c>
      <c r="AR116" s="369">
        <f ca="1">WorkCap!AF10</f>
        <v>0</v>
      </c>
      <c r="AS116" s="369">
        <f ca="1">WorkCap!AG10</f>
        <v>0</v>
      </c>
      <c r="AT116" s="369">
        <f ca="1">WorkCap!AH10</f>
        <v>0</v>
      </c>
      <c r="AU116" s="369">
        <f ca="1">WorkCap!AI10</f>
        <v>0</v>
      </c>
      <c r="AV116" s="369">
        <f ca="1">WorkCap!AJ10</f>
        <v>0</v>
      </c>
      <c r="AW116" s="369">
        <f ca="1">WorkCap!AK10</f>
        <v>0</v>
      </c>
      <c r="AX116" s="369">
        <f ca="1">WorkCap!AL10</f>
        <v>0</v>
      </c>
      <c r="AY116" s="369">
        <f ca="1">WorkCap!AM10</f>
        <v>0</v>
      </c>
      <c r="AZ116" s="369">
        <f ca="1">WorkCap!AN10</f>
        <v>0</v>
      </c>
      <c r="BA116" s="369">
        <f ca="1">WorkCap!AO10</f>
        <v>0</v>
      </c>
      <c r="BB116" s="369">
        <f ca="1">WorkCap!AP10</f>
        <v>0</v>
      </c>
      <c r="BC116" s="369">
        <f ca="1">WorkCap!AQ10</f>
        <v>0</v>
      </c>
      <c r="BD116" s="369">
        <f ca="1">WorkCap!AR10</f>
        <v>0</v>
      </c>
      <c r="BE116" s="369">
        <f ca="1">WorkCap!AS10</f>
        <v>0</v>
      </c>
      <c r="BF116" s="369">
        <f ca="1">WorkCap!AT10</f>
        <v>0</v>
      </c>
      <c r="BG116" s="369">
        <f ca="1">WorkCap!AU10</f>
        <v>0</v>
      </c>
      <c r="BH116" s="369">
        <f ca="1">WorkCap!AV10</f>
        <v>0</v>
      </c>
      <c r="BI116" s="369">
        <f ca="1">WorkCap!AW10</f>
        <v>0</v>
      </c>
      <c r="BJ116" s="369">
        <f ca="1">WorkCap!AX10</f>
        <v>0</v>
      </c>
      <c r="BK116" s="369">
        <f ca="1">WorkCap!AY10</f>
        <v>0</v>
      </c>
      <c r="BL116" s="369">
        <f ca="1">WorkCap!AZ10</f>
        <v>0</v>
      </c>
      <c r="BM116" s="369">
        <f ca="1">WorkCap!BA10</f>
        <v>0</v>
      </c>
      <c r="BN116" s="369">
        <f ca="1">WorkCap!BB10</f>
        <v>0</v>
      </c>
      <c r="BO116" s="369">
        <f ca="1">WorkCap!BC10</f>
        <v>0</v>
      </c>
      <c r="BP116" s="369">
        <f ca="1">WorkCap!BD10</f>
        <v>0</v>
      </c>
      <c r="BQ116" s="369">
        <f ca="1">WorkCap!BE10</f>
        <v>0</v>
      </c>
      <c r="BR116" s="369">
        <f ca="1">WorkCap!BF10</f>
        <v>0</v>
      </c>
      <c r="BS116" s="369">
        <f ca="1">WorkCap!BG10</f>
        <v>0</v>
      </c>
      <c r="BT116" s="369">
        <f ca="1">WorkCap!BH10</f>
        <v>0</v>
      </c>
      <c r="BU116" s="369">
        <f ca="1">WorkCap!BI10</f>
        <v>0</v>
      </c>
      <c r="BV116" s="369">
        <f ca="1">WorkCap!BJ10</f>
        <v>0</v>
      </c>
      <c r="BW116" s="369">
        <f ca="1">WorkCap!BK10</f>
        <v>0</v>
      </c>
      <c r="BX116" s="369">
        <f ca="1">WorkCap!BL10</f>
        <v>0</v>
      </c>
      <c r="BY116" s="369">
        <f ca="1">WorkCap!BM10</f>
        <v>0</v>
      </c>
      <c r="BZ116" s="369">
        <f ca="1">WorkCap!BN10</f>
        <v>0</v>
      </c>
      <c r="CA116" s="369">
        <f ca="1">WorkCap!BO10</f>
        <v>0</v>
      </c>
      <c r="CB116" s="369">
        <f ca="1">WorkCap!BP10</f>
        <v>0</v>
      </c>
      <c r="CC116" s="369">
        <f ca="1">WorkCap!BQ10</f>
        <v>0</v>
      </c>
      <c r="CD116" s="369">
        <f ca="1">WorkCap!BR10</f>
        <v>0</v>
      </c>
      <c r="CE116" s="369">
        <f ca="1">WorkCap!BS10</f>
        <v>0</v>
      </c>
      <c r="CF116" s="369">
        <f ca="1">WorkCap!BT10</f>
        <v>0</v>
      </c>
      <c r="CG116" s="369">
        <f ca="1">WorkCap!BU10</f>
        <v>0</v>
      </c>
      <c r="CH116" s="369">
        <f ca="1">WorkCap!BV10</f>
        <v>0</v>
      </c>
      <c r="CI116" s="369">
        <f ca="1">WorkCap!BW10</f>
        <v>0</v>
      </c>
      <c r="CJ116" s="369">
        <f ca="1">WorkCap!BX10</f>
        <v>0</v>
      </c>
      <c r="CK116" s="369">
        <f ca="1">WorkCap!BY10</f>
        <v>0</v>
      </c>
      <c r="CL116" s="369">
        <f ca="1">WorkCap!BZ10</f>
        <v>0</v>
      </c>
      <c r="CM116" s="369">
        <f ca="1">WorkCap!CA10</f>
        <v>0</v>
      </c>
      <c r="CN116" s="369">
        <f ca="1">WorkCap!CB10</f>
        <v>0</v>
      </c>
      <c r="CO116" s="369">
        <f ca="1">WorkCap!CC10</f>
        <v>0</v>
      </c>
      <c r="CP116" s="369">
        <f ca="1">WorkCap!CD10</f>
        <v>0</v>
      </c>
      <c r="CQ116" s="369">
        <f ca="1">WorkCap!CE10</f>
        <v>0</v>
      </c>
      <c r="CR116" s="369">
        <f ca="1">WorkCap!CF10</f>
        <v>0</v>
      </c>
      <c r="CS116" s="369">
        <f ca="1">WorkCap!CG10</f>
        <v>0</v>
      </c>
      <c r="CT116" s="369">
        <f ca="1">WorkCap!CH10</f>
        <v>0</v>
      </c>
      <c r="CU116" s="369">
        <f ca="1">WorkCap!CI10</f>
        <v>0</v>
      </c>
      <c r="CV116" s="369">
        <f ca="1">WorkCap!CJ10</f>
        <v>0</v>
      </c>
      <c r="CW116" s="369">
        <f ca="1">WorkCap!CK10</f>
        <v>0</v>
      </c>
      <c r="CX116" s="369">
        <f ca="1">WorkCap!CL10</f>
        <v>0</v>
      </c>
      <c r="CY116" s="369">
        <f ca="1">WorkCap!CM10</f>
        <v>0</v>
      </c>
      <c r="CZ116" s="369">
        <f ca="1">WorkCap!CN10</f>
        <v>0</v>
      </c>
      <c r="DA116" s="369">
        <f ca="1">WorkCap!CO10</f>
        <v>0</v>
      </c>
      <c r="DB116" s="369">
        <f ca="1">WorkCap!CP10</f>
        <v>0</v>
      </c>
      <c r="DC116" s="369">
        <f ca="1">WorkCap!CQ10</f>
        <v>0</v>
      </c>
      <c r="DD116" s="369">
        <f ca="1">WorkCap!CR10</f>
        <v>0</v>
      </c>
      <c r="DE116" s="369">
        <f ca="1">WorkCap!CS10</f>
        <v>0</v>
      </c>
      <c r="DF116" s="369">
        <f ca="1">WorkCap!CT10</f>
        <v>0</v>
      </c>
      <c r="DG116" s="369">
        <f ca="1">WorkCap!CU10</f>
        <v>0</v>
      </c>
      <c r="DH116" s="369">
        <f ca="1">WorkCap!CV10</f>
        <v>0</v>
      </c>
      <c r="DI116" s="369">
        <f ca="1">WorkCap!CW10</f>
        <v>0</v>
      </c>
      <c r="DJ116" s="369">
        <f ca="1">WorkCap!CX10</f>
        <v>0</v>
      </c>
      <c r="DK116" s="369">
        <f ca="1">WorkCap!CY10</f>
        <v>0</v>
      </c>
      <c r="DL116" s="369">
        <f ca="1">WorkCap!CZ10</f>
        <v>0</v>
      </c>
      <c r="DM116" s="369">
        <f ca="1">WorkCap!DA10</f>
        <v>0</v>
      </c>
      <c r="DN116" s="369">
        <f ca="1">WorkCap!DB10</f>
        <v>0</v>
      </c>
      <c r="DO116" s="369">
        <f ca="1">WorkCap!DC10</f>
        <v>0</v>
      </c>
      <c r="DP116" s="369">
        <f ca="1">WorkCap!DD10</f>
        <v>0</v>
      </c>
      <c r="DQ116" s="369">
        <f ca="1">WorkCap!DE10</f>
        <v>0</v>
      </c>
      <c r="DR116" s="369">
        <f ca="1">WorkCap!DF10</f>
        <v>0</v>
      </c>
      <c r="DS116" s="369">
        <f ca="1">WorkCap!DG10</f>
        <v>0</v>
      </c>
      <c r="DT116" s="369">
        <f ca="1">WorkCap!DH10</f>
        <v>0</v>
      </c>
      <c r="DU116" s="369">
        <f ca="1">WorkCap!DI10</f>
        <v>0</v>
      </c>
      <c r="DV116" s="369">
        <f ca="1">WorkCap!DJ10</f>
        <v>0</v>
      </c>
      <c r="DW116" s="369">
        <f ca="1">WorkCap!DK10</f>
        <v>0</v>
      </c>
      <c r="DX116" s="369">
        <f ca="1">WorkCap!DL10</f>
        <v>0</v>
      </c>
      <c r="DY116" s="369">
        <f ca="1">WorkCap!DM10</f>
        <v>0</v>
      </c>
      <c r="DZ116" s="369">
        <f ca="1">WorkCap!DN10</f>
        <v>0</v>
      </c>
      <c r="EA116" s="369">
        <f ca="1">WorkCap!DO10</f>
        <v>0</v>
      </c>
      <c r="EB116" s="369">
        <f ca="1">WorkCap!DP10</f>
        <v>0</v>
      </c>
      <c r="EC116" s="369">
        <f ca="1">WorkCap!DQ10</f>
        <v>0</v>
      </c>
      <c r="ED116" s="369">
        <f ca="1">WorkCap!DR10</f>
        <v>0</v>
      </c>
      <c r="EE116" s="369">
        <f ca="1">WorkCap!DS10</f>
        <v>0</v>
      </c>
      <c r="EF116" s="369">
        <f ca="1">WorkCap!DT10</f>
        <v>0</v>
      </c>
      <c r="EG116" s="369">
        <f ca="1">WorkCap!DU10</f>
        <v>0</v>
      </c>
    </row>
    <row r="117" spans="1:137" ht="12.75" customHeight="1">
      <c r="A117" s="21"/>
      <c r="B117" s="121"/>
      <c r="C117" s="362" t="s">
        <v>370</v>
      </c>
      <c r="D117" s="362"/>
      <c r="E117" s="121"/>
      <c r="F117" s="121"/>
      <c r="G117" s="369">
        <f t="shared" ca="1" si="199"/>
        <v>0</v>
      </c>
      <c r="H117" s="369">
        <f t="shared" ca="1" si="199"/>
        <v>0</v>
      </c>
      <c r="I117" s="369">
        <f t="shared" ca="1" si="199"/>
        <v>0</v>
      </c>
      <c r="J117" s="369">
        <f t="shared" ca="1" si="199"/>
        <v>0</v>
      </c>
      <c r="K117" s="369">
        <f t="shared" ca="1" si="199"/>
        <v>0</v>
      </c>
      <c r="L117" s="369">
        <f t="shared" ca="1" si="199"/>
        <v>0</v>
      </c>
      <c r="M117" s="369">
        <f t="shared" ca="1" si="199"/>
        <v>0</v>
      </c>
      <c r="N117" s="369">
        <f t="shared" ca="1" si="199"/>
        <v>0</v>
      </c>
      <c r="O117" s="369">
        <f t="shared" ca="1" si="199"/>
        <v>0</v>
      </c>
      <c r="P117" s="369">
        <f t="shared" ca="1" si="199"/>
        <v>0</v>
      </c>
      <c r="Q117" s="121"/>
      <c r="R117" s="370">
        <f t="shared" ref="R117:AW117" ca="1" si="200">R86</f>
        <v>0</v>
      </c>
      <c r="S117" s="370">
        <f t="shared" ca="1" si="200"/>
        <v>0</v>
      </c>
      <c r="T117" s="370">
        <f t="shared" ca="1" si="200"/>
        <v>0</v>
      </c>
      <c r="U117" s="370">
        <f t="shared" ca="1" si="200"/>
        <v>0</v>
      </c>
      <c r="V117" s="370">
        <f t="shared" ca="1" si="200"/>
        <v>0</v>
      </c>
      <c r="W117" s="370">
        <f t="shared" ca="1" si="200"/>
        <v>0</v>
      </c>
      <c r="X117" s="370">
        <f t="shared" ca="1" si="200"/>
        <v>0</v>
      </c>
      <c r="Y117" s="370">
        <f t="shared" ca="1" si="200"/>
        <v>0</v>
      </c>
      <c r="Z117" s="370">
        <f t="shared" ca="1" si="200"/>
        <v>0</v>
      </c>
      <c r="AA117" s="370">
        <f t="shared" ca="1" si="200"/>
        <v>0</v>
      </c>
      <c r="AB117" s="370">
        <f t="shared" ca="1" si="200"/>
        <v>0</v>
      </c>
      <c r="AC117" s="370">
        <f t="shared" ca="1" si="200"/>
        <v>0</v>
      </c>
      <c r="AD117" s="370">
        <f t="shared" ca="1" si="200"/>
        <v>0</v>
      </c>
      <c r="AE117" s="370">
        <f t="shared" ca="1" si="200"/>
        <v>0</v>
      </c>
      <c r="AF117" s="370">
        <f t="shared" ca="1" si="200"/>
        <v>0</v>
      </c>
      <c r="AG117" s="370">
        <f t="shared" ca="1" si="200"/>
        <v>0</v>
      </c>
      <c r="AH117" s="370">
        <f t="shared" ca="1" si="200"/>
        <v>0</v>
      </c>
      <c r="AI117" s="370">
        <f t="shared" ca="1" si="200"/>
        <v>0</v>
      </c>
      <c r="AJ117" s="370">
        <f t="shared" ca="1" si="200"/>
        <v>0</v>
      </c>
      <c r="AK117" s="370">
        <f t="shared" ca="1" si="200"/>
        <v>0</v>
      </c>
      <c r="AL117" s="370">
        <f t="shared" ca="1" si="200"/>
        <v>0</v>
      </c>
      <c r="AM117" s="370">
        <f t="shared" ca="1" si="200"/>
        <v>0</v>
      </c>
      <c r="AN117" s="370">
        <f t="shared" ca="1" si="200"/>
        <v>0</v>
      </c>
      <c r="AO117" s="370">
        <f t="shared" ca="1" si="200"/>
        <v>0</v>
      </c>
      <c r="AP117" s="370">
        <f t="shared" ca="1" si="200"/>
        <v>0</v>
      </c>
      <c r="AQ117" s="370">
        <f t="shared" ca="1" si="200"/>
        <v>0</v>
      </c>
      <c r="AR117" s="370">
        <f t="shared" ca="1" si="200"/>
        <v>0</v>
      </c>
      <c r="AS117" s="370">
        <f t="shared" ca="1" si="200"/>
        <v>0</v>
      </c>
      <c r="AT117" s="370">
        <f t="shared" ca="1" si="200"/>
        <v>0</v>
      </c>
      <c r="AU117" s="370">
        <f t="shared" ca="1" si="200"/>
        <v>0</v>
      </c>
      <c r="AV117" s="370">
        <f t="shared" ca="1" si="200"/>
        <v>0</v>
      </c>
      <c r="AW117" s="370">
        <f t="shared" ca="1" si="200"/>
        <v>0</v>
      </c>
      <c r="AX117" s="370">
        <f t="shared" ref="AX117:CC117" ca="1" si="201">AX86</f>
        <v>0</v>
      </c>
      <c r="AY117" s="370">
        <f t="shared" ca="1" si="201"/>
        <v>0</v>
      </c>
      <c r="AZ117" s="370">
        <f t="shared" ca="1" si="201"/>
        <v>0</v>
      </c>
      <c r="BA117" s="370">
        <f t="shared" ca="1" si="201"/>
        <v>0</v>
      </c>
      <c r="BB117" s="370">
        <f t="shared" ca="1" si="201"/>
        <v>0</v>
      </c>
      <c r="BC117" s="370">
        <f t="shared" ca="1" si="201"/>
        <v>0</v>
      </c>
      <c r="BD117" s="370">
        <f t="shared" ca="1" si="201"/>
        <v>0</v>
      </c>
      <c r="BE117" s="370">
        <f t="shared" ca="1" si="201"/>
        <v>0</v>
      </c>
      <c r="BF117" s="370">
        <f t="shared" ca="1" si="201"/>
        <v>0</v>
      </c>
      <c r="BG117" s="370">
        <f t="shared" ca="1" si="201"/>
        <v>0</v>
      </c>
      <c r="BH117" s="370">
        <f t="shared" ca="1" si="201"/>
        <v>0</v>
      </c>
      <c r="BI117" s="370">
        <f t="shared" ca="1" si="201"/>
        <v>0</v>
      </c>
      <c r="BJ117" s="370">
        <f t="shared" ca="1" si="201"/>
        <v>0</v>
      </c>
      <c r="BK117" s="370">
        <f t="shared" ca="1" si="201"/>
        <v>0</v>
      </c>
      <c r="BL117" s="370">
        <f t="shared" ca="1" si="201"/>
        <v>0</v>
      </c>
      <c r="BM117" s="370">
        <f t="shared" ca="1" si="201"/>
        <v>0</v>
      </c>
      <c r="BN117" s="370">
        <f t="shared" ca="1" si="201"/>
        <v>0</v>
      </c>
      <c r="BO117" s="370">
        <f t="shared" ca="1" si="201"/>
        <v>0</v>
      </c>
      <c r="BP117" s="370">
        <f t="shared" ca="1" si="201"/>
        <v>0</v>
      </c>
      <c r="BQ117" s="370">
        <f t="shared" ca="1" si="201"/>
        <v>0</v>
      </c>
      <c r="BR117" s="370">
        <f t="shared" ca="1" si="201"/>
        <v>0</v>
      </c>
      <c r="BS117" s="370">
        <f t="shared" ca="1" si="201"/>
        <v>0</v>
      </c>
      <c r="BT117" s="370">
        <f t="shared" ca="1" si="201"/>
        <v>0</v>
      </c>
      <c r="BU117" s="370">
        <f t="shared" ca="1" si="201"/>
        <v>0</v>
      </c>
      <c r="BV117" s="370">
        <f t="shared" ca="1" si="201"/>
        <v>0</v>
      </c>
      <c r="BW117" s="370">
        <f t="shared" ca="1" si="201"/>
        <v>0</v>
      </c>
      <c r="BX117" s="370">
        <f t="shared" ca="1" si="201"/>
        <v>0</v>
      </c>
      <c r="BY117" s="370">
        <f t="shared" ca="1" si="201"/>
        <v>0</v>
      </c>
      <c r="BZ117" s="370">
        <f t="shared" ca="1" si="201"/>
        <v>0</v>
      </c>
      <c r="CA117" s="370">
        <f t="shared" ca="1" si="201"/>
        <v>0</v>
      </c>
      <c r="CB117" s="370">
        <f t="shared" ca="1" si="201"/>
        <v>0</v>
      </c>
      <c r="CC117" s="370">
        <f t="shared" ca="1" si="201"/>
        <v>0</v>
      </c>
      <c r="CD117" s="370">
        <f t="shared" ref="CD117:DI117" ca="1" si="202">CD86</f>
        <v>0</v>
      </c>
      <c r="CE117" s="370">
        <f t="shared" ca="1" si="202"/>
        <v>0</v>
      </c>
      <c r="CF117" s="370">
        <f t="shared" ca="1" si="202"/>
        <v>0</v>
      </c>
      <c r="CG117" s="370">
        <f t="shared" ca="1" si="202"/>
        <v>0</v>
      </c>
      <c r="CH117" s="370">
        <f t="shared" ca="1" si="202"/>
        <v>0</v>
      </c>
      <c r="CI117" s="370">
        <f t="shared" ca="1" si="202"/>
        <v>0</v>
      </c>
      <c r="CJ117" s="370">
        <f t="shared" ca="1" si="202"/>
        <v>0</v>
      </c>
      <c r="CK117" s="370">
        <f t="shared" ca="1" si="202"/>
        <v>0</v>
      </c>
      <c r="CL117" s="370">
        <f t="shared" ca="1" si="202"/>
        <v>0</v>
      </c>
      <c r="CM117" s="370">
        <f t="shared" ca="1" si="202"/>
        <v>0</v>
      </c>
      <c r="CN117" s="370">
        <f t="shared" ca="1" si="202"/>
        <v>0</v>
      </c>
      <c r="CO117" s="370">
        <f t="shared" ca="1" si="202"/>
        <v>0</v>
      </c>
      <c r="CP117" s="370">
        <f t="shared" ca="1" si="202"/>
        <v>0</v>
      </c>
      <c r="CQ117" s="370">
        <f t="shared" ca="1" si="202"/>
        <v>0</v>
      </c>
      <c r="CR117" s="370">
        <f t="shared" ca="1" si="202"/>
        <v>0</v>
      </c>
      <c r="CS117" s="370">
        <f t="shared" ca="1" si="202"/>
        <v>0</v>
      </c>
      <c r="CT117" s="370">
        <f t="shared" ca="1" si="202"/>
        <v>0</v>
      </c>
      <c r="CU117" s="370">
        <f t="shared" ca="1" si="202"/>
        <v>0</v>
      </c>
      <c r="CV117" s="370">
        <f t="shared" ca="1" si="202"/>
        <v>0</v>
      </c>
      <c r="CW117" s="370">
        <f t="shared" ca="1" si="202"/>
        <v>0</v>
      </c>
      <c r="CX117" s="370">
        <f t="shared" ca="1" si="202"/>
        <v>0</v>
      </c>
      <c r="CY117" s="370">
        <f t="shared" ca="1" si="202"/>
        <v>0</v>
      </c>
      <c r="CZ117" s="370">
        <f t="shared" ca="1" si="202"/>
        <v>0</v>
      </c>
      <c r="DA117" s="370">
        <f t="shared" ca="1" si="202"/>
        <v>0</v>
      </c>
      <c r="DB117" s="370">
        <f t="shared" ca="1" si="202"/>
        <v>0</v>
      </c>
      <c r="DC117" s="370">
        <f t="shared" ca="1" si="202"/>
        <v>0</v>
      </c>
      <c r="DD117" s="370">
        <f t="shared" ca="1" si="202"/>
        <v>0</v>
      </c>
      <c r="DE117" s="370">
        <f t="shared" ca="1" si="202"/>
        <v>0</v>
      </c>
      <c r="DF117" s="370">
        <f t="shared" ca="1" si="202"/>
        <v>0</v>
      </c>
      <c r="DG117" s="370">
        <f t="shared" ca="1" si="202"/>
        <v>0</v>
      </c>
      <c r="DH117" s="370">
        <f t="shared" ca="1" si="202"/>
        <v>0</v>
      </c>
      <c r="DI117" s="370">
        <f t="shared" ca="1" si="202"/>
        <v>0</v>
      </c>
      <c r="DJ117" s="370">
        <f t="shared" ref="DJ117:EG117" ca="1" si="203">DJ86</f>
        <v>0</v>
      </c>
      <c r="DK117" s="370">
        <f t="shared" ca="1" si="203"/>
        <v>0</v>
      </c>
      <c r="DL117" s="370">
        <f t="shared" ca="1" si="203"/>
        <v>0</v>
      </c>
      <c r="DM117" s="370">
        <f t="shared" ca="1" si="203"/>
        <v>0</v>
      </c>
      <c r="DN117" s="370">
        <f t="shared" ca="1" si="203"/>
        <v>0</v>
      </c>
      <c r="DO117" s="370">
        <f t="shared" ca="1" si="203"/>
        <v>0</v>
      </c>
      <c r="DP117" s="370">
        <f t="shared" ca="1" si="203"/>
        <v>0</v>
      </c>
      <c r="DQ117" s="370">
        <f t="shared" ca="1" si="203"/>
        <v>0</v>
      </c>
      <c r="DR117" s="370">
        <f t="shared" ca="1" si="203"/>
        <v>0</v>
      </c>
      <c r="DS117" s="370">
        <f t="shared" ca="1" si="203"/>
        <v>0</v>
      </c>
      <c r="DT117" s="370">
        <f t="shared" ca="1" si="203"/>
        <v>0</v>
      </c>
      <c r="DU117" s="370">
        <f t="shared" ca="1" si="203"/>
        <v>0</v>
      </c>
      <c r="DV117" s="370">
        <f t="shared" ca="1" si="203"/>
        <v>0</v>
      </c>
      <c r="DW117" s="370">
        <f t="shared" ca="1" si="203"/>
        <v>0</v>
      </c>
      <c r="DX117" s="370">
        <f t="shared" ca="1" si="203"/>
        <v>0</v>
      </c>
      <c r="DY117" s="370">
        <f t="shared" ca="1" si="203"/>
        <v>0</v>
      </c>
      <c r="DZ117" s="370">
        <f t="shared" ca="1" si="203"/>
        <v>0</v>
      </c>
      <c r="EA117" s="370">
        <f t="shared" ca="1" si="203"/>
        <v>0</v>
      </c>
      <c r="EB117" s="370">
        <f t="shared" ca="1" si="203"/>
        <v>0</v>
      </c>
      <c r="EC117" s="370">
        <f t="shared" ca="1" si="203"/>
        <v>0</v>
      </c>
      <c r="ED117" s="370">
        <f t="shared" ca="1" si="203"/>
        <v>0</v>
      </c>
      <c r="EE117" s="370">
        <f t="shared" ca="1" si="203"/>
        <v>0</v>
      </c>
      <c r="EF117" s="370">
        <f t="shared" ca="1" si="203"/>
        <v>0</v>
      </c>
      <c r="EG117" s="370">
        <f t="shared" ca="1" si="203"/>
        <v>0</v>
      </c>
    </row>
    <row r="118" spans="1:137" s="365" customFormat="1" ht="12.75" customHeight="1">
      <c r="A118" s="62"/>
      <c r="B118" s="240"/>
      <c r="C118" s="361" t="s">
        <v>558</v>
      </c>
      <c r="D118" s="361"/>
      <c r="E118" s="240"/>
      <c r="F118" s="240"/>
      <c r="G118" s="372">
        <f t="shared" ref="G118:P118" ca="1" si="204">SUM(G115:G117)</f>
        <v>0</v>
      </c>
      <c r="H118" s="372">
        <f ca="1">SUM(H115:H117)</f>
        <v>0</v>
      </c>
      <c r="I118" s="372">
        <f t="shared" ca="1" si="204"/>
        <v>0</v>
      </c>
      <c r="J118" s="372">
        <f t="shared" ca="1" si="204"/>
        <v>0</v>
      </c>
      <c r="K118" s="372">
        <f t="shared" ca="1" si="204"/>
        <v>0</v>
      </c>
      <c r="L118" s="372">
        <f t="shared" ca="1" si="204"/>
        <v>0</v>
      </c>
      <c r="M118" s="372">
        <f t="shared" ca="1" si="204"/>
        <v>0</v>
      </c>
      <c r="N118" s="372">
        <f t="shared" ca="1" si="204"/>
        <v>0</v>
      </c>
      <c r="O118" s="372">
        <f t="shared" ca="1" si="204"/>
        <v>0</v>
      </c>
      <c r="P118" s="372">
        <f t="shared" ca="1" si="204"/>
        <v>0</v>
      </c>
      <c r="Q118" s="240"/>
      <c r="R118" s="372">
        <f t="shared" ref="R118:AW118" ca="1" si="205">SUM(R115:R117)</f>
        <v>0</v>
      </c>
      <c r="S118" s="372">
        <f t="shared" ca="1" si="205"/>
        <v>0</v>
      </c>
      <c r="T118" s="372">
        <f t="shared" ca="1" si="205"/>
        <v>0</v>
      </c>
      <c r="U118" s="372">
        <f t="shared" ca="1" si="205"/>
        <v>0</v>
      </c>
      <c r="V118" s="372">
        <f t="shared" ca="1" si="205"/>
        <v>0</v>
      </c>
      <c r="W118" s="372">
        <f t="shared" ca="1" si="205"/>
        <v>0</v>
      </c>
      <c r="X118" s="372">
        <f t="shared" ca="1" si="205"/>
        <v>0</v>
      </c>
      <c r="Y118" s="372">
        <f t="shared" ca="1" si="205"/>
        <v>0</v>
      </c>
      <c r="Z118" s="372">
        <f t="shared" ca="1" si="205"/>
        <v>0</v>
      </c>
      <c r="AA118" s="372">
        <f t="shared" ca="1" si="205"/>
        <v>0</v>
      </c>
      <c r="AB118" s="372">
        <f t="shared" ca="1" si="205"/>
        <v>0</v>
      </c>
      <c r="AC118" s="372">
        <f t="shared" ca="1" si="205"/>
        <v>0</v>
      </c>
      <c r="AD118" s="372">
        <f t="shared" ca="1" si="205"/>
        <v>0</v>
      </c>
      <c r="AE118" s="372">
        <f t="shared" ca="1" si="205"/>
        <v>0</v>
      </c>
      <c r="AF118" s="372">
        <f t="shared" ca="1" si="205"/>
        <v>0</v>
      </c>
      <c r="AG118" s="372">
        <f t="shared" ca="1" si="205"/>
        <v>0</v>
      </c>
      <c r="AH118" s="372">
        <f t="shared" ca="1" si="205"/>
        <v>0</v>
      </c>
      <c r="AI118" s="372">
        <f t="shared" ca="1" si="205"/>
        <v>0</v>
      </c>
      <c r="AJ118" s="372">
        <f t="shared" ca="1" si="205"/>
        <v>0</v>
      </c>
      <c r="AK118" s="372">
        <f t="shared" ca="1" si="205"/>
        <v>0</v>
      </c>
      <c r="AL118" s="372">
        <f t="shared" ca="1" si="205"/>
        <v>0</v>
      </c>
      <c r="AM118" s="372">
        <f t="shared" ca="1" si="205"/>
        <v>0</v>
      </c>
      <c r="AN118" s="372">
        <f t="shared" ca="1" si="205"/>
        <v>0</v>
      </c>
      <c r="AO118" s="372">
        <f t="shared" ca="1" si="205"/>
        <v>0</v>
      </c>
      <c r="AP118" s="372">
        <f t="shared" ca="1" si="205"/>
        <v>0</v>
      </c>
      <c r="AQ118" s="372">
        <f t="shared" ca="1" si="205"/>
        <v>0</v>
      </c>
      <c r="AR118" s="372">
        <f t="shared" ca="1" si="205"/>
        <v>0</v>
      </c>
      <c r="AS118" s="372">
        <f t="shared" ca="1" si="205"/>
        <v>0</v>
      </c>
      <c r="AT118" s="372">
        <f t="shared" ca="1" si="205"/>
        <v>0</v>
      </c>
      <c r="AU118" s="372">
        <f t="shared" ca="1" si="205"/>
        <v>0</v>
      </c>
      <c r="AV118" s="372">
        <f t="shared" ca="1" si="205"/>
        <v>0</v>
      </c>
      <c r="AW118" s="372">
        <f t="shared" ca="1" si="205"/>
        <v>0</v>
      </c>
      <c r="AX118" s="372">
        <f t="shared" ref="AX118:CC118" ca="1" si="206">SUM(AX115:AX117)</f>
        <v>0</v>
      </c>
      <c r="AY118" s="372">
        <f t="shared" ca="1" si="206"/>
        <v>0</v>
      </c>
      <c r="AZ118" s="372">
        <f t="shared" ca="1" si="206"/>
        <v>0</v>
      </c>
      <c r="BA118" s="372">
        <f t="shared" ca="1" si="206"/>
        <v>0</v>
      </c>
      <c r="BB118" s="372">
        <f t="shared" ca="1" si="206"/>
        <v>0</v>
      </c>
      <c r="BC118" s="372">
        <f t="shared" ca="1" si="206"/>
        <v>0</v>
      </c>
      <c r="BD118" s="372">
        <f t="shared" ca="1" si="206"/>
        <v>0</v>
      </c>
      <c r="BE118" s="372">
        <f t="shared" ca="1" si="206"/>
        <v>0</v>
      </c>
      <c r="BF118" s="372">
        <f t="shared" ca="1" si="206"/>
        <v>0</v>
      </c>
      <c r="BG118" s="372">
        <f t="shared" ca="1" si="206"/>
        <v>0</v>
      </c>
      <c r="BH118" s="372">
        <f t="shared" ca="1" si="206"/>
        <v>0</v>
      </c>
      <c r="BI118" s="372">
        <f t="shared" ca="1" si="206"/>
        <v>0</v>
      </c>
      <c r="BJ118" s="372">
        <f t="shared" ca="1" si="206"/>
        <v>0</v>
      </c>
      <c r="BK118" s="372">
        <f t="shared" ca="1" si="206"/>
        <v>0</v>
      </c>
      <c r="BL118" s="372">
        <f t="shared" ca="1" si="206"/>
        <v>0</v>
      </c>
      <c r="BM118" s="372">
        <f t="shared" ca="1" si="206"/>
        <v>0</v>
      </c>
      <c r="BN118" s="372">
        <f t="shared" ca="1" si="206"/>
        <v>0</v>
      </c>
      <c r="BO118" s="372">
        <f t="shared" ca="1" si="206"/>
        <v>0</v>
      </c>
      <c r="BP118" s="372">
        <f t="shared" ca="1" si="206"/>
        <v>0</v>
      </c>
      <c r="BQ118" s="372">
        <f t="shared" ca="1" si="206"/>
        <v>0</v>
      </c>
      <c r="BR118" s="372">
        <f t="shared" ca="1" si="206"/>
        <v>0</v>
      </c>
      <c r="BS118" s="372">
        <f t="shared" ca="1" si="206"/>
        <v>0</v>
      </c>
      <c r="BT118" s="372">
        <f t="shared" ca="1" si="206"/>
        <v>0</v>
      </c>
      <c r="BU118" s="372">
        <f t="shared" ca="1" si="206"/>
        <v>0</v>
      </c>
      <c r="BV118" s="372">
        <f t="shared" ca="1" si="206"/>
        <v>0</v>
      </c>
      <c r="BW118" s="372">
        <f t="shared" ca="1" si="206"/>
        <v>0</v>
      </c>
      <c r="BX118" s="372">
        <f t="shared" ca="1" si="206"/>
        <v>0</v>
      </c>
      <c r="BY118" s="372">
        <f t="shared" ca="1" si="206"/>
        <v>0</v>
      </c>
      <c r="BZ118" s="372">
        <f t="shared" ca="1" si="206"/>
        <v>0</v>
      </c>
      <c r="CA118" s="372">
        <f t="shared" ca="1" si="206"/>
        <v>0</v>
      </c>
      <c r="CB118" s="372">
        <f t="shared" ca="1" si="206"/>
        <v>0</v>
      </c>
      <c r="CC118" s="372">
        <f t="shared" ca="1" si="206"/>
        <v>0</v>
      </c>
      <c r="CD118" s="372">
        <f t="shared" ref="CD118:DI118" ca="1" si="207">SUM(CD115:CD117)</f>
        <v>0</v>
      </c>
      <c r="CE118" s="372">
        <f t="shared" ca="1" si="207"/>
        <v>0</v>
      </c>
      <c r="CF118" s="372">
        <f t="shared" ca="1" si="207"/>
        <v>0</v>
      </c>
      <c r="CG118" s="372">
        <f t="shared" ca="1" si="207"/>
        <v>0</v>
      </c>
      <c r="CH118" s="372">
        <f t="shared" ca="1" si="207"/>
        <v>0</v>
      </c>
      <c r="CI118" s="372">
        <f t="shared" ca="1" si="207"/>
        <v>0</v>
      </c>
      <c r="CJ118" s="372">
        <f t="shared" ca="1" si="207"/>
        <v>0</v>
      </c>
      <c r="CK118" s="372">
        <f t="shared" ca="1" si="207"/>
        <v>0</v>
      </c>
      <c r="CL118" s="372">
        <f t="shared" ca="1" si="207"/>
        <v>0</v>
      </c>
      <c r="CM118" s="372">
        <f t="shared" ca="1" si="207"/>
        <v>0</v>
      </c>
      <c r="CN118" s="372">
        <f t="shared" ca="1" si="207"/>
        <v>0</v>
      </c>
      <c r="CO118" s="372">
        <f t="shared" ca="1" si="207"/>
        <v>0</v>
      </c>
      <c r="CP118" s="372">
        <f t="shared" ca="1" si="207"/>
        <v>0</v>
      </c>
      <c r="CQ118" s="372">
        <f t="shared" ca="1" si="207"/>
        <v>0</v>
      </c>
      <c r="CR118" s="372">
        <f t="shared" ca="1" si="207"/>
        <v>0</v>
      </c>
      <c r="CS118" s="372">
        <f t="shared" ca="1" si="207"/>
        <v>0</v>
      </c>
      <c r="CT118" s="372">
        <f t="shared" ca="1" si="207"/>
        <v>0</v>
      </c>
      <c r="CU118" s="372">
        <f t="shared" ca="1" si="207"/>
        <v>0</v>
      </c>
      <c r="CV118" s="372">
        <f t="shared" ca="1" si="207"/>
        <v>0</v>
      </c>
      <c r="CW118" s="372">
        <f t="shared" ca="1" si="207"/>
        <v>0</v>
      </c>
      <c r="CX118" s="372">
        <f t="shared" ca="1" si="207"/>
        <v>0</v>
      </c>
      <c r="CY118" s="372">
        <f t="shared" ca="1" si="207"/>
        <v>0</v>
      </c>
      <c r="CZ118" s="372">
        <f t="shared" ca="1" si="207"/>
        <v>0</v>
      </c>
      <c r="DA118" s="372">
        <f t="shared" ca="1" si="207"/>
        <v>0</v>
      </c>
      <c r="DB118" s="372">
        <f t="shared" ca="1" si="207"/>
        <v>0</v>
      </c>
      <c r="DC118" s="372">
        <f t="shared" ca="1" si="207"/>
        <v>0</v>
      </c>
      <c r="DD118" s="372">
        <f t="shared" ca="1" si="207"/>
        <v>0</v>
      </c>
      <c r="DE118" s="372">
        <f t="shared" ca="1" si="207"/>
        <v>0</v>
      </c>
      <c r="DF118" s="372">
        <f t="shared" ca="1" si="207"/>
        <v>0</v>
      </c>
      <c r="DG118" s="372">
        <f t="shared" ca="1" si="207"/>
        <v>0</v>
      </c>
      <c r="DH118" s="372">
        <f t="shared" ca="1" si="207"/>
        <v>0</v>
      </c>
      <c r="DI118" s="372">
        <f t="shared" ca="1" si="207"/>
        <v>0</v>
      </c>
      <c r="DJ118" s="372">
        <f t="shared" ref="DJ118:EG118" ca="1" si="208">SUM(DJ115:DJ117)</f>
        <v>0</v>
      </c>
      <c r="DK118" s="372">
        <f t="shared" ca="1" si="208"/>
        <v>0</v>
      </c>
      <c r="DL118" s="372">
        <f t="shared" ca="1" si="208"/>
        <v>0</v>
      </c>
      <c r="DM118" s="372">
        <f t="shared" ca="1" si="208"/>
        <v>0</v>
      </c>
      <c r="DN118" s="372">
        <f t="shared" ca="1" si="208"/>
        <v>0</v>
      </c>
      <c r="DO118" s="372">
        <f t="shared" ca="1" si="208"/>
        <v>0</v>
      </c>
      <c r="DP118" s="372">
        <f t="shared" ca="1" si="208"/>
        <v>0</v>
      </c>
      <c r="DQ118" s="372">
        <f t="shared" ca="1" si="208"/>
        <v>0</v>
      </c>
      <c r="DR118" s="372">
        <f t="shared" ca="1" si="208"/>
        <v>0</v>
      </c>
      <c r="DS118" s="372">
        <f t="shared" ca="1" si="208"/>
        <v>0</v>
      </c>
      <c r="DT118" s="372">
        <f t="shared" ca="1" si="208"/>
        <v>0</v>
      </c>
      <c r="DU118" s="372">
        <f t="shared" ca="1" si="208"/>
        <v>0</v>
      </c>
      <c r="DV118" s="372">
        <f t="shared" ca="1" si="208"/>
        <v>0</v>
      </c>
      <c r="DW118" s="372">
        <f t="shared" ca="1" si="208"/>
        <v>0</v>
      </c>
      <c r="DX118" s="372">
        <f t="shared" ca="1" si="208"/>
        <v>0</v>
      </c>
      <c r="DY118" s="372">
        <f t="shared" ca="1" si="208"/>
        <v>0</v>
      </c>
      <c r="DZ118" s="372">
        <f t="shared" ca="1" si="208"/>
        <v>0</v>
      </c>
      <c r="EA118" s="372">
        <f t="shared" ca="1" si="208"/>
        <v>0</v>
      </c>
      <c r="EB118" s="372">
        <f t="shared" ca="1" si="208"/>
        <v>0</v>
      </c>
      <c r="EC118" s="372">
        <f t="shared" ca="1" si="208"/>
        <v>0</v>
      </c>
      <c r="ED118" s="372">
        <f t="shared" ca="1" si="208"/>
        <v>0</v>
      </c>
      <c r="EE118" s="372">
        <f t="shared" ca="1" si="208"/>
        <v>0</v>
      </c>
      <c r="EF118" s="372">
        <f t="shared" ca="1" si="208"/>
        <v>0</v>
      </c>
      <c r="EG118" s="372">
        <f t="shared" ca="1" si="208"/>
        <v>0</v>
      </c>
    </row>
    <row r="119" spans="1:137" s="365" customFormat="1" ht="12.75" customHeight="1">
      <c r="A119" s="62"/>
      <c r="B119" s="240"/>
      <c r="C119" s="361" t="s">
        <v>559</v>
      </c>
      <c r="D119" s="361"/>
      <c r="E119" s="240"/>
      <c r="F119" s="240"/>
      <c r="G119" s="372">
        <f ca="1">G112+G118</f>
        <v>142.27777777777777</v>
      </c>
      <c r="H119" s="372">
        <f ca="1">H112+H118</f>
        <v>262.07861111111112</v>
      </c>
      <c r="I119" s="372">
        <f t="shared" ref="I119:P119" ca="1" si="209">I112+I118</f>
        <v>180.88175555555605</v>
      </c>
      <c r="J119" s="372">
        <f t="shared" ca="1" si="209"/>
        <v>-108.76297422222348</v>
      </c>
      <c r="K119" s="372">
        <f t="shared" ca="1" si="209"/>
        <v>-615.19349319111234</v>
      </c>
      <c r="L119" s="372">
        <f t="shared" ca="1" si="209"/>
        <v>-1347.0812329187588</v>
      </c>
      <c r="M119" s="372">
        <f t="shared" ca="1" si="209"/>
        <v>-2313.444482235514</v>
      </c>
      <c r="N119" s="372">
        <f t="shared" ca="1" si="209"/>
        <v>-3523.6622615249316</v>
      </c>
      <c r="O119" s="372">
        <f t="shared" ca="1" si="209"/>
        <v>-4987.4887519859276</v>
      </c>
      <c r="P119" s="372">
        <f t="shared" ca="1" si="209"/>
        <v>-6715.0683020653623</v>
      </c>
      <c r="Q119" s="240"/>
      <c r="R119" s="372">
        <f ca="1">R112+R118</f>
        <v>2.3333333333333339</v>
      </c>
      <c r="S119" s="372">
        <f t="shared" ref="S119:AW119" ca="1" si="210">S112+S118</f>
        <v>4.5277777777777786</v>
      </c>
      <c r="T119" s="372">
        <f t="shared" ca="1" si="210"/>
        <v>6.5833333333333321</v>
      </c>
      <c r="U119" s="372">
        <f t="shared" ca="1" si="210"/>
        <v>8.5</v>
      </c>
      <c r="V119" s="372">
        <f t="shared" ca="1" si="210"/>
        <v>10.277777777777779</v>
      </c>
      <c r="W119" s="372">
        <f t="shared" ca="1" si="210"/>
        <v>11.916666666666671</v>
      </c>
      <c r="X119" s="372">
        <f t="shared" ca="1" si="210"/>
        <v>13.416666666666671</v>
      </c>
      <c r="Y119" s="372">
        <f t="shared" ca="1" si="210"/>
        <v>14.777777777777779</v>
      </c>
      <c r="Z119" s="372">
        <f t="shared" ca="1" si="210"/>
        <v>16</v>
      </c>
      <c r="AA119" s="372">
        <f t="shared" ca="1" si="210"/>
        <v>17.083333333333329</v>
      </c>
      <c r="AB119" s="372">
        <f t="shared" ca="1" si="210"/>
        <v>18.027777777777771</v>
      </c>
      <c r="AC119" s="372">
        <f t="shared" ca="1" si="210"/>
        <v>18.833333333333329</v>
      </c>
      <c r="AD119" s="372">
        <f t="shared" ca="1" si="210"/>
        <v>19.824999999999989</v>
      </c>
      <c r="AE119" s="372">
        <f t="shared" ca="1" si="210"/>
        <v>20.672361111111101</v>
      </c>
      <c r="AF119" s="372">
        <f t="shared" ca="1" si="210"/>
        <v>21.375416666666652</v>
      </c>
      <c r="AG119" s="372">
        <f t="shared" ca="1" si="210"/>
        <v>21.93416666666667</v>
      </c>
      <c r="AH119" s="372">
        <f t="shared" ca="1" si="210"/>
        <v>22.348611111111111</v>
      </c>
      <c r="AI119" s="372">
        <f t="shared" ca="1" si="210"/>
        <v>22.618750000000006</v>
      </c>
      <c r="AJ119" s="372">
        <f t="shared" ca="1" si="210"/>
        <v>22.744583333333338</v>
      </c>
      <c r="AK119" s="372">
        <f t="shared" ca="1" si="210"/>
        <v>22.726111111111123</v>
      </c>
      <c r="AL119" s="372">
        <f t="shared" ca="1" si="210"/>
        <v>22.563333333333333</v>
      </c>
      <c r="AM119" s="372">
        <f t="shared" ca="1" si="210"/>
        <v>22.256249999999994</v>
      </c>
      <c r="AN119" s="372">
        <f t="shared" ca="1" si="210"/>
        <v>21.804861111111109</v>
      </c>
      <c r="AO119" s="372">
        <f t="shared" ca="1" si="210"/>
        <v>21.209166666666675</v>
      </c>
      <c r="AP119" s="372">
        <f t="shared" ca="1" si="210"/>
        <v>20.815500000000014</v>
      </c>
      <c r="AQ119" s="372">
        <f t="shared" ca="1" si="210"/>
        <v>20.271755555555586</v>
      </c>
      <c r="AR119" s="372">
        <f t="shared" ca="1" si="210"/>
        <v>19.577933333333391</v>
      </c>
      <c r="AS119" s="372">
        <f t="shared" ca="1" si="210"/>
        <v>18.7340333333334</v>
      </c>
      <c r="AT119" s="372">
        <f t="shared" ca="1" si="210"/>
        <v>17.740055555555642</v>
      </c>
      <c r="AU119" s="372">
        <f t="shared" ca="1" si="210"/>
        <v>16.596000000000089</v>
      </c>
      <c r="AV119" s="372">
        <f t="shared" ca="1" si="210"/>
        <v>15.30186666666674</v>
      </c>
      <c r="AW119" s="372">
        <f t="shared" ca="1" si="210"/>
        <v>13.857655555555596</v>
      </c>
      <c r="AX119" s="372">
        <f t="shared" ref="AX119:CC119" ca="1" si="211">AX112+AX118</f>
        <v>12.263366666666684</v>
      </c>
      <c r="AY119" s="372">
        <f t="shared" ca="1" si="211"/>
        <v>10.519000000000005</v>
      </c>
      <c r="AZ119" s="372">
        <f t="shared" ca="1" si="211"/>
        <v>8.6245555555555597</v>
      </c>
      <c r="BA119" s="372">
        <f t="shared" ca="1" si="211"/>
        <v>6.5800333333333469</v>
      </c>
      <c r="BB119" s="372">
        <f t="shared" ca="1" si="211"/>
        <v>4.745619999999974</v>
      </c>
      <c r="BC119" s="372">
        <f t="shared" ca="1" si="211"/>
        <v>2.7551257777777209</v>
      </c>
      <c r="BD119" s="372">
        <f t="shared" ca="1" si="211"/>
        <v>0.60855066666658786</v>
      </c>
      <c r="BE119" s="372">
        <f t="shared" ca="1" si="211"/>
        <v>-1.6941053333334253</v>
      </c>
      <c r="BF119" s="372">
        <f t="shared" ca="1" si="211"/>
        <v>-4.1528422222223185</v>
      </c>
      <c r="BG119" s="372">
        <f t="shared" ca="1" si="211"/>
        <v>-6.7676600000000917</v>
      </c>
      <c r="BH119" s="372">
        <f t="shared" ca="1" si="211"/>
        <v>-9.538558666666745</v>
      </c>
      <c r="BI119" s="372">
        <f t="shared" ca="1" si="211"/>
        <v>-12.465538222222335</v>
      </c>
      <c r="BJ119" s="372">
        <f t="shared" ca="1" si="211"/>
        <v>-15.548598666666805</v>
      </c>
      <c r="BK119" s="372">
        <f t="shared" ca="1" si="211"/>
        <v>-18.787740000000156</v>
      </c>
      <c r="BL119" s="372">
        <f t="shared" ca="1" si="211"/>
        <v>-22.182962222222386</v>
      </c>
      <c r="BM119" s="372">
        <f t="shared" ca="1" si="211"/>
        <v>-25.734265333333497</v>
      </c>
      <c r="BN119" s="372">
        <f t="shared" ca="1" si="211"/>
        <v>-29.067055200000141</v>
      </c>
      <c r="BO119" s="372">
        <f t="shared" ca="1" si="211"/>
        <v>-32.562169191111252</v>
      </c>
      <c r="BP119" s="372">
        <f t="shared" ca="1" si="211"/>
        <v>-36.21960730666683</v>
      </c>
      <c r="BQ119" s="372">
        <f t="shared" ca="1" si="211"/>
        <v>-40.039369546666819</v>
      </c>
      <c r="BR119" s="372">
        <f t="shared" ca="1" si="211"/>
        <v>-44.021455911111218</v>
      </c>
      <c r="BS119" s="372">
        <f t="shared" ca="1" si="211"/>
        <v>-48.165866400000084</v>
      </c>
      <c r="BT119" s="372">
        <f t="shared" ca="1" si="211"/>
        <v>-52.472601013333417</v>
      </c>
      <c r="BU119" s="372">
        <f t="shared" ca="1" si="211"/>
        <v>-56.941659751111217</v>
      </c>
      <c r="BV119" s="372">
        <f t="shared" ca="1" si="211"/>
        <v>-61.573042613333484</v>
      </c>
      <c r="BW119" s="372">
        <f t="shared" ca="1" si="211"/>
        <v>-66.366749600000048</v>
      </c>
      <c r="BX119" s="372">
        <f t="shared" ca="1" si="211"/>
        <v>-71.322780711111136</v>
      </c>
      <c r="BY119" s="372">
        <f t="shared" ca="1" si="211"/>
        <v>-76.441135946666691</v>
      </c>
      <c r="BZ119" s="372">
        <f t="shared" ca="1" si="211"/>
        <v>-81.332237408000083</v>
      </c>
      <c r="CA119" s="372">
        <f t="shared" ca="1" si="211"/>
        <v>-86.392155958755666</v>
      </c>
      <c r="CB119" s="372">
        <f t="shared" ca="1" si="211"/>
        <v>-91.62089159893344</v>
      </c>
      <c r="CC119" s="372">
        <f t="shared" ca="1" si="211"/>
        <v>-97.018444328533519</v>
      </c>
      <c r="CD119" s="372">
        <f t="shared" ref="CD119:DI119" ca="1" si="212">CD112+CD118</f>
        <v>-102.58481414755579</v>
      </c>
      <c r="CE119" s="372">
        <f t="shared" ca="1" si="212"/>
        <v>-108.32000105600025</v>
      </c>
      <c r="CF119" s="372">
        <f t="shared" ca="1" si="212"/>
        <v>-114.2240050538669</v>
      </c>
      <c r="CG119" s="372">
        <f t="shared" ca="1" si="212"/>
        <v>-120.29682614115586</v>
      </c>
      <c r="CH119" s="372">
        <f t="shared" ca="1" si="212"/>
        <v>-126.53846431786701</v>
      </c>
      <c r="CI119" s="372">
        <f t="shared" ca="1" si="212"/>
        <v>-132.94891958400035</v>
      </c>
      <c r="CJ119" s="372">
        <f t="shared" ca="1" si="212"/>
        <v>-139.528191939556</v>
      </c>
      <c r="CK119" s="372">
        <f t="shared" ca="1" si="212"/>
        <v>-146.27628138453383</v>
      </c>
      <c r="CL119" s="372">
        <f t="shared" ca="1" si="212"/>
        <v>-152.78802690432053</v>
      </c>
      <c r="CM119" s="372">
        <f t="shared" ca="1" si="212"/>
        <v>-159.47534219710633</v>
      </c>
      <c r="CN119" s="372">
        <f t="shared" ca="1" si="212"/>
        <v>-166.33822726289122</v>
      </c>
      <c r="CO119" s="372">
        <f t="shared" ca="1" si="212"/>
        <v>-173.37668210167521</v>
      </c>
      <c r="CP119" s="372">
        <f t="shared" ca="1" si="212"/>
        <v>-180.5907067134583</v>
      </c>
      <c r="CQ119" s="372">
        <f t="shared" ca="1" si="212"/>
        <v>-187.9803010982406</v>
      </c>
      <c r="CR119" s="372">
        <f t="shared" ca="1" si="212"/>
        <v>-195.545465256022</v>
      </c>
      <c r="CS119" s="372">
        <f t="shared" ca="1" si="212"/>
        <v>-203.28619918680249</v>
      </c>
      <c r="CT119" s="372">
        <f t="shared" ca="1" si="212"/>
        <v>-211.20250289058208</v>
      </c>
      <c r="CU119" s="372">
        <f t="shared" ca="1" si="212"/>
        <v>-219.29437636736077</v>
      </c>
      <c r="CV119" s="372">
        <f t="shared" ca="1" si="212"/>
        <v>-227.56181961713855</v>
      </c>
      <c r="CW119" s="372">
        <f t="shared" ca="1" si="212"/>
        <v>-236.00483263991543</v>
      </c>
      <c r="CX119" s="372">
        <f t="shared" ca="1" si="212"/>
        <v>-244.20204798049349</v>
      </c>
      <c r="CY119" s="372">
        <f t="shared" ca="1" si="212"/>
        <v>-252.58185588499066</v>
      </c>
      <c r="CZ119" s="372">
        <f t="shared" ca="1" si="212"/>
        <v>-261.14425635340694</v>
      </c>
      <c r="DA119" s="372">
        <f t="shared" ca="1" si="212"/>
        <v>-269.88924938574235</v>
      </c>
      <c r="DB119" s="372">
        <f t="shared" ca="1" si="212"/>
        <v>-278.81683498199664</v>
      </c>
      <c r="DC119" s="372">
        <f t="shared" ca="1" si="212"/>
        <v>-287.92701314217004</v>
      </c>
      <c r="DD119" s="372">
        <f t="shared" ca="1" si="212"/>
        <v>-297.21978386626256</v>
      </c>
      <c r="DE119" s="372">
        <f t="shared" ca="1" si="212"/>
        <v>-306.6951471542742</v>
      </c>
      <c r="DF119" s="372">
        <f t="shared" ca="1" si="212"/>
        <v>-316.35310300620495</v>
      </c>
      <c r="DG119" s="372">
        <f t="shared" ca="1" si="212"/>
        <v>-326.19365142205481</v>
      </c>
      <c r="DH119" s="372">
        <f t="shared" ca="1" si="212"/>
        <v>-336.21679240182357</v>
      </c>
      <c r="DI119" s="372">
        <f t="shared" ca="1" si="212"/>
        <v>-346.42252594551144</v>
      </c>
      <c r="DJ119" s="372">
        <f t="shared" ref="DJ119:EG119" ca="1" si="213">DJ112+DJ118</f>
        <v>-356.37262989971259</v>
      </c>
      <c r="DK119" s="372">
        <f t="shared" ca="1" si="213"/>
        <v>-366.51263012038976</v>
      </c>
      <c r="DL119" s="372">
        <f t="shared" ca="1" si="213"/>
        <v>-376.84252660754282</v>
      </c>
      <c r="DM119" s="372">
        <f t="shared" ca="1" si="213"/>
        <v>-387.36231936117156</v>
      </c>
      <c r="DN119" s="372">
        <f t="shared" ca="1" si="213"/>
        <v>-398.07200838127619</v>
      </c>
      <c r="DO119" s="372">
        <f t="shared" ca="1" si="213"/>
        <v>-408.97159366785672</v>
      </c>
      <c r="DP119" s="372">
        <f t="shared" ca="1" si="213"/>
        <v>-420.06107522091315</v>
      </c>
      <c r="DQ119" s="372">
        <f t="shared" ca="1" si="213"/>
        <v>-431.34045304044525</v>
      </c>
      <c r="DR119" s="372">
        <f t="shared" ca="1" si="213"/>
        <v>-442.80972712645325</v>
      </c>
      <c r="DS119" s="372">
        <f t="shared" ca="1" si="213"/>
        <v>-454.46889747893715</v>
      </c>
      <c r="DT119" s="372">
        <f t="shared" ca="1" si="213"/>
        <v>-466.31796409789672</v>
      </c>
      <c r="DU119" s="372">
        <f t="shared" ca="1" si="213"/>
        <v>-478.35692698333219</v>
      </c>
      <c r="DV119" s="372">
        <f t="shared" ca="1" si="213"/>
        <v>-490.13003509570149</v>
      </c>
      <c r="DW119" s="372">
        <f t="shared" ca="1" si="213"/>
        <v>-502.10063532520553</v>
      </c>
      <c r="DX119" s="372">
        <f t="shared" ca="1" si="213"/>
        <v>-514.26872767184454</v>
      </c>
      <c r="DY119" s="372">
        <f t="shared" ca="1" si="213"/>
        <v>-526.63431213561853</v>
      </c>
      <c r="DZ119" s="372">
        <f t="shared" ca="1" si="213"/>
        <v>-539.19738871652726</v>
      </c>
      <c r="EA119" s="372">
        <f t="shared" ca="1" si="213"/>
        <v>-551.95795741457096</v>
      </c>
      <c r="EB119" s="372">
        <f t="shared" ca="1" si="213"/>
        <v>-564.9160182297494</v>
      </c>
      <c r="EC119" s="372">
        <f t="shared" ca="1" si="213"/>
        <v>-578.07157116206281</v>
      </c>
      <c r="ED119" s="372">
        <f t="shared" ca="1" si="213"/>
        <v>-591.42461621151097</v>
      </c>
      <c r="EE119" s="372">
        <f t="shared" ca="1" si="213"/>
        <v>-604.97515337809409</v>
      </c>
      <c r="EF119" s="372">
        <f t="shared" ca="1" si="213"/>
        <v>-618.72318266181219</v>
      </c>
      <c r="EG119" s="372">
        <f t="shared" ca="1" si="213"/>
        <v>-632.66870406266503</v>
      </c>
    </row>
    <row r="120" spans="1:137" ht="12.75" customHeight="1">
      <c r="A120" s="21"/>
      <c r="B120" s="121"/>
      <c r="C120" s="362"/>
      <c r="D120" s="362"/>
      <c r="E120" s="121"/>
      <c r="F120" s="121"/>
      <c r="G120" s="369"/>
      <c r="H120" s="369"/>
      <c r="I120" s="369"/>
      <c r="J120" s="369"/>
      <c r="K120" s="369"/>
      <c r="L120" s="369"/>
      <c r="M120" s="369"/>
      <c r="N120" s="369"/>
      <c r="O120" s="369"/>
      <c r="P120" s="369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1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1"/>
      <c r="BD120" s="121"/>
      <c r="BE120" s="121"/>
      <c r="BF120" s="121"/>
      <c r="BG120" s="121"/>
      <c r="BH120" s="121"/>
      <c r="BI120" s="121"/>
      <c r="BJ120" s="121"/>
      <c r="BK120" s="121"/>
      <c r="BL120" s="121"/>
      <c r="BM120" s="121"/>
      <c r="BN120" s="121"/>
      <c r="BO120" s="121"/>
      <c r="BP120" s="121"/>
      <c r="BQ120" s="121"/>
      <c r="BR120" s="121"/>
      <c r="BS120" s="121"/>
      <c r="BT120" s="121"/>
      <c r="BU120" s="121"/>
      <c r="BV120" s="121"/>
      <c r="BW120" s="121"/>
      <c r="BX120" s="121"/>
      <c r="BY120" s="121"/>
      <c r="BZ120" s="121"/>
      <c r="CA120" s="121"/>
      <c r="CB120" s="121"/>
      <c r="CC120" s="121"/>
      <c r="CD120" s="121"/>
      <c r="CE120" s="121"/>
      <c r="CF120" s="121"/>
      <c r="CG120" s="121"/>
      <c r="CH120" s="121"/>
      <c r="CI120" s="121"/>
      <c r="CJ120" s="121"/>
      <c r="CK120" s="121"/>
      <c r="CL120" s="121"/>
      <c r="CM120" s="121"/>
      <c r="CN120" s="121"/>
      <c r="CO120" s="121"/>
      <c r="CP120" s="121"/>
      <c r="CQ120" s="121"/>
      <c r="CR120" s="121"/>
      <c r="CS120" s="121"/>
      <c r="CT120" s="121"/>
      <c r="CU120" s="121"/>
      <c r="CV120" s="121"/>
      <c r="CW120" s="121"/>
      <c r="CX120" s="121"/>
      <c r="CY120" s="121"/>
      <c r="CZ120" s="121"/>
      <c r="DA120" s="121"/>
      <c r="DB120" s="121"/>
      <c r="DC120" s="121"/>
      <c r="DD120" s="121"/>
      <c r="DE120" s="121"/>
      <c r="DF120" s="121"/>
      <c r="DG120" s="121"/>
      <c r="DH120" s="121"/>
      <c r="DI120" s="121"/>
      <c r="DJ120" s="121"/>
      <c r="DK120" s="121"/>
      <c r="DL120" s="121"/>
      <c r="DM120" s="121"/>
      <c r="DN120" s="121"/>
      <c r="DO120" s="121"/>
      <c r="DP120" s="121"/>
      <c r="DQ120" s="121"/>
      <c r="DR120" s="121"/>
      <c r="DS120" s="121"/>
      <c r="DT120" s="121"/>
      <c r="DU120" s="121"/>
      <c r="DV120" s="121"/>
      <c r="DW120" s="121"/>
      <c r="DX120" s="121"/>
      <c r="DY120" s="121"/>
      <c r="DZ120" s="121"/>
      <c r="EA120" s="121"/>
      <c r="EB120" s="121"/>
      <c r="EC120" s="121"/>
      <c r="ED120" s="121"/>
      <c r="EE120" s="121"/>
      <c r="EF120" s="121"/>
      <c r="EG120" s="121"/>
    </row>
    <row r="121" spans="1:137" ht="12.75" customHeight="1">
      <c r="A121" s="21"/>
      <c r="B121" s="121"/>
      <c r="C121" s="361" t="s">
        <v>560</v>
      </c>
      <c r="D121" s="361"/>
      <c r="E121" s="121"/>
      <c r="F121" s="121"/>
      <c r="G121" s="369"/>
      <c r="H121" s="369"/>
      <c r="I121" s="369"/>
      <c r="J121" s="369"/>
      <c r="K121" s="369"/>
      <c r="L121" s="369"/>
      <c r="M121" s="369"/>
      <c r="N121" s="369"/>
      <c r="O121" s="369"/>
      <c r="P121" s="369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1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1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1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121"/>
      <c r="CE121" s="121"/>
      <c r="CF121" s="121"/>
      <c r="CG121" s="121"/>
      <c r="CH121" s="121"/>
      <c r="CI121" s="121"/>
      <c r="CJ121" s="121"/>
      <c r="CK121" s="121"/>
      <c r="CL121" s="121"/>
      <c r="CM121" s="121"/>
      <c r="CN121" s="121"/>
      <c r="CO121" s="121"/>
      <c r="CP121" s="121"/>
      <c r="CQ121" s="121"/>
      <c r="CR121" s="121"/>
      <c r="CS121" s="121"/>
      <c r="CT121" s="121"/>
      <c r="CU121" s="121"/>
      <c r="CV121" s="121"/>
      <c r="CW121" s="121"/>
      <c r="CX121" s="121"/>
      <c r="CY121" s="121"/>
      <c r="CZ121" s="121"/>
      <c r="DA121" s="121"/>
      <c r="DB121" s="121"/>
      <c r="DC121" s="121"/>
      <c r="DD121" s="121"/>
      <c r="DE121" s="121"/>
      <c r="DF121" s="121"/>
      <c r="DG121" s="121"/>
      <c r="DH121" s="121"/>
      <c r="DI121" s="121"/>
      <c r="DJ121" s="121"/>
      <c r="DK121" s="121"/>
      <c r="DL121" s="121"/>
      <c r="DM121" s="121"/>
      <c r="DN121" s="121"/>
      <c r="DO121" s="121"/>
      <c r="DP121" s="121"/>
      <c r="DQ121" s="121"/>
      <c r="DR121" s="121"/>
      <c r="DS121" s="121"/>
      <c r="DT121" s="121"/>
      <c r="DU121" s="121"/>
      <c r="DV121" s="121"/>
      <c r="DW121" s="121"/>
      <c r="DX121" s="121"/>
      <c r="DY121" s="121"/>
      <c r="DZ121" s="121"/>
      <c r="EA121" s="121"/>
      <c r="EB121" s="121"/>
      <c r="EC121" s="121"/>
      <c r="ED121" s="121"/>
      <c r="EE121" s="121"/>
      <c r="EF121" s="121"/>
      <c r="EG121" s="121"/>
    </row>
    <row r="122" spans="1:137" ht="12.75" customHeight="1">
      <c r="A122" s="21"/>
      <c r="B122" s="121"/>
      <c r="C122" s="362" t="s">
        <v>373</v>
      </c>
      <c r="D122" s="362"/>
      <c r="E122" s="121"/>
      <c r="F122" s="121"/>
      <c r="G122" s="369">
        <f t="shared" ref="G122:P124" ca="1" si="214">SUMIF($R$6:$EG$6,G$6,$R122:$EG122)</f>
        <v>650</v>
      </c>
      <c r="H122" s="369">
        <f t="shared" ca="1" si="214"/>
        <v>1875.3499999999995</v>
      </c>
      <c r="I122" s="369">
        <f t="shared" ca="1" si="214"/>
        <v>3149.1640000000002</v>
      </c>
      <c r="J122" s="369">
        <f t="shared" ca="1" si="214"/>
        <v>4473.930559999998</v>
      </c>
      <c r="K122" s="369">
        <f t="shared" ca="1" si="214"/>
        <v>5851.6877823999976</v>
      </c>
      <c r="L122" s="369">
        <f t="shared" ca="1" si="214"/>
        <v>7284.5552936959948</v>
      </c>
      <c r="M122" s="369">
        <f t="shared" ca="1" si="214"/>
        <v>8774.7375054438271</v>
      </c>
      <c r="N122" s="369">
        <f t="shared" ca="1" si="214"/>
        <v>10324.527005661579</v>
      </c>
      <c r="O122" s="369">
        <f t="shared" ca="1" si="214"/>
        <v>11936.308085888038</v>
      </c>
      <c r="P122" s="369">
        <f t="shared" ca="1" si="214"/>
        <v>13612.560409323558</v>
      </c>
      <c r="Q122" s="374"/>
      <c r="R122" s="371">
        <f ca="1">-R76</f>
        <v>8.3333333333333339</v>
      </c>
      <c r="S122" s="371">
        <f t="shared" ref="S122:AX122" ca="1" si="215">R122-S76</f>
        <v>16.666666666666668</v>
      </c>
      <c r="T122" s="371">
        <f t="shared" ca="1" si="215"/>
        <v>25</v>
      </c>
      <c r="U122" s="371">
        <f t="shared" ca="1" si="215"/>
        <v>33.333333333333336</v>
      </c>
      <c r="V122" s="371">
        <f t="shared" ca="1" si="215"/>
        <v>41.666666666666671</v>
      </c>
      <c r="W122" s="371">
        <f t="shared" ca="1" si="215"/>
        <v>50.000000000000007</v>
      </c>
      <c r="X122" s="371">
        <f t="shared" ca="1" si="215"/>
        <v>58.333333333333343</v>
      </c>
      <c r="Y122" s="371">
        <f t="shared" ca="1" si="215"/>
        <v>66.666666666666671</v>
      </c>
      <c r="Z122" s="371">
        <f t="shared" ca="1" si="215"/>
        <v>75</v>
      </c>
      <c r="AA122" s="371">
        <f t="shared" ca="1" si="215"/>
        <v>83.333333333333329</v>
      </c>
      <c r="AB122" s="371">
        <f t="shared" ca="1" si="215"/>
        <v>91.666666666666657</v>
      </c>
      <c r="AC122" s="371">
        <f t="shared" ca="1" si="215"/>
        <v>99.999999999999986</v>
      </c>
      <c r="AD122" s="371">
        <f t="shared" ca="1" si="215"/>
        <v>108.65833333333332</v>
      </c>
      <c r="AE122" s="371">
        <f t="shared" ca="1" si="215"/>
        <v>117.31666666666665</v>
      </c>
      <c r="AF122" s="371">
        <f t="shared" ca="1" si="215"/>
        <v>125.97499999999998</v>
      </c>
      <c r="AG122" s="371">
        <f t="shared" ca="1" si="215"/>
        <v>134.63333333333333</v>
      </c>
      <c r="AH122" s="371">
        <f t="shared" ca="1" si="215"/>
        <v>143.29166666666666</v>
      </c>
      <c r="AI122" s="371">
        <f t="shared" ca="1" si="215"/>
        <v>151.94999999999999</v>
      </c>
      <c r="AJ122" s="371">
        <f t="shared" ca="1" si="215"/>
        <v>160.60833333333332</v>
      </c>
      <c r="AK122" s="371">
        <f t="shared" ca="1" si="215"/>
        <v>169.26666666666665</v>
      </c>
      <c r="AL122" s="371">
        <f t="shared" ca="1" si="215"/>
        <v>177.92499999999998</v>
      </c>
      <c r="AM122" s="371">
        <f t="shared" ca="1" si="215"/>
        <v>186.58333333333331</v>
      </c>
      <c r="AN122" s="371">
        <f t="shared" ca="1" si="215"/>
        <v>195.24166666666665</v>
      </c>
      <c r="AO122" s="371">
        <f t="shared" ca="1" si="215"/>
        <v>203.89999999999998</v>
      </c>
      <c r="AP122" s="371">
        <f t="shared" ca="1" si="215"/>
        <v>212.90466666666666</v>
      </c>
      <c r="AQ122" s="371">
        <f t="shared" ca="1" si="215"/>
        <v>221.90933333333334</v>
      </c>
      <c r="AR122" s="371">
        <f t="shared" ca="1" si="215"/>
        <v>230.91400000000002</v>
      </c>
      <c r="AS122" s="371">
        <f t="shared" ca="1" si="215"/>
        <v>239.9186666666667</v>
      </c>
      <c r="AT122" s="371">
        <f t="shared" ca="1" si="215"/>
        <v>248.92333333333337</v>
      </c>
      <c r="AU122" s="371">
        <f t="shared" ca="1" si="215"/>
        <v>257.92800000000005</v>
      </c>
      <c r="AV122" s="371">
        <f t="shared" ca="1" si="215"/>
        <v>266.93266666666671</v>
      </c>
      <c r="AW122" s="371">
        <f t="shared" ca="1" si="215"/>
        <v>275.93733333333336</v>
      </c>
      <c r="AX122" s="371">
        <f t="shared" ca="1" si="215"/>
        <v>284.94200000000001</v>
      </c>
      <c r="AY122" s="371">
        <f t="shared" ref="AY122:CD122" ca="1" si="216">AX122-AY76</f>
        <v>293.94666666666666</v>
      </c>
      <c r="AZ122" s="371">
        <f t="shared" ca="1" si="216"/>
        <v>302.95133333333331</v>
      </c>
      <c r="BA122" s="371">
        <f t="shared" ca="1" si="216"/>
        <v>311.95599999999996</v>
      </c>
      <c r="BB122" s="371">
        <f t="shared" ca="1" si="216"/>
        <v>321.32085333333328</v>
      </c>
      <c r="BC122" s="371">
        <f t="shared" ca="1" si="216"/>
        <v>330.68570666666659</v>
      </c>
      <c r="BD122" s="371">
        <f t="shared" ca="1" si="216"/>
        <v>340.0505599999999</v>
      </c>
      <c r="BE122" s="371">
        <f t="shared" ca="1" si="216"/>
        <v>349.41541333333322</v>
      </c>
      <c r="BF122" s="371">
        <f t="shared" ca="1" si="216"/>
        <v>358.78026666666653</v>
      </c>
      <c r="BG122" s="371">
        <f t="shared" ca="1" si="216"/>
        <v>368.14511999999985</v>
      </c>
      <c r="BH122" s="371">
        <f t="shared" ca="1" si="216"/>
        <v>377.50997333333316</v>
      </c>
      <c r="BI122" s="371">
        <f t="shared" ca="1" si="216"/>
        <v>386.87482666666648</v>
      </c>
      <c r="BJ122" s="371">
        <f t="shared" ca="1" si="216"/>
        <v>396.23967999999979</v>
      </c>
      <c r="BK122" s="371">
        <f t="shared" ca="1" si="216"/>
        <v>405.60453333333311</v>
      </c>
      <c r="BL122" s="371">
        <f t="shared" ca="1" si="216"/>
        <v>414.96938666666642</v>
      </c>
      <c r="BM122" s="371">
        <f t="shared" ca="1" si="216"/>
        <v>424.33423999999974</v>
      </c>
      <c r="BN122" s="371">
        <f t="shared" ca="1" si="216"/>
        <v>434.0736874666664</v>
      </c>
      <c r="BO122" s="371">
        <f t="shared" ca="1" si="216"/>
        <v>443.81313493333306</v>
      </c>
      <c r="BP122" s="371">
        <f t="shared" ca="1" si="216"/>
        <v>453.55258239999972</v>
      </c>
      <c r="BQ122" s="371">
        <f t="shared" ca="1" si="216"/>
        <v>463.29202986666638</v>
      </c>
      <c r="BR122" s="371">
        <f t="shared" ca="1" si="216"/>
        <v>473.03147733333304</v>
      </c>
      <c r="BS122" s="371">
        <f t="shared" ca="1" si="216"/>
        <v>482.7709247999997</v>
      </c>
      <c r="BT122" s="371">
        <f t="shared" ca="1" si="216"/>
        <v>492.51037226666637</v>
      </c>
      <c r="BU122" s="371">
        <f t="shared" ca="1" si="216"/>
        <v>502.24981973333303</v>
      </c>
      <c r="BV122" s="371">
        <f t="shared" ca="1" si="216"/>
        <v>511.98926719999969</v>
      </c>
      <c r="BW122" s="371">
        <f t="shared" ca="1" si="216"/>
        <v>521.72871466666641</v>
      </c>
      <c r="BX122" s="371">
        <f t="shared" ca="1" si="216"/>
        <v>531.46816213333307</v>
      </c>
      <c r="BY122" s="371">
        <f t="shared" ca="1" si="216"/>
        <v>541.20760959999973</v>
      </c>
      <c r="BZ122" s="371">
        <f t="shared" ca="1" si="216"/>
        <v>551.33663496533302</v>
      </c>
      <c r="CA122" s="371">
        <f t="shared" ca="1" si="216"/>
        <v>561.46566033066631</v>
      </c>
      <c r="CB122" s="371">
        <f t="shared" ca="1" si="216"/>
        <v>571.5946856959996</v>
      </c>
      <c r="CC122" s="371">
        <f t="shared" ca="1" si="216"/>
        <v>581.72371106133289</v>
      </c>
      <c r="CD122" s="371">
        <f t="shared" ca="1" si="216"/>
        <v>591.85273642666618</v>
      </c>
      <c r="CE122" s="371">
        <f t="shared" ref="CE122:DJ122" ca="1" si="217">CD122-CE76</f>
        <v>601.98176179199947</v>
      </c>
      <c r="CF122" s="371">
        <f t="shared" ca="1" si="217"/>
        <v>612.11078715733277</v>
      </c>
      <c r="CG122" s="371">
        <f t="shared" ca="1" si="217"/>
        <v>622.23981252266606</v>
      </c>
      <c r="CH122" s="371">
        <f t="shared" ca="1" si="217"/>
        <v>632.36883788799935</v>
      </c>
      <c r="CI122" s="371">
        <f t="shared" ca="1" si="217"/>
        <v>642.49786325333264</v>
      </c>
      <c r="CJ122" s="371">
        <f t="shared" ca="1" si="217"/>
        <v>652.62688861866593</v>
      </c>
      <c r="CK122" s="371">
        <f t="shared" ca="1" si="217"/>
        <v>662.75591398399922</v>
      </c>
      <c r="CL122" s="371">
        <f t="shared" ca="1" si="217"/>
        <v>673.29010036394584</v>
      </c>
      <c r="CM122" s="371">
        <f t="shared" ca="1" si="217"/>
        <v>683.82428674389246</v>
      </c>
      <c r="CN122" s="371">
        <f t="shared" ca="1" si="217"/>
        <v>694.35847312383908</v>
      </c>
      <c r="CO122" s="371">
        <f t="shared" ca="1" si="217"/>
        <v>704.89265950378569</v>
      </c>
      <c r="CP122" s="371">
        <f t="shared" ca="1" si="217"/>
        <v>715.42684588373231</v>
      </c>
      <c r="CQ122" s="371">
        <f t="shared" ca="1" si="217"/>
        <v>725.96103226367893</v>
      </c>
      <c r="CR122" s="371">
        <f t="shared" ca="1" si="217"/>
        <v>736.49521864362555</v>
      </c>
      <c r="CS122" s="371">
        <f t="shared" ca="1" si="217"/>
        <v>747.02940502357217</v>
      </c>
      <c r="CT122" s="371">
        <f t="shared" ca="1" si="217"/>
        <v>757.56359140351879</v>
      </c>
      <c r="CU122" s="371">
        <f t="shared" ca="1" si="217"/>
        <v>768.0977777834654</v>
      </c>
      <c r="CV122" s="371">
        <f t="shared" ca="1" si="217"/>
        <v>778.63196416341202</v>
      </c>
      <c r="CW122" s="371">
        <f t="shared" ca="1" si="217"/>
        <v>789.16615054335864</v>
      </c>
      <c r="CX122" s="371">
        <f t="shared" ca="1" si="217"/>
        <v>800.12170437850318</v>
      </c>
      <c r="CY122" s="371">
        <f t="shared" ca="1" si="217"/>
        <v>811.07725821364772</v>
      </c>
      <c r="CZ122" s="371">
        <f t="shared" ca="1" si="217"/>
        <v>822.03281204879227</v>
      </c>
      <c r="DA122" s="371">
        <f t="shared" ca="1" si="217"/>
        <v>832.98836588393681</v>
      </c>
      <c r="DB122" s="371">
        <f t="shared" ca="1" si="217"/>
        <v>843.94391971908135</v>
      </c>
      <c r="DC122" s="371">
        <f t="shared" ca="1" si="217"/>
        <v>854.89947355422589</v>
      </c>
      <c r="DD122" s="371">
        <f t="shared" ca="1" si="217"/>
        <v>865.85502738937043</v>
      </c>
      <c r="DE122" s="371">
        <f t="shared" ca="1" si="217"/>
        <v>876.81058122451498</v>
      </c>
      <c r="DF122" s="371">
        <f t="shared" ca="1" si="217"/>
        <v>887.76613505965952</v>
      </c>
      <c r="DG122" s="371">
        <f t="shared" ca="1" si="217"/>
        <v>898.72168889480406</v>
      </c>
      <c r="DH122" s="371">
        <f t="shared" ca="1" si="217"/>
        <v>909.6772427299486</v>
      </c>
      <c r="DI122" s="371">
        <f t="shared" ca="1" si="217"/>
        <v>920.63279656509314</v>
      </c>
      <c r="DJ122" s="371">
        <f t="shared" ca="1" si="217"/>
        <v>932.02657255364352</v>
      </c>
      <c r="DK122" s="371">
        <f t="shared" ref="DK122:EG122" ca="1" si="218">DJ122-DK76</f>
        <v>943.42034854219378</v>
      </c>
      <c r="DL122" s="371">
        <f t="shared" ca="1" si="218"/>
        <v>954.81412453074404</v>
      </c>
      <c r="DM122" s="371">
        <f t="shared" ca="1" si="218"/>
        <v>966.2079005192943</v>
      </c>
      <c r="DN122" s="371">
        <f t="shared" ca="1" si="218"/>
        <v>977.60167650784456</v>
      </c>
      <c r="DO122" s="371">
        <f t="shared" ca="1" si="218"/>
        <v>988.99545249639482</v>
      </c>
      <c r="DP122" s="371">
        <f t="shared" ca="1" si="218"/>
        <v>1000.3892284849451</v>
      </c>
      <c r="DQ122" s="371">
        <f t="shared" ca="1" si="218"/>
        <v>1011.7830044734953</v>
      </c>
      <c r="DR122" s="371">
        <f t="shared" ca="1" si="218"/>
        <v>1023.1767804620456</v>
      </c>
      <c r="DS122" s="371">
        <f t="shared" ca="1" si="218"/>
        <v>1034.5705564505959</v>
      </c>
      <c r="DT122" s="371">
        <f t="shared" ca="1" si="218"/>
        <v>1045.9643324391461</v>
      </c>
      <c r="DU122" s="371">
        <f t="shared" ca="1" si="218"/>
        <v>1057.3581084276964</v>
      </c>
      <c r="DV122" s="371">
        <f t="shared" ca="1" si="218"/>
        <v>1069.2076354557887</v>
      </c>
      <c r="DW122" s="371">
        <f t="shared" ca="1" si="218"/>
        <v>1081.057162483881</v>
      </c>
      <c r="DX122" s="371">
        <f t="shared" ca="1" si="218"/>
        <v>1092.9066895119734</v>
      </c>
      <c r="DY122" s="371">
        <f t="shared" ca="1" si="218"/>
        <v>1104.7562165400657</v>
      </c>
      <c r="DZ122" s="371">
        <f t="shared" ca="1" si="218"/>
        <v>1116.605743568158</v>
      </c>
      <c r="EA122" s="371">
        <f t="shared" ca="1" si="218"/>
        <v>1128.4552705962503</v>
      </c>
      <c r="EB122" s="371">
        <f t="shared" ca="1" si="218"/>
        <v>1140.3047976243427</v>
      </c>
      <c r="EC122" s="371">
        <f t="shared" ca="1" si="218"/>
        <v>1152.154324652435</v>
      </c>
      <c r="ED122" s="371">
        <f t="shared" ca="1" si="218"/>
        <v>1164.0038516805273</v>
      </c>
      <c r="EE122" s="371">
        <f t="shared" ca="1" si="218"/>
        <v>1175.8533787086196</v>
      </c>
      <c r="EF122" s="371">
        <f t="shared" ca="1" si="218"/>
        <v>1187.702905736712</v>
      </c>
      <c r="EG122" s="371">
        <f t="shared" ca="1" si="218"/>
        <v>1199.5524327648043</v>
      </c>
    </row>
    <row r="123" spans="1:137" ht="12.75" customHeight="1">
      <c r="A123" s="21"/>
      <c r="B123" s="121"/>
      <c r="C123" s="362" t="s">
        <v>374</v>
      </c>
      <c r="D123" s="362"/>
      <c r="E123" s="121"/>
      <c r="F123" s="121"/>
      <c r="G123" s="369">
        <f t="shared" ca="1" si="214"/>
        <v>0</v>
      </c>
      <c r="H123" s="369">
        <f t="shared" ca="1" si="214"/>
        <v>0</v>
      </c>
      <c r="I123" s="369">
        <f t="shared" ca="1" si="214"/>
        <v>0</v>
      </c>
      <c r="J123" s="369">
        <f t="shared" ca="1" si="214"/>
        <v>0</v>
      </c>
      <c r="K123" s="369">
        <f t="shared" ca="1" si="214"/>
        <v>0</v>
      </c>
      <c r="L123" s="369">
        <f t="shared" ca="1" si="214"/>
        <v>0</v>
      </c>
      <c r="M123" s="369">
        <f t="shared" ca="1" si="214"/>
        <v>0</v>
      </c>
      <c r="N123" s="369">
        <f t="shared" ca="1" si="214"/>
        <v>0</v>
      </c>
      <c r="O123" s="369">
        <f t="shared" ca="1" si="214"/>
        <v>0</v>
      </c>
      <c r="P123" s="369">
        <f t="shared" ca="1" si="214"/>
        <v>0</v>
      </c>
      <c r="R123" s="371">
        <f ca="1">R76+R82</f>
        <v>0</v>
      </c>
      <c r="S123" s="371">
        <f t="shared" ref="S123:AX123" ca="1" si="219">R123+S76+S82</f>
        <v>0</v>
      </c>
      <c r="T123" s="371">
        <f t="shared" ca="1" si="219"/>
        <v>0</v>
      </c>
      <c r="U123" s="371">
        <f t="shared" ca="1" si="219"/>
        <v>0</v>
      </c>
      <c r="V123" s="371">
        <f t="shared" ca="1" si="219"/>
        <v>0</v>
      </c>
      <c r="W123" s="371">
        <f t="shared" ca="1" si="219"/>
        <v>0</v>
      </c>
      <c r="X123" s="371">
        <f t="shared" ca="1" si="219"/>
        <v>0</v>
      </c>
      <c r="Y123" s="371">
        <f t="shared" ca="1" si="219"/>
        <v>0</v>
      </c>
      <c r="Z123" s="371">
        <f t="shared" ca="1" si="219"/>
        <v>0</v>
      </c>
      <c r="AA123" s="371">
        <f t="shared" ca="1" si="219"/>
        <v>0</v>
      </c>
      <c r="AB123" s="371">
        <f t="shared" ca="1" si="219"/>
        <v>0</v>
      </c>
      <c r="AC123" s="371">
        <f t="shared" ca="1" si="219"/>
        <v>0</v>
      </c>
      <c r="AD123" s="371">
        <f t="shared" ca="1" si="219"/>
        <v>0</v>
      </c>
      <c r="AE123" s="371">
        <f t="shared" ca="1" si="219"/>
        <v>0</v>
      </c>
      <c r="AF123" s="371">
        <f t="shared" ca="1" si="219"/>
        <v>0</v>
      </c>
      <c r="AG123" s="371">
        <f t="shared" ca="1" si="219"/>
        <v>0</v>
      </c>
      <c r="AH123" s="371">
        <f t="shared" ca="1" si="219"/>
        <v>0</v>
      </c>
      <c r="AI123" s="371">
        <f t="shared" ca="1" si="219"/>
        <v>0</v>
      </c>
      <c r="AJ123" s="371">
        <f t="shared" ca="1" si="219"/>
        <v>0</v>
      </c>
      <c r="AK123" s="371">
        <f t="shared" ca="1" si="219"/>
        <v>0</v>
      </c>
      <c r="AL123" s="371">
        <f t="shared" ca="1" si="219"/>
        <v>0</v>
      </c>
      <c r="AM123" s="371">
        <f t="shared" ca="1" si="219"/>
        <v>0</v>
      </c>
      <c r="AN123" s="371">
        <f t="shared" ca="1" si="219"/>
        <v>0</v>
      </c>
      <c r="AO123" s="371">
        <f t="shared" ca="1" si="219"/>
        <v>0</v>
      </c>
      <c r="AP123" s="371">
        <f t="shared" ca="1" si="219"/>
        <v>0</v>
      </c>
      <c r="AQ123" s="371">
        <f t="shared" ca="1" si="219"/>
        <v>0</v>
      </c>
      <c r="AR123" s="371">
        <f t="shared" ca="1" si="219"/>
        <v>0</v>
      </c>
      <c r="AS123" s="371">
        <f t="shared" ca="1" si="219"/>
        <v>0</v>
      </c>
      <c r="AT123" s="371">
        <f t="shared" ca="1" si="219"/>
        <v>0</v>
      </c>
      <c r="AU123" s="371">
        <f t="shared" ca="1" si="219"/>
        <v>0</v>
      </c>
      <c r="AV123" s="371">
        <f t="shared" ca="1" si="219"/>
        <v>0</v>
      </c>
      <c r="AW123" s="371">
        <f t="shared" ca="1" si="219"/>
        <v>0</v>
      </c>
      <c r="AX123" s="371">
        <f t="shared" ca="1" si="219"/>
        <v>0</v>
      </c>
      <c r="AY123" s="371">
        <f t="shared" ref="AY123:CD123" ca="1" si="220">AX123+AY76+AY82</f>
        <v>0</v>
      </c>
      <c r="AZ123" s="371">
        <f t="shared" ca="1" si="220"/>
        <v>0</v>
      </c>
      <c r="BA123" s="371">
        <f t="shared" ca="1" si="220"/>
        <v>0</v>
      </c>
      <c r="BB123" s="371">
        <f t="shared" ca="1" si="220"/>
        <v>0</v>
      </c>
      <c r="BC123" s="371">
        <f t="shared" ca="1" si="220"/>
        <v>0</v>
      </c>
      <c r="BD123" s="371">
        <f t="shared" ca="1" si="220"/>
        <v>0</v>
      </c>
      <c r="BE123" s="371">
        <f t="shared" ca="1" si="220"/>
        <v>0</v>
      </c>
      <c r="BF123" s="371">
        <f t="shared" ca="1" si="220"/>
        <v>0</v>
      </c>
      <c r="BG123" s="371">
        <f t="shared" ca="1" si="220"/>
        <v>0</v>
      </c>
      <c r="BH123" s="371">
        <f t="shared" ca="1" si="220"/>
        <v>0</v>
      </c>
      <c r="BI123" s="371">
        <f t="shared" ca="1" si="220"/>
        <v>0</v>
      </c>
      <c r="BJ123" s="371">
        <f t="shared" ca="1" si="220"/>
        <v>0</v>
      </c>
      <c r="BK123" s="371">
        <f t="shared" ca="1" si="220"/>
        <v>0</v>
      </c>
      <c r="BL123" s="371">
        <f t="shared" ca="1" si="220"/>
        <v>0</v>
      </c>
      <c r="BM123" s="371">
        <f t="shared" ca="1" si="220"/>
        <v>0</v>
      </c>
      <c r="BN123" s="371">
        <f t="shared" ca="1" si="220"/>
        <v>0</v>
      </c>
      <c r="BO123" s="371">
        <f t="shared" ca="1" si="220"/>
        <v>0</v>
      </c>
      <c r="BP123" s="371">
        <f t="shared" ca="1" si="220"/>
        <v>0</v>
      </c>
      <c r="BQ123" s="371">
        <f t="shared" ca="1" si="220"/>
        <v>0</v>
      </c>
      <c r="BR123" s="371">
        <f t="shared" ca="1" si="220"/>
        <v>0</v>
      </c>
      <c r="BS123" s="371">
        <f t="shared" ca="1" si="220"/>
        <v>0</v>
      </c>
      <c r="BT123" s="371">
        <f t="shared" ca="1" si="220"/>
        <v>0</v>
      </c>
      <c r="BU123" s="371">
        <f t="shared" ca="1" si="220"/>
        <v>0</v>
      </c>
      <c r="BV123" s="371">
        <f t="shared" ca="1" si="220"/>
        <v>0</v>
      </c>
      <c r="BW123" s="371">
        <f t="shared" ca="1" si="220"/>
        <v>0</v>
      </c>
      <c r="BX123" s="371">
        <f t="shared" ca="1" si="220"/>
        <v>0</v>
      </c>
      <c r="BY123" s="371">
        <f t="shared" ca="1" si="220"/>
        <v>0</v>
      </c>
      <c r="BZ123" s="371">
        <f t="shared" ca="1" si="220"/>
        <v>0</v>
      </c>
      <c r="CA123" s="371">
        <f t="shared" ca="1" si="220"/>
        <v>0</v>
      </c>
      <c r="CB123" s="371">
        <f t="shared" ca="1" si="220"/>
        <v>0</v>
      </c>
      <c r="CC123" s="371">
        <f t="shared" ca="1" si="220"/>
        <v>0</v>
      </c>
      <c r="CD123" s="371">
        <f t="shared" ca="1" si="220"/>
        <v>0</v>
      </c>
      <c r="CE123" s="371">
        <f t="shared" ref="CE123:DJ123" ca="1" si="221">CD123+CE76+CE82</f>
        <v>0</v>
      </c>
      <c r="CF123" s="371">
        <f t="shared" ca="1" si="221"/>
        <v>0</v>
      </c>
      <c r="CG123" s="371">
        <f t="shared" ca="1" si="221"/>
        <v>0</v>
      </c>
      <c r="CH123" s="371">
        <f t="shared" ca="1" si="221"/>
        <v>0</v>
      </c>
      <c r="CI123" s="371">
        <f t="shared" ca="1" si="221"/>
        <v>0</v>
      </c>
      <c r="CJ123" s="371">
        <f t="shared" ca="1" si="221"/>
        <v>0</v>
      </c>
      <c r="CK123" s="371">
        <f t="shared" ca="1" si="221"/>
        <v>0</v>
      </c>
      <c r="CL123" s="371">
        <f t="shared" ca="1" si="221"/>
        <v>0</v>
      </c>
      <c r="CM123" s="371">
        <f t="shared" ca="1" si="221"/>
        <v>0</v>
      </c>
      <c r="CN123" s="371">
        <f t="shared" ca="1" si="221"/>
        <v>0</v>
      </c>
      <c r="CO123" s="371">
        <f t="shared" ca="1" si="221"/>
        <v>0</v>
      </c>
      <c r="CP123" s="371">
        <f t="shared" ca="1" si="221"/>
        <v>0</v>
      </c>
      <c r="CQ123" s="371">
        <f t="shared" ca="1" si="221"/>
        <v>0</v>
      </c>
      <c r="CR123" s="371">
        <f t="shared" ca="1" si="221"/>
        <v>0</v>
      </c>
      <c r="CS123" s="371">
        <f t="shared" ca="1" si="221"/>
        <v>0</v>
      </c>
      <c r="CT123" s="371">
        <f t="shared" ca="1" si="221"/>
        <v>0</v>
      </c>
      <c r="CU123" s="371">
        <f t="shared" ca="1" si="221"/>
        <v>0</v>
      </c>
      <c r="CV123" s="371">
        <f t="shared" ca="1" si="221"/>
        <v>0</v>
      </c>
      <c r="CW123" s="371">
        <f t="shared" ca="1" si="221"/>
        <v>0</v>
      </c>
      <c r="CX123" s="371">
        <f t="shared" ca="1" si="221"/>
        <v>0</v>
      </c>
      <c r="CY123" s="371">
        <f t="shared" ca="1" si="221"/>
        <v>0</v>
      </c>
      <c r="CZ123" s="371">
        <f t="shared" ca="1" si="221"/>
        <v>0</v>
      </c>
      <c r="DA123" s="371">
        <f t="shared" ca="1" si="221"/>
        <v>0</v>
      </c>
      <c r="DB123" s="371">
        <f t="shared" ca="1" si="221"/>
        <v>0</v>
      </c>
      <c r="DC123" s="371">
        <f t="shared" ca="1" si="221"/>
        <v>0</v>
      </c>
      <c r="DD123" s="371">
        <f t="shared" ca="1" si="221"/>
        <v>0</v>
      </c>
      <c r="DE123" s="371">
        <f t="shared" ca="1" si="221"/>
        <v>0</v>
      </c>
      <c r="DF123" s="371">
        <f t="shared" ca="1" si="221"/>
        <v>0</v>
      </c>
      <c r="DG123" s="371">
        <f t="shared" ca="1" si="221"/>
        <v>0</v>
      </c>
      <c r="DH123" s="371">
        <f t="shared" ca="1" si="221"/>
        <v>0</v>
      </c>
      <c r="DI123" s="371">
        <f t="shared" ca="1" si="221"/>
        <v>0</v>
      </c>
      <c r="DJ123" s="371">
        <f t="shared" ca="1" si="221"/>
        <v>0</v>
      </c>
      <c r="DK123" s="371">
        <f t="shared" ref="DK123:EG123" ca="1" si="222">DJ123+DK76+DK82</f>
        <v>0</v>
      </c>
      <c r="DL123" s="371">
        <f t="shared" ca="1" si="222"/>
        <v>0</v>
      </c>
      <c r="DM123" s="371">
        <f t="shared" ca="1" si="222"/>
        <v>0</v>
      </c>
      <c r="DN123" s="371">
        <f t="shared" ca="1" si="222"/>
        <v>0</v>
      </c>
      <c r="DO123" s="371">
        <f t="shared" ca="1" si="222"/>
        <v>0</v>
      </c>
      <c r="DP123" s="371">
        <f t="shared" ca="1" si="222"/>
        <v>0</v>
      </c>
      <c r="DQ123" s="371">
        <f t="shared" ca="1" si="222"/>
        <v>0</v>
      </c>
      <c r="DR123" s="371">
        <f t="shared" ca="1" si="222"/>
        <v>0</v>
      </c>
      <c r="DS123" s="371">
        <f t="shared" ca="1" si="222"/>
        <v>0</v>
      </c>
      <c r="DT123" s="371">
        <f t="shared" ca="1" si="222"/>
        <v>0</v>
      </c>
      <c r="DU123" s="371">
        <f t="shared" ca="1" si="222"/>
        <v>0</v>
      </c>
      <c r="DV123" s="371">
        <f t="shared" ca="1" si="222"/>
        <v>0</v>
      </c>
      <c r="DW123" s="371">
        <f t="shared" ca="1" si="222"/>
        <v>0</v>
      </c>
      <c r="DX123" s="371">
        <f t="shared" ca="1" si="222"/>
        <v>0</v>
      </c>
      <c r="DY123" s="371">
        <f t="shared" ca="1" si="222"/>
        <v>0</v>
      </c>
      <c r="DZ123" s="371">
        <f t="shared" ca="1" si="222"/>
        <v>0</v>
      </c>
      <c r="EA123" s="371">
        <f t="shared" ca="1" si="222"/>
        <v>0</v>
      </c>
      <c r="EB123" s="371">
        <f t="shared" ca="1" si="222"/>
        <v>0</v>
      </c>
      <c r="EC123" s="371">
        <f t="shared" ca="1" si="222"/>
        <v>0</v>
      </c>
      <c r="ED123" s="371">
        <f t="shared" ca="1" si="222"/>
        <v>0</v>
      </c>
      <c r="EE123" s="371">
        <f t="shared" ca="1" si="222"/>
        <v>0</v>
      </c>
      <c r="EF123" s="371">
        <f t="shared" ca="1" si="222"/>
        <v>0</v>
      </c>
      <c r="EG123" s="371">
        <f t="shared" ca="1" si="222"/>
        <v>0</v>
      </c>
    </row>
    <row r="124" spans="1:137" ht="12.75" customHeight="1">
      <c r="A124" s="21"/>
      <c r="B124" s="121"/>
      <c r="C124" s="362" t="s">
        <v>375</v>
      </c>
      <c r="D124" s="362"/>
      <c r="E124" s="121"/>
      <c r="F124" s="121"/>
      <c r="G124" s="369">
        <f t="shared" ca="1" si="214"/>
        <v>-507.72222222222217</v>
      </c>
      <c r="H124" s="369">
        <f t="shared" ca="1" si="214"/>
        <v>-1613.2713888888889</v>
      </c>
      <c r="I124" s="369">
        <f t="shared" ca="1" si="214"/>
        <v>-2968.2822444444437</v>
      </c>
      <c r="J124" s="369">
        <f t="shared" ca="1" si="214"/>
        <v>-4582.6935342222214</v>
      </c>
      <c r="K124" s="369">
        <f t="shared" ca="1" si="214"/>
        <v>-6466.8812755911094</v>
      </c>
      <c r="L124" s="369">
        <f t="shared" ca="1" si="214"/>
        <v>-8631.6365266147513</v>
      </c>
      <c r="M124" s="369">
        <f t="shared" ca="1" si="214"/>
        <v>-11088.18198767934</v>
      </c>
      <c r="N124" s="369">
        <f t="shared" ca="1" si="214"/>
        <v>-13848.189267186512</v>
      </c>
      <c r="O124" s="369">
        <f t="shared" ca="1" si="214"/>
        <v>-16923.796837873964</v>
      </c>
      <c r="P124" s="369">
        <f t="shared" ca="1" si="214"/>
        <v>-20327.628711388919</v>
      </c>
      <c r="Q124" s="121"/>
      <c r="R124" s="370">
        <f ca="1">R55</f>
        <v>-6</v>
      </c>
      <c r="S124" s="370">
        <f t="shared" ref="S124:AX124" ca="1" si="223">R124+S55</f>
        <v>-12.138888888888889</v>
      </c>
      <c r="T124" s="370">
        <f t="shared" ca="1" si="223"/>
        <v>-18.416666666666668</v>
      </c>
      <c r="U124" s="370">
        <f t="shared" ca="1" si="223"/>
        <v>-24.833333333333336</v>
      </c>
      <c r="V124" s="370">
        <f t="shared" ca="1" si="223"/>
        <v>-31.388888888888893</v>
      </c>
      <c r="W124" s="370">
        <f t="shared" ca="1" si="223"/>
        <v>-38.083333333333336</v>
      </c>
      <c r="X124" s="370">
        <f t="shared" ca="1" si="223"/>
        <v>-44.916666666666671</v>
      </c>
      <c r="Y124" s="370">
        <f t="shared" ca="1" si="223"/>
        <v>-51.888888888888893</v>
      </c>
      <c r="Z124" s="370">
        <f t="shared" ca="1" si="223"/>
        <v>-59</v>
      </c>
      <c r="AA124" s="370">
        <f t="shared" ca="1" si="223"/>
        <v>-66.25</v>
      </c>
      <c r="AB124" s="370">
        <f t="shared" ca="1" si="223"/>
        <v>-73.638888888888886</v>
      </c>
      <c r="AC124" s="370">
        <f t="shared" ca="1" si="223"/>
        <v>-81.166666666666657</v>
      </c>
      <c r="AD124" s="370">
        <f t="shared" ca="1" si="223"/>
        <v>-88.833333333333329</v>
      </c>
      <c r="AE124" s="370">
        <f t="shared" ca="1" si="223"/>
        <v>-96.644305555555547</v>
      </c>
      <c r="AF124" s="370">
        <f t="shared" ca="1" si="223"/>
        <v>-104.59958333333333</v>
      </c>
      <c r="AG124" s="370">
        <f t="shared" ca="1" si="223"/>
        <v>-112.69916666666666</v>
      </c>
      <c r="AH124" s="370">
        <f t="shared" ca="1" si="223"/>
        <v>-120.94305555555555</v>
      </c>
      <c r="AI124" s="370">
        <f t="shared" ca="1" si="223"/>
        <v>-129.33124999999998</v>
      </c>
      <c r="AJ124" s="370">
        <f t="shared" ca="1" si="223"/>
        <v>-137.86374999999998</v>
      </c>
      <c r="AK124" s="370">
        <f t="shared" ca="1" si="223"/>
        <v>-146.54055555555553</v>
      </c>
      <c r="AL124" s="370">
        <f t="shared" ca="1" si="223"/>
        <v>-155.36166666666665</v>
      </c>
      <c r="AM124" s="370">
        <f t="shared" ca="1" si="223"/>
        <v>-164.32708333333332</v>
      </c>
      <c r="AN124" s="370">
        <f t="shared" ca="1" si="223"/>
        <v>-173.43680555555554</v>
      </c>
      <c r="AO124" s="370">
        <f t="shared" ca="1" si="223"/>
        <v>-182.6908333333333</v>
      </c>
      <c r="AP124" s="370">
        <f t="shared" ca="1" si="223"/>
        <v>-192.08916666666664</v>
      </c>
      <c r="AQ124" s="370">
        <f t="shared" ca="1" si="223"/>
        <v>-201.63757777777775</v>
      </c>
      <c r="AR124" s="370">
        <f t="shared" ca="1" si="223"/>
        <v>-211.33606666666662</v>
      </c>
      <c r="AS124" s="370">
        <f t="shared" ca="1" si="223"/>
        <v>-221.1846333333333</v>
      </c>
      <c r="AT124" s="370">
        <f t="shared" ca="1" si="223"/>
        <v>-231.18327777777773</v>
      </c>
      <c r="AU124" s="370">
        <f t="shared" ca="1" si="223"/>
        <v>-241.33199999999997</v>
      </c>
      <c r="AV124" s="370">
        <f t="shared" ca="1" si="223"/>
        <v>-251.63079999999997</v>
      </c>
      <c r="AW124" s="370">
        <f t="shared" ca="1" si="223"/>
        <v>-262.07967777777776</v>
      </c>
      <c r="AX124" s="370">
        <f t="shared" ca="1" si="223"/>
        <v>-272.67863333333332</v>
      </c>
      <c r="AY124" s="370">
        <f t="shared" ref="AY124:CD124" ca="1" si="224">AX124+AY55</f>
        <v>-283.42766666666665</v>
      </c>
      <c r="AZ124" s="370">
        <f t="shared" ca="1" si="224"/>
        <v>-294.32677777777775</v>
      </c>
      <c r="BA124" s="370">
        <f t="shared" ca="1" si="224"/>
        <v>-305.37596666666661</v>
      </c>
      <c r="BB124" s="370">
        <f t="shared" ca="1" si="224"/>
        <v>-316.5752333333333</v>
      </c>
      <c r="BC124" s="370">
        <f t="shared" ca="1" si="224"/>
        <v>-327.93058088888887</v>
      </c>
      <c r="BD124" s="370">
        <f t="shared" ca="1" si="224"/>
        <v>-339.44200933333332</v>
      </c>
      <c r="BE124" s="370">
        <f t="shared" ca="1" si="224"/>
        <v>-351.10951866666665</v>
      </c>
      <c r="BF124" s="370">
        <f t="shared" ca="1" si="224"/>
        <v>-362.93310888888885</v>
      </c>
      <c r="BG124" s="370">
        <f t="shared" ca="1" si="224"/>
        <v>-374.91277999999994</v>
      </c>
      <c r="BH124" s="370">
        <f t="shared" ca="1" si="224"/>
        <v>-387.04853199999991</v>
      </c>
      <c r="BI124" s="370">
        <f t="shared" ca="1" si="224"/>
        <v>-399.34036488888881</v>
      </c>
      <c r="BJ124" s="370">
        <f t="shared" ca="1" si="224"/>
        <v>-411.7882786666666</v>
      </c>
      <c r="BK124" s="370">
        <f t="shared" ca="1" si="224"/>
        <v>-424.39227333333326</v>
      </c>
      <c r="BL124" s="370">
        <f t="shared" ca="1" si="224"/>
        <v>-437.15234888888881</v>
      </c>
      <c r="BM124" s="370">
        <f t="shared" ca="1" si="224"/>
        <v>-450.06850533333323</v>
      </c>
      <c r="BN124" s="370">
        <f t="shared" ca="1" si="224"/>
        <v>-463.14074266666654</v>
      </c>
      <c r="BO124" s="370">
        <f t="shared" ca="1" si="224"/>
        <v>-476.37530412444431</v>
      </c>
      <c r="BP124" s="370">
        <f t="shared" ca="1" si="224"/>
        <v>-489.77218970666655</v>
      </c>
      <c r="BQ124" s="370">
        <f t="shared" ca="1" si="224"/>
        <v>-503.3313994133332</v>
      </c>
      <c r="BR124" s="370">
        <f t="shared" ca="1" si="224"/>
        <v>-517.05293324444426</v>
      </c>
      <c r="BS124" s="370">
        <f t="shared" ca="1" si="224"/>
        <v>-530.93679119999979</v>
      </c>
      <c r="BT124" s="370">
        <f t="shared" ca="1" si="224"/>
        <v>-544.98297327999978</v>
      </c>
      <c r="BU124" s="370">
        <f t="shared" ca="1" si="224"/>
        <v>-559.19147948444424</v>
      </c>
      <c r="BV124" s="370">
        <f t="shared" ca="1" si="224"/>
        <v>-573.56230981333317</v>
      </c>
      <c r="BW124" s="370">
        <f t="shared" ca="1" si="224"/>
        <v>-588.09546426666645</v>
      </c>
      <c r="BX124" s="370">
        <f t="shared" ca="1" si="224"/>
        <v>-602.7909428444442</v>
      </c>
      <c r="BY124" s="370">
        <f t="shared" ca="1" si="224"/>
        <v>-617.64874554666642</v>
      </c>
      <c r="BZ124" s="370">
        <f t="shared" ca="1" si="224"/>
        <v>-632.6688723733331</v>
      </c>
      <c r="CA124" s="370">
        <f t="shared" ca="1" si="224"/>
        <v>-647.85781628942198</v>
      </c>
      <c r="CB124" s="370">
        <f t="shared" ca="1" si="224"/>
        <v>-663.21557729493304</v>
      </c>
      <c r="CC124" s="370">
        <f t="shared" ca="1" si="224"/>
        <v>-678.74215538986641</v>
      </c>
      <c r="CD124" s="370">
        <f t="shared" ca="1" si="224"/>
        <v>-694.43755057422197</v>
      </c>
      <c r="CE124" s="370">
        <f t="shared" ref="CE124:DJ124" ca="1" si="225">CD124+CE55</f>
        <v>-710.30176284799973</v>
      </c>
      <c r="CF124" s="370">
        <f t="shared" ca="1" si="225"/>
        <v>-726.33479221119967</v>
      </c>
      <c r="CG124" s="370">
        <f t="shared" ca="1" si="225"/>
        <v>-742.53663866382192</v>
      </c>
      <c r="CH124" s="370">
        <f t="shared" ca="1" si="225"/>
        <v>-758.90730220586636</v>
      </c>
      <c r="CI124" s="370">
        <f t="shared" ca="1" si="225"/>
        <v>-775.44678283733299</v>
      </c>
      <c r="CJ124" s="370">
        <f t="shared" ca="1" si="225"/>
        <v>-792.15508055822193</v>
      </c>
      <c r="CK124" s="370">
        <f t="shared" ca="1" si="225"/>
        <v>-809.03219536853305</v>
      </c>
      <c r="CL124" s="370">
        <f t="shared" ca="1" si="225"/>
        <v>-826.07812726826637</v>
      </c>
      <c r="CM124" s="370">
        <f t="shared" ca="1" si="225"/>
        <v>-843.29962894099879</v>
      </c>
      <c r="CN124" s="370">
        <f t="shared" ca="1" si="225"/>
        <v>-860.6967003867303</v>
      </c>
      <c r="CO124" s="370">
        <f t="shared" ca="1" si="225"/>
        <v>-878.26934160546091</v>
      </c>
      <c r="CP124" s="370">
        <f t="shared" ca="1" si="225"/>
        <v>-896.01755259719062</v>
      </c>
      <c r="CQ124" s="370">
        <f t="shared" ca="1" si="225"/>
        <v>-913.94133336191953</v>
      </c>
      <c r="CR124" s="370">
        <f t="shared" ca="1" si="225"/>
        <v>-932.04068389964755</v>
      </c>
      <c r="CS124" s="370">
        <f t="shared" ca="1" si="225"/>
        <v>-950.31560421037466</v>
      </c>
      <c r="CT124" s="370">
        <f t="shared" ca="1" si="225"/>
        <v>-968.76609429410087</v>
      </c>
      <c r="CU124" s="370">
        <f t="shared" ca="1" si="225"/>
        <v>-987.39215415082617</v>
      </c>
      <c r="CV124" s="370">
        <f t="shared" ca="1" si="225"/>
        <v>-1006.1937837805506</v>
      </c>
      <c r="CW124" s="370">
        <f t="shared" ca="1" si="225"/>
        <v>-1025.1709831832741</v>
      </c>
      <c r="CX124" s="370">
        <f t="shared" ca="1" si="225"/>
        <v>-1044.3237523589967</v>
      </c>
      <c r="CY124" s="370">
        <f t="shared" ca="1" si="225"/>
        <v>-1063.6591140986384</v>
      </c>
      <c r="CZ124" s="370">
        <f t="shared" ca="1" si="225"/>
        <v>-1083.1770684021992</v>
      </c>
      <c r="DA124" s="370">
        <f t="shared" ca="1" si="225"/>
        <v>-1102.8776152696792</v>
      </c>
      <c r="DB124" s="370">
        <f t="shared" ca="1" si="225"/>
        <v>-1122.760754701078</v>
      </c>
      <c r="DC124" s="370">
        <f t="shared" ca="1" si="225"/>
        <v>-1142.8264866963959</v>
      </c>
      <c r="DD124" s="370">
        <f t="shared" ca="1" si="225"/>
        <v>-1163.074811255633</v>
      </c>
      <c r="DE124" s="370">
        <f t="shared" ca="1" si="225"/>
        <v>-1183.5057283787892</v>
      </c>
      <c r="DF124" s="370">
        <f t="shared" ca="1" si="225"/>
        <v>-1204.1192380658645</v>
      </c>
      <c r="DG124" s="370">
        <f t="shared" ca="1" si="225"/>
        <v>-1224.9153403168589</v>
      </c>
      <c r="DH124" s="370">
        <f t="shared" ca="1" si="225"/>
        <v>-1245.8940351317722</v>
      </c>
      <c r="DI124" s="370">
        <f t="shared" ca="1" si="225"/>
        <v>-1267.0553225106046</v>
      </c>
      <c r="DJ124" s="370">
        <f t="shared" ca="1" si="225"/>
        <v>-1288.3992024533561</v>
      </c>
      <c r="DK124" s="370">
        <f t="shared" ref="DK124:EG124" ca="1" si="226">DJ124+DK55</f>
        <v>-1309.9329786625835</v>
      </c>
      <c r="DL124" s="370">
        <f t="shared" ca="1" si="226"/>
        <v>-1331.6566511382869</v>
      </c>
      <c r="DM124" s="370">
        <f t="shared" ca="1" si="226"/>
        <v>-1353.5702198804659</v>
      </c>
      <c r="DN124" s="370">
        <f t="shared" ca="1" si="226"/>
        <v>-1375.6736848891208</v>
      </c>
      <c r="DO124" s="370">
        <f t="shared" ca="1" si="226"/>
        <v>-1397.9670461642515</v>
      </c>
      <c r="DP124" s="370">
        <f t="shared" ca="1" si="226"/>
        <v>-1420.4503037058582</v>
      </c>
      <c r="DQ124" s="370">
        <f t="shared" ca="1" si="226"/>
        <v>-1443.1234575139406</v>
      </c>
      <c r="DR124" s="370">
        <f t="shared" ca="1" si="226"/>
        <v>-1465.9865075884989</v>
      </c>
      <c r="DS124" s="370">
        <f t="shared" ca="1" si="226"/>
        <v>-1489.039453929533</v>
      </c>
      <c r="DT124" s="370">
        <f t="shared" ca="1" si="226"/>
        <v>-1512.2822965370428</v>
      </c>
      <c r="DU124" s="370">
        <f t="shared" ca="1" si="226"/>
        <v>-1535.7150354110286</v>
      </c>
      <c r="DV124" s="370">
        <f t="shared" ca="1" si="226"/>
        <v>-1559.3376705514902</v>
      </c>
      <c r="DW124" s="370">
        <f t="shared" ca="1" si="226"/>
        <v>-1583.1577978090866</v>
      </c>
      <c r="DX124" s="370">
        <f t="shared" ca="1" si="226"/>
        <v>-1607.1754171838179</v>
      </c>
      <c r="DY124" s="370">
        <f t="shared" ca="1" si="226"/>
        <v>-1631.3905286756842</v>
      </c>
      <c r="DZ124" s="370">
        <f t="shared" ca="1" si="226"/>
        <v>-1655.8031322846853</v>
      </c>
      <c r="EA124" s="370">
        <f t="shared" ca="1" si="226"/>
        <v>-1680.4132280108213</v>
      </c>
      <c r="EB124" s="370">
        <f t="shared" ca="1" si="226"/>
        <v>-1705.2208158540921</v>
      </c>
      <c r="EC124" s="370">
        <f t="shared" ca="1" si="226"/>
        <v>-1730.2258958144978</v>
      </c>
      <c r="ED124" s="370">
        <f t="shared" ca="1" si="226"/>
        <v>-1755.4284678920383</v>
      </c>
      <c r="EE124" s="370">
        <f t="shared" ca="1" si="226"/>
        <v>-1780.8285320867137</v>
      </c>
      <c r="EF124" s="370">
        <f t="shared" ca="1" si="226"/>
        <v>-1806.4260883985241</v>
      </c>
      <c r="EG124" s="370">
        <f t="shared" ca="1" si="226"/>
        <v>-1832.2211368274693</v>
      </c>
    </row>
    <row r="125" spans="1:137" ht="12.75" customHeight="1">
      <c r="A125" s="21"/>
      <c r="B125" s="121"/>
      <c r="C125" s="361" t="s">
        <v>561</v>
      </c>
      <c r="D125" s="361"/>
      <c r="E125" s="121"/>
      <c r="F125" s="121"/>
      <c r="G125" s="372">
        <f ca="1">SUM(G122:G124)</f>
        <v>142.27777777777783</v>
      </c>
      <c r="H125" s="372">
        <f t="shared" ref="H125:P125" ca="1" si="227">SUM(H122:H124)</f>
        <v>262.0786111111106</v>
      </c>
      <c r="I125" s="372">
        <f t="shared" ca="1" si="227"/>
        <v>180.88175555555654</v>
      </c>
      <c r="J125" s="372">
        <f t="shared" ca="1" si="227"/>
        <v>-108.76297422222342</v>
      </c>
      <c r="K125" s="372">
        <f t="shared" ca="1" si="227"/>
        <v>-615.19349319111188</v>
      </c>
      <c r="L125" s="372">
        <f t="shared" ca="1" si="227"/>
        <v>-1347.0812329187565</v>
      </c>
      <c r="M125" s="372">
        <f t="shared" ca="1" si="227"/>
        <v>-2313.4444822355126</v>
      </c>
      <c r="N125" s="372">
        <f t="shared" ca="1" si="227"/>
        <v>-3523.6622615249325</v>
      </c>
      <c r="O125" s="372">
        <f t="shared" ca="1" si="227"/>
        <v>-4987.4887519859258</v>
      </c>
      <c r="P125" s="372">
        <f t="shared" ca="1" si="227"/>
        <v>-6715.0683020653614</v>
      </c>
      <c r="Q125" s="121"/>
      <c r="R125" s="373">
        <f ca="1">R122+R123+R124</f>
        <v>2.3333333333333339</v>
      </c>
      <c r="S125" s="373">
        <f t="shared" ref="S125:W125" ca="1" si="228">S122+S123+S124</f>
        <v>4.5277777777777786</v>
      </c>
      <c r="T125" s="373">
        <f t="shared" ca="1" si="228"/>
        <v>6.5833333333333321</v>
      </c>
      <c r="U125" s="373">
        <f t="shared" ca="1" si="228"/>
        <v>8.5</v>
      </c>
      <c r="V125" s="373">
        <f t="shared" ca="1" si="228"/>
        <v>10.277777777777779</v>
      </c>
      <c r="W125" s="373">
        <f t="shared" ca="1" si="228"/>
        <v>11.916666666666671</v>
      </c>
      <c r="X125" s="373">
        <f t="shared" ref="X125" ca="1" si="229">X122+X123+X124</f>
        <v>13.416666666666671</v>
      </c>
      <c r="Y125" s="373">
        <f t="shared" ref="Y125" ca="1" si="230">Y122+Y123+Y124</f>
        <v>14.777777777777779</v>
      </c>
      <c r="Z125" s="373">
        <f t="shared" ref="Z125" ca="1" si="231">Z122+Z123+Z124</f>
        <v>16</v>
      </c>
      <c r="AA125" s="373">
        <f t="shared" ref="AA125" ca="1" si="232">AA122+AA123+AA124</f>
        <v>17.083333333333329</v>
      </c>
      <c r="AB125" s="373">
        <f t="shared" ref="AB125" ca="1" si="233">AB122+AB123+AB124</f>
        <v>18.027777777777771</v>
      </c>
      <c r="AC125" s="373">
        <f t="shared" ref="AC125" ca="1" si="234">AC122+AC123+AC124</f>
        <v>18.833333333333329</v>
      </c>
      <c r="AD125" s="373">
        <f ca="1">AD122+AD123+AD124</f>
        <v>19.824999999999989</v>
      </c>
      <c r="AE125" s="373">
        <f ca="1">AE122+AE123+AE124</f>
        <v>20.672361111111101</v>
      </c>
      <c r="AF125" s="373">
        <f t="shared" ref="AF125" ca="1" si="235">AF122+AF123+AF124</f>
        <v>21.375416666666652</v>
      </c>
      <c r="AG125" s="373">
        <f t="shared" ref="AG125" ca="1" si="236">AG122+AG123+AG124</f>
        <v>21.93416666666667</v>
      </c>
      <c r="AH125" s="373">
        <f t="shared" ref="AH125" ca="1" si="237">AH122+AH123+AH124</f>
        <v>22.348611111111111</v>
      </c>
      <c r="AI125" s="373">
        <f t="shared" ref="AI125" ca="1" si="238">AI122+AI123+AI124</f>
        <v>22.618750000000006</v>
      </c>
      <c r="AJ125" s="373">
        <f t="shared" ref="AJ125" ca="1" si="239">AJ122+AJ123+AJ124</f>
        <v>22.744583333333338</v>
      </c>
      <c r="AK125" s="373">
        <f t="shared" ref="AK125" ca="1" si="240">AK122+AK123+AK124</f>
        <v>22.726111111111123</v>
      </c>
      <c r="AL125" s="373">
        <f t="shared" ref="AL125" ca="1" si="241">AL122+AL123+AL124</f>
        <v>22.563333333333333</v>
      </c>
      <c r="AM125" s="373">
        <f t="shared" ref="AM125" ca="1" si="242">AM122+AM123+AM124</f>
        <v>22.256249999999994</v>
      </c>
      <c r="AN125" s="373">
        <f t="shared" ref="AN125" ca="1" si="243">AN122+AN123+AN124</f>
        <v>21.804861111111109</v>
      </c>
      <c r="AO125" s="373">
        <f t="shared" ref="AO125" ca="1" si="244">AO122+AO123+AO124</f>
        <v>21.209166666666675</v>
      </c>
      <c r="AP125" s="373">
        <f t="shared" ref="AP125" ca="1" si="245">AP122+AP123+AP124</f>
        <v>20.815500000000014</v>
      </c>
      <c r="AQ125" s="373">
        <f t="shared" ref="AQ125" ca="1" si="246">AQ122+AQ123+AQ124</f>
        <v>20.271755555555586</v>
      </c>
      <c r="AR125" s="373">
        <f t="shared" ref="AR125" ca="1" si="247">AR122+AR123+AR124</f>
        <v>19.577933333333391</v>
      </c>
      <c r="AS125" s="373">
        <f t="shared" ref="AS125" ca="1" si="248">AS122+AS123+AS124</f>
        <v>18.7340333333334</v>
      </c>
      <c r="AT125" s="373">
        <f t="shared" ref="AT125" ca="1" si="249">AT122+AT123+AT124</f>
        <v>17.740055555555642</v>
      </c>
      <c r="AU125" s="373">
        <f t="shared" ref="AU125" ca="1" si="250">AU122+AU123+AU124</f>
        <v>16.596000000000089</v>
      </c>
      <c r="AV125" s="373">
        <f t="shared" ref="AV125" ca="1" si="251">AV122+AV123+AV124</f>
        <v>15.30186666666674</v>
      </c>
      <c r="AW125" s="373">
        <f t="shared" ref="AW125" ca="1" si="252">AW122+AW123+AW124</f>
        <v>13.857655555555596</v>
      </c>
      <c r="AX125" s="373">
        <f t="shared" ref="AX125" ca="1" si="253">AX122+AX123+AX124</f>
        <v>12.263366666666684</v>
      </c>
      <c r="AY125" s="373">
        <f t="shared" ref="AY125" ca="1" si="254">AY122+AY123+AY124</f>
        <v>10.519000000000005</v>
      </c>
      <c r="AZ125" s="373">
        <f t="shared" ref="AZ125" ca="1" si="255">AZ122+AZ123+AZ124</f>
        <v>8.6245555555555597</v>
      </c>
      <c r="BA125" s="373">
        <f t="shared" ref="BA125" ca="1" si="256">BA122+BA123+BA124</f>
        <v>6.5800333333333469</v>
      </c>
      <c r="BB125" s="373">
        <f t="shared" ref="BB125" ca="1" si="257">BB122+BB123+BB124</f>
        <v>4.745619999999974</v>
      </c>
      <c r="BC125" s="373">
        <f t="shared" ref="BC125" ca="1" si="258">BC122+BC123+BC124</f>
        <v>2.7551257777777209</v>
      </c>
      <c r="BD125" s="373">
        <f t="shared" ref="BD125" ca="1" si="259">BD122+BD123+BD124</f>
        <v>0.60855066666658786</v>
      </c>
      <c r="BE125" s="373">
        <f t="shared" ref="BE125" ca="1" si="260">BE122+BE123+BE124</f>
        <v>-1.6941053333334253</v>
      </c>
      <c r="BF125" s="373">
        <f t="shared" ref="BF125" ca="1" si="261">BF122+BF123+BF124</f>
        <v>-4.1528422222223185</v>
      </c>
      <c r="BG125" s="373">
        <f t="shared" ref="BG125" ca="1" si="262">BG122+BG123+BG124</f>
        <v>-6.7676600000000917</v>
      </c>
      <c r="BH125" s="373">
        <f t="shared" ref="BH125" ca="1" si="263">BH122+BH123+BH124</f>
        <v>-9.538558666666745</v>
      </c>
      <c r="BI125" s="373">
        <f t="shared" ref="BI125" ca="1" si="264">BI122+BI123+BI124</f>
        <v>-12.465538222222335</v>
      </c>
      <c r="BJ125" s="373">
        <f t="shared" ref="BJ125" ca="1" si="265">BJ122+BJ123+BJ124</f>
        <v>-15.548598666666805</v>
      </c>
      <c r="BK125" s="373">
        <f t="shared" ref="BK125" ca="1" si="266">BK122+BK123+BK124</f>
        <v>-18.787740000000156</v>
      </c>
      <c r="BL125" s="373">
        <f t="shared" ref="BL125" ca="1" si="267">BL122+BL123+BL124</f>
        <v>-22.182962222222386</v>
      </c>
      <c r="BM125" s="373">
        <f t="shared" ref="BM125" ca="1" si="268">BM122+BM123+BM124</f>
        <v>-25.734265333333497</v>
      </c>
      <c r="BN125" s="373">
        <f t="shared" ref="BN125" ca="1" si="269">BN122+BN123+BN124</f>
        <v>-29.067055200000141</v>
      </c>
      <c r="BO125" s="373">
        <f t="shared" ref="BO125" ca="1" si="270">BO122+BO123+BO124</f>
        <v>-32.562169191111252</v>
      </c>
      <c r="BP125" s="373">
        <f t="shared" ref="BP125" ca="1" si="271">BP122+BP123+BP124</f>
        <v>-36.21960730666683</v>
      </c>
      <c r="BQ125" s="373">
        <f t="shared" ref="BQ125" ca="1" si="272">BQ122+BQ123+BQ124</f>
        <v>-40.039369546666819</v>
      </c>
      <c r="BR125" s="373">
        <f t="shared" ref="BR125" ca="1" si="273">BR122+BR123+BR124</f>
        <v>-44.021455911111218</v>
      </c>
      <c r="BS125" s="373">
        <f t="shared" ref="BS125" ca="1" si="274">BS122+BS123+BS124</f>
        <v>-48.165866400000084</v>
      </c>
      <c r="BT125" s="373">
        <f t="shared" ref="BT125" ca="1" si="275">BT122+BT123+BT124</f>
        <v>-52.472601013333417</v>
      </c>
      <c r="BU125" s="373">
        <f t="shared" ref="BU125" ca="1" si="276">BU122+BU123+BU124</f>
        <v>-56.941659751111217</v>
      </c>
      <c r="BV125" s="373">
        <f t="shared" ref="BV125" ca="1" si="277">BV122+BV123+BV124</f>
        <v>-61.573042613333484</v>
      </c>
      <c r="BW125" s="373">
        <f t="shared" ref="BW125" ca="1" si="278">BW122+BW123+BW124</f>
        <v>-66.366749600000048</v>
      </c>
      <c r="BX125" s="373">
        <f t="shared" ref="BX125" ca="1" si="279">BX122+BX123+BX124</f>
        <v>-71.322780711111136</v>
      </c>
      <c r="BY125" s="373">
        <f t="shared" ref="BY125" ca="1" si="280">BY122+BY123+BY124</f>
        <v>-76.441135946666691</v>
      </c>
      <c r="BZ125" s="373">
        <f t="shared" ref="BZ125" ca="1" si="281">BZ122+BZ123+BZ124</f>
        <v>-81.332237408000083</v>
      </c>
      <c r="CA125" s="373">
        <f t="shared" ref="CA125" ca="1" si="282">CA122+CA123+CA124</f>
        <v>-86.392155958755666</v>
      </c>
      <c r="CB125" s="373">
        <f t="shared" ref="CB125" ca="1" si="283">CB122+CB123+CB124</f>
        <v>-91.62089159893344</v>
      </c>
      <c r="CC125" s="373">
        <f t="shared" ref="CC125" ca="1" si="284">CC122+CC123+CC124</f>
        <v>-97.018444328533519</v>
      </c>
      <c r="CD125" s="373">
        <f t="shared" ref="CD125" ca="1" si="285">CD122+CD123+CD124</f>
        <v>-102.58481414755579</v>
      </c>
      <c r="CE125" s="373">
        <f t="shared" ref="CE125" ca="1" si="286">CE122+CE123+CE124</f>
        <v>-108.32000105600025</v>
      </c>
      <c r="CF125" s="373">
        <f t="shared" ref="CF125" ca="1" si="287">CF122+CF123+CF124</f>
        <v>-114.2240050538669</v>
      </c>
      <c r="CG125" s="373">
        <f t="shared" ref="CG125" ca="1" si="288">CG122+CG123+CG124</f>
        <v>-120.29682614115586</v>
      </c>
      <c r="CH125" s="373">
        <f t="shared" ref="CH125" ca="1" si="289">CH122+CH123+CH124</f>
        <v>-126.53846431786701</v>
      </c>
      <c r="CI125" s="373">
        <f t="shared" ref="CI125" ca="1" si="290">CI122+CI123+CI124</f>
        <v>-132.94891958400035</v>
      </c>
      <c r="CJ125" s="373">
        <f t="shared" ref="CJ125" ca="1" si="291">CJ122+CJ123+CJ124</f>
        <v>-139.528191939556</v>
      </c>
      <c r="CK125" s="373">
        <f t="shared" ref="CK125" ca="1" si="292">CK122+CK123+CK124</f>
        <v>-146.27628138453383</v>
      </c>
      <c r="CL125" s="373">
        <f t="shared" ref="CL125" ca="1" si="293">CL122+CL123+CL124</f>
        <v>-152.78802690432053</v>
      </c>
      <c r="CM125" s="373">
        <f t="shared" ref="CM125" ca="1" si="294">CM122+CM123+CM124</f>
        <v>-159.47534219710633</v>
      </c>
      <c r="CN125" s="373">
        <f t="shared" ref="CN125" ca="1" si="295">CN122+CN123+CN124</f>
        <v>-166.33822726289122</v>
      </c>
      <c r="CO125" s="373">
        <f t="shared" ref="CO125" ca="1" si="296">CO122+CO123+CO124</f>
        <v>-173.37668210167521</v>
      </c>
      <c r="CP125" s="373">
        <f t="shared" ref="CP125" ca="1" si="297">CP122+CP123+CP124</f>
        <v>-180.5907067134583</v>
      </c>
      <c r="CQ125" s="373">
        <f t="shared" ref="CQ125" ca="1" si="298">CQ122+CQ123+CQ124</f>
        <v>-187.9803010982406</v>
      </c>
      <c r="CR125" s="373">
        <f t="shared" ref="CR125" ca="1" si="299">CR122+CR123+CR124</f>
        <v>-195.545465256022</v>
      </c>
      <c r="CS125" s="373">
        <f t="shared" ref="CS125" ca="1" si="300">CS122+CS123+CS124</f>
        <v>-203.28619918680249</v>
      </c>
      <c r="CT125" s="373">
        <f t="shared" ref="CT125" ca="1" si="301">CT122+CT123+CT124</f>
        <v>-211.20250289058208</v>
      </c>
      <c r="CU125" s="373">
        <f t="shared" ref="CU125" ca="1" si="302">CU122+CU123+CU124</f>
        <v>-219.29437636736077</v>
      </c>
      <c r="CV125" s="373">
        <f t="shared" ref="CV125" ca="1" si="303">CV122+CV123+CV124</f>
        <v>-227.56181961713855</v>
      </c>
      <c r="CW125" s="373">
        <f t="shared" ref="CW125" ca="1" si="304">CW122+CW123+CW124</f>
        <v>-236.00483263991543</v>
      </c>
      <c r="CX125" s="373">
        <f t="shared" ref="CX125" ca="1" si="305">CX122+CX123+CX124</f>
        <v>-244.20204798049349</v>
      </c>
      <c r="CY125" s="373">
        <f t="shared" ref="CY125" ca="1" si="306">CY122+CY123+CY124</f>
        <v>-252.58185588499066</v>
      </c>
      <c r="CZ125" s="373">
        <f t="shared" ref="CZ125" ca="1" si="307">CZ122+CZ123+CZ124</f>
        <v>-261.14425635340694</v>
      </c>
      <c r="DA125" s="373">
        <f t="shared" ref="DA125" ca="1" si="308">DA122+DA123+DA124</f>
        <v>-269.88924938574235</v>
      </c>
      <c r="DB125" s="373">
        <f t="shared" ref="DB125" ca="1" si="309">DB122+DB123+DB124</f>
        <v>-278.81683498199664</v>
      </c>
      <c r="DC125" s="373">
        <f t="shared" ref="DC125" ca="1" si="310">DC122+DC123+DC124</f>
        <v>-287.92701314217004</v>
      </c>
      <c r="DD125" s="373">
        <f t="shared" ref="DD125" ca="1" si="311">DD122+DD123+DD124</f>
        <v>-297.21978386626256</v>
      </c>
      <c r="DE125" s="373">
        <f t="shared" ref="DE125" ca="1" si="312">DE122+DE123+DE124</f>
        <v>-306.6951471542742</v>
      </c>
      <c r="DF125" s="373">
        <f t="shared" ref="DF125" ca="1" si="313">DF122+DF123+DF124</f>
        <v>-316.35310300620495</v>
      </c>
      <c r="DG125" s="373">
        <f t="shared" ref="DG125" ca="1" si="314">DG122+DG123+DG124</f>
        <v>-326.19365142205481</v>
      </c>
      <c r="DH125" s="373">
        <f t="shared" ref="DH125" ca="1" si="315">DH122+DH123+DH124</f>
        <v>-336.21679240182357</v>
      </c>
      <c r="DI125" s="373">
        <f t="shared" ref="DI125" ca="1" si="316">DI122+DI123+DI124</f>
        <v>-346.42252594551144</v>
      </c>
      <c r="DJ125" s="373">
        <f t="shared" ref="DJ125" ca="1" si="317">DJ122+DJ123+DJ124</f>
        <v>-356.37262989971259</v>
      </c>
      <c r="DK125" s="373">
        <f t="shared" ref="DK125" ca="1" si="318">DK122+DK123+DK124</f>
        <v>-366.51263012038976</v>
      </c>
      <c r="DL125" s="373">
        <f t="shared" ref="DL125" ca="1" si="319">DL122+DL123+DL124</f>
        <v>-376.84252660754282</v>
      </c>
      <c r="DM125" s="373">
        <f t="shared" ref="DM125" ca="1" si="320">DM122+DM123+DM124</f>
        <v>-387.36231936117156</v>
      </c>
      <c r="DN125" s="373">
        <f t="shared" ref="DN125" ca="1" si="321">DN122+DN123+DN124</f>
        <v>-398.07200838127619</v>
      </c>
      <c r="DO125" s="373">
        <f t="shared" ref="DO125" ca="1" si="322">DO122+DO123+DO124</f>
        <v>-408.97159366785672</v>
      </c>
      <c r="DP125" s="373">
        <f t="shared" ref="DP125" ca="1" si="323">DP122+DP123+DP124</f>
        <v>-420.06107522091315</v>
      </c>
      <c r="DQ125" s="373">
        <f t="shared" ref="DQ125" ca="1" si="324">DQ122+DQ123+DQ124</f>
        <v>-431.34045304044525</v>
      </c>
      <c r="DR125" s="373">
        <f t="shared" ref="DR125" ca="1" si="325">DR122+DR123+DR124</f>
        <v>-442.80972712645325</v>
      </c>
      <c r="DS125" s="373">
        <f t="shared" ref="DS125" ca="1" si="326">DS122+DS123+DS124</f>
        <v>-454.46889747893715</v>
      </c>
      <c r="DT125" s="373">
        <f t="shared" ref="DT125" ca="1" si="327">DT122+DT123+DT124</f>
        <v>-466.31796409789672</v>
      </c>
      <c r="DU125" s="373">
        <f t="shared" ref="DU125" ca="1" si="328">DU122+DU123+DU124</f>
        <v>-478.35692698333219</v>
      </c>
      <c r="DV125" s="373">
        <f t="shared" ref="DV125" ca="1" si="329">DV122+DV123+DV124</f>
        <v>-490.13003509570149</v>
      </c>
      <c r="DW125" s="373">
        <f t="shared" ref="DW125" ca="1" si="330">DW122+DW123+DW124</f>
        <v>-502.10063532520553</v>
      </c>
      <c r="DX125" s="373">
        <f t="shared" ref="DX125" ca="1" si="331">DX122+DX123+DX124</f>
        <v>-514.26872767184454</v>
      </c>
      <c r="DY125" s="373">
        <f t="shared" ref="DY125" ca="1" si="332">DY122+DY123+DY124</f>
        <v>-526.63431213561853</v>
      </c>
      <c r="DZ125" s="373">
        <f t="shared" ref="DZ125" ca="1" si="333">DZ122+DZ123+DZ124</f>
        <v>-539.19738871652726</v>
      </c>
      <c r="EA125" s="373">
        <f t="shared" ref="EA125" ca="1" si="334">EA122+EA123+EA124</f>
        <v>-551.95795741457096</v>
      </c>
      <c r="EB125" s="373">
        <f t="shared" ref="EB125" ca="1" si="335">EB122+EB123+EB124</f>
        <v>-564.9160182297494</v>
      </c>
      <c r="EC125" s="373">
        <f t="shared" ref="EC125" ca="1" si="336">EC122+EC123+EC124</f>
        <v>-578.07157116206281</v>
      </c>
      <c r="ED125" s="373">
        <f t="shared" ref="ED125" ca="1" si="337">ED122+ED123+ED124</f>
        <v>-591.42461621151097</v>
      </c>
      <c r="EE125" s="373">
        <f t="shared" ref="EE125" ca="1" si="338">EE122+EE123+EE124</f>
        <v>-604.97515337809409</v>
      </c>
      <c r="EF125" s="373">
        <f t="shared" ref="EF125" ca="1" si="339">EF122+EF123+EF124</f>
        <v>-618.72318266181219</v>
      </c>
      <c r="EG125" s="373">
        <f t="shared" ref="EG125" ca="1" si="340">EG122+EG123+EG124</f>
        <v>-632.66870406266503</v>
      </c>
    </row>
    <row r="126" spans="1:137" ht="12.75" customHeight="1">
      <c r="A126" s="21"/>
      <c r="B126" s="121"/>
      <c r="C126" s="363"/>
      <c r="D126" s="363"/>
      <c r="E126" s="121"/>
      <c r="F126" s="121"/>
      <c r="G126" s="369"/>
      <c r="H126" s="369"/>
      <c r="I126" s="369"/>
      <c r="J126" s="369"/>
      <c r="K126" s="369"/>
      <c r="L126" s="369"/>
      <c r="M126" s="369"/>
      <c r="N126" s="369"/>
      <c r="O126" s="369"/>
      <c r="P126" s="369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1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1"/>
      <c r="BD126" s="121"/>
      <c r="BE126" s="121"/>
      <c r="BF126" s="121"/>
      <c r="BG126" s="121"/>
      <c r="BH126" s="121"/>
      <c r="BI126" s="121"/>
      <c r="BJ126" s="121"/>
      <c r="BK126" s="121"/>
      <c r="BL126" s="121"/>
      <c r="BM126" s="121"/>
      <c r="BN126" s="121"/>
      <c r="BO126" s="121"/>
      <c r="BP126" s="121"/>
      <c r="BQ126" s="121"/>
      <c r="BR126" s="121"/>
      <c r="BS126" s="121"/>
      <c r="BT126" s="121"/>
      <c r="BU126" s="121"/>
      <c r="BV126" s="121"/>
      <c r="BW126" s="121"/>
      <c r="BX126" s="121"/>
      <c r="BY126" s="121"/>
      <c r="BZ126" s="121"/>
      <c r="CA126" s="121"/>
      <c r="CB126" s="121"/>
      <c r="CC126" s="121"/>
      <c r="CD126" s="121"/>
      <c r="CE126" s="121"/>
      <c r="CF126" s="121"/>
      <c r="CG126" s="121"/>
      <c r="CH126" s="121"/>
      <c r="CI126" s="121"/>
      <c r="CJ126" s="121"/>
      <c r="CK126" s="121"/>
      <c r="CL126" s="121"/>
      <c r="CM126" s="121"/>
      <c r="CN126" s="121"/>
      <c r="CO126" s="121"/>
      <c r="CP126" s="121"/>
      <c r="CQ126" s="121"/>
      <c r="CR126" s="121"/>
      <c r="CS126" s="121"/>
      <c r="CT126" s="121"/>
      <c r="CU126" s="121"/>
      <c r="CV126" s="121"/>
      <c r="CW126" s="121"/>
      <c r="CX126" s="121"/>
      <c r="CY126" s="121"/>
      <c r="CZ126" s="121"/>
      <c r="DA126" s="121"/>
      <c r="DB126" s="121"/>
      <c r="DC126" s="121"/>
      <c r="DD126" s="121"/>
      <c r="DE126" s="121"/>
      <c r="DF126" s="121"/>
      <c r="DG126" s="121"/>
      <c r="DH126" s="121"/>
      <c r="DI126" s="121"/>
      <c r="DJ126" s="121"/>
      <c r="DK126" s="121"/>
      <c r="DL126" s="121"/>
      <c r="DM126" s="121"/>
      <c r="DN126" s="121"/>
      <c r="DO126" s="121"/>
      <c r="DP126" s="121"/>
      <c r="DQ126" s="121"/>
      <c r="DR126" s="121"/>
      <c r="DS126" s="121"/>
      <c r="DT126" s="121"/>
      <c r="DU126" s="121"/>
      <c r="DV126" s="121"/>
      <c r="DW126" s="121"/>
      <c r="DX126" s="121"/>
      <c r="DY126" s="121"/>
      <c r="DZ126" s="121"/>
      <c r="EA126" s="121"/>
      <c r="EB126" s="121"/>
      <c r="EC126" s="121"/>
      <c r="ED126" s="121"/>
      <c r="EE126" s="121"/>
      <c r="EF126" s="121"/>
      <c r="EG126" s="121"/>
    </row>
    <row r="127" spans="1:137" ht="12.75" customHeight="1">
      <c r="A127" s="21"/>
      <c r="B127" s="121"/>
      <c r="C127" s="361" t="s">
        <v>562</v>
      </c>
      <c r="D127" s="361"/>
      <c r="E127" s="121"/>
      <c r="F127" s="121"/>
      <c r="G127" s="369"/>
      <c r="H127" s="369"/>
      <c r="I127" s="369"/>
      <c r="J127" s="369"/>
      <c r="K127" s="369"/>
      <c r="L127" s="369"/>
      <c r="M127" s="369"/>
      <c r="N127" s="369"/>
      <c r="O127" s="369"/>
      <c r="P127" s="369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1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1"/>
      <c r="BD127" s="121"/>
      <c r="BE127" s="121"/>
      <c r="BF127" s="121"/>
      <c r="BG127" s="121"/>
      <c r="BH127" s="121"/>
      <c r="BI127" s="121"/>
      <c r="BJ127" s="121"/>
      <c r="BK127" s="121"/>
      <c r="BL127" s="121"/>
      <c r="BM127" s="121"/>
      <c r="BN127" s="121"/>
      <c r="BO127" s="121"/>
      <c r="BP127" s="121"/>
      <c r="BQ127" s="121"/>
      <c r="BR127" s="121"/>
      <c r="BS127" s="121"/>
      <c r="BT127" s="121"/>
      <c r="BU127" s="121"/>
      <c r="BV127" s="121"/>
      <c r="BW127" s="121"/>
      <c r="BX127" s="121"/>
      <c r="BY127" s="121"/>
      <c r="BZ127" s="121"/>
      <c r="CA127" s="121"/>
      <c r="CB127" s="121"/>
      <c r="CC127" s="121"/>
      <c r="CD127" s="121"/>
      <c r="CE127" s="121"/>
      <c r="CF127" s="121"/>
      <c r="CG127" s="121"/>
      <c r="CH127" s="121"/>
      <c r="CI127" s="121"/>
      <c r="CJ127" s="121"/>
      <c r="CK127" s="121"/>
      <c r="CL127" s="121"/>
      <c r="CM127" s="121"/>
      <c r="CN127" s="121"/>
      <c r="CO127" s="121"/>
      <c r="CP127" s="121"/>
      <c r="CQ127" s="121"/>
      <c r="CR127" s="121"/>
      <c r="CS127" s="121"/>
      <c r="CT127" s="121"/>
      <c r="CU127" s="121"/>
      <c r="CV127" s="121"/>
      <c r="CW127" s="121"/>
      <c r="CX127" s="121"/>
      <c r="CY127" s="121"/>
      <c r="CZ127" s="121"/>
      <c r="DA127" s="121"/>
      <c r="DB127" s="121"/>
      <c r="DC127" s="121"/>
      <c r="DD127" s="121"/>
      <c r="DE127" s="121"/>
      <c r="DF127" s="121"/>
      <c r="DG127" s="121"/>
      <c r="DH127" s="121"/>
      <c r="DI127" s="121"/>
      <c r="DJ127" s="121"/>
      <c r="DK127" s="121"/>
      <c r="DL127" s="121"/>
      <c r="DM127" s="121"/>
      <c r="DN127" s="121"/>
      <c r="DO127" s="121"/>
      <c r="DP127" s="121"/>
      <c r="DQ127" s="121"/>
      <c r="DR127" s="121"/>
      <c r="DS127" s="121"/>
      <c r="DT127" s="121"/>
      <c r="DU127" s="121"/>
      <c r="DV127" s="121"/>
      <c r="DW127" s="121"/>
      <c r="DX127" s="121"/>
      <c r="DY127" s="121"/>
      <c r="DZ127" s="121"/>
      <c r="EA127" s="121"/>
      <c r="EB127" s="121"/>
      <c r="EC127" s="121"/>
      <c r="ED127" s="121"/>
      <c r="EE127" s="121"/>
      <c r="EF127" s="121"/>
      <c r="EG127" s="121"/>
    </row>
    <row r="128" spans="1:137" ht="12.75" customHeight="1">
      <c r="A128" s="21"/>
      <c r="B128" s="121"/>
      <c r="C128" s="362" t="s">
        <v>377</v>
      </c>
      <c r="D128" s="362"/>
      <c r="E128" s="121"/>
      <c r="F128" s="121"/>
      <c r="G128" s="369">
        <f t="shared" ref="G128:P128" ca="1" si="341">SUMIF($R$6:$EG$6,G$6,$R128:$EG128)</f>
        <v>0</v>
      </c>
      <c r="H128" s="369">
        <f t="shared" ca="1" si="341"/>
        <v>0</v>
      </c>
      <c r="I128" s="369">
        <f t="shared" ca="1" si="341"/>
        <v>0</v>
      </c>
      <c r="J128" s="369">
        <f t="shared" ca="1" si="341"/>
        <v>0</v>
      </c>
      <c r="K128" s="369">
        <f t="shared" ca="1" si="341"/>
        <v>0</v>
      </c>
      <c r="L128" s="369">
        <f t="shared" ca="1" si="341"/>
        <v>0</v>
      </c>
      <c r="M128" s="369">
        <f t="shared" ca="1" si="341"/>
        <v>0</v>
      </c>
      <c r="N128" s="369">
        <f t="shared" ca="1" si="341"/>
        <v>0</v>
      </c>
      <c r="O128" s="369">
        <f t="shared" ca="1" si="341"/>
        <v>0</v>
      </c>
      <c r="P128" s="369">
        <f t="shared" ca="1" si="341"/>
        <v>0</v>
      </c>
      <c r="Q128" s="121"/>
      <c r="R128" s="369">
        <f ca="1">WorkCap!F12</f>
        <v>0</v>
      </c>
      <c r="S128" s="369">
        <f ca="1">WorkCap!G12</f>
        <v>0</v>
      </c>
      <c r="T128" s="369">
        <f ca="1">WorkCap!H12</f>
        <v>0</v>
      </c>
      <c r="U128" s="369">
        <f ca="1">WorkCap!I12</f>
        <v>0</v>
      </c>
      <c r="V128" s="369">
        <f ca="1">WorkCap!J12</f>
        <v>0</v>
      </c>
      <c r="W128" s="369">
        <f ca="1">WorkCap!K12</f>
        <v>0</v>
      </c>
      <c r="X128" s="369">
        <f ca="1">WorkCap!L12</f>
        <v>0</v>
      </c>
      <c r="Y128" s="369">
        <f ca="1">WorkCap!M12</f>
        <v>0</v>
      </c>
      <c r="Z128" s="369">
        <f ca="1">WorkCap!N12</f>
        <v>0</v>
      </c>
      <c r="AA128" s="369">
        <f ca="1">WorkCap!O12</f>
        <v>0</v>
      </c>
      <c r="AB128" s="369">
        <f ca="1">WorkCap!P12</f>
        <v>0</v>
      </c>
      <c r="AC128" s="369">
        <f ca="1">WorkCap!Q12</f>
        <v>0</v>
      </c>
      <c r="AD128" s="369">
        <f ca="1">WorkCap!R12</f>
        <v>0</v>
      </c>
      <c r="AE128" s="369">
        <f ca="1">WorkCap!S12</f>
        <v>0</v>
      </c>
      <c r="AF128" s="369">
        <f ca="1">WorkCap!T12</f>
        <v>0</v>
      </c>
      <c r="AG128" s="369">
        <f ca="1">WorkCap!U12</f>
        <v>0</v>
      </c>
      <c r="AH128" s="369">
        <f ca="1">WorkCap!V12</f>
        <v>0</v>
      </c>
      <c r="AI128" s="369">
        <f ca="1">WorkCap!W12</f>
        <v>0</v>
      </c>
      <c r="AJ128" s="369">
        <f ca="1">WorkCap!X12</f>
        <v>0</v>
      </c>
      <c r="AK128" s="369">
        <f ca="1">WorkCap!Y12</f>
        <v>0</v>
      </c>
      <c r="AL128" s="369">
        <f ca="1">WorkCap!Z12</f>
        <v>0</v>
      </c>
      <c r="AM128" s="369">
        <f ca="1">WorkCap!AA12</f>
        <v>0</v>
      </c>
      <c r="AN128" s="369">
        <f ca="1">WorkCap!AB12</f>
        <v>0</v>
      </c>
      <c r="AO128" s="369">
        <f ca="1">WorkCap!AC12</f>
        <v>0</v>
      </c>
      <c r="AP128" s="369">
        <f ca="1">WorkCap!AD12</f>
        <v>0</v>
      </c>
      <c r="AQ128" s="369">
        <f ca="1">WorkCap!AE12</f>
        <v>0</v>
      </c>
      <c r="AR128" s="369">
        <f ca="1">WorkCap!AF12</f>
        <v>0</v>
      </c>
      <c r="AS128" s="369">
        <f ca="1">WorkCap!AG12</f>
        <v>0</v>
      </c>
      <c r="AT128" s="369">
        <f ca="1">WorkCap!AH12</f>
        <v>0</v>
      </c>
      <c r="AU128" s="369">
        <f ca="1">WorkCap!AI12</f>
        <v>0</v>
      </c>
      <c r="AV128" s="369">
        <f ca="1">WorkCap!AJ12</f>
        <v>0</v>
      </c>
      <c r="AW128" s="369">
        <f ca="1">WorkCap!AK12</f>
        <v>0</v>
      </c>
      <c r="AX128" s="369">
        <f ca="1">WorkCap!AL12</f>
        <v>0</v>
      </c>
      <c r="AY128" s="369">
        <f ca="1">WorkCap!AM12</f>
        <v>0</v>
      </c>
      <c r="AZ128" s="369">
        <f ca="1">WorkCap!AN12</f>
        <v>0</v>
      </c>
      <c r="BA128" s="369">
        <f ca="1">WorkCap!AO12</f>
        <v>0</v>
      </c>
      <c r="BB128" s="369">
        <f ca="1">WorkCap!AP12</f>
        <v>0</v>
      </c>
      <c r="BC128" s="369">
        <f ca="1">WorkCap!AQ12</f>
        <v>0</v>
      </c>
      <c r="BD128" s="369">
        <f ca="1">WorkCap!AR12</f>
        <v>0</v>
      </c>
      <c r="BE128" s="369">
        <f ca="1">WorkCap!AS12</f>
        <v>0</v>
      </c>
      <c r="BF128" s="369">
        <f ca="1">WorkCap!AT12</f>
        <v>0</v>
      </c>
      <c r="BG128" s="369">
        <f ca="1">WorkCap!AU12</f>
        <v>0</v>
      </c>
      <c r="BH128" s="369">
        <f ca="1">WorkCap!AV12</f>
        <v>0</v>
      </c>
      <c r="BI128" s="369">
        <f ca="1">WorkCap!AW12</f>
        <v>0</v>
      </c>
      <c r="BJ128" s="369">
        <f ca="1">WorkCap!AX12</f>
        <v>0</v>
      </c>
      <c r="BK128" s="369">
        <f ca="1">WorkCap!AY12</f>
        <v>0</v>
      </c>
      <c r="BL128" s="369">
        <f ca="1">WorkCap!AZ12</f>
        <v>0</v>
      </c>
      <c r="BM128" s="369">
        <f ca="1">WorkCap!BA12</f>
        <v>0</v>
      </c>
      <c r="BN128" s="369">
        <f ca="1">WorkCap!BB12</f>
        <v>0</v>
      </c>
      <c r="BO128" s="369">
        <f ca="1">WorkCap!BC12</f>
        <v>0</v>
      </c>
      <c r="BP128" s="369">
        <f ca="1">WorkCap!BD12</f>
        <v>0</v>
      </c>
      <c r="BQ128" s="369">
        <f ca="1">WorkCap!BE12</f>
        <v>0</v>
      </c>
      <c r="BR128" s="369">
        <f ca="1">WorkCap!BF12</f>
        <v>0</v>
      </c>
      <c r="BS128" s="369">
        <f ca="1">WorkCap!BG12</f>
        <v>0</v>
      </c>
      <c r="BT128" s="369">
        <f ca="1">WorkCap!BH12</f>
        <v>0</v>
      </c>
      <c r="BU128" s="369">
        <f ca="1">WorkCap!BI12</f>
        <v>0</v>
      </c>
      <c r="BV128" s="369">
        <f ca="1">WorkCap!BJ12</f>
        <v>0</v>
      </c>
      <c r="BW128" s="369">
        <f ca="1">WorkCap!BK12</f>
        <v>0</v>
      </c>
      <c r="BX128" s="369">
        <f ca="1">WorkCap!BL12</f>
        <v>0</v>
      </c>
      <c r="BY128" s="369">
        <f ca="1">WorkCap!BM12</f>
        <v>0</v>
      </c>
      <c r="BZ128" s="369">
        <f ca="1">WorkCap!BN12</f>
        <v>0</v>
      </c>
      <c r="CA128" s="369">
        <f ca="1">WorkCap!BO12</f>
        <v>0</v>
      </c>
      <c r="CB128" s="369">
        <f ca="1">WorkCap!BP12</f>
        <v>0</v>
      </c>
      <c r="CC128" s="369">
        <f ca="1">WorkCap!BQ12</f>
        <v>0</v>
      </c>
      <c r="CD128" s="369">
        <f ca="1">WorkCap!BR12</f>
        <v>0</v>
      </c>
      <c r="CE128" s="369">
        <f ca="1">WorkCap!BS12</f>
        <v>0</v>
      </c>
      <c r="CF128" s="369">
        <f ca="1">WorkCap!BT12</f>
        <v>0</v>
      </c>
      <c r="CG128" s="369">
        <f ca="1">WorkCap!BU12</f>
        <v>0</v>
      </c>
      <c r="CH128" s="369">
        <f ca="1">WorkCap!BV12</f>
        <v>0</v>
      </c>
      <c r="CI128" s="369">
        <f ca="1">WorkCap!BW12</f>
        <v>0</v>
      </c>
      <c r="CJ128" s="369">
        <f ca="1">WorkCap!BX12</f>
        <v>0</v>
      </c>
      <c r="CK128" s="369">
        <f ca="1">WorkCap!BY12</f>
        <v>0</v>
      </c>
      <c r="CL128" s="369">
        <f ca="1">WorkCap!BZ12</f>
        <v>0</v>
      </c>
      <c r="CM128" s="369">
        <f ca="1">WorkCap!CA12</f>
        <v>0</v>
      </c>
      <c r="CN128" s="369">
        <f ca="1">WorkCap!CB12</f>
        <v>0</v>
      </c>
      <c r="CO128" s="369">
        <f ca="1">WorkCap!CC12</f>
        <v>0</v>
      </c>
      <c r="CP128" s="369">
        <f ca="1">WorkCap!CD12</f>
        <v>0</v>
      </c>
      <c r="CQ128" s="369">
        <f ca="1">WorkCap!CE12</f>
        <v>0</v>
      </c>
      <c r="CR128" s="369">
        <f ca="1">WorkCap!CF12</f>
        <v>0</v>
      </c>
      <c r="CS128" s="369">
        <f ca="1">WorkCap!CG12</f>
        <v>0</v>
      </c>
      <c r="CT128" s="369">
        <f ca="1">WorkCap!CH12</f>
        <v>0</v>
      </c>
      <c r="CU128" s="369">
        <f ca="1">WorkCap!CI12</f>
        <v>0</v>
      </c>
      <c r="CV128" s="369">
        <f ca="1">WorkCap!CJ12</f>
        <v>0</v>
      </c>
      <c r="CW128" s="369">
        <f ca="1">WorkCap!CK12</f>
        <v>0</v>
      </c>
      <c r="CX128" s="369">
        <f ca="1">WorkCap!CL12</f>
        <v>0</v>
      </c>
      <c r="CY128" s="369">
        <f ca="1">WorkCap!CM12</f>
        <v>0</v>
      </c>
      <c r="CZ128" s="369">
        <f ca="1">WorkCap!CN12</f>
        <v>0</v>
      </c>
      <c r="DA128" s="369">
        <f ca="1">WorkCap!CO12</f>
        <v>0</v>
      </c>
      <c r="DB128" s="369">
        <f ca="1">WorkCap!CP12</f>
        <v>0</v>
      </c>
      <c r="DC128" s="369">
        <f ca="1">WorkCap!CQ12</f>
        <v>0</v>
      </c>
      <c r="DD128" s="369">
        <f ca="1">WorkCap!CR12</f>
        <v>0</v>
      </c>
      <c r="DE128" s="369">
        <f ca="1">WorkCap!CS12</f>
        <v>0</v>
      </c>
      <c r="DF128" s="369">
        <f ca="1">WorkCap!CT12</f>
        <v>0</v>
      </c>
      <c r="DG128" s="369">
        <f ca="1">WorkCap!CU12</f>
        <v>0</v>
      </c>
      <c r="DH128" s="369">
        <f ca="1">WorkCap!CV12</f>
        <v>0</v>
      </c>
      <c r="DI128" s="369">
        <f ca="1">WorkCap!CW12</f>
        <v>0</v>
      </c>
      <c r="DJ128" s="369">
        <f ca="1">WorkCap!CX12</f>
        <v>0</v>
      </c>
      <c r="DK128" s="369">
        <f ca="1">WorkCap!CY12</f>
        <v>0</v>
      </c>
      <c r="DL128" s="369">
        <f ca="1">WorkCap!CZ12</f>
        <v>0</v>
      </c>
      <c r="DM128" s="369">
        <f ca="1">WorkCap!DA12</f>
        <v>0</v>
      </c>
      <c r="DN128" s="369">
        <f ca="1">WorkCap!DB12</f>
        <v>0</v>
      </c>
      <c r="DO128" s="369">
        <f ca="1">WorkCap!DC12</f>
        <v>0</v>
      </c>
      <c r="DP128" s="369">
        <f ca="1">WorkCap!DD12</f>
        <v>0</v>
      </c>
      <c r="DQ128" s="369">
        <f ca="1">WorkCap!DE12</f>
        <v>0</v>
      </c>
      <c r="DR128" s="369">
        <f ca="1">WorkCap!DF12</f>
        <v>0</v>
      </c>
      <c r="DS128" s="369">
        <f ca="1">WorkCap!DG12</f>
        <v>0</v>
      </c>
      <c r="DT128" s="369">
        <f ca="1">WorkCap!DH12</f>
        <v>0</v>
      </c>
      <c r="DU128" s="369">
        <f ca="1">WorkCap!DI12</f>
        <v>0</v>
      </c>
      <c r="DV128" s="369">
        <f ca="1">WorkCap!DJ12</f>
        <v>0</v>
      </c>
      <c r="DW128" s="369">
        <f ca="1">WorkCap!DK12</f>
        <v>0</v>
      </c>
      <c r="DX128" s="369">
        <f ca="1">WorkCap!DL12</f>
        <v>0</v>
      </c>
      <c r="DY128" s="369">
        <f ca="1">WorkCap!DM12</f>
        <v>0</v>
      </c>
      <c r="DZ128" s="369">
        <f ca="1">WorkCap!DN12</f>
        <v>0</v>
      </c>
      <c r="EA128" s="369">
        <f ca="1">WorkCap!DO12</f>
        <v>0</v>
      </c>
      <c r="EB128" s="369">
        <f ca="1">WorkCap!DP12</f>
        <v>0</v>
      </c>
      <c r="EC128" s="369">
        <f ca="1">WorkCap!DQ12</f>
        <v>0</v>
      </c>
      <c r="ED128" s="369">
        <f ca="1">WorkCap!DR12</f>
        <v>0</v>
      </c>
      <c r="EE128" s="369">
        <f ca="1">WorkCap!DS12</f>
        <v>0</v>
      </c>
      <c r="EF128" s="369">
        <f ca="1">WorkCap!DT12</f>
        <v>0</v>
      </c>
      <c r="EG128" s="369">
        <f ca="1">WorkCap!DU12</f>
        <v>0</v>
      </c>
    </row>
    <row r="129" spans="1:137" ht="12.75" customHeight="1">
      <c r="A129" s="21"/>
      <c r="B129" s="121"/>
      <c r="C129" s="361" t="s">
        <v>563</v>
      </c>
      <c r="D129" s="361"/>
      <c r="E129" s="121"/>
      <c r="F129" s="121"/>
      <c r="G129" s="369">
        <f ca="1">G128</f>
        <v>0</v>
      </c>
      <c r="H129" s="369">
        <f ca="1">H128</f>
        <v>0</v>
      </c>
      <c r="I129" s="369">
        <f t="shared" ref="I129:P129" ca="1" si="342">I128</f>
        <v>0</v>
      </c>
      <c r="J129" s="369">
        <f t="shared" ca="1" si="342"/>
        <v>0</v>
      </c>
      <c r="K129" s="369">
        <f t="shared" ca="1" si="342"/>
        <v>0</v>
      </c>
      <c r="L129" s="369">
        <f t="shared" ca="1" si="342"/>
        <v>0</v>
      </c>
      <c r="M129" s="369">
        <f t="shared" ca="1" si="342"/>
        <v>0</v>
      </c>
      <c r="N129" s="369">
        <f t="shared" ca="1" si="342"/>
        <v>0</v>
      </c>
      <c r="O129" s="369">
        <f t="shared" ca="1" si="342"/>
        <v>0</v>
      </c>
      <c r="P129" s="369">
        <f t="shared" ca="1" si="342"/>
        <v>0</v>
      </c>
      <c r="Q129" s="121"/>
      <c r="R129" s="372">
        <f ca="1">R128</f>
        <v>0</v>
      </c>
      <c r="S129" s="372">
        <f ca="1">S128</f>
        <v>0</v>
      </c>
      <c r="T129" s="372">
        <f t="shared" ref="T129:CE129" ca="1" si="343">T128</f>
        <v>0</v>
      </c>
      <c r="U129" s="372">
        <f t="shared" ca="1" si="343"/>
        <v>0</v>
      </c>
      <c r="V129" s="372">
        <f t="shared" ca="1" si="343"/>
        <v>0</v>
      </c>
      <c r="W129" s="372">
        <f t="shared" ca="1" si="343"/>
        <v>0</v>
      </c>
      <c r="X129" s="372">
        <f t="shared" ca="1" si="343"/>
        <v>0</v>
      </c>
      <c r="Y129" s="372">
        <f t="shared" ca="1" si="343"/>
        <v>0</v>
      </c>
      <c r="Z129" s="372">
        <f t="shared" ca="1" si="343"/>
        <v>0</v>
      </c>
      <c r="AA129" s="372">
        <f t="shared" ca="1" si="343"/>
        <v>0</v>
      </c>
      <c r="AB129" s="372">
        <f t="shared" ca="1" si="343"/>
        <v>0</v>
      </c>
      <c r="AC129" s="372">
        <f t="shared" ca="1" si="343"/>
        <v>0</v>
      </c>
      <c r="AD129" s="372">
        <f t="shared" ca="1" si="343"/>
        <v>0</v>
      </c>
      <c r="AE129" s="372">
        <f t="shared" ca="1" si="343"/>
        <v>0</v>
      </c>
      <c r="AF129" s="372">
        <f t="shared" ca="1" si="343"/>
        <v>0</v>
      </c>
      <c r="AG129" s="372">
        <f t="shared" ca="1" si="343"/>
        <v>0</v>
      </c>
      <c r="AH129" s="372">
        <f t="shared" ca="1" si="343"/>
        <v>0</v>
      </c>
      <c r="AI129" s="372">
        <f t="shared" ca="1" si="343"/>
        <v>0</v>
      </c>
      <c r="AJ129" s="372">
        <f t="shared" ca="1" si="343"/>
        <v>0</v>
      </c>
      <c r="AK129" s="372">
        <f t="shared" ca="1" si="343"/>
        <v>0</v>
      </c>
      <c r="AL129" s="372">
        <f t="shared" ca="1" si="343"/>
        <v>0</v>
      </c>
      <c r="AM129" s="372">
        <f t="shared" ca="1" si="343"/>
        <v>0</v>
      </c>
      <c r="AN129" s="372">
        <f t="shared" ca="1" si="343"/>
        <v>0</v>
      </c>
      <c r="AO129" s="372">
        <f t="shared" ca="1" si="343"/>
        <v>0</v>
      </c>
      <c r="AP129" s="372">
        <f t="shared" ca="1" si="343"/>
        <v>0</v>
      </c>
      <c r="AQ129" s="372">
        <f t="shared" ca="1" si="343"/>
        <v>0</v>
      </c>
      <c r="AR129" s="372">
        <f t="shared" ca="1" si="343"/>
        <v>0</v>
      </c>
      <c r="AS129" s="372">
        <f t="shared" ca="1" si="343"/>
        <v>0</v>
      </c>
      <c r="AT129" s="372">
        <f t="shared" ca="1" si="343"/>
        <v>0</v>
      </c>
      <c r="AU129" s="372">
        <f t="shared" ca="1" si="343"/>
        <v>0</v>
      </c>
      <c r="AV129" s="372">
        <f t="shared" ca="1" si="343"/>
        <v>0</v>
      </c>
      <c r="AW129" s="372">
        <f t="shared" ca="1" si="343"/>
        <v>0</v>
      </c>
      <c r="AX129" s="372">
        <f t="shared" ca="1" si="343"/>
        <v>0</v>
      </c>
      <c r="AY129" s="372">
        <f t="shared" ca="1" si="343"/>
        <v>0</v>
      </c>
      <c r="AZ129" s="372">
        <f t="shared" ca="1" si="343"/>
        <v>0</v>
      </c>
      <c r="BA129" s="372">
        <f t="shared" ca="1" si="343"/>
        <v>0</v>
      </c>
      <c r="BB129" s="372">
        <f t="shared" ca="1" si="343"/>
        <v>0</v>
      </c>
      <c r="BC129" s="372">
        <f t="shared" ca="1" si="343"/>
        <v>0</v>
      </c>
      <c r="BD129" s="372">
        <f t="shared" ca="1" si="343"/>
        <v>0</v>
      </c>
      <c r="BE129" s="372">
        <f t="shared" ca="1" si="343"/>
        <v>0</v>
      </c>
      <c r="BF129" s="372">
        <f t="shared" ca="1" si="343"/>
        <v>0</v>
      </c>
      <c r="BG129" s="372">
        <f t="shared" ca="1" si="343"/>
        <v>0</v>
      </c>
      <c r="BH129" s="372">
        <f t="shared" ca="1" si="343"/>
        <v>0</v>
      </c>
      <c r="BI129" s="372">
        <f t="shared" ca="1" si="343"/>
        <v>0</v>
      </c>
      <c r="BJ129" s="372">
        <f t="shared" ca="1" si="343"/>
        <v>0</v>
      </c>
      <c r="BK129" s="372">
        <f t="shared" ca="1" si="343"/>
        <v>0</v>
      </c>
      <c r="BL129" s="372">
        <f t="shared" ca="1" si="343"/>
        <v>0</v>
      </c>
      <c r="BM129" s="372">
        <f t="shared" ca="1" si="343"/>
        <v>0</v>
      </c>
      <c r="BN129" s="372">
        <f t="shared" ca="1" si="343"/>
        <v>0</v>
      </c>
      <c r="BO129" s="372">
        <f t="shared" ca="1" si="343"/>
        <v>0</v>
      </c>
      <c r="BP129" s="372">
        <f t="shared" ca="1" si="343"/>
        <v>0</v>
      </c>
      <c r="BQ129" s="372">
        <f t="shared" ca="1" si="343"/>
        <v>0</v>
      </c>
      <c r="BR129" s="372">
        <f t="shared" ca="1" si="343"/>
        <v>0</v>
      </c>
      <c r="BS129" s="372">
        <f t="shared" ca="1" si="343"/>
        <v>0</v>
      </c>
      <c r="BT129" s="372">
        <f t="shared" ca="1" si="343"/>
        <v>0</v>
      </c>
      <c r="BU129" s="372">
        <f t="shared" ca="1" si="343"/>
        <v>0</v>
      </c>
      <c r="BV129" s="372">
        <f t="shared" ca="1" si="343"/>
        <v>0</v>
      </c>
      <c r="BW129" s="372">
        <f t="shared" ca="1" si="343"/>
        <v>0</v>
      </c>
      <c r="BX129" s="372">
        <f t="shared" ca="1" si="343"/>
        <v>0</v>
      </c>
      <c r="BY129" s="372">
        <f t="shared" ca="1" si="343"/>
        <v>0</v>
      </c>
      <c r="BZ129" s="372">
        <f t="shared" ca="1" si="343"/>
        <v>0</v>
      </c>
      <c r="CA129" s="372">
        <f t="shared" ca="1" si="343"/>
        <v>0</v>
      </c>
      <c r="CB129" s="372">
        <f t="shared" ca="1" si="343"/>
        <v>0</v>
      </c>
      <c r="CC129" s="372">
        <f t="shared" ca="1" si="343"/>
        <v>0</v>
      </c>
      <c r="CD129" s="372">
        <f t="shared" ca="1" si="343"/>
        <v>0</v>
      </c>
      <c r="CE129" s="372">
        <f t="shared" ca="1" si="343"/>
        <v>0</v>
      </c>
      <c r="CF129" s="372">
        <f t="shared" ref="CF129:EG129" ca="1" si="344">CF128</f>
        <v>0</v>
      </c>
      <c r="CG129" s="372">
        <f t="shared" ca="1" si="344"/>
        <v>0</v>
      </c>
      <c r="CH129" s="372">
        <f t="shared" ca="1" si="344"/>
        <v>0</v>
      </c>
      <c r="CI129" s="372">
        <f t="shared" ca="1" si="344"/>
        <v>0</v>
      </c>
      <c r="CJ129" s="372">
        <f t="shared" ca="1" si="344"/>
        <v>0</v>
      </c>
      <c r="CK129" s="372">
        <f t="shared" ca="1" si="344"/>
        <v>0</v>
      </c>
      <c r="CL129" s="372">
        <f t="shared" ca="1" si="344"/>
        <v>0</v>
      </c>
      <c r="CM129" s="372">
        <f t="shared" ca="1" si="344"/>
        <v>0</v>
      </c>
      <c r="CN129" s="372">
        <f t="shared" ca="1" si="344"/>
        <v>0</v>
      </c>
      <c r="CO129" s="372">
        <f t="shared" ca="1" si="344"/>
        <v>0</v>
      </c>
      <c r="CP129" s="372">
        <f t="shared" ca="1" si="344"/>
        <v>0</v>
      </c>
      <c r="CQ129" s="372">
        <f t="shared" ca="1" si="344"/>
        <v>0</v>
      </c>
      <c r="CR129" s="372">
        <f t="shared" ca="1" si="344"/>
        <v>0</v>
      </c>
      <c r="CS129" s="372">
        <f t="shared" ca="1" si="344"/>
        <v>0</v>
      </c>
      <c r="CT129" s="372">
        <f t="shared" ca="1" si="344"/>
        <v>0</v>
      </c>
      <c r="CU129" s="372">
        <f t="shared" ca="1" si="344"/>
        <v>0</v>
      </c>
      <c r="CV129" s="372">
        <f t="shared" ca="1" si="344"/>
        <v>0</v>
      </c>
      <c r="CW129" s="372">
        <f t="shared" ca="1" si="344"/>
        <v>0</v>
      </c>
      <c r="CX129" s="372">
        <f t="shared" ca="1" si="344"/>
        <v>0</v>
      </c>
      <c r="CY129" s="372">
        <f t="shared" ca="1" si="344"/>
        <v>0</v>
      </c>
      <c r="CZ129" s="372">
        <f t="shared" ca="1" si="344"/>
        <v>0</v>
      </c>
      <c r="DA129" s="372">
        <f t="shared" ca="1" si="344"/>
        <v>0</v>
      </c>
      <c r="DB129" s="372">
        <f t="shared" ca="1" si="344"/>
        <v>0</v>
      </c>
      <c r="DC129" s="372">
        <f t="shared" ca="1" si="344"/>
        <v>0</v>
      </c>
      <c r="DD129" s="372">
        <f t="shared" ca="1" si="344"/>
        <v>0</v>
      </c>
      <c r="DE129" s="372">
        <f t="shared" ca="1" si="344"/>
        <v>0</v>
      </c>
      <c r="DF129" s="372">
        <f t="shared" ca="1" si="344"/>
        <v>0</v>
      </c>
      <c r="DG129" s="372">
        <f t="shared" ca="1" si="344"/>
        <v>0</v>
      </c>
      <c r="DH129" s="372">
        <f t="shared" ca="1" si="344"/>
        <v>0</v>
      </c>
      <c r="DI129" s="372">
        <f t="shared" ca="1" si="344"/>
        <v>0</v>
      </c>
      <c r="DJ129" s="372">
        <f t="shared" ca="1" si="344"/>
        <v>0</v>
      </c>
      <c r="DK129" s="372">
        <f t="shared" ca="1" si="344"/>
        <v>0</v>
      </c>
      <c r="DL129" s="372">
        <f t="shared" ca="1" si="344"/>
        <v>0</v>
      </c>
      <c r="DM129" s="372">
        <f t="shared" ca="1" si="344"/>
        <v>0</v>
      </c>
      <c r="DN129" s="372">
        <f t="shared" ca="1" si="344"/>
        <v>0</v>
      </c>
      <c r="DO129" s="372">
        <f t="shared" ca="1" si="344"/>
        <v>0</v>
      </c>
      <c r="DP129" s="372">
        <f t="shared" ca="1" si="344"/>
        <v>0</v>
      </c>
      <c r="DQ129" s="372">
        <f t="shared" ca="1" si="344"/>
        <v>0</v>
      </c>
      <c r="DR129" s="372">
        <f t="shared" ca="1" si="344"/>
        <v>0</v>
      </c>
      <c r="DS129" s="372">
        <f t="shared" ca="1" si="344"/>
        <v>0</v>
      </c>
      <c r="DT129" s="372">
        <f t="shared" ca="1" si="344"/>
        <v>0</v>
      </c>
      <c r="DU129" s="372">
        <f t="shared" ca="1" si="344"/>
        <v>0</v>
      </c>
      <c r="DV129" s="372">
        <f t="shared" ca="1" si="344"/>
        <v>0</v>
      </c>
      <c r="DW129" s="372">
        <f t="shared" ca="1" si="344"/>
        <v>0</v>
      </c>
      <c r="DX129" s="372">
        <f t="shared" ca="1" si="344"/>
        <v>0</v>
      </c>
      <c r="DY129" s="372">
        <f t="shared" ca="1" si="344"/>
        <v>0</v>
      </c>
      <c r="DZ129" s="372">
        <f t="shared" ca="1" si="344"/>
        <v>0</v>
      </c>
      <c r="EA129" s="372">
        <f t="shared" ca="1" si="344"/>
        <v>0</v>
      </c>
      <c r="EB129" s="372">
        <f t="shared" ca="1" si="344"/>
        <v>0</v>
      </c>
      <c r="EC129" s="372">
        <f t="shared" ca="1" si="344"/>
        <v>0</v>
      </c>
      <c r="ED129" s="372">
        <f t="shared" ca="1" si="344"/>
        <v>0</v>
      </c>
      <c r="EE129" s="372">
        <f t="shared" ca="1" si="344"/>
        <v>0</v>
      </c>
      <c r="EF129" s="372">
        <f t="shared" ca="1" si="344"/>
        <v>0</v>
      </c>
      <c r="EG129" s="372">
        <f t="shared" ca="1" si="344"/>
        <v>0</v>
      </c>
    </row>
    <row r="130" spans="1:137" ht="12.75" customHeight="1">
      <c r="A130" s="21"/>
      <c r="B130" s="121"/>
      <c r="C130" s="361" t="s">
        <v>564</v>
      </c>
      <c r="D130" s="361"/>
      <c r="E130" s="121"/>
      <c r="F130" s="121"/>
      <c r="G130" s="369">
        <f t="shared" ref="G130:P130" si="345">SUMIF($R$6:$EG$6,G$6,$R130:$EG130)</f>
        <v>0</v>
      </c>
      <c r="H130" s="369">
        <f t="shared" si="345"/>
        <v>0</v>
      </c>
      <c r="I130" s="369">
        <f t="shared" si="345"/>
        <v>0</v>
      </c>
      <c r="J130" s="369">
        <f t="shared" si="345"/>
        <v>0</v>
      </c>
      <c r="K130" s="369">
        <f t="shared" si="345"/>
        <v>0</v>
      </c>
      <c r="L130" s="369">
        <f t="shared" si="345"/>
        <v>0</v>
      </c>
      <c r="M130" s="369">
        <f t="shared" si="345"/>
        <v>0</v>
      </c>
      <c r="N130" s="369">
        <f t="shared" si="345"/>
        <v>0</v>
      </c>
      <c r="O130" s="369">
        <f t="shared" si="345"/>
        <v>0</v>
      </c>
      <c r="P130" s="369">
        <f t="shared" si="345"/>
        <v>0</v>
      </c>
      <c r="Q130" s="121"/>
      <c r="R130" s="369">
        <f>Costs!F65</f>
        <v>0</v>
      </c>
      <c r="S130" s="369">
        <f>Costs!G65</f>
        <v>0</v>
      </c>
      <c r="T130" s="369">
        <f>Costs!H65</f>
        <v>0</v>
      </c>
      <c r="U130" s="369">
        <f>Costs!I65</f>
        <v>0</v>
      </c>
      <c r="V130" s="369">
        <f>Costs!J65</f>
        <v>0</v>
      </c>
      <c r="W130" s="369">
        <f>Costs!K65</f>
        <v>0</v>
      </c>
      <c r="X130" s="369">
        <f>Costs!L65</f>
        <v>0</v>
      </c>
      <c r="Y130" s="369">
        <f>Costs!M65</f>
        <v>0</v>
      </c>
      <c r="Z130" s="369">
        <f>Costs!N65</f>
        <v>0</v>
      </c>
      <c r="AA130" s="369">
        <f>Costs!O65</f>
        <v>0</v>
      </c>
      <c r="AB130" s="369">
        <f>Costs!P65</f>
        <v>0</v>
      </c>
      <c r="AC130" s="369">
        <f>Costs!Q65</f>
        <v>0</v>
      </c>
      <c r="AD130" s="369">
        <f>Costs!R65</f>
        <v>0</v>
      </c>
      <c r="AE130" s="369">
        <f>Costs!S65</f>
        <v>0</v>
      </c>
      <c r="AF130" s="369">
        <f>Costs!T65</f>
        <v>0</v>
      </c>
      <c r="AG130" s="369">
        <f>Costs!U65</f>
        <v>0</v>
      </c>
      <c r="AH130" s="369">
        <f>Costs!V65</f>
        <v>0</v>
      </c>
      <c r="AI130" s="369">
        <f>Costs!W65</f>
        <v>0</v>
      </c>
      <c r="AJ130" s="369">
        <f>Costs!X65</f>
        <v>0</v>
      </c>
      <c r="AK130" s="369">
        <f>Costs!Y65</f>
        <v>0</v>
      </c>
      <c r="AL130" s="369">
        <f>Costs!Z65</f>
        <v>0</v>
      </c>
      <c r="AM130" s="369">
        <f>Costs!AA65</f>
        <v>0</v>
      </c>
      <c r="AN130" s="369">
        <f>Costs!AB65</f>
        <v>0</v>
      </c>
      <c r="AO130" s="369">
        <f>Costs!AC65</f>
        <v>0</v>
      </c>
      <c r="AP130" s="369">
        <f>Costs!AD65</f>
        <v>0</v>
      </c>
      <c r="AQ130" s="369">
        <f>Costs!AE65</f>
        <v>0</v>
      </c>
      <c r="AR130" s="369">
        <f>Costs!AF65</f>
        <v>0</v>
      </c>
      <c r="AS130" s="369">
        <f>Costs!AG65</f>
        <v>0</v>
      </c>
      <c r="AT130" s="369">
        <f>Costs!AH65</f>
        <v>0</v>
      </c>
      <c r="AU130" s="369">
        <f>Costs!AI65</f>
        <v>0</v>
      </c>
      <c r="AV130" s="369">
        <f>Costs!AJ65</f>
        <v>0</v>
      </c>
      <c r="AW130" s="369">
        <f>Costs!AK65</f>
        <v>0</v>
      </c>
      <c r="AX130" s="369">
        <f>Costs!AL65</f>
        <v>0</v>
      </c>
      <c r="AY130" s="369">
        <f>Costs!AM65</f>
        <v>0</v>
      </c>
      <c r="AZ130" s="369">
        <f>Costs!AN65</f>
        <v>0</v>
      </c>
      <c r="BA130" s="369">
        <f>Costs!AO65</f>
        <v>0</v>
      </c>
      <c r="BB130" s="369">
        <f>Costs!AP65</f>
        <v>0</v>
      </c>
      <c r="BC130" s="369">
        <f>Costs!AQ65</f>
        <v>0</v>
      </c>
      <c r="BD130" s="369">
        <f>Costs!AR65</f>
        <v>0</v>
      </c>
      <c r="BE130" s="369">
        <f>Costs!AS65</f>
        <v>0</v>
      </c>
      <c r="BF130" s="369">
        <f>Costs!AT65</f>
        <v>0</v>
      </c>
      <c r="BG130" s="369">
        <f>Costs!AU65</f>
        <v>0</v>
      </c>
      <c r="BH130" s="369">
        <f>Costs!AV65</f>
        <v>0</v>
      </c>
      <c r="BI130" s="369">
        <f>Costs!AW65</f>
        <v>0</v>
      </c>
      <c r="BJ130" s="369">
        <f>Costs!AX65</f>
        <v>0</v>
      </c>
      <c r="BK130" s="369">
        <f>Costs!AY65</f>
        <v>0</v>
      </c>
      <c r="BL130" s="369">
        <f>Costs!AZ65</f>
        <v>0</v>
      </c>
      <c r="BM130" s="369">
        <f>Costs!BA65</f>
        <v>0</v>
      </c>
      <c r="BN130" s="369">
        <f>Costs!BB65</f>
        <v>0</v>
      </c>
      <c r="BO130" s="369">
        <f>Costs!BC65</f>
        <v>0</v>
      </c>
      <c r="BP130" s="369">
        <f>Costs!BD65</f>
        <v>0</v>
      </c>
      <c r="BQ130" s="369">
        <f>Costs!BE65</f>
        <v>0</v>
      </c>
      <c r="BR130" s="369">
        <f>Costs!BF65</f>
        <v>0</v>
      </c>
      <c r="BS130" s="369">
        <f>Costs!BG65</f>
        <v>0</v>
      </c>
      <c r="BT130" s="369">
        <f>Costs!BH65</f>
        <v>0</v>
      </c>
      <c r="BU130" s="369">
        <f>Costs!BI65</f>
        <v>0</v>
      </c>
      <c r="BV130" s="369">
        <f>Costs!BJ65</f>
        <v>0</v>
      </c>
      <c r="BW130" s="369">
        <f>Costs!BK65</f>
        <v>0</v>
      </c>
      <c r="BX130" s="369">
        <f>Costs!BL65</f>
        <v>0</v>
      </c>
      <c r="BY130" s="369">
        <f>Costs!BM65</f>
        <v>0</v>
      </c>
      <c r="BZ130" s="369">
        <f>Costs!BN65</f>
        <v>0</v>
      </c>
      <c r="CA130" s="369">
        <f>Costs!BO65</f>
        <v>0</v>
      </c>
      <c r="CB130" s="369">
        <f>Costs!BP65</f>
        <v>0</v>
      </c>
      <c r="CC130" s="369">
        <f>Costs!BQ65</f>
        <v>0</v>
      </c>
      <c r="CD130" s="369">
        <f>Costs!BR65</f>
        <v>0</v>
      </c>
      <c r="CE130" s="369">
        <f>Costs!BS65</f>
        <v>0</v>
      </c>
      <c r="CF130" s="369">
        <f>Costs!BT65</f>
        <v>0</v>
      </c>
      <c r="CG130" s="369">
        <f>Costs!BU65</f>
        <v>0</v>
      </c>
      <c r="CH130" s="369">
        <f>Costs!BV65</f>
        <v>0</v>
      </c>
      <c r="CI130" s="369">
        <f>Costs!BW65</f>
        <v>0</v>
      </c>
      <c r="CJ130" s="369">
        <f>Costs!BX65</f>
        <v>0</v>
      </c>
      <c r="CK130" s="369">
        <f>Costs!BY65</f>
        <v>0</v>
      </c>
      <c r="CL130" s="369">
        <f>Costs!BZ65</f>
        <v>0</v>
      </c>
      <c r="CM130" s="369">
        <f>Costs!CA65</f>
        <v>0</v>
      </c>
      <c r="CN130" s="369">
        <f>Costs!CB65</f>
        <v>0</v>
      </c>
      <c r="CO130" s="369">
        <f>Costs!CC65</f>
        <v>0</v>
      </c>
      <c r="CP130" s="369">
        <f>Costs!CD65</f>
        <v>0</v>
      </c>
      <c r="CQ130" s="369">
        <f>Costs!CE65</f>
        <v>0</v>
      </c>
      <c r="CR130" s="369">
        <f>Costs!CF65</f>
        <v>0</v>
      </c>
      <c r="CS130" s="369">
        <f>Costs!CG65</f>
        <v>0</v>
      </c>
      <c r="CT130" s="369">
        <f>Costs!CH65</f>
        <v>0</v>
      </c>
      <c r="CU130" s="369">
        <f>Costs!CI65</f>
        <v>0</v>
      </c>
      <c r="CV130" s="369">
        <f>Costs!CJ65</f>
        <v>0</v>
      </c>
      <c r="CW130" s="369">
        <f>Costs!CK65</f>
        <v>0</v>
      </c>
      <c r="CX130" s="369">
        <f>Costs!CL65</f>
        <v>0</v>
      </c>
      <c r="CY130" s="369">
        <f>Costs!CM65</f>
        <v>0</v>
      </c>
      <c r="CZ130" s="369">
        <f>Costs!CN65</f>
        <v>0</v>
      </c>
      <c r="DA130" s="369">
        <f>Costs!CO65</f>
        <v>0</v>
      </c>
      <c r="DB130" s="369">
        <f>Costs!CP65</f>
        <v>0</v>
      </c>
      <c r="DC130" s="369">
        <f>Costs!CQ65</f>
        <v>0</v>
      </c>
      <c r="DD130" s="369">
        <f>Costs!CR65</f>
        <v>0</v>
      </c>
      <c r="DE130" s="369">
        <f>Costs!CS65</f>
        <v>0</v>
      </c>
      <c r="DF130" s="369">
        <f>Costs!CT65</f>
        <v>0</v>
      </c>
      <c r="DG130" s="369">
        <f>Costs!CU65</f>
        <v>0</v>
      </c>
      <c r="DH130" s="369">
        <f>Costs!CV65</f>
        <v>0</v>
      </c>
      <c r="DI130" s="369">
        <f>Costs!CW65</f>
        <v>0</v>
      </c>
      <c r="DJ130" s="369">
        <f>Costs!CX65</f>
        <v>0</v>
      </c>
      <c r="DK130" s="369">
        <f>Costs!CY65</f>
        <v>0</v>
      </c>
      <c r="DL130" s="369">
        <f>Costs!CZ65</f>
        <v>0</v>
      </c>
      <c r="DM130" s="369">
        <f>Costs!DA65</f>
        <v>0</v>
      </c>
      <c r="DN130" s="369">
        <f>Costs!DB65</f>
        <v>0</v>
      </c>
      <c r="DO130" s="369">
        <f>Costs!DC65</f>
        <v>0</v>
      </c>
      <c r="DP130" s="369">
        <f>Costs!DD65</f>
        <v>0</v>
      </c>
      <c r="DQ130" s="369">
        <f>Costs!DE65</f>
        <v>0</v>
      </c>
      <c r="DR130" s="369">
        <f>Costs!DF65</f>
        <v>0</v>
      </c>
      <c r="DS130" s="369">
        <f>Costs!DG65</f>
        <v>0</v>
      </c>
      <c r="DT130" s="369">
        <f>Costs!DH65</f>
        <v>0</v>
      </c>
      <c r="DU130" s="369">
        <f>Costs!DI65</f>
        <v>0</v>
      </c>
      <c r="DV130" s="369">
        <f>Costs!DJ65</f>
        <v>0</v>
      </c>
      <c r="DW130" s="369">
        <f>Costs!DK65</f>
        <v>0</v>
      </c>
      <c r="DX130" s="369">
        <f>Costs!DL65</f>
        <v>0</v>
      </c>
      <c r="DY130" s="369">
        <f>Costs!DM65</f>
        <v>0</v>
      </c>
      <c r="DZ130" s="369">
        <f>Costs!DN65</f>
        <v>0</v>
      </c>
      <c r="EA130" s="369">
        <f>Costs!DO65</f>
        <v>0</v>
      </c>
      <c r="EB130" s="369">
        <f>Costs!DP65</f>
        <v>0</v>
      </c>
      <c r="EC130" s="369">
        <f>Costs!DQ65</f>
        <v>0</v>
      </c>
      <c r="ED130" s="369">
        <f>Costs!DR65</f>
        <v>0</v>
      </c>
      <c r="EE130" s="369">
        <f>Costs!DS65</f>
        <v>0</v>
      </c>
      <c r="EF130" s="369">
        <f>Costs!DT65</f>
        <v>0</v>
      </c>
      <c r="EG130" s="369">
        <f>Costs!DU65</f>
        <v>0</v>
      </c>
    </row>
    <row r="131" spans="1:137" ht="12.75" customHeight="1">
      <c r="A131" s="21"/>
      <c r="B131" s="121"/>
      <c r="C131" s="361" t="s">
        <v>565</v>
      </c>
      <c r="D131" s="361"/>
      <c r="E131" s="121"/>
      <c r="F131" s="121"/>
      <c r="G131" s="372">
        <f ca="1">G130+G129+G125</f>
        <v>142.27777777777783</v>
      </c>
      <c r="H131" s="372">
        <f ca="1">H130+H129+H125</f>
        <v>262.0786111111106</v>
      </c>
      <c r="I131" s="372">
        <f t="shared" ref="I131:P131" ca="1" si="346">I130+I129+I125</f>
        <v>180.88175555555654</v>
      </c>
      <c r="J131" s="372">
        <f t="shared" ca="1" si="346"/>
        <v>-108.76297422222342</v>
      </c>
      <c r="K131" s="372">
        <f t="shared" ca="1" si="346"/>
        <v>-615.19349319111188</v>
      </c>
      <c r="L131" s="372">
        <f t="shared" ca="1" si="346"/>
        <v>-1347.0812329187565</v>
      </c>
      <c r="M131" s="372">
        <f t="shared" ca="1" si="346"/>
        <v>-2313.4444822355126</v>
      </c>
      <c r="N131" s="372">
        <f t="shared" ca="1" si="346"/>
        <v>-3523.6622615249325</v>
      </c>
      <c r="O131" s="372">
        <f t="shared" ca="1" si="346"/>
        <v>-4987.4887519859258</v>
      </c>
      <c r="P131" s="372">
        <f t="shared" ca="1" si="346"/>
        <v>-6715.0683020653614</v>
      </c>
      <c r="Q131" s="121"/>
      <c r="R131" s="369">
        <f t="shared" ref="R131:AW131" ca="1" si="347">R130+R129+R125</f>
        <v>2.3333333333333339</v>
      </c>
      <c r="S131" s="369">
        <f t="shared" ca="1" si="347"/>
        <v>4.5277777777777786</v>
      </c>
      <c r="T131" s="369">
        <f t="shared" ca="1" si="347"/>
        <v>6.5833333333333321</v>
      </c>
      <c r="U131" s="369">
        <f t="shared" ca="1" si="347"/>
        <v>8.5</v>
      </c>
      <c r="V131" s="369">
        <f t="shared" ca="1" si="347"/>
        <v>10.277777777777779</v>
      </c>
      <c r="W131" s="369">
        <f t="shared" ca="1" si="347"/>
        <v>11.916666666666671</v>
      </c>
      <c r="X131" s="369">
        <f t="shared" ca="1" si="347"/>
        <v>13.416666666666671</v>
      </c>
      <c r="Y131" s="369">
        <f t="shared" ca="1" si="347"/>
        <v>14.777777777777779</v>
      </c>
      <c r="Z131" s="369">
        <f t="shared" ca="1" si="347"/>
        <v>16</v>
      </c>
      <c r="AA131" s="369">
        <f t="shared" ca="1" si="347"/>
        <v>17.083333333333329</v>
      </c>
      <c r="AB131" s="369">
        <f t="shared" ca="1" si="347"/>
        <v>18.027777777777771</v>
      </c>
      <c r="AC131" s="369">
        <f t="shared" ca="1" si="347"/>
        <v>18.833333333333329</v>
      </c>
      <c r="AD131" s="369">
        <f t="shared" ca="1" si="347"/>
        <v>19.824999999999989</v>
      </c>
      <c r="AE131" s="369">
        <f t="shared" ca="1" si="347"/>
        <v>20.672361111111101</v>
      </c>
      <c r="AF131" s="369">
        <f t="shared" ca="1" si="347"/>
        <v>21.375416666666652</v>
      </c>
      <c r="AG131" s="369">
        <f t="shared" ca="1" si="347"/>
        <v>21.93416666666667</v>
      </c>
      <c r="AH131" s="369">
        <f t="shared" ca="1" si="347"/>
        <v>22.348611111111111</v>
      </c>
      <c r="AI131" s="369">
        <f t="shared" ca="1" si="347"/>
        <v>22.618750000000006</v>
      </c>
      <c r="AJ131" s="369">
        <f t="shared" ca="1" si="347"/>
        <v>22.744583333333338</v>
      </c>
      <c r="AK131" s="369">
        <f t="shared" ca="1" si="347"/>
        <v>22.726111111111123</v>
      </c>
      <c r="AL131" s="369">
        <f t="shared" ca="1" si="347"/>
        <v>22.563333333333333</v>
      </c>
      <c r="AM131" s="369">
        <f t="shared" ca="1" si="347"/>
        <v>22.256249999999994</v>
      </c>
      <c r="AN131" s="369">
        <f t="shared" ca="1" si="347"/>
        <v>21.804861111111109</v>
      </c>
      <c r="AO131" s="369">
        <f t="shared" ca="1" si="347"/>
        <v>21.209166666666675</v>
      </c>
      <c r="AP131" s="369">
        <f t="shared" ca="1" si="347"/>
        <v>20.815500000000014</v>
      </c>
      <c r="AQ131" s="369">
        <f t="shared" ca="1" si="347"/>
        <v>20.271755555555586</v>
      </c>
      <c r="AR131" s="369">
        <f t="shared" ca="1" si="347"/>
        <v>19.577933333333391</v>
      </c>
      <c r="AS131" s="369">
        <f t="shared" ca="1" si="347"/>
        <v>18.7340333333334</v>
      </c>
      <c r="AT131" s="369">
        <f t="shared" ca="1" si="347"/>
        <v>17.740055555555642</v>
      </c>
      <c r="AU131" s="369">
        <f t="shared" ca="1" si="347"/>
        <v>16.596000000000089</v>
      </c>
      <c r="AV131" s="369">
        <f t="shared" ca="1" si="347"/>
        <v>15.30186666666674</v>
      </c>
      <c r="AW131" s="369">
        <f t="shared" ca="1" si="347"/>
        <v>13.857655555555596</v>
      </c>
      <c r="AX131" s="369">
        <f t="shared" ref="AX131:CC131" ca="1" si="348">AX130+AX129+AX125</f>
        <v>12.263366666666684</v>
      </c>
      <c r="AY131" s="369">
        <f t="shared" ca="1" si="348"/>
        <v>10.519000000000005</v>
      </c>
      <c r="AZ131" s="369">
        <f t="shared" ca="1" si="348"/>
        <v>8.6245555555555597</v>
      </c>
      <c r="BA131" s="369">
        <f t="shared" ca="1" si="348"/>
        <v>6.5800333333333469</v>
      </c>
      <c r="BB131" s="369">
        <f t="shared" ca="1" si="348"/>
        <v>4.745619999999974</v>
      </c>
      <c r="BC131" s="369">
        <f t="shared" ca="1" si="348"/>
        <v>2.7551257777777209</v>
      </c>
      <c r="BD131" s="369">
        <f t="shared" ca="1" si="348"/>
        <v>0.60855066666658786</v>
      </c>
      <c r="BE131" s="369">
        <f t="shared" ca="1" si="348"/>
        <v>-1.6941053333334253</v>
      </c>
      <c r="BF131" s="369">
        <f t="shared" ca="1" si="348"/>
        <v>-4.1528422222223185</v>
      </c>
      <c r="BG131" s="369">
        <f t="shared" ca="1" si="348"/>
        <v>-6.7676600000000917</v>
      </c>
      <c r="BH131" s="369">
        <f t="shared" ca="1" si="348"/>
        <v>-9.538558666666745</v>
      </c>
      <c r="BI131" s="369">
        <f t="shared" ca="1" si="348"/>
        <v>-12.465538222222335</v>
      </c>
      <c r="BJ131" s="369">
        <f t="shared" ca="1" si="348"/>
        <v>-15.548598666666805</v>
      </c>
      <c r="BK131" s="369">
        <f t="shared" ca="1" si="348"/>
        <v>-18.787740000000156</v>
      </c>
      <c r="BL131" s="369">
        <f t="shared" ca="1" si="348"/>
        <v>-22.182962222222386</v>
      </c>
      <c r="BM131" s="369">
        <f t="shared" ca="1" si="348"/>
        <v>-25.734265333333497</v>
      </c>
      <c r="BN131" s="369">
        <f t="shared" ca="1" si="348"/>
        <v>-29.067055200000141</v>
      </c>
      <c r="BO131" s="369">
        <f t="shared" ca="1" si="348"/>
        <v>-32.562169191111252</v>
      </c>
      <c r="BP131" s="369">
        <f t="shared" ca="1" si="348"/>
        <v>-36.21960730666683</v>
      </c>
      <c r="BQ131" s="369">
        <f t="shared" ca="1" si="348"/>
        <v>-40.039369546666819</v>
      </c>
      <c r="BR131" s="369">
        <f t="shared" ca="1" si="348"/>
        <v>-44.021455911111218</v>
      </c>
      <c r="BS131" s="369">
        <f t="shared" ca="1" si="348"/>
        <v>-48.165866400000084</v>
      </c>
      <c r="BT131" s="369">
        <f t="shared" ca="1" si="348"/>
        <v>-52.472601013333417</v>
      </c>
      <c r="BU131" s="369">
        <f t="shared" ca="1" si="348"/>
        <v>-56.941659751111217</v>
      </c>
      <c r="BV131" s="369">
        <f t="shared" ca="1" si="348"/>
        <v>-61.573042613333484</v>
      </c>
      <c r="BW131" s="369">
        <f t="shared" ca="1" si="348"/>
        <v>-66.366749600000048</v>
      </c>
      <c r="BX131" s="369">
        <f t="shared" ca="1" si="348"/>
        <v>-71.322780711111136</v>
      </c>
      <c r="BY131" s="369">
        <f t="shared" ca="1" si="348"/>
        <v>-76.441135946666691</v>
      </c>
      <c r="BZ131" s="369">
        <f t="shared" ca="1" si="348"/>
        <v>-81.332237408000083</v>
      </c>
      <c r="CA131" s="369">
        <f t="shared" ca="1" si="348"/>
        <v>-86.392155958755666</v>
      </c>
      <c r="CB131" s="369">
        <f t="shared" ca="1" si="348"/>
        <v>-91.62089159893344</v>
      </c>
      <c r="CC131" s="369">
        <f t="shared" ca="1" si="348"/>
        <v>-97.018444328533519</v>
      </c>
      <c r="CD131" s="369">
        <f t="shared" ref="CD131:DI131" ca="1" si="349">CD130+CD129+CD125</f>
        <v>-102.58481414755579</v>
      </c>
      <c r="CE131" s="369">
        <f t="shared" ca="1" si="349"/>
        <v>-108.32000105600025</v>
      </c>
      <c r="CF131" s="369">
        <f t="shared" ca="1" si="349"/>
        <v>-114.2240050538669</v>
      </c>
      <c r="CG131" s="369">
        <f t="shared" ca="1" si="349"/>
        <v>-120.29682614115586</v>
      </c>
      <c r="CH131" s="369">
        <f t="shared" ca="1" si="349"/>
        <v>-126.53846431786701</v>
      </c>
      <c r="CI131" s="369">
        <f t="shared" ca="1" si="349"/>
        <v>-132.94891958400035</v>
      </c>
      <c r="CJ131" s="369">
        <f t="shared" ca="1" si="349"/>
        <v>-139.528191939556</v>
      </c>
      <c r="CK131" s="369">
        <f t="shared" ca="1" si="349"/>
        <v>-146.27628138453383</v>
      </c>
      <c r="CL131" s="369">
        <f t="shared" ca="1" si="349"/>
        <v>-152.78802690432053</v>
      </c>
      <c r="CM131" s="369">
        <f t="shared" ca="1" si="349"/>
        <v>-159.47534219710633</v>
      </c>
      <c r="CN131" s="369">
        <f t="shared" ca="1" si="349"/>
        <v>-166.33822726289122</v>
      </c>
      <c r="CO131" s="369">
        <f t="shared" ca="1" si="349"/>
        <v>-173.37668210167521</v>
      </c>
      <c r="CP131" s="369">
        <f t="shared" ca="1" si="349"/>
        <v>-180.5907067134583</v>
      </c>
      <c r="CQ131" s="369">
        <f t="shared" ca="1" si="349"/>
        <v>-187.9803010982406</v>
      </c>
      <c r="CR131" s="369">
        <f t="shared" ca="1" si="349"/>
        <v>-195.545465256022</v>
      </c>
      <c r="CS131" s="369">
        <f t="shared" ca="1" si="349"/>
        <v>-203.28619918680249</v>
      </c>
      <c r="CT131" s="369">
        <f t="shared" ca="1" si="349"/>
        <v>-211.20250289058208</v>
      </c>
      <c r="CU131" s="369">
        <f t="shared" ca="1" si="349"/>
        <v>-219.29437636736077</v>
      </c>
      <c r="CV131" s="369">
        <f t="shared" ca="1" si="349"/>
        <v>-227.56181961713855</v>
      </c>
      <c r="CW131" s="369">
        <f t="shared" ca="1" si="349"/>
        <v>-236.00483263991543</v>
      </c>
      <c r="CX131" s="369">
        <f t="shared" ca="1" si="349"/>
        <v>-244.20204798049349</v>
      </c>
      <c r="CY131" s="369">
        <f t="shared" ca="1" si="349"/>
        <v>-252.58185588499066</v>
      </c>
      <c r="CZ131" s="369">
        <f t="shared" ca="1" si="349"/>
        <v>-261.14425635340694</v>
      </c>
      <c r="DA131" s="369">
        <f t="shared" ca="1" si="349"/>
        <v>-269.88924938574235</v>
      </c>
      <c r="DB131" s="369">
        <f t="shared" ca="1" si="349"/>
        <v>-278.81683498199664</v>
      </c>
      <c r="DC131" s="369">
        <f t="shared" ca="1" si="349"/>
        <v>-287.92701314217004</v>
      </c>
      <c r="DD131" s="369">
        <f t="shared" ca="1" si="349"/>
        <v>-297.21978386626256</v>
      </c>
      <c r="DE131" s="369">
        <f t="shared" ca="1" si="349"/>
        <v>-306.6951471542742</v>
      </c>
      <c r="DF131" s="369">
        <f t="shared" ca="1" si="349"/>
        <v>-316.35310300620495</v>
      </c>
      <c r="DG131" s="369">
        <f t="shared" ca="1" si="349"/>
        <v>-326.19365142205481</v>
      </c>
      <c r="DH131" s="369">
        <f t="shared" ca="1" si="349"/>
        <v>-336.21679240182357</v>
      </c>
      <c r="DI131" s="369">
        <f t="shared" ca="1" si="349"/>
        <v>-346.42252594551144</v>
      </c>
      <c r="DJ131" s="369">
        <f t="shared" ref="DJ131:EG131" ca="1" si="350">DJ130+DJ129+DJ125</f>
        <v>-356.37262989971259</v>
      </c>
      <c r="DK131" s="369">
        <f t="shared" ca="1" si="350"/>
        <v>-366.51263012038976</v>
      </c>
      <c r="DL131" s="369">
        <f t="shared" ca="1" si="350"/>
        <v>-376.84252660754282</v>
      </c>
      <c r="DM131" s="369">
        <f t="shared" ca="1" si="350"/>
        <v>-387.36231936117156</v>
      </c>
      <c r="DN131" s="369">
        <f t="shared" ca="1" si="350"/>
        <v>-398.07200838127619</v>
      </c>
      <c r="DO131" s="369">
        <f t="shared" ca="1" si="350"/>
        <v>-408.97159366785672</v>
      </c>
      <c r="DP131" s="369">
        <f t="shared" ca="1" si="350"/>
        <v>-420.06107522091315</v>
      </c>
      <c r="DQ131" s="369">
        <f t="shared" ca="1" si="350"/>
        <v>-431.34045304044525</v>
      </c>
      <c r="DR131" s="369">
        <f t="shared" ca="1" si="350"/>
        <v>-442.80972712645325</v>
      </c>
      <c r="DS131" s="369">
        <f t="shared" ca="1" si="350"/>
        <v>-454.46889747893715</v>
      </c>
      <c r="DT131" s="369">
        <f t="shared" ca="1" si="350"/>
        <v>-466.31796409789672</v>
      </c>
      <c r="DU131" s="369">
        <f t="shared" ca="1" si="350"/>
        <v>-478.35692698333219</v>
      </c>
      <c r="DV131" s="369">
        <f t="shared" ca="1" si="350"/>
        <v>-490.13003509570149</v>
      </c>
      <c r="DW131" s="369">
        <f t="shared" ca="1" si="350"/>
        <v>-502.10063532520553</v>
      </c>
      <c r="DX131" s="369">
        <f t="shared" ca="1" si="350"/>
        <v>-514.26872767184454</v>
      </c>
      <c r="DY131" s="369">
        <f t="shared" ca="1" si="350"/>
        <v>-526.63431213561853</v>
      </c>
      <c r="DZ131" s="369">
        <f t="shared" ca="1" si="350"/>
        <v>-539.19738871652726</v>
      </c>
      <c r="EA131" s="369">
        <f t="shared" ca="1" si="350"/>
        <v>-551.95795741457096</v>
      </c>
      <c r="EB131" s="369">
        <f t="shared" ca="1" si="350"/>
        <v>-564.9160182297494</v>
      </c>
      <c r="EC131" s="369">
        <f t="shared" ca="1" si="350"/>
        <v>-578.07157116206281</v>
      </c>
      <c r="ED131" s="369">
        <f t="shared" ca="1" si="350"/>
        <v>-591.42461621151097</v>
      </c>
      <c r="EE131" s="369">
        <f t="shared" ca="1" si="350"/>
        <v>-604.97515337809409</v>
      </c>
      <c r="EF131" s="369">
        <f t="shared" ca="1" si="350"/>
        <v>-618.72318266181219</v>
      </c>
      <c r="EG131" s="369">
        <f t="shared" ca="1" si="350"/>
        <v>-632.66870406266503</v>
      </c>
    </row>
    <row r="132" spans="1:137" ht="12.75" customHeight="1">
      <c r="A132" s="21"/>
      <c r="B132" s="121"/>
      <c r="C132" s="364" t="s">
        <v>566</v>
      </c>
      <c r="D132" s="364"/>
      <c r="E132" s="121"/>
      <c r="F132" s="121"/>
      <c r="G132" s="380">
        <f ca="1">ROUND(G119-G131,0)</f>
        <v>0</v>
      </c>
      <c r="H132" s="380">
        <f t="shared" ref="H132:O132" ca="1" si="351">ROUND(H119-H131,0)</f>
        <v>0</v>
      </c>
      <c r="I132" s="380">
        <f t="shared" ca="1" si="351"/>
        <v>0</v>
      </c>
      <c r="J132" s="380">
        <f t="shared" ca="1" si="351"/>
        <v>0</v>
      </c>
      <c r="K132" s="380">
        <f t="shared" ca="1" si="351"/>
        <v>0</v>
      </c>
      <c r="L132" s="380">
        <f t="shared" ca="1" si="351"/>
        <v>0</v>
      </c>
      <c r="M132" s="380">
        <f t="shared" ca="1" si="351"/>
        <v>0</v>
      </c>
      <c r="N132" s="380">
        <f t="shared" ca="1" si="351"/>
        <v>0</v>
      </c>
      <c r="O132" s="380">
        <f t="shared" ca="1" si="351"/>
        <v>0</v>
      </c>
      <c r="P132" s="380">
        <f ca="1">ROUND(P119-P131,0)</f>
        <v>0</v>
      </c>
      <c r="Q132" s="121"/>
      <c r="R132" s="380">
        <f t="shared" ref="R132:AW132" ca="1" si="352">ROUND(R119-R131,0)</f>
        <v>0</v>
      </c>
      <c r="S132" s="380">
        <f t="shared" ca="1" si="352"/>
        <v>0</v>
      </c>
      <c r="T132" s="380">
        <f t="shared" ca="1" si="352"/>
        <v>0</v>
      </c>
      <c r="U132" s="380">
        <f t="shared" ca="1" si="352"/>
        <v>0</v>
      </c>
      <c r="V132" s="380">
        <f t="shared" ca="1" si="352"/>
        <v>0</v>
      </c>
      <c r="W132" s="380">
        <f t="shared" ca="1" si="352"/>
        <v>0</v>
      </c>
      <c r="X132" s="380">
        <f t="shared" ca="1" si="352"/>
        <v>0</v>
      </c>
      <c r="Y132" s="380">
        <f t="shared" ca="1" si="352"/>
        <v>0</v>
      </c>
      <c r="Z132" s="380">
        <f t="shared" ca="1" si="352"/>
        <v>0</v>
      </c>
      <c r="AA132" s="380">
        <f t="shared" ca="1" si="352"/>
        <v>0</v>
      </c>
      <c r="AB132" s="380">
        <f t="shared" ca="1" si="352"/>
        <v>0</v>
      </c>
      <c r="AC132" s="380">
        <f t="shared" ca="1" si="352"/>
        <v>0</v>
      </c>
      <c r="AD132" s="380">
        <f t="shared" ca="1" si="352"/>
        <v>0</v>
      </c>
      <c r="AE132" s="380">
        <f t="shared" ca="1" si="352"/>
        <v>0</v>
      </c>
      <c r="AF132" s="380">
        <f t="shared" ca="1" si="352"/>
        <v>0</v>
      </c>
      <c r="AG132" s="380">
        <f t="shared" ca="1" si="352"/>
        <v>0</v>
      </c>
      <c r="AH132" s="380">
        <f t="shared" ca="1" si="352"/>
        <v>0</v>
      </c>
      <c r="AI132" s="380">
        <f t="shared" ca="1" si="352"/>
        <v>0</v>
      </c>
      <c r="AJ132" s="380">
        <f t="shared" ca="1" si="352"/>
        <v>0</v>
      </c>
      <c r="AK132" s="380">
        <f t="shared" ca="1" si="352"/>
        <v>0</v>
      </c>
      <c r="AL132" s="380">
        <f t="shared" ca="1" si="352"/>
        <v>0</v>
      </c>
      <c r="AM132" s="380">
        <f t="shared" ca="1" si="352"/>
        <v>0</v>
      </c>
      <c r="AN132" s="380">
        <f t="shared" ca="1" si="352"/>
        <v>0</v>
      </c>
      <c r="AO132" s="380">
        <f t="shared" ca="1" si="352"/>
        <v>0</v>
      </c>
      <c r="AP132" s="380">
        <f t="shared" ca="1" si="352"/>
        <v>0</v>
      </c>
      <c r="AQ132" s="380">
        <f t="shared" ca="1" si="352"/>
        <v>0</v>
      </c>
      <c r="AR132" s="380">
        <f t="shared" ca="1" si="352"/>
        <v>0</v>
      </c>
      <c r="AS132" s="380">
        <f t="shared" ca="1" si="352"/>
        <v>0</v>
      </c>
      <c r="AT132" s="380">
        <f t="shared" ca="1" si="352"/>
        <v>0</v>
      </c>
      <c r="AU132" s="380">
        <f t="shared" ca="1" si="352"/>
        <v>0</v>
      </c>
      <c r="AV132" s="380">
        <f t="shared" ca="1" si="352"/>
        <v>0</v>
      </c>
      <c r="AW132" s="380">
        <f t="shared" ca="1" si="352"/>
        <v>0</v>
      </c>
      <c r="AX132" s="380">
        <f t="shared" ref="AX132:CC132" ca="1" si="353">ROUND(AX119-AX131,0)</f>
        <v>0</v>
      </c>
      <c r="AY132" s="380">
        <f t="shared" ca="1" si="353"/>
        <v>0</v>
      </c>
      <c r="AZ132" s="380">
        <f t="shared" ca="1" si="353"/>
        <v>0</v>
      </c>
      <c r="BA132" s="380">
        <f t="shared" ca="1" si="353"/>
        <v>0</v>
      </c>
      <c r="BB132" s="380">
        <f t="shared" ca="1" si="353"/>
        <v>0</v>
      </c>
      <c r="BC132" s="380">
        <f t="shared" ca="1" si="353"/>
        <v>0</v>
      </c>
      <c r="BD132" s="380">
        <f t="shared" ca="1" si="353"/>
        <v>0</v>
      </c>
      <c r="BE132" s="380">
        <f t="shared" ca="1" si="353"/>
        <v>0</v>
      </c>
      <c r="BF132" s="380">
        <f t="shared" ca="1" si="353"/>
        <v>0</v>
      </c>
      <c r="BG132" s="380">
        <f t="shared" ca="1" si="353"/>
        <v>0</v>
      </c>
      <c r="BH132" s="380">
        <f t="shared" ca="1" si="353"/>
        <v>0</v>
      </c>
      <c r="BI132" s="380">
        <f t="shared" ca="1" si="353"/>
        <v>0</v>
      </c>
      <c r="BJ132" s="380">
        <f t="shared" ca="1" si="353"/>
        <v>0</v>
      </c>
      <c r="BK132" s="380">
        <f t="shared" ca="1" si="353"/>
        <v>0</v>
      </c>
      <c r="BL132" s="380">
        <f t="shared" ca="1" si="353"/>
        <v>0</v>
      </c>
      <c r="BM132" s="380">
        <f t="shared" ca="1" si="353"/>
        <v>0</v>
      </c>
      <c r="BN132" s="380">
        <f t="shared" ca="1" si="353"/>
        <v>0</v>
      </c>
      <c r="BO132" s="380">
        <f t="shared" ca="1" si="353"/>
        <v>0</v>
      </c>
      <c r="BP132" s="380">
        <f t="shared" ca="1" si="353"/>
        <v>0</v>
      </c>
      <c r="BQ132" s="380">
        <f t="shared" ca="1" si="353"/>
        <v>0</v>
      </c>
      <c r="BR132" s="380">
        <f t="shared" ca="1" si="353"/>
        <v>0</v>
      </c>
      <c r="BS132" s="380">
        <f t="shared" ca="1" si="353"/>
        <v>0</v>
      </c>
      <c r="BT132" s="380">
        <f t="shared" ca="1" si="353"/>
        <v>0</v>
      </c>
      <c r="BU132" s="380">
        <f t="shared" ca="1" si="353"/>
        <v>0</v>
      </c>
      <c r="BV132" s="380">
        <f t="shared" ca="1" si="353"/>
        <v>0</v>
      </c>
      <c r="BW132" s="380">
        <f t="shared" ca="1" si="353"/>
        <v>0</v>
      </c>
      <c r="BX132" s="380">
        <f t="shared" ca="1" si="353"/>
        <v>0</v>
      </c>
      <c r="BY132" s="380">
        <f t="shared" ca="1" si="353"/>
        <v>0</v>
      </c>
      <c r="BZ132" s="380">
        <f t="shared" ca="1" si="353"/>
        <v>0</v>
      </c>
      <c r="CA132" s="380">
        <f t="shared" ca="1" si="353"/>
        <v>0</v>
      </c>
      <c r="CB132" s="380">
        <f t="shared" ca="1" si="353"/>
        <v>0</v>
      </c>
      <c r="CC132" s="380">
        <f t="shared" ca="1" si="353"/>
        <v>0</v>
      </c>
      <c r="CD132" s="380">
        <f t="shared" ref="CD132:DI132" ca="1" si="354">ROUND(CD119-CD131,0)</f>
        <v>0</v>
      </c>
      <c r="CE132" s="380">
        <f t="shared" ca="1" si="354"/>
        <v>0</v>
      </c>
      <c r="CF132" s="380">
        <f t="shared" ca="1" si="354"/>
        <v>0</v>
      </c>
      <c r="CG132" s="380">
        <f t="shared" ca="1" si="354"/>
        <v>0</v>
      </c>
      <c r="CH132" s="380">
        <f t="shared" ca="1" si="354"/>
        <v>0</v>
      </c>
      <c r="CI132" s="380">
        <f t="shared" ca="1" si="354"/>
        <v>0</v>
      </c>
      <c r="CJ132" s="380">
        <f t="shared" ca="1" si="354"/>
        <v>0</v>
      </c>
      <c r="CK132" s="380">
        <f t="shared" ca="1" si="354"/>
        <v>0</v>
      </c>
      <c r="CL132" s="380">
        <f t="shared" ca="1" si="354"/>
        <v>0</v>
      </c>
      <c r="CM132" s="380">
        <f t="shared" ca="1" si="354"/>
        <v>0</v>
      </c>
      <c r="CN132" s="380">
        <f t="shared" ca="1" si="354"/>
        <v>0</v>
      </c>
      <c r="CO132" s="380">
        <f t="shared" ca="1" si="354"/>
        <v>0</v>
      </c>
      <c r="CP132" s="380">
        <f t="shared" ca="1" si="354"/>
        <v>0</v>
      </c>
      <c r="CQ132" s="380">
        <f t="shared" ca="1" si="354"/>
        <v>0</v>
      </c>
      <c r="CR132" s="380">
        <f t="shared" ca="1" si="354"/>
        <v>0</v>
      </c>
      <c r="CS132" s="380">
        <f t="shared" ca="1" si="354"/>
        <v>0</v>
      </c>
      <c r="CT132" s="380">
        <f t="shared" ca="1" si="354"/>
        <v>0</v>
      </c>
      <c r="CU132" s="380">
        <f t="shared" ca="1" si="354"/>
        <v>0</v>
      </c>
      <c r="CV132" s="380">
        <f t="shared" ca="1" si="354"/>
        <v>0</v>
      </c>
      <c r="CW132" s="380">
        <f t="shared" ca="1" si="354"/>
        <v>0</v>
      </c>
      <c r="CX132" s="380">
        <f t="shared" ca="1" si="354"/>
        <v>0</v>
      </c>
      <c r="CY132" s="380">
        <f t="shared" ca="1" si="354"/>
        <v>0</v>
      </c>
      <c r="CZ132" s="380">
        <f t="shared" ca="1" si="354"/>
        <v>0</v>
      </c>
      <c r="DA132" s="380">
        <f t="shared" ca="1" si="354"/>
        <v>0</v>
      </c>
      <c r="DB132" s="380">
        <f t="shared" ca="1" si="354"/>
        <v>0</v>
      </c>
      <c r="DC132" s="380">
        <f t="shared" ca="1" si="354"/>
        <v>0</v>
      </c>
      <c r="DD132" s="380">
        <f t="shared" ca="1" si="354"/>
        <v>0</v>
      </c>
      <c r="DE132" s="380">
        <f t="shared" ca="1" si="354"/>
        <v>0</v>
      </c>
      <c r="DF132" s="380">
        <f t="shared" ca="1" si="354"/>
        <v>0</v>
      </c>
      <c r="DG132" s="380">
        <f t="shared" ca="1" si="354"/>
        <v>0</v>
      </c>
      <c r="DH132" s="380">
        <f t="shared" ca="1" si="354"/>
        <v>0</v>
      </c>
      <c r="DI132" s="380">
        <f t="shared" ca="1" si="354"/>
        <v>0</v>
      </c>
      <c r="DJ132" s="380">
        <f t="shared" ref="DJ132:EG132" ca="1" si="355">ROUND(DJ119-DJ131,0)</f>
        <v>0</v>
      </c>
      <c r="DK132" s="380">
        <f t="shared" ca="1" si="355"/>
        <v>0</v>
      </c>
      <c r="DL132" s="380">
        <f t="shared" ca="1" si="355"/>
        <v>0</v>
      </c>
      <c r="DM132" s="380">
        <f t="shared" ca="1" si="355"/>
        <v>0</v>
      </c>
      <c r="DN132" s="380">
        <f t="shared" ca="1" si="355"/>
        <v>0</v>
      </c>
      <c r="DO132" s="380">
        <f t="shared" ca="1" si="355"/>
        <v>0</v>
      </c>
      <c r="DP132" s="380">
        <f t="shared" ca="1" si="355"/>
        <v>0</v>
      </c>
      <c r="DQ132" s="380">
        <f t="shared" ca="1" si="355"/>
        <v>0</v>
      </c>
      <c r="DR132" s="380">
        <f t="shared" ca="1" si="355"/>
        <v>0</v>
      </c>
      <c r="DS132" s="380">
        <f t="shared" ca="1" si="355"/>
        <v>0</v>
      </c>
      <c r="DT132" s="380">
        <f t="shared" ca="1" si="355"/>
        <v>0</v>
      </c>
      <c r="DU132" s="380">
        <f t="shared" ca="1" si="355"/>
        <v>0</v>
      </c>
      <c r="DV132" s="380">
        <f t="shared" ca="1" si="355"/>
        <v>0</v>
      </c>
      <c r="DW132" s="380">
        <f t="shared" ca="1" si="355"/>
        <v>0</v>
      </c>
      <c r="DX132" s="380">
        <f t="shared" ca="1" si="355"/>
        <v>0</v>
      </c>
      <c r="DY132" s="380">
        <f t="shared" ca="1" si="355"/>
        <v>0</v>
      </c>
      <c r="DZ132" s="380">
        <f t="shared" ca="1" si="355"/>
        <v>0</v>
      </c>
      <c r="EA132" s="380">
        <f t="shared" ca="1" si="355"/>
        <v>0</v>
      </c>
      <c r="EB132" s="380">
        <f t="shared" ca="1" si="355"/>
        <v>0</v>
      </c>
      <c r="EC132" s="380">
        <f t="shared" ca="1" si="355"/>
        <v>0</v>
      </c>
      <c r="ED132" s="380">
        <f t="shared" ca="1" si="355"/>
        <v>0</v>
      </c>
      <c r="EE132" s="380">
        <f t="shared" ca="1" si="355"/>
        <v>0</v>
      </c>
      <c r="EF132" s="380">
        <f t="shared" ca="1" si="355"/>
        <v>0</v>
      </c>
      <c r="EG132" s="380">
        <f t="shared" ca="1" si="355"/>
        <v>0</v>
      </c>
    </row>
    <row r="133" spans="1:137" ht="12.75" customHeight="1">
      <c r="A133" s="21"/>
      <c r="B133" s="121"/>
      <c r="C133" s="112"/>
      <c r="D133" s="29"/>
      <c r="E133" s="121"/>
      <c r="F133" s="121"/>
      <c r="G133" s="369"/>
      <c r="H133" s="369"/>
      <c r="I133" s="369"/>
      <c r="J133" s="369"/>
      <c r="K133" s="369"/>
      <c r="L133" s="369"/>
      <c r="M133" s="369"/>
      <c r="N133" s="369"/>
      <c r="O133" s="369"/>
      <c r="P133" s="369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1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1"/>
      <c r="BD133" s="121"/>
      <c r="BE133" s="121"/>
      <c r="BF133" s="121"/>
      <c r="BG133" s="121"/>
      <c r="BH133" s="121"/>
      <c r="BI133" s="121"/>
      <c r="BJ133" s="121"/>
      <c r="BK133" s="121"/>
      <c r="BL133" s="121"/>
      <c r="BM133" s="121"/>
      <c r="BN133" s="121"/>
      <c r="BO133" s="121"/>
      <c r="BP133" s="121"/>
      <c r="BQ133" s="121"/>
      <c r="BR133" s="121"/>
      <c r="BS133" s="121"/>
      <c r="BT133" s="121"/>
      <c r="BU133" s="121"/>
      <c r="BV133" s="121"/>
      <c r="BW133" s="121"/>
      <c r="BX133" s="121"/>
      <c r="BY133" s="121"/>
      <c r="BZ133" s="121"/>
      <c r="CA133" s="121"/>
      <c r="CB133" s="121"/>
      <c r="CC133" s="121"/>
      <c r="CD133" s="121"/>
      <c r="CE133" s="121"/>
      <c r="CF133" s="121"/>
      <c r="CG133" s="121"/>
      <c r="CH133" s="121"/>
      <c r="CI133" s="121"/>
      <c r="CJ133" s="121"/>
      <c r="CK133" s="121"/>
      <c r="CL133" s="121"/>
      <c r="CM133" s="121"/>
      <c r="CN133" s="121"/>
      <c r="CO133" s="121"/>
      <c r="CP133" s="121"/>
      <c r="CQ133" s="121"/>
      <c r="CR133" s="121"/>
      <c r="CS133" s="121"/>
      <c r="CT133" s="121"/>
      <c r="CU133" s="121"/>
      <c r="CV133" s="121"/>
      <c r="CW133" s="121"/>
      <c r="CX133" s="121"/>
      <c r="CY133" s="121"/>
      <c r="CZ133" s="121"/>
      <c r="DA133" s="121"/>
      <c r="DB133" s="121"/>
      <c r="DC133" s="121"/>
      <c r="DD133" s="121"/>
      <c r="DE133" s="121"/>
      <c r="DF133" s="121"/>
      <c r="DG133" s="121"/>
      <c r="DH133" s="121"/>
      <c r="DI133" s="121"/>
      <c r="DJ133" s="121"/>
      <c r="DK133" s="121"/>
      <c r="DL133" s="121"/>
      <c r="DM133" s="121"/>
      <c r="DN133" s="121"/>
      <c r="DO133" s="121"/>
      <c r="DP133" s="121"/>
      <c r="DQ133" s="121"/>
      <c r="DR133" s="121"/>
      <c r="DS133" s="121"/>
      <c r="DT133" s="121"/>
      <c r="DU133" s="121"/>
      <c r="DV133" s="121"/>
      <c r="DW133" s="121"/>
      <c r="DX133" s="121"/>
      <c r="DY133" s="121"/>
      <c r="DZ133" s="121"/>
      <c r="EA133" s="121"/>
      <c r="EB133" s="121"/>
      <c r="EC133" s="121"/>
      <c r="ED133" s="121"/>
      <c r="EE133" s="121"/>
      <c r="EF133" s="121"/>
      <c r="EG133" s="121"/>
    </row>
    <row r="134" spans="1:137" ht="12.75" customHeight="1">
      <c r="A134" s="21"/>
      <c r="B134" s="121"/>
      <c r="C134" s="112"/>
      <c r="D134" s="29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1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1"/>
      <c r="BD134" s="121"/>
      <c r="BE134" s="121"/>
      <c r="BF134" s="121"/>
      <c r="BG134" s="121"/>
      <c r="BH134" s="121"/>
      <c r="BI134" s="121"/>
      <c r="BJ134" s="121"/>
      <c r="BK134" s="121"/>
      <c r="BL134" s="121"/>
      <c r="BM134" s="121"/>
      <c r="BN134" s="121"/>
      <c r="BO134" s="121"/>
      <c r="BP134" s="121"/>
      <c r="BQ134" s="121"/>
      <c r="BR134" s="121"/>
      <c r="BS134" s="121"/>
      <c r="BT134" s="121"/>
      <c r="BU134" s="121"/>
      <c r="BV134" s="121"/>
      <c r="BW134" s="121"/>
      <c r="BX134" s="121"/>
      <c r="BY134" s="121"/>
      <c r="BZ134" s="121"/>
      <c r="CA134" s="121"/>
      <c r="CB134" s="121"/>
      <c r="CC134" s="121"/>
      <c r="CD134" s="121"/>
      <c r="CE134" s="121"/>
      <c r="CF134" s="121"/>
      <c r="CG134" s="121"/>
      <c r="CH134" s="121"/>
      <c r="CI134" s="121"/>
      <c r="CJ134" s="121"/>
      <c r="CK134" s="121"/>
      <c r="CL134" s="121"/>
      <c r="CM134" s="121"/>
      <c r="CN134" s="121"/>
      <c r="CO134" s="121"/>
      <c r="CP134" s="121"/>
      <c r="CQ134" s="121"/>
      <c r="CR134" s="121"/>
      <c r="CS134" s="121"/>
      <c r="CT134" s="121"/>
      <c r="CU134" s="121"/>
      <c r="CV134" s="121"/>
      <c r="CW134" s="121"/>
      <c r="CX134" s="121"/>
      <c r="CY134" s="121"/>
      <c r="CZ134" s="121"/>
      <c r="DA134" s="121"/>
      <c r="DB134" s="121"/>
      <c r="DC134" s="121"/>
      <c r="DD134" s="121"/>
      <c r="DE134" s="121"/>
      <c r="DF134" s="121"/>
      <c r="DG134" s="121"/>
      <c r="DH134" s="121"/>
      <c r="DI134" s="121"/>
      <c r="DJ134" s="121"/>
      <c r="DK134" s="121"/>
      <c r="DL134" s="121"/>
      <c r="DM134" s="121"/>
      <c r="DN134" s="121"/>
      <c r="DO134" s="121"/>
      <c r="DP134" s="121"/>
      <c r="DQ134" s="121"/>
      <c r="DR134" s="121"/>
      <c r="DS134" s="121"/>
      <c r="DT134" s="121"/>
      <c r="DU134" s="121"/>
      <c r="DV134" s="121"/>
      <c r="DW134" s="121"/>
      <c r="DX134" s="121"/>
      <c r="DY134" s="121"/>
      <c r="DZ134" s="121"/>
      <c r="EA134" s="121"/>
      <c r="EB134" s="121"/>
      <c r="EC134" s="121"/>
      <c r="ED134" s="121"/>
      <c r="EE134" s="121"/>
      <c r="EF134" s="121"/>
      <c r="EG134" s="121"/>
    </row>
    <row r="135" spans="1:137" ht="12.75" customHeight="1">
      <c r="B135" s="69" t="s">
        <v>571</v>
      </c>
      <c r="D135" s="79"/>
      <c r="E135" s="79"/>
      <c r="F135" s="119"/>
      <c r="G135" s="234"/>
      <c r="H135" s="79"/>
      <c r="I135" s="79"/>
      <c r="J135" s="79"/>
      <c r="K135" s="79"/>
      <c r="L135" s="79"/>
      <c r="M135" s="79"/>
      <c r="N135" s="79"/>
      <c r="O135" s="79"/>
      <c r="P135" s="79"/>
      <c r="Q135" s="121"/>
      <c r="R135" s="120"/>
      <c r="S135" s="120"/>
      <c r="T135" s="120"/>
      <c r="U135" s="120"/>
      <c r="V135" s="120"/>
      <c r="W135" s="120"/>
      <c r="X135" s="120"/>
      <c r="Y135" s="120"/>
      <c r="Z135" s="120"/>
      <c r="AA135" s="120"/>
      <c r="AB135" s="120"/>
      <c r="AC135" s="120"/>
      <c r="AD135" s="120"/>
      <c r="AE135" s="120"/>
      <c r="AF135" s="120"/>
      <c r="AG135" s="120"/>
      <c r="AH135" s="120"/>
      <c r="AI135" s="120"/>
      <c r="AJ135" s="120"/>
      <c r="AK135" s="120"/>
      <c r="AL135" s="120"/>
      <c r="AM135" s="120"/>
      <c r="AN135" s="120"/>
      <c r="AO135" s="120"/>
      <c r="AP135" s="120"/>
      <c r="AQ135" s="120"/>
      <c r="AR135" s="120"/>
      <c r="AS135" s="120"/>
      <c r="AT135" s="120"/>
      <c r="AU135" s="120"/>
      <c r="AV135" s="120"/>
      <c r="AW135" s="120"/>
      <c r="AX135" s="120"/>
      <c r="AY135" s="120"/>
      <c r="AZ135" s="120"/>
      <c r="BA135" s="120"/>
      <c r="BB135" s="120"/>
      <c r="BC135" s="120"/>
      <c r="BD135" s="120"/>
      <c r="BE135" s="120"/>
      <c r="BF135" s="120"/>
      <c r="BG135" s="120"/>
      <c r="BH135" s="120"/>
      <c r="BI135" s="120"/>
      <c r="BJ135" s="120"/>
      <c r="BK135" s="120"/>
      <c r="BL135" s="120"/>
      <c r="BM135" s="120"/>
      <c r="BN135" s="120"/>
      <c r="BO135" s="120"/>
      <c r="BP135" s="120"/>
      <c r="BQ135" s="120"/>
      <c r="BR135" s="120"/>
      <c r="BS135" s="120"/>
      <c r="BT135" s="120"/>
      <c r="BU135" s="120"/>
      <c r="BV135" s="120"/>
      <c r="BW135" s="120"/>
      <c r="BX135" s="120"/>
      <c r="BY135" s="120"/>
      <c r="BZ135" s="120"/>
      <c r="CA135" s="120"/>
      <c r="CB135" s="120"/>
      <c r="CC135" s="120"/>
      <c r="CD135" s="120"/>
      <c r="CE135" s="120"/>
      <c r="CF135" s="120"/>
      <c r="CG135" s="120"/>
      <c r="CH135" s="120"/>
      <c r="CI135" s="120"/>
      <c r="CJ135" s="120"/>
      <c r="CK135" s="120"/>
      <c r="CL135" s="120"/>
      <c r="CM135" s="120"/>
      <c r="CN135" s="120"/>
      <c r="CO135" s="120"/>
      <c r="CP135" s="120"/>
      <c r="CQ135" s="120"/>
      <c r="CR135" s="120"/>
      <c r="CS135" s="120"/>
      <c r="CT135" s="120"/>
      <c r="CU135" s="120"/>
      <c r="CV135" s="120"/>
      <c r="CW135" s="120"/>
      <c r="CX135" s="120"/>
      <c r="CY135" s="120"/>
      <c r="CZ135" s="120"/>
      <c r="DA135" s="120"/>
      <c r="DB135" s="120"/>
      <c r="DC135" s="120"/>
      <c r="DD135" s="120"/>
      <c r="DE135" s="120"/>
      <c r="DF135" s="120"/>
      <c r="DG135" s="120"/>
      <c r="DH135" s="120"/>
      <c r="DI135" s="120"/>
      <c r="DJ135" s="120"/>
      <c r="DK135" s="120"/>
      <c r="DL135" s="120"/>
      <c r="DM135" s="120"/>
      <c r="DN135" s="120"/>
      <c r="DO135" s="120"/>
      <c r="DP135" s="120"/>
      <c r="DQ135" s="120"/>
      <c r="DR135" s="120"/>
      <c r="DS135" s="120"/>
      <c r="DT135" s="120"/>
      <c r="DU135" s="120"/>
      <c r="DV135" s="120"/>
      <c r="DW135" s="120"/>
      <c r="DX135" s="120"/>
      <c r="DY135" s="120"/>
      <c r="DZ135" s="120"/>
      <c r="EA135" s="120"/>
      <c r="EB135" s="120"/>
      <c r="EC135" s="120"/>
      <c r="ED135" s="120"/>
      <c r="EE135" s="120"/>
      <c r="EF135" s="120"/>
      <c r="EG135" s="120"/>
    </row>
    <row r="136" spans="1:137" ht="12.75" customHeight="1">
      <c r="B136" s="56"/>
      <c r="C136" s="62"/>
      <c r="D136" s="79"/>
      <c r="E136" s="79"/>
      <c r="F136" s="366"/>
      <c r="G136" s="367"/>
      <c r="H136" s="79"/>
      <c r="I136" s="79"/>
      <c r="J136" s="79"/>
      <c r="K136" s="79"/>
      <c r="L136" s="79"/>
      <c r="M136" s="79"/>
      <c r="N136" s="79"/>
      <c r="O136" s="79"/>
      <c r="P136" s="79"/>
      <c r="Q136" s="368"/>
      <c r="R136" s="120"/>
      <c r="S136" s="120"/>
      <c r="T136" s="120"/>
      <c r="U136" s="120"/>
      <c r="V136" s="120"/>
      <c r="W136" s="120"/>
      <c r="X136" s="120"/>
      <c r="Y136" s="120"/>
      <c r="Z136" s="120"/>
      <c r="AA136" s="120"/>
      <c r="AB136" s="120"/>
      <c r="AC136" s="120"/>
      <c r="AD136" s="120"/>
      <c r="AE136" s="120"/>
      <c r="AF136" s="120"/>
      <c r="AG136" s="120"/>
      <c r="AH136" s="120"/>
      <c r="AI136" s="120"/>
      <c r="AJ136" s="120"/>
      <c r="AK136" s="120"/>
      <c r="AL136" s="120"/>
      <c r="AM136" s="120"/>
      <c r="AN136" s="120"/>
      <c r="AO136" s="120"/>
      <c r="AP136" s="120"/>
      <c r="AQ136" s="120"/>
      <c r="AR136" s="120"/>
      <c r="AS136" s="120"/>
      <c r="AT136" s="120"/>
      <c r="AU136" s="120"/>
      <c r="AV136" s="120"/>
      <c r="AW136" s="120"/>
      <c r="AX136" s="120"/>
      <c r="AY136" s="120"/>
      <c r="AZ136" s="120"/>
      <c r="BA136" s="120"/>
      <c r="BB136" s="120"/>
      <c r="BC136" s="120"/>
      <c r="BD136" s="120"/>
      <c r="BE136" s="120"/>
      <c r="BF136" s="120"/>
      <c r="BG136" s="120"/>
      <c r="BH136" s="120"/>
      <c r="BI136" s="120"/>
      <c r="BJ136" s="120"/>
      <c r="BK136" s="120"/>
      <c r="BL136" s="120"/>
      <c r="BM136" s="120"/>
      <c r="BN136" s="120"/>
      <c r="BO136" s="120"/>
      <c r="BP136" s="120"/>
      <c r="BQ136" s="120"/>
      <c r="BR136" s="120"/>
      <c r="BS136" s="120"/>
      <c r="BT136" s="120"/>
      <c r="BU136" s="120"/>
      <c r="BV136" s="120"/>
      <c r="BW136" s="120"/>
      <c r="BX136" s="120"/>
      <c r="BY136" s="120"/>
      <c r="BZ136" s="120"/>
      <c r="CA136" s="120"/>
      <c r="CB136" s="120"/>
      <c r="CC136" s="120"/>
      <c r="CD136" s="120"/>
      <c r="CE136" s="120"/>
      <c r="CF136" s="120"/>
      <c r="CG136" s="120"/>
      <c r="CH136" s="120"/>
      <c r="CI136" s="120"/>
      <c r="CJ136" s="120"/>
      <c r="CK136" s="120"/>
      <c r="CL136" s="120"/>
      <c r="CM136" s="120"/>
      <c r="CN136" s="120"/>
      <c r="CO136" s="120"/>
      <c r="CP136" s="120"/>
      <c r="CQ136" s="120"/>
      <c r="CR136" s="120"/>
      <c r="CS136" s="120"/>
      <c r="CT136" s="120"/>
      <c r="CU136" s="120"/>
      <c r="CV136" s="120"/>
      <c r="CW136" s="120"/>
      <c r="CX136" s="120"/>
      <c r="CY136" s="120"/>
      <c r="CZ136" s="120"/>
      <c r="DA136" s="120"/>
      <c r="DB136" s="120"/>
      <c r="DC136" s="120"/>
      <c r="DD136" s="120"/>
      <c r="DE136" s="120"/>
      <c r="DF136" s="120"/>
      <c r="DG136" s="120"/>
      <c r="DH136" s="120"/>
      <c r="DI136" s="120"/>
      <c r="DJ136" s="120"/>
      <c r="DK136" s="120"/>
      <c r="DL136" s="120"/>
      <c r="DM136" s="120"/>
      <c r="DN136" s="120"/>
      <c r="DO136" s="120"/>
      <c r="DP136" s="120"/>
      <c r="DQ136" s="120"/>
      <c r="DR136" s="120"/>
      <c r="DS136" s="120"/>
      <c r="DT136" s="120"/>
      <c r="DU136" s="120"/>
      <c r="DV136" s="120"/>
      <c r="DW136" s="120"/>
      <c r="DX136" s="120"/>
      <c r="DY136" s="120"/>
      <c r="DZ136" s="120"/>
      <c r="EA136" s="120"/>
      <c r="EB136" s="120"/>
      <c r="EC136" s="120"/>
      <c r="ED136" s="120"/>
      <c r="EE136" s="120"/>
      <c r="EF136" s="120"/>
      <c r="EG136" s="120"/>
    </row>
    <row r="137" spans="1:137" ht="12.75" customHeight="1">
      <c r="A137" s="79"/>
      <c r="B137" s="388"/>
      <c r="C137" s="389"/>
      <c r="D137" s="34" t="s">
        <v>36</v>
      </c>
      <c r="E137" s="79"/>
      <c r="F137" s="253" t="s">
        <v>305</v>
      </c>
      <c r="G137" s="236" t="s">
        <v>39</v>
      </c>
      <c r="H137" s="34" t="s">
        <v>40</v>
      </c>
      <c r="I137" s="34" t="s">
        <v>41</v>
      </c>
      <c r="J137" s="34" t="s">
        <v>42</v>
      </c>
      <c r="K137" s="34" t="s">
        <v>43</v>
      </c>
      <c r="L137" s="34" t="s">
        <v>44</v>
      </c>
      <c r="M137" s="34" t="s">
        <v>45</v>
      </c>
      <c r="N137" s="34" t="s">
        <v>46</v>
      </c>
      <c r="O137" s="34" t="s">
        <v>47</v>
      </c>
      <c r="P137" s="34" t="s">
        <v>48</v>
      </c>
      <c r="Q137" s="125"/>
      <c r="R137" s="128">
        <f>R5</f>
        <v>45028</v>
      </c>
      <c r="S137" s="128">
        <f t="shared" ref="S137:CD137" si="356">S5</f>
        <v>45058</v>
      </c>
      <c r="T137" s="128">
        <f t="shared" si="356"/>
        <v>45089</v>
      </c>
      <c r="U137" s="128">
        <f t="shared" si="356"/>
        <v>45119</v>
      </c>
      <c r="V137" s="128">
        <f t="shared" si="356"/>
        <v>45150</v>
      </c>
      <c r="W137" s="128">
        <f t="shared" si="356"/>
        <v>45181</v>
      </c>
      <c r="X137" s="128">
        <f t="shared" si="356"/>
        <v>45211</v>
      </c>
      <c r="Y137" s="128">
        <f t="shared" si="356"/>
        <v>45242</v>
      </c>
      <c r="Z137" s="128">
        <f t="shared" si="356"/>
        <v>45272</v>
      </c>
      <c r="AA137" s="128">
        <f t="shared" si="356"/>
        <v>45303</v>
      </c>
      <c r="AB137" s="128">
        <f t="shared" si="356"/>
        <v>45334</v>
      </c>
      <c r="AC137" s="128">
        <f t="shared" si="356"/>
        <v>45363</v>
      </c>
      <c r="AD137" s="128">
        <f t="shared" si="356"/>
        <v>45394</v>
      </c>
      <c r="AE137" s="128">
        <f t="shared" si="356"/>
        <v>45424</v>
      </c>
      <c r="AF137" s="128">
        <f t="shared" si="356"/>
        <v>45455</v>
      </c>
      <c r="AG137" s="128">
        <f t="shared" si="356"/>
        <v>45485</v>
      </c>
      <c r="AH137" s="128">
        <f t="shared" si="356"/>
        <v>45516</v>
      </c>
      <c r="AI137" s="128">
        <f t="shared" si="356"/>
        <v>45547</v>
      </c>
      <c r="AJ137" s="128">
        <f t="shared" si="356"/>
        <v>45577</v>
      </c>
      <c r="AK137" s="128">
        <f t="shared" si="356"/>
        <v>45608</v>
      </c>
      <c r="AL137" s="128">
        <f t="shared" si="356"/>
        <v>45638</v>
      </c>
      <c r="AM137" s="128">
        <f t="shared" si="356"/>
        <v>45669</v>
      </c>
      <c r="AN137" s="128">
        <f t="shared" si="356"/>
        <v>45700</v>
      </c>
      <c r="AO137" s="128">
        <f t="shared" si="356"/>
        <v>45728</v>
      </c>
      <c r="AP137" s="128">
        <f t="shared" si="356"/>
        <v>45759</v>
      </c>
      <c r="AQ137" s="128">
        <f t="shared" si="356"/>
        <v>45789</v>
      </c>
      <c r="AR137" s="128">
        <f t="shared" si="356"/>
        <v>45820</v>
      </c>
      <c r="AS137" s="128">
        <f t="shared" si="356"/>
        <v>45850</v>
      </c>
      <c r="AT137" s="128">
        <f t="shared" si="356"/>
        <v>45881</v>
      </c>
      <c r="AU137" s="128">
        <f t="shared" si="356"/>
        <v>45912</v>
      </c>
      <c r="AV137" s="128">
        <f t="shared" si="356"/>
        <v>45942</v>
      </c>
      <c r="AW137" s="128">
        <f t="shared" si="356"/>
        <v>45973</v>
      </c>
      <c r="AX137" s="128">
        <f t="shared" si="356"/>
        <v>46003</v>
      </c>
      <c r="AY137" s="128">
        <f t="shared" si="356"/>
        <v>46034</v>
      </c>
      <c r="AZ137" s="128">
        <f t="shared" si="356"/>
        <v>46065</v>
      </c>
      <c r="BA137" s="128">
        <f t="shared" si="356"/>
        <v>46093</v>
      </c>
      <c r="BB137" s="128">
        <f t="shared" si="356"/>
        <v>46124</v>
      </c>
      <c r="BC137" s="128">
        <f t="shared" si="356"/>
        <v>46154</v>
      </c>
      <c r="BD137" s="128">
        <f t="shared" si="356"/>
        <v>46185</v>
      </c>
      <c r="BE137" s="128">
        <f t="shared" si="356"/>
        <v>46215</v>
      </c>
      <c r="BF137" s="128">
        <f t="shared" si="356"/>
        <v>46246</v>
      </c>
      <c r="BG137" s="128">
        <f t="shared" si="356"/>
        <v>46277</v>
      </c>
      <c r="BH137" s="128">
        <f t="shared" si="356"/>
        <v>46307</v>
      </c>
      <c r="BI137" s="128">
        <f t="shared" si="356"/>
        <v>46338</v>
      </c>
      <c r="BJ137" s="128">
        <f t="shared" si="356"/>
        <v>46368</v>
      </c>
      <c r="BK137" s="128">
        <f t="shared" si="356"/>
        <v>46399</v>
      </c>
      <c r="BL137" s="128">
        <f t="shared" si="356"/>
        <v>46430</v>
      </c>
      <c r="BM137" s="128">
        <f t="shared" si="356"/>
        <v>46458</v>
      </c>
      <c r="BN137" s="128">
        <f t="shared" si="356"/>
        <v>46489</v>
      </c>
      <c r="BO137" s="128">
        <f t="shared" si="356"/>
        <v>46519</v>
      </c>
      <c r="BP137" s="128">
        <f t="shared" si="356"/>
        <v>46550</v>
      </c>
      <c r="BQ137" s="128">
        <f t="shared" si="356"/>
        <v>46580</v>
      </c>
      <c r="BR137" s="128">
        <f t="shared" si="356"/>
        <v>46611</v>
      </c>
      <c r="BS137" s="128">
        <f t="shared" si="356"/>
        <v>46642</v>
      </c>
      <c r="BT137" s="128">
        <f t="shared" si="356"/>
        <v>46672</v>
      </c>
      <c r="BU137" s="128">
        <f t="shared" si="356"/>
        <v>46703</v>
      </c>
      <c r="BV137" s="128">
        <f t="shared" si="356"/>
        <v>46733</v>
      </c>
      <c r="BW137" s="128">
        <f t="shared" si="356"/>
        <v>46764</v>
      </c>
      <c r="BX137" s="128">
        <f t="shared" si="356"/>
        <v>46795</v>
      </c>
      <c r="BY137" s="128">
        <f t="shared" si="356"/>
        <v>46824</v>
      </c>
      <c r="BZ137" s="128">
        <f t="shared" si="356"/>
        <v>46855</v>
      </c>
      <c r="CA137" s="128">
        <f t="shared" si="356"/>
        <v>46885</v>
      </c>
      <c r="CB137" s="128">
        <f t="shared" si="356"/>
        <v>46916</v>
      </c>
      <c r="CC137" s="128">
        <f t="shared" si="356"/>
        <v>46946</v>
      </c>
      <c r="CD137" s="128">
        <f t="shared" si="356"/>
        <v>46977</v>
      </c>
      <c r="CE137" s="128">
        <f t="shared" ref="CE137:EG137" si="357">CE5</f>
        <v>47008</v>
      </c>
      <c r="CF137" s="128">
        <f t="shared" si="357"/>
        <v>47038</v>
      </c>
      <c r="CG137" s="128">
        <f t="shared" si="357"/>
        <v>47069</v>
      </c>
      <c r="CH137" s="128">
        <f t="shared" si="357"/>
        <v>47099</v>
      </c>
      <c r="CI137" s="128">
        <f t="shared" si="357"/>
        <v>47130</v>
      </c>
      <c r="CJ137" s="128">
        <f t="shared" si="357"/>
        <v>47161</v>
      </c>
      <c r="CK137" s="128">
        <f t="shared" si="357"/>
        <v>47189</v>
      </c>
      <c r="CL137" s="128">
        <f t="shared" si="357"/>
        <v>47220</v>
      </c>
      <c r="CM137" s="128">
        <f t="shared" si="357"/>
        <v>47250</v>
      </c>
      <c r="CN137" s="128">
        <f t="shared" si="357"/>
        <v>47281</v>
      </c>
      <c r="CO137" s="128">
        <f t="shared" si="357"/>
        <v>47311</v>
      </c>
      <c r="CP137" s="128">
        <f t="shared" si="357"/>
        <v>47342</v>
      </c>
      <c r="CQ137" s="128">
        <f t="shared" si="357"/>
        <v>47373</v>
      </c>
      <c r="CR137" s="128">
        <f t="shared" si="357"/>
        <v>47403</v>
      </c>
      <c r="CS137" s="128">
        <f t="shared" si="357"/>
        <v>47434</v>
      </c>
      <c r="CT137" s="128">
        <f t="shared" si="357"/>
        <v>47464</v>
      </c>
      <c r="CU137" s="128">
        <f t="shared" si="357"/>
        <v>47495</v>
      </c>
      <c r="CV137" s="128">
        <f t="shared" si="357"/>
        <v>47526</v>
      </c>
      <c r="CW137" s="128">
        <f t="shared" si="357"/>
        <v>47554</v>
      </c>
      <c r="CX137" s="128">
        <f t="shared" si="357"/>
        <v>47585</v>
      </c>
      <c r="CY137" s="128">
        <f t="shared" si="357"/>
        <v>47615</v>
      </c>
      <c r="CZ137" s="128">
        <f t="shared" si="357"/>
        <v>47646</v>
      </c>
      <c r="DA137" s="128">
        <f t="shared" si="357"/>
        <v>47676</v>
      </c>
      <c r="DB137" s="128">
        <f t="shared" si="357"/>
        <v>47707</v>
      </c>
      <c r="DC137" s="128">
        <f t="shared" si="357"/>
        <v>47738</v>
      </c>
      <c r="DD137" s="128">
        <f t="shared" si="357"/>
        <v>47768</v>
      </c>
      <c r="DE137" s="128">
        <f t="shared" si="357"/>
        <v>47799</v>
      </c>
      <c r="DF137" s="128">
        <f t="shared" si="357"/>
        <v>47829</v>
      </c>
      <c r="DG137" s="128">
        <f t="shared" si="357"/>
        <v>47860</v>
      </c>
      <c r="DH137" s="128">
        <f t="shared" si="357"/>
        <v>47891</v>
      </c>
      <c r="DI137" s="128">
        <f t="shared" si="357"/>
        <v>47919</v>
      </c>
      <c r="DJ137" s="128">
        <f t="shared" si="357"/>
        <v>47950</v>
      </c>
      <c r="DK137" s="128">
        <f t="shared" si="357"/>
        <v>47980</v>
      </c>
      <c r="DL137" s="128">
        <f t="shared" si="357"/>
        <v>48011</v>
      </c>
      <c r="DM137" s="128">
        <f t="shared" si="357"/>
        <v>48041</v>
      </c>
      <c r="DN137" s="128">
        <f t="shared" si="357"/>
        <v>48072</v>
      </c>
      <c r="DO137" s="128">
        <f t="shared" si="357"/>
        <v>48103</v>
      </c>
      <c r="DP137" s="128">
        <f t="shared" si="357"/>
        <v>48133</v>
      </c>
      <c r="DQ137" s="128">
        <f t="shared" si="357"/>
        <v>48164</v>
      </c>
      <c r="DR137" s="128">
        <f t="shared" si="357"/>
        <v>48194</v>
      </c>
      <c r="DS137" s="128">
        <f t="shared" si="357"/>
        <v>48225</v>
      </c>
      <c r="DT137" s="128">
        <f t="shared" si="357"/>
        <v>48256</v>
      </c>
      <c r="DU137" s="128">
        <f t="shared" si="357"/>
        <v>48285</v>
      </c>
      <c r="DV137" s="128">
        <f t="shared" si="357"/>
        <v>48316</v>
      </c>
      <c r="DW137" s="128">
        <f t="shared" si="357"/>
        <v>48346</v>
      </c>
      <c r="DX137" s="128">
        <f t="shared" si="357"/>
        <v>48377</v>
      </c>
      <c r="DY137" s="128">
        <f t="shared" si="357"/>
        <v>48407</v>
      </c>
      <c r="DZ137" s="128">
        <f t="shared" si="357"/>
        <v>48438</v>
      </c>
      <c r="EA137" s="128">
        <f t="shared" si="357"/>
        <v>48469</v>
      </c>
      <c r="EB137" s="128">
        <f t="shared" si="357"/>
        <v>48499</v>
      </c>
      <c r="EC137" s="128">
        <f t="shared" si="357"/>
        <v>48530</v>
      </c>
      <c r="ED137" s="128">
        <f t="shared" si="357"/>
        <v>48560</v>
      </c>
      <c r="EE137" s="128">
        <f t="shared" si="357"/>
        <v>48591</v>
      </c>
      <c r="EF137" s="128">
        <f t="shared" si="357"/>
        <v>48622</v>
      </c>
      <c r="EG137" s="128">
        <f t="shared" si="357"/>
        <v>48650</v>
      </c>
    </row>
    <row r="138" spans="1:137" ht="15.75" customHeight="1">
      <c r="A138" s="21"/>
      <c r="B138" s="21"/>
      <c r="C138" s="21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>
        <f>T4</f>
        <v>3</v>
      </c>
      <c r="U138" s="21"/>
      <c r="V138" s="21"/>
      <c r="W138" s="21">
        <f>W4</f>
        <v>6</v>
      </c>
      <c r="X138" s="21"/>
      <c r="Y138" s="21"/>
      <c r="Z138" s="21">
        <f t="shared" ref="Z138" si="358">Z4</f>
        <v>9</v>
      </c>
      <c r="AA138" s="21"/>
      <c r="AB138" s="21"/>
      <c r="AC138" s="21">
        <f t="shared" ref="AC138" si="359">AC4</f>
        <v>12</v>
      </c>
      <c r="AD138" s="21"/>
      <c r="AE138" s="21"/>
      <c r="AF138" s="21">
        <f t="shared" ref="AF138" si="360">AF4</f>
        <v>15</v>
      </c>
      <c r="AG138" s="21"/>
      <c r="AH138" s="21"/>
      <c r="AI138" s="21">
        <f t="shared" ref="AI138" si="361">AI4</f>
        <v>18</v>
      </c>
      <c r="AJ138" s="21"/>
      <c r="AK138" s="21"/>
      <c r="AL138" s="21">
        <f t="shared" ref="AL138" si="362">AL4</f>
        <v>21</v>
      </c>
      <c r="AM138" s="21"/>
      <c r="AN138" s="21"/>
      <c r="AO138" s="21">
        <f t="shared" ref="AO138" si="363">AO4</f>
        <v>24</v>
      </c>
      <c r="AP138" s="21"/>
      <c r="AQ138" s="21"/>
      <c r="AR138" s="21">
        <f t="shared" ref="AR138" si="364">AR4</f>
        <v>27</v>
      </c>
      <c r="AS138" s="21"/>
      <c r="AT138" s="21"/>
      <c r="AU138" s="21"/>
      <c r="AV138" s="21"/>
      <c r="AW138" s="21">
        <f t="shared" ref="AW138" si="365">AW4</f>
        <v>32</v>
      </c>
      <c r="AX138" s="21"/>
      <c r="AY138" s="21"/>
      <c r="AZ138" s="21">
        <f t="shared" ref="AZ138" si="366">AZ4</f>
        <v>35</v>
      </c>
      <c r="BA138" s="21"/>
      <c r="BB138" s="21"/>
      <c r="BC138" s="21">
        <f t="shared" ref="BC138:DI138" si="367">BC4</f>
        <v>38</v>
      </c>
      <c r="BD138" s="21"/>
      <c r="BE138" s="21"/>
      <c r="BF138" s="21">
        <f t="shared" ref="BF138:DL138" si="368">BF4</f>
        <v>41</v>
      </c>
      <c r="BG138" s="21"/>
      <c r="BH138" s="21"/>
      <c r="BI138" s="21">
        <f t="shared" ref="BI138:DO138" si="369">BI4</f>
        <v>44</v>
      </c>
      <c r="BJ138" s="21"/>
      <c r="BK138" s="21"/>
      <c r="BL138" s="21">
        <f t="shared" ref="BL138:DR138" si="370">BL4</f>
        <v>47</v>
      </c>
      <c r="BM138" s="21"/>
      <c r="BN138" s="21"/>
      <c r="BO138" s="21">
        <f t="shared" ref="BO138:DU138" si="371">BO4</f>
        <v>50</v>
      </c>
      <c r="BP138" s="21"/>
      <c r="BQ138" s="21"/>
      <c r="BR138" s="21">
        <f t="shared" ref="BR138:DX138" si="372">BR4</f>
        <v>53</v>
      </c>
      <c r="BS138" s="21"/>
      <c r="BT138" s="21"/>
      <c r="BU138" s="21">
        <f t="shared" ref="BU138:EA138" si="373">BU4</f>
        <v>56</v>
      </c>
      <c r="BV138" s="21"/>
      <c r="BW138" s="21"/>
      <c r="BX138" s="21"/>
      <c r="BY138" s="21"/>
      <c r="BZ138" s="21">
        <f t="shared" ref="BZ138" si="374">BZ4</f>
        <v>61</v>
      </c>
      <c r="CA138" s="21"/>
      <c r="CB138" s="21"/>
      <c r="CC138" s="21">
        <f t="shared" ref="CC138" si="375">CC4</f>
        <v>64</v>
      </c>
      <c r="CD138" s="21"/>
      <c r="CE138" s="21"/>
      <c r="CF138" s="21">
        <f t="shared" si="367"/>
        <v>67</v>
      </c>
      <c r="CG138" s="21"/>
      <c r="CH138" s="21"/>
      <c r="CI138" s="21">
        <f t="shared" si="368"/>
        <v>70</v>
      </c>
      <c r="CJ138" s="21"/>
      <c r="CK138" s="21"/>
      <c r="CL138" s="21">
        <f t="shared" si="369"/>
        <v>73</v>
      </c>
      <c r="CM138" s="21"/>
      <c r="CN138" s="21"/>
      <c r="CO138" s="21">
        <f t="shared" si="370"/>
        <v>76</v>
      </c>
      <c r="CP138" s="21"/>
      <c r="CQ138" s="21"/>
      <c r="CR138" s="21">
        <f t="shared" si="371"/>
        <v>79</v>
      </c>
      <c r="CS138" s="21"/>
      <c r="CT138" s="21"/>
      <c r="CU138" s="21">
        <f t="shared" si="372"/>
        <v>82</v>
      </c>
      <c r="CV138" s="21"/>
      <c r="CW138" s="21"/>
      <c r="CX138" s="21">
        <f t="shared" si="373"/>
        <v>85</v>
      </c>
      <c r="CY138" s="21"/>
      <c r="CZ138" s="21"/>
      <c r="DA138" s="21"/>
      <c r="DB138" s="21"/>
      <c r="DC138" s="21">
        <f t="shared" ref="DC138" si="376">DC4</f>
        <v>90</v>
      </c>
      <c r="DD138" s="21"/>
      <c r="DE138" s="21"/>
      <c r="DF138" s="21">
        <f t="shared" ref="DF138" si="377">DF4</f>
        <v>93</v>
      </c>
      <c r="DG138" s="21"/>
      <c r="DH138" s="21"/>
      <c r="DI138" s="21">
        <f t="shared" si="367"/>
        <v>96</v>
      </c>
      <c r="DJ138" s="21"/>
      <c r="DK138" s="21"/>
      <c r="DL138" s="21">
        <f t="shared" si="368"/>
        <v>99</v>
      </c>
      <c r="DM138" s="21"/>
      <c r="DN138" s="21"/>
      <c r="DO138" s="21">
        <f t="shared" si="369"/>
        <v>102</v>
      </c>
      <c r="DP138" s="21"/>
      <c r="DQ138" s="21"/>
      <c r="DR138" s="21">
        <f t="shared" si="370"/>
        <v>105</v>
      </c>
      <c r="DS138" s="21"/>
      <c r="DT138" s="21"/>
      <c r="DU138" s="21">
        <f t="shared" si="371"/>
        <v>108</v>
      </c>
      <c r="DV138" s="21"/>
      <c r="DW138" s="21"/>
      <c r="DX138" s="21">
        <f t="shared" si="372"/>
        <v>111</v>
      </c>
      <c r="DY138" s="21"/>
      <c r="DZ138" s="21"/>
      <c r="EA138" s="21">
        <f t="shared" si="373"/>
        <v>114</v>
      </c>
      <c r="EB138" s="21"/>
      <c r="EC138" s="21"/>
      <c r="ED138" s="21"/>
      <c r="EE138" s="21"/>
      <c r="EF138" s="21">
        <f t="shared" ref="EF138" si="378">EF4</f>
        <v>119</v>
      </c>
      <c r="EG138" s="21"/>
    </row>
    <row r="139" spans="1:137" ht="15" customHeight="1">
      <c r="A139" s="21"/>
      <c r="B139" s="21"/>
      <c r="C139" s="361" t="s">
        <v>555</v>
      </c>
      <c r="D139" s="361"/>
      <c r="E139" s="21"/>
      <c r="F139" s="21"/>
      <c r="G139" s="268"/>
      <c r="H139" s="268"/>
      <c r="I139" s="268"/>
      <c r="J139" s="268"/>
      <c r="K139" s="268"/>
      <c r="L139" s="268"/>
      <c r="M139" s="268"/>
      <c r="N139" s="268"/>
      <c r="O139" s="268"/>
      <c r="P139" s="268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  <c r="DC139" s="21"/>
      <c r="DD139" s="21"/>
      <c r="DE139" s="21"/>
      <c r="DF139" s="21"/>
      <c r="DG139" s="21"/>
      <c r="DH139" s="21"/>
      <c r="DI139" s="21"/>
      <c r="DJ139" s="21"/>
      <c r="DK139" s="21"/>
      <c r="DL139" s="21"/>
      <c r="DM139" s="21"/>
      <c r="DN139" s="21"/>
      <c r="DO139" s="21"/>
      <c r="DP139" s="21"/>
      <c r="DQ139" s="21"/>
      <c r="DR139" s="21"/>
      <c r="DS139" s="21"/>
      <c r="DT139" s="21"/>
      <c r="DU139" s="21"/>
      <c r="DV139" s="21"/>
      <c r="DW139" s="21"/>
      <c r="DX139" s="21"/>
      <c r="DY139" s="21"/>
      <c r="DZ139" s="21"/>
      <c r="EA139" s="21"/>
      <c r="EB139" s="21"/>
      <c r="EC139" s="21"/>
      <c r="ED139" s="21"/>
      <c r="EE139" s="21"/>
      <c r="EF139" s="21"/>
      <c r="EG139" s="21"/>
    </row>
    <row r="140" spans="1:137" ht="15" customHeight="1">
      <c r="A140" s="21"/>
      <c r="B140" s="21"/>
      <c r="C140" s="362" t="s">
        <v>365</v>
      </c>
      <c r="D140" s="362"/>
      <c r="E140" s="21"/>
      <c r="F140" s="21"/>
      <c r="G140" s="369"/>
      <c r="H140" s="369"/>
      <c r="I140" s="369"/>
      <c r="J140" s="369"/>
      <c r="K140" s="369"/>
      <c r="L140" s="369"/>
      <c r="M140" s="369"/>
      <c r="N140" s="369"/>
      <c r="O140" s="369"/>
      <c r="P140" s="369"/>
      <c r="Q140" s="21"/>
      <c r="R140" s="194"/>
      <c r="S140" s="194"/>
      <c r="T140" s="194">
        <f ca="1">SUM(R111:T111)</f>
        <v>13.444444444444445</v>
      </c>
      <c r="U140" s="194"/>
      <c r="V140" s="194"/>
      <c r="W140" s="194">
        <f ca="1">SUM(U111:W111)</f>
        <v>30.69444444444445</v>
      </c>
      <c r="X140" s="194"/>
      <c r="Y140" s="194"/>
      <c r="Z140" s="194">
        <f t="shared" ref="Z140" ca="1" si="379">SUM(X111:Z111)</f>
        <v>44.19444444444445</v>
      </c>
      <c r="AA140" s="194"/>
      <c r="AB140" s="194"/>
      <c r="AC140" s="194">
        <f t="shared" ref="AC140" ca="1" si="380">SUM(AA111:AC111)</f>
        <v>53.944444444444429</v>
      </c>
      <c r="AD140" s="194"/>
      <c r="AE140" s="194"/>
      <c r="AF140" s="194">
        <f t="shared" ref="AF140" ca="1" si="381">SUM(AD111:AF111)</f>
        <v>61.872777777777742</v>
      </c>
      <c r="AG140" s="194"/>
      <c r="AH140" s="194"/>
      <c r="AI140" s="194">
        <f t="shared" ref="AI140" ca="1" si="382">SUM(AG111:AI111)</f>
        <v>66.901527777777787</v>
      </c>
      <c r="AJ140" s="194"/>
      <c r="AK140" s="194"/>
      <c r="AL140" s="194">
        <f t="shared" ref="AL140" ca="1" si="383">SUM(AJ111:AL111)</f>
        <v>68.034027777777794</v>
      </c>
      <c r="AM140" s="194"/>
      <c r="AN140" s="194"/>
      <c r="AO140" s="194">
        <f t="shared" ref="AO140" ca="1" si="384">SUM(AM111:AO111)</f>
        <v>65.270277777777778</v>
      </c>
      <c r="AP140" s="194"/>
      <c r="AQ140" s="194"/>
      <c r="AR140" s="194">
        <f t="shared" ref="AR140" ca="1" si="385">SUM(AP111:AR111)</f>
        <v>60.665188888888991</v>
      </c>
      <c r="AS140" s="194"/>
      <c r="AT140" s="194"/>
      <c r="AU140" s="194">
        <f t="shared" ref="AU140" ca="1" si="386">SUM(AS111:AU111)</f>
        <v>53.070088888889131</v>
      </c>
      <c r="AV140" s="194"/>
      <c r="AW140" s="194"/>
      <c r="AX140" s="194">
        <f t="shared" ref="AX140" ca="1" si="387">SUM(AV111:AX111)</f>
        <v>41.42288888888902</v>
      </c>
      <c r="AY140" s="194"/>
      <c r="AZ140" s="194"/>
      <c r="BA140" s="194">
        <f t="shared" ref="BA140" ca="1" si="388">SUM(AY111:BA111)</f>
        <v>25.723588888888912</v>
      </c>
      <c r="BB140" s="194"/>
      <c r="BC140" s="194"/>
      <c r="BD140" s="194">
        <f t="shared" ref="BD140" ca="1" si="389">SUM(BB111:BD111)</f>
        <v>8.1092964444442828</v>
      </c>
      <c r="BE140" s="194"/>
      <c r="BF140" s="194"/>
      <c r="BG140" s="194">
        <f t="shared" ref="BG140" ca="1" si="390">SUM(BE111:BG111)</f>
        <v>-12.614607555555835</v>
      </c>
      <c r="BH140" s="194"/>
      <c r="BI140" s="194"/>
      <c r="BJ140" s="194">
        <f t="shared" ref="BJ140" ca="1" si="391">SUM(BH111:BJ111)</f>
        <v>-37.552695555555886</v>
      </c>
      <c r="BK140" s="194"/>
      <c r="BL140" s="194"/>
      <c r="BM140" s="194">
        <f t="shared" ref="BM140" ca="1" si="392">SUM(BK111:BM111)</f>
        <v>-66.704967555556038</v>
      </c>
      <c r="BN140" s="194"/>
      <c r="BO140" s="194"/>
      <c r="BP140" s="194">
        <f t="shared" ref="BP140" ca="1" si="393">SUM(BN111:BP111)</f>
        <v>-97.848831697778223</v>
      </c>
      <c r="BQ140" s="194"/>
      <c r="BR140" s="194"/>
      <c r="BS140" s="194">
        <f t="shared" ref="BS140" ca="1" si="394">SUM(BQ111:BS111)</f>
        <v>-132.22669185777812</v>
      </c>
      <c r="BT140" s="194"/>
      <c r="BU140" s="194"/>
      <c r="BV140" s="194">
        <f t="shared" ref="BV140" ca="1" si="395">SUM(BT111:BV111)</f>
        <v>-170.98730337777812</v>
      </c>
      <c r="BW140" s="194"/>
      <c r="BX140" s="194"/>
      <c r="BY140" s="194">
        <f t="shared" ref="BY140" ca="1" si="396">SUM(BW111:BY111)</f>
        <v>-214.13066625777788</v>
      </c>
      <c r="BZ140" s="194"/>
      <c r="CA140" s="194"/>
      <c r="CB140" s="194">
        <f t="shared" ref="CB140" ca="1" si="397">SUM(BZ111:CB111)</f>
        <v>-259.34528496568919</v>
      </c>
      <c r="CC140" s="194"/>
      <c r="CD140" s="194"/>
      <c r="CE140" s="194">
        <f t="shared" ref="CE140" ca="1" si="398">SUM(CC111:CE111)</f>
        <v>-307.92325953208956</v>
      </c>
      <c r="CF140" s="194"/>
      <c r="CG140" s="194"/>
      <c r="CH140" s="194">
        <f t="shared" ref="CH140" ca="1" si="399">SUM(CF111:CH111)</f>
        <v>-361.05929551288978</v>
      </c>
      <c r="CI140" s="194"/>
      <c r="CJ140" s="194"/>
      <c r="CK140" s="194">
        <f t="shared" ref="CK140" ca="1" si="400">SUM(CI111:CK111)</f>
        <v>-418.75339290809018</v>
      </c>
      <c r="CL140" s="194"/>
      <c r="CM140" s="194"/>
      <c r="CN140" s="194">
        <f t="shared" ref="CN140" ca="1" si="401">SUM(CL111:CN111)</f>
        <v>-478.60159636431808</v>
      </c>
      <c r="CO140" s="194"/>
      <c r="CP140" s="194"/>
      <c r="CQ140" s="194">
        <f t="shared" ref="CQ140" ca="1" si="402">SUM(CO111:CQ111)</f>
        <v>-541.94768991337412</v>
      </c>
      <c r="CR140" s="194"/>
      <c r="CS140" s="194"/>
      <c r="CT140" s="194">
        <f t="shared" ref="CT140" ca="1" si="403">SUM(CR111:CT111)</f>
        <v>-610.03416733340657</v>
      </c>
      <c r="CU140" s="194"/>
      <c r="CV140" s="194"/>
      <c r="CW140" s="194">
        <f t="shared" ref="CW140" ca="1" si="404">SUM(CU111:CW111)</f>
        <v>-682.86102862441476</v>
      </c>
      <c r="CX140" s="194"/>
      <c r="CY140" s="194"/>
      <c r="CZ140" s="194">
        <f t="shared" ref="CZ140" ca="1" si="405">SUM(CX111:CZ111)</f>
        <v>-757.92816021889109</v>
      </c>
      <c r="DA140" s="194"/>
      <c r="DB140" s="194"/>
      <c r="DC140" s="194">
        <f t="shared" ref="DC140" ca="1" si="406">SUM(DA111:DC111)</f>
        <v>-836.63309750990902</v>
      </c>
      <c r="DD140" s="194"/>
      <c r="DE140" s="194"/>
      <c r="DF140" s="194">
        <f t="shared" ref="DF140" ca="1" si="407">SUM(DD111:DF111)</f>
        <v>-920.2680340267417</v>
      </c>
      <c r="DG140" s="194"/>
      <c r="DH140" s="194"/>
      <c r="DI140" s="194">
        <f t="shared" ref="DI140" ca="1" si="408">SUM(DG111:DI111)</f>
        <v>-1008.8329697693898</v>
      </c>
      <c r="DJ140" s="194"/>
      <c r="DK140" s="194"/>
      <c r="DL140" s="194">
        <f t="shared" ref="DL140" ca="1" si="409">SUM(DJ111:DL111)</f>
        <v>-1099.7277866276452</v>
      </c>
      <c r="DM140" s="194"/>
      <c r="DN140" s="194"/>
      <c r="DO140" s="194">
        <f t="shared" ref="DO140" ca="1" si="410">SUM(DM111:DO111)</f>
        <v>-1194.4059214103045</v>
      </c>
      <c r="DP140" s="194"/>
      <c r="DQ140" s="194"/>
      <c r="DR140" s="194">
        <f t="shared" ref="DR140" ca="1" si="411">SUM(DP111:DR111)</f>
        <v>-1294.2112553878117</v>
      </c>
      <c r="DS140" s="194"/>
      <c r="DT140" s="194"/>
      <c r="DU140" s="194">
        <f t="shared" ref="DU140" ca="1" si="412">SUM(DS111:DU111)</f>
        <v>-1399.1437885601661</v>
      </c>
      <c r="DV140" s="194"/>
      <c r="DW140" s="194"/>
      <c r="DX140" s="194">
        <f t="shared" ref="DX140" ca="1" si="413">SUM(DV111:DX111)</f>
        <v>-1506.4993980927516</v>
      </c>
      <c r="DY140" s="194"/>
      <c r="DZ140" s="194"/>
      <c r="EA140" s="194">
        <f t="shared" ref="EA140" ca="1" si="414">SUM(DY111:EA111)</f>
        <v>-1617.7896582667167</v>
      </c>
      <c r="EB140" s="194"/>
      <c r="EC140" s="194"/>
      <c r="ED140" s="194">
        <f t="shared" ref="ED140" ca="1" si="415">SUM(EB111:ED111)</f>
        <v>-1734.4122056033232</v>
      </c>
      <c r="EE140" s="194"/>
      <c r="EF140" s="194"/>
      <c r="EG140" s="194">
        <f t="shared" ref="EG140" ca="1" si="416">SUM(EE111:EG111)</f>
        <v>-1856.3670401025713</v>
      </c>
    </row>
    <row r="141" spans="1:137" ht="15" customHeight="1">
      <c r="A141" s="21"/>
      <c r="B141" s="21"/>
      <c r="C141" s="361" t="s">
        <v>556</v>
      </c>
      <c r="D141" s="361"/>
      <c r="E141" s="21"/>
      <c r="F141" s="21"/>
      <c r="G141" s="372"/>
      <c r="H141" s="372"/>
      <c r="I141" s="372"/>
      <c r="J141" s="372"/>
      <c r="K141" s="372"/>
      <c r="L141" s="372"/>
      <c r="M141" s="372"/>
      <c r="N141" s="372"/>
      <c r="O141" s="372"/>
      <c r="P141" s="372"/>
      <c r="Q141" s="21"/>
      <c r="R141" s="375"/>
      <c r="S141" s="375"/>
      <c r="T141" s="375">
        <f t="shared" ref="T141" ca="1" si="417">T140</f>
        <v>13.444444444444445</v>
      </c>
      <c r="U141" s="375"/>
      <c r="V141" s="375"/>
      <c r="W141" s="375">
        <f t="shared" ref="W141" ca="1" si="418">W140</f>
        <v>30.69444444444445</v>
      </c>
      <c r="X141" s="375"/>
      <c r="Y141" s="375"/>
      <c r="Z141" s="375">
        <f t="shared" ref="Z141" ca="1" si="419">Z140</f>
        <v>44.19444444444445</v>
      </c>
      <c r="AA141" s="375"/>
      <c r="AB141" s="375"/>
      <c r="AC141" s="375">
        <f t="shared" ref="AC141:CK141" ca="1" si="420">AC140</f>
        <v>53.944444444444429</v>
      </c>
      <c r="AD141" s="375"/>
      <c r="AE141" s="375"/>
      <c r="AF141" s="375">
        <f t="shared" ref="AF141" ca="1" si="421">AF140</f>
        <v>61.872777777777742</v>
      </c>
      <c r="AG141" s="375"/>
      <c r="AH141" s="375"/>
      <c r="AI141" s="375">
        <f t="shared" ca="1" si="420"/>
        <v>66.901527777777787</v>
      </c>
      <c r="AJ141" s="375"/>
      <c r="AK141" s="375"/>
      <c r="AL141" s="375">
        <f t="shared" ref="AL141" ca="1" si="422">AL140</f>
        <v>68.034027777777794</v>
      </c>
      <c r="AM141" s="375"/>
      <c r="AN141" s="375"/>
      <c r="AO141" s="375">
        <f t="shared" ca="1" si="420"/>
        <v>65.270277777777778</v>
      </c>
      <c r="AP141" s="375"/>
      <c r="AQ141" s="375"/>
      <c r="AR141" s="375">
        <f t="shared" ref="AR141" ca="1" si="423">AR140</f>
        <v>60.665188888888991</v>
      </c>
      <c r="AS141" s="375"/>
      <c r="AT141" s="375"/>
      <c r="AU141" s="375">
        <f t="shared" ca="1" si="420"/>
        <v>53.070088888889131</v>
      </c>
      <c r="AV141" s="375"/>
      <c r="AW141" s="375"/>
      <c r="AX141" s="375">
        <f t="shared" ref="AX141" ca="1" si="424">AX140</f>
        <v>41.42288888888902</v>
      </c>
      <c r="AY141" s="375"/>
      <c r="AZ141" s="375"/>
      <c r="BA141" s="375">
        <f t="shared" ca="1" si="420"/>
        <v>25.723588888888912</v>
      </c>
      <c r="BB141" s="375"/>
      <c r="BC141" s="375"/>
      <c r="BD141" s="375">
        <f t="shared" ref="BD141" ca="1" si="425">BD140</f>
        <v>8.1092964444442828</v>
      </c>
      <c r="BE141" s="375"/>
      <c r="BF141" s="375"/>
      <c r="BG141" s="375">
        <f t="shared" ca="1" si="420"/>
        <v>-12.614607555555835</v>
      </c>
      <c r="BH141" s="375"/>
      <c r="BI141" s="375"/>
      <c r="BJ141" s="375">
        <f t="shared" ref="BJ141" ca="1" si="426">BJ140</f>
        <v>-37.552695555555886</v>
      </c>
      <c r="BK141" s="375"/>
      <c r="BL141" s="375"/>
      <c r="BM141" s="375">
        <f t="shared" ca="1" si="420"/>
        <v>-66.704967555556038</v>
      </c>
      <c r="BN141" s="375"/>
      <c r="BO141" s="375"/>
      <c r="BP141" s="375">
        <f t="shared" ref="BP141" ca="1" si="427">BP140</f>
        <v>-97.848831697778223</v>
      </c>
      <c r="BQ141" s="375"/>
      <c r="BR141" s="375"/>
      <c r="BS141" s="375">
        <f t="shared" ca="1" si="420"/>
        <v>-132.22669185777812</v>
      </c>
      <c r="BT141" s="375"/>
      <c r="BU141" s="375"/>
      <c r="BV141" s="375">
        <f t="shared" ref="BV141" ca="1" si="428">BV140</f>
        <v>-170.98730337777812</v>
      </c>
      <c r="BW141" s="375"/>
      <c r="BX141" s="375"/>
      <c r="BY141" s="375">
        <f t="shared" ca="1" si="420"/>
        <v>-214.13066625777788</v>
      </c>
      <c r="BZ141" s="375"/>
      <c r="CA141" s="375"/>
      <c r="CB141" s="375">
        <f t="shared" ref="CB141" ca="1" si="429">CB140</f>
        <v>-259.34528496568919</v>
      </c>
      <c r="CC141" s="375"/>
      <c r="CD141" s="375"/>
      <c r="CE141" s="375">
        <f t="shared" ca="1" si="420"/>
        <v>-307.92325953208956</v>
      </c>
      <c r="CF141" s="375"/>
      <c r="CG141" s="375"/>
      <c r="CH141" s="375">
        <f t="shared" ref="CH141" ca="1" si="430">CH140</f>
        <v>-361.05929551288978</v>
      </c>
      <c r="CI141" s="375"/>
      <c r="CJ141" s="375"/>
      <c r="CK141" s="375">
        <f t="shared" ca="1" si="420"/>
        <v>-418.75339290809018</v>
      </c>
      <c r="CL141" s="375"/>
      <c r="CM141" s="375"/>
      <c r="CN141" s="375">
        <f t="shared" ref="CN141" ca="1" si="431">CN140</f>
        <v>-478.60159636431808</v>
      </c>
      <c r="CO141" s="375"/>
      <c r="CP141" s="375"/>
      <c r="CQ141" s="375">
        <f t="shared" ref="CQ141:EG141" ca="1" si="432">CQ140</f>
        <v>-541.94768991337412</v>
      </c>
      <c r="CR141" s="375"/>
      <c r="CS141" s="375"/>
      <c r="CT141" s="375">
        <f t="shared" ref="CT141" ca="1" si="433">CT140</f>
        <v>-610.03416733340657</v>
      </c>
      <c r="CU141" s="375"/>
      <c r="CV141" s="375"/>
      <c r="CW141" s="375">
        <f t="shared" ca="1" si="432"/>
        <v>-682.86102862441476</v>
      </c>
      <c r="CX141" s="375"/>
      <c r="CY141" s="375"/>
      <c r="CZ141" s="375">
        <f t="shared" ref="CZ141" ca="1" si="434">CZ140</f>
        <v>-757.92816021889109</v>
      </c>
      <c r="DA141" s="375"/>
      <c r="DB141" s="375"/>
      <c r="DC141" s="375">
        <f t="shared" ca="1" si="432"/>
        <v>-836.63309750990902</v>
      </c>
      <c r="DD141" s="375"/>
      <c r="DE141" s="375"/>
      <c r="DF141" s="375">
        <f t="shared" ref="DF141" ca="1" si="435">DF140</f>
        <v>-920.2680340267417</v>
      </c>
      <c r="DG141" s="375"/>
      <c r="DH141" s="375"/>
      <c r="DI141" s="375">
        <f t="shared" ca="1" si="432"/>
        <v>-1008.8329697693898</v>
      </c>
      <c r="DJ141" s="375"/>
      <c r="DK141" s="375"/>
      <c r="DL141" s="375">
        <f t="shared" ref="DL141" ca="1" si="436">DL140</f>
        <v>-1099.7277866276452</v>
      </c>
      <c r="DM141" s="375"/>
      <c r="DN141" s="375"/>
      <c r="DO141" s="375">
        <f t="shared" ca="1" si="432"/>
        <v>-1194.4059214103045</v>
      </c>
      <c r="DP141" s="375"/>
      <c r="DQ141" s="375"/>
      <c r="DR141" s="375">
        <f t="shared" ref="DR141" ca="1" si="437">DR140</f>
        <v>-1294.2112553878117</v>
      </c>
      <c r="DS141" s="375"/>
      <c r="DT141" s="375"/>
      <c r="DU141" s="375">
        <f t="shared" ca="1" si="432"/>
        <v>-1399.1437885601661</v>
      </c>
      <c r="DV141" s="375"/>
      <c r="DW141" s="375"/>
      <c r="DX141" s="375">
        <f t="shared" ref="DX141" ca="1" si="438">DX140</f>
        <v>-1506.4993980927516</v>
      </c>
      <c r="DY141" s="375"/>
      <c r="DZ141" s="375"/>
      <c r="EA141" s="375">
        <f t="shared" ca="1" si="432"/>
        <v>-1617.7896582667167</v>
      </c>
      <c r="EB141" s="375"/>
      <c r="EC141" s="375"/>
      <c r="ED141" s="375">
        <f t="shared" ref="ED141" ca="1" si="439">ED140</f>
        <v>-1734.4122056033232</v>
      </c>
      <c r="EE141" s="375"/>
      <c r="EF141" s="375"/>
      <c r="EG141" s="375">
        <f t="shared" ca="1" si="432"/>
        <v>-1856.3670401025713</v>
      </c>
    </row>
    <row r="142" spans="1:137" ht="15" customHeight="1">
      <c r="A142" s="21"/>
      <c r="B142" s="21"/>
      <c r="C142" s="363"/>
      <c r="D142" s="363"/>
      <c r="E142" s="21"/>
      <c r="F142" s="21"/>
      <c r="G142" s="369"/>
      <c r="H142" s="369"/>
      <c r="I142" s="369"/>
      <c r="J142" s="369"/>
      <c r="K142" s="369"/>
      <c r="L142" s="369"/>
      <c r="M142" s="369"/>
      <c r="N142" s="369"/>
      <c r="O142" s="369"/>
      <c r="P142" s="369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  <c r="DC142" s="21"/>
      <c r="DD142" s="21"/>
      <c r="DE142" s="21"/>
      <c r="DF142" s="21"/>
      <c r="DG142" s="21"/>
      <c r="DH142" s="21"/>
      <c r="DI142" s="21"/>
      <c r="DJ142" s="21"/>
      <c r="DK142" s="21"/>
      <c r="DL142" s="21"/>
      <c r="DM142" s="21"/>
      <c r="DN142" s="21"/>
      <c r="DO142" s="21"/>
      <c r="DP142" s="21"/>
      <c r="DQ142" s="21"/>
      <c r="DR142" s="21"/>
      <c r="DS142" s="21"/>
      <c r="DT142" s="21"/>
      <c r="DU142" s="21"/>
      <c r="DV142" s="21"/>
      <c r="DW142" s="21"/>
      <c r="DX142" s="21"/>
      <c r="DY142" s="21"/>
      <c r="DZ142" s="21"/>
      <c r="EA142" s="21"/>
      <c r="EB142" s="21"/>
      <c r="EC142" s="21"/>
      <c r="ED142" s="21"/>
      <c r="EE142" s="21"/>
      <c r="EF142" s="21"/>
      <c r="EG142" s="21"/>
    </row>
    <row r="143" spans="1:137" ht="15" customHeight="1">
      <c r="A143" s="21"/>
      <c r="B143" s="21"/>
      <c r="C143" s="361" t="s">
        <v>557</v>
      </c>
      <c r="D143" s="361"/>
      <c r="E143" s="21"/>
      <c r="F143" s="21"/>
      <c r="G143" s="369"/>
      <c r="H143" s="369"/>
      <c r="I143" s="369"/>
      <c r="J143" s="369"/>
      <c r="K143" s="369"/>
      <c r="L143" s="369"/>
      <c r="M143" s="369"/>
      <c r="N143" s="369"/>
      <c r="O143" s="369"/>
      <c r="P143" s="369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  <c r="DC143" s="21"/>
      <c r="DD143" s="21"/>
      <c r="DE143" s="21"/>
      <c r="DF143" s="21"/>
      <c r="DG143" s="21"/>
      <c r="DH143" s="21"/>
      <c r="DI143" s="21"/>
      <c r="DJ143" s="21"/>
      <c r="DK143" s="21"/>
      <c r="DL143" s="21"/>
      <c r="DM143" s="21"/>
      <c r="DN143" s="21"/>
      <c r="DO143" s="21"/>
      <c r="DP143" s="21"/>
      <c r="DQ143" s="21"/>
      <c r="DR143" s="21"/>
      <c r="DS143" s="21"/>
      <c r="DT143" s="21"/>
      <c r="DU143" s="21"/>
      <c r="DV143" s="21"/>
      <c r="DW143" s="21"/>
      <c r="DX143" s="21"/>
      <c r="DY143" s="21"/>
      <c r="DZ143" s="21"/>
      <c r="EA143" s="21"/>
      <c r="EB143" s="21"/>
      <c r="EC143" s="21"/>
      <c r="ED143" s="21"/>
      <c r="EE143" s="21"/>
      <c r="EF143" s="21"/>
      <c r="EG143" s="21"/>
    </row>
    <row r="144" spans="1:137" ht="12.75" customHeight="1">
      <c r="A144" s="21"/>
      <c r="B144" s="121"/>
      <c r="C144" s="362" t="s">
        <v>368</v>
      </c>
      <c r="D144" s="362"/>
      <c r="E144" s="121"/>
      <c r="F144" s="121"/>
      <c r="G144" s="369"/>
      <c r="H144" s="369"/>
      <c r="I144" s="369"/>
      <c r="J144" s="369"/>
      <c r="K144" s="369"/>
      <c r="L144" s="369"/>
      <c r="M144" s="369"/>
      <c r="N144" s="369"/>
      <c r="O144" s="369"/>
      <c r="P144" s="369"/>
      <c r="Q144" s="121"/>
      <c r="R144" s="369"/>
      <c r="S144" s="369"/>
      <c r="T144" s="194">
        <f ca="1">SUM(R115:T115)</f>
        <v>0</v>
      </c>
      <c r="U144" s="369"/>
      <c r="V144" s="369"/>
      <c r="W144" s="194">
        <f ca="1">SUM(U115:W115)</f>
        <v>0</v>
      </c>
      <c r="X144" s="369"/>
      <c r="Y144" s="369"/>
      <c r="Z144" s="194">
        <f t="shared" ref="Z144:Z147" ca="1" si="440">SUM(X115:Z115)</f>
        <v>0</v>
      </c>
      <c r="AA144" s="369"/>
      <c r="AB144" s="369"/>
      <c r="AC144" s="194">
        <f t="shared" ref="AC144:AC147" ca="1" si="441">SUM(AA115:AC115)</f>
        <v>0</v>
      </c>
      <c r="AD144" s="369"/>
      <c r="AE144" s="369"/>
      <c r="AF144" s="194">
        <f t="shared" ref="AF144:AF147" ca="1" si="442">SUM(AD115:AF115)</f>
        <v>0</v>
      </c>
      <c r="AG144" s="369"/>
      <c r="AH144" s="369"/>
      <c r="AI144" s="194">
        <f t="shared" ref="AI144:AI147" ca="1" si="443">SUM(AG115:AI115)</f>
        <v>0</v>
      </c>
      <c r="AJ144" s="369"/>
      <c r="AK144" s="369"/>
      <c r="AL144" s="194">
        <f t="shared" ref="AL144:AL147" ca="1" si="444">SUM(AJ115:AL115)</f>
        <v>0</v>
      </c>
      <c r="AM144" s="369"/>
      <c r="AN144" s="369"/>
      <c r="AO144" s="194">
        <f t="shared" ref="AO144:AO147" ca="1" si="445">SUM(AM115:AO115)</f>
        <v>0</v>
      </c>
      <c r="AP144" s="369"/>
      <c r="AQ144" s="369"/>
      <c r="AR144" s="194">
        <f t="shared" ref="AR144:AR147" ca="1" si="446">SUM(AP115:AR115)</f>
        <v>0</v>
      </c>
      <c r="AS144" s="369"/>
      <c r="AT144" s="369"/>
      <c r="AU144" s="194">
        <f t="shared" ref="AU144:AU147" ca="1" si="447">SUM(AS115:AU115)</f>
        <v>0</v>
      </c>
      <c r="AV144" s="369"/>
      <c r="AW144" s="369"/>
      <c r="AX144" s="194">
        <f t="shared" ref="AX144:AX147" ca="1" si="448">SUM(AV115:AX115)</f>
        <v>0</v>
      </c>
      <c r="AY144" s="369"/>
      <c r="AZ144" s="369"/>
      <c r="BA144" s="194">
        <f t="shared" ref="BA144:BA147" ca="1" si="449">SUM(AY115:BA115)</f>
        <v>0</v>
      </c>
      <c r="BB144" s="369"/>
      <c r="BC144" s="369"/>
      <c r="BD144" s="194">
        <f t="shared" ref="BD144:BD147" ca="1" si="450">SUM(BB115:BD115)</f>
        <v>0</v>
      </c>
      <c r="BE144" s="369"/>
      <c r="BF144" s="369"/>
      <c r="BG144" s="194">
        <f t="shared" ref="BG144:BG147" ca="1" si="451">SUM(BE115:BG115)</f>
        <v>0</v>
      </c>
      <c r="BH144" s="369"/>
      <c r="BI144" s="369"/>
      <c r="BJ144" s="194">
        <f t="shared" ref="BJ144:BJ147" ca="1" si="452">SUM(BH115:BJ115)</f>
        <v>0</v>
      </c>
      <c r="BK144" s="369"/>
      <c r="BL144" s="369"/>
      <c r="BM144" s="194">
        <f t="shared" ref="BM144:BM147" ca="1" si="453">SUM(BK115:BM115)</f>
        <v>0</v>
      </c>
      <c r="BN144" s="369"/>
      <c r="BO144" s="369"/>
      <c r="BP144" s="194">
        <f t="shared" ref="BP144:BP147" ca="1" si="454">SUM(BN115:BP115)</f>
        <v>0</v>
      </c>
      <c r="BQ144" s="369"/>
      <c r="BR144" s="369"/>
      <c r="BS144" s="194">
        <f t="shared" ref="BS144:BS147" ca="1" si="455">SUM(BQ115:BS115)</f>
        <v>0</v>
      </c>
      <c r="BT144" s="369"/>
      <c r="BU144" s="369"/>
      <c r="BV144" s="194">
        <f t="shared" ref="BV144:BV147" ca="1" si="456">SUM(BT115:BV115)</f>
        <v>0</v>
      </c>
      <c r="BW144" s="369"/>
      <c r="BX144" s="369"/>
      <c r="BY144" s="194">
        <f t="shared" ref="BY144:BY147" ca="1" si="457">SUM(BW115:BY115)</f>
        <v>0</v>
      </c>
      <c r="BZ144" s="369"/>
      <c r="CA144" s="369"/>
      <c r="CB144" s="194">
        <f t="shared" ref="CB144:CB147" ca="1" si="458">SUM(BZ115:CB115)</f>
        <v>0</v>
      </c>
      <c r="CC144" s="369"/>
      <c r="CD144" s="369"/>
      <c r="CE144" s="194">
        <f t="shared" ref="CE144:CE147" ca="1" si="459">SUM(CC115:CE115)</f>
        <v>0</v>
      </c>
      <c r="CF144" s="369"/>
      <c r="CG144" s="369"/>
      <c r="CH144" s="194">
        <f t="shared" ref="CH144:CH147" ca="1" si="460">SUM(CF115:CH115)</f>
        <v>0</v>
      </c>
      <c r="CI144" s="369"/>
      <c r="CJ144" s="369"/>
      <c r="CK144" s="194">
        <f t="shared" ref="CK144:CK147" ca="1" si="461">SUM(CI115:CK115)</f>
        <v>0</v>
      </c>
      <c r="CL144" s="369"/>
      <c r="CM144" s="369"/>
      <c r="CN144" s="194">
        <f t="shared" ref="CN144:CN147" ca="1" si="462">SUM(CL115:CN115)</f>
        <v>0</v>
      </c>
      <c r="CO144" s="369"/>
      <c r="CP144" s="369"/>
      <c r="CQ144" s="194">
        <f t="shared" ref="CQ144:CQ147" ca="1" si="463">SUM(CO115:CQ115)</f>
        <v>0</v>
      </c>
      <c r="CR144" s="369"/>
      <c r="CS144" s="369"/>
      <c r="CT144" s="194">
        <f t="shared" ref="CT144:CT147" ca="1" si="464">SUM(CR115:CT115)</f>
        <v>0</v>
      </c>
      <c r="CU144" s="369"/>
      <c r="CV144" s="369"/>
      <c r="CW144" s="194">
        <f t="shared" ref="CW144:CW147" ca="1" si="465">SUM(CU115:CW115)</f>
        <v>0</v>
      </c>
      <c r="CX144" s="369"/>
      <c r="CY144" s="369"/>
      <c r="CZ144" s="194">
        <f t="shared" ref="CZ144:CZ147" ca="1" si="466">SUM(CX115:CZ115)</f>
        <v>0</v>
      </c>
      <c r="DA144" s="369"/>
      <c r="DB144" s="369"/>
      <c r="DC144" s="194">
        <f t="shared" ref="DC144:DC147" ca="1" si="467">SUM(DA115:DC115)</f>
        <v>0</v>
      </c>
      <c r="DD144" s="369"/>
      <c r="DE144" s="369"/>
      <c r="DF144" s="194">
        <f t="shared" ref="DF144:DF147" ca="1" si="468">SUM(DD115:DF115)</f>
        <v>0</v>
      </c>
      <c r="DG144" s="369"/>
      <c r="DH144" s="369"/>
      <c r="DI144" s="194">
        <f t="shared" ref="DI144:DI147" ca="1" si="469">SUM(DG115:DI115)</f>
        <v>0</v>
      </c>
      <c r="DJ144" s="369"/>
      <c r="DK144" s="369"/>
      <c r="DL144" s="194">
        <f t="shared" ref="DL144:DL147" ca="1" si="470">SUM(DJ115:DL115)</f>
        <v>0</v>
      </c>
      <c r="DM144" s="369"/>
      <c r="DN144" s="369"/>
      <c r="DO144" s="194">
        <f t="shared" ref="DO144:DO147" ca="1" si="471">SUM(DM115:DO115)</f>
        <v>0</v>
      </c>
      <c r="DP144" s="369"/>
      <c r="DQ144" s="369"/>
      <c r="DR144" s="194">
        <f t="shared" ref="DR144:DR147" ca="1" si="472">SUM(DP115:DR115)</f>
        <v>0</v>
      </c>
      <c r="DS144" s="369"/>
      <c r="DT144" s="369"/>
      <c r="DU144" s="194">
        <f t="shared" ref="DU144:DU147" ca="1" si="473">SUM(DS115:DU115)</f>
        <v>0</v>
      </c>
      <c r="DV144" s="369"/>
      <c r="DW144" s="369"/>
      <c r="DX144" s="194">
        <f t="shared" ref="DX144:DX147" ca="1" si="474">SUM(DV115:DX115)</f>
        <v>0</v>
      </c>
      <c r="DY144" s="369"/>
      <c r="DZ144" s="369"/>
      <c r="EA144" s="194">
        <f t="shared" ref="EA144:EA147" ca="1" si="475">SUM(DY115:EA115)</f>
        <v>0</v>
      </c>
      <c r="EB144" s="369"/>
      <c r="EC144" s="369"/>
      <c r="ED144" s="194">
        <f t="shared" ref="ED144:ED147" ca="1" si="476">SUM(EB115:ED115)</f>
        <v>0</v>
      </c>
      <c r="EE144" s="369"/>
      <c r="EF144" s="369"/>
      <c r="EG144" s="194">
        <f t="shared" ref="EG144:EG147" ca="1" si="477">SUM(EE115:EG115)</f>
        <v>0</v>
      </c>
    </row>
    <row r="145" spans="1:137" ht="12.75" customHeight="1">
      <c r="A145" s="21"/>
      <c r="B145" s="121"/>
      <c r="C145" s="362" t="s">
        <v>367</v>
      </c>
      <c r="D145" s="362"/>
      <c r="E145" s="121"/>
      <c r="F145" s="121"/>
      <c r="G145" s="369"/>
      <c r="H145" s="369"/>
      <c r="I145" s="369"/>
      <c r="J145" s="369"/>
      <c r="K145" s="369"/>
      <c r="L145" s="369"/>
      <c r="M145" s="369"/>
      <c r="N145" s="369"/>
      <c r="O145" s="369"/>
      <c r="P145" s="369"/>
      <c r="Q145" s="121"/>
      <c r="R145" s="369"/>
      <c r="S145" s="369"/>
      <c r="T145" s="194">
        <f t="shared" ref="T145:T147" ca="1" si="478">SUM(R116:T116)</f>
        <v>0</v>
      </c>
      <c r="U145" s="369"/>
      <c r="V145" s="369"/>
      <c r="W145" s="194">
        <f t="shared" ref="W145:W147" ca="1" si="479">SUM(U116:W116)</f>
        <v>0</v>
      </c>
      <c r="X145" s="369"/>
      <c r="Y145" s="369"/>
      <c r="Z145" s="194">
        <f t="shared" ca="1" si="440"/>
        <v>0</v>
      </c>
      <c r="AA145" s="369"/>
      <c r="AB145" s="369"/>
      <c r="AC145" s="194">
        <f t="shared" ca="1" si="441"/>
        <v>0</v>
      </c>
      <c r="AD145" s="369"/>
      <c r="AE145" s="369"/>
      <c r="AF145" s="194">
        <f t="shared" ca="1" si="442"/>
        <v>0</v>
      </c>
      <c r="AG145" s="369"/>
      <c r="AH145" s="369"/>
      <c r="AI145" s="194">
        <f t="shared" ca="1" si="443"/>
        <v>0</v>
      </c>
      <c r="AJ145" s="369"/>
      <c r="AK145" s="369"/>
      <c r="AL145" s="194">
        <f t="shared" ca="1" si="444"/>
        <v>0</v>
      </c>
      <c r="AM145" s="369"/>
      <c r="AN145" s="369"/>
      <c r="AO145" s="194">
        <f t="shared" ca="1" si="445"/>
        <v>0</v>
      </c>
      <c r="AP145" s="369"/>
      <c r="AQ145" s="369"/>
      <c r="AR145" s="194">
        <f t="shared" ca="1" si="446"/>
        <v>0</v>
      </c>
      <c r="AS145" s="369"/>
      <c r="AT145" s="369"/>
      <c r="AU145" s="194">
        <f t="shared" ca="1" si="447"/>
        <v>0</v>
      </c>
      <c r="AV145" s="369"/>
      <c r="AW145" s="369"/>
      <c r="AX145" s="194">
        <f t="shared" ca="1" si="448"/>
        <v>0</v>
      </c>
      <c r="AY145" s="369"/>
      <c r="AZ145" s="369"/>
      <c r="BA145" s="194">
        <f t="shared" ca="1" si="449"/>
        <v>0</v>
      </c>
      <c r="BB145" s="369"/>
      <c r="BC145" s="369"/>
      <c r="BD145" s="194">
        <f t="shared" ca="1" si="450"/>
        <v>0</v>
      </c>
      <c r="BE145" s="369"/>
      <c r="BF145" s="369"/>
      <c r="BG145" s="194">
        <f t="shared" ca="1" si="451"/>
        <v>0</v>
      </c>
      <c r="BH145" s="369"/>
      <c r="BI145" s="369"/>
      <c r="BJ145" s="194">
        <f t="shared" ca="1" si="452"/>
        <v>0</v>
      </c>
      <c r="BK145" s="369"/>
      <c r="BL145" s="369"/>
      <c r="BM145" s="194">
        <f t="shared" ca="1" si="453"/>
        <v>0</v>
      </c>
      <c r="BN145" s="369"/>
      <c r="BO145" s="369"/>
      <c r="BP145" s="194">
        <f t="shared" ca="1" si="454"/>
        <v>0</v>
      </c>
      <c r="BQ145" s="369"/>
      <c r="BR145" s="369"/>
      <c r="BS145" s="194">
        <f t="shared" ca="1" si="455"/>
        <v>0</v>
      </c>
      <c r="BT145" s="369"/>
      <c r="BU145" s="369"/>
      <c r="BV145" s="194">
        <f t="shared" ca="1" si="456"/>
        <v>0</v>
      </c>
      <c r="BW145" s="369"/>
      <c r="BX145" s="369"/>
      <c r="BY145" s="194">
        <f t="shared" ca="1" si="457"/>
        <v>0</v>
      </c>
      <c r="BZ145" s="369"/>
      <c r="CA145" s="369"/>
      <c r="CB145" s="194">
        <f t="shared" ca="1" si="458"/>
        <v>0</v>
      </c>
      <c r="CC145" s="369"/>
      <c r="CD145" s="369"/>
      <c r="CE145" s="194">
        <f t="shared" ca="1" si="459"/>
        <v>0</v>
      </c>
      <c r="CF145" s="369"/>
      <c r="CG145" s="369"/>
      <c r="CH145" s="194">
        <f t="shared" ca="1" si="460"/>
        <v>0</v>
      </c>
      <c r="CI145" s="369"/>
      <c r="CJ145" s="369"/>
      <c r="CK145" s="194">
        <f t="shared" ca="1" si="461"/>
        <v>0</v>
      </c>
      <c r="CL145" s="369"/>
      <c r="CM145" s="369"/>
      <c r="CN145" s="194">
        <f t="shared" ca="1" si="462"/>
        <v>0</v>
      </c>
      <c r="CO145" s="369"/>
      <c r="CP145" s="369"/>
      <c r="CQ145" s="194">
        <f t="shared" ca="1" si="463"/>
        <v>0</v>
      </c>
      <c r="CR145" s="369"/>
      <c r="CS145" s="369"/>
      <c r="CT145" s="194">
        <f t="shared" ca="1" si="464"/>
        <v>0</v>
      </c>
      <c r="CU145" s="369"/>
      <c r="CV145" s="369"/>
      <c r="CW145" s="194">
        <f t="shared" ca="1" si="465"/>
        <v>0</v>
      </c>
      <c r="CX145" s="369"/>
      <c r="CY145" s="369"/>
      <c r="CZ145" s="194">
        <f t="shared" ca="1" si="466"/>
        <v>0</v>
      </c>
      <c r="DA145" s="369"/>
      <c r="DB145" s="369"/>
      <c r="DC145" s="194">
        <f t="shared" ca="1" si="467"/>
        <v>0</v>
      </c>
      <c r="DD145" s="369"/>
      <c r="DE145" s="369"/>
      <c r="DF145" s="194">
        <f t="shared" ca="1" si="468"/>
        <v>0</v>
      </c>
      <c r="DG145" s="369"/>
      <c r="DH145" s="369"/>
      <c r="DI145" s="194">
        <f t="shared" ca="1" si="469"/>
        <v>0</v>
      </c>
      <c r="DJ145" s="369"/>
      <c r="DK145" s="369"/>
      <c r="DL145" s="194">
        <f t="shared" ca="1" si="470"/>
        <v>0</v>
      </c>
      <c r="DM145" s="369"/>
      <c r="DN145" s="369"/>
      <c r="DO145" s="194">
        <f t="shared" ca="1" si="471"/>
        <v>0</v>
      </c>
      <c r="DP145" s="369"/>
      <c r="DQ145" s="369"/>
      <c r="DR145" s="194">
        <f t="shared" ca="1" si="472"/>
        <v>0</v>
      </c>
      <c r="DS145" s="369"/>
      <c r="DT145" s="369"/>
      <c r="DU145" s="194">
        <f t="shared" ca="1" si="473"/>
        <v>0</v>
      </c>
      <c r="DV145" s="369"/>
      <c r="DW145" s="369"/>
      <c r="DX145" s="194">
        <f t="shared" ca="1" si="474"/>
        <v>0</v>
      </c>
      <c r="DY145" s="369"/>
      <c r="DZ145" s="369"/>
      <c r="EA145" s="194">
        <f t="shared" ca="1" si="475"/>
        <v>0</v>
      </c>
      <c r="EB145" s="369"/>
      <c r="EC145" s="369"/>
      <c r="ED145" s="194">
        <f t="shared" ca="1" si="476"/>
        <v>0</v>
      </c>
      <c r="EE145" s="369"/>
      <c r="EF145" s="369"/>
      <c r="EG145" s="194">
        <f t="shared" ca="1" si="477"/>
        <v>0</v>
      </c>
    </row>
    <row r="146" spans="1:137" ht="12.75" customHeight="1">
      <c r="A146" s="21"/>
      <c r="B146" s="121"/>
      <c r="C146" s="362" t="s">
        <v>370</v>
      </c>
      <c r="D146" s="362"/>
      <c r="E146" s="121"/>
      <c r="F146" s="121"/>
      <c r="G146" s="369"/>
      <c r="H146" s="369"/>
      <c r="I146" s="369"/>
      <c r="J146" s="369"/>
      <c r="K146" s="369"/>
      <c r="L146" s="369"/>
      <c r="M146" s="369"/>
      <c r="N146" s="369"/>
      <c r="O146" s="369"/>
      <c r="P146" s="369"/>
      <c r="Q146" s="121"/>
      <c r="R146" s="370"/>
      <c r="S146" s="370"/>
      <c r="T146" s="194">
        <f t="shared" ca="1" si="478"/>
        <v>0</v>
      </c>
      <c r="U146" s="370"/>
      <c r="V146" s="370"/>
      <c r="W146" s="194">
        <f t="shared" ca="1" si="479"/>
        <v>0</v>
      </c>
      <c r="X146" s="370"/>
      <c r="Y146" s="370"/>
      <c r="Z146" s="194">
        <f t="shared" ca="1" si="440"/>
        <v>0</v>
      </c>
      <c r="AA146" s="370"/>
      <c r="AB146" s="370"/>
      <c r="AC146" s="194">
        <f t="shared" ca="1" si="441"/>
        <v>0</v>
      </c>
      <c r="AD146" s="370"/>
      <c r="AE146" s="370"/>
      <c r="AF146" s="194">
        <f t="shared" ca="1" si="442"/>
        <v>0</v>
      </c>
      <c r="AG146" s="370"/>
      <c r="AH146" s="370"/>
      <c r="AI146" s="194">
        <f t="shared" ca="1" si="443"/>
        <v>0</v>
      </c>
      <c r="AJ146" s="370"/>
      <c r="AK146" s="370"/>
      <c r="AL146" s="194">
        <f t="shared" ca="1" si="444"/>
        <v>0</v>
      </c>
      <c r="AM146" s="370"/>
      <c r="AN146" s="370"/>
      <c r="AO146" s="194">
        <f t="shared" ca="1" si="445"/>
        <v>0</v>
      </c>
      <c r="AP146" s="370"/>
      <c r="AQ146" s="370"/>
      <c r="AR146" s="194">
        <f t="shared" ca="1" si="446"/>
        <v>0</v>
      </c>
      <c r="AS146" s="370"/>
      <c r="AT146" s="370"/>
      <c r="AU146" s="194">
        <f t="shared" ca="1" si="447"/>
        <v>0</v>
      </c>
      <c r="AV146" s="370"/>
      <c r="AW146" s="370"/>
      <c r="AX146" s="194">
        <f t="shared" ca="1" si="448"/>
        <v>0</v>
      </c>
      <c r="AY146" s="370"/>
      <c r="AZ146" s="370"/>
      <c r="BA146" s="194">
        <f t="shared" ca="1" si="449"/>
        <v>0</v>
      </c>
      <c r="BB146" s="370"/>
      <c r="BC146" s="370"/>
      <c r="BD146" s="194">
        <f t="shared" ca="1" si="450"/>
        <v>0</v>
      </c>
      <c r="BE146" s="370"/>
      <c r="BF146" s="370"/>
      <c r="BG146" s="194">
        <f t="shared" ca="1" si="451"/>
        <v>0</v>
      </c>
      <c r="BH146" s="370"/>
      <c r="BI146" s="370"/>
      <c r="BJ146" s="194">
        <f t="shared" ca="1" si="452"/>
        <v>0</v>
      </c>
      <c r="BK146" s="370"/>
      <c r="BL146" s="370"/>
      <c r="BM146" s="194">
        <f t="shared" ca="1" si="453"/>
        <v>0</v>
      </c>
      <c r="BN146" s="370"/>
      <c r="BO146" s="370"/>
      <c r="BP146" s="194">
        <f t="shared" ca="1" si="454"/>
        <v>0</v>
      </c>
      <c r="BQ146" s="370"/>
      <c r="BR146" s="370"/>
      <c r="BS146" s="194">
        <f t="shared" ca="1" si="455"/>
        <v>0</v>
      </c>
      <c r="BT146" s="370"/>
      <c r="BU146" s="370"/>
      <c r="BV146" s="194">
        <f t="shared" ca="1" si="456"/>
        <v>0</v>
      </c>
      <c r="BW146" s="370"/>
      <c r="BX146" s="370"/>
      <c r="BY146" s="194">
        <f t="shared" ca="1" si="457"/>
        <v>0</v>
      </c>
      <c r="BZ146" s="370"/>
      <c r="CA146" s="370"/>
      <c r="CB146" s="194">
        <f t="shared" ca="1" si="458"/>
        <v>0</v>
      </c>
      <c r="CC146" s="370"/>
      <c r="CD146" s="370"/>
      <c r="CE146" s="194">
        <f t="shared" ca="1" si="459"/>
        <v>0</v>
      </c>
      <c r="CF146" s="370"/>
      <c r="CG146" s="370"/>
      <c r="CH146" s="194">
        <f t="shared" ca="1" si="460"/>
        <v>0</v>
      </c>
      <c r="CI146" s="370"/>
      <c r="CJ146" s="370"/>
      <c r="CK146" s="194">
        <f t="shared" ca="1" si="461"/>
        <v>0</v>
      </c>
      <c r="CL146" s="370"/>
      <c r="CM146" s="370"/>
      <c r="CN146" s="194">
        <f t="shared" ca="1" si="462"/>
        <v>0</v>
      </c>
      <c r="CO146" s="370"/>
      <c r="CP146" s="370"/>
      <c r="CQ146" s="194">
        <f t="shared" ca="1" si="463"/>
        <v>0</v>
      </c>
      <c r="CR146" s="370"/>
      <c r="CS146" s="370"/>
      <c r="CT146" s="194">
        <f t="shared" ca="1" si="464"/>
        <v>0</v>
      </c>
      <c r="CU146" s="370"/>
      <c r="CV146" s="370"/>
      <c r="CW146" s="194">
        <f t="shared" ca="1" si="465"/>
        <v>0</v>
      </c>
      <c r="CX146" s="370"/>
      <c r="CY146" s="370"/>
      <c r="CZ146" s="194">
        <f t="shared" ca="1" si="466"/>
        <v>0</v>
      </c>
      <c r="DA146" s="370"/>
      <c r="DB146" s="370"/>
      <c r="DC146" s="194">
        <f t="shared" ca="1" si="467"/>
        <v>0</v>
      </c>
      <c r="DD146" s="370"/>
      <c r="DE146" s="370"/>
      <c r="DF146" s="194">
        <f t="shared" ca="1" si="468"/>
        <v>0</v>
      </c>
      <c r="DG146" s="370"/>
      <c r="DH146" s="370"/>
      <c r="DI146" s="194">
        <f t="shared" ca="1" si="469"/>
        <v>0</v>
      </c>
      <c r="DJ146" s="370"/>
      <c r="DK146" s="370"/>
      <c r="DL146" s="194">
        <f t="shared" ca="1" si="470"/>
        <v>0</v>
      </c>
      <c r="DM146" s="370"/>
      <c r="DN146" s="370"/>
      <c r="DO146" s="194">
        <f t="shared" ca="1" si="471"/>
        <v>0</v>
      </c>
      <c r="DP146" s="370"/>
      <c r="DQ146" s="370"/>
      <c r="DR146" s="194">
        <f t="shared" ca="1" si="472"/>
        <v>0</v>
      </c>
      <c r="DS146" s="370"/>
      <c r="DT146" s="370"/>
      <c r="DU146" s="194">
        <f t="shared" ca="1" si="473"/>
        <v>0</v>
      </c>
      <c r="DV146" s="370"/>
      <c r="DW146" s="370"/>
      <c r="DX146" s="194">
        <f t="shared" ca="1" si="474"/>
        <v>0</v>
      </c>
      <c r="DY146" s="370"/>
      <c r="DZ146" s="370"/>
      <c r="EA146" s="194">
        <f t="shared" ca="1" si="475"/>
        <v>0</v>
      </c>
      <c r="EB146" s="370"/>
      <c r="EC146" s="370"/>
      <c r="ED146" s="194">
        <f t="shared" ca="1" si="476"/>
        <v>0</v>
      </c>
      <c r="EE146" s="370"/>
      <c r="EF146" s="370"/>
      <c r="EG146" s="194">
        <f t="shared" ca="1" si="477"/>
        <v>0</v>
      </c>
    </row>
    <row r="147" spans="1:137" s="365" customFormat="1" ht="12.75" customHeight="1">
      <c r="A147" s="62"/>
      <c r="B147" s="240"/>
      <c r="C147" s="361" t="s">
        <v>558</v>
      </c>
      <c r="D147" s="361"/>
      <c r="E147" s="240"/>
      <c r="F147" s="240"/>
      <c r="G147" s="372"/>
      <c r="H147" s="372"/>
      <c r="I147" s="372"/>
      <c r="J147" s="372"/>
      <c r="K147" s="372"/>
      <c r="L147" s="372"/>
      <c r="M147" s="372"/>
      <c r="N147" s="372"/>
      <c r="O147" s="372"/>
      <c r="P147" s="372"/>
      <c r="Q147" s="240"/>
      <c r="R147" s="372"/>
      <c r="S147" s="372"/>
      <c r="T147" s="194">
        <f t="shared" ca="1" si="478"/>
        <v>0</v>
      </c>
      <c r="U147" s="372"/>
      <c r="V147" s="372"/>
      <c r="W147" s="194">
        <f t="shared" ca="1" si="479"/>
        <v>0</v>
      </c>
      <c r="X147" s="372"/>
      <c r="Y147" s="372"/>
      <c r="Z147" s="194">
        <f t="shared" ca="1" si="440"/>
        <v>0</v>
      </c>
      <c r="AA147" s="372"/>
      <c r="AB147" s="372"/>
      <c r="AC147" s="194">
        <f t="shared" ca="1" si="441"/>
        <v>0</v>
      </c>
      <c r="AD147" s="372"/>
      <c r="AE147" s="372"/>
      <c r="AF147" s="194">
        <f t="shared" ca="1" si="442"/>
        <v>0</v>
      </c>
      <c r="AG147" s="372"/>
      <c r="AH147" s="372"/>
      <c r="AI147" s="194">
        <f t="shared" ca="1" si="443"/>
        <v>0</v>
      </c>
      <c r="AJ147" s="372"/>
      <c r="AK147" s="372"/>
      <c r="AL147" s="194">
        <f t="shared" ca="1" si="444"/>
        <v>0</v>
      </c>
      <c r="AM147" s="372"/>
      <c r="AN147" s="372"/>
      <c r="AO147" s="194">
        <f t="shared" ca="1" si="445"/>
        <v>0</v>
      </c>
      <c r="AP147" s="372"/>
      <c r="AQ147" s="372"/>
      <c r="AR147" s="194">
        <f t="shared" ca="1" si="446"/>
        <v>0</v>
      </c>
      <c r="AS147" s="372"/>
      <c r="AT147" s="372"/>
      <c r="AU147" s="194">
        <f t="shared" ca="1" si="447"/>
        <v>0</v>
      </c>
      <c r="AV147" s="372"/>
      <c r="AW147" s="372"/>
      <c r="AX147" s="194">
        <f t="shared" ca="1" si="448"/>
        <v>0</v>
      </c>
      <c r="AY147" s="372"/>
      <c r="AZ147" s="372"/>
      <c r="BA147" s="194">
        <f t="shared" ca="1" si="449"/>
        <v>0</v>
      </c>
      <c r="BB147" s="372"/>
      <c r="BC147" s="372"/>
      <c r="BD147" s="194">
        <f t="shared" ca="1" si="450"/>
        <v>0</v>
      </c>
      <c r="BE147" s="372"/>
      <c r="BF147" s="372"/>
      <c r="BG147" s="194">
        <f t="shared" ca="1" si="451"/>
        <v>0</v>
      </c>
      <c r="BH147" s="372"/>
      <c r="BI147" s="372"/>
      <c r="BJ147" s="194">
        <f t="shared" ca="1" si="452"/>
        <v>0</v>
      </c>
      <c r="BK147" s="372"/>
      <c r="BL147" s="372"/>
      <c r="BM147" s="194">
        <f t="shared" ca="1" si="453"/>
        <v>0</v>
      </c>
      <c r="BN147" s="372"/>
      <c r="BO147" s="372"/>
      <c r="BP147" s="194">
        <f t="shared" ca="1" si="454"/>
        <v>0</v>
      </c>
      <c r="BQ147" s="372"/>
      <c r="BR147" s="372"/>
      <c r="BS147" s="194">
        <f t="shared" ca="1" si="455"/>
        <v>0</v>
      </c>
      <c r="BT147" s="372"/>
      <c r="BU147" s="372"/>
      <c r="BV147" s="194">
        <f t="shared" ca="1" si="456"/>
        <v>0</v>
      </c>
      <c r="BW147" s="372"/>
      <c r="BX147" s="372"/>
      <c r="BY147" s="194">
        <f t="shared" ca="1" si="457"/>
        <v>0</v>
      </c>
      <c r="BZ147" s="372"/>
      <c r="CA147" s="372"/>
      <c r="CB147" s="194">
        <f t="shared" ca="1" si="458"/>
        <v>0</v>
      </c>
      <c r="CC147" s="372"/>
      <c r="CD147" s="372"/>
      <c r="CE147" s="194">
        <f t="shared" ca="1" si="459"/>
        <v>0</v>
      </c>
      <c r="CF147" s="372"/>
      <c r="CG147" s="372"/>
      <c r="CH147" s="194">
        <f t="shared" ca="1" si="460"/>
        <v>0</v>
      </c>
      <c r="CI147" s="372"/>
      <c r="CJ147" s="372"/>
      <c r="CK147" s="194">
        <f t="shared" ca="1" si="461"/>
        <v>0</v>
      </c>
      <c r="CL147" s="372"/>
      <c r="CM147" s="372"/>
      <c r="CN147" s="194">
        <f t="shared" ca="1" si="462"/>
        <v>0</v>
      </c>
      <c r="CO147" s="372"/>
      <c r="CP147" s="372"/>
      <c r="CQ147" s="194">
        <f t="shared" ca="1" si="463"/>
        <v>0</v>
      </c>
      <c r="CR147" s="372"/>
      <c r="CS147" s="372"/>
      <c r="CT147" s="194">
        <f t="shared" ca="1" si="464"/>
        <v>0</v>
      </c>
      <c r="CU147" s="372"/>
      <c r="CV147" s="372"/>
      <c r="CW147" s="194">
        <f t="shared" ca="1" si="465"/>
        <v>0</v>
      </c>
      <c r="CX147" s="372"/>
      <c r="CY147" s="372"/>
      <c r="CZ147" s="194">
        <f t="shared" ca="1" si="466"/>
        <v>0</v>
      </c>
      <c r="DA147" s="372"/>
      <c r="DB147" s="372"/>
      <c r="DC147" s="194">
        <f t="shared" ca="1" si="467"/>
        <v>0</v>
      </c>
      <c r="DD147" s="372"/>
      <c r="DE147" s="372"/>
      <c r="DF147" s="194">
        <f t="shared" ca="1" si="468"/>
        <v>0</v>
      </c>
      <c r="DG147" s="372"/>
      <c r="DH147" s="372"/>
      <c r="DI147" s="194">
        <f t="shared" ca="1" si="469"/>
        <v>0</v>
      </c>
      <c r="DJ147" s="372"/>
      <c r="DK147" s="372"/>
      <c r="DL147" s="194">
        <f t="shared" ca="1" si="470"/>
        <v>0</v>
      </c>
      <c r="DM147" s="372"/>
      <c r="DN147" s="372"/>
      <c r="DO147" s="194">
        <f t="shared" ca="1" si="471"/>
        <v>0</v>
      </c>
      <c r="DP147" s="372"/>
      <c r="DQ147" s="372"/>
      <c r="DR147" s="194">
        <f t="shared" ca="1" si="472"/>
        <v>0</v>
      </c>
      <c r="DS147" s="372"/>
      <c r="DT147" s="372"/>
      <c r="DU147" s="194">
        <f t="shared" ca="1" si="473"/>
        <v>0</v>
      </c>
      <c r="DV147" s="372"/>
      <c r="DW147" s="372"/>
      <c r="DX147" s="194">
        <f t="shared" ca="1" si="474"/>
        <v>0</v>
      </c>
      <c r="DY147" s="372"/>
      <c r="DZ147" s="372"/>
      <c r="EA147" s="194">
        <f t="shared" ca="1" si="475"/>
        <v>0</v>
      </c>
      <c r="EB147" s="372"/>
      <c r="EC147" s="372"/>
      <c r="ED147" s="194">
        <f t="shared" ca="1" si="476"/>
        <v>0</v>
      </c>
      <c r="EE147" s="372"/>
      <c r="EF147" s="372"/>
      <c r="EG147" s="194">
        <f t="shared" ca="1" si="477"/>
        <v>0</v>
      </c>
    </row>
    <row r="148" spans="1:137" s="365" customFormat="1" ht="12.75" customHeight="1">
      <c r="A148" s="62"/>
      <c r="B148" s="240"/>
      <c r="C148" s="361" t="s">
        <v>559</v>
      </c>
      <c r="D148" s="361"/>
      <c r="E148" s="240"/>
      <c r="F148" s="240"/>
      <c r="G148" s="372"/>
      <c r="H148" s="372"/>
      <c r="I148" s="372"/>
      <c r="J148" s="372"/>
      <c r="K148" s="372"/>
      <c r="L148" s="372"/>
      <c r="M148" s="372"/>
      <c r="N148" s="372"/>
      <c r="O148" s="372"/>
      <c r="P148" s="372"/>
      <c r="Q148" s="240"/>
      <c r="R148" s="372"/>
      <c r="S148" s="372"/>
      <c r="T148" s="372">
        <f t="shared" ref="T148" ca="1" si="480">T141+T147</f>
        <v>13.444444444444445</v>
      </c>
      <c r="U148" s="372"/>
      <c r="V148" s="372"/>
      <c r="W148" s="372">
        <f t="shared" ref="W148" ca="1" si="481">W141+W147</f>
        <v>30.69444444444445</v>
      </c>
      <c r="X148" s="372"/>
      <c r="Y148" s="372"/>
      <c r="Z148" s="372">
        <f t="shared" ref="Z148" ca="1" si="482">Z141+Z147</f>
        <v>44.19444444444445</v>
      </c>
      <c r="AA148" s="372"/>
      <c r="AB148" s="372"/>
      <c r="AC148" s="372">
        <f t="shared" ref="AC148" ca="1" si="483">AC141+AC147</f>
        <v>53.944444444444429</v>
      </c>
      <c r="AD148" s="372"/>
      <c r="AE148" s="372"/>
      <c r="AF148" s="372">
        <f t="shared" ref="AF148" ca="1" si="484">AF141+AF147</f>
        <v>61.872777777777742</v>
      </c>
      <c r="AG148" s="372"/>
      <c r="AH148" s="372"/>
      <c r="AI148" s="372">
        <f t="shared" ref="AI148" ca="1" si="485">AI141+AI147</f>
        <v>66.901527777777787</v>
      </c>
      <c r="AJ148" s="372"/>
      <c r="AK148" s="372"/>
      <c r="AL148" s="372">
        <f t="shared" ref="AL148" ca="1" si="486">AL141+AL147</f>
        <v>68.034027777777794</v>
      </c>
      <c r="AM148" s="372"/>
      <c r="AN148" s="372"/>
      <c r="AO148" s="372">
        <f t="shared" ref="AO148" ca="1" si="487">AO141+AO147</f>
        <v>65.270277777777778</v>
      </c>
      <c r="AP148" s="372"/>
      <c r="AQ148" s="372"/>
      <c r="AR148" s="372">
        <f t="shared" ref="AR148" ca="1" si="488">AR141+AR147</f>
        <v>60.665188888888991</v>
      </c>
      <c r="AS148" s="372"/>
      <c r="AT148" s="372"/>
      <c r="AU148" s="372">
        <f t="shared" ref="AU148" ca="1" si="489">AU141+AU147</f>
        <v>53.070088888889131</v>
      </c>
      <c r="AV148" s="372"/>
      <c r="AW148" s="372"/>
      <c r="AX148" s="372">
        <f t="shared" ref="AX148" ca="1" si="490">AX141+AX147</f>
        <v>41.42288888888902</v>
      </c>
      <c r="AY148" s="372"/>
      <c r="AZ148" s="372"/>
      <c r="BA148" s="372">
        <f t="shared" ref="BA148" ca="1" si="491">BA141+BA147</f>
        <v>25.723588888888912</v>
      </c>
      <c r="BB148" s="372"/>
      <c r="BC148" s="372"/>
      <c r="BD148" s="372">
        <f t="shared" ref="BD148" ca="1" si="492">BD141+BD147</f>
        <v>8.1092964444442828</v>
      </c>
      <c r="BE148" s="372"/>
      <c r="BF148" s="372"/>
      <c r="BG148" s="372">
        <f t="shared" ref="BG148" ca="1" si="493">BG141+BG147</f>
        <v>-12.614607555555835</v>
      </c>
      <c r="BH148" s="372"/>
      <c r="BI148" s="372"/>
      <c r="BJ148" s="372">
        <f t="shared" ref="BJ148" ca="1" si="494">BJ141+BJ147</f>
        <v>-37.552695555555886</v>
      </c>
      <c r="BK148" s="372"/>
      <c r="BL148" s="372"/>
      <c r="BM148" s="372">
        <f t="shared" ref="BM148" ca="1" si="495">BM141+BM147</f>
        <v>-66.704967555556038</v>
      </c>
      <c r="BN148" s="372"/>
      <c r="BO148" s="372"/>
      <c r="BP148" s="372">
        <f t="shared" ref="BP148" ca="1" si="496">BP141+BP147</f>
        <v>-97.848831697778223</v>
      </c>
      <c r="BQ148" s="372"/>
      <c r="BR148" s="372"/>
      <c r="BS148" s="372">
        <f t="shared" ref="BS148" ca="1" si="497">BS141+BS147</f>
        <v>-132.22669185777812</v>
      </c>
      <c r="BT148" s="372"/>
      <c r="BU148" s="372"/>
      <c r="BV148" s="372">
        <f t="shared" ref="BV148" ca="1" si="498">BV141+BV147</f>
        <v>-170.98730337777812</v>
      </c>
      <c r="BW148" s="372"/>
      <c r="BX148" s="372"/>
      <c r="BY148" s="372">
        <f t="shared" ref="BY148" ca="1" si="499">BY141+BY147</f>
        <v>-214.13066625777788</v>
      </c>
      <c r="BZ148" s="372"/>
      <c r="CA148" s="372"/>
      <c r="CB148" s="372">
        <f t="shared" ref="CB148" ca="1" si="500">CB141+CB147</f>
        <v>-259.34528496568919</v>
      </c>
      <c r="CC148" s="372"/>
      <c r="CD148" s="372"/>
      <c r="CE148" s="372">
        <f t="shared" ref="CE148" ca="1" si="501">CE141+CE147</f>
        <v>-307.92325953208956</v>
      </c>
      <c r="CF148" s="372"/>
      <c r="CG148" s="372"/>
      <c r="CH148" s="372">
        <f t="shared" ref="CH148" ca="1" si="502">CH141+CH147</f>
        <v>-361.05929551288978</v>
      </c>
      <c r="CI148" s="372"/>
      <c r="CJ148" s="372"/>
      <c r="CK148" s="372">
        <f t="shared" ref="CK148" ca="1" si="503">CK141+CK147</f>
        <v>-418.75339290809018</v>
      </c>
      <c r="CL148" s="372"/>
      <c r="CM148" s="372"/>
      <c r="CN148" s="372">
        <f t="shared" ref="CN148" ca="1" si="504">CN141+CN147</f>
        <v>-478.60159636431808</v>
      </c>
      <c r="CO148" s="372"/>
      <c r="CP148" s="372"/>
      <c r="CQ148" s="372">
        <f t="shared" ref="CQ148" ca="1" si="505">CQ141+CQ147</f>
        <v>-541.94768991337412</v>
      </c>
      <c r="CR148" s="372"/>
      <c r="CS148" s="372"/>
      <c r="CT148" s="372">
        <f t="shared" ref="CT148" ca="1" si="506">CT141+CT147</f>
        <v>-610.03416733340657</v>
      </c>
      <c r="CU148" s="372"/>
      <c r="CV148" s="372"/>
      <c r="CW148" s="372">
        <f t="shared" ref="CW148" ca="1" si="507">CW141+CW147</f>
        <v>-682.86102862441476</v>
      </c>
      <c r="CX148" s="372"/>
      <c r="CY148" s="372"/>
      <c r="CZ148" s="372">
        <f t="shared" ref="CZ148" ca="1" si="508">CZ141+CZ147</f>
        <v>-757.92816021889109</v>
      </c>
      <c r="DA148" s="372"/>
      <c r="DB148" s="372"/>
      <c r="DC148" s="372">
        <f t="shared" ref="DC148" ca="1" si="509">DC141+DC147</f>
        <v>-836.63309750990902</v>
      </c>
      <c r="DD148" s="372"/>
      <c r="DE148" s="372"/>
      <c r="DF148" s="372">
        <f t="shared" ref="DF148" ca="1" si="510">DF141+DF147</f>
        <v>-920.2680340267417</v>
      </c>
      <c r="DG148" s="372"/>
      <c r="DH148" s="372"/>
      <c r="DI148" s="372">
        <f t="shared" ref="DI148" ca="1" si="511">DI141+DI147</f>
        <v>-1008.8329697693898</v>
      </c>
      <c r="DJ148" s="372"/>
      <c r="DK148" s="372"/>
      <c r="DL148" s="372">
        <f t="shared" ref="DL148" ca="1" si="512">DL141+DL147</f>
        <v>-1099.7277866276452</v>
      </c>
      <c r="DM148" s="372"/>
      <c r="DN148" s="372"/>
      <c r="DO148" s="372">
        <f t="shared" ref="DO148" ca="1" si="513">DO141+DO147</f>
        <v>-1194.4059214103045</v>
      </c>
      <c r="DP148" s="372"/>
      <c r="DQ148" s="372"/>
      <c r="DR148" s="372">
        <f t="shared" ref="DR148" ca="1" si="514">DR141+DR147</f>
        <v>-1294.2112553878117</v>
      </c>
      <c r="DS148" s="372"/>
      <c r="DT148" s="372"/>
      <c r="DU148" s="372">
        <f t="shared" ref="DU148" ca="1" si="515">DU141+DU147</f>
        <v>-1399.1437885601661</v>
      </c>
      <c r="DV148" s="372"/>
      <c r="DW148" s="372"/>
      <c r="DX148" s="372">
        <f t="shared" ref="DX148" ca="1" si="516">DX141+DX147</f>
        <v>-1506.4993980927516</v>
      </c>
      <c r="DY148" s="372"/>
      <c r="DZ148" s="372"/>
      <c r="EA148" s="372">
        <f t="shared" ref="EA148" ca="1" si="517">EA141+EA147</f>
        <v>-1617.7896582667167</v>
      </c>
      <c r="EB148" s="372"/>
      <c r="EC148" s="372"/>
      <c r="ED148" s="372">
        <f t="shared" ref="ED148" ca="1" si="518">ED141+ED147</f>
        <v>-1734.4122056033232</v>
      </c>
      <c r="EE148" s="372"/>
      <c r="EF148" s="372"/>
      <c r="EG148" s="372">
        <f t="shared" ref="EG148" ca="1" si="519">EG141+EG147</f>
        <v>-1856.3670401025713</v>
      </c>
    </row>
    <row r="149" spans="1:137" ht="12.75" customHeight="1">
      <c r="A149" s="21"/>
      <c r="B149" s="121"/>
      <c r="C149" s="362"/>
      <c r="D149" s="362"/>
      <c r="E149" s="121"/>
      <c r="F149" s="121"/>
      <c r="G149" s="369"/>
      <c r="H149" s="369"/>
      <c r="I149" s="369"/>
      <c r="J149" s="369"/>
      <c r="K149" s="369"/>
      <c r="L149" s="369"/>
      <c r="M149" s="369"/>
      <c r="N149" s="369"/>
      <c r="O149" s="369"/>
      <c r="P149" s="369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1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1"/>
      <c r="BD149" s="121"/>
      <c r="BE149" s="121"/>
      <c r="BF149" s="121"/>
      <c r="BG149" s="121"/>
      <c r="BH149" s="121"/>
      <c r="BI149" s="121"/>
      <c r="BJ149" s="121"/>
      <c r="BK149" s="121"/>
      <c r="BL149" s="121"/>
      <c r="BM149" s="121"/>
      <c r="BN149" s="121"/>
      <c r="BO149" s="121"/>
      <c r="BP149" s="121"/>
      <c r="BQ149" s="121"/>
      <c r="BR149" s="121"/>
      <c r="BS149" s="121"/>
      <c r="BT149" s="121"/>
      <c r="BU149" s="121"/>
      <c r="BV149" s="121"/>
      <c r="BW149" s="121"/>
      <c r="BX149" s="121"/>
      <c r="BY149" s="121"/>
      <c r="BZ149" s="121"/>
      <c r="CA149" s="121"/>
      <c r="CB149" s="121"/>
      <c r="CC149" s="121"/>
      <c r="CD149" s="121"/>
      <c r="CE149" s="121"/>
      <c r="CF149" s="121"/>
      <c r="CG149" s="121"/>
      <c r="CH149" s="121"/>
      <c r="CI149" s="121"/>
      <c r="CJ149" s="121"/>
      <c r="CK149" s="121"/>
      <c r="CL149" s="121"/>
      <c r="CM149" s="121"/>
      <c r="CN149" s="121"/>
      <c r="CO149" s="121"/>
      <c r="CP149" s="121"/>
      <c r="CQ149" s="121"/>
      <c r="CR149" s="121"/>
      <c r="CS149" s="121"/>
      <c r="CT149" s="121"/>
      <c r="CU149" s="121"/>
      <c r="CV149" s="121"/>
      <c r="CW149" s="121"/>
      <c r="CX149" s="121"/>
      <c r="CY149" s="121"/>
      <c r="CZ149" s="121"/>
      <c r="DA149" s="121"/>
      <c r="DB149" s="121"/>
      <c r="DC149" s="121"/>
      <c r="DD149" s="121"/>
      <c r="DE149" s="121"/>
      <c r="DF149" s="121"/>
      <c r="DG149" s="121"/>
      <c r="DH149" s="121"/>
      <c r="DI149" s="121"/>
      <c r="DJ149" s="121"/>
      <c r="DK149" s="121"/>
      <c r="DL149" s="121"/>
      <c r="DM149" s="121"/>
      <c r="DN149" s="121"/>
      <c r="DO149" s="121"/>
      <c r="DP149" s="121"/>
      <c r="DQ149" s="121"/>
      <c r="DR149" s="121"/>
      <c r="DS149" s="121"/>
      <c r="DT149" s="121"/>
      <c r="DU149" s="121"/>
      <c r="DV149" s="121"/>
      <c r="DW149" s="121"/>
      <c r="DX149" s="121"/>
      <c r="DY149" s="121"/>
      <c r="DZ149" s="121"/>
      <c r="EA149" s="121"/>
      <c r="EB149" s="121"/>
      <c r="EC149" s="121"/>
      <c r="ED149" s="121"/>
      <c r="EE149" s="121"/>
      <c r="EF149" s="121"/>
      <c r="EG149" s="121"/>
    </row>
    <row r="150" spans="1:137" ht="12.75" customHeight="1">
      <c r="A150" s="21"/>
      <c r="B150" s="121"/>
      <c r="C150" s="361" t="s">
        <v>560</v>
      </c>
      <c r="D150" s="361"/>
      <c r="E150" s="121"/>
      <c r="F150" s="121"/>
      <c r="G150" s="369"/>
      <c r="H150" s="369"/>
      <c r="I150" s="369"/>
      <c r="J150" s="369"/>
      <c r="K150" s="369"/>
      <c r="L150" s="369"/>
      <c r="M150" s="369"/>
      <c r="N150" s="369"/>
      <c r="O150" s="369"/>
      <c r="P150" s="369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1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1"/>
      <c r="BD150" s="121"/>
      <c r="BE150" s="121"/>
      <c r="BF150" s="121"/>
      <c r="BG150" s="121"/>
      <c r="BH150" s="121"/>
      <c r="BI150" s="121"/>
      <c r="BJ150" s="121"/>
      <c r="BK150" s="121"/>
      <c r="BL150" s="121"/>
      <c r="BM150" s="121"/>
      <c r="BN150" s="121"/>
      <c r="BO150" s="121"/>
      <c r="BP150" s="121"/>
      <c r="BQ150" s="121"/>
      <c r="BR150" s="121"/>
      <c r="BS150" s="121"/>
      <c r="BT150" s="121"/>
      <c r="BU150" s="121"/>
      <c r="BV150" s="121"/>
      <c r="BW150" s="121"/>
      <c r="BX150" s="121"/>
      <c r="BY150" s="121"/>
      <c r="BZ150" s="121"/>
      <c r="CA150" s="121"/>
      <c r="CB150" s="121"/>
      <c r="CC150" s="121"/>
      <c r="CD150" s="121"/>
      <c r="CE150" s="121"/>
      <c r="CF150" s="121"/>
      <c r="CG150" s="121"/>
      <c r="CH150" s="121"/>
      <c r="CI150" s="121"/>
      <c r="CJ150" s="121"/>
      <c r="CK150" s="121"/>
      <c r="CL150" s="121"/>
      <c r="CM150" s="121"/>
      <c r="CN150" s="121"/>
      <c r="CO150" s="121"/>
      <c r="CP150" s="121"/>
      <c r="CQ150" s="121"/>
      <c r="CR150" s="121"/>
      <c r="CS150" s="121"/>
      <c r="CT150" s="121"/>
      <c r="CU150" s="121"/>
      <c r="CV150" s="121"/>
      <c r="CW150" s="121"/>
      <c r="CX150" s="121"/>
      <c r="CY150" s="121"/>
      <c r="CZ150" s="121"/>
      <c r="DA150" s="121"/>
      <c r="DB150" s="121"/>
      <c r="DC150" s="121"/>
      <c r="DD150" s="121"/>
      <c r="DE150" s="121"/>
      <c r="DF150" s="121"/>
      <c r="DG150" s="121"/>
      <c r="DH150" s="121"/>
      <c r="DI150" s="121"/>
      <c r="DJ150" s="121"/>
      <c r="DK150" s="121"/>
      <c r="DL150" s="121"/>
      <c r="DM150" s="121"/>
      <c r="DN150" s="121"/>
      <c r="DO150" s="121"/>
      <c r="DP150" s="121"/>
      <c r="DQ150" s="121"/>
      <c r="DR150" s="121"/>
      <c r="DS150" s="121"/>
      <c r="DT150" s="121"/>
      <c r="DU150" s="121"/>
      <c r="DV150" s="121"/>
      <c r="DW150" s="121"/>
      <c r="DX150" s="121"/>
      <c r="DY150" s="121"/>
      <c r="DZ150" s="121"/>
      <c r="EA150" s="121"/>
      <c r="EB150" s="121"/>
      <c r="EC150" s="121"/>
      <c r="ED150" s="121"/>
      <c r="EE150" s="121"/>
      <c r="EF150" s="121"/>
      <c r="EG150" s="121"/>
    </row>
    <row r="151" spans="1:137" ht="12.75" customHeight="1">
      <c r="A151" s="21"/>
      <c r="B151" s="121"/>
      <c r="C151" s="362" t="s">
        <v>373</v>
      </c>
      <c r="D151" s="362"/>
      <c r="E151" s="121"/>
      <c r="F151" s="121"/>
      <c r="G151" s="369"/>
      <c r="H151" s="369"/>
      <c r="I151" s="369"/>
      <c r="J151" s="369"/>
      <c r="K151" s="369"/>
      <c r="L151" s="369"/>
      <c r="M151" s="369"/>
      <c r="N151" s="369"/>
      <c r="O151" s="369"/>
      <c r="P151" s="369"/>
      <c r="Q151" s="374"/>
      <c r="R151" s="371"/>
      <c r="S151" s="371"/>
      <c r="T151" s="194">
        <f ca="1">SUM(R122:T122)</f>
        <v>50</v>
      </c>
      <c r="U151" s="371"/>
      <c r="V151" s="371"/>
      <c r="W151" s="194">
        <f ca="1">SUM(U122:W122)</f>
        <v>125</v>
      </c>
      <c r="X151" s="371"/>
      <c r="Y151" s="371"/>
      <c r="Z151" s="194">
        <f t="shared" ref="Z151:Z153" ca="1" si="520">SUM(X122:Z122)</f>
        <v>200</v>
      </c>
      <c r="AA151" s="371"/>
      <c r="AB151" s="371"/>
      <c r="AC151" s="194">
        <f t="shared" ref="AC151:AC153" ca="1" si="521">SUM(AA122:AC122)</f>
        <v>275</v>
      </c>
      <c r="AD151" s="371"/>
      <c r="AE151" s="371"/>
      <c r="AF151" s="194">
        <f t="shared" ref="AF151:AF153" ca="1" si="522">SUM(AD122:AF122)</f>
        <v>351.94999999999993</v>
      </c>
      <c r="AG151" s="371"/>
      <c r="AH151" s="371"/>
      <c r="AI151" s="194">
        <f t="shared" ref="AI151:AI153" ca="1" si="523">SUM(AG122:AI122)</f>
        <v>429.87499999999994</v>
      </c>
      <c r="AJ151" s="371"/>
      <c r="AK151" s="371"/>
      <c r="AL151" s="194">
        <f t="shared" ref="AL151:AL153" ca="1" si="524">SUM(AJ122:AL122)</f>
        <v>507.79999999999995</v>
      </c>
      <c r="AM151" s="371"/>
      <c r="AN151" s="371"/>
      <c r="AO151" s="194">
        <f t="shared" ref="AO151:AO153" ca="1" si="525">SUM(AM122:AO122)</f>
        <v>585.72499999999991</v>
      </c>
      <c r="AP151" s="371"/>
      <c r="AQ151" s="371"/>
      <c r="AR151" s="194">
        <f t="shared" ref="AR151:AR153" ca="1" si="526">SUM(AP122:AR122)</f>
        <v>665.72799999999995</v>
      </c>
      <c r="AS151" s="371"/>
      <c r="AT151" s="371"/>
      <c r="AU151" s="194">
        <f t="shared" ref="AU151:AU153" ca="1" si="527">SUM(AS122:AU122)</f>
        <v>746.77000000000021</v>
      </c>
      <c r="AV151" s="371"/>
      <c r="AW151" s="371"/>
      <c r="AX151" s="194">
        <f t="shared" ref="AX151:AX153" ca="1" si="528">SUM(AV122:AX122)</f>
        <v>827.81200000000013</v>
      </c>
      <c r="AY151" s="371"/>
      <c r="AZ151" s="371"/>
      <c r="BA151" s="194">
        <f t="shared" ref="BA151:BA153" ca="1" si="529">SUM(AY122:BA122)</f>
        <v>908.85399999999981</v>
      </c>
      <c r="BB151" s="371"/>
      <c r="BC151" s="371"/>
      <c r="BD151" s="194">
        <f t="shared" ref="BD151:BD153" ca="1" si="530">SUM(BB122:BD122)</f>
        <v>992.05711999999971</v>
      </c>
      <c r="BE151" s="371"/>
      <c r="BF151" s="371"/>
      <c r="BG151" s="194">
        <f t="shared" ref="BG151:BG153" ca="1" si="531">SUM(BE122:BG122)</f>
        <v>1076.3407999999997</v>
      </c>
      <c r="BH151" s="371"/>
      <c r="BI151" s="371"/>
      <c r="BJ151" s="194">
        <f t="shared" ref="BJ151:BJ153" ca="1" si="532">SUM(BH122:BJ122)</f>
        <v>1160.6244799999995</v>
      </c>
      <c r="BK151" s="371"/>
      <c r="BL151" s="371"/>
      <c r="BM151" s="194">
        <f t="shared" ref="BM151:BM153" ca="1" si="533">SUM(BK122:BM122)</f>
        <v>1244.9081599999993</v>
      </c>
      <c r="BN151" s="371"/>
      <c r="BO151" s="371"/>
      <c r="BP151" s="194">
        <f t="shared" ref="BP151:BP153" ca="1" si="534">SUM(BN122:BP122)</f>
        <v>1331.4394047999992</v>
      </c>
      <c r="BQ151" s="371"/>
      <c r="BR151" s="371"/>
      <c r="BS151" s="194">
        <f t="shared" ref="BS151:BS153" ca="1" si="535">SUM(BQ122:BS122)</f>
        <v>1419.0944319999992</v>
      </c>
      <c r="BT151" s="371"/>
      <c r="BU151" s="371"/>
      <c r="BV151" s="194">
        <f t="shared" ref="BV151:BV153" ca="1" si="536">SUM(BT122:BV122)</f>
        <v>1506.7494591999991</v>
      </c>
      <c r="BW151" s="371"/>
      <c r="BX151" s="371"/>
      <c r="BY151" s="194">
        <f t="shared" ref="BY151:BY153" ca="1" si="537">SUM(BW122:BY122)</f>
        <v>1594.4044863999993</v>
      </c>
      <c r="BZ151" s="371"/>
      <c r="CA151" s="371"/>
      <c r="CB151" s="194">
        <f t="shared" ref="CB151:CB153" ca="1" si="538">SUM(BZ122:CB122)</f>
        <v>1684.396980991999</v>
      </c>
      <c r="CC151" s="371"/>
      <c r="CD151" s="371"/>
      <c r="CE151" s="194">
        <f t="shared" ref="CE151:CE153" ca="1" si="539">SUM(CC122:CE122)</f>
        <v>1775.5582092799987</v>
      </c>
      <c r="CF151" s="371"/>
      <c r="CG151" s="371"/>
      <c r="CH151" s="194">
        <f t="shared" ref="CH151:CH153" ca="1" si="540">SUM(CF122:CH122)</f>
        <v>1866.7194375679983</v>
      </c>
      <c r="CI151" s="371"/>
      <c r="CJ151" s="371"/>
      <c r="CK151" s="194">
        <f t="shared" ref="CK151:CK153" ca="1" si="541">SUM(CI122:CK122)</f>
        <v>1957.8806658559979</v>
      </c>
      <c r="CL151" s="371"/>
      <c r="CM151" s="371"/>
      <c r="CN151" s="194">
        <f t="shared" ref="CN151:CN153" ca="1" si="542">SUM(CL122:CN122)</f>
        <v>2051.4728602316773</v>
      </c>
      <c r="CO151" s="371"/>
      <c r="CP151" s="371"/>
      <c r="CQ151" s="194">
        <f t="shared" ref="CQ151:CQ153" ca="1" si="543">SUM(CO122:CQ122)</f>
        <v>2146.2805376511969</v>
      </c>
      <c r="CR151" s="371"/>
      <c r="CS151" s="371"/>
      <c r="CT151" s="194">
        <f t="shared" ref="CT151:CT153" ca="1" si="544">SUM(CR122:CT122)</f>
        <v>2241.0882150707166</v>
      </c>
      <c r="CU151" s="371"/>
      <c r="CV151" s="371"/>
      <c r="CW151" s="194">
        <f t="shared" ref="CW151:CW153" ca="1" si="545">SUM(CU122:CW122)</f>
        <v>2335.8958924902358</v>
      </c>
      <c r="CX151" s="371"/>
      <c r="CY151" s="371"/>
      <c r="CZ151" s="194">
        <f t="shared" ref="CZ151:CZ153" ca="1" si="546">SUM(CX122:CZ122)</f>
        <v>2433.2317746409435</v>
      </c>
      <c r="DA151" s="371"/>
      <c r="DB151" s="371"/>
      <c r="DC151" s="194">
        <f t="shared" ref="DC151:DC153" ca="1" si="547">SUM(DA122:DC122)</f>
        <v>2531.8317591572441</v>
      </c>
      <c r="DD151" s="371"/>
      <c r="DE151" s="371"/>
      <c r="DF151" s="194">
        <f t="shared" ref="DF151:DF153" ca="1" si="548">SUM(DD122:DF122)</f>
        <v>2630.431743673545</v>
      </c>
      <c r="DG151" s="371"/>
      <c r="DH151" s="371"/>
      <c r="DI151" s="194">
        <f t="shared" ref="DI151:DI153" ca="1" si="549">SUM(DG122:DI122)</f>
        <v>2729.0317281898456</v>
      </c>
      <c r="DJ151" s="371"/>
      <c r="DK151" s="371"/>
      <c r="DL151" s="194">
        <f t="shared" ref="DL151:DL153" ca="1" si="550">SUM(DJ122:DL122)</f>
        <v>2830.2610456265811</v>
      </c>
      <c r="DM151" s="371"/>
      <c r="DN151" s="371"/>
      <c r="DO151" s="194">
        <f t="shared" ref="DO151:DO153" ca="1" si="551">SUM(DM122:DO122)</f>
        <v>2932.8050295235334</v>
      </c>
      <c r="DP151" s="371"/>
      <c r="DQ151" s="371"/>
      <c r="DR151" s="194">
        <f t="shared" ref="DR151:DR153" ca="1" si="552">SUM(DP122:DR122)</f>
        <v>3035.3490134204858</v>
      </c>
      <c r="DS151" s="371"/>
      <c r="DT151" s="371"/>
      <c r="DU151" s="194">
        <f t="shared" ref="DU151:DU153" ca="1" si="553">SUM(DS122:DU122)</f>
        <v>3137.8929973174381</v>
      </c>
      <c r="DV151" s="371"/>
      <c r="DW151" s="371"/>
      <c r="DX151" s="194">
        <f t="shared" ref="DX151:DX153" ca="1" si="554">SUM(DV122:DX122)</f>
        <v>3243.1714874516429</v>
      </c>
      <c r="DY151" s="371"/>
      <c r="DZ151" s="371"/>
      <c r="EA151" s="194">
        <f t="shared" ref="EA151:EA153" ca="1" si="555">SUM(DY122:EA122)</f>
        <v>3349.8172307044742</v>
      </c>
      <c r="EB151" s="371"/>
      <c r="EC151" s="371"/>
      <c r="ED151" s="194">
        <f t="shared" ref="ED151:ED153" ca="1" si="556">SUM(EB122:ED122)</f>
        <v>3456.4629739573047</v>
      </c>
      <c r="EE151" s="371"/>
      <c r="EF151" s="371"/>
      <c r="EG151" s="194">
        <f ca="1">SUM(EE122:EG122)</f>
        <v>3563.1087172101361</v>
      </c>
    </row>
    <row r="152" spans="1:137" ht="12.75" customHeight="1">
      <c r="A152" s="21"/>
      <c r="B152" s="121"/>
      <c r="C152" s="362" t="s">
        <v>374</v>
      </c>
      <c r="D152" s="362"/>
      <c r="E152" s="121"/>
      <c r="F152" s="121"/>
      <c r="G152" s="369"/>
      <c r="H152" s="369"/>
      <c r="I152" s="369"/>
      <c r="J152" s="369"/>
      <c r="K152" s="369"/>
      <c r="L152" s="369"/>
      <c r="M152" s="369"/>
      <c r="N152" s="369"/>
      <c r="O152" s="369"/>
      <c r="P152" s="369"/>
      <c r="R152" s="371"/>
      <c r="S152" s="371"/>
      <c r="T152" s="194">
        <f ca="1">SUM(R123:T123)</f>
        <v>0</v>
      </c>
      <c r="U152" s="371"/>
      <c r="V152" s="371"/>
      <c r="W152" s="194">
        <f ca="1">SUM(U123:W123)</f>
        <v>0</v>
      </c>
      <c r="X152" s="371"/>
      <c r="Y152" s="371"/>
      <c r="Z152" s="194">
        <f t="shared" ca="1" si="520"/>
        <v>0</v>
      </c>
      <c r="AA152" s="371"/>
      <c r="AB152" s="371"/>
      <c r="AC152" s="194">
        <f t="shared" ca="1" si="521"/>
        <v>0</v>
      </c>
      <c r="AD152" s="371"/>
      <c r="AE152" s="371"/>
      <c r="AF152" s="194">
        <f t="shared" ca="1" si="522"/>
        <v>0</v>
      </c>
      <c r="AG152" s="371"/>
      <c r="AH152" s="371"/>
      <c r="AI152" s="194">
        <f t="shared" ca="1" si="523"/>
        <v>0</v>
      </c>
      <c r="AJ152" s="371"/>
      <c r="AK152" s="371"/>
      <c r="AL152" s="194">
        <f t="shared" ca="1" si="524"/>
        <v>0</v>
      </c>
      <c r="AM152" s="371"/>
      <c r="AN152" s="371"/>
      <c r="AO152" s="194">
        <f t="shared" ca="1" si="525"/>
        <v>0</v>
      </c>
      <c r="AP152" s="371"/>
      <c r="AQ152" s="371"/>
      <c r="AR152" s="194">
        <f t="shared" ca="1" si="526"/>
        <v>0</v>
      </c>
      <c r="AS152" s="371"/>
      <c r="AT152" s="371"/>
      <c r="AU152" s="194">
        <f t="shared" ca="1" si="527"/>
        <v>0</v>
      </c>
      <c r="AV152" s="371"/>
      <c r="AW152" s="371"/>
      <c r="AX152" s="194">
        <f t="shared" ca="1" si="528"/>
        <v>0</v>
      </c>
      <c r="AY152" s="371"/>
      <c r="AZ152" s="371"/>
      <c r="BA152" s="194">
        <f t="shared" ca="1" si="529"/>
        <v>0</v>
      </c>
      <c r="BB152" s="371"/>
      <c r="BC152" s="371"/>
      <c r="BD152" s="194">
        <f t="shared" ca="1" si="530"/>
        <v>0</v>
      </c>
      <c r="BE152" s="371"/>
      <c r="BF152" s="371"/>
      <c r="BG152" s="194">
        <f t="shared" ca="1" si="531"/>
        <v>0</v>
      </c>
      <c r="BH152" s="371"/>
      <c r="BI152" s="371"/>
      <c r="BJ152" s="194">
        <f t="shared" ca="1" si="532"/>
        <v>0</v>
      </c>
      <c r="BK152" s="371"/>
      <c r="BL152" s="371"/>
      <c r="BM152" s="194">
        <f t="shared" ca="1" si="533"/>
        <v>0</v>
      </c>
      <c r="BN152" s="371"/>
      <c r="BO152" s="371"/>
      <c r="BP152" s="194">
        <f t="shared" ca="1" si="534"/>
        <v>0</v>
      </c>
      <c r="BQ152" s="371"/>
      <c r="BR152" s="371"/>
      <c r="BS152" s="194">
        <f t="shared" ca="1" si="535"/>
        <v>0</v>
      </c>
      <c r="BT152" s="371"/>
      <c r="BU152" s="371"/>
      <c r="BV152" s="194">
        <f t="shared" ca="1" si="536"/>
        <v>0</v>
      </c>
      <c r="BW152" s="371"/>
      <c r="BX152" s="371"/>
      <c r="BY152" s="194">
        <f t="shared" ca="1" si="537"/>
        <v>0</v>
      </c>
      <c r="BZ152" s="371"/>
      <c r="CA152" s="371"/>
      <c r="CB152" s="194">
        <f t="shared" ca="1" si="538"/>
        <v>0</v>
      </c>
      <c r="CC152" s="371"/>
      <c r="CD152" s="371"/>
      <c r="CE152" s="194">
        <f t="shared" ca="1" si="539"/>
        <v>0</v>
      </c>
      <c r="CF152" s="371"/>
      <c r="CG152" s="371"/>
      <c r="CH152" s="194">
        <f t="shared" ca="1" si="540"/>
        <v>0</v>
      </c>
      <c r="CI152" s="371"/>
      <c r="CJ152" s="371"/>
      <c r="CK152" s="194">
        <f t="shared" ca="1" si="541"/>
        <v>0</v>
      </c>
      <c r="CL152" s="371"/>
      <c r="CM152" s="371"/>
      <c r="CN152" s="194">
        <f t="shared" ca="1" si="542"/>
        <v>0</v>
      </c>
      <c r="CO152" s="371"/>
      <c r="CP152" s="371"/>
      <c r="CQ152" s="194">
        <f t="shared" ca="1" si="543"/>
        <v>0</v>
      </c>
      <c r="CR152" s="371"/>
      <c r="CS152" s="371"/>
      <c r="CT152" s="194">
        <f t="shared" ca="1" si="544"/>
        <v>0</v>
      </c>
      <c r="CU152" s="371"/>
      <c r="CV152" s="371"/>
      <c r="CW152" s="194">
        <f t="shared" ca="1" si="545"/>
        <v>0</v>
      </c>
      <c r="CX152" s="371"/>
      <c r="CY152" s="371"/>
      <c r="CZ152" s="194">
        <f t="shared" ca="1" si="546"/>
        <v>0</v>
      </c>
      <c r="DA152" s="371"/>
      <c r="DB152" s="371"/>
      <c r="DC152" s="194">
        <f t="shared" ca="1" si="547"/>
        <v>0</v>
      </c>
      <c r="DD152" s="371"/>
      <c r="DE152" s="371"/>
      <c r="DF152" s="194">
        <f t="shared" ca="1" si="548"/>
        <v>0</v>
      </c>
      <c r="DG152" s="371"/>
      <c r="DH152" s="371"/>
      <c r="DI152" s="194">
        <f t="shared" ca="1" si="549"/>
        <v>0</v>
      </c>
      <c r="DJ152" s="371"/>
      <c r="DK152" s="371"/>
      <c r="DL152" s="194">
        <f t="shared" ca="1" si="550"/>
        <v>0</v>
      </c>
      <c r="DM152" s="371"/>
      <c r="DN152" s="371"/>
      <c r="DO152" s="194">
        <f t="shared" ca="1" si="551"/>
        <v>0</v>
      </c>
      <c r="DP152" s="371"/>
      <c r="DQ152" s="371"/>
      <c r="DR152" s="194">
        <f t="shared" ca="1" si="552"/>
        <v>0</v>
      </c>
      <c r="DS152" s="371"/>
      <c r="DT152" s="371"/>
      <c r="DU152" s="194">
        <f t="shared" ca="1" si="553"/>
        <v>0</v>
      </c>
      <c r="DV152" s="371"/>
      <c r="DW152" s="371"/>
      <c r="DX152" s="194">
        <f t="shared" ca="1" si="554"/>
        <v>0</v>
      </c>
      <c r="DY152" s="371"/>
      <c r="DZ152" s="371"/>
      <c r="EA152" s="194">
        <f t="shared" ca="1" si="555"/>
        <v>0</v>
      </c>
      <c r="EB152" s="371"/>
      <c r="EC152" s="371"/>
      <c r="ED152" s="194">
        <f t="shared" ca="1" si="556"/>
        <v>0</v>
      </c>
      <c r="EE152" s="371"/>
      <c r="EF152" s="371"/>
      <c r="EG152" s="194">
        <f t="shared" ref="EG152:EG153" ca="1" si="557">SUM(EE123:EG123)</f>
        <v>0</v>
      </c>
    </row>
    <row r="153" spans="1:137" ht="12.75" customHeight="1">
      <c r="A153" s="21"/>
      <c r="B153" s="121"/>
      <c r="C153" s="362" t="s">
        <v>375</v>
      </c>
      <c r="D153" s="362"/>
      <c r="E153" s="121"/>
      <c r="F153" s="121"/>
      <c r="G153" s="369"/>
      <c r="H153" s="369"/>
      <c r="I153" s="369"/>
      <c r="J153" s="369"/>
      <c r="K153" s="369"/>
      <c r="L153" s="369"/>
      <c r="M153" s="369"/>
      <c r="N153" s="369"/>
      <c r="O153" s="369"/>
      <c r="P153" s="369"/>
      <c r="Q153" s="121"/>
      <c r="R153" s="370"/>
      <c r="S153" s="370"/>
      <c r="T153" s="194">
        <f ca="1">SUM(R124:T124)</f>
        <v>-36.555555555555557</v>
      </c>
      <c r="U153" s="370"/>
      <c r="V153" s="370"/>
      <c r="W153" s="194">
        <f ca="1">SUM(U124:W124)</f>
        <v>-94.305555555555571</v>
      </c>
      <c r="X153" s="370"/>
      <c r="Y153" s="370"/>
      <c r="Z153" s="194">
        <f t="shared" ca="1" si="520"/>
        <v>-155.80555555555557</v>
      </c>
      <c r="AA153" s="370"/>
      <c r="AB153" s="370"/>
      <c r="AC153" s="194">
        <f t="shared" ca="1" si="521"/>
        <v>-221.05555555555554</v>
      </c>
      <c r="AD153" s="370"/>
      <c r="AE153" s="370"/>
      <c r="AF153" s="194">
        <f t="shared" ca="1" si="522"/>
        <v>-290.07722222222219</v>
      </c>
      <c r="AG153" s="370"/>
      <c r="AH153" s="370"/>
      <c r="AI153" s="194">
        <f t="shared" ca="1" si="523"/>
        <v>-362.9734722222222</v>
      </c>
      <c r="AJ153" s="370"/>
      <c r="AK153" s="370"/>
      <c r="AL153" s="194">
        <f t="shared" ca="1" si="524"/>
        <v>-439.76597222222222</v>
      </c>
      <c r="AM153" s="370"/>
      <c r="AN153" s="370"/>
      <c r="AO153" s="194">
        <f t="shared" ca="1" si="525"/>
        <v>-520.45472222222213</v>
      </c>
      <c r="AP153" s="370"/>
      <c r="AQ153" s="370"/>
      <c r="AR153" s="194">
        <f t="shared" ca="1" si="526"/>
        <v>-605.06281111111105</v>
      </c>
      <c r="AS153" s="370"/>
      <c r="AT153" s="370"/>
      <c r="AU153" s="194">
        <f t="shared" ca="1" si="527"/>
        <v>-693.69991111111096</v>
      </c>
      <c r="AV153" s="370"/>
      <c r="AW153" s="370"/>
      <c r="AX153" s="194">
        <f t="shared" ca="1" si="528"/>
        <v>-786.38911111111099</v>
      </c>
      <c r="AY153" s="370"/>
      <c r="AZ153" s="370"/>
      <c r="BA153" s="194">
        <f t="shared" ca="1" si="529"/>
        <v>-883.13041111111102</v>
      </c>
      <c r="BB153" s="370"/>
      <c r="BC153" s="370"/>
      <c r="BD153" s="194">
        <f t="shared" ca="1" si="530"/>
        <v>-983.94782355555549</v>
      </c>
      <c r="BE153" s="370"/>
      <c r="BF153" s="370"/>
      <c r="BG153" s="194">
        <f t="shared" ca="1" si="531"/>
        <v>-1088.9554075555554</v>
      </c>
      <c r="BH153" s="370"/>
      <c r="BI153" s="370"/>
      <c r="BJ153" s="194">
        <f t="shared" ca="1" si="532"/>
        <v>-1198.1771755555553</v>
      </c>
      <c r="BK153" s="370"/>
      <c r="BL153" s="370"/>
      <c r="BM153" s="194">
        <f t="shared" ca="1" si="533"/>
        <v>-1311.6131275555554</v>
      </c>
      <c r="BN153" s="370"/>
      <c r="BO153" s="370"/>
      <c r="BP153" s="194">
        <f t="shared" ca="1" si="534"/>
        <v>-1429.2882364977775</v>
      </c>
      <c r="BQ153" s="370"/>
      <c r="BR153" s="370"/>
      <c r="BS153" s="194">
        <f t="shared" ca="1" si="535"/>
        <v>-1551.3211238577774</v>
      </c>
      <c r="BT153" s="370"/>
      <c r="BU153" s="370"/>
      <c r="BV153" s="194">
        <f t="shared" ca="1" si="536"/>
        <v>-1677.7367625777774</v>
      </c>
      <c r="BW153" s="370"/>
      <c r="BX153" s="370"/>
      <c r="BY153" s="194">
        <f t="shared" ca="1" si="537"/>
        <v>-1808.535152657777</v>
      </c>
      <c r="BZ153" s="370"/>
      <c r="CA153" s="370"/>
      <c r="CB153" s="194">
        <f t="shared" ca="1" si="538"/>
        <v>-1943.7422659576882</v>
      </c>
      <c r="CC153" s="370"/>
      <c r="CD153" s="370"/>
      <c r="CE153" s="194">
        <f t="shared" ca="1" si="539"/>
        <v>-2083.4814688120882</v>
      </c>
      <c r="CF153" s="370"/>
      <c r="CG153" s="370"/>
      <c r="CH153" s="194">
        <f t="shared" ca="1" si="540"/>
        <v>-2227.7787330808878</v>
      </c>
      <c r="CI153" s="370"/>
      <c r="CJ153" s="370"/>
      <c r="CK153" s="194">
        <f t="shared" ca="1" si="541"/>
        <v>-2376.634058764088</v>
      </c>
      <c r="CL153" s="370"/>
      <c r="CM153" s="370"/>
      <c r="CN153" s="194">
        <f t="shared" ca="1" si="542"/>
        <v>-2530.0744565959953</v>
      </c>
      <c r="CO153" s="370"/>
      <c r="CP153" s="370"/>
      <c r="CQ153" s="194">
        <f t="shared" ca="1" si="543"/>
        <v>-2688.2282275645712</v>
      </c>
      <c r="CR153" s="370"/>
      <c r="CS153" s="370"/>
      <c r="CT153" s="194">
        <f t="shared" ca="1" si="544"/>
        <v>-2851.1223824041231</v>
      </c>
      <c r="CU153" s="370"/>
      <c r="CV153" s="370"/>
      <c r="CW153" s="194">
        <f t="shared" ca="1" si="545"/>
        <v>-3018.756921114651</v>
      </c>
      <c r="CX153" s="370"/>
      <c r="CY153" s="370"/>
      <c r="CZ153" s="194">
        <f t="shared" ca="1" si="546"/>
        <v>-3191.1599348598347</v>
      </c>
      <c r="DA153" s="370"/>
      <c r="DB153" s="370"/>
      <c r="DC153" s="194">
        <f t="shared" ca="1" si="547"/>
        <v>-3368.4648566671531</v>
      </c>
      <c r="DD153" s="370"/>
      <c r="DE153" s="370"/>
      <c r="DF153" s="194">
        <f t="shared" ca="1" si="548"/>
        <v>-3550.6997777002866</v>
      </c>
      <c r="DG153" s="370"/>
      <c r="DH153" s="370"/>
      <c r="DI153" s="194">
        <f t="shared" ca="1" si="549"/>
        <v>-3737.8646979592354</v>
      </c>
      <c r="DJ153" s="370"/>
      <c r="DK153" s="370"/>
      <c r="DL153" s="194">
        <f t="shared" ca="1" si="550"/>
        <v>-3929.9888322542265</v>
      </c>
      <c r="DM153" s="370"/>
      <c r="DN153" s="370"/>
      <c r="DO153" s="194">
        <f t="shared" ca="1" si="551"/>
        <v>-4127.2109509338379</v>
      </c>
      <c r="DP153" s="370"/>
      <c r="DQ153" s="370"/>
      <c r="DR153" s="194">
        <f t="shared" ca="1" si="552"/>
        <v>-4329.5602688082981</v>
      </c>
      <c r="DS153" s="370"/>
      <c r="DT153" s="370"/>
      <c r="DU153" s="194">
        <f t="shared" ca="1" si="553"/>
        <v>-4537.0367858776044</v>
      </c>
      <c r="DV153" s="370"/>
      <c r="DW153" s="370"/>
      <c r="DX153" s="194">
        <f t="shared" ca="1" si="554"/>
        <v>-4749.670885544394</v>
      </c>
      <c r="DY153" s="370"/>
      <c r="DZ153" s="370"/>
      <c r="EA153" s="194">
        <f t="shared" ca="1" si="555"/>
        <v>-4967.6068889711905</v>
      </c>
      <c r="EB153" s="370"/>
      <c r="EC153" s="370"/>
      <c r="ED153" s="194">
        <f t="shared" ca="1" si="556"/>
        <v>-5190.8751795606286</v>
      </c>
      <c r="EE153" s="370"/>
      <c r="EF153" s="370"/>
      <c r="EG153" s="194">
        <f t="shared" ca="1" si="557"/>
        <v>-5419.4757573127072</v>
      </c>
    </row>
    <row r="154" spans="1:137" ht="12.75" customHeight="1">
      <c r="A154" s="21"/>
      <c r="B154" s="121"/>
      <c r="C154" s="361" t="s">
        <v>561</v>
      </c>
      <c r="D154" s="361"/>
      <c r="E154" s="121"/>
      <c r="F154" s="121"/>
      <c r="G154" s="372"/>
      <c r="H154" s="372"/>
      <c r="I154" s="372"/>
      <c r="J154" s="372"/>
      <c r="K154" s="372"/>
      <c r="L154" s="372"/>
      <c r="M154" s="372"/>
      <c r="N154" s="372"/>
      <c r="O154" s="372"/>
      <c r="P154" s="372"/>
      <c r="Q154" s="121"/>
      <c r="R154" s="373"/>
      <c r="S154" s="373"/>
      <c r="T154" s="373">
        <f t="shared" ref="T154" ca="1" si="558">T151+T152+T153</f>
        <v>13.444444444444443</v>
      </c>
      <c r="U154" s="373"/>
      <c r="V154" s="373"/>
      <c r="W154" s="373">
        <f t="shared" ref="W154" ca="1" si="559">W151+W152+W153</f>
        <v>30.694444444444429</v>
      </c>
      <c r="X154" s="373"/>
      <c r="Y154" s="373"/>
      <c r="Z154" s="373">
        <f t="shared" ref="Z154" ca="1" si="560">Z151+Z152+Z153</f>
        <v>44.194444444444429</v>
      </c>
      <c r="AA154" s="373"/>
      <c r="AB154" s="373"/>
      <c r="AC154" s="373">
        <f t="shared" ref="AC154:CK154" ca="1" si="561">AC151+AC152+AC153</f>
        <v>53.944444444444457</v>
      </c>
      <c r="AD154" s="373"/>
      <c r="AE154" s="373"/>
      <c r="AF154" s="373">
        <f t="shared" ref="AF154" ca="1" si="562">AF151+AF152+AF153</f>
        <v>61.872777777777742</v>
      </c>
      <c r="AG154" s="373"/>
      <c r="AH154" s="373"/>
      <c r="AI154" s="373">
        <f t="shared" ca="1" si="561"/>
        <v>66.901527777777744</v>
      </c>
      <c r="AJ154" s="373"/>
      <c r="AK154" s="373"/>
      <c r="AL154" s="373">
        <f t="shared" ref="AL154" ca="1" si="563">AL151+AL152+AL153</f>
        <v>68.034027777777737</v>
      </c>
      <c r="AM154" s="373"/>
      <c r="AN154" s="373"/>
      <c r="AO154" s="373">
        <f t="shared" ca="1" si="561"/>
        <v>65.270277777777778</v>
      </c>
      <c r="AP154" s="373"/>
      <c r="AQ154" s="373"/>
      <c r="AR154" s="373">
        <f t="shared" ref="AR154" ca="1" si="564">AR151+AR152+AR153</f>
        <v>60.665188888888906</v>
      </c>
      <c r="AS154" s="373"/>
      <c r="AT154" s="373"/>
      <c r="AU154" s="373">
        <f t="shared" ca="1" si="561"/>
        <v>53.070088888889245</v>
      </c>
      <c r="AV154" s="373"/>
      <c r="AW154" s="373"/>
      <c r="AX154" s="373">
        <f t="shared" ref="AX154" ca="1" si="565">AX151+AX152+AX153</f>
        <v>41.422888888889133</v>
      </c>
      <c r="AY154" s="373"/>
      <c r="AZ154" s="373"/>
      <c r="BA154" s="373">
        <f t="shared" ca="1" si="561"/>
        <v>25.723588888888798</v>
      </c>
      <c r="BB154" s="373"/>
      <c r="BC154" s="373"/>
      <c r="BD154" s="373">
        <f t="shared" ref="BD154" ca="1" si="566">BD151+BD152+BD153</f>
        <v>8.1092964444442259</v>
      </c>
      <c r="BE154" s="373"/>
      <c r="BF154" s="373"/>
      <c r="BG154" s="373">
        <f t="shared" ca="1" si="561"/>
        <v>-12.614607555555722</v>
      </c>
      <c r="BH154" s="373"/>
      <c r="BI154" s="373"/>
      <c r="BJ154" s="373">
        <f t="shared" ref="BJ154" ca="1" si="567">BJ151+BJ152+BJ153</f>
        <v>-37.552695555555829</v>
      </c>
      <c r="BK154" s="373"/>
      <c r="BL154" s="373"/>
      <c r="BM154" s="373">
        <f t="shared" ca="1" si="561"/>
        <v>-66.704967555556095</v>
      </c>
      <c r="BN154" s="373"/>
      <c r="BO154" s="373"/>
      <c r="BP154" s="373">
        <f t="shared" ref="BP154" ca="1" si="568">BP151+BP152+BP153</f>
        <v>-97.848831697778223</v>
      </c>
      <c r="BQ154" s="373"/>
      <c r="BR154" s="373"/>
      <c r="BS154" s="373">
        <f t="shared" ca="1" si="561"/>
        <v>-132.22669185777818</v>
      </c>
      <c r="BT154" s="373"/>
      <c r="BU154" s="373"/>
      <c r="BV154" s="373">
        <f t="shared" ref="BV154" ca="1" si="569">BV151+BV152+BV153</f>
        <v>-170.98730337777829</v>
      </c>
      <c r="BW154" s="373"/>
      <c r="BX154" s="373"/>
      <c r="BY154" s="373">
        <f t="shared" ca="1" si="561"/>
        <v>-214.13066625777765</v>
      </c>
      <c r="BZ154" s="373"/>
      <c r="CA154" s="373"/>
      <c r="CB154" s="373">
        <f t="shared" ref="CB154" ca="1" si="570">CB151+CB152+CB153</f>
        <v>-259.34528496568919</v>
      </c>
      <c r="CC154" s="373"/>
      <c r="CD154" s="373"/>
      <c r="CE154" s="373">
        <f t="shared" ca="1" si="561"/>
        <v>-307.92325953208956</v>
      </c>
      <c r="CF154" s="373"/>
      <c r="CG154" s="373"/>
      <c r="CH154" s="373">
        <f t="shared" ref="CH154" ca="1" si="571">CH151+CH152+CH153</f>
        <v>-361.05929551288955</v>
      </c>
      <c r="CI154" s="373"/>
      <c r="CJ154" s="373"/>
      <c r="CK154" s="373">
        <f t="shared" ca="1" si="561"/>
        <v>-418.75339290809006</v>
      </c>
      <c r="CL154" s="373"/>
      <c r="CM154" s="373"/>
      <c r="CN154" s="373">
        <f t="shared" ref="CN154" ca="1" si="572">CN151+CN152+CN153</f>
        <v>-478.60159636431808</v>
      </c>
      <c r="CO154" s="373"/>
      <c r="CP154" s="373"/>
      <c r="CQ154" s="373">
        <f t="shared" ref="CQ154:EG154" ca="1" si="573">CQ151+CQ152+CQ153</f>
        <v>-541.94768991337423</v>
      </c>
      <c r="CR154" s="373"/>
      <c r="CS154" s="373"/>
      <c r="CT154" s="373">
        <f t="shared" ref="CT154" ca="1" si="574">CT151+CT152+CT153</f>
        <v>-610.03416733340646</v>
      </c>
      <c r="CU154" s="373"/>
      <c r="CV154" s="373"/>
      <c r="CW154" s="373">
        <f t="shared" ca="1" si="573"/>
        <v>-682.86102862441521</v>
      </c>
      <c r="CX154" s="373"/>
      <c r="CY154" s="373"/>
      <c r="CZ154" s="373">
        <f t="shared" ref="CZ154" ca="1" si="575">CZ151+CZ152+CZ153</f>
        <v>-757.92816021889121</v>
      </c>
      <c r="DA154" s="373"/>
      <c r="DB154" s="373"/>
      <c r="DC154" s="373">
        <f t="shared" ca="1" si="573"/>
        <v>-836.63309750990902</v>
      </c>
      <c r="DD154" s="373"/>
      <c r="DE154" s="373"/>
      <c r="DF154" s="373">
        <f t="shared" ref="DF154" ca="1" si="576">DF151+DF152+DF153</f>
        <v>-920.26803402674159</v>
      </c>
      <c r="DG154" s="373"/>
      <c r="DH154" s="373"/>
      <c r="DI154" s="373">
        <f t="shared" ca="1" si="573"/>
        <v>-1008.8329697693898</v>
      </c>
      <c r="DJ154" s="373"/>
      <c r="DK154" s="373"/>
      <c r="DL154" s="373">
        <f t="shared" ref="DL154" ca="1" si="577">DL151+DL152+DL153</f>
        <v>-1099.7277866276454</v>
      </c>
      <c r="DM154" s="373"/>
      <c r="DN154" s="373"/>
      <c r="DO154" s="373">
        <f t="shared" ca="1" si="573"/>
        <v>-1194.4059214103045</v>
      </c>
      <c r="DP154" s="373"/>
      <c r="DQ154" s="373"/>
      <c r="DR154" s="373">
        <f t="shared" ref="DR154" ca="1" si="578">DR151+DR152+DR153</f>
        <v>-1294.2112553878123</v>
      </c>
      <c r="DS154" s="373"/>
      <c r="DT154" s="373"/>
      <c r="DU154" s="373">
        <f t="shared" ca="1" si="573"/>
        <v>-1399.1437885601663</v>
      </c>
      <c r="DV154" s="373"/>
      <c r="DW154" s="373"/>
      <c r="DX154" s="373">
        <f t="shared" ref="DX154" ca="1" si="579">DX151+DX152+DX153</f>
        <v>-1506.4993980927511</v>
      </c>
      <c r="DY154" s="373"/>
      <c r="DZ154" s="373"/>
      <c r="EA154" s="373">
        <f t="shared" ca="1" si="573"/>
        <v>-1617.7896582667163</v>
      </c>
      <c r="EB154" s="373"/>
      <c r="EC154" s="373"/>
      <c r="ED154" s="373">
        <f t="shared" ref="ED154" ca="1" si="580">ED151+ED152+ED153</f>
        <v>-1734.4122056033239</v>
      </c>
      <c r="EE154" s="373"/>
      <c r="EF154" s="373"/>
      <c r="EG154" s="373">
        <f t="shared" ca="1" si="573"/>
        <v>-1856.3670401025711</v>
      </c>
    </row>
    <row r="155" spans="1:137" ht="12.75" customHeight="1">
      <c r="A155" s="21"/>
      <c r="B155" s="121"/>
      <c r="C155" s="363"/>
      <c r="D155" s="363"/>
      <c r="E155" s="121"/>
      <c r="F155" s="121"/>
      <c r="G155" s="369"/>
      <c r="H155" s="369"/>
      <c r="I155" s="369"/>
      <c r="J155" s="369"/>
      <c r="K155" s="369"/>
      <c r="L155" s="369"/>
      <c r="M155" s="369"/>
      <c r="N155" s="369"/>
      <c r="O155" s="369"/>
      <c r="P155" s="369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1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1"/>
      <c r="BD155" s="121"/>
      <c r="BE155" s="121"/>
      <c r="BF155" s="121"/>
      <c r="BG155" s="121"/>
      <c r="BH155" s="121"/>
      <c r="BI155" s="121"/>
      <c r="BJ155" s="121"/>
      <c r="BK155" s="121"/>
      <c r="BL155" s="121"/>
      <c r="BM155" s="121"/>
      <c r="BN155" s="121"/>
      <c r="BO155" s="121"/>
      <c r="BP155" s="121"/>
      <c r="BQ155" s="121"/>
      <c r="BR155" s="121"/>
      <c r="BS155" s="121"/>
      <c r="BT155" s="121"/>
      <c r="BU155" s="121"/>
      <c r="BV155" s="121"/>
      <c r="BW155" s="121"/>
      <c r="BX155" s="121"/>
      <c r="BY155" s="121"/>
      <c r="BZ155" s="121"/>
      <c r="CA155" s="121"/>
      <c r="CB155" s="121"/>
      <c r="CC155" s="121"/>
      <c r="CD155" s="121"/>
      <c r="CE155" s="121"/>
      <c r="CF155" s="121"/>
      <c r="CG155" s="121"/>
      <c r="CH155" s="121"/>
      <c r="CI155" s="121"/>
      <c r="CJ155" s="121"/>
      <c r="CK155" s="121"/>
      <c r="CL155" s="121"/>
      <c r="CM155" s="121"/>
      <c r="CN155" s="121"/>
      <c r="CO155" s="121"/>
      <c r="CP155" s="121"/>
      <c r="CQ155" s="121"/>
      <c r="CR155" s="121"/>
      <c r="CS155" s="121"/>
      <c r="CT155" s="121"/>
      <c r="CU155" s="121"/>
      <c r="CV155" s="121"/>
      <c r="CW155" s="121"/>
      <c r="CX155" s="121"/>
      <c r="CY155" s="121"/>
      <c r="CZ155" s="121"/>
      <c r="DA155" s="121"/>
      <c r="DB155" s="121"/>
      <c r="DC155" s="121"/>
      <c r="DD155" s="121"/>
      <c r="DE155" s="121"/>
      <c r="DF155" s="121"/>
      <c r="DG155" s="121"/>
      <c r="DH155" s="121"/>
      <c r="DI155" s="121"/>
      <c r="DJ155" s="121"/>
      <c r="DK155" s="121"/>
      <c r="DL155" s="121"/>
      <c r="DM155" s="121"/>
      <c r="DN155" s="121"/>
      <c r="DO155" s="121"/>
      <c r="DP155" s="121"/>
      <c r="DQ155" s="121"/>
      <c r="DR155" s="121"/>
      <c r="DS155" s="121"/>
      <c r="DT155" s="121"/>
      <c r="DU155" s="121"/>
      <c r="DV155" s="121"/>
      <c r="DW155" s="121"/>
      <c r="DX155" s="121"/>
      <c r="DY155" s="121"/>
      <c r="DZ155" s="121"/>
      <c r="EA155" s="121"/>
      <c r="EB155" s="121"/>
      <c r="EC155" s="121"/>
      <c r="ED155" s="121"/>
      <c r="EE155" s="121"/>
      <c r="EF155" s="121"/>
      <c r="EG155" s="121"/>
    </row>
    <row r="156" spans="1:137" ht="12.75" customHeight="1">
      <c r="A156" s="21"/>
      <c r="B156" s="121"/>
      <c r="C156" s="361" t="s">
        <v>562</v>
      </c>
      <c r="D156" s="361"/>
      <c r="E156" s="121"/>
      <c r="F156" s="121"/>
      <c r="G156" s="369"/>
      <c r="H156" s="369"/>
      <c r="I156" s="369"/>
      <c r="J156" s="369"/>
      <c r="K156" s="369"/>
      <c r="L156" s="369"/>
      <c r="M156" s="369"/>
      <c r="N156" s="369"/>
      <c r="O156" s="369"/>
      <c r="P156" s="369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1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1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1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1"/>
      <c r="CF156" s="121"/>
      <c r="CG156" s="121"/>
      <c r="CH156" s="121"/>
      <c r="CI156" s="121"/>
      <c r="CJ156" s="121"/>
      <c r="CK156" s="121"/>
      <c r="CL156" s="121"/>
      <c r="CM156" s="121"/>
      <c r="CN156" s="121"/>
      <c r="CO156" s="121"/>
      <c r="CP156" s="121"/>
      <c r="CQ156" s="121"/>
      <c r="CR156" s="121"/>
      <c r="CS156" s="121"/>
      <c r="CT156" s="121"/>
      <c r="CU156" s="121"/>
      <c r="CV156" s="121"/>
      <c r="CW156" s="121"/>
      <c r="CX156" s="121"/>
      <c r="CY156" s="121"/>
      <c r="CZ156" s="121"/>
      <c r="DA156" s="121"/>
      <c r="DB156" s="121"/>
      <c r="DC156" s="121"/>
      <c r="DD156" s="121"/>
      <c r="DE156" s="121"/>
      <c r="DF156" s="121"/>
      <c r="DG156" s="121"/>
      <c r="DH156" s="121"/>
      <c r="DI156" s="121"/>
      <c r="DJ156" s="121"/>
      <c r="DK156" s="121"/>
      <c r="DL156" s="121"/>
      <c r="DM156" s="121"/>
      <c r="DN156" s="121"/>
      <c r="DO156" s="121"/>
      <c r="DP156" s="121"/>
      <c r="DQ156" s="121"/>
      <c r="DR156" s="121"/>
      <c r="DS156" s="121"/>
      <c r="DT156" s="121"/>
      <c r="DU156" s="121"/>
      <c r="DV156" s="121"/>
      <c r="DW156" s="121"/>
      <c r="DX156" s="121"/>
      <c r="DY156" s="121"/>
      <c r="DZ156" s="121"/>
      <c r="EA156" s="121"/>
      <c r="EB156" s="121"/>
      <c r="EC156" s="121"/>
      <c r="ED156" s="121"/>
      <c r="EE156" s="121"/>
      <c r="EF156" s="121"/>
      <c r="EG156" s="121"/>
    </row>
    <row r="157" spans="1:137" ht="12.75" customHeight="1">
      <c r="A157" s="21"/>
      <c r="B157" s="121"/>
      <c r="C157" s="362" t="s">
        <v>377</v>
      </c>
      <c r="D157" s="362"/>
      <c r="E157" s="121"/>
      <c r="F157" s="121"/>
      <c r="G157" s="369"/>
      <c r="H157" s="369"/>
      <c r="I157" s="369"/>
      <c r="J157" s="369"/>
      <c r="K157" s="369"/>
      <c r="L157" s="369"/>
      <c r="M157" s="369"/>
      <c r="N157" s="369"/>
      <c r="O157" s="369"/>
      <c r="P157" s="369"/>
      <c r="Q157" s="121"/>
      <c r="R157" s="369"/>
      <c r="S157" s="369"/>
      <c r="T157" s="194">
        <f ca="1">SUM(R128:T128)</f>
        <v>0</v>
      </c>
      <c r="U157" s="369"/>
      <c r="V157" s="369"/>
      <c r="W157" s="194">
        <f ca="1">SUM(U128:W128)</f>
        <v>0</v>
      </c>
      <c r="X157" s="369"/>
      <c r="Y157" s="369"/>
      <c r="Z157" s="194">
        <f t="shared" ref="Z157" ca="1" si="581">SUM(X128:Z128)</f>
        <v>0</v>
      </c>
      <c r="AA157" s="369"/>
      <c r="AB157" s="369"/>
      <c r="AC157" s="194">
        <f t="shared" ref="AC157" ca="1" si="582">SUM(AA128:AC128)</f>
        <v>0</v>
      </c>
      <c r="AD157" s="369"/>
      <c r="AE157" s="369"/>
      <c r="AF157" s="194">
        <f t="shared" ref="AF157" ca="1" si="583">SUM(AD128:AF128)</f>
        <v>0</v>
      </c>
      <c r="AG157" s="369"/>
      <c r="AH157" s="369"/>
      <c r="AI157" s="194">
        <f t="shared" ref="AI157" ca="1" si="584">SUM(AG128:AI128)</f>
        <v>0</v>
      </c>
      <c r="AJ157" s="369"/>
      <c r="AK157" s="369"/>
      <c r="AL157" s="194">
        <f t="shared" ref="AL157" ca="1" si="585">SUM(AJ128:AL128)</f>
        <v>0</v>
      </c>
      <c r="AM157" s="369"/>
      <c r="AN157" s="369"/>
      <c r="AO157" s="194">
        <f t="shared" ref="AO157" ca="1" si="586">SUM(AM128:AO128)</f>
        <v>0</v>
      </c>
      <c r="AP157" s="369"/>
      <c r="AQ157" s="369"/>
      <c r="AR157" s="194">
        <f t="shared" ref="AR157" ca="1" si="587">SUM(AP128:AR128)</f>
        <v>0</v>
      </c>
      <c r="AS157" s="369"/>
      <c r="AT157" s="369"/>
      <c r="AU157" s="194">
        <f t="shared" ref="AU157" ca="1" si="588">SUM(AS128:AU128)</f>
        <v>0</v>
      </c>
      <c r="AV157" s="369"/>
      <c r="AW157" s="369"/>
      <c r="AX157" s="194">
        <f t="shared" ref="AX157" ca="1" si="589">SUM(AV128:AX128)</f>
        <v>0</v>
      </c>
      <c r="AY157" s="369"/>
      <c r="AZ157" s="369"/>
      <c r="BA157" s="194">
        <f t="shared" ref="BA157" ca="1" si="590">SUM(AY128:BA128)</f>
        <v>0</v>
      </c>
      <c r="BB157" s="369"/>
      <c r="BC157" s="369"/>
      <c r="BD157" s="194">
        <f t="shared" ref="BD157" ca="1" si="591">SUM(BB128:BD128)</f>
        <v>0</v>
      </c>
      <c r="BE157" s="369"/>
      <c r="BF157" s="369"/>
      <c r="BG157" s="194">
        <f t="shared" ref="BG157" ca="1" si="592">SUM(BE128:BG128)</f>
        <v>0</v>
      </c>
      <c r="BH157" s="369"/>
      <c r="BI157" s="369"/>
      <c r="BJ157" s="194">
        <f t="shared" ref="BJ157" ca="1" si="593">SUM(BH128:BJ128)</f>
        <v>0</v>
      </c>
      <c r="BK157" s="369"/>
      <c r="BL157" s="369"/>
      <c r="BM157" s="194">
        <f t="shared" ref="BM157" ca="1" si="594">SUM(BK128:BM128)</f>
        <v>0</v>
      </c>
      <c r="BN157" s="369"/>
      <c r="BO157" s="369"/>
      <c r="BP157" s="194">
        <f t="shared" ref="BP157" ca="1" si="595">SUM(BN128:BP128)</f>
        <v>0</v>
      </c>
      <c r="BQ157" s="369"/>
      <c r="BR157" s="369"/>
      <c r="BS157" s="194">
        <f t="shared" ref="BS157" ca="1" si="596">SUM(BQ128:BS128)</f>
        <v>0</v>
      </c>
      <c r="BT157" s="369"/>
      <c r="BU157" s="369"/>
      <c r="BV157" s="194">
        <f t="shared" ref="BV157" ca="1" si="597">SUM(BT128:BV128)</f>
        <v>0</v>
      </c>
      <c r="BW157" s="369"/>
      <c r="BX157" s="369"/>
      <c r="BY157" s="194">
        <f t="shared" ref="BY157" ca="1" si="598">SUM(BW128:BY128)</f>
        <v>0</v>
      </c>
      <c r="BZ157" s="369"/>
      <c r="CA157" s="369"/>
      <c r="CB157" s="194">
        <f t="shared" ref="CB157" ca="1" si="599">SUM(BZ128:CB128)</f>
        <v>0</v>
      </c>
      <c r="CC157" s="369"/>
      <c r="CD157" s="369"/>
      <c r="CE157" s="194">
        <f t="shared" ref="CE157" ca="1" si="600">SUM(CC128:CE128)</f>
        <v>0</v>
      </c>
      <c r="CF157" s="369"/>
      <c r="CG157" s="369"/>
      <c r="CH157" s="194">
        <f t="shared" ref="CH157" ca="1" si="601">SUM(CF128:CH128)</f>
        <v>0</v>
      </c>
      <c r="CI157" s="369"/>
      <c r="CJ157" s="369"/>
      <c r="CK157" s="194">
        <f t="shared" ref="CK157" ca="1" si="602">SUM(CI128:CK128)</f>
        <v>0</v>
      </c>
      <c r="CL157" s="369"/>
      <c r="CM157" s="369"/>
      <c r="CN157" s="194">
        <f t="shared" ref="CN157" ca="1" si="603">SUM(CL128:CN128)</f>
        <v>0</v>
      </c>
      <c r="CO157" s="369"/>
      <c r="CP157" s="369"/>
      <c r="CQ157" s="194">
        <f t="shared" ref="CQ157" ca="1" si="604">SUM(CO128:CQ128)</f>
        <v>0</v>
      </c>
      <c r="CR157" s="369"/>
      <c r="CS157" s="369"/>
      <c r="CT157" s="194">
        <f t="shared" ref="CT157" ca="1" si="605">SUM(CR128:CT128)</f>
        <v>0</v>
      </c>
      <c r="CU157" s="369"/>
      <c r="CV157" s="369"/>
      <c r="CW157" s="194">
        <f t="shared" ref="CW157" ca="1" si="606">SUM(CU128:CW128)</f>
        <v>0</v>
      </c>
      <c r="CX157" s="369"/>
      <c r="CY157" s="369"/>
      <c r="CZ157" s="194">
        <f t="shared" ref="CZ157" ca="1" si="607">SUM(CX128:CZ128)</f>
        <v>0</v>
      </c>
      <c r="DA157" s="369"/>
      <c r="DB157" s="369"/>
      <c r="DC157" s="194">
        <f t="shared" ref="DC157" ca="1" si="608">SUM(DA128:DC128)</f>
        <v>0</v>
      </c>
      <c r="DD157" s="369"/>
      <c r="DE157" s="369"/>
      <c r="DF157" s="194">
        <f t="shared" ref="DF157" ca="1" si="609">SUM(DD128:DF128)</f>
        <v>0</v>
      </c>
      <c r="DG157" s="369"/>
      <c r="DH157" s="369"/>
      <c r="DI157" s="194">
        <f t="shared" ref="DI157" ca="1" si="610">SUM(DG128:DI128)</f>
        <v>0</v>
      </c>
      <c r="DJ157" s="369"/>
      <c r="DK157" s="369"/>
      <c r="DL157" s="194">
        <f t="shared" ref="DL157" ca="1" si="611">SUM(DJ128:DL128)</f>
        <v>0</v>
      </c>
      <c r="DM157" s="369"/>
      <c r="DN157" s="369"/>
      <c r="DO157" s="194">
        <f t="shared" ref="DO157" ca="1" si="612">SUM(DM128:DO128)</f>
        <v>0</v>
      </c>
      <c r="DP157" s="369"/>
      <c r="DQ157" s="369"/>
      <c r="DR157" s="194">
        <f t="shared" ref="DR157" ca="1" si="613">SUM(DP128:DR128)</f>
        <v>0</v>
      </c>
      <c r="DS157" s="369"/>
      <c r="DT157" s="369"/>
      <c r="DU157" s="194">
        <f t="shared" ref="DU157" ca="1" si="614">SUM(DS128:DU128)</f>
        <v>0</v>
      </c>
      <c r="DV157" s="369"/>
      <c r="DW157" s="369"/>
      <c r="DX157" s="194">
        <f t="shared" ref="DX157" ca="1" si="615">SUM(DV128:DX128)</f>
        <v>0</v>
      </c>
      <c r="DY157" s="369"/>
      <c r="DZ157" s="369"/>
      <c r="EA157" s="194">
        <f t="shared" ref="EA157" ca="1" si="616">SUM(DY128:EA128)</f>
        <v>0</v>
      </c>
      <c r="EB157" s="369"/>
      <c r="EC157" s="369"/>
      <c r="ED157" s="194">
        <f t="shared" ref="ED157" ca="1" si="617">SUM(EB128:ED128)</f>
        <v>0</v>
      </c>
      <c r="EE157" s="369"/>
      <c r="EF157" s="369"/>
      <c r="EG157" s="194">
        <f t="shared" ref="EG157" ca="1" si="618">SUM(EE128:EG128)</f>
        <v>0</v>
      </c>
    </row>
    <row r="158" spans="1:137" ht="12.75" customHeight="1">
      <c r="A158" s="21"/>
      <c r="B158" s="121"/>
      <c r="C158" s="361" t="s">
        <v>563</v>
      </c>
      <c r="D158" s="361"/>
      <c r="E158" s="121"/>
      <c r="F158" s="121"/>
      <c r="G158" s="369"/>
      <c r="H158" s="369"/>
      <c r="I158" s="369"/>
      <c r="J158" s="369"/>
      <c r="K158" s="369"/>
      <c r="L158" s="369"/>
      <c r="M158" s="369"/>
      <c r="N158" s="369"/>
      <c r="O158" s="369"/>
      <c r="P158" s="369"/>
      <c r="Q158" s="121"/>
      <c r="R158" s="372"/>
      <c r="S158" s="372"/>
      <c r="T158" s="372">
        <f t="shared" ref="T158" ca="1" si="619">T157</f>
        <v>0</v>
      </c>
      <c r="U158" s="372"/>
      <c r="V158" s="372"/>
      <c r="W158" s="372">
        <f t="shared" ref="W158" ca="1" si="620">W157</f>
        <v>0</v>
      </c>
      <c r="X158" s="372"/>
      <c r="Y158" s="372"/>
      <c r="Z158" s="372">
        <f t="shared" ref="Z158" ca="1" si="621">Z157</f>
        <v>0</v>
      </c>
      <c r="AA158" s="372"/>
      <c r="AB158" s="372"/>
      <c r="AC158" s="372">
        <f t="shared" ref="AC158:CK158" ca="1" si="622">AC157</f>
        <v>0</v>
      </c>
      <c r="AD158" s="372"/>
      <c r="AE158" s="372"/>
      <c r="AF158" s="372">
        <f t="shared" ref="AF158" ca="1" si="623">AF157</f>
        <v>0</v>
      </c>
      <c r="AG158" s="372"/>
      <c r="AH158" s="372"/>
      <c r="AI158" s="372">
        <f t="shared" ca="1" si="622"/>
        <v>0</v>
      </c>
      <c r="AJ158" s="372"/>
      <c r="AK158" s="372"/>
      <c r="AL158" s="372">
        <f t="shared" ref="AL158" ca="1" si="624">AL157</f>
        <v>0</v>
      </c>
      <c r="AM158" s="372"/>
      <c r="AN158" s="372"/>
      <c r="AO158" s="372">
        <f t="shared" ca="1" si="622"/>
        <v>0</v>
      </c>
      <c r="AP158" s="372"/>
      <c r="AQ158" s="372"/>
      <c r="AR158" s="372">
        <f t="shared" ref="AR158" ca="1" si="625">AR157</f>
        <v>0</v>
      </c>
      <c r="AS158" s="372"/>
      <c r="AT158" s="372"/>
      <c r="AU158" s="372">
        <f t="shared" ca="1" si="622"/>
        <v>0</v>
      </c>
      <c r="AV158" s="372"/>
      <c r="AW158" s="372"/>
      <c r="AX158" s="372">
        <f t="shared" ref="AX158" ca="1" si="626">AX157</f>
        <v>0</v>
      </c>
      <c r="AY158" s="372"/>
      <c r="AZ158" s="372"/>
      <c r="BA158" s="372">
        <f t="shared" ca="1" si="622"/>
        <v>0</v>
      </c>
      <c r="BB158" s="372"/>
      <c r="BC158" s="372"/>
      <c r="BD158" s="372">
        <f t="shared" ref="BD158" ca="1" si="627">BD157</f>
        <v>0</v>
      </c>
      <c r="BE158" s="372"/>
      <c r="BF158" s="372"/>
      <c r="BG158" s="372">
        <f t="shared" ca="1" si="622"/>
        <v>0</v>
      </c>
      <c r="BH158" s="372"/>
      <c r="BI158" s="372"/>
      <c r="BJ158" s="372">
        <f t="shared" ref="BJ158" ca="1" si="628">BJ157</f>
        <v>0</v>
      </c>
      <c r="BK158" s="372"/>
      <c r="BL158" s="372"/>
      <c r="BM158" s="372">
        <f t="shared" ca="1" si="622"/>
        <v>0</v>
      </c>
      <c r="BN158" s="372"/>
      <c r="BO158" s="372"/>
      <c r="BP158" s="372">
        <f t="shared" ref="BP158" ca="1" si="629">BP157</f>
        <v>0</v>
      </c>
      <c r="BQ158" s="372"/>
      <c r="BR158" s="372"/>
      <c r="BS158" s="372">
        <f t="shared" ca="1" si="622"/>
        <v>0</v>
      </c>
      <c r="BT158" s="372"/>
      <c r="BU158" s="372"/>
      <c r="BV158" s="372">
        <f t="shared" ref="BV158" ca="1" si="630">BV157</f>
        <v>0</v>
      </c>
      <c r="BW158" s="372"/>
      <c r="BX158" s="372"/>
      <c r="BY158" s="372">
        <f t="shared" ca="1" si="622"/>
        <v>0</v>
      </c>
      <c r="BZ158" s="372"/>
      <c r="CA158" s="372"/>
      <c r="CB158" s="372">
        <f t="shared" ref="CB158" ca="1" si="631">CB157</f>
        <v>0</v>
      </c>
      <c r="CC158" s="372"/>
      <c r="CD158" s="372"/>
      <c r="CE158" s="372">
        <f t="shared" ca="1" si="622"/>
        <v>0</v>
      </c>
      <c r="CF158" s="372"/>
      <c r="CG158" s="372"/>
      <c r="CH158" s="372">
        <f t="shared" ref="CH158" ca="1" si="632">CH157</f>
        <v>0</v>
      </c>
      <c r="CI158" s="372"/>
      <c r="CJ158" s="372"/>
      <c r="CK158" s="372">
        <f t="shared" ca="1" si="622"/>
        <v>0</v>
      </c>
      <c r="CL158" s="372"/>
      <c r="CM158" s="372"/>
      <c r="CN158" s="372">
        <f t="shared" ref="CN158" ca="1" si="633">CN157</f>
        <v>0</v>
      </c>
      <c r="CO158" s="372"/>
      <c r="CP158" s="372"/>
      <c r="CQ158" s="372">
        <f t="shared" ref="CQ158:EG158" ca="1" si="634">CQ157</f>
        <v>0</v>
      </c>
      <c r="CR158" s="372"/>
      <c r="CS158" s="372"/>
      <c r="CT158" s="372">
        <f t="shared" ref="CT158" ca="1" si="635">CT157</f>
        <v>0</v>
      </c>
      <c r="CU158" s="372"/>
      <c r="CV158" s="372"/>
      <c r="CW158" s="372">
        <f t="shared" ca="1" si="634"/>
        <v>0</v>
      </c>
      <c r="CX158" s="372"/>
      <c r="CY158" s="372"/>
      <c r="CZ158" s="372">
        <f t="shared" ref="CZ158" ca="1" si="636">CZ157</f>
        <v>0</v>
      </c>
      <c r="DA158" s="372"/>
      <c r="DB158" s="372"/>
      <c r="DC158" s="372">
        <f t="shared" ca="1" si="634"/>
        <v>0</v>
      </c>
      <c r="DD158" s="372"/>
      <c r="DE158" s="372"/>
      <c r="DF158" s="372">
        <f t="shared" ref="DF158" ca="1" si="637">DF157</f>
        <v>0</v>
      </c>
      <c r="DG158" s="372"/>
      <c r="DH158" s="372"/>
      <c r="DI158" s="372">
        <f t="shared" ca="1" si="634"/>
        <v>0</v>
      </c>
      <c r="DJ158" s="372"/>
      <c r="DK158" s="372"/>
      <c r="DL158" s="372">
        <f t="shared" ref="DL158" ca="1" si="638">DL157</f>
        <v>0</v>
      </c>
      <c r="DM158" s="372"/>
      <c r="DN158" s="372"/>
      <c r="DO158" s="372">
        <f t="shared" ca="1" si="634"/>
        <v>0</v>
      </c>
      <c r="DP158" s="372"/>
      <c r="DQ158" s="372"/>
      <c r="DR158" s="372">
        <f t="shared" ref="DR158" ca="1" si="639">DR157</f>
        <v>0</v>
      </c>
      <c r="DS158" s="372"/>
      <c r="DT158" s="372"/>
      <c r="DU158" s="372">
        <f t="shared" ca="1" si="634"/>
        <v>0</v>
      </c>
      <c r="DV158" s="372"/>
      <c r="DW158" s="372"/>
      <c r="DX158" s="372">
        <f t="shared" ref="DX158" ca="1" si="640">DX157</f>
        <v>0</v>
      </c>
      <c r="DY158" s="372"/>
      <c r="DZ158" s="372"/>
      <c r="EA158" s="372">
        <f t="shared" ca="1" si="634"/>
        <v>0</v>
      </c>
      <c r="EB158" s="372"/>
      <c r="EC158" s="372"/>
      <c r="ED158" s="372">
        <f t="shared" ref="ED158" ca="1" si="641">ED157</f>
        <v>0</v>
      </c>
      <c r="EE158" s="372"/>
      <c r="EF158" s="372"/>
      <c r="EG158" s="372">
        <f t="shared" ca="1" si="634"/>
        <v>0</v>
      </c>
    </row>
    <row r="159" spans="1:137" ht="12.75" customHeight="1">
      <c r="A159" s="21"/>
      <c r="B159" s="121"/>
      <c r="C159" s="361" t="s">
        <v>564</v>
      </c>
      <c r="D159" s="361"/>
      <c r="E159" s="121"/>
      <c r="F159" s="121"/>
      <c r="G159" s="369"/>
      <c r="H159" s="369"/>
      <c r="I159" s="369"/>
      <c r="J159" s="369"/>
      <c r="K159" s="369"/>
      <c r="L159" s="369"/>
      <c r="M159" s="369"/>
      <c r="N159" s="369"/>
      <c r="O159" s="369"/>
      <c r="P159" s="369"/>
      <c r="Q159" s="121"/>
      <c r="R159" s="369"/>
      <c r="S159" s="369"/>
      <c r="T159" s="194">
        <f>SUM(R130:T130)</f>
        <v>0</v>
      </c>
      <c r="U159" s="369"/>
      <c r="V159" s="369"/>
      <c r="W159" s="194">
        <f>SUM(U130:W130)</f>
        <v>0</v>
      </c>
      <c r="X159" s="369"/>
      <c r="Y159" s="369"/>
      <c r="Z159" s="194">
        <f t="shared" ref="Z159" si="642">SUM(X130:Z130)</f>
        <v>0</v>
      </c>
      <c r="AA159" s="369"/>
      <c r="AB159" s="369"/>
      <c r="AC159" s="194">
        <f t="shared" ref="AC159" si="643">SUM(AA130:AC130)</f>
        <v>0</v>
      </c>
      <c r="AD159" s="369"/>
      <c r="AE159" s="369"/>
      <c r="AF159" s="194">
        <f t="shared" ref="AF159" si="644">SUM(AD130:AF130)</f>
        <v>0</v>
      </c>
      <c r="AG159" s="369"/>
      <c r="AH159" s="369"/>
      <c r="AI159" s="194">
        <f t="shared" ref="AI159" si="645">SUM(AG130:AI130)</f>
        <v>0</v>
      </c>
      <c r="AJ159" s="369"/>
      <c r="AK159" s="369"/>
      <c r="AL159" s="194">
        <f t="shared" ref="AL159" si="646">SUM(AJ130:AL130)</f>
        <v>0</v>
      </c>
      <c r="AM159" s="369"/>
      <c r="AN159" s="369"/>
      <c r="AO159" s="194">
        <f t="shared" ref="AO159" si="647">SUM(AM130:AO130)</f>
        <v>0</v>
      </c>
      <c r="AP159" s="369"/>
      <c r="AQ159" s="369"/>
      <c r="AR159" s="194">
        <f t="shared" ref="AR159" si="648">SUM(AP130:AR130)</f>
        <v>0</v>
      </c>
      <c r="AS159" s="369"/>
      <c r="AT159" s="369"/>
      <c r="AU159" s="194">
        <f t="shared" ref="AU159" si="649">SUM(AS130:AU130)</f>
        <v>0</v>
      </c>
      <c r="AV159" s="369"/>
      <c r="AW159" s="369"/>
      <c r="AX159" s="194">
        <f t="shared" ref="AX159" si="650">SUM(AV130:AX130)</f>
        <v>0</v>
      </c>
      <c r="AY159" s="369"/>
      <c r="AZ159" s="369"/>
      <c r="BA159" s="194">
        <f t="shared" ref="BA159" si="651">SUM(AY130:BA130)</f>
        <v>0</v>
      </c>
      <c r="BB159" s="369"/>
      <c r="BC159" s="369"/>
      <c r="BD159" s="194">
        <f t="shared" ref="BD159" si="652">SUM(BB130:BD130)</f>
        <v>0</v>
      </c>
      <c r="BE159" s="369"/>
      <c r="BF159" s="369"/>
      <c r="BG159" s="194">
        <f t="shared" ref="BG159" si="653">SUM(BE130:BG130)</f>
        <v>0</v>
      </c>
      <c r="BH159" s="369"/>
      <c r="BI159" s="369"/>
      <c r="BJ159" s="194">
        <f t="shared" ref="BJ159" si="654">SUM(BH130:BJ130)</f>
        <v>0</v>
      </c>
      <c r="BK159" s="369"/>
      <c r="BL159" s="369"/>
      <c r="BM159" s="194">
        <f t="shared" ref="BM159" si="655">SUM(BK130:BM130)</f>
        <v>0</v>
      </c>
      <c r="BN159" s="369"/>
      <c r="BO159" s="369"/>
      <c r="BP159" s="194">
        <f t="shared" ref="BP159" si="656">SUM(BN130:BP130)</f>
        <v>0</v>
      </c>
      <c r="BQ159" s="369"/>
      <c r="BR159" s="369"/>
      <c r="BS159" s="194">
        <f t="shared" ref="BS159" si="657">SUM(BQ130:BS130)</f>
        <v>0</v>
      </c>
      <c r="BT159" s="369"/>
      <c r="BU159" s="369"/>
      <c r="BV159" s="194">
        <f t="shared" ref="BV159" si="658">SUM(BT130:BV130)</f>
        <v>0</v>
      </c>
      <c r="BW159" s="369"/>
      <c r="BX159" s="369"/>
      <c r="BY159" s="194">
        <f t="shared" ref="BY159" si="659">SUM(BW130:BY130)</f>
        <v>0</v>
      </c>
      <c r="BZ159" s="369"/>
      <c r="CA159" s="369"/>
      <c r="CB159" s="194">
        <f t="shared" ref="CB159" si="660">SUM(BZ130:CB130)</f>
        <v>0</v>
      </c>
      <c r="CC159" s="369"/>
      <c r="CD159" s="369"/>
      <c r="CE159" s="194">
        <f t="shared" ref="CE159" si="661">SUM(CC130:CE130)</f>
        <v>0</v>
      </c>
      <c r="CF159" s="369"/>
      <c r="CG159" s="369"/>
      <c r="CH159" s="194">
        <f t="shared" ref="CH159" si="662">SUM(CF130:CH130)</f>
        <v>0</v>
      </c>
      <c r="CI159" s="369"/>
      <c r="CJ159" s="369"/>
      <c r="CK159" s="194">
        <f t="shared" ref="CK159" si="663">SUM(CI130:CK130)</f>
        <v>0</v>
      </c>
      <c r="CL159" s="369"/>
      <c r="CM159" s="369"/>
      <c r="CN159" s="194">
        <f t="shared" ref="CN159" si="664">SUM(CL130:CN130)</f>
        <v>0</v>
      </c>
      <c r="CO159" s="369"/>
      <c r="CP159" s="369"/>
      <c r="CQ159" s="194">
        <f t="shared" ref="CQ159" si="665">SUM(CO130:CQ130)</f>
        <v>0</v>
      </c>
      <c r="CR159" s="369"/>
      <c r="CS159" s="369"/>
      <c r="CT159" s="194">
        <f t="shared" ref="CT159" si="666">SUM(CR130:CT130)</f>
        <v>0</v>
      </c>
      <c r="CU159" s="369"/>
      <c r="CV159" s="369"/>
      <c r="CW159" s="194">
        <f t="shared" ref="CW159" si="667">SUM(CU130:CW130)</f>
        <v>0</v>
      </c>
      <c r="CX159" s="369"/>
      <c r="CY159" s="369"/>
      <c r="CZ159" s="194">
        <f t="shared" ref="CZ159" si="668">SUM(CX130:CZ130)</f>
        <v>0</v>
      </c>
      <c r="DA159" s="369"/>
      <c r="DB159" s="369"/>
      <c r="DC159" s="194">
        <f t="shared" ref="DC159" si="669">SUM(DA130:DC130)</f>
        <v>0</v>
      </c>
      <c r="DD159" s="369"/>
      <c r="DE159" s="369"/>
      <c r="DF159" s="194">
        <f t="shared" ref="DF159" si="670">SUM(DD130:DF130)</f>
        <v>0</v>
      </c>
      <c r="DG159" s="369"/>
      <c r="DH159" s="369"/>
      <c r="DI159" s="194">
        <f t="shared" ref="DI159" si="671">SUM(DG130:DI130)</f>
        <v>0</v>
      </c>
      <c r="DJ159" s="369"/>
      <c r="DK159" s="369"/>
      <c r="DL159" s="194">
        <f t="shared" ref="DL159" si="672">SUM(DJ130:DL130)</f>
        <v>0</v>
      </c>
      <c r="DM159" s="369"/>
      <c r="DN159" s="369"/>
      <c r="DO159" s="194">
        <f t="shared" ref="DO159" si="673">SUM(DM130:DO130)</f>
        <v>0</v>
      </c>
      <c r="DP159" s="369"/>
      <c r="DQ159" s="369"/>
      <c r="DR159" s="194">
        <f t="shared" ref="DR159" si="674">SUM(DP130:DR130)</f>
        <v>0</v>
      </c>
      <c r="DS159" s="369"/>
      <c r="DT159" s="369"/>
      <c r="DU159" s="194">
        <f t="shared" ref="DU159" si="675">SUM(DS130:DU130)</f>
        <v>0</v>
      </c>
      <c r="DV159" s="369"/>
      <c r="DW159" s="369"/>
      <c r="DX159" s="194">
        <f t="shared" ref="DX159" si="676">SUM(DV130:DX130)</f>
        <v>0</v>
      </c>
      <c r="DY159" s="369"/>
      <c r="DZ159" s="369"/>
      <c r="EA159" s="194">
        <f t="shared" ref="EA159" si="677">SUM(DY130:EA130)</f>
        <v>0</v>
      </c>
      <c r="EB159" s="369"/>
      <c r="EC159" s="369"/>
      <c r="ED159" s="194">
        <f t="shared" ref="ED159" si="678">SUM(EB130:ED130)</f>
        <v>0</v>
      </c>
      <c r="EE159" s="369"/>
      <c r="EF159" s="369"/>
      <c r="EG159" s="194">
        <f t="shared" ref="EG159" si="679">SUM(EE130:EG130)</f>
        <v>0</v>
      </c>
    </row>
    <row r="160" spans="1:137" ht="12.75" customHeight="1">
      <c r="A160" s="21"/>
      <c r="B160" s="121"/>
      <c r="C160" s="361" t="s">
        <v>565</v>
      </c>
      <c r="D160" s="361"/>
      <c r="E160" s="121"/>
      <c r="F160" s="121"/>
      <c r="G160" s="372"/>
      <c r="H160" s="372"/>
      <c r="I160" s="372"/>
      <c r="J160" s="372"/>
      <c r="K160" s="372"/>
      <c r="L160" s="372"/>
      <c r="M160" s="372"/>
      <c r="N160" s="372"/>
      <c r="O160" s="372"/>
      <c r="P160" s="372"/>
      <c r="Q160" s="121"/>
      <c r="R160" s="369"/>
      <c r="S160" s="369"/>
      <c r="T160" s="369">
        <f t="shared" ref="T160" ca="1" si="680">T159+T158+T154</f>
        <v>13.444444444444443</v>
      </c>
      <c r="U160" s="369"/>
      <c r="V160" s="369"/>
      <c r="W160" s="369">
        <f t="shared" ref="W160" ca="1" si="681">W159+W158+W154</f>
        <v>30.694444444444429</v>
      </c>
      <c r="X160" s="369"/>
      <c r="Y160" s="369"/>
      <c r="Z160" s="369">
        <f t="shared" ref="Z160" ca="1" si="682">Z159+Z158+Z154</f>
        <v>44.194444444444429</v>
      </c>
      <c r="AA160" s="369"/>
      <c r="AB160" s="369"/>
      <c r="AC160" s="369">
        <f t="shared" ref="AC160" ca="1" si="683">AC159+AC158+AC154</f>
        <v>53.944444444444457</v>
      </c>
      <c r="AD160" s="369"/>
      <c r="AE160" s="369"/>
      <c r="AF160" s="369">
        <f t="shared" ref="AF160" ca="1" si="684">AF159+AF158+AF154</f>
        <v>61.872777777777742</v>
      </c>
      <c r="AG160" s="369"/>
      <c r="AH160" s="369"/>
      <c r="AI160" s="369">
        <f t="shared" ref="AI160" ca="1" si="685">AI159+AI158+AI154</f>
        <v>66.901527777777744</v>
      </c>
      <c r="AJ160" s="369"/>
      <c r="AK160" s="369"/>
      <c r="AL160" s="369">
        <f t="shared" ref="AL160" ca="1" si="686">AL159+AL158+AL154</f>
        <v>68.034027777777737</v>
      </c>
      <c r="AM160" s="369"/>
      <c r="AN160" s="369"/>
      <c r="AO160" s="369">
        <f t="shared" ref="AO160" ca="1" si="687">AO159+AO158+AO154</f>
        <v>65.270277777777778</v>
      </c>
      <c r="AP160" s="369"/>
      <c r="AQ160" s="369"/>
      <c r="AR160" s="369">
        <f t="shared" ref="AR160" ca="1" si="688">AR159+AR158+AR154</f>
        <v>60.665188888888906</v>
      </c>
      <c r="AS160" s="369"/>
      <c r="AT160" s="369"/>
      <c r="AU160" s="369">
        <f t="shared" ref="AU160" ca="1" si="689">AU159+AU158+AU154</f>
        <v>53.070088888889245</v>
      </c>
      <c r="AV160" s="369"/>
      <c r="AW160" s="369"/>
      <c r="AX160" s="369">
        <f t="shared" ref="AX160" ca="1" si="690">AX159+AX158+AX154</f>
        <v>41.422888888889133</v>
      </c>
      <c r="AY160" s="369"/>
      <c r="AZ160" s="369"/>
      <c r="BA160" s="369">
        <f t="shared" ref="BA160" ca="1" si="691">BA159+BA158+BA154</f>
        <v>25.723588888888798</v>
      </c>
      <c r="BB160" s="369"/>
      <c r="BC160" s="369"/>
      <c r="BD160" s="369">
        <f t="shared" ref="BD160" ca="1" si="692">BD159+BD158+BD154</f>
        <v>8.1092964444442259</v>
      </c>
      <c r="BE160" s="369"/>
      <c r="BF160" s="369"/>
      <c r="BG160" s="369">
        <f t="shared" ref="BG160" ca="1" si="693">BG159+BG158+BG154</f>
        <v>-12.614607555555722</v>
      </c>
      <c r="BH160" s="369"/>
      <c r="BI160" s="369"/>
      <c r="BJ160" s="369">
        <f t="shared" ref="BJ160" ca="1" si="694">BJ159+BJ158+BJ154</f>
        <v>-37.552695555555829</v>
      </c>
      <c r="BK160" s="369"/>
      <c r="BL160" s="369"/>
      <c r="BM160" s="369">
        <f t="shared" ref="BM160" ca="1" si="695">BM159+BM158+BM154</f>
        <v>-66.704967555556095</v>
      </c>
      <c r="BN160" s="369"/>
      <c r="BO160" s="369"/>
      <c r="BP160" s="369">
        <f t="shared" ref="BP160" ca="1" si="696">BP159+BP158+BP154</f>
        <v>-97.848831697778223</v>
      </c>
      <c r="BQ160" s="369"/>
      <c r="BR160" s="369"/>
      <c r="BS160" s="369">
        <f t="shared" ref="BS160" ca="1" si="697">BS159+BS158+BS154</f>
        <v>-132.22669185777818</v>
      </c>
      <c r="BT160" s="369"/>
      <c r="BU160" s="369"/>
      <c r="BV160" s="369">
        <f t="shared" ref="BV160" ca="1" si="698">BV159+BV158+BV154</f>
        <v>-170.98730337777829</v>
      </c>
      <c r="BW160" s="369"/>
      <c r="BX160" s="369"/>
      <c r="BY160" s="369">
        <f t="shared" ref="BY160" ca="1" si="699">BY159+BY158+BY154</f>
        <v>-214.13066625777765</v>
      </c>
      <c r="BZ160" s="369"/>
      <c r="CA160" s="369"/>
      <c r="CB160" s="369">
        <f t="shared" ref="CB160" ca="1" si="700">CB159+CB158+CB154</f>
        <v>-259.34528496568919</v>
      </c>
      <c r="CC160" s="369"/>
      <c r="CD160" s="369"/>
      <c r="CE160" s="369">
        <f t="shared" ref="CE160" ca="1" si="701">CE159+CE158+CE154</f>
        <v>-307.92325953208956</v>
      </c>
      <c r="CF160" s="369"/>
      <c r="CG160" s="369"/>
      <c r="CH160" s="369">
        <f t="shared" ref="CH160" ca="1" si="702">CH159+CH158+CH154</f>
        <v>-361.05929551288955</v>
      </c>
      <c r="CI160" s="369"/>
      <c r="CJ160" s="369"/>
      <c r="CK160" s="369">
        <f t="shared" ref="CK160" ca="1" si="703">CK159+CK158+CK154</f>
        <v>-418.75339290809006</v>
      </c>
      <c r="CL160" s="369"/>
      <c r="CM160" s="369"/>
      <c r="CN160" s="369">
        <f t="shared" ref="CN160" ca="1" si="704">CN159+CN158+CN154</f>
        <v>-478.60159636431808</v>
      </c>
      <c r="CO160" s="369"/>
      <c r="CP160" s="369"/>
      <c r="CQ160" s="369">
        <f t="shared" ref="CQ160" ca="1" si="705">CQ159+CQ158+CQ154</f>
        <v>-541.94768991337423</v>
      </c>
      <c r="CR160" s="369"/>
      <c r="CS160" s="369"/>
      <c r="CT160" s="369">
        <f t="shared" ref="CT160" ca="1" si="706">CT159+CT158+CT154</f>
        <v>-610.03416733340646</v>
      </c>
      <c r="CU160" s="369"/>
      <c r="CV160" s="369"/>
      <c r="CW160" s="369">
        <f t="shared" ref="CW160" ca="1" si="707">CW159+CW158+CW154</f>
        <v>-682.86102862441521</v>
      </c>
      <c r="CX160" s="369"/>
      <c r="CY160" s="369"/>
      <c r="CZ160" s="369">
        <f t="shared" ref="CZ160" ca="1" si="708">CZ159+CZ158+CZ154</f>
        <v>-757.92816021889121</v>
      </c>
      <c r="DA160" s="369"/>
      <c r="DB160" s="369"/>
      <c r="DC160" s="369">
        <f t="shared" ref="DC160" ca="1" si="709">DC159+DC158+DC154</f>
        <v>-836.63309750990902</v>
      </c>
      <c r="DD160" s="369"/>
      <c r="DE160" s="369"/>
      <c r="DF160" s="369">
        <f t="shared" ref="DF160" ca="1" si="710">DF159+DF158+DF154</f>
        <v>-920.26803402674159</v>
      </c>
      <c r="DG160" s="369"/>
      <c r="DH160" s="369"/>
      <c r="DI160" s="369">
        <f t="shared" ref="DI160" ca="1" si="711">DI159+DI158+DI154</f>
        <v>-1008.8329697693898</v>
      </c>
      <c r="DJ160" s="369"/>
      <c r="DK160" s="369"/>
      <c r="DL160" s="369">
        <f t="shared" ref="DL160" ca="1" si="712">DL159+DL158+DL154</f>
        <v>-1099.7277866276454</v>
      </c>
      <c r="DM160" s="369"/>
      <c r="DN160" s="369"/>
      <c r="DO160" s="369">
        <f t="shared" ref="DO160" ca="1" si="713">DO159+DO158+DO154</f>
        <v>-1194.4059214103045</v>
      </c>
      <c r="DP160" s="369"/>
      <c r="DQ160" s="369"/>
      <c r="DR160" s="369">
        <f t="shared" ref="DR160" ca="1" si="714">DR159+DR158+DR154</f>
        <v>-1294.2112553878123</v>
      </c>
      <c r="DS160" s="369"/>
      <c r="DT160" s="369"/>
      <c r="DU160" s="369">
        <f t="shared" ref="DU160" ca="1" si="715">DU159+DU158+DU154</f>
        <v>-1399.1437885601663</v>
      </c>
      <c r="DV160" s="369"/>
      <c r="DW160" s="369"/>
      <c r="DX160" s="369">
        <f t="shared" ref="DX160" ca="1" si="716">DX159+DX158+DX154</f>
        <v>-1506.4993980927511</v>
      </c>
      <c r="DY160" s="369"/>
      <c r="DZ160" s="369"/>
      <c r="EA160" s="369">
        <f t="shared" ref="EA160" ca="1" si="717">EA159+EA158+EA154</f>
        <v>-1617.7896582667163</v>
      </c>
      <c r="EB160" s="369"/>
      <c r="EC160" s="369"/>
      <c r="ED160" s="369">
        <f t="shared" ref="ED160" ca="1" si="718">ED159+ED158+ED154</f>
        <v>-1734.4122056033239</v>
      </c>
      <c r="EE160" s="369"/>
      <c r="EF160" s="369"/>
      <c r="EG160" s="369">
        <f ca="1">EG159+EG158+EG154</f>
        <v>-1856.3670401025711</v>
      </c>
    </row>
    <row r="161" spans="1:137" ht="12.75" customHeight="1">
      <c r="A161" s="21"/>
      <c r="B161" s="121"/>
      <c r="C161" s="364" t="s">
        <v>566</v>
      </c>
      <c r="D161" s="364"/>
      <c r="E161" s="121"/>
      <c r="F161" s="121"/>
      <c r="G161" s="380"/>
      <c r="H161" s="380"/>
      <c r="I161" s="380"/>
      <c r="J161" s="380"/>
      <c r="K161" s="380"/>
      <c r="L161" s="380"/>
      <c r="M161" s="380"/>
      <c r="N161" s="380"/>
      <c r="O161" s="380"/>
      <c r="P161" s="380"/>
      <c r="Q161" s="121"/>
      <c r="R161" s="380"/>
      <c r="S161" s="380"/>
      <c r="T161" s="380">
        <f t="shared" ref="T161" ca="1" si="719">ROUND(T148-T160,0)</f>
        <v>0</v>
      </c>
      <c r="U161" s="380"/>
      <c r="V161" s="380"/>
      <c r="W161" s="380">
        <f t="shared" ref="W161" ca="1" si="720">ROUND(W148-W160,0)</f>
        <v>0</v>
      </c>
      <c r="X161" s="380"/>
      <c r="Y161" s="380"/>
      <c r="Z161" s="380">
        <f t="shared" ref="Z161" ca="1" si="721">ROUND(Z148-Z160,0)</f>
        <v>0</v>
      </c>
      <c r="AA161" s="380"/>
      <c r="AB161" s="380"/>
      <c r="AC161" s="380">
        <f t="shared" ref="AC161" ca="1" si="722">ROUND(AC148-AC160,0)</f>
        <v>0</v>
      </c>
      <c r="AD161" s="380"/>
      <c r="AE161" s="380"/>
      <c r="AF161" s="380">
        <f t="shared" ref="AF161" ca="1" si="723">ROUND(AF148-AF160,0)</f>
        <v>0</v>
      </c>
      <c r="AG161" s="380"/>
      <c r="AH161" s="380"/>
      <c r="AI161" s="380">
        <f t="shared" ref="AI161" ca="1" si="724">ROUND(AI148-AI160,0)</f>
        <v>0</v>
      </c>
      <c r="AJ161" s="380"/>
      <c r="AK161" s="380"/>
      <c r="AL161" s="380">
        <f t="shared" ref="AL161" ca="1" si="725">ROUND(AL148-AL160,0)</f>
        <v>0</v>
      </c>
      <c r="AM161" s="380"/>
      <c r="AN161" s="380"/>
      <c r="AO161" s="380">
        <f t="shared" ref="AO161" ca="1" si="726">ROUND(AO148-AO160,0)</f>
        <v>0</v>
      </c>
      <c r="AP161" s="380"/>
      <c r="AQ161" s="380"/>
      <c r="AR161" s="380">
        <f t="shared" ref="AR161" ca="1" si="727">ROUND(AR148-AR160,0)</f>
        <v>0</v>
      </c>
      <c r="AS161" s="380"/>
      <c r="AT161" s="380"/>
      <c r="AU161" s="380">
        <f t="shared" ref="AU161" ca="1" si="728">ROUND(AU148-AU160,0)</f>
        <v>0</v>
      </c>
      <c r="AV161" s="380"/>
      <c r="AW161" s="380"/>
      <c r="AX161" s="380">
        <f t="shared" ref="AX161" ca="1" si="729">ROUND(AX148-AX160,0)</f>
        <v>0</v>
      </c>
      <c r="AY161" s="380"/>
      <c r="AZ161" s="380"/>
      <c r="BA161" s="380">
        <f t="shared" ref="BA161" ca="1" si="730">ROUND(BA148-BA160,0)</f>
        <v>0</v>
      </c>
      <c r="BB161" s="380"/>
      <c r="BC161" s="380"/>
      <c r="BD161" s="380">
        <f t="shared" ref="BD161" ca="1" si="731">ROUND(BD148-BD160,0)</f>
        <v>0</v>
      </c>
      <c r="BE161" s="380"/>
      <c r="BF161" s="380"/>
      <c r="BG161" s="380">
        <f t="shared" ref="BG161" ca="1" si="732">ROUND(BG148-BG160,0)</f>
        <v>0</v>
      </c>
      <c r="BH161" s="380"/>
      <c r="BI161" s="380"/>
      <c r="BJ161" s="380">
        <f t="shared" ref="BJ161" ca="1" si="733">ROUND(BJ148-BJ160,0)</f>
        <v>0</v>
      </c>
      <c r="BK161" s="380"/>
      <c r="BL161" s="380"/>
      <c r="BM161" s="380">
        <f t="shared" ref="BM161" ca="1" si="734">ROUND(BM148-BM160,0)</f>
        <v>0</v>
      </c>
      <c r="BN161" s="380"/>
      <c r="BO161" s="380"/>
      <c r="BP161" s="380">
        <f t="shared" ref="BP161" ca="1" si="735">ROUND(BP148-BP160,0)</f>
        <v>0</v>
      </c>
      <c r="BQ161" s="380"/>
      <c r="BR161" s="380"/>
      <c r="BS161" s="380">
        <f t="shared" ref="BS161" ca="1" si="736">ROUND(BS148-BS160,0)</f>
        <v>0</v>
      </c>
      <c r="BT161" s="380"/>
      <c r="BU161" s="380"/>
      <c r="BV161" s="380">
        <f t="shared" ref="BV161" ca="1" si="737">ROUND(BV148-BV160,0)</f>
        <v>0</v>
      </c>
      <c r="BW161" s="380"/>
      <c r="BX161" s="380"/>
      <c r="BY161" s="380">
        <f t="shared" ref="BY161" ca="1" si="738">ROUND(BY148-BY160,0)</f>
        <v>0</v>
      </c>
      <c r="BZ161" s="380"/>
      <c r="CA161" s="380"/>
      <c r="CB161" s="380">
        <f t="shared" ref="CB161" ca="1" si="739">ROUND(CB148-CB160,0)</f>
        <v>0</v>
      </c>
      <c r="CC161" s="380"/>
      <c r="CD161" s="380"/>
      <c r="CE161" s="380">
        <f t="shared" ref="CE161" ca="1" si="740">ROUND(CE148-CE160,0)</f>
        <v>0</v>
      </c>
      <c r="CF161" s="380"/>
      <c r="CG161" s="380"/>
      <c r="CH161" s="380">
        <f t="shared" ref="CH161" ca="1" si="741">ROUND(CH148-CH160,0)</f>
        <v>0</v>
      </c>
      <c r="CI161" s="380"/>
      <c r="CJ161" s="380"/>
      <c r="CK161" s="380">
        <f t="shared" ref="CK161" ca="1" si="742">ROUND(CK148-CK160,0)</f>
        <v>0</v>
      </c>
      <c r="CL161" s="380"/>
      <c r="CM161" s="380"/>
      <c r="CN161" s="380">
        <f t="shared" ref="CN161" ca="1" si="743">ROUND(CN148-CN160,0)</f>
        <v>0</v>
      </c>
      <c r="CO161" s="380"/>
      <c r="CP161" s="380"/>
      <c r="CQ161" s="380">
        <f t="shared" ref="CQ161" ca="1" si="744">ROUND(CQ148-CQ160,0)</f>
        <v>0</v>
      </c>
      <c r="CR161" s="380"/>
      <c r="CS161" s="380"/>
      <c r="CT161" s="380">
        <f t="shared" ref="CT161" ca="1" si="745">ROUND(CT148-CT160,0)</f>
        <v>0</v>
      </c>
      <c r="CU161" s="380"/>
      <c r="CV161" s="380"/>
      <c r="CW161" s="380">
        <f t="shared" ref="CW161" ca="1" si="746">ROUND(CW148-CW160,0)</f>
        <v>0</v>
      </c>
      <c r="CX161" s="380"/>
      <c r="CY161" s="380"/>
      <c r="CZ161" s="380">
        <f t="shared" ref="CZ161" ca="1" si="747">ROUND(CZ148-CZ160,0)</f>
        <v>0</v>
      </c>
      <c r="DA161" s="380"/>
      <c r="DB161" s="380"/>
      <c r="DC161" s="380">
        <f t="shared" ref="DC161" ca="1" si="748">ROUND(DC148-DC160,0)</f>
        <v>0</v>
      </c>
      <c r="DD161" s="380"/>
      <c r="DE161" s="380"/>
      <c r="DF161" s="380">
        <f t="shared" ref="DF161" ca="1" si="749">ROUND(DF148-DF160,0)</f>
        <v>0</v>
      </c>
      <c r="DG161" s="380"/>
      <c r="DH161" s="380"/>
      <c r="DI161" s="380">
        <f t="shared" ref="DI161" ca="1" si="750">ROUND(DI148-DI160,0)</f>
        <v>0</v>
      </c>
      <c r="DJ161" s="380"/>
      <c r="DK161" s="380"/>
      <c r="DL161" s="380">
        <f t="shared" ref="DL161" ca="1" si="751">ROUND(DL148-DL160,0)</f>
        <v>0</v>
      </c>
      <c r="DM161" s="380"/>
      <c r="DN161" s="380"/>
      <c r="DO161" s="380">
        <f t="shared" ref="DO161" ca="1" si="752">ROUND(DO148-DO160,0)</f>
        <v>0</v>
      </c>
      <c r="DP161" s="380"/>
      <c r="DQ161" s="380"/>
      <c r="DR161" s="380">
        <f t="shared" ref="DR161" ca="1" si="753">ROUND(DR148-DR160,0)</f>
        <v>0</v>
      </c>
      <c r="DS161" s="380"/>
      <c r="DT161" s="380"/>
      <c r="DU161" s="380">
        <f t="shared" ref="DU161" ca="1" si="754">ROUND(DU148-DU160,0)</f>
        <v>0</v>
      </c>
      <c r="DV161" s="380"/>
      <c r="DW161" s="380"/>
      <c r="DX161" s="380">
        <f t="shared" ref="DX161" ca="1" si="755">ROUND(DX148-DX160,0)</f>
        <v>0</v>
      </c>
      <c r="DY161" s="380"/>
      <c r="DZ161" s="380"/>
      <c r="EA161" s="380">
        <f t="shared" ref="EA161" ca="1" si="756">ROUND(EA148-EA160,0)</f>
        <v>0</v>
      </c>
      <c r="EB161" s="380"/>
      <c r="EC161" s="380"/>
      <c r="ED161" s="380">
        <f t="shared" ref="ED161" ca="1" si="757">ROUND(ED148-ED160,0)</f>
        <v>0</v>
      </c>
      <c r="EE161" s="380"/>
      <c r="EF161" s="380"/>
      <c r="EG161" s="380">
        <f t="shared" ref="EG161" ca="1" si="758">ROUND(EG148-EG160,0)</f>
        <v>0</v>
      </c>
    </row>
    <row r="162" spans="1:137" ht="12.75" customHeight="1">
      <c r="A162" s="21"/>
      <c r="B162" s="121"/>
      <c r="C162" s="121"/>
      <c r="D162" s="237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1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1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1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1"/>
      <c r="CF162" s="121"/>
      <c r="CG162" s="121"/>
      <c r="CH162" s="121"/>
      <c r="CI162" s="121"/>
      <c r="CJ162" s="121"/>
      <c r="CK162" s="121"/>
      <c r="CL162" s="121"/>
      <c r="CM162" s="121"/>
      <c r="CN162" s="121"/>
      <c r="CO162" s="121"/>
      <c r="CP162" s="121"/>
      <c r="CQ162" s="121"/>
      <c r="CR162" s="121"/>
      <c r="CS162" s="121"/>
      <c r="CT162" s="121"/>
      <c r="CU162" s="121"/>
      <c r="CV162" s="121"/>
      <c r="CW162" s="121"/>
      <c r="CX162" s="121"/>
      <c r="CY162" s="121"/>
      <c r="CZ162" s="121"/>
      <c r="DA162" s="121"/>
      <c r="DB162" s="121"/>
      <c r="DC162" s="121"/>
      <c r="DD162" s="121"/>
      <c r="DE162" s="121"/>
      <c r="DF162" s="121"/>
      <c r="DG162" s="121"/>
      <c r="DH162" s="121"/>
      <c r="DI162" s="121"/>
      <c r="DJ162" s="121"/>
      <c r="DK162" s="121"/>
      <c r="DL162" s="121"/>
      <c r="DM162" s="121"/>
      <c r="DN162" s="121"/>
      <c r="DO162" s="121"/>
      <c r="DP162" s="121"/>
      <c r="DQ162" s="121"/>
      <c r="DR162" s="121"/>
      <c r="DS162" s="121"/>
      <c r="DT162" s="121"/>
      <c r="DU162" s="121"/>
      <c r="DV162" s="121"/>
      <c r="DW162" s="121"/>
      <c r="DX162" s="121"/>
      <c r="DY162" s="121"/>
      <c r="DZ162" s="121"/>
      <c r="EA162" s="121"/>
      <c r="EB162" s="121"/>
      <c r="EC162" s="121"/>
      <c r="ED162" s="121"/>
      <c r="EE162" s="121"/>
      <c r="EF162" s="121"/>
      <c r="EG162" s="121"/>
    </row>
    <row r="163" spans="1:137" ht="12.75" customHeight="1">
      <c r="A163" s="21"/>
      <c r="B163" s="121"/>
      <c r="C163" s="121"/>
      <c r="D163" s="237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1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1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1"/>
      <c r="CF163" s="121"/>
      <c r="CG163" s="121"/>
      <c r="CH163" s="121"/>
      <c r="CI163" s="121"/>
      <c r="CJ163" s="121"/>
      <c r="CK163" s="121"/>
      <c r="CL163" s="121"/>
      <c r="CM163" s="121"/>
      <c r="CN163" s="121"/>
      <c r="CO163" s="121"/>
      <c r="CP163" s="121"/>
      <c r="CQ163" s="121"/>
      <c r="CR163" s="121"/>
      <c r="CS163" s="121"/>
      <c r="CT163" s="121"/>
      <c r="CU163" s="121"/>
      <c r="CV163" s="121"/>
      <c r="CW163" s="121"/>
      <c r="CX163" s="121"/>
      <c r="CY163" s="121"/>
      <c r="CZ163" s="121"/>
      <c r="DA163" s="121"/>
      <c r="DB163" s="121"/>
      <c r="DC163" s="121"/>
      <c r="DD163" s="121"/>
      <c r="DE163" s="121"/>
      <c r="DF163" s="121"/>
      <c r="DG163" s="121"/>
      <c r="DH163" s="121"/>
      <c r="DI163" s="121"/>
      <c r="DJ163" s="121"/>
      <c r="DK163" s="121"/>
      <c r="DL163" s="121"/>
      <c r="DM163" s="121"/>
      <c r="DN163" s="121"/>
      <c r="DO163" s="121"/>
      <c r="DP163" s="121"/>
      <c r="DQ163" s="121"/>
      <c r="DR163" s="121"/>
      <c r="DS163" s="121"/>
      <c r="DT163" s="121"/>
      <c r="DU163" s="121"/>
      <c r="DV163" s="121"/>
      <c r="DW163" s="121"/>
      <c r="DX163" s="121"/>
      <c r="DY163" s="121"/>
      <c r="DZ163" s="121"/>
      <c r="EA163" s="121"/>
      <c r="EB163" s="121"/>
      <c r="EC163" s="121"/>
      <c r="ED163" s="121"/>
      <c r="EE163" s="121"/>
      <c r="EF163" s="121"/>
      <c r="EG163" s="121"/>
    </row>
    <row r="164" spans="1:137" ht="12.75" customHeight="1">
      <c r="A164" s="21"/>
      <c r="B164" s="121"/>
      <c r="C164" s="121"/>
      <c r="D164" s="237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1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1"/>
      <c r="BD164" s="121"/>
      <c r="BE164" s="121"/>
      <c r="BF164" s="121"/>
      <c r="BG164" s="121"/>
      <c r="BH164" s="121"/>
      <c r="BI164" s="121"/>
      <c r="BJ164" s="121"/>
      <c r="BK164" s="121"/>
      <c r="BL164" s="121"/>
      <c r="BM164" s="121"/>
      <c r="BN164" s="121"/>
      <c r="BO164" s="121"/>
      <c r="BP164" s="121"/>
      <c r="BQ164" s="121"/>
      <c r="BR164" s="121"/>
      <c r="BS164" s="121"/>
      <c r="BT164" s="121"/>
      <c r="BU164" s="121"/>
      <c r="BV164" s="121"/>
      <c r="BW164" s="121"/>
      <c r="BX164" s="121"/>
      <c r="BY164" s="121"/>
      <c r="BZ164" s="121"/>
      <c r="CA164" s="121"/>
      <c r="CB164" s="121"/>
      <c r="CC164" s="121"/>
      <c r="CD164" s="121"/>
      <c r="CE164" s="121"/>
      <c r="CF164" s="121"/>
      <c r="CG164" s="121"/>
      <c r="CH164" s="121"/>
      <c r="CI164" s="121"/>
      <c r="CJ164" s="121"/>
      <c r="CK164" s="121"/>
      <c r="CL164" s="121"/>
      <c r="CM164" s="121"/>
      <c r="CN164" s="121"/>
      <c r="CO164" s="121"/>
      <c r="CP164" s="121"/>
      <c r="CQ164" s="121"/>
      <c r="CR164" s="121"/>
      <c r="CS164" s="121"/>
      <c r="CT164" s="121"/>
      <c r="CU164" s="121"/>
      <c r="CV164" s="121"/>
      <c r="CW164" s="121"/>
      <c r="CX164" s="121"/>
      <c r="CY164" s="121"/>
      <c r="CZ164" s="121"/>
      <c r="DA164" s="121"/>
      <c r="DB164" s="121"/>
      <c r="DC164" s="121"/>
      <c r="DD164" s="121"/>
      <c r="DE164" s="121"/>
      <c r="DF164" s="121"/>
      <c r="DG164" s="121"/>
      <c r="DH164" s="121"/>
      <c r="DI164" s="121"/>
      <c r="DJ164" s="121"/>
      <c r="DK164" s="121"/>
      <c r="DL164" s="121"/>
      <c r="DM164" s="121"/>
      <c r="DN164" s="121"/>
      <c r="DO164" s="121"/>
      <c r="DP164" s="121"/>
      <c r="DQ164" s="121"/>
      <c r="DR164" s="121"/>
      <c r="DS164" s="121"/>
      <c r="DT164" s="121"/>
      <c r="DU164" s="121"/>
      <c r="DV164" s="121"/>
      <c r="DW164" s="121"/>
      <c r="DX164" s="121"/>
      <c r="DY164" s="121"/>
      <c r="DZ164" s="121"/>
      <c r="EA164" s="121"/>
      <c r="EB164" s="121"/>
      <c r="EC164" s="121"/>
      <c r="ED164" s="121"/>
      <c r="EE164" s="121"/>
      <c r="EF164" s="121"/>
      <c r="EG164" s="121"/>
    </row>
    <row r="165" spans="1:137" ht="12.75" customHeight="1">
      <c r="A165" s="21"/>
      <c r="B165" s="121"/>
      <c r="C165" s="121"/>
      <c r="D165" s="237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1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1"/>
      <c r="BD165" s="121"/>
      <c r="BE165" s="121"/>
      <c r="BF165" s="121"/>
      <c r="BG165" s="121"/>
      <c r="BH165" s="121"/>
      <c r="BI165" s="121"/>
      <c r="BJ165" s="121"/>
      <c r="BK165" s="121"/>
      <c r="BL165" s="121"/>
      <c r="BM165" s="121"/>
      <c r="BN165" s="121"/>
      <c r="BO165" s="121"/>
      <c r="BP165" s="121"/>
      <c r="BQ165" s="121"/>
      <c r="BR165" s="121"/>
      <c r="BS165" s="121"/>
      <c r="BT165" s="121"/>
      <c r="BU165" s="121"/>
      <c r="BV165" s="121"/>
      <c r="BW165" s="121"/>
      <c r="BX165" s="121"/>
      <c r="BY165" s="121"/>
      <c r="BZ165" s="121"/>
      <c r="CA165" s="121"/>
      <c r="CB165" s="121"/>
      <c r="CC165" s="121"/>
      <c r="CD165" s="121"/>
      <c r="CE165" s="121"/>
      <c r="CF165" s="121"/>
      <c r="CG165" s="121"/>
      <c r="CH165" s="121"/>
      <c r="CI165" s="121"/>
      <c r="CJ165" s="121"/>
      <c r="CK165" s="121"/>
      <c r="CL165" s="121"/>
      <c r="CM165" s="121"/>
      <c r="CN165" s="121"/>
      <c r="CO165" s="121"/>
      <c r="CP165" s="121"/>
      <c r="CQ165" s="121"/>
      <c r="CR165" s="121"/>
      <c r="CS165" s="121"/>
      <c r="CT165" s="121"/>
      <c r="CU165" s="121"/>
      <c r="CV165" s="121"/>
      <c r="CW165" s="121"/>
      <c r="CX165" s="121"/>
      <c r="CY165" s="121"/>
      <c r="CZ165" s="121"/>
      <c r="DA165" s="121"/>
      <c r="DB165" s="121"/>
      <c r="DC165" s="121"/>
      <c r="DD165" s="121"/>
      <c r="DE165" s="121"/>
      <c r="DF165" s="121"/>
      <c r="DG165" s="121"/>
      <c r="DH165" s="121"/>
      <c r="DI165" s="121"/>
      <c r="DJ165" s="121"/>
      <c r="DK165" s="121"/>
      <c r="DL165" s="121"/>
      <c r="DM165" s="121"/>
      <c r="DN165" s="121"/>
      <c r="DO165" s="121"/>
      <c r="DP165" s="121"/>
      <c r="DQ165" s="121"/>
      <c r="DR165" s="121"/>
      <c r="DS165" s="121"/>
      <c r="DT165" s="121"/>
      <c r="DU165" s="121"/>
      <c r="DV165" s="121"/>
      <c r="DW165" s="121"/>
      <c r="DX165" s="121"/>
      <c r="DY165" s="121"/>
      <c r="DZ165" s="121"/>
      <c r="EA165" s="121"/>
      <c r="EB165" s="121"/>
      <c r="EC165" s="121"/>
      <c r="ED165" s="121"/>
      <c r="EE165" s="121"/>
      <c r="EF165" s="121"/>
      <c r="EG165" s="121"/>
    </row>
    <row r="166" spans="1:137" ht="12.75" customHeight="1">
      <c r="A166" s="21"/>
      <c r="B166" s="121"/>
      <c r="C166" s="121"/>
      <c r="D166" s="237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1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1"/>
      <c r="BD166" s="121"/>
      <c r="BE166" s="121"/>
      <c r="BF166" s="121"/>
      <c r="BG166" s="121"/>
      <c r="BH166" s="121"/>
      <c r="BI166" s="121"/>
      <c r="BJ166" s="121"/>
      <c r="BK166" s="121"/>
      <c r="BL166" s="121"/>
      <c r="BM166" s="121"/>
      <c r="BN166" s="121"/>
      <c r="BO166" s="121"/>
      <c r="BP166" s="121"/>
      <c r="BQ166" s="121"/>
      <c r="BR166" s="121"/>
      <c r="BS166" s="121"/>
      <c r="BT166" s="121"/>
      <c r="BU166" s="121"/>
      <c r="BV166" s="121"/>
      <c r="BW166" s="121"/>
      <c r="BX166" s="121"/>
      <c r="BY166" s="121"/>
      <c r="BZ166" s="121"/>
      <c r="CA166" s="121"/>
      <c r="CB166" s="121"/>
      <c r="CC166" s="121"/>
      <c r="CD166" s="121"/>
      <c r="CE166" s="121"/>
      <c r="CF166" s="121"/>
      <c r="CG166" s="121"/>
      <c r="CH166" s="121"/>
      <c r="CI166" s="121"/>
      <c r="CJ166" s="121"/>
      <c r="CK166" s="121"/>
      <c r="CL166" s="121"/>
      <c r="CM166" s="121"/>
      <c r="CN166" s="121"/>
      <c r="CO166" s="121"/>
      <c r="CP166" s="121"/>
      <c r="CQ166" s="121"/>
      <c r="CR166" s="121"/>
      <c r="CS166" s="121"/>
      <c r="CT166" s="121"/>
      <c r="CU166" s="121"/>
      <c r="CV166" s="121"/>
      <c r="CW166" s="121"/>
      <c r="CX166" s="121"/>
      <c r="CY166" s="121"/>
      <c r="CZ166" s="121"/>
      <c r="DA166" s="121"/>
      <c r="DB166" s="121"/>
      <c r="DC166" s="121"/>
      <c r="DD166" s="121"/>
      <c r="DE166" s="121"/>
      <c r="DF166" s="121"/>
      <c r="DG166" s="121"/>
      <c r="DH166" s="121"/>
      <c r="DI166" s="121"/>
      <c r="DJ166" s="121"/>
      <c r="DK166" s="121"/>
      <c r="DL166" s="121"/>
      <c r="DM166" s="121"/>
      <c r="DN166" s="121"/>
      <c r="DO166" s="121"/>
      <c r="DP166" s="121"/>
      <c r="DQ166" s="121"/>
      <c r="DR166" s="121"/>
      <c r="DS166" s="121"/>
      <c r="DT166" s="121"/>
      <c r="DU166" s="121"/>
      <c r="DV166" s="121"/>
      <c r="DW166" s="121"/>
      <c r="DX166" s="121"/>
      <c r="DY166" s="121"/>
      <c r="DZ166" s="121"/>
      <c r="EA166" s="121"/>
      <c r="EB166" s="121"/>
      <c r="EC166" s="121"/>
      <c r="ED166" s="121"/>
      <c r="EE166" s="121"/>
      <c r="EF166" s="121"/>
      <c r="EG166" s="121"/>
    </row>
    <row r="167" spans="1:137" ht="12.75" customHeight="1">
      <c r="A167" s="21"/>
      <c r="B167" s="121"/>
      <c r="C167" s="121"/>
      <c r="D167" s="237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1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1"/>
      <c r="BD167" s="121"/>
      <c r="BE167" s="121"/>
      <c r="BF167" s="121"/>
      <c r="BG167" s="121"/>
      <c r="BH167" s="121"/>
      <c r="BI167" s="121"/>
      <c r="BJ167" s="121"/>
      <c r="BK167" s="121"/>
      <c r="BL167" s="121"/>
      <c r="BM167" s="121"/>
      <c r="BN167" s="121"/>
      <c r="BO167" s="121"/>
      <c r="BP167" s="121"/>
      <c r="BQ167" s="121"/>
      <c r="BR167" s="121"/>
      <c r="BS167" s="121"/>
      <c r="BT167" s="121"/>
      <c r="BU167" s="121"/>
      <c r="BV167" s="121"/>
      <c r="BW167" s="121"/>
      <c r="BX167" s="121"/>
      <c r="BY167" s="121"/>
      <c r="BZ167" s="121"/>
      <c r="CA167" s="121"/>
      <c r="CB167" s="121"/>
      <c r="CC167" s="121"/>
      <c r="CD167" s="121"/>
      <c r="CE167" s="121"/>
      <c r="CF167" s="121"/>
      <c r="CG167" s="121"/>
      <c r="CH167" s="121"/>
      <c r="CI167" s="121"/>
      <c r="CJ167" s="121"/>
      <c r="CK167" s="121"/>
      <c r="CL167" s="121"/>
      <c r="CM167" s="121"/>
      <c r="CN167" s="121"/>
      <c r="CO167" s="121"/>
      <c r="CP167" s="121"/>
      <c r="CQ167" s="121"/>
      <c r="CR167" s="121"/>
      <c r="CS167" s="121"/>
      <c r="CT167" s="121"/>
      <c r="CU167" s="121"/>
      <c r="CV167" s="121"/>
      <c r="CW167" s="121"/>
      <c r="CX167" s="121"/>
      <c r="CY167" s="121"/>
      <c r="CZ167" s="121"/>
      <c r="DA167" s="121"/>
      <c r="DB167" s="121"/>
      <c r="DC167" s="121"/>
      <c r="DD167" s="121"/>
      <c r="DE167" s="121"/>
      <c r="DF167" s="121"/>
      <c r="DG167" s="121"/>
      <c r="DH167" s="121"/>
      <c r="DI167" s="121"/>
      <c r="DJ167" s="121"/>
      <c r="DK167" s="121"/>
      <c r="DL167" s="121"/>
      <c r="DM167" s="121"/>
      <c r="DN167" s="121"/>
      <c r="DO167" s="121"/>
      <c r="DP167" s="121"/>
      <c r="DQ167" s="121"/>
      <c r="DR167" s="121"/>
      <c r="DS167" s="121"/>
      <c r="DT167" s="121"/>
      <c r="DU167" s="121"/>
      <c r="DV167" s="121"/>
      <c r="DW167" s="121"/>
      <c r="DX167" s="121"/>
      <c r="DY167" s="121"/>
      <c r="DZ167" s="121"/>
      <c r="EA167" s="121"/>
      <c r="EB167" s="121"/>
      <c r="EC167" s="121"/>
      <c r="ED167" s="121"/>
      <c r="EE167" s="121"/>
      <c r="EF167" s="121"/>
      <c r="EG167" s="121"/>
    </row>
    <row r="168" spans="1:137" ht="12.75" customHeight="1">
      <c r="A168" s="21"/>
      <c r="B168" s="121"/>
      <c r="C168" s="121"/>
      <c r="D168" s="237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1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1"/>
      <c r="BD168" s="121"/>
      <c r="BE168" s="121"/>
      <c r="BF168" s="121"/>
      <c r="BG168" s="121"/>
      <c r="BH168" s="121"/>
      <c r="BI168" s="121"/>
      <c r="BJ168" s="121"/>
      <c r="BK168" s="121"/>
      <c r="BL168" s="121"/>
      <c r="BM168" s="121"/>
      <c r="BN168" s="121"/>
      <c r="BO168" s="121"/>
      <c r="BP168" s="121"/>
      <c r="BQ168" s="121"/>
      <c r="BR168" s="121"/>
      <c r="BS168" s="121"/>
      <c r="BT168" s="121"/>
      <c r="BU168" s="121"/>
      <c r="BV168" s="121"/>
      <c r="BW168" s="121"/>
      <c r="BX168" s="121"/>
      <c r="BY168" s="121"/>
      <c r="BZ168" s="121"/>
      <c r="CA168" s="121"/>
      <c r="CB168" s="121"/>
      <c r="CC168" s="121"/>
      <c r="CD168" s="121"/>
      <c r="CE168" s="121"/>
      <c r="CF168" s="121"/>
      <c r="CG168" s="121"/>
      <c r="CH168" s="121"/>
      <c r="CI168" s="121"/>
      <c r="CJ168" s="121"/>
      <c r="CK168" s="121"/>
      <c r="CL168" s="121"/>
      <c r="CM168" s="121"/>
      <c r="CN168" s="121"/>
      <c r="CO168" s="121"/>
      <c r="CP168" s="121"/>
      <c r="CQ168" s="121"/>
      <c r="CR168" s="121"/>
      <c r="CS168" s="121"/>
      <c r="CT168" s="121"/>
      <c r="CU168" s="121"/>
      <c r="CV168" s="121"/>
      <c r="CW168" s="121"/>
      <c r="CX168" s="121"/>
      <c r="CY168" s="121"/>
      <c r="CZ168" s="121"/>
      <c r="DA168" s="121"/>
      <c r="DB168" s="121"/>
      <c r="DC168" s="121"/>
      <c r="DD168" s="121"/>
      <c r="DE168" s="121"/>
      <c r="DF168" s="121"/>
      <c r="DG168" s="121"/>
      <c r="DH168" s="121"/>
      <c r="DI168" s="121"/>
      <c r="DJ168" s="121"/>
      <c r="DK168" s="121"/>
      <c r="DL168" s="121"/>
      <c r="DM168" s="121"/>
      <c r="DN168" s="121"/>
      <c r="DO168" s="121"/>
      <c r="DP168" s="121"/>
      <c r="DQ168" s="121"/>
      <c r="DR168" s="121"/>
      <c r="DS168" s="121"/>
      <c r="DT168" s="121"/>
      <c r="DU168" s="121"/>
      <c r="DV168" s="121"/>
      <c r="DW168" s="121"/>
      <c r="DX168" s="121"/>
      <c r="DY168" s="121"/>
      <c r="DZ168" s="121"/>
      <c r="EA168" s="121"/>
      <c r="EB168" s="121"/>
      <c r="EC168" s="121"/>
      <c r="ED168" s="121"/>
      <c r="EE168" s="121"/>
      <c r="EF168" s="121"/>
      <c r="EG168" s="121"/>
    </row>
    <row r="169" spans="1:137" ht="12.75" customHeight="1">
      <c r="A169" s="21"/>
      <c r="B169" s="121"/>
      <c r="C169" s="121"/>
      <c r="D169" s="237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1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1"/>
      <c r="BD169" s="121"/>
      <c r="BE169" s="121"/>
      <c r="BF169" s="121"/>
      <c r="BG169" s="121"/>
      <c r="BH169" s="121"/>
      <c r="BI169" s="121"/>
      <c r="BJ169" s="121"/>
      <c r="BK169" s="121"/>
      <c r="BL169" s="121"/>
      <c r="BM169" s="121"/>
      <c r="BN169" s="121"/>
      <c r="BO169" s="121"/>
      <c r="BP169" s="121"/>
      <c r="BQ169" s="121"/>
      <c r="BR169" s="121"/>
      <c r="BS169" s="121"/>
      <c r="BT169" s="121"/>
      <c r="BU169" s="121"/>
      <c r="BV169" s="121"/>
      <c r="BW169" s="121"/>
      <c r="BX169" s="121"/>
      <c r="BY169" s="121"/>
      <c r="BZ169" s="121"/>
      <c r="CA169" s="121"/>
      <c r="CB169" s="121"/>
      <c r="CC169" s="121"/>
      <c r="CD169" s="121"/>
      <c r="CE169" s="121"/>
      <c r="CF169" s="121"/>
      <c r="CG169" s="121"/>
      <c r="CH169" s="121"/>
      <c r="CI169" s="121"/>
      <c r="CJ169" s="121"/>
      <c r="CK169" s="121"/>
      <c r="CL169" s="121"/>
      <c r="CM169" s="121"/>
      <c r="CN169" s="121"/>
      <c r="CO169" s="121"/>
      <c r="CP169" s="121"/>
      <c r="CQ169" s="121"/>
      <c r="CR169" s="121"/>
      <c r="CS169" s="121"/>
      <c r="CT169" s="121"/>
      <c r="CU169" s="121"/>
      <c r="CV169" s="121"/>
      <c r="CW169" s="121"/>
      <c r="CX169" s="121"/>
      <c r="CY169" s="121"/>
      <c r="CZ169" s="121"/>
      <c r="DA169" s="121"/>
      <c r="DB169" s="121"/>
      <c r="DC169" s="121"/>
      <c r="DD169" s="121"/>
      <c r="DE169" s="121"/>
      <c r="DF169" s="121"/>
      <c r="DG169" s="121"/>
      <c r="DH169" s="121"/>
      <c r="DI169" s="121"/>
      <c r="DJ169" s="121"/>
      <c r="DK169" s="121"/>
      <c r="DL169" s="121"/>
      <c r="DM169" s="121"/>
      <c r="DN169" s="121"/>
      <c r="DO169" s="121"/>
      <c r="DP169" s="121"/>
      <c r="DQ169" s="121"/>
      <c r="DR169" s="121"/>
      <c r="DS169" s="121"/>
      <c r="DT169" s="121"/>
      <c r="DU169" s="121"/>
      <c r="DV169" s="121"/>
      <c r="DW169" s="121"/>
      <c r="DX169" s="121"/>
      <c r="DY169" s="121"/>
      <c r="DZ169" s="121"/>
      <c r="EA169" s="121"/>
      <c r="EB169" s="121"/>
      <c r="EC169" s="121"/>
      <c r="ED169" s="121"/>
      <c r="EE169" s="121"/>
      <c r="EF169" s="121"/>
      <c r="EG169" s="121"/>
    </row>
    <row r="170" spans="1:137" ht="12.75" customHeight="1">
      <c r="A170" s="21"/>
      <c r="B170" s="121"/>
      <c r="C170" s="121"/>
      <c r="D170" s="237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1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1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1"/>
      <c r="BO170" s="121"/>
      <c r="BP170" s="121"/>
      <c r="BQ170" s="121"/>
      <c r="BR170" s="121"/>
      <c r="BS170" s="121"/>
      <c r="BT170" s="121"/>
      <c r="BU170" s="121"/>
      <c r="BV170" s="121"/>
      <c r="BW170" s="121"/>
      <c r="BX170" s="121"/>
      <c r="BY170" s="121"/>
      <c r="BZ170" s="121"/>
      <c r="CA170" s="121"/>
      <c r="CB170" s="121"/>
      <c r="CC170" s="121"/>
      <c r="CD170" s="121"/>
      <c r="CE170" s="121"/>
      <c r="CF170" s="121"/>
      <c r="CG170" s="121"/>
      <c r="CH170" s="121"/>
      <c r="CI170" s="121"/>
      <c r="CJ170" s="121"/>
      <c r="CK170" s="121"/>
      <c r="CL170" s="121"/>
      <c r="CM170" s="121"/>
      <c r="CN170" s="121"/>
      <c r="CO170" s="121"/>
      <c r="CP170" s="121"/>
      <c r="CQ170" s="121"/>
      <c r="CR170" s="121"/>
      <c r="CS170" s="121"/>
      <c r="CT170" s="121"/>
      <c r="CU170" s="121"/>
      <c r="CV170" s="121"/>
      <c r="CW170" s="121"/>
      <c r="CX170" s="121"/>
      <c r="CY170" s="121"/>
      <c r="CZ170" s="121"/>
      <c r="DA170" s="121"/>
      <c r="DB170" s="121"/>
      <c r="DC170" s="121"/>
      <c r="DD170" s="121"/>
      <c r="DE170" s="121"/>
      <c r="DF170" s="121"/>
      <c r="DG170" s="121"/>
      <c r="DH170" s="121"/>
      <c r="DI170" s="121"/>
      <c r="DJ170" s="121"/>
      <c r="DK170" s="121"/>
      <c r="DL170" s="121"/>
      <c r="DM170" s="121"/>
      <c r="DN170" s="121"/>
      <c r="DO170" s="121"/>
      <c r="DP170" s="121"/>
      <c r="DQ170" s="121"/>
      <c r="DR170" s="121"/>
      <c r="DS170" s="121"/>
      <c r="DT170" s="121"/>
      <c r="DU170" s="121"/>
      <c r="DV170" s="121"/>
      <c r="DW170" s="121"/>
      <c r="DX170" s="121"/>
      <c r="DY170" s="121"/>
      <c r="DZ170" s="121"/>
      <c r="EA170" s="121"/>
      <c r="EB170" s="121"/>
      <c r="EC170" s="121"/>
      <c r="ED170" s="121"/>
      <c r="EE170" s="121"/>
      <c r="EF170" s="121"/>
      <c r="EG170" s="121"/>
    </row>
    <row r="171" spans="1:137" ht="12.75" customHeight="1">
      <c r="A171" s="21"/>
      <c r="B171" s="121"/>
      <c r="C171" s="121"/>
      <c r="D171" s="237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1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1"/>
      <c r="BD171" s="121"/>
      <c r="BE171" s="121"/>
      <c r="BF171" s="121"/>
      <c r="BG171" s="121"/>
      <c r="BH171" s="121"/>
      <c r="BI171" s="121"/>
      <c r="BJ171" s="121"/>
      <c r="BK171" s="121"/>
      <c r="BL171" s="121"/>
      <c r="BM171" s="121"/>
      <c r="BN171" s="121"/>
      <c r="BO171" s="121"/>
      <c r="BP171" s="121"/>
      <c r="BQ171" s="121"/>
      <c r="BR171" s="121"/>
      <c r="BS171" s="121"/>
      <c r="BT171" s="121"/>
      <c r="BU171" s="121"/>
      <c r="BV171" s="121"/>
      <c r="BW171" s="121"/>
      <c r="BX171" s="121"/>
      <c r="BY171" s="121"/>
      <c r="BZ171" s="121"/>
      <c r="CA171" s="121"/>
      <c r="CB171" s="121"/>
      <c r="CC171" s="121"/>
      <c r="CD171" s="121"/>
      <c r="CE171" s="121"/>
      <c r="CF171" s="121"/>
      <c r="CG171" s="121"/>
      <c r="CH171" s="121"/>
      <c r="CI171" s="121"/>
      <c r="CJ171" s="121"/>
      <c r="CK171" s="121"/>
      <c r="CL171" s="121"/>
      <c r="CM171" s="121"/>
      <c r="CN171" s="121"/>
      <c r="CO171" s="121"/>
      <c r="CP171" s="121"/>
      <c r="CQ171" s="121"/>
      <c r="CR171" s="121"/>
      <c r="CS171" s="121"/>
      <c r="CT171" s="121"/>
      <c r="CU171" s="121"/>
      <c r="CV171" s="121"/>
      <c r="CW171" s="121"/>
      <c r="CX171" s="121"/>
      <c r="CY171" s="121"/>
      <c r="CZ171" s="121"/>
      <c r="DA171" s="121"/>
      <c r="DB171" s="121"/>
      <c r="DC171" s="121"/>
      <c r="DD171" s="121"/>
      <c r="DE171" s="121"/>
      <c r="DF171" s="121"/>
      <c r="DG171" s="121"/>
      <c r="DH171" s="121"/>
      <c r="DI171" s="121"/>
      <c r="DJ171" s="121"/>
      <c r="DK171" s="121"/>
      <c r="DL171" s="121"/>
      <c r="DM171" s="121"/>
      <c r="DN171" s="121"/>
      <c r="DO171" s="121"/>
      <c r="DP171" s="121"/>
      <c r="DQ171" s="121"/>
      <c r="DR171" s="121"/>
      <c r="DS171" s="121"/>
      <c r="DT171" s="121"/>
      <c r="DU171" s="121"/>
      <c r="DV171" s="121"/>
      <c r="DW171" s="121"/>
      <c r="DX171" s="121"/>
      <c r="DY171" s="121"/>
      <c r="DZ171" s="121"/>
      <c r="EA171" s="121"/>
      <c r="EB171" s="121"/>
      <c r="EC171" s="121"/>
      <c r="ED171" s="121"/>
      <c r="EE171" s="121"/>
      <c r="EF171" s="121"/>
      <c r="EG171" s="121"/>
    </row>
    <row r="172" spans="1:137" ht="12.75" customHeight="1">
      <c r="A172" s="21"/>
      <c r="B172" s="121"/>
      <c r="C172" s="121"/>
      <c r="D172" s="237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1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1"/>
      <c r="BD172" s="121"/>
      <c r="BE172" s="121"/>
      <c r="BF172" s="121"/>
      <c r="BG172" s="121"/>
      <c r="BH172" s="121"/>
      <c r="BI172" s="121"/>
      <c r="BJ172" s="121"/>
      <c r="BK172" s="121"/>
      <c r="BL172" s="121"/>
      <c r="BM172" s="121"/>
      <c r="BN172" s="121"/>
      <c r="BO172" s="121"/>
      <c r="BP172" s="121"/>
      <c r="BQ172" s="121"/>
      <c r="BR172" s="121"/>
      <c r="BS172" s="121"/>
      <c r="BT172" s="121"/>
      <c r="BU172" s="121"/>
      <c r="BV172" s="121"/>
      <c r="BW172" s="121"/>
      <c r="BX172" s="121"/>
      <c r="BY172" s="121"/>
      <c r="BZ172" s="121"/>
      <c r="CA172" s="121"/>
      <c r="CB172" s="121"/>
      <c r="CC172" s="121"/>
      <c r="CD172" s="121"/>
      <c r="CE172" s="121"/>
      <c r="CF172" s="121"/>
      <c r="CG172" s="121"/>
      <c r="CH172" s="121"/>
      <c r="CI172" s="121"/>
      <c r="CJ172" s="121"/>
      <c r="CK172" s="121"/>
      <c r="CL172" s="121"/>
      <c r="CM172" s="121"/>
      <c r="CN172" s="121"/>
      <c r="CO172" s="121"/>
      <c r="CP172" s="121"/>
      <c r="CQ172" s="121"/>
      <c r="CR172" s="121"/>
      <c r="CS172" s="121"/>
      <c r="CT172" s="121"/>
      <c r="CU172" s="121"/>
      <c r="CV172" s="121"/>
      <c r="CW172" s="121"/>
      <c r="CX172" s="121"/>
      <c r="CY172" s="121"/>
      <c r="CZ172" s="121"/>
      <c r="DA172" s="121"/>
      <c r="DB172" s="121"/>
      <c r="DC172" s="121"/>
      <c r="DD172" s="121"/>
      <c r="DE172" s="121"/>
      <c r="DF172" s="121"/>
      <c r="DG172" s="121"/>
      <c r="DH172" s="121"/>
      <c r="DI172" s="121"/>
      <c r="DJ172" s="121"/>
      <c r="DK172" s="121"/>
      <c r="DL172" s="121"/>
      <c r="DM172" s="121"/>
      <c r="DN172" s="121"/>
      <c r="DO172" s="121"/>
      <c r="DP172" s="121"/>
      <c r="DQ172" s="121"/>
      <c r="DR172" s="121"/>
      <c r="DS172" s="121"/>
      <c r="DT172" s="121"/>
      <c r="DU172" s="121"/>
      <c r="DV172" s="121"/>
      <c r="DW172" s="121"/>
      <c r="DX172" s="121"/>
      <c r="DY172" s="121"/>
      <c r="DZ172" s="121"/>
      <c r="EA172" s="121"/>
      <c r="EB172" s="121"/>
      <c r="EC172" s="121"/>
      <c r="ED172" s="121"/>
      <c r="EE172" s="121"/>
      <c r="EF172" s="121"/>
      <c r="EG172" s="121"/>
    </row>
    <row r="173" spans="1:137" ht="12.75" customHeight="1">
      <c r="A173" s="21"/>
      <c r="B173" s="121"/>
      <c r="C173" s="121"/>
      <c r="D173" s="237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1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1"/>
      <c r="BD173" s="121"/>
      <c r="BE173" s="121"/>
      <c r="BF173" s="121"/>
      <c r="BG173" s="121"/>
      <c r="BH173" s="121"/>
      <c r="BI173" s="121"/>
      <c r="BJ173" s="121"/>
      <c r="BK173" s="121"/>
      <c r="BL173" s="121"/>
      <c r="BM173" s="121"/>
      <c r="BN173" s="121"/>
      <c r="BO173" s="121"/>
      <c r="BP173" s="121"/>
      <c r="BQ173" s="121"/>
      <c r="BR173" s="121"/>
      <c r="BS173" s="121"/>
      <c r="BT173" s="121"/>
      <c r="BU173" s="121"/>
      <c r="BV173" s="121"/>
      <c r="BW173" s="121"/>
      <c r="BX173" s="121"/>
      <c r="BY173" s="121"/>
      <c r="BZ173" s="121"/>
      <c r="CA173" s="121"/>
      <c r="CB173" s="121"/>
      <c r="CC173" s="121"/>
      <c r="CD173" s="121"/>
      <c r="CE173" s="121"/>
      <c r="CF173" s="121"/>
      <c r="CG173" s="121"/>
      <c r="CH173" s="121"/>
      <c r="CI173" s="121"/>
      <c r="CJ173" s="121"/>
      <c r="CK173" s="121"/>
      <c r="CL173" s="121"/>
      <c r="CM173" s="121"/>
      <c r="CN173" s="121"/>
      <c r="CO173" s="121"/>
      <c r="CP173" s="121"/>
      <c r="CQ173" s="121"/>
      <c r="CR173" s="121"/>
      <c r="CS173" s="121"/>
      <c r="CT173" s="121"/>
      <c r="CU173" s="121"/>
      <c r="CV173" s="121"/>
      <c r="CW173" s="121"/>
      <c r="CX173" s="121"/>
      <c r="CY173" s="121"/>
      <c r="CZ173" s="121"/>
      <c r="DA173" s="121"/>
      <c r="DB173" s="121"/>
      <c r="DC173" s="121"/>
      <c r="DD173" s="121"/>
      <c r="DE173" s="121"/>
      <c r="DF173" s="121"/>
      <c r="DG173" s="121"/>
      <c r="DH173" s="121"/>
      <c r="DI173" s="121"/>
      <c r="DJ173" s="121"/>
      <c r="DK173" s="121"/>
      <c r="DL173" s="121"/>
      <c r="DM173" s="121"/>
      <c r="DN173" s="121"/>
      <c r="DO173" s="121"/>
      <c r="DP173" s="121"/>
      <c r="DQ173" s="121"/>
      <c r="DR173" s="121"/>
      <c r="DS173" s="121"/>
      <c r="DT173" s="121"/>
      <c r="DU173" s="121"/>
      <c r="DV173" s="121"/>
      <c r="DW173" s="121"/>
      <c r="DX173" s="121"/>
      <c r="DY173" s="121"/>
      <c r="DZ173" s="121"/>
      <c r="EA173" s="121"/>
      <c r="EB173" s="121"/>
      <c r="EC173" s="121"/>
      <c r="ED173" s="121"/>
      <c r="EE173" s="121"/>
      <c r="EF173" s="121"/>
      <c r="EG173" s="121"/>
    </row>
    <row r="174" spans="1:137" ht="12.75" customHeight="1">
      <c r="A174" s="21"/>
      <c r="B174" s="121"/>
      <c r="C174" s="121"/>
      <c r="D174" s="237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1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1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1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1"/>
      <c r="CF174" s="121"/>
      <c r="CG174" s="121"/>
      <c r="CH174" s="121"/>
      <c r="CI174" s="121"/>
      <c r="CJ174" s="121"/>
      <c r="CK174" s="121"/>
      <c r="CL174" s="121"/>
      <c r="CM174" s="121"/>
      <c r="CN174" s="121"/>
      <c r="CO174" s="121"/>
      <c r="CP174" s="121"/>
      <c r="CQ174" s="121"/>
      <c r="CR174" s="121"/>
      <c r="CS174" s="121"/>
      <c r="CT174" s="121"/>
      <c r="CU174" s="121"/>
      <c r="CV174" s="121"/>
      <c r="CW174" s="121"/>
      <c r="CX174" s="121"/>
      <c r="CY174" s="121"/>
      <c r="CZ174" s="121"/>
      <c r="DA174" s="121"/>
      <c r="DB174" s="121"/>
      <c r="DC174" s="121"/>
      <c r="DD174" s="121"/>
      <c r="DE174" s="121"/>
      <c r="DF174" s="121"/>
      <c r="DG174" s="121"/>
      <c r="DH174" s="121"/>
      <c r="DI174" s="121"/>
      <c r="DJ174" s="121"/>
      <c r="DK174" s="121"/>
      <c r="DL174" s="121"/>
      <c r="DM174" s="121"/>
      <c r="DN174" s="121"/>
      <c r="DO174" s="121"/>
      <c r="DP174" s="121"/>
      <c r="DQ174" s="121"/>
      <c r="DR174" s="121"/>
      <c r="DS174" s="121"/>
      <c r="DT174" s="121"/>
      <c r="DU174" s="121"/>
      <c r="DV174" s="121"/>
      <c r="DW174" s="121"/>
      <c r="DX174" s="121"/>
      <c r="DY174" s="121"/>
      <c r="DZ174" s="121"/>
      <c r="EA174" s="121"/>
      <c r="EB174" s="121"/>
      <c r="EC174" s="121"/>
      <c r="ED174" s="121"/>
      <c r="EE174" s="121"/>
      <c r="EF174" s="121"/>
      <c r="EG174" s="121"/>
    </row>
    <row r="175" spans="1:137" ht="12.75" customHeight="1">
      <c r="A175" s="21"/>
      <c r="B175" s="121"/>
      <c r="C175" s="121"/>
      <c r="D175" s="237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1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1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1"/>
      <c r="BO175" s="121"/>
      <c r="BP175" s="121"/>
      <c r="BQ175" s="121"/>
      <c r="BR175" s="121"/>
      <c r="BS175" s="121"/>
      <c r="BT175" s="121"/>
      <c r="BU175" s="121"/>
      <c r="BV175" s="121"/>
      <c r="BW175" s="121"/>
      <c r="BX175" s="121"/>
      <c r="BY175" s="121"/>
      <c r="BZ175" s="121"/>
      <c r="CA175" s="121"/>
      <c r="CB175" s="121"/>
      <c r="CC175" s="121"/>
      <c r="CD175" s="121"/>
      <c r="CE175" s="121"/>
      <c r="CF175" s="121"/>
      <c r="CG175" s="121"/>
      <c r="CH175" s="121"/>
      <c r="CI175" s="121"/>
      <c r="CJ175" s="121"/>
      <c r="CK175" s="121"/>
      <c r="CL175" s="121"/>
      <c r="CM175" s="121"/>
      <c r="CN175" s="121"/>
      <c r="CO175" s="121"/>
      <c r="CP175" s="121"/>
      <c r="CQ175" s="121"/>
      <c r="CR175" s="121"/>
      <c r="CS175" s="121"/>
      <c r="CT175" s="121"/>
      <c r="CU175" s="121"/>
      <c r="CV175" s="121"/>
      <c r="CW175" s="121"/>
      <c r="CX175" s="121"/>
      <c r="CY175" s="121"/>
      <c r="CZ175" s="121"/>
      <c r="DA175" s="121"/>
      <c r="DB175" s="121"/>
      <c r="DC175" s="121"/>
      <c r="DD175" s="121"/>
      <c r="DE175" s="121"/>
      <c r="DF175" s="121"/>
      <c r="DG175" s="121"/>
      <c r="DH175" s="121"/>
      <c r="DI175" s="121"/>
      <c r="DJ175" s="121"/>
      <c r="DK175" s="121"/>
      <c r="DL175" s="121"/>
      <c r="DM175" s="121"/>
      <c r="DN175" s="121"/>
      <c r="DO175" s="121"/>
      <c r="DP175" s="121"/>
      <c r="DQ175" s="121"/>
      <c r="DR175" s="121"/>
      <c r="DS175" s="121"/>
      <c r="DT175" s="121"/>
      <c r="DU175" s="121"/>
      <c r="DV175" s="121"/>
      <c r="DW175" s="121"/>
      <c r="DX175" s="121"/>
      <c r="DY175" s="121"/>
      <c r="DZ175" s="121"/>
      <c r="EA175" s="121"/>
      <c r="EB175" s="121"/>
      <c r="EC175" s="121"/>
      <c r="ED175" s="121"/>
      <c r="EE175" s="121"/>
      <c r="EF175" s="121"/>
      <c r="EG175" s="121"/>
    </row>
    <row r="176" spans="1:137" ht="12.75" customHeight="1">
      <c r="A176" s="21"/>
      <c r="B176" s="121"/>
      <c r="C176" s="121"/>
      <c r="D176" s="237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1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1"/>
      <c r="BD176" s="121"/>
      <c r="BE176" s="121"/>
      <c r="BF176" s="121"/>
      <c r="BG176" s="121"/>
      <c r="BH176" s="121"/>
      <c r="BI176" s="121"/>
      <c r="BJ176" s="121"/>
      <c r="BK176" s="121"/>
      <c r="BL176" s="121"/>
      <c r="BM176" s="121"/>
      <c r="BN176" s="121"/>
      <c r="BO176" s="121"/>
      <c r="BP176" s="121"/>
      <c r="BQ176" s="121"/>
      <c r="BR176" s="121"/>
      <c r="BS176" s="121"/>
      <c r="BT176" s="121"/>
      <c r="BU176" s="121"/>
      <c r="BV176" s="121"/>
      <c r="BW176" s="121"/>
      <c r="BX176" s="121"/>
      <c r="BY176" s="121"/>
      <c r="BZ176" s="121"/>
      <c r="CA176" s="121"/>
      <c r="CB176" s="121"/>
      <c r="CC176" s="121"/>
      <c r="CD176" s="121"/>
      <c r="CE176" s="121"/>
      <c r="CF176" s="121"/>
      <c r="CG176" s="121"/>
      <c r="CH176" s="121"/>
      <c r="CI176" s="121"/>
      <c r="CJ176" s="121"/>
      <c r="CK176" s="121"/>
      <c r="CL176" s="121"/>
      <c r="CM176" s="121"/>
      <c r="CN176" s="121"/>
      <c r="CO176" s="121"/>
      <c r="CP176" s="121"/>
      <c r="CQ176" s="121"/>
      <c r="CR176" s="121"/>
      <c r="CS176" s="121"/>
      <c r="CT176" s="121"/>
      <c r="CU176" s="121"/>
      <c r="CV176" s="121"/>
      <c r="CW176" s="121"/>
      <c r="CX176" s="121"/>
      <c r="CY176" s="121"/>
      <c r="CZ176" s="121"/>
      <c r="DA176" s="121"/>
      <c r="DB176" s="121"/>
      <c r="DC176" s="121"/>
      <c r="DD176" s="121"/>
      <c r="DE176" s="121"/>
      <c r="DF176" s="121"/>
      <c r="DG176" s="121"/>
      <c r="DH176" s="121"/>
      <c r="DI176" s="121"/>
      <c r="DJ176" s="121"/>
      <c r="DK176" s="121"/>
      <c r="DL176" s="121"/>
      <c r="DM176" s="121"/>
      <c r="DN176" s="121"/>
      <c r="DO176" s="121"/>
      <c r="DP176" s="121"/>
      <c r="DQ176" s="121"/>
      <c r="DR176" s="121"/>
      <c r="DS176" s="121"/>
      <c r="DT176" s="121"/>
      <c r="DU176" s="121"/>
      <c r="DV176" s="121"/>
      <c r="DW176" s="121"/>
      <c r="DX176" s="121"/>
      <c r="DY176" s="121"/>
      <c r="DZ176" s="121"/>
      <c r="EA176" s="121"/>
      <c r="EB176" s="121"/>
      <c r="EC176" s="121"/>
      <c r="ED176" s="121"/>
      <c r="EE176" s="121"/>
      <c r="EF176" s="121"/>
      <c r="EG176" s="121"/>
    </row>
    <row r="177" spans="1:137" ht="12.75" customHeight="1">
      <c r="A177" s="21"/>
      <c r="B177" s="121"/>
      <c r="C177" s="121"/>
      <c r="D177" s="237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1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1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1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1"/>
      <c r="CF177" s="121"/>
      <c r="CG177" s="121"/>
      <c r="CH177" s="121"/>
      <c r="CI177" s="121"/>
      <c r="CJ177" s="121"/>
      <c r="CK177" s="121"/>
      <c r="CL177" s="121"/>
      <c r="CM177" s="121"/>
      <c r="CN177" s="121"/>
      <c r="CO177" s="121"/>
      <c r="CP177" s="121"/>
      <c r="CQ177" s="121"/>
      <c r="CR177" s="121"/>
      <c r="CS177" s="121"/>
      <c r="CT177" s="121"/>
      <c r="CU177" s="121"/>
      <c r="CV177" s="121"/>
      <c r="CW177" s="121"/>
      <c r="CX177" s="121"/>
      <c r="CY177" s="121"/>
      <c r="CZ177" s="121"/>
      <c r="DA177" s="121"/>
      <c r="DB177" s="121"/>
      <c r="DC177" s="121"/>
      <c r="DD177" s="121"/>
      <c r="DE177" s="121"/>
      <c r="DF177" s="121"/>
      <c r="DG177" s="121"/>
      <c r="DH177" s="121"/>
      <c r="DI177" s="121"/>
      <c r="DJ177" s="121"/>
      <c r="DK177" s="121"/>
      <c r="DL177" s="121"/>
      <c r="DM177" s="121"/>
      <c r="DN177" s="121"/>
      <c r="DO177" s="121"/>
      <c r="DP177" s="121"/>
      <c r="DQ177" s="121"/>
      <c r="DR177" s="121"/>
      <c r="DS177" s="121"/>
      <c r="DT177" s="121"/>
      <c r="DU177" s="121"/>
      <c r="DV177" s="121"/>
      <c r="DW177" s="121"/>
      <c r="DX177" s="121"/>
      <c r="DY177" s="121"/>
      <c r="DZ177" s="121"/>
      <c r="EA177" s="121"/>
      <c r="EB177" s="121"/>
      <c r="EC177" s="121"/>
      <c r="ED177" s="121"/>
      <c r="EE177" s="121"/>
      <c r="EF177" s="121"/>
      <c r="EG177" s="121"/>
    </row>
    <row r="178" spans="1:137" ht="12.75" customHeight="1">
      <c r="A178" s="21"/>
      <c r="B178" s="121"/>
      <c r="C178" s="121"/>
      <c r="D178" s="237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1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1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1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1"/>
      <c r="CF178" s="121"/>
      <c r="CG178" s="121"/>
      <c r="CH178" s="121"/>
      <c r="CI178" s="121"/>
      <c r="CJ178" s="121"/>
      <c r="CK178" s="121"/>
      <c r="CL178" s="121"/>
      <c r="CM178" s="121"/>
      <c r="CN178" s="121"/>
      <c r="CO178" s="121"/>
      <c r="CP178" s="121"/>
      <c r="CQ178" s="121"/>
      <c r="CR178" s="121"/>
      <c r="CS178" s="121"/>
      <c r="CT178" s="121"/>
      <c r="CU178" s="121"/>
      <c r="CV178" s="121"/>
      <c r="CW178" s="121"/>
      <c r="CX178" s="121"/>
      <c r="CY178" s="121"/>
      <c r="CZ178" s="121"/>
      <c r="DA178" s="121"/>
      <c r="DB178" s="121"/>
      <c r="DC178" s="121"/>
      <c r="DD178" s="121"/>
      <c r="DE178" s="121"/>
      <c r="DF178" s="121"/>
      <c r="DG178" s="121"/>
      <c r="DH178" s="121"/>
      <c r="DI178" s="121"/>
      <c r="DJ178" s="121"/>
      <c r="DK178" s="121"/>
      <c r="DL178" s="121"/>
      <c r="DM178" s="121"/>
      <c r="DN178" s="121"/>
      <c r="DO178" s="121"/>
      <c r="DP178" s="121"/>
      <c r="DQ178" s="121"/>
      <c r="DR178" s="121"/>
      <c r="DS178" s="121"/>
      <c r="DT178" s="121"/>
      <c r="DU178" s="121"/>
      <c r="DV178" s="121"/>
      <c r="DW178" s="121"/>
      <c r="DX178" s="121"/>
      <c r="DY178" s="121"/>
      <c r="DZ178" s="121"/>
      <c r="EA178" s="121"/>
      <c r="EB178" s="121"/>
      <c r="EC178" s="121"/>
      <c r="ED178" s="121"/>
      <c r="EE178" s="121"/>
      <c r="EF178" s="121"/>
      <c r="EG178" s="121"/>
    </row>
    <row r="179" spans="1:137" ht="12.75" customHeight="1">
      <c r="A179" s="21"/>
      <c r="B179" s="121"/>
      <c r="C179" s="121"/>
      <c r="D179" s="237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1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1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1"/>
      <c r="CF179" s="121"/>
      <c r="CG179" s="121"/>
      <c r="CH179" s="121"/>
      <c r="CI179" s="121"/>
      <c r="CJ179" s="121"/>
      <c r="CK179" s="121"/>
      <c r="CL179" s="121"/>
      <c r="CM179" s="121"/>
      <c r="CN179" s="121"/>
      <c r="CO179" s="121"/>
      <c r="CP179" s="121"/>
      <c r="CQ179" s="121"/>
      <c r="CR179" s="121"/>
      <c r="CS179" s="121"/>
      <c r="CT179" s="121"/>
      <c r="CU179" s="121"/>
      <c r="CV179" s="121"/>
      <c r="CW179" s="121"/>
      <c r="CX179" s="121"/>
      <c r="CY179" s="121"/>
      <c r="CZ179" s="121"/>
      <c r="DA179" s="121"/>
      <c r="DB179" s="121"/>
      <c r="DC179" s="121"/>
      <c r="DD179" s="121"/>
      <c r="DE179" s="121"/>
      <c r="DF179" s="121"/>
      <c r="DG179" s="121"/>
      <c r="DH179" s="121"/>
      <c r="DI179" s="121"/>
      <c r="DJ179" s="121"/>
      <c r="DK179" s="121"/>
      <c r="DL179" s="121"/>
      <c r="DM179" s="121"/>
      <c r="DN179" s="121"/>
      <c r="DO179" s="121"/>
      <c r="DP179" s="121"/>
      <c r="DQ179" s="121"/>
      <c r="DR179" s="121"/>
      <c r="DS179" s="121"/>
      <c r="DT179" s="121"/>
      <c r="DU179" s="121"/>
      <c r="DV179" s="121"/>
      <c r="DW179" s="121"/>
      <c r="DX179" s="121"/>
      <c r="DY179" s="121"/>
      <c r="DZ179" s="121"/>
      <c r="EA179" s="121"/>
      <c r="EB179" s="121"/>
      <c r="EC179" s="121"/>
      <c r="ED179" s="121"/>
      <c r="EE179" s="121"/>
      <c r="EF179" s="121"/>
      <c r="EG179" s="121"/>
    </row>
    <row r="180" spans="1:137" ht="12.75" customHeight="1">
      <c r="A180" s="21"/>
      <c r="B180" s="121"/>
      <c r="C180" s="121"/>
      <c r="D180" s="237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1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1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1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1"/>
      <c r="CF180" s="121"/>
      <c r="CG180" s="121"/>
      <c r="CH180" s="121"/>
      <c r="CI180" s="121"/>
      <c r="CJ180" s="121"/>
      <c r="CK180" s="121"/>
      <c r="CL180" s="121"/>
      <c r="CM180" s="121"/>
      <c r="CN180" s="121"/>
      <c r="CO180" s="121"/>
      <c r="CP180" s="121"/>
      <c r="CQ180" s="121"/>
      <c r="CR180" s="121"/>
      <c r="CS180" s="121"/>
      <c r="CT180" s="121"/>
      <c r="CU180" s="121"/>
      <c r="CV180" s="121"/>
      <c r="CW180" s="121"/>
      <c r="CX180" s="121"/>
      <c r="CY180" s="121"/>
      <c r="CZ180" s="121"/>
      <c r="DA180" s="121"/>
      <c r="DB180" s="121"/>
      <c r="DC180" s="121"/>
      <c r="DD180" s="121"/>
      <c r="DE180" s="121"/>
      <c r="DF180" s="121"/>
      <c r="DG180" s="121"/>
      <c r="DH180" s="121"/>
      <c r="DI180" s="121"/>
      <c r="DJ180" s="121"/>
      <c r="DK180" s="121"/>
      <c r="DL180" s="121"/>
      <c r="DM180" s="121"/>
      <c r="DN180" s="121"/>
      <c r="DO180" s="121"/>
      <c r="DP180" s="121"/>
      <c r="DQ180" s="121"/>
      <c r="DR180" s="121"/>
      <c r="DS180" s="121"/>
      <c r="DT180" s="121"/>
      <c r="DU180" s="121"/>
      <c r="DV180" s="121"/>
      <c r="DW180" s="121"/>
      <c r="DX180" s="121"/>
      <c r="DY180" s="121"/>
      <c r="DZ180" s="121"/>
      <c r="EA180" s="121"/>
      <c r="EB180" s="121"/>
      <c r="EC180" s="121"/>
      <c r="ED180" s="121"/>
      <c r="EE180" s="121"/>
      <c r="EF180" s="121"/>
      <c r="EG180" s="121"/>
    </row>
    <row r="181" spans="1:137" ht="12.75" customHeight="1">
      <c r="A181" s="21"/>
      <c r="B181" s="121"/>
      <c r="C181" s="121"/>
      <c r="D181" s="237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1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1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1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1"/>
      <c r="CF181" s="121"/>
      <c r="CG181" s="121"/>
      <c r="CH181" s="121"/>
      <c r="CI181" s="121"/>
      <c r="CJ181" s="121"/>
      <c r="CK181" s="121"/>
      <c r="CL181" s="121"/>
      <c r="CM181" s="121"/>
      <c r="CN181" s="121"/>
      <c r="CO181" s="121"/>
      <c r="CP181" s="121"/>
      <c r="CQ181" s="121"/>
      <c r="CR181" s="121"/>
      <c r="CS181" s="121"/>
      <c r="CT181" s="121"/>
      <c r="CU181" s="121"/>
      <c r="CV181" s="121"/>
      <c r="CW181" s="121"/>
      <c r="CX181" s="121"/>
      <c r="CY181" s="121"/>
      <c r="CZ181" s="121"/>
      <c r="DA181" s="121"/>
      <c r="DB181" s="121"/>
      <c r="DC181" s="121"/>
      <c r="DD181" s="121"/>
      <c r="DE181" s="121"/>
      <c r="DF181" s="121"/>
      <c r="DG181" s="121"/>
      <c r="DH181" s="121"/>
      <c r="DI181" s="121"/>
      <c r="DJ181" s="121"/>
      <c r="DK181" s="121"/>
      <c r="DL181" s="121"/>
      <c r="DM181" s="121"/>
      <c r="DN181" s="121"/>
      <c r="DO181" s="121"/>
      <c r="DP181" s="121"/>
      <c r="DQ181" s="121"/>
      <c r="DR181" s="121"/>
      <c r="DS181" s="121"/>
      <c r="DT181" s="121"/>
      <c r="DU181" s="121"/>
      <c r="DV181" s="121"/>
      <c r="DW181" s="121"/>
      <c r="DX181" s="121"/>
      <c r="DY181" s="121"/>
      <c r="DZ181" s="121"/>
      <c r="EA181" s="121"/>
      <c r="EB181" s="121"/>
      <c r="EC181" s="121"/>
      <c r="ED181" s="121"/>
      <c r="EE181" s="121"/>
      <c r="EF181" s="121"/>
      <c r="EG181" s="121"/>
    </row>
    <row r="182" spans="1:137" ht="12.75" customHeight="1">
      <c r="A182" s="21"/>
      <c r="B182" s="121"/>
      <c r="C182" s="121"/>
      <c r="D182" s="237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1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1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1"/>
      <c r="BO182" s="121"/>
      <c r="BP182" s="121"/>
      <c r="BQ182" s="121"/>
      <c r="BR182" s="121"/>
      <c r="BS182" s="121"/>
      <c r="BT182" s="121"/>
      <c r="BU182" s="121"/>
      <c r="BV182" s="121"/>
      <c r="BW182" s="121"/>
      <c r="BX182" s="121"/>
      <c r="BY182" s="121"/>
      <c r="BZ182" s="121"/>
      <c r="CA182" s="121"/>
      <c r="CB182" s="121"/>
      <c r="CC182" s="121"/>
      <c r="CD182" s="121"/>
      <c r="CE182" s="121"/>
      <c r="CF182" s="121"/>
      <c r="CG182" s="121"/>
      <c r="CH182" s="121"/>
      <c r="CI182" s="121"/>
      <c r="CJ182" s="121"/>
      <c r="CK182" s="121"/>
      <c r="CL182" s="121"/>
      <c r="CM182" s="121"/>
      <c r="CN182" s="121"/>
      <c r="CO182" s="121"/>
      <c r="CP182" s="121"/>
      <c r="CQ182" s="121"/>
      <c r="CR182" s="121"/>
      <c r="CS182" s="121"/>
      <c r="CT182" s="121"/>
      <c r="CU182" s="121"/>
      <c r="CV182" s="121"/>
      <c r="CW182" s="121"/>
      <c r="CX182" s="121"/>
      <c r="CY182" s="121"/>
      <c r="CZ182" s="121"/>
      <c r="DA182" s="121"/>
      <c r="DB182" s="121"/>
      <c r="DC182" s="121"/>
      <c r="DD182" s="121"/>
      <c r="DE182" s="121"/>
      <c r="DF182" s="121"/>
      <c r="DG182" s="121"/>
      <c r="DH182" s="121"/>
      <c r="DI182" s="121"/>
      <c r="DJ182" s="121"/>
      <c r="DK182" s="121"/>
      <c r="DL182" s="121"/>
      <c r="DM182" s="121"/>
      <c r="DN182" s="121"/>
      <c r="DO182" s="121"/>
      <c r="DP182" s="121"/>
      <c r="DQ182" s="121"/>
      <c r="DR182" s="121"/>
      <c r="DS182" s="121"/>
      <c r="DT182" s="121"/>
      <c r="DU182" s="121"/>
      <c r="DV182" s="121"/>
      <c r="DW182" s="121"/>
      <c r="DX182" s="121"/>
      <c r="DY182" s="121"/>
      <c r="DZ182" s="121"/>
      <c r="EA182" s="121"/>
      <c r="EB182" s="121"/>
      <c r="EC182" s="121"/>
      <c r="ED182" s="121"/>
      <c r="EE182" s="121"/>
      <c r="EF182" s="121"/>
      <c r="EG182" s="121"/>
    </row>
    <row r="183" spans="1:137" ht="12.75" customHeight="1">
      <c r="A183" s="21"/>
      <c r="B183" s="121"/>
      <c r="C183" s="121"/>
      <c r="D183" s="237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1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1"/>
      <c r="BD183" s="121"/>
      <c r="BE183" s="121"/>
      <c r="BF183" s="121"/>
      <c r="BG183" s="121"/>
      <c r="BH183" s="121"/>
      <c r="BI183" s="121"/>
      <c r="BJ183" s="121"/>
      <c r="BK183" s="121"/>
      <c r="BL183" s="121"/>
      <c r="BM183" s="121"/>
      <c r="BN183" s="121"/>
      <c r="BO183" s="121"/>
      <c r="BP183" s="121"/>
      <c r="BQ183" s="121"/>
      <c r="BR183" s="121"/>
      <c r="BS183" s="121"/>
      <c r="BT183" s="121"/>
      <c r="BU183" s="121"/>
      <c r="BV183" s="121"/>
      <c r="BW183" s="121"/>
      <c r="BX183" s="121"/>
      <c r="BY183" s="121"/>
      <c r="BZ183" s="121"/>
      <c r="CA183" s="121"/>
      <c r="CB183" s="121"/>
      <c r="CC183" s="121"/>
      <c r="CD183" s="121"/>
      <c r="CE183" s="121"/>
      <c r="CF183" s="121"/>
      <c r="CG183" s="121"/>
      <c r="CH183" s="121"/>
      <c r="CI183" s="121"/>
      <c r="CJ183" s="121"/>
      <c r="CK183" s="121"/>
      <c r="CL183" s="121"/>
      <c r="CM183" s="121"/>
      <c r="CN183" s="121"/>
      <c r="CO183" s="121"/>
      <c r="CP183" s="121"/>
      <c r="CQ183" s="121"/>
      <c r="CR183" s="121"/>
      <c r="CS183" s="121"/>
      <c r="CT183" s="121"/>
      <c r="CU183" s="121"/>
      <c r="CV183" s="121"/>
      <c r="CW183" s="121"/>
      <c r="CX183" s="121"/>
      <c r="CY183" s="121"/>
      <c r="CZ183" s="121"/>
      <c r="DA183" s="121"/>
      <c r="DB183" s="121"/>
      <c r="DC183" s="121"/>
      <c r="DD183" s="121"/>
      <c r="DE183" s="121"/>
      <c r="DF183" s="121"/>
      <c r="DG183" s="121"/>
      <c r="DH183" s="121"/>
      <c r="DI183" s="121"/>
      <c r="DJ183" s="121"/>
      <c r="DK183" s="121"/>
      <c r="DL183" s="121"/>
      <c r="DM183" s="121"/>
      <c r="DN183" s="121"/>
      <c r="DO183" s="121"/>
      <c r="DP183" s="121"/>
      <c r="DQ183" s="121"/>
      <c r="DR183" s="121"/>
      <c r="DS183" s="121"/>
      <c r="DT183" s="121"/>
      <c r="DU183" s="121"/>
      <c r="DV183" s="121"/>
      <c r="DW183" s="121"/>
      <c r="DX183" s="121"/>
      <c r="DY183" s="121"/>
      <c r="DZ183" s="121"/>
      <c r="EA183" s="121"/>
      <c r="EB183" s="121"/>
      <c r="EC183" s="121"/>
      <c r="ED183" s="121"/>
      <c r="EE183" s="121"/>
      <c r="EF183" s="121"/>
      <c r="EG183" s="121"/>
    </row>
    <row r="184" spans="1:137" ht="12.75" customHeight="1">
      <c r="A184" s="21"/>
      <c r="B184" s="121"/>
      <c r="C184" s="121"/>
      <c r="D184" s="237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1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1"/>
      <c r="BD184" s="121"/>
      <c r="BE184" s="121"/>
      <c r="BF184" s="121"/>
      <c r="BG184" s="121"/>
      <c r="BH184" s="121"/>
      <c r="BI184" s="121"/>
      <c r="BJ184" s="121"/>
      <c r="BK184" s="121"/>
      <c r="BL184" s="121"/>
      <c r="BM184" s="121"/>
      <c r="BN184" s="121"/>
      <c r="BO184" s="121"/>
      <c r="BP184" s="121"/>
      <c r="BQ184" s="121"/>
      <c r="BR184" s="121"/>
      <c r="BS184" s="121"/>
      <c r="BT184" s="121"/>
      <c r="BU184" s="121"/>
      <c r="BV184" s="121"/>
      <c r="BW184" s="121"/>
      <c r="BX184" s="121"/>
      <c r="BY184" s="121"/>
      <c r="BZ184" s="121"/>
      <c r="CA184" s="121"/>
      <c r="CB184" s="121"/>
      <c r="CC184" s="121"/>
      <c r="CD184" s="121"/>
      <c r="CE184" s="121"/>
      <c r="CF184" s="121"/>
      <c r="CG184" s="121"/>
      <c r="CH184" s="121"/>
      <c r="CI184" s="121"/>
      <c r="CJ184" s="121"/>
      <c r="CK184" s="121"/>
      <c r="CL184" s="121"/>
      <c r="CM184" s="121"/>
      <c r="CN184" s="121"/>
      <c r="CO184" s="121"/>
      <c r="CP184" s="121"/>
      <c r="CQ184" s="121"/>
      <c r="CR184" s="121"/>
      <c r="CS184" s="121"/>
      <c r="CT184" s="121"/>
      <c r="CU184" s="121"/>
      <c r="CV184" s="121"/>
      <c r="CW184" s="121"/>
      <c r="CX184" s="121"/>
      <c r="CY184" s="121"/>
      <c r="CZ184" s="121"/>
      <c r="DA184" s="121"/>
      <c r="DB184" s="121"/>
      <c r="DC184" s="121"/>
      <c r="DD184" s="121"/>
      <c r="DE184" s="121"/>
      <c r="DF184" s="121"/>
      <c r="DG184" s="121"/>
      <c r="DH184" s="121"/>
      <c r="DI184" s="121"/>
      <c r="DJ184" s="121"/>
      <c r="DK184" s="121"/>
      <c r="DL184" s="121"/>
      <c r="DM184" s="121"/>
      <c r="DN184" s="121"/>
      <c r="DO184" s="121"/>
      <c r="DP184" s="121"/>
      <c r="DQ184" s="121"/>
      <c r="DR184" s="121"/>
      <c r="DS184" s="121"/>
      <c r="DT184" s="121"/>
      <c r="DU184" s="121"/>
      <c r="DV184" s="121"/>
      <c r="DW184" s="121"/>
      <c r="DX184" s="121"/>
      <c r="DY184" s="121"/>
      <c r="DZ184" s="121"/>
      <c r="EA184" s="121"/>
      <c r="EB184" s="121"/>
      <c r="EC184" s="121"/>
      <c r="ED184" s="121"/>
      <c r="EE184" s="121"/>
      <c r="EF184" s="121"/>
      <c r="EG184" s="121"/>
    </row>
    <row r="185" spans="1:137" ht="12.75" customHeight="1">
      <c r="A185" s="21"/>
      <c r="B185" s="121"/>
      <c r="C185" s="121"/>
      <c r="D185" s="237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1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1"/>
      <c r="BD185" s="121"/>
      <c r="BE185" s="121"/>
      <c r="BF185" s="121"/>
      <c r="BG185" s="121"/>
      <c r="BH185" s="121"/>
      <c r="BI185" s="121"/>
      <c r="BJ185" s="121"/>
      <c r="BK185" s="121"/>
      <c r="BL185" s="121"/>
      <c r="BM185" s="121"/>
      <c r="BN185" s="121"/>
      <c r="BO185" s="121"/>
      <c r="BP185" s="121"/>
      <c r="BQ185" s="121"/>
      <c r="BR185" s="121"/>
      <c r="BS185" s="121"/>
      <c r="BT185" s="121"/>
      <c r="BU185" s="121"/>
      <c r="BV185" s="121"/>
      <c r="BW185" s="121"/>
      <c r="BX185" s="121"/>
      <c r="BY185" s="121"/>
      <c r="BZ185" s="121"/>
      <c r="CA185" s="121"/>
      <c r="CB185" s="121"/>
      <c r="CC185" s="121"/>
      <c r="CD185" s="121"/>
      <c r="CE185" s="121"/>
      <c r="CF185" s="121"/>
      <c r="CG185" s="121"/>
      <c r="CH185" s="121"/>
      <c r="CI185" s="121"/>
      <c r="CJ185" s="121"/>
      <c r="CK185" s="121"/>
      <c r="CL185" s="121"/>
      <c r="CM185" s="121"/>
      <c r="CN185" s="121"/>
      <c r="CO185" s="121"/>
      <c r="CP185" s="121"/>
      <c r="CQ185" s="121"/>
      <c r="CR185" s="121"/>
      <c r="CS185" s="121"/>
      <c r="CT185" s="121"/>
      <c r="CU185" s="121"/>
      <c r="CV185" s="121"/>
      <c r="CW185" s="121"/>
      <c r="CX185" s="121"/>
      <c r="CY185" s="121"/>
      <c r="CZ185" s="121"/>
      <c r="DA185" s="121"/>
      <c r="DB185" s="121"/>
      <c r="DC185" s="121"/>
      <c r="DD185" s="121"/>
      <c r="DE185" s="121"/>
      <c r="DF185" s="121"/>
      <c r="DG185" s="121"/>
      <c r="DH185" s="121"/>
      <c r="DI185" s="121"/>
      <c r="DJ185" s="121"/>
      <c r="DK185" s="121"/>
      <c r="DL185" s="121"/>
      <c r="DM185" s="121"/>
      <c r="DN185" s="121"/>
      <c r="DO185" s="121"/>
      <c r="DP185" s="121"/>
      <c r="DQ185" s="121"/>
      <c r="DR185" s="121"/>
      <c r="DS185" s="121"/>
      <c r="DT185" s="121"/>
      <c r="DU185" s="121"/>
      <c r="DV185" s="121"/>
      <c r="DW185" s="121"/>
      <c r="DX185" s="121"/>
      <c r="DY185" s="121"/>
      <c r="DZ185" s="121"/>
      <c r="EA185" s="121"/>
      <c r="EB185" s="121"/>
      <c r="EC185" s="121"/>
      <c r="ED185" s="121"/>
      <c r="EE185" s="121"/>
      <c r="EF185" s="121"/>
      <c r="EG185" s="121"/>
    </row>
    <row r="186" spans="1:137" ht="12.75" customHeight="1">
      <c r="A186" s="21"/>
      <c r="B186" s="121"/>
      <c r="C186" s="121"/>
      <c r="D186" s="237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1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1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1"/>
      <c r="BO186" s="121"/>
      <c r="BP186" s="121"/>
      <c r="BQ186" s="121"/>
      <c r="BR186" s="121"/>
      <c r="BS186" s="121"/>
      <c r="BT186" s="121"/>
      <c r="BU186" s="121"/>
      <c r="BV186" s="121"/>
      <c r="BW186" s="121"/>
      <c r="BX186" s="121"/>
      <c r="BY186" s="121"/>
      <c r="BZ186" s="121"/>
      <c r="CA186" s="121"/>
      <c r="CB186" s="121"/>
      <c r="CC186" s="121"/>
      <c r="CD186" s="121"/>
      <c r="CE186" s="121"/>
      <c r="CF186" s="121"/>
      <c r="CG186" s="121"/>
      <c r="CH186" s="121"/>
      <c r="CI186" s="121"/>
      <c r="CJ186" s="121"/>
      <c r="CK186" s="121"/>
      <c r="CL186" s="121"/>
      <c r="CM186" s="121"/>
      <c r="CN186" s="121"/>
      <c r="CO186" s="121"/>
      <c r="CP186" s="121"/>
      <c r="CQ186" s="121"/>
      <c r="CR186" s="121"/>
      <c r="CS186" s="121"/>
      <c r="CT186" s="121"/>
      <c r="CU186" s="121"/>
      <c r="CV186" s="121"/>
      <c r="CW186" s="121"/>
      <c r="CX186" s="121"/>
      <c r="CY186" s="121"/>
      <c r="CZ186" s="121"/>
      <c r="DA186" s="121"/>
      <c r="DB186" s="121"/>
      <c r="DC186" s="121"/>
      <c r="DD186" s="121"/>
      <c r="DE186" s="121"/>
      <c r="DF186" s="121"/>
      <c r="DG186" s="121"/>
      <c r="DH186" s="121"/>
      <c r="DI186" s="121"/>
      <c r="DJ186" s="121"/>
      <c r="DK186" s="121"/>
      <c r="DL186" s="121"/>
      <c r="DM186" s="121"/>
      <c r="DN186" s="121"/>
      <c r="DO186" s="121"/>
      <c r="DP186" s="121"/>
      <c r="DQ186" s="121"/>
      <c r="DR186" s="121"/>
      <c r="DS186" s="121"/>
      <c r="DT186" s="121"/>
      <c r="DU186" s="121"/>
      <c r="DV186" s="121"/>
      <c r="DW186" s="121"/>
      <c r="DX186" s="121"/>
      <c r="DY186" s="121"/>
      <c r="DZ186" s="121"/>
      <c r="EA186" s="121"/>
      <c r="EB186" s="121"/>
      <c r="EC186" s="121"/>
      <c r="ED186" s="121"/>
      <c r="EE186" s="121"/>
      <c r="EF186" s="121"/>
      <c r="EG186" s="121"/>
    </row>
    <row r="187" spans="1:137" ht="12.75" customHeight="1">
      <c r="A187" s="21"/>
      <c r="B187" s="121"/>
      <c r="C187" s="121"/>
      <c r="D187" s="237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1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1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1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1"/>
      <c r="CF187" s="121"/>
      <c r="CG187" s="121"/>
      <c r="CH187" s="121"/>
      <c r="CI187" s="121"/>
      <c r="CJ187" s="121"/>
      <c r="CK187" s="121"/>
      <c r="CL187" s="121"/>
      <c r="CM187" s="121"/>
      <c r="CN187" s="121"/>
      <c r="CO187" s="121"/>
      <c r="CP187" s="121"/>
      <c r="CQ187" s="121"/>
      <c r="CR187" s="121"/>
      <c r="CS187" s="121"/>
      <c r="CT187" s="121"/>
      <c r="CU187" s="121"/>
      <c r="CV187" s="121"/>
      <c r="CW187" s="121"/>
      <c r="CX187" s="121"/>
      <c r="CY187" s="121"/>
      <c r="CZ187" s="121"/>
      <c r="DA187" s="121"/>
      <c r="DB187" s="121"/>
      <c r="DC187" s="121"/>
      <c r="DD187" s="121"/>
      <c r="DE187" s="121"/>
      <c r="DF187" s="121"/>
      <c r="DG187" s="121"/>
      <c r="DH187" s="121"/>
      <c r="DI187" s="121"/>
      <c r="DJ187" s="121"/>
      <c r="DK187" s="121"/>
      <c r="DL187" s="121"/>
      <c r="DM187" s="121"/>
      <c r="DN187" s="121"/>
      <c r="DO187" s="121"/>
      <c r="DP187" s="121"/>
      <c r="DQ187" s="121"/>
      <c r="DR187" s="121"/>
      <c r="DS187" s="121"/>
      <c r="DT187" s="121"/>
      <c r="DU187" s="121"/>
      <c r="DV187" s="121"/>
      <c r="DW187" s="121"/>
      <c r="DX187" s="121"/>
      <c r="DY187" s="121"/>
      <c r="DZ187" s="121"/>
      <c r="EA187" s="121"/>
      <c r="EB187" s="121"/>
      <c r="EC187" s="121"/>
      <c r="ED187" s="121"/>
      <c r="EE187" s="121"/>
      <c r="EF187" s="121"/>
      <c r="EG187" s="121"/>
    </row>
    <row r="188" spans="1:137" ht="12.75" customHeight="1">
      <c r="A188" s="21"/>
      <c r="B188" s="121"/>
      <c r="C188" s="121"/>
      <c r="D188" s="237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1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1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1"/>
      <c r="BO188" s="121"/>
      <c r="BP188" s="121"/>
      <c r="BQ188" s="121"/>
      <c r="BR188" s="121"/>
      <c r="BS188" s="121"/>
      <c r="BT188" s="121"/>
      <c r="BU188" s="121"/>
      <c r="BV188" s="121"/>
      <c r="BW188" s="121"/>
      <c r="BX188" s="121"/>
      <c r="BY188" s="121"/>
      <c r="BZ188" s="121"/>
      <c r="CA188" s="121"/>
      <c r="CB188" s="121"/>
      <c r="CC188" s="121"/>
      <c r="CD188" s="121"/>
      <c r="CE188" s="121"/>
      <c r="CF188" s="121"/>
      <c r="CG188" s="121"/>
      <c r="CH188" s="121"/>
      <c r="CI188" s="121"/>
      <c r="CJ188" s="121"/>
      <c r="CK188" s="121"/>
      <c r="CL188" s="121"/>
      <c r="CM188" s="121"/>
      <c r="CN188" s="121"/>
      <c r="CO188" s="121"/>
      <c r="CP188" s="121"/>
      <c r="CQ188" s="121"/>
      <c r="CR188" s="121"/>
      <c r="CS188" s="121"/>
      <c r="CT188" s="121"/>
      <c r="CU188" s="121"/>
      <c r="CV188" s="121"/>
      <c r="CW188" s="121"/>
      <c r="CX188" s="121"/>
      <c r="CY188" s="121"/>
      <c r="CZ188" s="121"/>
      <c r="DA188" s="121"/>
      <c r="DB188" s="121"/>
      <c r="DC188" s="121"/>
      <c r="DD188" s="121"/>
      <c r="DE188" s="121"/>
      <c r="DF188" s="121"/>
      <c r="DG188" s="121"/>
      <c r="DH188" s="121"/>
      <c r="DI188" s="121"/>
      <c r="DJ188" s="121"/>
      <c r="DK188" s="121"/>
      <c r="DL188" s="121"/>
      <c r="DM188" s="121"/>
      <c r="DN188" s="121"/>
      <c r="DO188" s="121"/>
      <c r="DP188" s="121"/>
      <c r="DQ188" s="121"/>
      <c r="DR188" s="121"/>
      <c r="DS188" s="121"/>
      <c r="DT188" s="121"/>
      <c r="DU188" s="121"/>
      <c r="DV188" s="121"/>
      <c r="DW188" s="121"/>
      <c r="DX188" s="121"/>
      <c r="DY188" s="121"/>
      <c r="DZ188" s="121"/>
      <c r="EA188" s="121"/>
      <c r="EB188" s="121"/>
      <c r="EC188" s="121"/>
      <c r="ED188" s="121"/>
      <c r="EE188" s="121"/>
      <c r="EF188" s="121"/>
      <c r="EG188" s="121"/>
    </row>
    <row r="189" spans="1:137" ht="12.75" customHeight="1">
      <c r="A189" s="21"/>
      <c r="B189" s="121"/>
      <c r="C189" s="121"/>
      <c r="D189" s="237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1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1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1"/>
      <c r="BO189" s="121"/>
      <c r="BP189" s="121"/>
      <c r="BQ189" s="121"/>
      <c r="BR189" s="121"/>
      <c r="BS189" s="121"/>
      <c r="BT189" s="121"/>
      <c r="BU189" s="121"/>
      <c r="BV189" s="121"/>
      <c r="BW189" s="121"/>
      <c r="BX189" s="121"/>
      <c r="BY189" s="121"/>
      <c r="BZ189" s="121"/>
      <c r="CA189" s="121"/>
      <c r="CB189" s="121"/>
      <c r="CC189" s="121"/>
      <c r="CD189" s="121"/>
      <c r="CE189" s="121"/>
      <c r="CF189" s="121"/>
      <c r="CG189" s="121"/>
      <c r="CH189" s="121"/>
      <c r="CI189" s="121"/>
      <c r="CJ189" s="121"/>
      <c r="CK189" s="121"/>
      <c r="CL189" s="121"/>
      <c r="CM189" s="121"/>
      <c r="CN189" s="121"/>
      <c r="CO189" s="121"/>
      <c r="CP189" s="121"/>
      <c r="CQ189" s="121"/>
      <c r="CR189" s="121"/>
      <c r="CS189" s="121"/>
      <c r="CT189" s="121"/>
      <c r="CU189" s="121"/>
      <c r="CV189" s="121"/>
      <c r="CW189" s="121"/>
      <c r="CX189" s="121"/>
      <c r="CY189" s="121"/>
      <c r="CZ189" s="121"/>
      <c r="DA189" s="121"/>
      <c r="DB189" s="121"/>
      <c r="DC189" s="121"/>
      <c r="DD189" s="121"/>
      <c r="DE189" s="121"/>
      <c r="DF189" s="121"/>
      <c r="DG189" s="121"/>
      <c r="DH189" s="121"/>
      <c r="DI189" s="121"/>
      <c r="DJ189" s="121"/>
      <c r="DK189" s="121"/>
      <c r="DL189" s="121"/>
      <c r="DM189" s="121"/>
      <c r="DN189" s="121"/>
      <c r="DO189" s="121"/>
      <c r="DP189" s="121"/>
      <c r="DQ189" s="121"/>
      <c r="DR189" s="121"/>
      <c r="DS189" s="121"/>
      <c r="DT189" s="121"/>
      <c r="DU189" s="121"/>
      <c r="DV189" s="121"/>
      <c r="DW189" s="121"/>
      <c r="DX189" s="121"/>
      <c r="DY189" s="121"/>
      <c r="DZ189" s="121"/>
      <c r="EA189" s="121"/>
      <c r="EB189" s="121"/>
      <c r="EC189" s="121"/>
      <c r="ED189" s="121"/>
      <c r="EE189" s="121"/>
      <c r="EF189" s="121"/>
      <c r="EG189" s="121"/>
    </row>
    <row r="190" spans="1:137" ht="12.75" customHeight="1">
      <c r="A190" s="21"/>
      <c r="B190" s="121"/>
      <c r="C190" s="121"/>
      <c r="D190" s="237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1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1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1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1"/>
      <c r="CF190" s="121"/>
      <c r="CG190" s="121"/>
      <c r="CH190" s="121"/>
      <c r="CI190" s="121"/>
      <c r="CJ190" s="121"/>
      <c r="CK190" s="121"/>
      <c r="CL190" s="121"/>
      <c r="CM190" s="121"/>
      <c r="CN190" s="121"/>
      <c r="CO190" s="121"/>
      <c r="CP190" s="121"/>
      <c r="CQ190" s="121"/>
      <c r="CR190" s="121"/>
      <c r="CS190" s="121"/>
      <c r="CT190" s="121"/>
      <c r="CU190" s="121"/>
      <c r="CV190" s="121"/>
      <c r="CW190" s="121"/>
      <c r="CX190" s="121"/>
      <c r="CY190" s="121"/>
      <c r="CZ190" s="121"/>
      <c r="DA190" s="121"/>
      <c r="DB190" s="121"/>
      <c r="DC190" s="121"/>
      <c r="DD190" s="121"/>
      <c r="DE190" s="121"/>
      <c r="DF190" s="121"/>
      <c r="DG190" s="121"/>
      <c r="DH190" s="121"/>
      <c r="DI190" s="121"/>
      <c r="DJ190" s="121"/>
      <c r="DK190" s="121"/>
      <c r="DL190" s="121"/>
      <c r="DM190" s="121"/>
      <c r="DN190" s="121"/>
      <c r="DO190" s="121"/>
      <c r="DP190" s="121"/>
      <c r="DQ190" s="121"/>
      <c r="DR190" s="121"/>
      <c r="DS190" s="121"/>
      <c r="DT190" s="121"/>
      <c r="DU190" s="121"/>
      <c r="DV190" s="121"/>
      <c r="DW190" s="121"/>
      <c r="DX190" s="121"/>
      <c r="DY190" s="121"/>
      <c r="DZ190" s="121"/>
      <c r="EA190" s="121"/>
      <c r="EB190" s="121"/>
      <c r="EC190" s="121"/>
      <c r="ED190" s="121"/>
      <c r="EE190" s="121"/>
      <c r="EF190" s="121"/>
      <c r="EG190" s="121"/>
    </row>
    <row r="191" spans="1:137" ht="12.75" customHeight="1">
      <c r="A191" s="21"/>
      <c r="B191" s="121"/>
      <c r="C191" s="121"/>
      <c r="D191" s="237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1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1"/>
      <c r="BD191" s="121"/>
      <c r="BE191" s="121"/>
      <c r="BF191" s="121"/>
      <c r="BG191" s="121"/>
      <c r="BH191" s="121"/>
      <c r="BI191" s="121"/>
      <c r="BJ191" s="121"/>
      <c r="BK191" s="121"/>
      <c r="BL191" s="121"/>
      <c r="BM191" s="121"/>
      <c r="BN191" s="121"/>
      <c r="BO191" s="121"/>
      <c r="BP191" s="121"/>
      <c r="BQ191" s="121"/>
      <c r="BR191" s="121"/>
      <c r="BS191" s="121"/>
      <c r="BT191" s="121"/>
      <c r="BU191" s="121"/>
      <c r="BV191" s="121"/>
      <c r="BW191" s="121"/>
      <c r="BX191" s="121"/>
      <c r="BY191" s="121"/>
      <c r="BZ191" s="121"/>
      <c r="CA191" s="121"/>
      <c r="CB191" s="121"/>
      <c r="CC191" s="121"/>
      <c r="CD191" s="121"/>
      <c r="CE191" s="121"/>
      <c r="CF191" s="121"/>
      <c r="CG191" s="121"/>
      <c r="CH191" s="121"/>
      <c r="CI191" s="121"/>
      <c r="CJ191" s="121"/>
      <c r="CK191" s="121"/>
      <c r="CL191" s="121"/>
      <c r="CM191" s="121"/>
      <c r="CN191" s="121"/>
      <c r="CO191" s="121"/>
      <c r="CP191" s="121"/>
      <c r="CQ191" s="121"/>
      <c r="CR191" s="121"/>
      <c r="CS191" s="121"/>
      <c r="CT191" s="121"/>
      <c r="CU191" s="121"/>
      <c r="CV191" s="121"/>
      <c r="CW191" s="121"/>
      <c r="CX191" s="121"/>
      <c r="CY191" s="121"/>
      <c r="CZ191" s="121"/>
      <c r="DA191" s="121"/>
      <c r="DB191" s="121"/>
      <c r="DC191" s="121"/>
      <c r="DD191" s="121"/>
      <c r="DE191" s="121"/>
      <c r="DF191" s="121"/>
      <c r="DG191" s="121"/>
      <c r="DH191" s="121"/>
      <c r="DI191" s="121"/>
      <c r="DJ191" s="121"/>
      <c r="DK191" s="121"/>
      <c r="DL191" s="121"/>
      <c r="DM191" s="121"/>
      <c r="DN191" s="121"/>
      <c r="DO191" s="121"/>
      <c r="DP191" s="121"/>
      <c r="DQ191" s="121"/>
      <c r="DR191" s="121"/>
      <c r="DS191" s="121"/>
      <c r="DT191" s="121"/>
      <c r="DU191" s="121"/>
      <c r="DV191" s="121"/>
      <c r="DW191" s="121"/>
      <c r="DX191" s="121"/>
      <c r="DY191" s="121"/>
      <c r="DZ191" s="121"/>
      <c r="EA191" s="121"/>
      <c r="EB191" s="121"/>
      <c r="EC191" s="121"/>
      <c r="ED191" s="121"/>
      <c r="EE191" s="121"/>
      <c r="EF191" s="121"/>
      <c r="EG191" s="121"/>
    </row>
    <row r="192" spans="1:137" ht="12.75" customHeight="1">
      <c r="A192" s="21"/>
      <c r="B192" s="121"/>
      <c r="C192" s="121"/>
      <c r="D192" s="237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1"/>
      <c r="BD192" s="121"/>
      <c r="BE192" s="121"/>
      <c r="BF192" s="121"/>
      <c r="BG192" s="121"/>
      <c r="BH192" s="121"/>
      <c r="BI192" s="121"/>
      <c r="BJ192" s="121"/>
      <c r="BK192" s="121"/>
      <c r="BL192" s="121"/>
      <c r="BM192" s="121"/>
      <c r="BN192" s="121"/>
      <c r="BO192" s="121"/>
      <c r="BP192" s="121"/>
      <c r="BQ192" s="121"/>
      <c r="BR192" s="121"/>
      <c r="BS192" s="121"/>
      <c r="BT192" s="121"/>
      <c r="BU192" s="121"/>
      <c r="BV192" s="121"/>
      <c r="BW192" s="121"/>
      <c r="BX192" s="121"/>
      <c r="BY192" s="121"/>
      <c r="BZ192" s="121"/>
      <c r="CA192" s="121"/>
      <c r="CB192" s="121"/>
      <c r="CC192" s="121"/>
      <c r="CD192" s="121"/>
      <c r="CE192" s="121"/>
      <c r="CF192" s="121"/>
      <c r="CG192" s="121"/>
      <c r="CH192" s="121"/>
      <c r="CI192" s="121"/>
      <c r="CJ192" s="121"/>
      <c r="CK192" s="121"/>
      <c r="CL192" s="121"/>
      <c r="CM192" s="121"/>
      <c r="CN192" s="121"/>
      <c r="CO192" s="121"/>
      <c r="CP192" s="121"/>
      <c r="CQ192" s="121"/>
      <c r="CR192" s="121"/>
      <c r="CS192" s="121"/>
      <c r="CT192" s="121"/>
      <c r="CU192" s="121"/>
      <c r="CV192" s="121"/>
      <c r="CW192" s="121"/>
      <c r="CX192" s="121"/>
      <c r="CY192" s="121"/>
      <c r="CZ192" s="121"/>
      <c r="DA192" s="121"/>
      <c r="DB192" s="121"/>
      <c r="DC192" s="121"/>
      <c r="DD192" s="121"/>
      <c r="DE192" s="121"/>
      <c r="DF192" s="121"/>
      <c r="DG192" s="121"/>
      <c r="DH192" s="121"/>
      <c r="DI192" s="121"/>
      <c r="DJ192" s="121"/>
      <c r="DK192" s="121"/>
      <c r="DL192" s="121"/>
      <c r="DM192" s="121"/>
      <c r="DN192" s="121"/>
      <c r="DO192" s="121"/>
      <c r="DP192" s="121"/>
      <c r="DQ192" s="121"/>
      <c r="DR192" s="121"/>
      <c r="DS192" s="121"/>
      <c r="DT192" s="121"/>
      <c r="DU192" s="121"/>
      <c r="DV192" s="121"/>
      <c r="DW192" s="121"/>
      <c r="DX192" s="121"/>
      <c r="DY192" s="121"/>
      <c r="DZ192" s="121"/>
      <c r="EA192" s="121"/>
      <c r="EB192" s="121"/>
      <c r="EC192" s="121"/>
      <c r="ED192" s="121"/>
      <c r="EE192" s="121"/>
      <c r="EF192" s="121"/>
      <c r="EG192" s="121"/>
    </row>
    <row r="193" spans="1:137" ht="12.75" customHeight="1">
      <c r="A193" s="21"/>
      <c r="B193" s="121"/>
      <c r="C193" s="121"/>
      <c r="D193" s="237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1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1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1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1"/>
      <c r="CF193" s="121"/>
      <c r="CG193" s="121"/>
      <c r="CH193" s="121"/>
      <c r="CI193" s="121"/>
      <c r="CJ193" s="121"/>
      <c r="CK193" s="121"/>
      <c r="CL193" s="121"/>
      <c r="CM193" s="121"/>
      <c r="CN193" s="121"/>
      <c r="CO193" s="121"/>
      <c r="CP193" s="121"/>
      <c r="CQ193" s="121"/>
      <c r="CR193" s="121"/>
      <c r="CS193" s="121"/>
      <c r="CT193" s="121"/>
      <c r="CU193" s="121"/>
      <c r="CV193" s="121"/>
      <c r="CW193" s="121"/>
      <c r="CX193" s="121"/>
      <c r="CY193" s="121"/>
      <c r="CZ193" s="121"/>
      <c r="DA193" s="121"/>
      <c r="DB193" s="121"/>
      <c r="DC193" s="121"/>
      <c r="DD193" s="121"/>
      <c r="DE193" s="121"/>
      <c r="DF193" s="121"/>
      <c r="DG193" s="121"/>
      <c r="DH193" s="121"/>
      <c r="DI193" s="121"/>
      <c r="DJ193" s="121"/>
      <c r="DK193" s="121"/>
      <c r="DL193" s="121"/>
      <c r="DM193" s="121"/>
      <c r="DN193" s="121"/>
      <c r="DO193" s="121"/>
      <c r="DP193" s="121"/>
      <c r="DQ193" s="121"/>
      <c r="DR193" s="121"/>
      <c r="DS193" s="121"/>
      <c r="DT193" s="121"/>
      <c r="DU193" s="121"/>
      <c r="DV193" s="121"/>
      <c r="DW193" s="121"/>
      <c r="DX193" s="121"/>
      <c r="DY193" s="121"/>
      <c r="DZ193" s="121"/>
      <c r="EA193" s="121"/>
      <c r="EB193" s="121"/>
      <c r="EC193" s="121"/>
      <c r="ED193" s="121"/>
      <c r="EE193" s="121"/>
      <c r="EF193" s="121"/>
      <c r="EG193" s="121"/>
    </row>
    <row r="194" spans="1:137" ht="12.75" customHeight="1">
      <c r="A194" s="21"/>
      <c r="B194" s="121"/>
      <c r="C194" s="121"/>
      <c r="D194" s="237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1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1"/>
      <c r="BD194" s="121"/>
      <c r="BE194" s="121"/>
      <c r="BF194" s="121"/>
      <c r="BG194" s="121"/>
      <c r="BH194" s="121"/>
      <c r="BI194" s="121"/>
      <c r="BJ194" s="121"/>
      <c r="BK194" s="121"/>
      <c r="BL194" s="121"/>
      <c r="BM194" s="121"/>
      <c r="BN194" s="121"/>
      <c r="BO194" s="121"/>
      <c r="BP194" s="121"/>
      <c r="BQ194" s="121"/>
      <c r="BR194" s="121"/>
      <c r="BS194" s="121"/>
      <c r="BT194" s="121"/>
      <c r="BU194" s="121"/>
      <c r="BV194" s="121"/>
      <c r="BW194" s="121"/>
      <c r="BX194" s="121"/>
      <c r="BY194" s="121"/>
      <c r="BZ194" s="121"/>
      <c r="CA194" s="121"/>
      <c r="CB194" s="121"/>
      <c r="CC194" s="121"/>
      <c r="CD194" s="121"/>
      <c r="CE194" s="121"/>
      <c r="CF194" s="121"/>
      <c r="CG194" s="121"/>
      <c r="CH194" s="121"/>
      <c r="CI194" s="121"/>
      <c r="CJ194" s="121"/>
      <c r="CK194" s="121"/>
      <c r="CL194" s="121"/>
      <c r="CM194" s="121"/>
      <c r="CN194" s="121"/>
      <c r="CO194" s="121"/>
      <c r="CP194" s="121"/>
      <c r="CQ194" s="121"/>
      <c r="CR194" s="121"/>
      <c r="CS194" s="121"/>
      <c r="CT194" s="121"/>
      <c r="CU194" s="121"/>
      <c r="CV194" s="121"/>
      <c r="CW194" s="121"/>
      <c r="CX194" s="121"/>
      <c r="CY194" s="121"/>
      <c r="CZ194" s="121"/>
      <c r="DA194" s="121"/>
      <c r="DB194" s="121"/>
      <c r="DC194" s="121"/>
      <c r="DD194" s="121"/>
      <c r="DE194" s="121"/>
      <c r="DF194" s="121"/>
      <c r="DG194" s="121"/>
      <c r="DH194" s="121"/>
      <c r="DI194" s="121"/>
      <c r="DJ194" s="121"/>
      <c r="DK194" s="121"/>
      <c r="DL194" s="121"/>
      <c r="DM194" s="121"/>
      <c r="DN194" s="121"/>
      <c r="DO194" s="121"/>
      <c r="DP194" s="121"/>
      <c r="DQ194" s="121"/>
      <c r="DR194" s="121"/>
      <c r="DS194" s="121"/>
      <c r="DT194" s="121"/>
      <c r="DU194" s="121"/>
      <c r="DV194" s="121"/>
      <c r="DW194" s="121"/>
      <c r="DX194" s="121"/>
      <c r="DY194" s="121"/>
      <c r="DZ194" s="121"/>
      <c r="EA194" s="121"/>
      <c r="EB194" s="121"/>
      <c r="EC194" s="121"/>
      <c r="ED194" s="121"/>
      <c r="EE194" s="121"/>
      <c r="EF194" s="121"/>
      <c r="EG194" s="121"/>
    </row>
    <row r="195" spans="1:137" ht="12.75" customHeight="1">
      <c r="A195" s="21"/>
      <c r="B195" s="121"/>
      <c r="C195" s="121"/>
      <c r="D195" s="237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1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1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1"/>
      <c r="BO195" s="121"/>
      <c r="BP195" s="121"/>
      <c r="BQ195" s="121"/>
      <c r="BR195" s="121"/>
      <c r="BS195" s="121"/>
      <c r="BT195" s="121"/>
      <c r="BU195" s="121"/>
      <c r="BV195" s="121"/>
      <c r="BW195" s="121"/>
      <c r="BX195" s="121"/>
      <c r="BY195" s="121"/>
      <c r="BZ195" s="121"/>
      <c r="CA195" s="121"/>
      <c r="CB195" s="121"/>
      <c r="CC195" s="121"/>
      <c r="CD195" s="121"/>
      <c r="CE195" s="121"/>
      <c r="CF195" s="121"/>
      <c r="CG195" s="121"/>
      <c r="CH195" s="121"/>
      <c r="CI195" s="121"/>
      <c r="CJ195" s="121"/>
      <c r="CK195" s="121"/>
      <c r="CL195" s="121"/>
      <c r="CM195" s="121"/>
      <c r="CN195" s="121"/>
      <c r="CO195" s="121"/>
      <c r="CP195" s="121"/>
      <c r="CQ195" s="121"/>
      <c r="CR195" s="121"/>
      <c r="CS195" s="121"/>
      <c r="CT195" s="121"/>
      <c r="CU195" s="121"/>
      <c r="CV195" s="121"/>
      <c r="CW195" s="121"/>
      <c r="CX195" s="121"/>
      <c r="CY195" s="121"/>
      <c r="CZ195" s="121"/>
      <c r="DA195" s="121"/>
      <c r="DB195" s="121"/>
      <c r="DC195" s="121"/>
      <c r="DD195" s="121"/>
      <c r="DE195" s="121"/>
      <c r="DF195" s="121"/>
      <c r="DG195" s="121"/>
      <c r="DH195" s="121"/>
      <c r="DI195" s="121"/>
      <c r="DJ195" s="121"/>
      <c r="DK195" s="121"/>
      <c r="DL195" s="121"/>
      <c r="DM195" s="121"/>
      <c r="DN195" s="121"/>
      <c r="DO195" s="121"/>
      <c r="DP195" s="121"/>
      <c r="DQ195" s="121"/>
      <c r="DR195" s="121"/>
      <c r="DS195" s="121"/>
      <c r="DT195" s="121"/>
      <c r="DU195" s="121"/>
      <c r="DV195" s="121"/>
      <c r="DW195" s="121"/>
      <c r="DX195" s="121"/>
      <c r="DY195" s="121"/>
      <c r="DZ195" s="121"/>
      <c r="EA195" s="121"/>
      <c r="EB195" s="121"/>
      <c r="EC195" s="121"/>
      <c r="ED195" s="121"/>
      <c r="EE195" s="121"/>
      <c r="EF195" s="121"/>
      <c r="EG195" s="121"/>
    </row>
    <row r="196" spans="1:137" ht="12.75" customHeight="1">
      <c r="A196" s="21"/>
      <c r="B196" s="121"/>
      <c r="C196" s="121"/>
      <c r="D196" s="237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1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1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1"/>
      <c r="BO196" s="121"/>
      <c r="BP196" s="121"/>
      <c r="BQ196" s="121"/>
      <c r="BR196" s="121"/>
      <c r="BS196" s="121"/>
      <c r="BT196" s="121"/>
      <c r="BU196" s="121"/>
      <c r="BV196" s="121"/>
      <c r="BW196" s="121"/>
      <c r="BX196" s="121"/>
      <c r="BY196" s="121"/>
      <c r="BZ196" s="121"/>
      <c r="CA196" s="121"/>
      <c r="CB196" s="121"/>
      <c r="CC196" s="121"/>
      <c r="CD196" s="121"/>
      <c r="CE196" s="121"/>
      <c r="CF196" s="121"/>
      <c r="CG196" s="121"/>
      <c r="CH196" s="121"/>
      <c r="CI196" s="121"/>
      <c r="CJ196" s="121"/>
      <c r="CK196" s="121"/>
      <c r="CL196" s="121"/>
      <c r="CM196" s="121"/>
      <c r="CN196" s="121"/>
      <c r="CO196" s="121"/>
      <c r="CP196" s="121"/>
      <c r="CQ196" s="121"/>
      <c r="CR196" s="121"/>
      <c r="CS196" s="121"/>
      <c r="CT196" s="121"/>
      <c r="CU196" s="121"/>
      <c r="CV196" s="121"/>
      <c r="CW196" s="121"/>
      <c r="CX196" s="121"/>
      <c r="CY196" s="121"/>
      <c r="CZ196" s="121"/>
      <c r="DA196" s="121"/>
      <c r="DB196" s="121"/>
      <c r="DC196" s="121"/>
      <c r="DD196" s="121"/>
      <c r="DE196" s="121"/>
      <c r="DF196" s="121"/>
      <c r="DG196" s="121"/>
      <c r="DH196" s="121"/>
      <c r="DI196" s="121"/>
      <c r="DJ196" s="121"/>
      <c r="DK196" s="121"/>
      <c r="DL196" s="121"/>
      <c r="DM196" s="121"/>
      <c r="DN196" s="121"/>
      <c r="DO196" s="121"/>
      <c r="DP196" s="121"/>
      <c r="DQ196" s="121"/>
      <c r="DR196" s="121"/>
      <c r="DS196" s="121"/>
      <c r="DT196" s="121"/>
      <c r="DU196" s="121"/>
      <c r="DV196" s="121"/>
      <c r="DW196" s="121"/>
      <c r="DX196" s="121"/>
      <c r="DY196" s="121"/>
      <c r="DZ196" s="121"/>
      <c r="EA196" s="121"/>
      <c r="EB196" s="121"/>
      <c r="EC196" s="121"/>
      <c r="ED196" s="121"/>
      <c r="EE196" s="121"/>
      <c r="EF196" s="121"/>
      <c r="EG196" s="121"/>
    </row>
    <row r="197" spans="1:137" ht="12.75" customHeight="1">
      <c r="A197" s="21"/>
      <c r="B197" s="121"/>
      <c r="C197" s="121"/>
      <c r="D197" s="237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1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1"/>
      <c r="BD197" s="121"/>
      <c r="BE197" s="121"/>
      <c r="BF197" s="121"/>
      <c r="BG197" s="121"/>
      <c r="BH197" s="121"/>
      <c r="BI197" s="121"/>
      <c r="BJ197" s="121"/>
      <c r="BK197" s="121"/>
      <c r="BL197" s="121"/>
      <c r="BM197" s="121"/>
      <c r="BN197" s="121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1"/>
      <c r="CF197" s="121"/>
      <c r="CG197" s="121"/>
      <c r="CH197" s="121"/>
      <c r="CI197" s="121"/>
      <c r="CJ197" s="121"/>
      <c r="CK197" s="121"/>
      <c r="CL197" s="121"/>
      <c r="CM197" s="121"/>
      <c r="CN197" s="121"/>
      <c r="CO197" s="121"/>
      <c r="CP197" s="121"/>
      <c r="CQ197" s="121"/>
      <c r="CR197" s="121"/>
      <c r="CS197" s="121"/>
      <c r="CT197" s="121"/>
      <c r="CU197" s="121"/>
      <c r="CV197" s="121"/>
      <c r="CW197" s="121"/>
      <c r="CX197" s="121"/>
      <c r="CY197" s="121"/>
      <c r="CZ197" s="121"/>
      <c r="DA197" s="121"/>
      <c r="DB197" s="121"/>
      <c r="DC197" s="121"/>
      <c r="DD197" s="121"/>
      <c r="DE197" s="121"/>
      <c r="DF197" s="121"/>
      <c r="DG197" s="121"/>
      <c r="DH197" s="121"/>
      <c r="DI197" s="121"/>
      <c r="DJ197" s="121"/>
      <c r="DK197" s="121"/>
      <c r="DL197" s="121"/>
      <c r="DM197" s="121"/>
      <c r="DN197" s="121"/>
      <c r="DO197" s="121"/>
      <c r="DP197" s="121"/>
      <c r="DQ197" s="121"/>
      <c r="DR197" s="121"/>
      <c r="DS197" s="121"/>
      <c r="DT197" s="121"/>
      <c r="DU197" s="121"/>
      <c r="DV197" s="121"/>
      <c r="DW197" s="121"/>
      <c r="DX197" s="121"/>
      <c r="DY197" s="121"/>
      <c r="DZ197" s="121"/>
      <c r="EA197" s="121"/>
      <c r="EB197" s="121"/>
      <c r="EC197" s="121"/>
      <c r="ED197" s="121"/>
      <c r="EE197" s="121"/>
      <c r="EF197" s="121"/>
      <c r="EG197" s="121"/>
    </row>
    <row r="198" spans="1:137" ht="12.75" customHeight="1">
      <c r="A198" s="21"/>
      <c r="B198" s="121"/>
      <c r="C198" s="121"/>
      <c r="D198" s="237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1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1"/>
      <c r="BD198" s="121"/>
      <c r="BE198" s="121"/>
      <c r="BF198" s="121"/>
      <c r="BG198" s="121"/>
      <c r="BH198" s="121"/>
      <c r="BI198" s="121"/>
      <c r="BJ198" s="121"/>
      <c r="BK198" s="121"/>
      <c r="BL198" s="121"/>
      <c r="BM198" s="121"/>
      <c r="BN198" s="121"/>
      <c r="BO198" s="121"/>
      <c r="BP198" s="121"/>
      <c r="BQ198" s="121"/>
      <c r="BR198" s="121"/>
      <c r="BS198" s="121"/>
      <c r="BT198" s="121"/>
      <c r="BU198" s="121"/>
      <c r="BV198" s="121"/>
      <c r="BW198" s="121"/>
      <c r="BX198" s="121"/>
      <c r="BY198" s="121"/>
      <c r="BZ198" s="121"/>
      <c r="CA198" s="121"/>
      <c r="CB198" s="121"/>
      <c r="CC198" s="121"/>
      <c r="CD198" s="121"/>
      <c r="CE198" s="121"/>
      <c r="CF198" s="121"/>
      <c r="CG198" s="121"/>
      <c r="CH198" s="121"/>
      <c r="CI198" s="121"/>
      <c r="CJ198" s="121"/>
      <c r="CK198" s="121"/>
      <c r="CL198" s="121"/>
      <c r="CM198" s="121"/>
      <c r="CN198" s="121"/>
      <c r="CO198" s="121"/>
      <c r="CP198" s="121"/>
      <c r="CQ198" s="121"/>
      <c r="CR198" s="121"/>
      <c r="CS198" s="121"/>
      <c r="CT198" s="121"/>
      <c r="CU198" s="121"/>
      <c r="CV198" s="121"/>
      <c r="CW198" s="121"/>
      <c r="CX198" s="121"/>
      <c r="CY198" s="121"/>
      <c r="CZ198" s="121"/>
      <c r="DA198" s="121"/>
      <c r="DB198" s="121"/>
      <c r="DC198" s="121"/>
      <c r="DD198" s="121"/>
      <c r="DE198" s="121"/>
      <c r="DF198" s="121"/>
      <c r="DG198" s="121"/>
      <c r="DH198" s="121"/>
      <c r="DI198" s="121"/>
      <c r="DJ198" s="121"/>
      <c r="DK198" s="121"/>
      <c r="DL198" s="121"/>
      <c r="DM198" s="121"/>
      <c r="DN198" s="121"/>
      <c r="DO198" s="121"/>
      <c r="DP198" s="121"/>
      <c r="DQ198" s="121"/>
      <c r="DR198" s="121"/>
      <c r="DS198" s="121"/>
      <c r="DT198" s="121"/>
      <c r="DU198" s="121"/>
      <c r="DV198" s="121"/>
      <c r="DW198" s="121"/>
      <c r="DX198" s="121"/>
      <c r="DY198" s="121"/>
      <c r="DZ198" s="121"/>
      <c r="EA198" s="121"/>
      <c r="EB198" s="121"/>
      <c r="EC198" s="121"/>
      <c r="ED198" s="121"/>
      <c r="EE198" s="121"/>
      <c r="EF198" s="121"/>
      <c r="EG198" s="121"/>
    </row>
    <row r="199" spans="1:137" ht="12.75" customHeight="1">
      <c r="A199" s="21"/>
      <c r="B199" s="121"/>
      <c r="C199" s="121"/>
      <c r="D199" s="237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1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1"/>
      <c r="BD199" s="121"/>
      <c r="BE199" s="121"/>
      <c r="BF199" s="121"/>
      <c r="BG199" s="121"/>
      <c r="BH199" s="121"/>
      <c r="BI199" s="121"/>
      <c r="BJ199" s="121"/>
      <c r="BK199" s="121"/>
      <c r="BL199" s="121"/>
      <c r="BM199" s="121"/>
      <c r="BN199" s="121"/>
      <c r="BO199" s="121"/>
      <c r="BP199" s="121"/>
      <c r="BQ199" s="121"/>
      <c r="BR199" s="121"/>
      <c r="BS199" s="121"/>
      <c r="BT199" s="121"/>
      <c r="BU199" s="121"/>
      <c r="BV199" s="121"/>
      <c r="BW199" s="121"/>
      <c r="BX199" s="121"/>
      <c r="BY199" s="121"/>
      <c r="BZ199" s="121"/>
      <c r="CA199" s="121"/>
      <c r="CB199" s="121"/>
      <c r="CC199" s="121"/>
      <c r="CD199" s="121"/>
      <c r="CE199" s="121"/>
      <c r="CF199" s="121"/>
      <c r="CG199" s="121"/>
      <c r="CH199" s="121"/>
      <c r="CI199" s="121"/>
      <c r="CJ199" s="121"/>
      <c r="CK199" s="121"/>
      <c r="CL199" s="121"/>
      <c r="CM199" s="121"/>
      <c r="CN199" s="121"/>
      <c r="CO199" s="121"/>
      <c r="CP199" s="121"/>
      <c r="CQ199" s="121"/>
      <c r="CR199" s="121"/>
      <c r="CS199" s="121"/>
      <c r="CT199" s="121"/>
      <c r="CU199" s="121"/>
      <c r="CV199" s="121"/>
      <c r="CW199" s="121"/>
      <c r="CX199" s="121"/>
      <c r="CY199" s="121"/>
      <c r="CZ199" s="121"/>
      <c r="DA199" s="121"/>
      <c r="DB199" s="121"/>
      <c r="DC199" s="121"/>
      <c r="DD199" s="121"/>
      <c r="DE199" s="121"/>
      <c r="DF199" s="121"/>
      <c r="DG199" s="121"/>
      <c r="DH199" s="121"/>
      <c r="DI199" s="121"/>
      <c r="DJ199" s="121"/>
      <c r="DK199" s="121"/>
      <c r="DL199" s="121"/>
      <c r="DM199" s="121"/>
      <c r="DN199" s="121"/>
      <c r="DO199" s="121"/>
      <c r="DP199" s="121"/>
      <c r="DQ199" s="121"/>
      <c r="DR199" s="121"/>
      <c r="DS199" s="121"/>
      <c r="DT199" s="121"/>
      <c r="DU199" s="121"/>
      <c r="DV199" s="121"/>
      <c r="DW199" s="121"/>
      <c r="DX199" s="121"/>
      <c r="DY199" s="121"/>
      <c r="DZ199" s="121"/>
      <c r="EA199" s="121"/>
      <c r="EB199" s="121"/>
      <c r="EC199" s="121"/>
      <c r="ED199" s="121"/>
      <c r="EE199" s="121"/>
      <c r="EF199" s="121"/>
      <c r="EG199" s="121"/>
    </row>
    <row r="200" spans="1:137" ht="12.75" customHeight="1">
      <c r="A200" s="21"/>
      <c r="B200" s="121"/>
      <c r="C200" s="121"/>
      <c r="D200" s="237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1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1"/>
      <c r="BD200" s="121"/>
      <c r="BE200" s="121"/>
      <c r="BF200" s="121"/>
      <c r="BG200" s="121"/>
      <c r="BH200" s="121"/>
      <c r="BI200" s="121"/>
      <c r="BJ200" s="121"/>
      <c r="BK200" s="121"/>
      <c r="BL200" s="121"/>
      <c r="BM200" s="121"/>
      <c r="BN200" s="121"/>
      <c r="BO200" s="121"/>
      <c r="BP200" s="121"/>
      <c r="BQ200" s="121"/>
      <c r="BR200" s="121"/>
      <c r="BS200" s="121"/>
      <c r="BT200" s="121"/>
      <c r="BU200" s="121"/>
      <c r="BV200" s="121"/>
      <c r="BW200" s="121"/>
      <c r="BX200" s="121"/>
      <c r="BY200" s="121"/>
      <c r="BZ200" s="121"/>
      <c r="CA200" s="121"/>
      <c r="CB200" s="121"/>
      <c r="CC200" s="121"/>
      <c r="CD200" s="121"/>
      <c r="CE200" s="121"/>
      <c r="CF200" s="121"/>
      <c r="CG200" s="121"/>
      <c r="CH200" s="121"/>
      <c r="CI200" s="121"/>
      <c r="CJ200" s="121"/>
      <c r="CK200" s="121"/>
      <c r="CL200" s="121"/>
      <c r="CM200" s="121"/>
      <c r="CN200" s="121"/>
      <c r="CO200" s="121"/>
      <c r="CP200" s="121"/>
      <c r="CQ200" s="121"/>
      <c r="CR200" s="121"/>
      <c r="CS200" s="121"/>
      <c r="CT200" s="121"/>
      <c r="CU200" s="121"/>
      <c r="CV200" s="121"/>
      <c r="CW200" s="121"/>
      <c r="CX200" s="121"/>
      <c r="CY200" s="121"/>
      <c r="CZ200" s="121"/>
      <c r="DA200" s="121"/>
      <c r="DB200" s="121"/>
      <c r="DC200" s="121"/>
      <c r="DD200" s="121"/>
      <c r="DE200" s="121"/>
      <c r="DF200" s="121"/>
      <c r="DG200" s="121"/>
      <c r="DH200" s="121"/>
      <c r="DI200" s="121"/>
      <c r="DJ200" s="121"/>
      <c r="DK200" s="121"/>
      <c r="DL200" s="121"/>
      <c r="DM200" s="121"/>
      <c r="DN200" s="121"/>
      <c r="DO200" s="121"/>
      <c r="DP200" s="121"/>
      <c r="DQ200" s="121"/>
      <c r="DR200" s="121"/>
      <c r="DS200" s="121"/>
      <c r="DT200" s="121"/>
      <c r="DU200" s="121"/>
      <c r="DV200" s="121"/>
      <c r="DW200" s="121"/>
      <c r="DX200" s="121"/>
      <c r="DY200" s="121"/>
      <c r="DZ200" s="121"/>
      <c r="EA200" s="121"/>
      <c r="EB200" s="121"/>
      <c r="EC200" s="121"/>
      <c r="ED200" s="121"/>
      <c r="EE200" s="121"/>
      <c r="EF200" s="121"/>
      <c r="EG200" s="121"/>
    </row>
    <row r="201" spans="1:137" ht="12.75" customHeight="1">
      <c r="A201" s="21"/>
      <c r="B201" s="121"/>
      <c r="C201" s="121"/>
      <c r="D201" s="237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1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1"/>
      <c r="BD201" s="121"/>
      <c r="BE201" s="121"/>
      <c r="BF201" s="121"/>
      <c r="BG201" s="121"/>
      <c r="BH201" s="121"/>
      <c r="BI201" s="121"/>
      <c r="BJ201" s="121"/>
      <c r="BK201" s="121"/>
      <c r="BL201" s="121"/>
      <c r="BM201" s="121"/>
      <c r="BN201" s="121"/>
      <c r="BO201" s="121"/>
      <c r="BP201" s="121"/>
      <c r="BQ201" s="121"/>
      <c r="BR201" s="121"/>
      <c r="BS201" s="121"/>
      <c r="BT201" s="121"/>
      <c r="BU201" s="121"/>
      <c r="BV201" s="121"/>
      <c r="BW201" s="121"/>
      <c r="BX201" s="121"/>
      <c r="BY201" s="121"/>
      <c r="BZ201" s="121"/>
      <c r="CA201" s="121"/>
      <c r="CB201" s="121"/>
      <c r="CC201" s="121"/>
      <c r="CD201" s="121"/>
      <c r="CE201" s="121"/>
      <c r="CF201" s="121"/>
      <c r="CG201" s="121"/>
      <c r="CH201" s="121"/>
      <c r="CI201" s="121"/>
      <c r="CJ201" s="121"/>
      <c r="CK201" s="121"/>
      <c r="CL201" s="121"/>
      <c r="CM201" s="121"/>
      <c r="CN201" s="121"/>
      <c r="CO201" s="121"/>
      <c r="CP201" s="121"/>
      <c r="CQ201" s="121"/>
      <c r="CR201" s="121"/>
      <c r="CS201" s="121"/>
      <c r="CT201" s="121"/>
      <c r="CU201" s="121"/>
      <c r="CV201" s="121"/>
      <c r="CW201" s="121"/>
      <c r="CX201" s="121"/>
      <c r="CY201" s="121"/>
      <c r="CZ201" s="121"/>
      <c r="DA201" s="121"/>
      <c r="DB201" s="121"/>
      <c r="DC201" s="121"/>
      <c r="DD201" s="121"/>
      <c r="DE201" s="121"/>
      <c r="DF201" s="121"/>
      <c r="DG201" s="121"/>
      <c r="DH201" s="121"/>
      <c r="DI201" s="121"/>
      <c r="DJ201" s="121"/>
      <c r="DK201" s="121"/>
      <c r="DL201" s="121"/>
      <c r="DM201" s="121"/>
      <c r="DN201" s="121"/>
      <c r="DO201" s="121"/>
      <c r="DP201" s="121"/>
      <c r="DQ201" s="121"/>
      <c r="DR201" s="121"/>
      <c r="DS201" s="121"/>
      <c r="DT201" s="121"/>
      <c r="DU201" s="121"/>
      <c r="DV201" s="121"/>
      <c r="DW201" s="121"/>
      <c r="DX201" s="121"/>
      <c r="DY201" s="121"/>
      <c r="DZ201" s="121"/>
      <c r="EA201" s="121"/>
      <c r="EB201" s="121"/>
      <c r="EC201" s="121"/>
      <c r="ED201" s="121"/>
      <c r="EE201" s="121"/>
      <c r="EF201" s="121"/>
      <c r="EG201" s="121"/>
    </row>
    <row r="202" spans="1:137" ht="12.75" customHeight="1">
      <c r="A202" s="21"/>
      <c r="B202" s="121"/>
      <c r="C202" s="121"/>
      <c r="D202" s="237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1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1"/>
      <c r="BD202" s="121"/>
      <c r="BE202" s="121"/>
      <c r="BF202" s="121"/>
      <c r="BG202" s="121"/>
      <c r="BH202" s="121"/>
      <c r="BI202" s="121"/>
      <c r="BJ202" s="121"/>
      <c r="BK202" s="121"/>
      <c r="BL202" s="121"/>
      <c r="BM202" s="121"/>
      <c r="BN202" s="121"/>
      <c r="BO202" s="121"/>
      <c r="BP202" s="121"/>
      <c r="BQ202" s="121"/>
      <c r="BR202" s="121"/>
      <c r="BS202" s="121"/>
      <c r="BT202" s="121"/>
      <c r="BU202" s="121"/>
      <c r="BV202" s="121"/>
      <c r="BW202" s="121"/>
      <c r="BX202" s="121"/>
      <c r="BY202" s="121"/>
      <c r="BZ202" s="121"/>
      <c r="CA202" s="121"/>
      <c r="CB202" s="121"/>
      <c r="CC202" s="121"/>
      <c r="CD202" s="121"/>
      <c r="CE202" s="121"/>
      <c r="CF202" s="121"/>
      <c r="CG202" s="121"/>
      <c r="CH202" s="121"/>
      <c r="CI202" s="121"/>
      <c r="CJ202" s="121"/>
      <c r="CK202" s="121"/>
      <c r="CL202" s="121"/>
      <c r="CM202" s="121"/>
      <c r="CN202" s="121"/>
      <c r="CO202" s="121"/>
      <c r="CP202" s="121"/>
      <c r="CQ202" s="121"/>
      <c r="CR202" s="121"/>
      <c r="CS202" s="121"/>
      <c r="CT202" s="121"/>
      <c r="CU202" s="121"/>
      <c r="CV202" s="121"/>
      <c r="CW202" s="121"/>
      <c r="CX202" s="121"/>
      <c r="CY202" s="121"/>
      <c r="CZ202" s="121"/>
      <c r="DA202" s="121"/>
      <c r="DB202" s="121"/>
      <c r="DC202" s="121"/>
      <c r="DD202" s="121"/>
      <c r="DE202" s="121"/>
      <c r="DF202" s="121"/>
      <c r="DG202" s="121"/>
      <c r="DH202" s="121"/>
      <c r="DI202" s="121"/>
      <c r="DJ202" s="121"/>
      <c r="DK202" s="121"/>
      <c r="DL202" s="121"/>
      <c r="DM202" s="121"/>
      <c r="DN202" s="121"/>
      <c r="DO202" s="121"/>
      <c r="DP202" s="121"/>
      <c r="DQ202" s="121"/>
      <c r="DR202" s="121"/>
      <c r="DS202" s="121"/>
      <c r="DT202" s="121"/>
      <c r="DU202" s="121"/>
      <c r="DV202" s="121"/>
      <c r="DW202" s="121"/>
      <c r="DX202" s="121"/>
      <c r="DY202" s="121"/>
      <c r="DZ202" s="121"/>
      <c r="EA202" s="121"/>
      <c r="EB202" s="121"/>
      <c r="EC202" s="121"/>
      <c r="ED202" s="121"/>
      <c r="EE202" s="121"/>
      <c r="EF202" s="121"/>
      <c r="EG202" s="121"/>
    </row>
    <row r="203" spans="1:137" ht="12.75" customHeight="1">
      <c r="A203" s="21"/>
      <c r="B203" s="121"/>
      <c r="C203" s="121"/>
      <c r="D203" s="237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1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1"/>
      <c r="BD203" s="121"/>
      <c r="BE203" s="121"/>
      <c r="BF203" s="121"/>
      <c r="BG203" s="121"/>
      <c r="BH203" s="121"/>
      <c r="BI203" s="121"/>
      <c r="BJ203" s="121"/>
      <c r="BK203" s="121"/>
      <c r="BL203" s="121"/>
      <c r="BM203" s="121"/>
      <c r="BN203" s="121"/>
      <c r="BO203" s="121"/>
      <c r="BP203" s="121"/>
      <c r="BQ203" s="121"/>
      <c r="BR203" s="121"/>
      <c r="BS203" s="121"/>
      <c r="BT203" s="121"/>
      <c r="BU203" s="121"/>
      <c r="BV203" s="121"/>
      <c r="BW203" s="121"/>
      <c r="BX203" s="121"/>
      <c r="BY203" s="121"/>
      <c r="BZ203" s="121"/>
      <c r="CA203" s="121"/>
      <c r="CB203" s="121"/>
      <c r="CC203" s="121"/>
      <c r="CD203" s="121"/>
      <c r="CE203" s="121"/>
      <c r="CF203" s="121"/>
      <c r="CG203" s="121"/>
      <c r="CH203" s="121"/>
      <c r="CI203" s="121"/>
      <c r="CJ203" s="121"/>
      <c r="CK203" s="121"/>
      <c r="CL203" s="121"/>
      <c r="CM203" s="121"/>
      <c r="CN203" s="121"/>
      <c r="CO203" s="121"/>
      <c r="CP203" s="121"/>
      <c r="CQ203" s="121"/>
      <c r="CR203" s="121"/>
      <c r="CS203" s="121"/>
      <c r="CT203" s="121"/>
      <c r="CU203" s="121"/>
      <c r="CV203" s="121"/>
      <c r="CW203" s="121"/>
      <c r="CX203" s="121"/>
      <c r="CY203" s="121"/>
      <c r="CZ203" s="121"/>
      <c r="DA203" s="121"/>
      <c r="DB203" s="121"/>
      <c r="DC203" s="121"/>
      <c r="DD203" s="121"/>
      <c r="DE203" s="121"/>
      <c r="DF203" s="121"/>
      <c r="DG203" s="121"/>
      <c r="DH203" s="121"/>
      <c r="DI203" s="121"/>
      <c r="DJ203" s="121"/>
      <c r="DK203" s="121"/>
      <c r="DL203" s="121"/>
      <c r="DM203" s="121"/>
      <c r="DN203" s="121"/>
      <c r="DO203" s="121"/>
      <c r="DP203" s="121"/>
      <c r="DQ203" s="121"/>
      <c r="DR203" s="121"/>
      <c r="DS203" s="121"/>
      <c r="DT203" s="121"/>
      <c r="DU203" s="121"/>
      <c r="DV203" s="121"/>
      <c r="DW203" s="121"/>
      <c r="DX203" s="121"/>
      <c r="DY203" s="121"/>
      <c r="DZ203" s="121"/>
      <c r="EA203" s="121"/>
      <c r="EB203" s="121"/>
      <c r="EC203" s="121"/>
      <c r="ED203" s="121"/>
      <c r="EE203" s="121"/>
      <c r="EF203" s="121"/>
      <c r="EG203" s="121"/>
    </row>
    <row r="204" spans="1:137" ht="12.75" customHeight="1">
      <c r="A204" s="21"/>
      <c r="B204" s="121"/>
      <c r="C204" s="121"/>
      <c r="D204" s="237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1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1"/>
      <c r="BO204" s="121"/>
      <c r="BP204" s="121"/>
      <c r="BQ204" s="121"/>
      <c r="BR204" s="121"/>
      <c r="BS204" s="121"/>
      <c r="BT204" s="121"/>
      <c r="BU204" s="121"/>
      <c r="BV204" s="121"/>
      <c r="BW204" s="121"/>
      <c r="BX204" s="121"/>
      <c r="BY204" s="121"/>
      <c r="BZ204" s="121"/>
      <c r="CA204" s="121"/>
      <c r="CB204" s="121"/>
      <c r="CC204" s="121"/>
      <c r="CD204" s="121"/>
      <c r="CE204" s="121"/>
      <c r="CF204" s="121"/>
      <c r="CG204" s="121"/>
      <c r="CH204" s="121"/>
      <c r="CI204" s="121"/>
      <c r="CJ204" s="121"/>
      <c r="CK204" s="121"/>
      <c r="CL204" s="121"/>
      <c r="CM204" s="121"/>
      <c r="CN204" s="121"/>
      <c r="CO204" s="121"/>
      <c r="CP204" s="121"/>
      <c r="CQ204" s="121"/>
      <c r="CR204" s="121"/>
      <c r="CS204" s="121"/>
      <c r="CT204" s="121"/>
      <c r="CU204" s="121"/>
      <c r="CV204" s="121"/>
      <c r="CW204" s="121"/>
      <c r="CX204" s="121"/>
      <c r="CY204" s="121"/>
      <c r="CZ204" s="121"/>
      <c r="DA204" s="121"/>
      <c r="DB204" s="121"/>
      <c r="DC204" s="121"/>
      <c r="DD204" s="121"/>
      <c r="DE204" s="121"/>
      <c r="DF204" s="121"/>
      <c r="DG204" s="121"/>
      <c r="DH204" s="121"/>
      <c r="DI204" s="121"/>
      <c r="DJ204" s="121"/>
      <c r="DK204" s="121"/>
      <c r="DL204" s="121"/>
      <c r="DM204" s="121"/>
      <c r="DN204" s="121"/>
      <c r="DO204" s="121"/>
      <c r="DP204" s="121"/>
      <c r="DQ204" s="121"/>
      <c r="DR204" s="121"/>
      <c r="DS204" s="121"/>
      <c r="DT204" s="121"/>
      <c r="DU204" s="121"/>
      <c r="DV204" s="121"/>
      <c r="DW204" s="121"/>
      <c r="DX204" s="121"/>
      <c r="DY204" s="121"/>
      <c r="DZ204" s="121"/>
      <c r="EA204" s="121"/>
      <c r="EB204" s="121"/>
      <c r="EC204" s="121"/>
      <c r="ED204" s="121"/>
      <c r="EE204" s="121"/>
      <c r="EF204" s="121"/>
      <c r="EG204" s="121"/>
    </row>
    <row r="205" spans="1:137" ht="12.75" customHeight="1">
      <c r="A205" s="21"/>
      <c r="B205" s="121"/>
      <c r="C205" s="121"/>
      <c r="D205" s="237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1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1"/>
      <c r="BD205" s="121"/>
      <c r="BE205" s="121"/>
      <c r="BF205" s="121"/>
      <c r="BG205" s="121"/>
      <c r="BH205" s="121"/>
      <c r="BI205" s="121"/>
      <c r="BJ205" s="121"/>
      <c r="BK205" s="121"/>
      <c r="BL205" s="121"/>
      <c r="BM205" s="121"/>
      <c r="BN205" s="121"/>
      <c r="BO205" s="121"/>
      <c r="BP205" s="121"/>
      <c r="BQ205" s="121"/>
      <c r="BR205" s="121"/>
      <c r="BS205" s="121"/>
      <c r="BT205" s="121"/>
      <c r="BU205" s="121"/>
      <c r="BV205" s="121"/>
      <c r="BW205" s="121"/>
      <c r="BX205" s="121"/>
      <c r="BY205" s="121"/>
      <c r="BZ205" s="121"/>
      <c r="CA205" s="121"/>
      <c r="CB205" s="121"/>
      <c r="CC205" s="121"/>
      <c r="CD205" s="121"/>
      <c r="CE205" s="121"/>
      <c r="CF205" s="121"/>
      <c r="CG205" s="121"/>
      <c r="CH205" s="121"/>
      <c r="CI205" s="121"/>
      <c r="CJ205" s="121"/>
      <c r="CK205" s="121"/>
      <c r="CL205" s="121"/>
      <c r="CM205" s="121"/>
      <c r="CN205" s="121"/>
      <c r="CO205" s="121"/>
      <c r="CP205" s="121"/>
      <c r="CQ205" s="121"/>
      <c r="CR205" s="121"/>
      <c r="CS205" s="121"/>
      <c r="CT205" s="121"/>
      <c r="CU205" s="121"/>
      <c r="CV205" s="121"/>
      <c r="CW205" s="121"/>
      <c r="CX205" s="121"/>
      <c r="CY205" s="121"/>
      <c r="CZ205" s="121"/>
      <c r="DA205" s="121"/>
      <c r="DB205" s="121"/>
      <c r="DC205" s="121"/>
      <c r="DD205" s="121"/>
      <c r="DE205" s="121"/>
      <c r="DF205" s="121"/>
      <c r="DG205" s="121"/>
      <c r="DH205" s="121"/>
      <c r="DI205" s="121"/>
      <c r="DJ205" s="121"/>
      <c r="DK205" s="121"/>
      <c r="DL205" s="121"/>
      <c r="DM205" s="121"/>
      <c r="DN205" s="121"/>
      <c r="DO205" s="121"/>
      <c r="DP205" s="121"/>
      <c r="DQ205" s="121"/>
      <c r="DR205" s="121"/>
      <c r="DS205" s="121"/>
      <c r="DT205" s="121"/>
      <c r="DU205" s="121"/>
      <c r="DV205" s="121"/>
      <c r="DW205" s="121"/>
      <c r="DX205" s="121"/>
      <c r="DY205" s="121"/>
      <c r="DZ205" s="121"/>
      <c r="EA205" s="121"/>
      <c r="EB205" s="121"/>
      <c r="EC205" s="121"/>
      <c r="ED205" s="121"/>
      <c r="EE205" s="121"/>
      <c r="EF205" s="121"/>
      <c r="EG205" s="121"/>
    </row>
    <row r="206" spans="1:137" ht="12.75" customHeight="1">
      <c r="A206" s="21"/>
      <c r="B206" s="121"/>
      <c r="C206" s="121"/>
      <c r="D206" s="237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1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1"/>
      <c r="BD206" s="121"/>
      <c r="BE206" s="121"/>
      <c r="BF206" s="121"/>
      <c r="BG206" s="121"/>
      <c r="BH206" s="121"/>
      <c r="BI206" s="121"/>
      <c r="BJ206" s="121"/>
      <c r="BK206" s="121"/>
      <c r="BL206" s="121"/>
      <c r="BM206" s="121"/>
      <c r="BN206" s="121"/>
      <c r="BO206" s="121"/>
      <c r="BP206" s="121"/>
      <c r="BQ206" s="121"/>
      <c r="BR206" s="121"/>
      <c r="BS206" s="121"/>
      <c r="BT206" s="121"/>
      <c r="BU206" s="121"/>
      <c r="BV206" s="121"/>
      <c r="BW206" s="121"/>
      <c r="BX206" s="121"/>
      <c r="BY206" s="121"/>
      <c r="BZ206" s="121"/>
      <c r="CA206" s="121"/>
      <c r="CB206" s="121"/>
      <c r="CC206" s="121"/>
      <c r="CD206" s="121"/>
      <c r="CE206" s="121"/>
      <c r="CF206" s="121"/>
      <c r="CG206" s="121"/>
      <c r="CH206" s="121"/>
      <c r="CI206" s="121"/>
      <c r="CJ206" s="121"/>
      <c r="CK206" s="121"/>
      <c r="CL206" s="121"/>
      <c r="CM206" s="121"/>
      <c r="CN206" s="121"/>
      <c r="CO206" s="121"/>
      <c r="CP206" s="121"/>
      <c r="CQ206" s="121"/>
      <c r="CR206" s="121"/>
      <c r="CS206" s="121"/>
      <c r="CT206" s="121"/>
      <c r="CU206" s="121"/>
      <c r="CV206" s="121"/>
      <c r="CW206" s="121"/>
      <c r="CX206" s="121"/>
      <c r="CY206" s="121"/>
      <c r="CZ206" s="121"/>
      <c r="DA206" s="121"/>
      <c r="DB206" s="121"/>
      <c r="DC206" s="121"/>
      <c r="DD206" s="121"/>
      <c r="DE206" s="121"/>
      <c r="DF206" s="121"/>
      <c r="DG206" s="121"/>
      <c r="DH206" s="121"/>
      <c r="DI206" s="121"/>
      <c r="DJ206" s="121"/>
      <c r="DK206" s="121"/>
      <c r="DL206" s="121"/>
      <c r="DM206" s="121"/>
      <c r="DN206" s="121"/>
      <c r="DO206" s="121"/>
      <c r="DP206" s="121"/>
      <c r="DQ206" s="121"/>
      <c r="DR206" s="121"/>
      <c r="DS206" s="121"/>
      <c r="DT206" s="121"/>
      <c r="DU206" s="121"/>
      <c r="DV206" s="121"/>
      <c r="DW206" s="121"/>
      <c r="DX206" s="121"/>
      <c r="DY206" s="121"/>
      <c r="DZ206" s="121"/>
      <c r="EA206" s="121"/>
      <c r="EB206" s="121"/>
      <c r="EC206" s="121"/>
      <c r="ED206" s="121"/>
      <c r="EE206" s="121"/>
      <c r="EF206" s="121"/>
      <c r="EG206" s="121"/>
    </row>
    <row r="207" spans="1:137" ht="12.75" customHeight="1">
      <c r="A207" s="21"/>
      <c r="B207" s="121"/>
      <c r="C207" s="121"/>
      <c r="D207" s="237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1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1"/>
      <c r="BD207" s="121"/>
      <c r="BE207" s="121"/>
      <c r="BF207" s="121"/>
      <c r="BG207" s="121"/>
      <c r="BH207" s="121"/>
      <c r="BI207" s="121"/>
      <c r="BJ207" s="121"/>
      <c r="BK207" s="121"/>
      <c r="BL207" s="121"/>
      <c r="BM207" s="121"/>
      <c r="BN207" s="121"/>
      <c r="BO207" s="121"/>
      <c r="BP207" s="121"/>
      <c r="BQ207" s="121"/>
      <c r="BR207" s="121"/>
      <c r="BS207" s="121"/>
      <c r="BT207" s="121"/>
      <c r="BU207" s="121"/>
      <c r="BV207" s="121"/>
      <c r="BW207" s="121"/>
      <c r="BX207" s="121"/>
      <c r="BY207" s="121"/>
      <c r="BZ207" s="121"/>
      <c r="CA207" s="121"/>
      <c r="CB207" s="121"/>
      <c r="CC207" s="121"/>
      <c r="CD207" s="121"/>
      <c r="CE207" s="121"/>
      <c r="CF207" s="121"/>
      <c r="CG207" s="121"/>
      <c r="CH207" s="121"/>
      <c r="CI207" s="121"/>
      <c r="CJ207" s="121"/>
      <c r="CK207" s="121"/>
      <c r="CL207" s="121"/>
      <c r="CM207" s="121"/>
      <c r="CN207" s="121"/>
      <c r="CO207" s="121"/>
      <c r="CP207" s="121"/>
      <c r="CQ207" s="121"/>
      <c r="CR207" s="121"/>
      <c r="CS207" s="121"/>
      <c r="CT207" s="121"/>
      <c r="CU207" s="121"/>
      <c r="CV207" s="121"/>
      <c r="CW207" s="121"/>
      <c r="CX207" s="121"/>
      <c r="CY207" s="121"/>
      <c r="CZ207" s="121"/>
      <c r="DA207" s="121"/>
      <c r="DB207" s="121"/>
      <c r="DC207" s="121"/>
      <c r="DD207" s="121"/>
      <c r="DE207" s="121"/>
      <c r="DF207" s="121"/>
      <c r="DG207" s="121"/>
      <c r="DH207" s="121"/>
      <c r="DI207" s="121"/>
      <c r="DJ207" s="121"/>
      <c r="DK207" s="121"/>
      <c r="DL207" s="121"/>
      <c r="DM207" s="121"/>
      <c r="DN207" s="121"/>
      <c r="DO207" s="121"/>
      <c r="DP207" s="121"/>
      <c r="DQ207" s="121"/>
      <c r="DR207" s="121"/>
      <c r="DS207" s="121"/>
      <c r="DT207" s="121"/>
      <c r="DU207" s="121"/>
      <c r="DV207" s="121"/>
      <c r="DW207" s="121"/>
      <c r="DX207" s="121"/>
      <c r="DY207" s="121"/>
      <c r="DZ207" s="121"/>
      <c r="EA207" s="121"/>
      <c r="EB207" s="121"/>
      <c r="EC207" s="121"/>
      <c r="ED207" s="121"/>
      <c r="EE207" s="121"/>
      <c r="EF207" s="121"/>
      <c r="EG207" s="121"/>
    </row>
    <row r="208" spans="1:137" ht="12.75" customHeight="1">
      <c r="A208" s="21"/>
      <c r="B208" s="121"/>
      <c r="C208" s="121"/>
      <c r="D208" s="237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1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1"/>
      <c r="BD208" s="121"/>
      <c r="BE208" s="121"/>
      <c r="BF208" s="121"/>
      <c r="BG208" s="121"/>
      <c r="BH208" s="121"/>
      <c r="BI208" s="121"/>
      <c r="BJ208" s="121"/>
      <c r="BK208" s="121"/>
      <c r="BL208" s="121"/>
      <c r="BM208" s="121"/>
      <c r="BN208" s="121"/>
      <c r="BO208" s="121"/>
      <c r="BP208" s="121"/>
      <c r="BQ208" s="121"/>
      <c r="BR208" s="121"/>
      <c r="BS208" s="121"/>
      <c r="BT208" s="121"/>
      <c r="BU208" s="121"/>
      <c r="BV208" s="121"/>
      <c r="BW208" s="121"/>
      <c r="BX208" s="121"/>
      <c r="BY208" s="121"/>
      <c r="BZ208" s="121"/>
      <c r="CA208" s="121"/>
      <c r="CB208" s="121"/>
      <c r="CC208" s="121"/>
      <c r="CD208" s="121"/>
      <c r="CE208" s="121"/>
      <c r="CF208" s="121"/>
      <c r="CG208" s="121"/>
      <c r="CH208" s="121"/>
      <c r="CI208" s="121"/>
      <c r="CJ208" s="121"/>
      <c r="CK208" s="121"/>
      <c r="CL208" s="121"/>
      <c r="CM208" s="121"/>
      <c r="CN208" s="121"/>
      <c r="CO208" s="121"/>
      <c r="CP208" s="121"/>
      <c r="CQ208" s="121"/>
      <c r="CR208" s="121"/>
      <c r="CS208" s="121"/>
      <c r="CT208" s="121"/>
      <c r="CU208" s="121"/>
      <c r="CV208" s="121"/>
      <c r="CW208" s="121"/>
      <c r="CX208" s="121"/>
      <c r="CY208" s="121"/>
      <c r="CZ208" s="121"/>
      <c r="DA208" s="121"/>
      <c r="DB208" s="121"/>
      <c r="DC208" s="121"/>
      <c r="DD208" s="121"/>
      <c r="DE208" s="121"/>
      <c r="DF208" s="121"/>
      <c r="DG208" s="121"/>
      <c r="DH208" s="121"/>
      <c r="DI208" s="121"/>
      <c r="DJ208" s="121"/>
      <c r="DK208" s="121"/>
      <c r="DL208" s="121"/>
      <c r="DM208" s="121"/>
      <c r="DN208" s="121"/>
      <c r="DO208" s="121"/>
      <c r="DP208" s="121"/>
      <c r="DQ208" s="121"/>
      <c r="DR208" s="121"/>
      <c r="DS208" s="121"/>
      <c r="DT208" s="121"/>
      <c r="DU208" s="121"/>
      <c r="DV208" s="121"/>
      <c r="DW208" s="121"/>
      <c r="DX208" s="121"/>
      <c r="DY208" s="121"/>
      <c r="DZ208" s="121"/>
      <c r="EA208" s="121"/>
      <c r="EB208" s="121"/>
      <c r="EC208" s="121"/>
      <c r="ED208" s="121"/>
      <c r="EE208" s="121"/>
      <c r="EF208" s="121"/>
      <c r="EG208" s="121"/>
    </row>
    <row r="209" spans="1:137" ht="12.75" customHeight="1">
      <c r="A209" s="21"/>
      <c r="B209" s="121"/>
      <c r="C209" s="121"/>
      <c r="D209" s="237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1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1"/>
      <c r="BD209" s="121"/>
      <c r="BE209" s="121"/>
      <c r="BF209" s="121"/>
      <c r="BG209" s="121"/>
      <c r="BH209" s="121"/>
      <c r="BI209" s="121"/>
      <c r="BJ209" s="121"/>
      <c r="BK209" s="121"/>
      <c r="BL209" s="121"/>
      <c r="BM209" s="121"/>
      <c r="BN209" s="121"/>
      <c r="BO209" s="121"/>
      <c r="BP209" s="121"/>
      <c r="BQ209" s="121"/>
      <c r="BR209" s="121"/>
      <c r="BS209" s="121"/>
      <c r="BT209" s="121"/>
      <c r="BU209" s="121"/>
      <c r="BV209" s="121"/>
      <c r="BW209" s="121"/>
      <c r="BX209" s="121"/>
      <c r="BY209" s="121"/>
      <c r="BZ209" s="121"/>
      <c r="CA209" s="121"/>
      <c r="CB209" s="121"/>
      <c r="CC209" s="121"/>
      <c r="CD209" s="121"/>
      <c r="CE209" s="121"/>
      <c r="CF209" s="121"/>
      <c r="CG209" s="121"/>
      <c r="CH209" s="121"/>
      <c r="CI209" s="121"/>
      <c r="CJ209" s="121"/>
      <c r="CK209" s="121"/>
      <c r="CL209" s="121"/>
      <c r="CM209" s="121"/>
      <c r="CN209" s="121"/>
      <c r="CO209" s="121"/>
      <c r="CP209" s="121"/>
      <c r="CQ209" s="121"/>
      <c r="CR209" s="121"/>
      <c r="CS209" s="121"/>
      <c r="CT209" s="121"/>
      <c r="CU209" s="121"/>
      <c r="CV209" s="121"/>
      <c r="CW209" s="121"/>
      <c r="CX209" s="121"/>
      <c r="CY209" s="121"/>
      <c r="CZ209" s="121"/>
      <c r="DA209" s="121"/>
      <c r="DB209" s="121"/>
      <c r="DC209" s="121"/>
      <c r="DD209" s="121"/>
      <c r="DE209" s="121"/>
      <c r="DF209" s="121"/>
      <c r="DG209" s="121"/>
      <c r="DH209" s="121"/>
      <c r="DI209" s="121"/>
      <c r="DJ209" s="121"/>
      <c r="DK209" s="121"/>
      <c r="DL209" s="121"/>
      <c r="DM209" s="121"/>
      <c r="DN209" s="121"/>
      <c r="DO209" s="121"/>
      <c r="DP209" s="121"/>
      <c r="DQ209" s="121"/>
      <c r="DR209" s="121"/>
      <c r="DS209" s="121"/>
      <c r="DT209" s="121"/>
      <c r="DU209" s="121"/>
      <c r="DV209" s="121"/>
      <c r="DW209" s="121"/>
      <c r="DX209" s="121"/>
      <c r="DY209" s="121"/>
      <c r="DZ209" s="121"/>
      <c r="EA209" s="121"/>
      <c r="EB209" s="121"/>
      <c r="EC209" s="121"/>
      <c r="ED209" s="121"/>
      <c r="EE209" s="121"/>
      <c r="EF209" s="121"/>
      <c r="EG209" s="121"/>
    </row>
    <row r="210" spans="1:137" ht="12.75" customHeight="1">
      <c r="A210" s="21"/>
      <c r="B210" s="121"/>
      <c r="C210" s="121"/>
      <c r="D210" s="237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1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1"/>
      <c r="BD210" s="121"/>
      <c r="BE210" s="121"/>
      <c r="BF210" s="121"/>
      <c r="BG210" s="121"/>
      <c r="BH210" s="121"/>
      <c r="BI210" s="121"/>
      <c r="BJ210" s="121"/>
      <c r="BK210" s="121"/>
      <c r="BL210" s="121"/>
      <c r="BM210" s="121"/>
      <c r="BN210" s="121"/>
      <c r="BO210" s="121"/>
      <c r="BP210" s="121"/>
      <c r="BQ210" s="121"/>
      <c r="BR210" s="121"/>
      <c r="BS210" s="121"/>
      <c r="BT210" s="121"/>
      <c r="BU210" s="121"/>
      <c r="BV210" s="121"/>
      <c r="BW210" s="121"/>
      <c r="BX210" s="121"/>
      <c r="BY210" s="121"/>
      <c r="BZ210" s="121"/>
      <c r="CA210" s="121"/>
      <c r="CB210" s="121"/>
      <c r="CC210" s="121"/>
      <c r="CD210" s="121"/>
      <c r="CE210" s="121"/>
      <c r="CF210" s="121"/>
      <c r="CG210" s="121"/>
      <c r="CH210" s="121"/>
      <c r="CI210" s="121"/>
      <c r="CJ210" s="121"/>
      <c r="CK210" s="121"/>
      <c r="CL210" s="121"/>
      <c r="CM210" s="121"/>
      <c r="CN210" s="121"/>
      <c r="CO210" s="121"/>
      <c r="CP210" s="121"/>
      <c r="CQ210" s="121"/>
      <c r="CR210" s="121"/>
      <c r="CS210" s="121"/>
      <c r="CT210" s="121"/>
      <c r="CU210" s="121"/>
      <c r="CV210" s="121"/>
      <c r="CW210" s="121"/>
      <c r="CX210" s="121"/>
      <c r="CY210" s="121"/>
      <c r="CZ210" s="121"/>
      <c r="DA210" s="121"/>
      <c r="DB210" s="121"/>
      <c r="DC210" s="121"/>
      <c r="DD210" s="121"/>
      <c r="DE210" s="121"/>
      <c r="DF210" s="121"/>
      <c r="DG210" s="121"/>
      <c r="DH210" s="121"/>
      <c r="DI210" s="121"/>
      <c r="DJ210" s="121"/>
      <c r="DK210" s="121"/>
      <c r="DL210" s="121"/>
      <c r="DM210" s="121"/>
      <c r="DN210" s="121"/>
      <c r="DO210" s="121"/>
      <c r="DP210" s="121"/>
      <c r="DQ210" s="121"/>
      <c r="DR210" s="121"/>
      <c r="DS210" s="121"/>
      <c r="DT210" s="121"/>
      <c r="DU210" s="121"/>
      <c r="DV210" s="121"/>
      <c r="DW210" s="121"/>
      <c r="DX210" s="121"/>
      <c r="DY210" s="121"/>
      <c r="DZ210" s="121"/>
      <c r="EA210" s="121"/>
      <c r="EB210" s="121"/>
      <c r="EC210" s="121"/>
      <c r="ED210" s="121"/>
      <c r="EE210" s="121"/>
      <c r="EF210" s="121"/>
      <c r="EG210" s="121"/>
    </row>
    <row r="211" spans="1:137" ht="12.75" customHeight="1">
      <c r="A211" s="21"/>
      <c r="B211" s="121"/>
      <c r="C211" s="121"/>
      <c r="D211" s="237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1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1"/>
      <c r="BD211" s="121"/>
      <c r="BE211" s="121"/>
      <c r="BF211" s="121"/>
      <c r="BG211" s="121"/>
      <c r="BH211" s="121"/>
      <c r="BI211" s="121"/>
      <c r="BJ211" s="121"/>
      <c r="BK211" s="121"/>
      <c r="BL211" s="121"/>
      <c r="BM211" s="121"/>
      <c r="BN211" s="121"/>
      <c r="BO211" s="121"/>
      <c r="BP211" s="121"/>
      <c r="BQ211" s="121"/>
      <c r="BR211" s="121"/>
      <c r="BS211" s="121"/>
      <c r="BT211" s="121"/>
      <c r="BU211" s="121"/>
      <c r="BV211" s="121"/>
      <c r="BW211" s="121"/>
      <c r="BX211" s="121"/>
      <c r="BY211" s="121"/>
      <c r="BZ211" s="121"/>
      <c r="CA211" s="121"/>
      <c r="CB211" s="121"/>
      <c r="CC211" s="121"/>
      <c r="CD211" s="121"/>
      <c r="CE211" s="121"/>
      <c r="CF211" s="121"/>
      <c r="CG211" s="121"/>
      <c r="CH211" s="121"/>
      <c r="CI211" s="121"/>
      <c r="CJ211" s="121"/>
      <c r="CK211" s="121"/>
      <c r="CL211" s="121"/>
      <c r="CM211" s="121"/>
      <c r="CN211" s="121"/>
      <c r="CO211" s="121"/>
      <c r="CP211" s="121"/>
      <c r="CQ211" s="121"/>
      <c r="CR211" s="121"/>
      <c r="CS211" s="121"/>
      <c r="CT211" s="121"/>
      <c r="CU211" s="121"/>
      <c r="CV211" s="121"/>
      <c r="CW211" s="121"/>
      <c r="CX211" s="121"/>
      <c r="CY211" s="121"/>
      <c r="CZ211" s="121"/>
      <c r="DA211" s="121"/>
      <c r="DB211" s="121"/>
      <c r="DC211" s="121"/>
      <c r="DD211" s="121"/>
      <c r="DE211" s="121"/>
      <c r="DF211" s="121"/>
      <c r="DG211" s="121"/>
      <c r="DH211" s="121"/>
      <c r="DI211" s="121"/>
      <c r="DJ211" s="121"/>
      <c r="DK211" s="121"/>
      <c r="DL211" s="121"/>
      <c r="DM211" s="121"/>
      <c r="DN211" s="121"/>
      <c r="DO211" s="121"/>
      <c r="DP211" s="121"/>
      <c r="DQ211" s="121"/>
      <c r="DR211" s="121"/>
      <c r="DS211" s="121"/>
      <c r="DT211" s="121"/>
      <c r="DU211" s="121"/>
      <c r="DV211" s="121"/>
      <c r="DW211" s="121"/>
      <c r="DX211" s="121"/>
      <c r="DY211" s="121"/>
      <c r="DZ211" s="121"/>
      <c r="EA211" s="121"/>
      <c r="EB211" s="121"/>
      <c r="EC211" s="121"/>
      <c r="ED211" s="121"/>
      <c r="EE211" s="121"/>
      <c r="EF211" s="121"/>
      <c r="EG211" s="121"/>
    </row>
    <row r="212" spans="1:137" ht="12.75" customHeight="1">
      <c r="A212" s="21"/>
      <c r="B212" s="121"/>
      <c r="C212" s="121"/>
      <c r="D212" s="237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1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1"/>
      <c r="BD212" s="121"/>
      <c r="BE212" s="121"/>
      <c r="BF212" s="121"/>
      <c r="BG212" s="121"/>
      <c r="BH212" s="121"/>
      <c r="BI212" s="121"/>
      <c r="BJ212" s="121"/>
      <c r="BK212" s="121"/>
      <c r="BL212" s="121"/>
      <c r="BM212" s="121"/>
      <c r="BN212" s="121"/>
      <c r="BO212" s="121"/>
      <c r="BP212" s="121"/>
      <c r="BQ212" s="121"/>
      <c r="BR212" s="121"/>
      <c r="BS212" s="121"/>
      <c r="BT212" s="121"/>
      <c r="BU212" s="121"/>
      <c r="BV212" s="121"/>
      <c r="BW212" s="121"/>
      <c r="BX212" s="121"/>
      <c r="BY212" s="121"/>
      <c r="BZ212" s="121"/>
      <c r="CA212" s="121"/>
      <c r="CB212" s="121"/>
      <c r="CC212" s="121"/>
      <c r="CD212" s="121"/>
      <c r="CE212" s="121"/>
      <c r="CF212" s="121"/>
      <c r="CG212" s="121"/>
      <c r="CH212" s="121"/>
      <c r="CI212" s="121"/>
      <c r="CJ212" s="121"/>
      <c r="CK212" s="121"/>
      <c r="CL212" s="121"/>
      <c r="CM212" s="121"/>
      <c r="CN212" s="121"/>
      <c r="CO212" s="121"/>
      <c r="CP212" s="121"/>
      <c r="CQ212" s="121"/>
      <c r="CR212" s="121"/>
      <c r="CS212" s="121"/>
      <c r="CT212" s="121"/>
      <c r="CU212" s="121"/>
      <c r="CV212" s="121"/>
      <c r="CW212" s="121"/>
      <c r="CX212" s="121"/>
      <c r="CY212" s="121"/>
      <c r="CZ212" s="121"/>
      <c r="DA212" s="121"/>
      <c r="DB212" s="121"/>
      <c r="DC212" s="121"/>
      <c r="DD212" s="121"/>
      <c r="DE212" s="121"/>
      <c r="DF212" s="121"/>
      <c r="DG212" s="121"/>
      <c r="DH212" s="121"/>
      <c r="DI212" s="121"/>
      <c r="DJ212" s="121"/>
      <c r="DK212" s="121"/>
      <c r="DL212" s="121"/>
      <c r="DM212" s="121"/>
      <c r="DN212" s="121"/>
      <c r="DO212" s="121"/>
      <c r="DP212" s="121"/>
      <c r="DQ212" s="121"/>
      <c r="DR212" s="121"/>
      <c r="DS212" s="121"/>
      <c r="DT212" s="121"/>
      <c r="DU212" s="121"/>
      <c r="DV212" s="121"/>
      <c r="DW212" s="121"/>
      <c r="DX212" s="121"/>
      <c r="DY212" s="121"/>
      <c r="DZ212" s="121"/>
      <c r="EA212" s="121"/>
      <c r="EB212" s="121"/>
      <c r="EC212" s="121"/>
      <c r="ED212" s="121"/>
      <c r="EE212" s="121"/>
      <c r="EF212" s="121"/>
      <c r="EG212" s="121"/>
    </row>
    <row r="213" spans="1:137" ht="12.75" customHeight="1">
      <c r="A213" s="21"/>
      <c r="B213" s="121"/>
      <c r="C213" s="121"/>
      <c r="D213" s="237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1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1"/>
      <c r="BD213" s="121"/>
      <c r="BE213" s="121"/>
      <c r="BF213" s="121"/>
      <c r="BG213" s="121"/>
      <c r="BH213" s="121"/>
      <c r="BI213" s="121"/>
      <c r="BJ213" s="121"/>
      <c r="BK213" s="121"/>
      <c r="BL213" s="121"/>
      <c r="BM213" s="121"/>
      <c r="BN213" s="121"/>
      <c r="BO213" s="121"/>
      <c r="BP213" s="121"/>
      <c r="BQ213" s="121"/>
      <c r="BR213" s="121"/>
      <c r="BS213" s="121"/>
      <c r="BT213" s="121"/>
      <c r="BU213" s="121"/>
      <c r="BV213" s="121"/>
      <c r="BW213" s="121"/>
      <c r="BX213" s="121"/>
      <c r="BY213" s="121"/>
      <c r="BZ213" s="121"/>
      <c r="CA213" s="121"/>
      <c r="CB213" s="121"/>
      <c r="CC213" s="121"/>
      <c r="CD213" s="121"/>
      <c r="CE213" s="121"/>
      <c r="CF213" s="121"/>
      <c r="CG213" s="121"/>
      <c r="CH213" s="121"/>
      <c r="CI213" s="121"/>
      <c r="CJ213" s="121"/>
      <c r="CK213" s="121"/>
      <c r="CL213" s="121"/>
      <c r="CM213" s="121"/>
      <c r="CN213" s="121"/>
      <c r="CO213" s="121"/>
      <c r="CP213" s="121"/>
      <c r="CQ213" s="121"/>
      <c r="CR213" s="121"/>
      <c r="CS213" s="121"/>
      <c r="CT213" s="121"/>
      <c r="CU213" s="121"/>
      <c r="CV213" s="121"/>
      <c r="CW213" s="121"/>
      <c r="CX213" s="121"/>
      <c r="CY213" s="121"/>
      <c r="CZ213" s="121"/>
      <c r="DA213" s="121"/>
      <c r="DB213" s="121"/>
      <c r="DC213" s="121"/>
      <c r="DD213" s="121"/>
      <c r="DE213" s="121"/>
      <c r="DF213" s="121"/>
      <c r="DG213" s="121"/>
      <c r="DH213" s="121"/>
      <c r="DI213" s="121"/>
      <c r="DJ213" s="121"/>
      <c r="DK213" s="121"/>
      <c r="DL213" s="121"/>
      <c r="DM213" s="121"/>
      <c r="DN213" s="121"/>
      <c r="DO213" s="121"/>
      <c r="DP213" s="121"/>
      <c r="DQ213" s="121"/>
      <c r="DR213" s="121"/>
      <c r="DS213" s="121"/>
      <c r="DT213" s="121"/>
      <c r="DU213" s="121"/>
      <c r="DV213" s="121"/>
      <c r="DW213" s="121"/>
      <c r="DX213" s="121"/>
      <c r="DY213" s="121"/>
      <c r="DZ213" s="121"/>
      <c r="EA213" s="121"/>
      <c r="EB213" s="121"/>
      <c r="EC213" s="121"/>
      <c r="ED213" s="121"/>
      <c r="EE213" s="121"/>
      <c r="EF213" s="121"/>
      <c r="EG213" s="121"/>
    </row>
    <row r="214" spans="1:137" ht="12.75" customHeight="1">
      <c r="A214" s="21"/>
      <c r="B214" s="121"/>
      <c r="C214" s="121"/>
      <c r="D214" s="237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1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1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1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1"/>
      <c r="CF214" s="121"/>
      <c r="CG214" s="121"/>
      <c r="CH214" s="121"/>
      <c r="CI214" s="121"/>
      <c r="CJ214" s="121"/>
      <c r="CK214" s="121"/>
      <c r="CL214" s="121"/>
      <c r="CM214" s="121"/>
      <c r="CN214" s="121"/>
      <c r="CO214" s="121"/>
      <c r="CP214" s="121"/>
      <c r="CQ214" s="121"/>
      <c r="CR214" s="121"/>
      <c r="CS214" s="121"/>
      <c r="CT214" s="121"/>
      <c r="CU214" s="121"/>
      <c r="CV214" s="121"/>
      <c r="CW214" s="121"/>
      <c r="CX214" s="121"/>
      <c r="CY214" s="121"/>
      <c r="CZ214" s="121"/>
      <c r="DA214" s="121"/>
      <c r="DB214" s="121"/>
      <c r="DC214" s="121"/>
      <c r="DD214" s="121"/>
      <c r="DE214" s="121"/>
      <c r="DF214" s="121"/>
      <c r="DG214" s="121"/>
      <c r="DH214" s="121"/>
      <c r="DI214" s="121"/>
      <c r="DJ214" s="121"/>
      <c r="DK214" s="121"/>
      <c r="DL214" s="121"/>
      <c r="DM214" s="121"/>
      <c r="DN214" s="121"/>
      <c r="DO214" s="121"/>
      <c r="DP214" s="121"/>
      <c r="DQ214" s="121"/>
      <c r="DR214" s="121"/>
      <c r="DS214" s="121"/>
      <c r="DT214" s="121"/>
      <c r="DU214" s="121"/>
      <c r="DV214" s="121"/>
      <c r="DW214" s="121"/>
      <c r="DX214" s="121"/>
      <c r="DY214" s="121"/>
      <c r="DZ214" s="121"/>
      <c r="EA214" s="121"/>
      <c r="EB214" s="121"/>
      <c r="EC214" s="121"/>
      <c r="ED214" s="121"/>
      <c r="EE214" s="121"/>
      <c r="EF214" s="121"/>
      <c r="EG214" s="121"/>
    </row>
    <row r="215" spans="1:137" ht="12.75" customHeight="1">
      <c r="A215" s="21"/>
      <c r="B215" s="121"/>
      <c r="C215" s="121"/>
      <c r="D215" s="237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1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1"/>
      <c r="BD215" s="121"/>
      <c r="BE215" s="121"/>
      <c r="BF215" s="121"/>
      <c r="BG215" s="121"/>
      <c r="BH215" s="121"/>
      <c r="BI215" s="121"/>
      <c r="BJ215" s="121"/>
      <c r="BK215" s="121"/>
      <c r="BL215" s="121"/>
      <c r="BM215" s="121"/>
      <c r="BN215" s="121"/>
      <c r="BO215" s="121"/>
      <c r="BP215" s="121"/>
      <c r="BQ215" s="121"/>
      <c r="BR215" s="121"/>
      <c r="BS215" s="121"/>
      <c r="BT215" s="121"/>
      <c r="BU215" s="121"/>
      <c r="BV215" s="121"/>
      <c r="BW215" s="121"/>
      <c r="BX215" s="121"/>
      <c r="BY215" s="121"/>
      <c r="BZ215" s="121"/>
      <c r="CA215" s="121"/>
      <c r="CB215" s="121"/>
      <c r="CC215" s="121"/>
      <c r="CD215" s="121"/>
      <c r="CE215" s="121"/>
      <c r="CF215" s="121"/>
      <c r="CG215" s="121"/>
      <c r="CH215" s="121"/>
      <c r="CI215" s="121"/>
      <c r="CJ215" s="121"/>
      <c r="CK215" s="121"/>
      <c r="CL215" s="121"/>
      <c r="CM215" s="121"/>
      <c r="CN215" s="121"/>
      <c r="CO215" s="121"/>
      <c r="CP215" s="121"/>
      <c r="CQ215" s="121"/>
      <c r="CR215" s="121"/>
      <c r="CS215" s="121"/>
      <c r="CT215" s="121"/>
      <c r="CU215" s="121"/>
      <c r="CV215" s="121"/>
      <c r="CW215" s="121"/>
      <c r="CX215" s="121"/>
      <c r="CY215" s="121"/>
      <c r="CZ215" s="121"/>
      <c r="DA215" s="121"/>
      <c r="DB215" s="121"/>
      <c r="DC215" s="121"/>
      <c r="DD215" s="121"/>
      <c r="DE215" s="121"/>
      <c r="DF215" s="121"/>
      <c r="DG215" s="121"/>
      <c r="DH215" s="121"/>
      <c r="DI215" s="121"/>
      <c r="DJ215" s="121"/>
      <c r="DK215" s="121"/>
      <c r="DL215" s="121"/>
      <c r="DM215" s="121"/>
      <c r="DN215" s="121"/>
      <c r="DO215" s="121"/>
      <c r="DP215" s="121"/>
      <c r="DQ215" s="121"/>
      <c r="DR215" s="121"/>
      <c r="DS215" s="121"/>
      <c r="DT215" s="121"/>
      <c r="DU215" s="121"/>
      <c r="DV215" s="121"/>
      <c r="DW215" s="121"/>
      <c r="DX215" s="121"/>
      <c r="DY215" s="121"/>
      <c r="DZ215" s="121"/>
      <c r="EA215" s="121"/>
      <c r="EB215" s="121"/>
      <c r="EC215" s="121"/>
      <c r="ED215" s="121"/>
      <c r="EE215" s="121"/>
      <c r="EF215" s="121"/>
      <c r="EG215" s="121"/>
    </row>
    <row r="216" spans="1:137" ht="12.75" customHeight="1">
      <c r="A216" s="21"/>
      <c r="B216" s="121"/>
      <c r="C216" s="121"/>
      <c r="D216" s="237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1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1"/>
      <c r="BO216" s="121"/>
      <c r="BP216" s="121"/>
      <c r="BQ216" s="121"/>
      <c r="BR216" s="121"/>
      <c r="BS216" s="121"/>
      <c r="BT216" s="121"/>
      <c r="BU216" s="121"/>
      <c r="BV216" s="121"/>
      <c r="BW216" s="121"/>
      <c r="BX216" s="121"/>
      <c r="BY216" s="121"/>
      <c r="BZ216" s="121"/>
      <c r="CA216" s="121"/>
      <c r="CB216" s="121"/>
      <c r="CC216" s="121"/>
      <c r="CD216" s="121"/>
      <c r="CE216" s="121"/>
      <c r="CF216" s="121"/>
      <c r="CG216" s="121"/>
      <c r="CH216" s="121"/>
      <c r="CI216" s="121"/>
      <c r="CJ216" s="121"/>
      <c r="CK216" s="121"/>
      <c r="CL216" s="121"/>
      <c r="CM216" s="121"/>
      <c r="CN216" s="121"/>
      <c r="CO216" s="121"/>
      <c r="CP216" s="121"/>
      <c r="CQ216" s="121"/>
      <c r="CR216" s="121"/>
      <c r="CS216" s="121"/>
      <c r="CT216" s="121"/>
      <c r="CU216" s="121"/>
      <c r="CV216" s="121"/>
      <c r="CW216" s="121"/>
      <c r="CX216" s="121"/>
      <c r="CY216" s="121"/>
      <c r="CZ216" s="121"/>
      <c r="DA216" s="121"/>
      <c r="DB216" s="121"/>
      <c r="DC216" s="121"/>
      <c r="DD216" s="121"/>
      <c r="DE216" s="121"/>
      <c r="DF216" s="121"/>
      <c r="DG216" s="121"/>
      <c r="DH216" s="121"/>
      <c r="DI216" s="121"/>
      <c r="DJ216" s="121"/>
      <c r="DK216" s="121"/>
      <c r="DL216" s="121"/>
      <c r="DM216" s="121"/>
      <c r="DN216" s="121"/>
      <c r="DO216" s="121"/>
      <c r="DP216" s="121"/>
      <c r="DQ216" s="121"/>
      <c r="DR216" s="121"/>
      <c r="DS216" s="121"/>
      <c r="DT216" s="121"/>
      <c r="DU216" s="121"/>
      <c r="DV216" s="121"/>
      <c r="DW216" s="121"/>
      <c r="DX216" s="121"/>
      <c r="DY216" s="121"/>
      <c r="DZ216" s="121"/>
      <c r="EA216" s="121"/>
      <c r="EB216" s="121"/>
      <c r="EC216" s="121"/>
      <c r="ED216" s="121"/>
      <c r="EE216" s="121"/>
      <c r="EF216" s="121"/>
      <c r="EG216" s="121"/>
    </row>
    <row r="217" spans="1:137" ht="12.75" customHeight="1">
      <c r="A217" s="21"/>
      <c r="B217" s="121"/>
      <c r="C217" s="121"/>
      <c r="D217" s="237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1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1"/>
      <c r="BD217" s="121"/>
      <c r="BE217" s="121"/>
      <c r="BF217" s="121"/>
      <c r="BG217" s="121"/>
      <c r="BH217" s="121"/>
      <c r="BI217" s="121"/>
      <c r="BJ217" s="121"/>
      <c r="BK217" s="121"/>
      <c r="BL217" s="121"/>
      <c r="BM217" s="121"/>
      <c r="BN217" s="121"/>
      <c r="BO217" s="121"/>
      <c r="BP217" s="121"/>
      <c r="BQ217" s="121"/>
      <c r="BR217" s="121"/>
      <c r="BS217" s="121"/>
      <c r="BT217" s="121"/>
      <c r="BU217" s="121"/>
      <c r="BV217" s="121"/>
      <c r="BW217" s="121"/>
      <c r="BX217" s="121"/>
      <c r="BY217" s="121"/>
      <c r="BZ217" s="121"/>
      <c r="CA217" s="121"/>
      <c r="CB217" s="121"/>
      <c r="CC217" s="121"/>
      <c r="CD217" s="121"/>
      <c r="CE217" s="121"/>
      <c r="CF217" s="121"/>
      <c r="CG217" s="121"/>
      <c r="CH217" s="121"/>
      <c r="CI217" s="121"/>
      <c r="CJ217" s="121"/>
      <c r="CK217" s="121"/>
      <c r="CL217" s="121"/>
      <c r="CM217" s="121"/>
      <c r="CN217" s="121"/>
      <c r="CO217" s="121"/>
      <c r="CP217" s="121"/>
      <c r="CQ217" s="121"/>
      <c r="CR217" s="121"/>
      <c r="CS217" s="121"/>
      <c r="CT217" s="121"/>
      <c r="CU217" s="121"/>
      <c r="CV217" s="121"/>
      <c r="CW217" s="121"/>
      <c r="CX217" s="121"/>
      <c r="CY217" s="121"/>
      <c r="CZ217" s="121"/>
      <c r="DA217" s="121"/>
      <c r="DB217" s="121"/>
      <c r="DC217" s="121"/>
      <c r="DD217" s="121"/>
      <c r="DE217" s="121"/>
      <c r="DF217" s="121"/>
      <c r="DG217" s="121"/>
      <c r="DH217" s="121"/>
      <c r="DI217" s="121"/>
      <c r="DJ217" s="121"/>
      <c r="DK217" s="121"/>
      <c r="DL217" s="121"/>
      <c r="DM217" s="121"/>
      <c r="DN217" s="121"/>
      <c r="DO217" s="121"/>
      <c r="DP217" s="121"/>
      <c r="DQ217" s="121"/>
      <c r="DR217" s="121"/>
      <c r="DS217" s="121"/>
      <c r="DT217" s="121"/>
      <c r="DU217" s="121"/>
      <c r="DV217" s="121"/>
      <c r="DW217" s="121"/>
      <c r="DX217" s="121"/>
      <c r="DY217" s="121"/>
      <c r="DZ217" s="121"/>
      <c r="EA217" s="121"/>
      <c r="EB217" s="121"/>
      <c r="EC217" s="121"/>
      <c r="ED217" s="121"/>
      <c r="EE217" s="121"/>
      <c r="EF217" s="121"/>
      <c r="EG217" s="121"/>
    </row>
    <row r="218" spans="1:137" ht="12.75" customHeight="1">
      <c r="A218" s="21"/>
      <c r="B218" s="121"/>
      <c r="C218" s="121"/>
      <c r="D218" s="237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1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1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1"/>
      <c r="BN218" s="121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1"/>
      <c r="BZ218" s="121"/>
      <c r="CA218" s="121"/>
      <c r="CB218" s="121"/>
      <c r="CC218" s="121"/>
      <c r="CD218" s="121"/>
      <c r="CE218" s="121"/>
      <c r="CF218" s="121"/>
      <c r="CG218" s="121"/>
      <c r="CH218" s="121"/>
      <c r="CI218" s="121"/>
      <c r="CJ218" s="121"/>
      <c r="CK218" s="121"/>
      <c r="CL218" s="121"/>
      <c r="CM218" s="121"/>
      <c r="CN218" s="121"/>
      <c r="CO218" s="121"/>
      <c r="CP218" s="121"/>
      <c r="CQ218" s="121"/>
      <c r="CR218" s="121"/>
      <c r="CS218" s="121"/>
      <c r="CT218" s="121"/>
      <c r="CU218" s="121"/>
      <c r="CV218" s="121"/>
      <c r="CW218" s="121"/>
      <c r="CX218" s="121"/>
      <c r="CY218" s="121"/>
      <c r="CZ218" s="121"/>
      <c r="DA218" s="121"/>
      <c r="DB218" s="121"/>
      <c r="DC218" s="121"/>
      <c r="DD218" s="121"/>
      <c r="DE218" s="121"/>
      <c r="DF218" s="121"/>
      <c r="DG218" s="121"/>
      <c r="DH218" s="121"/>
      <c r="DI218" s="121"/>
      <c r="DJ218" s="121"/>
      <c r="DK218" s="121"/>
      <c r="DL218" s="121"/>
      <c r="DM218" s="121"/>
      <c r="DN218" s="121"/>
      <c r="DO218" s="121"/>
      <c r="DP218" s="121"/>
      <c r="DQ218" s="121"/>
      <c r="DR218" s="121"/>
      <c r="DS218" s="121"/>
      <c r="DT218" s="121"/>
      <c r="DU218" s="121"/>
      <c r="DV218" s="121"/>
      <c r="DW218" s="121"/>
      <c r="DX218" s="121"/>
      <c r="DY218" s="121"/>
      <c r="DZ218" s="121"/>
      <c r="EA218" s="121"/>
      <c r="EB218" s="121"/>
      <c r="EC218" s="121"/>
      <c r="ED218" s="121"/>
      <c r="EE218" s="121"/>
      <c r="EF218" s="121"/>
      <c r="EG218" s="121"/>
    </row>
    <row r="219" spans="1:137" ht="12.75" customHeight="1">
      <c r="A219" s="21"/>
      <c r="B219" s="121"/>
      <c r="C219" s="121"/>
      <c r="D219" s="237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1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1"/>
      <c r="BD219" s="121"/>
      <c r="BE219" s="121"/>
      <c r="BF219" s="121"/>
      <c r="BG219" s="121"/>
      <c r="BH219" s="121"/>
      <c r="BI219" s="121"/>
      <c r="BJ219" s="121"/>
      <c r="BK219" s="121"/>
      <c r="BL219" s="121"/>
      <c r="BM219" s="121"/>
      <c r="BN219" s="121"/>
      <c r="BO219" s="121"/>
      <c r="BP219" s="121"/>
      <c r="BQ219" s="121"/>
      <c r="BR219" s="121"/>
      <c r="BS219" s="121"/>
      <c r="BT219" s="121"/>
      <c r="BU219" s="121"/>
      <c r="BV219" s="121"/>
      <c r="BW219" s="121"/>
      <c r="BX219" s="121"/>
      <c r="BY219" s="121"/>
      <c r="BZ219" s="121"/>
      <c r="CA219" s="121"/>
      <c r="CB219" s="121"/>
      <c r="CC219" s="121"/>
      <c r="CD219" s="121"/>
      <c r="CE219" s="121"/>
      <c r="CF219" s="121"/>
      <c r="CG219" s="121"/>
      <c r="CH219" s="121"/>
      <c r="CI219" s="121"/>
      <c r="CJ219" s="121"/>
      <c r="CK219" s="121"/>
      <c r="CL219" s="121"/>
      <c r="CM219" s="121"/>
      <c r="CN219" s="121"/>
      <c r="CO219" s="121"/>
      <c r="CP219" s="121"/>
      <c r="CQ219" s="121"/>
      <c r="CR219" s="121"/>
      <c r="CS219" s="121"/>
      <c r="CT219" s="121"/>
      <c r="CU219" s="121"/>
      <c r="CV219" s="121"/>
      <c r="CW219" s="121"/>
      <c r="CX219" s="121"/>
      <c r="CY219" s="121"/>
      <c r="CZ219" s="121"/>
      <c r="DA219" s="121"/>
      <c r="DB219" s="121"/>
      <c r="DC219" s="121"/>
      <c r="DD219" s="121"/>
      <c r="DE219" s="121"/>
      <c r="DF219" s="121"/>
      <c r="DG219" s="121"/>
      <c r="DH219" s="121"/>
      <c r="DI219" s="121"/>
      <c r="DJ219" s="121"/>
      <c r="DK219" s="121"/>
      <c r="DL219" s="121"/>
      <c r="DM219" s="121"/>
      <c r="DN219" s="121"/>
      <c r="DO219" s="121"/>
      <c r="DP219" s="121"/>
      <c r="DQ219" s="121"/>
      <c r="DR219" s="121"/>
      <c r="DS219" s="121"/>
      <c r="DT219" s="121"/>
      <c r="DU219" s="121"/>
      <c r="DV219" s="121"/>
      <c r="DW219" s="121"/>
      <c r="DX219" s="121"/>
      <c r="DY219" s="121"/>
      <c r="DZ219" s="121"/>
      <c r="EA219" s="121"/>
      <c r="EB219" s="121"/>
      <c r="EC219" s="121"/>
      <c r="ED219" s="121"/>
      <c r="EE219" s="121"/>
      <c r="EF219" s="121"/>
      <c r="EG219" s="121"/>
    </row>
    <row r="220" spans="1:137" ht="12.75" customHeight="1">
      <c r="A220" s="21"/>
      <c r="B220" s="121"/>
      <c r="C220" s="121"/>
      <c r="D220" s="237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1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1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1"/>
      <c r="BO220" s="121"/>
      <c r="BP220" s="121"/>
      <c r="BQ220" s="121"/>
      <c r="BR220" s="121"/>
      <c r="BS220" s="121"/>
      <c r="BT220" s="121"/>
      <c r="BU220" s="121"/>
      <c r="BV220" s="121"/>
      <c r="BW220" s="121"/>
      <c r="BX220" s="121"/>
      <c r="BY220" s="121"/>
      <c r="BZ220" s="121"/>
      <c r="CA220" s="121"/>
      <c r="CB220" s="121"/>
      <c r="CC220" s="121"/>
      <c r="CD220" s="121"/>
      <c r="CE220" s="121"/>
      <c r="CF220" s="121"/>
      <c r="CG220" s="121"/>
      <c r="CH220" s="121"/>
      <c r="CI220" s="121"/>
      <c r="CJ220" s="121"/>
      <c r="CK220" s="121"/>
      <c r="CL220" s="121"/>
      <c r="CM220" s="121"/>
      <c r="CN220" s="121"/>
      <c r="CO220" s="121"/>
      <c r="CP220" s="121"/>
      <c r="CQ220" s="121"/>
      <c r="CR220" s="121"/>
      <c r="CS220" s="121"/>
      <c r="CT220" s="121"/>
      <c r="CU220" s="121"/>
      <c r="CV220" s="121"/>
      <c r="CW220" s="121"/>
      <c r="CX220" s="121"/>
      <c r="CY220" s="121"/>
      <c r="CZ220" s="121"/>
      <c r="DA220" s="121"/>
      <c r="DB220" s="121"/>
      <c r="DC220" s="121"/>
      <c r="DD220" s="121"/>
      <c r="DE220" s="121"/>
      <c r="DF220" s="121"/>
      <c r="DG220" s="121"/>
      <c r="DH220" s="121"/>
      <c r="DI220" s="121"/>
      <c r="DJ220" s="121"/>
      <c r="DK220" s="121"/>
      <c r="DL220" s="121"/>
      <c r="DM220" s="121"/>
      <c r="DN220" s="121"/>
      <c r="DO220" s="121"/>
      <c r="DP220" s="121"/>
      <c r="DQ220" s="121"/>
      <c r="DR220" s="121"/>
      <c r="DS220" s="121"/>
      <c r="DT220" s="121"/>
      <c r="DU220" s="121"/>
      <c r="DV220" s="121"/>
      <c r="DW220" s="121"/>
      <c r="DX220" s="121"/>
      <c r="DY220" s="121"/>
      <c r="DZ220" s="121"/>
      <c r="EA220" s="121"/>
      <c r="EB220" s="121"/>
      <c r="EC220" s="121"/>
      <c r="ED220" s="121"/>
      <c r="EE220" s="121"/>
      <c r="EF220" s="121"/>
      <c r="EG220" s="121"/>
    </row>
    <row r="221" spans="1:137" ht="12.75" customHeight="1">
      <c r="A221" s="21"/>
      <c r="B221" s="121"/>
      <c r="C221" s="121"/>
      <c r="D221" s="237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1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1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1"/>
      <c r="BO221" s="121"/>
      <c r="BP221" s="121"/>
      <c r="BQ221" s="121"/>
      <c r="BR221" s="121"/>
      <c r="BS221" s="121"/>
      <c r="BT221" s="121"/>
      <c r="BU221" s="121"/>
      <c r="BV221" s="121"/>
      <c r="BW221" s="121"/>
      <c r="BX221" s="121"/>
      <c r="BY221" s="121"/>
      <c r="BZ221" s="121"/>
      <c r="CA221" s="121"/>
      <c r="CB221" s="121"/>
      <c r="CC221" s="121"/>
      <c r="CD221" s="121"/>
      <c r="CE221" s="121"/>
      <c r="CF221" s="121"/>
      <c r="CG221" s="121"/>
      <c r="CH221" s="121"/>
      <c r="CI221" s="121"/>
      <c r="CJ221" s="121"/>
      <c r="CK221" s="121"/>
      <c r="CL221" s="121"/>
      <c r="CM221" s="121"/>
      <c r="CN221" s="121"/>
      <c r="CO221" s="121"/>
      <c r="CP221" s="121"/>
      <c r="CQ221" s="121"/>
      <c r="CR221" s="121"/>
      <c r="CS221" s="121"/>
      <c r="CT221" s="121"/>
      <c r="CU221" s="121"/>
      <c r="CV221" s="121"/>
      <c r="CW221" s="121"/>
      <c r="CX221" s="121"/>
      <c r="CY221" s="121"/>
      <c r="CZ221" s="121"/>
      <c r="DA221" s="121"/>
      <c r="DB221" s="121"/>
      <c r="DC221" s="121"/>
      <c r="DD221" s="121"/>
      <c r="DE221" s="121"/>
      <c r="DF221" s="121"/>
      <c r="DG221" s="121"/>
      <c r="DH221" s="121"/>
      <c r="DI221" s="121"/>
      <c r="DJ221" s="121"/>
      <c r="DK221" s="121"/>
      <c r="DL221" s="121"/>
      <c r="DM221" s="121"/>
      <c r="DN221" s="121"/>
      <c r="DO221" s="121"/>
      <c r="DP221" s="121"/>
      <c r="DQ221" s="121"/>
      <c r="DR221" s="121"/>
      <c r="DS221" s="121"/>
      <c r="DT221" s="121"/>
      <c r="DU221" s="121"/>
      <c r="DV221" s="121"/>
      <c r="DW221" s="121"/>
      <c r="DX221" s="121"/>
      <c r="DY221" s="121"/>
      <c r="DZ221" s="121"/>
      <c r="EA221" s="121"/>
      <c r="EB221" s="121"/>
      <c r="EC221" s="121"/>
      <c r="ED221" s="121"/>
      <c r="EE221" s="121"/>
      <c r="EF221" s="121"/>
      <c r="EG221" s="121"/>
    </row>
    <row r="222" spans="1:137" ht="12.75" customHeight="1">
      <c r="A222" s="21"/>
      <c r="B222" s="121"/>
      <c r="C222" s="121"/>
      <c r="D222" s="237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1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1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1"/>
      <c r="BO222" s="121"/>
      <c r="BP222" s="121"/>
      <c r="BQ222" s="121"/>
      <c r="BR222" s="121"/>
      <c r="BS222" s="121"/>
      <c r="BT222" s="121"/>
      <c r="BU222" s="121"/>
      <c r="BV222" s="121"/>
      <c r="BW222" s="121"/>
      <c r="BX222" s="121"/>
      <c r="BY222" s="121"/>
      <c r="BZ222" s="121"/>
      <c r="CA222" s="121"/>
      <c r="CB222" s="121"/>
      <c r="CC222" s="121"/>
      <c r="CD222" s="121"/>
      <c r="CE222" s="121"/>
      <c r="CF222" s="121"/>
      <c r="CG222" s="121"/>
      <c r="CH222" s="121"/>
      <c r="CI222" s="121"/>
      <c r="CJ222" s="121"/>
      <c r="CK222" s="121"/>
      <c r="CL222" s="121"/>
      <c r="CM222" s="121"/>
      <c r="CN222" s="121"/>
      <c r="CO222" s="121"/>
      <c r="CP222" s="121"/>
      <c r="CQ222" s="121"/>
      <c r="CR222" s="121"/>
      <c r="CS222" s="121"/>
      <c r="CT222" s="121"/>
      <c r="CU222" s="121"/>
      <c r="CV222" s="121"/>
      <c r="CW222" s="121"/>
      <c r="CX222" s="121"/>
      <c r="CY222" s="121"/>
      <c r="CZ222" s="121"/>
      <c r="DA222" s="121"/>
      <c r="DB222" s="121"/>
      <c r="DC222" s="121"/>
      <c r="DD222" s="121"/>
      <c r="DE222" s="121"/>
      <c r="DF222" s="121"/>
      <c r="DG222" s="121"/>
      <c r="DH222" s="121"/>
      <c r="DI222" s="121"/>
      <c r="DJ222" s="121"/>
      <c r="DK222" s="121"/>
      <c r="DL222" s="121"/>
      <c r="DM222" s="121"/>
      <c r="DN222" s="121"/>
      <c r="DO222" s="121"/>
      <c r="DP222" s="121"/>
      <c r="DQ222" s="121"/>
      <c r="DR222" s="121"/>
      <c r="DS222" s="121"/>
      <c r="DT222" s="121"/>
      <c r="DU222" s="121"/>
      <c r="DV222" s="121"/>
      <c r="DW222" s="121"/>
      <c r="DX222" s="121"/>
      <c r="DY222" s="121"/>
      <c r="DZ222" s="121"/>
      <c r="EA222" s="121"/>
      <c r="EB222" s="121"/>
      <c r="EC222" s="121"/>
      <c r="ED222" s="121"/>
      <c r="EE222" s="121"/>
      <c r="EF222" s="121"/>
      <c r="EG222" s="121"/>
    </row>
    <row r="223" spans="1:137" ht="12.75" customHeight="1">
      <c r="A223" s="21"/>
      <c r="B223" s="121"/>
      <c r="C223" s="121"/>
      <c r="D223" s="237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1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1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1"/>
      <c r="BO223" s="121"/>
      <c r="BP223" s="121"/>
      <c r="BQ223" s="121"/>
      <c r="BR223" s="121"/>
      <c r="BS223" s="121"/>
      <c r="BT223" s="121"/>
      <c r="BU223" s="121"/>
      <c r="BV223" s="121"/>
      <c r="BW223" s="121"/>
      <c r="BX223" s="121"/>
      <c r="BY223" s="121"/>
      <c r="BZ223" s="121"/>
      <c r="CA223" s="121"/>
      <c r="CB223" s="121"/>
      <c r="CC223" s="121"/>
      <c r="CD223" s="121"/>
      <c r="CE223" s="121"/>
      <c r="CF223" s="121"/>
      <c r="CG223" s="121"/>
      <c r="CH223" s="121"/>
      <c r="CI223" s="121"/>
      <c r="CJ223" s="121"/>
      <c r="CK223" s="121"/>
      <c r="CL223" s="121"/>
      <c r="CM223" s="121"/>
      <c r="CN223" s="121"/>
      <c r="CO223" s="121"/>
      <c r="CP223" s="121"/>
      <c r="CQ223" s="121"/>
      <c r="CR223" s="121"/>
      <c r="CS223" s="121"/>
      <c r="CT223" s="121"/>
      <c r="CU223" s="121"/>
      <c r="CV223" s="121"/>
      <c r="CW223" s="121"/>
      <c r="CX223" s="121"/>
      <c r="CY223" s="121"/>
      <c r="CZ223" s="121"/>
      <c r="DA223" s="121"/>
      <c r="DB223" s="121"/>
      <c r="DC223" s="121"/>
      <c r="DD223" s="121"/>
      <c r="DE223" s="121"/>
      <c r="DF223" s="121"/>
      <c r="DG223" s="121"/>
      <c r="DH223" s="121"/>
      <c r="DI223" s="121"/>
      <c r="DJ223" s="121"/>
      <c r="DK223" s="121"/>
      <c r="DL223" s="121"/>
      <c r="DM223" s="121"/>
      <c r="DN223" s="121"/>
      <c r="DO223" s="121"/>
      <c r="DP223" s="121"/>
      <c r="DQ223" s="121"/>
      <c r="DR223" s="121"/>
      <c r="DS223" s="121"/>
      <c r="DT223" s="121"/>
      <c r="DU223" s="121"/>
      <c r="DV223" s="121"/>
      <c r="DW223" s="121"/>
      <c r="DX223" s="121"/>
      <c r="DY223" s="121"/>
      <c r="DZ223" s="121"/>
      <c r="EA223" s="121"/>
      <c r="EB223" s="121"/>
      <c r="EC223" s="121"/>
      <c r="ED223" s="121"/>
      <c r="EE223" s="121"/>
      <c r="EF223" s="121"/>
      <c r="EG223" s="121"/>
    </row>
    <row r="224" spans="1:137" ht="12.75" customHeight="1">
      <c r="A224" s="21"/>
      <c r="B224" s="121"/>
      <c r="C224" s="121"/>
      <c r="D224" s="237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1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1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1"/>
      <c r="BO224" s="121"/>
      <c r="BP224" s="121"/>
      <c r="BQ224" s="121"/>
      <c r="BR224" s="121"/>
      <c r="BS224" s="121"/>
      <c r="BT224" s="121"/>
      <c r="BU224" s="121"/>
      <c r="BV224" s="121"/>
      <c r="BW224" s="121"/>
      <c r="BX224" s="121"/>
      <c r="BY224" s="121"/>
      <c r="BZ224" s="121"/>
      <c r="CA224" s="121"/>
      <c r="CB224" s="121"/>
      <c r="CC224" s="121"/>
      <c r="CD224" s="121"/>
      <c r="CE224" s="121"/>
      <c r="CF224" s="121"/>
      <c r="CG224" s="121"/>
      <c r="CH224" s="121"/>
      <c r="CI224" s="121"/>
      <c r="CJ224" s="121"/>
      <c r="CK224" s="121"/>
      <c r="CL224" s="121"/>
      <c r="CM224" s="121"/>
      <c r="CN224" s="121"/>
      <c r="CO224" s="121"/>
      <c r="CP224" s="121"/>
      <c r="CQ224" s="121"/>
      <c r="CR224" s="121"/>
      <c r="CS224" s="121"/>
      <c r="CT224" s="121"/>
      <c r="CU224" s="121"/>
      <c r="CV224" s="121"/>
      <c r="CW224" s="121"/>
      <c r="CX224" s="121"/>
      <c r="CY224" s="121"/>
      <c r="CZ224" s="121"/>
      <c r="DA224" s="121"/>
      <c r="DB224" s="121"/>
      <c r="DC224" s="121"/>
      <c r="DD224" s="121"/>
      <c r="DE224" s="121"/>
      <c r="DF224" s="121"/>
      <c r="DG224" s="121"/>
      <c r="DH224" s="121"/>
      <c r="DI224" s="121"/>
      <c r="DJ224" s="121"/>
      <c r="DK224" s="121"/>
      <c r="DL224" s="121"/>
      <c r="DM224" s="121"/>
      <c r="DN224" s="121"/>
      <c r="DO224" s="121"/>
      <c r="DP224" s="121"/>
      <c r="DQ224" s="121"/>
      <c r="DR224" s="121"/>
      <c r="DS224" s="121"/>
      <c r="DT224" s="121"/>
      <c r="DU224" s="121"/>
      <c r="DV224" s="121"/>
      <c r="DW224" s="121"/>
      <c r="DX224" s="121"/>
      <c r="DY224" s="121"/>
      <c r="DZ224" s="121"/>
      <c r="EA224" s="121"/>
      <c r="EB224" s="121"/>
      <c r="EC224" s="121"/>
      <c r="ED224" s="121"/>
      <c r="EE224" s="121"/>
      <c r="EF224" s="121"/>
      <c r="EG224" s="121"/>
    </row>
    <row r="225" spans="1:137" ht="12.75" customHeight="1">
      <c r="A225" s="21"/>
      <c r="B225" s="121"/>
      <c r="C225" s="121"/>
      <c r="D225" s="237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1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1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1"/>
      <c r="BO225" s="121"/>
      <c r="BP225" s="121"/>
      <c r="BQ225" s="121"/>
      <c r="BR225" s="121"/>
      <c r="BS225" s="121"/>
      <c r="BT225" s="121"/>
      <c r="BU225" s="121"/>
      <c r="BV225" s="121"/>
      <c r="BW225" s="121"/>
      <c r="BX225" s="121"/>
      <c r="BY225" s="121"/>
      <c r="BZ225" s="121"/>
      <c r="CA225" s="121"/>
      <c r="CB225" s="121"/>
      <c r="CC225" s="121"/>
      <c r="CD225" s="121"/>
      <c r="CE225" s="121"/>
      <c r="CF225" s="121"/>
      <c r="CG225" s="121"/>
      <c r="CH225" s="121"/>
      <c r="CI225" s="121"/>
      <c r="CJ225" s="121"/>
      <c r="CK225" s="121"/>
      <c r="CL225" s="121"/>
      <c r="CM225" s="121"/>
      <c r="CN225" s="121"/>
      <c r="CO225" s="121"/>
      <c r="CP225" s="121"/>
      <c r="CQ225" s="121"/>
      <c r="CR225" s="121"/>
      <c r="CS225" s="121"/>
      <c r="CT225" s="121"/>
      <c r="CU225" s="121"/>
      <c r="CV225" s="121"/>
      <c r="CW225" s="121"/>
      <c r="CX225" s="121"/>
      <c r="CY225" s="121"/>
      <c r="CZ225" s="121"/>
      <c r="DA225" s="121"/>
      <c r="DB225" s="121"/>
      <c r="DC225" s="121"/>
      <c r="DD225" s="121"/>
      <c r="DE225" s="121"/>
      <c r="DF225" s="121"/>
      <c r="DG225" s="121"/>
      <c r="DH225" s="121"/>
      <c r="DI225" s="121"/>
      <c r="DJ225" s="121"/>
      <c r="DK225" s="121"/>
      <c r="DL225" s="121"/>
      <c r="DM225" s="121"/>
      <c r="DN225" s="121"/>
      <c r="DO225" s="121"/>
      <c r="DP225" s="121"/>
      <c r="DQ225" s="121"/>
      <c r="DR225" s="121"/>
      <c r="DS225" s="121"/>
      <c r="DT225" s="121"/>
      <c r="DU225" s="121"/>
      <c r="DV225" s="121"/>
      <c r="DW225" s="121"/>
      <c r="DX225" s="121"/>
      <c r="DY225" s="121"/>
      <c r="DZ225" s="121"/>
      <c r="EA225" s="121"/>
      <c r="EB225" s="121"/>
      <c r="EC225" s="121"/>
      <c r="ED225" s="121"/>
      <c r="EE225" s="121"/>
      <c r="EF225" s="121"/>
      <c r="EG225" s="121"/>
    </row>
    <row r="226" spans="1:137" ht="12.75" customHeight="1">
      <c r="A226" s="21"/>
      <c r="B226" s="121"/>
      <c r="C226" s="121"/>
      <c r="D226" s="237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1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1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1"/>
      <c r="BO226" s="121"/>
      <c r="BP226" s="121"/>
      <c r="BQ226" s="121"/>
      <c r="BR226" s="121"/>
      <c r="BS226" s="121"/>
      <c r="BT226" s="121"/>
      <c r="BU226" s="121"/>
      <c r="BV226" s="121"/>
      <c r="BW226" s="121"/>
      <c r="BX226" s="121"/>
      <c r="BY226" s="121"/>
      <c r="BZ226" s="121"/>
      <c r="CA226" s="121"/>
      <c r="CB226" s="121"/>
      <c r="CC226" s="121"/>
      <c r="CD226" s="121"/>
      <c r="CE226" s="121"/>
      <c r="CF226" s="121"/>
      <c r="CG226" s="121"/>
      <c r="CH226" s="121"/>
      <c r="CI226" s="121"/>
      <c r="CJ226" s="121"/>
      <c r="CK226" s="121"/>
      <c r="CL226" s="121"/>
      <c r="CM226" s="121"/>
      <c r="CN226" s="121"/>
      <c r="CO226" s="121"/>
      <c r="CP226" s="121"/>
      <c r="CQ226" s="121"/>
      <c r="CR226" s="121"/>
      <c r="CS226" s="121"/>
      <c r="CT226" s="121"/>
      <c r="CU226" s="121"/>
      <c r="CV226" s="121"/>
      <c r="CW226" s="121"/>
      <c r="CX226" s="121"/>
      <c r="CY226" s="121"/>
      <c r="CZ226" s="121"/>
      <c r="DA226" s="121"/>
      <c r="DB226" s="121"/>
      <c r="DC226" s="121"/>
      <c r="DD226" s="121"/>
      <c r="DE226" s="121"/>
      <c r="DF226" s="121"/>
      <c r="DG226" s="121"/>
      <c r="DH226" s="121"/>
      <c r="DI226" s="121"/>
      <c r="DJ226" s="121"/>
      <c r="DK226" s="121"/>
      <c r="DL226" s="121"/>
      <c r="DM226" s="121"/>
      <c r="DN226" s="121"/>
      <c r="DO226" s="121"/>
      <c r="DP226" s="121"/>
      <c r="DQ226" s="121"/>
      <c r="DR226" s="121"/>
      <c r="DS226" s="121"/>
      <c r="DT226" s="121"/>
      <c r="DU226" s="121"/>
      <c r="DV226" s="121"/>
      <c r="DW226" s="121"/>
      <c r="DX226" s="121"/>
      <c r="DY226" s="121"/>
      <c r="DZ226" s="121"/>
      <c r="EA226" s="121"/>
      <c r="EB226" s="121"/>
      <c r="EC226" s="121"/>
      <c r="ED226" s="121"/>
      <c r="EE226" s="121"/>
      <c r="EF226" s="121"/>
      <c r="EG226" s="121"/>
    </row>
    <row r="227" spans="1:137" ht="12.75" customHeight="1">
      <c r="A227" s="21"/>
      <c r="B227" s="121"/>
      <c r="C227" s="121"/>
      <c r="D227" s="237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1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1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1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1"/>
      <c r="BZ227" s="121"/>
      <c r="CA227" s="121"/>
      <c r="CB227" s="121"/>
      <c r="CC227" s="121"/>
      <c r="CD227" s="121"/>
      <c r="CE227" s="121"/>
      <c r="CF227" s="121"/>
      <c r="CG227" s="121"/>
      <c r="CH227" s="121"/>
      <c r="CI227" s="121"/>
      <c r="CJ227" s="121"/>
      <c r="CK227" s="121"/>
      <c r="CL227" s="121"/>
      <c r="CM227" s="121"/>
      <c r="CN227" s="121"/>
      <c r="CO227" s="121"/>
      <c r="CP227" s="121"/>
      <c r="CQ227" s="121"/>
      <c r="CR227" s="121"/>
      <c r="CS227" s="121"/>
      <c r="CT227" s="121"/>
      <c r="CU227" s="121"/>
      <c r="CV227" s="121"/>
      <c r="CW227" s="121"/>
      <c r="CX227" s="121"/>
      <c r="CY227" s="121"/>
      <c r="CZ227" s="121"/>
      <c r="DA227" s="121"/>
      <c r="DB227" s="121"/>
      <c r="DC227" s="121"/>
      <c r="DD227" s="121"/>
      <c r="DE227" s="121"/>
      <c r="DF227" s="121"/>
      <c r="DG227" s="121"/>
      <c r="DH227" s="121"/>
      <c r="DI227" s="121"/>
      <c r="DJ227" s="121"/>
      <c r="DK227" s="121"/>
      <c r="DL227" s="121"/>
      <c r="DM227" s="121"/>
      <c r="DN227" s="121"/>
      <c r="DO227" s="121"/>
      <c r="DP227" s="121"/>
      <c r="DQ227" s="121"/>
      <c r="DR227" s="121"/>
      <c r="DS227" s="121"/>
      <c r="DT227" s="121"/>
      <c r="DU227" s="121"/>
      <c r="DV227" s="121"/>
      <c r="DW227" s="121"/>
      <c r="DX227" s="121"/>
      <c r="DY227" s="121"/>
      <c r="DZ227" s="121"/>
      <c r="EA227" s="121"/>
      <c r="EB227" s="121"/>
      <c r="EC227" s="121"/>
      <c r="ED227" s="121"/>
      <c r="EE227" s="121"/>
      <c r="EF227" s="121"/>
      <c r="EG227" s="121"/>
    </row>
    <row r="228" spans="1:137" ht="12.75" customHeight="1">
      <c r="A228" s="21"/>
      <c r="B228" s="121"/>
      <c r="C228" s="121"/>
      <c r="D228" s="237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1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1"/>
      <c r="BD228" s="121"/>
      <c r="BE228" s="121"/>
      <c r="BF228" s="121"/>
      <c r="BG228" s="121"/>
      <c r="BH228" s="121"/>
      <c r="BI228" s="121"/>
      <c r="BJ228" s="121"/>
      <c r="BK228" s="121"/>
      <c r="BL228" s="121"/>
      <c r="BM228" s="121"/>
      <c r="BN228" s="121"/>
      <c r="BO228" s="121"/>
      <c r="BP228" s="121"/>
      <c r="BQ228" s="121"/>
      <c r="BR228" s="121"/>
      <c r="BS228" s="121"/>
      <c r="BT228" s="121"/>
      <c r="BU228" s="121"/>
      <c r="BV228" s="121"/>
      <c r="BW228" s="121"/>
      <c r="BX228" s="121"/>
      <c r="BY228" s="121"/>
      <c r="BZ228" s="121"/>
      <c r="CA228" s="121"/>
      <c r="CB228" s="121"/>
      <c r="CC228" s="121"/>
      <c r="CD228" s="121"/>
      <c r="CE228" s="121"/>
      <c r="CF228" s="121"/>
      <c r="CG228" s="121"/>
      <c r="CH228" s="121"/>
      <c r="CI228" s="121"/>
      <c r="CJ228" s="121"/>
      <c r="CK228" s="121"/>
      <c r="CL228" s="121"/>
      <c r="CM228" s="121"/>
      <c r="CN228" s="121"/>
      <c r="CO228" s="121"/>
      <c r="CP228" s="121"/>
      <c r="CQ228" s="121"/>
      <c r="CR228" s="121"/>
      <c r="CS228" s="121"/>
      <c r="CT228" s="121"/>
      <c r="CU228" s="121"/>
      <c r="CV228" s="121"/>
      <c r="CW228" s="121"/>
      <c r="CX228" s="121"/>
      <c r="CY228" s="121"/>
      <c r="CZ228" s="121"/>
      <c r="DA228" s="121"/>
      <c r="DB228" s="121"/>
      <c r="DC228" s="121"/>
      <c r="DD228" s="121"/>
      <c r="DE228" s="121"/>
      <c r="DF228" s="121"/>
      <c r="DG228" s="121"/>
      <c r="DH228" s="121"/>
      <c r="DI228" s="121"/>
      <c r="DJ228" s="121"/>
      <c r="DK228" s="121"/>
      <c r="DL228" s="121"/>
      <c r="DM228" s="121"/>
      <c r="DN228" s="121"/>
      <c r="DO228" s="121"/>
      <c r="DP228" s="121"/>
      <c r="DQ228" s="121"/>
      <c r="DR228" s="121"/>
      <c r="DS228" s="121"/>
      <c r="DT228" s="121"/>
      <c r="DU228" s="121"/>
      <c r="DV228" s="121"/>
      <c r="DW228" s="121"/>
      <c r="DX228" s="121"/>
      <c r="DY228" s="121"/>
      <c r="DZ228" s="121"/>
      <c r="EA228" s="121"/>
      <c r="EB228" s="121"/>
      <c r="EC228" s="121"/>
      <c r="ED228" s="121"/>
      <c r="EE228" s="121"/>
      <c r="EF228" s="121"/>
      <c r="EG228" s="121"/>
    </row>
    <row r="229" spans="1:137" ht="12.75" customHeight="1">
      <c r="A229" s="21"/>
      <c r="B229" s="121"/>
      <c r="C229" s="121"/>
      <c r="D229" s="237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1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1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1"/>
      <c r="BO229" s="121"/>
      <c r="BP229" s="121"/>
      <c r="BQ229" s="121"/>
      <c r="BR229" s="121"/>
      <c r="BS229" s="121"/>
      <c r="BT229" s="121"/>
      <c r="BU229" s="121"/>
      <c r="BV229" s="121"/>
      <c r="BW229" s="121"/>
      <c r="BX229" s="121"/>
      <c r="BY229" s="121"/>
      <c r="BZ229" s="121"/>
      <c r="CA229" s="121"/>
      <c r="CB229" s="121"/>
      <c r="CC229" s="121"/>
      <c r="CD229" s="121"/>
      <c r="CE229" s="121"/>
      <c r="CF229" s="121"/>
      <c r="CG229" s="121"/>
      <c r="CH229" s="121"/>
      <c r="CI229" s="121"/>
      <c r="CJ229" s="121"/>
      <c r="CK229" s="121"/>
      <c r="CL229" s="121"/>
      <c r="CM229" s="121"/>
      <c r="CN229" s="121"/>
      <c r="CO229" s="121"/>
      <c r="CP229" s="121"/>
      <c r="CQ229" s="121"/>
      <c r="CR229" s="121"/>
      <c r="CS229" s="121"/>
      <c r="CT229" s="121"/>
      <c r="CU229" s="121"/>
      <c r="CV229" s="121"/>
      <c r="CW229" s="121"/>
      <c r="CX229" s="121"/>
      <c r="CY229" s="121"/>
      <c r="CZ229" s="121"/>
      <c r="DA229" s="121"/>
      <c r="DB229" s="121"/>
      <c r="DC229" s="121"/>
      <c r="DD229" s="121"/>
      <c r="DE229" s="121"/>
      <c r="DF229" s="121"/>
      <c r="DG229" s="121"/>
      <c r="DH229" s="121"/>
      <c r="DI229" s="121"/>
      <c r="DJ229" s="121"/>
      <c r="DK229" s="121"/>
      <c r="DL229" s="121"/>
      <c r="DM229" s="121"/>
      <c r="DN229" s="121"/>
      <c r="DO229" s="121"/>
      <c r="DP229" s="121"/>
      <c r="DQ229" s="121"/>
      <c r="DR229" s="121"/>
      <c r="DS229" s="121"/>
      <c r="DT229" s="121"/>
      <c r="DU229" s="121"/>
      <c r="DV229" s="121"/>
      <c r="DW229" s="121"/>
      <c r="DX229" s="121"/>
      <c r="DY229" s="121"/>
      <c r="DZ229" s="121"/>
      <c r="EA229" s="121"/>
      <c r="EB229" s="121"/>
      <c r="EC229" s="121"/>
      <c r="ED229" s="121"/>
      <c r="EE229" s="121"/>
      <c r="EF229" s="121"/>
      <c r="EG229" s="121"/>
    </row>
    <row r="230" spans="1:137" ht="12.75" customHeight="1">
      <c r="A230" s="21"/>
      <c r="B230" s="121"/>
      <c r="C230" s="121"/>
      <c r="D230" s="237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1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1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1"/>
      <c r="BO230" s="121"/>
      <c r="BP230" s="121"/>
      <c r="BQ230" s="121"/>
      <c r="BR230" s="121"/>
      <c r="BS230" s="121"/>
      <c r="BT230" s="121"/>
      <c r="BU230" s="121"/>
      <c r="BV230" s="121"/>
      <c r="BW230" s="121"/>
      <c r="BX230" s="121"/>
      <c r="BY230" s="121"/>
      <c r="BZ230" s="121"/>
      <c r="CA230" s="121"/>
      <c r="CB230" s="121"/>
      <c r="CC230" s="121"/>
      <c r="CD230" s="121"/>
      <c r="CE230" s="121"/>
      <c r="CF230" s="121"/>
      <c r="CG230" s="121"/>
      <c r="CH230" s="121"/>
      <c r="CI230" s="121"/>
      <c r="CJ230" s="121"/>
      <c r="CK230" s="121"/>
      <c r="CL230" s="121"/>
      <c r="CM230" s="121"/>
      <c r="CN230" s="121"/>
      <c r="CO230" s="121"/>
      <c r="CP230" s="121"/>
      <c r="CQ230" s="121"/>
      <c r="CR230" s="121"/>
      <c r="CS230" s="121"/>
      <c r="CT230" s="121"/>
      <c r="CU230" s="121"/>
      <c r="CV230" s="121"/>
      <c r="CW230" s="121"/>
      <c r="CX230" s="121"/>
      <c r="CY230" s="121"/>
      <c r="CZ230" s="121"/>
      <c r="DA230" s="121"/>
      <c r="DB230" s="121"/>
      <c r="DC230" s="121"/>
      <c r="DD230" s="121"/>
      <c r="DE230" s="121"/>
      <c r="DF230" s="121"/>
      <c r="DG230" s="121"/>
      <c r="DH230" s="121"/>
      <c r="DI230" s="121"/>
      <c r="DJ230" s="121"/>
      <c r="DK230" s="121"/>
      <c r="DL230" s="121"/>
      <c r="DM230" s="121"/>
      <c r="DN230" s="121"/>
      <c r="DO230" s="121"/>
      <c r="DP230" s="121"/>
      <c r="DQ230" s="121"/>
      <c r="DR230" s="121"/>
      <c r="DS230" s="121"/>
      <c r="DT230" s="121"/>
      <c r="DU230" s="121"/>
      <c r="DV230" s="121"/>
      <c r="DW230" s="121"/>
      <c r="DX230" s="121"/>
      <c r="DY230" s="121"/>
      <c r="DZ230" s="121"/>
      <c r="EA230" s="121"/>
      <c r="EB230" s="121"/>
      <c r="EC230" s="121"/>
      <c r="ED230" s="121"/>
      <c r="EE230" s="121"/>
      <c r="EF230" s="121"/>
      <c r="EG230" s="121"/>
    </row>
    <row r="231" spans="1:137" ht="12.75" customHeight="1">
      <c r="A231" s="21"/>
      <c r="B231" s="121"/>
      <c r="C231" s="121"/>
      <c r="D231" s="237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1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1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1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1"/>
      <c r="CF231" s="121"/>
      <c r="CG231" s="121"/>
      <c r="CH231" s="121"/>
      <c r="CI231" s="121"/>
      <c r="CJ231" s="121"/>
      <c r="CK231" s="121"/>
      <c r="CL231" s="121"/>
      <c r="CM231" s="121"/>
      <c r="CN231" s="121"/>
      <c r="CO231" s="121"/>
      <c r="CP231" s="121"/>
      <c r="CQ231" s="121"/>
      <c r="CR231" s="121"/>
      <c r="CS231" s="121"/>
      <c r="CT231" s="121"/>
      <c r="CU231" s="121"/>
      <c r="CV231" s="121"/>
      <c r="CW231" s="121"/>
      <c r="CX231" s="121"/>
      <c r="CY231" s="121"/>
      <c r="CZ231" s="121"/>
      <c r="DA231" s="121"/>
      <c r="DB231" s="121"/>
      <c r="DC231" s="121"/>
      <c r="DD231" s="121"/>
      <c r="DE231" s="121"/>
      <c r="DF231" s="121"/>
      <c r="DG231" s="121"/>
      <c r="DH231" s="121"/>
      <c r="DI231" s="121"/>
      <c r="DJ231" s="121"/>
      <c r="DK231" s="121"/>
      <c r="DL231" s="121"/>
      <c r="DM231" s="121"/>
      <c r="DN231" s="121"/>
      <c r="DO231" s="121"/>
      <c r="DP231" s="121"/>
      <c r="DQ231" s="121"/>
      <c r="DR231" s="121"/>
      <c r="DS231" s="121"/>
      <c r="DT231" s="121"/>
      <c r="DU231" s="121"/>
      <c r="DV231" s="121"/>
      <c r="DW231" s="121"/>
      <c r="DX231" s="121"/>
      <c r="DY231" s="121"/>
      <c r="DZ231" s="121"/>
      <c r="EA231" s="121"/>
      <c r="EB231" s="121"/>
      <c r="EC231" s="121"/>
      <c r="ED231" s="121"/>
      <c r="EE231" s="121"/>
      <c r="EF231" s="121"/>
      <c r="EG231" s="121"/>
    </row>
    <row r="232" spans="1:137" ht="12.75" customHeight="1">
      <c r="A232" s="21"/>
      <c r="B232" s="121"/>
      <c r="C232" s="121"/>
      <c r="D232" s="237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1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1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1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1"/>
      <c r="CF232" s="121"/>
      <c r="CG232" s="121"/>
      <c r="CH232" s="121"/>
      <c r="CI232" s="121"/>
      <c r="CJ232" s="121"/>
      <c r="CK232" s="121"/>
      <c r="CL232" s="121"/>
      <c r="CM232" s="121"/>
      <c r="CN232" s="121"/>
      <c r="CO232" s="121"/>
      <c r="CP232" s="121"/>
      <c r="CQ232" s="121"/>
      <c r="CR232" s="121"/>
      <c r="CS232" s="121"/>
      <c r="CT232" s="121"/>
      <c r="CU232" s="121"/>
      <c r="CV232" s="121"/>
      <c r="CW232" s="121"/>
      <c r="CX232" s="121"/>
      <c r="CY232" s="121"/>
      <c r="CZ232" s="121"/>
      <c r="DA232" s="121"/>
      <c r="DB232" s="121"/>
      <c r="DC232" s="121"/>
      <c r="DD232" s="121"/>
      <c r="DE232" s="121"/>
      <c r="DF232" s="121"/>
      <c r="DG232" s="121"/>
      <c r="DH232" s="121"/>
      <c r="DI232" s="121"/>
      <c r="DJ232" s="121"/>
      <c r="DK232" s="121"/>
      <c r="DL232" s="121"/>
      <c r="DM232" s="121"/>
      <c r="DN232" s="121"/>
      <c r="DO232" s="121"/>
      <c r="DP232" s="121"/>
      <c r="DQ232" s="121"/>
      <c r="DR232" s="121"/>
      <c r="DS232" s="121"/>
      <c r="DT232" s="121"/>
      <c r="DU232" s="121"/>
      <c r="DV232" s="121"/>
      <c r="DW232" s="121"/>
      <c r="DX232" s="121"/>
      <c r="DY232" s="121"/>
      <c r="DZ232" s="121"/>
      <c r="EA232" s="121"/>
      <c r="EB232" s="121"/>
      <c r="EC232" s="121"/>
      <c r="ED232" s="121"/>
      <c r="EE232" s="121"/>
      <c r="EF232" s="121"/>
      <c r="EG232" s="121"/>
    </row>
    <row r="233" spans="1:137" ht="12.75" customHeight="1">
      <c r="A233" s="21"/>
      <c r="B233" s="121"/>
      <c r="C233" s="121"/>
      <c r="D233" s="237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1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1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1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1"/>
      <c r="CF233" s="121"/>
      <c r="CG233" s="121"/>
      <c r="CH233" s="121"/>
      <c r="CI233" s="121"/>
      <c r="CJ233" s="121"/>
      <c r="CK233" s="121"/>
      <c r="CL233" s="121"/>
      <c r="CM233" s="121"/>
      <c r="CN233" s="121"/>
      <c r="CO233" s="121"/>
      <c r="CP233" s="121"/>
      <c r="CQ233" s="121"/>
      <c r="CR233" s="121"/>
      <c r="CS233" s="121"/>
      <c r="CT233" s="121"/>
      <c r="CU233" s="121"/>
      <c r="CV233" s="121"/>
      <c r="CW233" s="121"/>
      <c r="CX233" s="121"/>
      <c r="CY233" s="121"/>
      <c r="CZ233" s="121"/>
      <c r="DA233" s="121"/>
      <c r="DB233" s="121"/>
      <c r="DC233" s="121"/>
      <c r="DD233" s="121"/>
      <c r="DE233" s="121"/>
      <c r="DF233" s="121"/>
      <c r="DG233" s="121"/>
      <c r="DH233" s="121"/>
      <c r="DI233" s="121"/>
      <c r="DJ233" s="121"/>
      <c r="DK233" s="121"/>
      <c r="DL233" s="121"/>
      <c r="DM233" s="121"/>
      <c r="DN233" s="121"/>
      <c r="DO233" s="121"/>
      <c r="DP233" s="121"/>
      <c r="DQ233" s="121"/>
      <c r="DR233" s="121"/>
      <c r="DS233" s="121"/>
      <c r="DT233" s="121"/>
      <c r="DU233" s="121"/>
      <c r="DV233" s="121"/>
      <c r="DW233" s="121"/>
      <c r="DX233" s="121"/>
      <c r="DY233" s="121"/>
      <c r="DZ233" s="121"/>
      <c r="EA233" s="121"/>
      <c r="EB233" s="121"/>
      <c r="EC233" s="121"/>
      <c r="ED233" s="121"/>
      <c r="EE233" s="121"/>
      <c r="EF233" s="121"/>
      <c r="EG233" s="121"/>
    </row>
    <row r="234" spans="1:137" ht="12.75" customHeight="1">
      <c r="A234" s="21"/>
      <c r="B234" s="121"/>
      <c r="C234" s="121"/>
      <c r="D234" s="237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1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1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1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1"/>
      <c r="CF234" s="121"/>
      <c r="CG234" s="121"/>
      <c r="CH234" s="121"/>
      <c r="CI234" s="121"/>
      <c r="CJ234" s="121"/>
      <c r="CK234" s="121"/>
      <c r="CL234" s="121"/>
      <c r="CM234" s="121"/>
      <c r="CN234" s="121"/>
      <c r="CO234" s="121"/>
      <c r="CP234" s="121"/>
      <c r="CQ234" s="121"/>
      <c r="CR234" s="121"/>
      <c r="CS234" s="121"/>
      <c r="CT234" s="121"/>
      <c r="CU234" s="121"/>
      <c r="CV234" s="121"/>
      <c r="CW234" s="121"/>
      <c r="CX234" s="121"/>
      <c r="CY234" s="121"/>
      <c r="CZ234" s="121"/>
      <c r="DA234" s="121"/>
      <c r="DB234" s="121"/>
      <c r="DC234" s="121"/>
      <c r="DD234" s="121"/>
      <c r="DE234" s="121"/>
      <c r="DF234" s="121"/>
      <c r="DG234" s="121"/>
      <c r="DH234" s="121"/>
      <c r="DI234" s="121"/>
      <c r="DJ234" s="121"/>
      <c r="DK234" s="121"/>
      <c r="DL234" s="121"/>
      <c r="DM234" s="121"/>
      <c r="DN234" s="121"/>
      <c r="DO234" s="121"/>
      <c r="DP234" s="121"/>
      <c r="DQ234" s="121"/>
      <c r="DR234" s="121"/>
      <c r="DS234" s="121"/>
      <c r="DT234" s="121"/>
      <c r="DU234" s="121"/>
      <c r="DV234" s="121"/>
      <c r="DW234" s="121"/>
      <c r="DX234" s="121"/>
      <c r="DY234" s="121"/>
      <c r="DZ234" s="121"/>
      <c r="EA234" s="121"/>
      <c r="EB234" s="121"/>
      <c r="EC234" s="121"/>
      <c r="ED234" s="121"/>
      <c r="EE234" s="121"/>
      <c r="EF234" s="121"/>
      <c r="EG234" s="121"/>
    </row>
    <row r="235" spans="1:137" ht="12.75" customHeight="1">
      <c r="A235" s="21"/>
      <c r="B235" s="121"/>
      <c r="C235" s="121"/>
      <c r="D235" s="237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1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1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1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1"/>
      <c r="CF235" s="121"/>
      <c r="CG235" s="121"/>
      <c r="CH235" s="121"/>
      <c r="CI235" s="121"/>
      <c r="CJ235" s="121"/>
      <c r="CK235" s="121"/>
      <c r="CL235" s="121"/>
      <c r="CM235" s="121"/>
      <c r="CN235" s="121"/>
      <c r="CO235" s="121"/>
      <c r="CP235" s="121"/>
      <c r="CQ235" s="121"/>
      <c r="CR235" s="121"/>
      <c r="CS235" s="121"/>
      <c r="CT235" s="121"/>
      <c r="CU235" s="121"/>
      <c r="CV235" s="121"/>
      <c r="CW235" s="121"/>
      <c r="CX235" s="121"/>
      <c r="CY235" s="121"/>
      <c r="CZ235" s="121"/>
      <c r="DA235" s="121"/>
      <c r="DB235" s="121"/>
      <c r="DC235" s="121"/>
      <c r="DD235" s="121"/>
      <c r="DE235" s="121"/>
      <c r="DF235" s="121"/>
      <c r="DG235" s="121"/>
      <c r="DH235" s="121"/>
      <c r="DI235" s="121"/>
      <c r="DJ235" s="121"/>
      <c r="DK235" s="121"/>
      <c r="DL235" s="121"/>
      <c r="DM235" s="121"/>
      <c r="DN235" s="121"/>
      <c r="DO235" s="121"/>
      <c r="DP235" s="121"/>
      <c r="DQ235" s="121"/>
      <c r="DR235" s="121"/>
      <c r="DS235" s="121"/>
      <c r="DT235" s="121"/>
      <c r="DU235" s="121"/>
      <c r="DV235" s="121"/>
      <c r="DW235" s="121"/>
      <c r="DX235" s="121"/>
      <c r="DY235" s="121"/>
      <c r="DZ235" s="121"/>
      <c r="EA235" s="121"/>
      <c r="EB235" s="121"/>
      <c r="EC235" s="121"/>
      <c r="ED235" s="121"/>
      <c r="EE235" s="121"/>
      <c r="EF235" s="121"/>
      <c r="EG235" s="121"/>
    </row>
    <row r="236" spans="1:137" ht="12.75" customHeight="1">
      <c r="A236" s="21"/>
      <c r="B236" s="121"/>
      <c r="C236" s="121"/>
      <c r="D236" s="237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1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1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1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1"/>
      <c r="CF236" s="121"/>
      <c r="CG236" s="121"/>
      <c r="CH236" s="121"/>
      <c r="CI236" s="121"/>
      <c r="CJ236" s="121"/>
      <c r="CK236" s="121"/>
      <c r="CL236" s="121"/>
      <c r="CM236" s="121"/>
      <c r="CN236" s="121"/>
      <c r="CO236" s="121"/>
      <c r="CP236" s="121"/>
      <c r="CQ236" s="121"/>
      <c r="CR236" s="121"/>
      <c r="CS236" s="121"/>
      <c r="CT236" s="121"/>
      <c r="CU236" s="121"/>
      <c r="CV236" s="121"/>
      <c r="CW236" s="121"/>
      <c r="CX236" s="121"/>
      <c r="CY236" s="121"/>
      <c r="CZ236" s="121"/>
      <c r="DA236" s="121"/>
      <c r="DB236" s="121"/>
      <c r="DC236" s="121"/>
      <c r="DD236" s="121"/>
      <c r="DE236" s="121"/>
      <c r="DF236" s="121"/>
      <c r="DG236" s="121"/>
      <c r="DH236" s="121"/>
      <c r="DI236" s="121"/>
      <c r="DJ236" s="121"/>
      <c r="DK236" s="121"/>
      <c r="DL236" s="121"/>
      <c r="DM236" s="121"/>
      <c r="DN236" s="121"/>
      <c r="DO236" s="121"/>
      <c r="DP236" s="121"/>
      <c r="DQ236" s="121"/>
      <c r="DR236" s="121"/>
      <c r="DS236" s="121"/>
      <c r="DT236" s="121"/>
      <c r="DU236" s="121"/>
      <c r="DV236" s="121"/>
      <c r="DW236" s="121"/>
      <c r="DX236" s="121"/>
      <c r="DY236" s="121"/>
      <c r="DZ236" s="121"/>
      <c r="EA236" s="121"/>
      <c r="EB236" s="121"/>
      <c r="EC236" s="121"/>
      <c r="ED236" s="121"/>
      <c r="EE236" s="121"/>
      <c r="EF236" s="121"/>
      <c r="EG236" s="121"/>
    </row>
    <row r="237" spans="1:137" ht="12.75" customHeight="1">
      <c r="A237" s="21"/>
      <c r="B237" s="121"/>
      <c r="C237" s="121"/>
      <c r="D237" s="237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1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1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1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1"/>
      <c r="CF237" s="121"/>
      <c r="CG237" s="121"/>
      <c r="CH237" s="121"/>
      <c r="CI237" s="121"/>
      <c r="CJ237" s="121"/>
      <c r="CK237" s="121"/>
      <c r="CL237" s="121"/>
      <c r="CM237" s="121"/>
      <c r="CN237" s="121"/>
      <c r="CO237" s="121"/>
      <c r="CP237" s="121"/>
      <c r="CQ237" s="121"/>
      <c r="CR237" s="121"/>
      <c r="CS237" s="121"/>
      <c r="CT237" s="121"/>
      <c r="CU237" s="121"/>
      <c r="CV237" s="121"/>
      <c r="CW237" s="121"/>
      <c r="CX237" s="121"/>
      <c r="CY237" s="121"/>
      <c r="CZ237" s="121"/>
      <c r="DA237" s="121"/>
      <c r="DB237" s="121"/>
      <c r="DC237" s="121"/>
      <c r="DD237" s="121"/>
      <c r="DE237" s="121"/>
      <c r="DF237" s="121"/>
      <c r="DG237" s="121"/>
      <c r="DH237" s="121"/>
      <c r="DI237" s="121"/>
      <c r="DJ237" s="121"/>
      <c r="DK237" s="121"/>
      <c r="DL237" s="121"/>
      <c r="DM237" s="121"/>
      <c r="DN237" s="121"/>
      <c r="DO237" s="121"/>
      <c r="DP237" s="121"/>
      <c r="DQ237" s="121"/>
      <c r="DR237" s="121"/>
      <c r="DS237" s="121"/>
      <c r="DT237" s="121"/>
      <c r="DU237" s="121"/>
      <c r="DV237" s="121"/>
      <c r="DW237" s="121"/>
      <c r="DX237" s="121"/>
      <c r="DY237" s="121"/>
      <c r="DZ237" s="121"/>
      <c r="EA237" s="121"/>
      <c r="EB237" s="121"/>
      <c r="EC237" s="121"/>
      <c r="ED237" s="121"/>
      <c r="EE237" s="121"/>
      <c r="EF237" s="121"/>
      <c r="EG237" s="121"/>
    </row>
    <row r="238" spans="1:137" ht="12.75" customHeight="1">
      <c r="A238" s="21"/>
      <c r="B238" s="121"/>
      <c r="C238" s="121"/>
      <c r="D238" s="237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1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1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1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1"/>
      <c r="CF238" s="121"/>
      <c r="CG238" s="121"/>
      <c r="CH238" s="121"/>
      <c r="CI238" s="121"/>
      <c r="CJ238" s="121"/>
      <c r="CK238" s="121"/>
      <c r="CL238" s="121"/>
      <c r="CM238" s="121"/>
      <c r="CN238" s="121"/>
      <c r="CO238" s="121"/>
      <c r="CP238" s="121"/>
      <c r="CQ238" s="121"/>
      <c r="CR238" s="121"/>
      <c r="CS238" s="121"/>
      <c r="CT238" s="121"/>
      <c r="CU238" s="121"/>
      <c r="CV238" s="121"/>
      <c r="CW238" s="121"/>
      <c r="CX238" s="121"/>
      <c r="CY238" s="121"/>
      <c r="CZ238" s="121"/>
      <c r="DA238" s="121"/>
      <c r="DB238" s="121"/>
      <c r="DC238" s="121"/>
      <c r="DD238" s="121"/>
      <c r="DE238" s="121"/>
      <c r="DF238" s="121"/>
      <c r="DG238" s="121"/>
      <c r="DH238" s="121"/>
      <c r="DI238" s="121"/>
      <c r="DJ238" s="121"/>
      <c r="DK238" s="121"/>
      <c r="DL238" s="121"/>
      <c r="DM238" s="121"/>
      <c r="DN238" s="121"/>
      <c r="DO238" s="121"/>
      <c r="DP238" s="121"/>
      <c r="DQ238" s="121"/>
      <c r="DR238" s="121"/>
      <c r="DS238" s="121"/>
      <c r="DT238" s="121"/>
      <c r="DU238" s="121"/>
      <c r="DV238" s="121"/>
      <c r="DW238" s="121"/>
      <c r="DX238" s="121"/>
      <c r="DY238" s="121"/>
      <c r="DZ238" s="121"/>
      <c r="EA238" s="121"/>
      <c r="EB238" s="121"/>
      <c r="EC238" s="121"/>
      <c r="ED238" s="121"/>
      <c r="EE238" s="121"/>
      <c r="EF238" s="121"/>
      <c r="EG238" s="121"/>
    </row>
    <row r="239" spans="1:137" ht="12.75" customHeight="1">
      <c r="A239" s="21"/>
      <c r="B239" s="121"/>
      <c r="C239" s="121"/>
      <c r="D239" s="237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1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1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1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1"/>
      <c r="CF239" s="121"/>
      <c r="CG239" s="121"/>
      <c r="CH239" s="121"/>
      <c r="CI239" s="121"/>
      <c r="CJ239" s="121"/>
      <c r="CK239" s="121"/>
      <c r="CL239" s="121"/>
      <c r="CM239" s="121"/>
      <c r="CN239" s="121"/>
      <c r="CO239" s="121"/>
      <c r="CP239" s="121"/>
      <c r="CQ239" s="121"/>
      <c r="CR239" s="121"/>
      <c r="CS239" s="121"/>
      <c r="CT239" s="121"/>
      <c r="CU239" s="121"/>
      <c r="CV239" s="121"/>
      <c r="CW239" s="121"/>
      <c r="CX239" s="121"/>
      <c r="CY239" s="121"/>
      <c r="CZ239" s="121"/>
      <c r="DA239" s="121"/>
      <c r="DB239" s="121"/>
      <c r="DC239" s="121"/>
      <c r="DD239" s="121"/>
      <c r="DE239" s="121"/>
      <c r="DF239" s="121"/>
      <c r="DG239" s="121"/>
      <c r="DH239" s="121"/>
      <c r="DI239" s="121"/>
      <c r="DJ239" s="121"/>
      <c r="DK239" s="121"/>
      <c r="DL239" s="121"/>
      <c r="DM239" s="121"/>
      <c r="DN239" s="121"/>
      <c r="DO239" s="121"/>
      <c r="DP239" s="121"/>
      <c r="DQ239" s="121"/>
      <c r="DR239" s="121"/>
      <c r="DS239" s="121"/>
      <c r="DT239" s="121"/>
      <c r="DU239" s="121"/>
      <c r="DV239" s="121"/>
      <c r="DW239" s="121"/>
      <c r="DX239" s="121"/>
      <c r="DY239" s="121"/>
      <c r="DZ239" s="121"/>
      <c r="EA239" s="121"/>
      <c r="EB239" s="121"/>
      <c r="EC239" s="121"/>
      <c r="ED239" s="121"/>
      <c r="EE239" s="121"/>
      <c r="EF239" s="121"/>
      <c r="EG239" s="121"/>
    </row>
    <row r="240" spans="1:137" ht="12.75" customHeight="1">
      <c r="A240" s="21"/>
      <c r="B240" s="121"/>
      <c r="C240" s="121"/>
      <c r="D240" s="237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1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1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1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1"/>
      <c r="CF240" s="121"/>
      <c r="CG240" s="121"/>
      <c r="CH240" s="121"/>
      <c r="CI240" s="121"/>
      <c r="CJ240" s="121"/>
      <c r="CK240" s="121"/>
      <c r="CL240" s="121"/>
      <c r="CM240" s="121"/>
      <c r="CN240" s="121"/>
      <c r="CO240" s="121"/>
      <c r="CP240" s="121"/>
      <c r="CQ240" s="121"/>
      <c r="CR240" s="121"/>
      <c r="CS240" s="121"/>
      <c r="CT240" s="121"/>
      <c r="CU240" s="121"/>
      <c r="CV240" s="121"/>
      <c r="CW240" s="121"/>
      <c r="CX240" s="121"/>
      <c r="CY240" s="121"/>
      <c r="CZ240" s="121"/>
      <c r="DA240" s="121"/>
      <c r="DB240" s="121"/>
      <c r="DC240" s="121"/>
      <c r="DD240" s="121"/>
      <c r="DE240" s="121"/>
      <c r="DF240" s="121"/>
      <c r="DG240" s="121"/>
      <c r="DH240" s="121"/>
      <c r="DI240" s="121"/>
      <c r="DJ240" s="121"/>
      <c r="DK240" s="121"/>
      <c r="DL240" s="121"/>
      <c r="DM240" s="121"/>
      <c r="DN240" s="121"/>
      <c r="DO240" s="121"/>
      <c r="DP240" s="121"/>
      <c r="DQ240" s="121"/>
      <c r="DR240" s="121"/>
      <c r="DS240" s="121"/>
      <c r="DT240" s="121"/>
      <c r="DU240" s="121"/>
      <c r="DV240" s="121"/>
      <c r="DW240" s="121"/>
      <c r="DX240" s="121"/>
      <c r="DY240" s="121"/>
      <c r="DZ240" s="121"/>
      <c r="EA240" s="121"/>
      <c r="EB240" s="121"/>
      <c r="EC240" s="121"/>
      <c r="ED240" s="121"/>
      <c r="EE240" s="121"/>
      <c r="EF240" s="121"/>
      <c r="EG240" s="121"/>
    </row>
    <row r="241" spans="1:137" ht="12.75" customHeight="1">
      <c r="A241" s="21"/>
      <c r="B241" s="121"/>
      <c r="C241" s="121"/>
      <c r="D241" s="237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1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1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1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1"/>
      <c r="CF241" s="121"/>
      <c r="CG241" s="121"/>
      <c r="CH241" s="121"/>
      <c r="CI241" s="121"/>
      <c r="CJ241" s="121"/>
      <c r="CK241" s="121"/>
      <c r="CL241" s="121"/>
      <c r="CM241" s="121"/>
      <c r="CN241" s="121"/>
      <c r="CO241" s="121"/>
      <c r="CP241" s="121"/>
      <c r="CQ241" s="121"/>
      <c r="CR241" s="121"/>
      <c r="CS241" s="121"/>
      <c r="CT241" s="121"/>
      <c r="CU241" s="121"/>
      <c r="CV241" s="121"/>
      <c r="CW241" s="121"/>
      <c r="CX241" s="121"/>
      <c r="CY241" s="121"/>
      <c r="CZ241" s="121"/>
      <c r="DA241" s="121"/>
      <c r="DB241" s="121"/>
      <c r="DC241" s="121"/>
      <c r="DD241" s="121"/>
      <c r="DE241" s="121"/>
      <c r="DF241" s="121"/>
      <c r="DG241" s="121"/>
      <c r="DH241" s="121"/>
      <c r="DI241" s="121"/>
      <c r="DJ241" s="121"/>
      <c r="DK241" s="121"/>
      <c r="DL241" s="121"/>
      <c r="DM241" s="121"/>
      <c r="DN241" s="121"/>
      <c r="DO241" s="121"/>
      <c r="DP241" s="121"/>
      <c r="DQ241" s="121"/>
      <c r="DR241" s="121"/>
      <c r="DS241" s="121"/>
      <c r="DT241" s="121"/>
      <c r="DU241" s="121"/>
      <c r="DV241" s="121"/>
      <c r="DW241" s="121"/>
      <c r="DX241" s="121"/>
      <c r="DY241" s="121"/>
      <c r="DZ241" s="121"/>
      <c r="EA241" s="121"/>
      <c r="EB241" s="121"/>
      <c r="EC241" s="121"/>
      <c r="ED241" s="121"/>
      <c r="EE241" s="121"/>
      <c r="EF241" s="121"/>
      <c r="EG241" s="121"/>
    </row>
    <row r="242" spans="1:137" ht="12.75" customHeight="1">
      <c r="A242" s="21"/>
      <c r="B242" s="121"/>
      <c r="C242" s="121"/>
      <c r="D242" s="237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1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1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1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1"/>
      <c r="CF242" s="121"/>
      <c r="CG242" s="121"/>
      <c r="CH242" s="121"/>
      <c r="CI242" s="121"/>
      <c r="CJ242" s="121"/>
      <c r="CK242" s="121"/>
      <c r="CL242" s="121"/>
      <c r="CM242" s="121"/>
      <c r="CN242" s="121"/>
      <c r="CO242" s="121"/>
      <c r="CP242" s="121"/>
      <c r="CQ242" s="121"/>
      <c r="CR242" s="121"/>
      <c r="CS242" s="121"/>
      <c r="CT242" s="121"/>
      <c r="CU242" s="121"/>
      <c r="CV242" s="121"/>
      <c r="CW242" s="121"/>
      <c r="CX242" s="121"/>
      <c r="CY242" s="121"/>
      <c r="CZ242" s="121"/>
      <c r="DA242" s="121"/>
      <c r="DB242" s="121"/>
      <c r="DC242" s="121"/>
      <c r="DD242" s="121"/>
      <c r="DE242" s="121"/>
      <c r="DF242" s="121"/>
      <c r="DG242" s="121"/>
      <c r="DH242" s="121"/>
      <c r="DI242" s="121"/>
      <c r="DJ242" s="121"/>
      <c r="DK242" s="121"/>
      <c r="DL242" s="121"/>
      <c r="DM242" s="121"/>
      <c r="DN242" s="121"/>
      <c r="DO242" s="121"/>
      <c r="DP242" s="121"/>
      <c r="DQ242" s="121"/>
      <c r="DR242" s="121"/>
      <c r="DS242" s="121"/>
      <c r="DT242" s="121"/>
      <c r="DU242" s="121"/>
      <c r="DV242" s="121"/>
      <c r="DW242" s="121"/>
      <c r="DX242" s="121"/>
      <c r="DY242" s="121"/>
      <c r="DZ242" s="121"/>
      <c r="EA242" s="121"/>
      <c r="EB242" s="121"/>
      <c r="EC242" s="121"/>
      <c r="ED242" s="121"/>
      <c r="EE242" s="121"/>
      <c r="EF242" s="121"/>
      <c r="EG242" s="121"/>
    </row>
    <row r="243" spans="1:137" ht="12.75" customHeight="1">
      <c r="A243" s="21"/>
      <c r="B243" s="121"/>
      <c r="C243" s="121"/>
      <c r="D243" s="237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1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1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1"/>
      <c r="CF243" s="121"/>
      <c r="CG243" s="121"/>
      <c r="CH243" s="121"/>
      <c r="CI243" s="121"/>
      <c r="CJ243" s="121"/>
      <c r="CK243" s="121"/>
      <c r="CL243" s="121"/>
      <c r="CM243" s="121"/>
      <c r="CN243" s="121"/>
      <c r="CO243" s="121"/>
      <c r="CP243" s="121"/>
      <c r="CQ243" s="121"/>
      <c r="CR243" s="121"/>
      <c r="CS243" s="121"/>
      <c r="CT243" s="121"/>
      <c r="CU243" s="121"/>
      <c r="CV243" s="121"/>
      <c r="CW243" s="121"/>
      <c r="CX243" s="121"/>
      <c r="CY243" s="121"/>
      <c r="CZ243" s="121"/>
      <c r="DA243" s="121"/>
      <c r="DB243" s="121"/>
      <c r="DC243" s="121"/>
      <c r="DD243" s="121"/>
      <c r="DE243" s="121"/>
      <c r="DF243" s="121"/>
      <c r="DG243" s="121"/>
      <c r="DH243" s="121"/>
      <c r="DI243" s="121"/>
      <c r="DJ243" s="121"/>
      <c r="DK243" s="121"/>
      <c r="DL243" s="121"/>
      <c r="DM243" s="121"/>
      <c r="DN243" s="121"/>
      <c r="DO243" s="121"/>
      <c r="DP243" s="121"/>
      <c r="DQ243" s="121"/>
      <c r="DR243" s="121"/>
      <c r="DS243" s="121"/>
      <c r="DT243" s="121"/>
      <c r="DU243" s="121"/>
      <c r="DV243" s="121"/>
      <c r="DW243" s="121"/>
      <c r="DX243" s="121"/>
      <c r="DY243" s="121"/>
      <c r="DZ243" s="121"/>
      <c r="EA243" s="121"/>
      <c r="EB243" s="121"/>
      <c r="EC243" s="121"/>
      <c r="ED243" s="121"/>
      <c r="EE243" s="121"/>
      <c r="EF243" s="121"/>
      <c r="EG243" s="121"/>
    </row>
    <row r="244" spans="1:137" ht="12.75" customHeight="1">
      <c r="A244" s="21"/>
      <c r="B244" s="121"/>
      <c r="C244" s="121"/>
      <c r="D244" s="237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1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1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1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1"/>
      <c r="CF244" s="121"/>
      <c r="CG244" s="121"/>
      <c r="CH244" s="121"/>
      <c r="CI244" s="121"/>
      <c r="CJ244" s="121"/>
      <c r="CK244" s="121"/>
      <c r="CL244" s="121"/>
      <c r="CM244" s="121"/>
      <c r="CN244" s="121"/>
      <c r="CO244" s="121"/>
      <c r="CP244" s="121"/>
      <c r="CQ244" s="121"/>
      <c r="CR244" s="121"/>
      <c r="CS244" s="121"/>
      <c r="CT244" s="121"/>
      <c r="CU244" s="121"/>
      <c r="CV244" s="121"/>
      <c r="CW244" s="121"/>
      <c r="CX244" s="121"/>
      <c r="CY244" s="121"/>
      <c r="CZ244" s="121"/>
      <c r="DA244" s="121"/>
      <c r="DB244" s="121"/>
      <c r="DC244" s="121"/>
      <c r="DD244" s="121"/>
      <c r="DE244" s="121"/>
      <c r="DF244" s="121"/>
      <c r="DG244" s="121"/>
      <c r="DH244" s="121"/>
      <c r="DI244" s="121"/>
      <c r="DJ244" s="121"/>
      <c r="DK244" s="121"/>
      <c r="DL244" s="121"/>
      <c r="DM244" s="121"/>
      <c r="DN244" s="121"/>
      <c r="DO244" s="121"/>
      <c r="DP244" s="121"/>
      <c r="DQ244" s="121"/>
      <c r="DR244" s="121"/>
      <c r="DS244" s="121"/>
      <c r="DT244" s="121"/>
      <c r="DU244" s="121"/>
      <c r="DV244" s="121"/>
      <c r="DW244" s="121"/>
      <c r="DX244" s="121"/>
      <c r="DY244" s="121"/>
      <c r="DZ244" s="121"/>
      <c r="EA244" s="121"/>
      <c r="EB244" s="121"/>
      <c r="EC244" s="121"/>
      <c r="ED244" s="121"/>
      <c r="EE244" s="121"/>
      <c r="EF244" s="121"/>
      <c r="EG244" s="121"/>
    </row>
    <row r="245" spans="1:137" ht="12.75" customHeight="1">
      <c r="A245" s="21"/>
      <c r="B245" s="121"/>
      <c r="C245" s="121"/>
      <c r="D245" s="237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1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1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1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1"/>
      <c r="CF245" s="121"/>
      <c r="CG245" s="121"/>
      <c r="CH245" s="121"/>
      <c r="CI245" s="121"/>
      <c r="CJ245" s="121"/>
      <c r="CK245" s="121"/>
      <c r="CL245" s="121"/>
      <c r="CM245" s="121"/>
      <c r="CN245" s="121"/>
      <c r="CO245" s="121"/>
      <c r="CP245" s="121"/>
      <c r="CQ245" s="121"/>
      <c r="CR245" s="121"/>
      <c r="CS245" s="121"/>
      <c r="CT245" s="121"/>
      <c r="CU245" s="121"/>
      <c r="CV245" s="121"/>
      <c r="CW245" s="121"/>
      <c r="CX245" s="121"/>
      <c r="CY245" s="121"/>
      <c r="CZ245" s="121"/>
      <c r="DA245" s="121"/>
      <c r="DB245" s="121"/>
      <c r="DC245" s="121"/>
      <c r="DD245" s="121"/>
      <c r="DE245" s="121"/>
      <c r="DF245" s="121"/>
      <c r="DG245" s="121"/>
      <c r="DH245" s="121"/>
      <c r="DI245" s="121"/>
      <c r="DJ245" s="121"/>
      <c r="DK245" s="121"/>
      <c r="DL245" s="121"/>
      <c r="DM245" s="121"/>
      <c r="DN245" s="121"/>
      <c r="DO245" s="121"/>
      <c r="DP245" s="121"/>
      <c r="DQ245" s="121"/>
      <c r="DR245" s="121"/>
      <c r="DS245" s="121"/>
      <c r="DT245" s="121"/>
      <c r="DU245" s="121"/>
      <c r="DV245" s="121"/>
      <c r="DW245" s="121"/>
      <c r="DX245" s="121"/>
      <c r="DY245" s="121"/>
      <c r="DZ245" s="121"/>
      <c r="EA245" s="121"/>
      <c r="EB245" s="121"/>
      <c r="EC245" s="121"/>
      <c r="ED245" s="121"/>
      <c r="EE245" s="121"/>
      <c r="EF245" s="121"/>
      <c r="EG245" s="121"/>
    </row>
    <row r="246" spans="1:137" ht="12.75" customHeight="1">
      <c r="A246" s="21"/>
      <c r="B246" s="121"/>
      <c r="C246" s="121"/>
      <c r="D246" s="237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1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1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1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1"/>
      <c r="CF246" s="121"/>
      <c r="CG246" s="121"/>
      <c r="CH246" s="121"/>
      <c r="CI246" s="121"/>
      <c r="CJ246" s="121"/>
      <c r="CK246" s="121"/>
      <c r="CL246" s="121"/>
      <c r="CM246" s="121"/>
      <c r="CN246" s="121"/>
      <c r="CO246" s="121"/>
      <c r="CP246" s="121"/>
      <c r="CQ246" s="121"/>
      <c r="CR246" s="121"/>
      <c r="CS246" s="121"/>
      <c r="CT246" s="121"/>
      <c r="CU246" s="121"/>
      <c r="CV246" s="121"/>
      <c r="CW246" s="121"/>
      <c r="CX246" s="121"/>
      <c r="CY246" s="121"/>
      <c r="CZ246" s="121"/>
      <c r="DA246" s="121"/>
      <c r="DB246" s="121"/>
      <c r="DC246" s="121"/>
      <c r="DD246" s="121"/>
      <c r="DE246" s="121"/>
      <c r="DF246" s="121"/>
      <c r="DG246" s="121"/>
      <c r="DH246" s="121"/>
      <c r="DI246" s="121"/>
      <c r="DJ246" s="121"/>
      <c r="DK246" s="121"/>
      <c r="DL246" s="121"/>
      <c r="DM246" s="121"/>
      <c r="DN246" s="121"/>
      <c r="DO246" s="121"/>
      <c r="DP246" s="121"/>
      <c r="DQ246" s="121"/>
      <c r="DR246" s="121"/>
      <c r="DS246" s="121"/>
      <c r="DT246" s="121"/>
      <c r="DU246" s="121"/>
      <c r="DV246" s="121"/>
      <c r="DW246" s="121"/>
      <c r="DX246" s="121"/>
      <c r="DY246" s="121"/>
      <c r="DZ246" s="121"/>
      <c r="EA246" s="121"/>
      <c r="EB246" s="121"/>
      <c r="EC246" s="121"/>
      <c r="ED246" s="121"/>
      <c r="EE246" s="121"/>
      <c r="EF246" s="121"/>
      <c r="EG246" s="121"/>
    </row>
    <row r="247" spans="1:137" ht="12.75" customHeight="1">
      <c r="A247" s="21"/>
      <c r="B247" s="121"/>
      <c r="C247" s="121"/>
      <c r="D247" s="237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1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1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1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1"/>
      <c r="CF247" s="121"/>
      <c r="CG247" s="121"/>
      <c r="CH247" s="121"/>
      <c r="CI247" s="121"/>
      <c r="CJ247" s="121"/>
      <c r="CK247" s="121"/>
      <c r="CL247" s="121"/>
      <c r="CM247" s="121"/>
      <c r="CN247" s="121"/>
      <c r="CO247" s="121"/>
      <c r="CP247" s="121"/>
      <c r="CQ247" s="121"/>
      <c r="CR247" s="121"/>
      <c r="CS247" s="121"/>
      <c r="CT247" s="121"/>
      <c r="CU247" s="121"/>
      <c r="CV247" s="121"/>
      <c r="CW247" s="121"/>
      <c r="CX247" s="121"/>
      <c r="CY247" s="121"/>
      <c r="CZ247" s="121"/>
      <c r="DA247" s="121"/>
      <c r="DB247" s="121"/>
      <c r="DC247" s="121"/>
      <c r="DD247" s="121"/>
      <c r="DE247" s="121"/>
      <c r="DF247" s="121"/>
      <c r="DG247" s="121"/>
      <c r="DH247" s="121"/>
      <c r="DI247" s="121"/>
      <c r="DJ247" s="121"/>
      <c r="DK247" s="121"/>
      <c r="DL247" s="121"/>
      <c r="DM247" s="121"/>
      <c r="DN247" s="121"/>
      <c r="DO247" s="121"/>
      <c r="DP247" s="121"/>
      <c r="DQ247" s="121"/>
      <c r="DR247" s="121"/>
      <c r="DS247" s="121"/>
      <c r="DT247" s="121"/>
      <c r="DU247" s="121"/>
      <c r="DV247" s="121"/>
      <c r="DW247" s="121"/>
      <c r="DX247" s="121"/>
      <c r="DY247" s="121"/>
      <c r="DZ247" s="121"/>
      <c r="EA247" s="121"/>
      <c r="EB247" s="121"/>
      <c r="EC247" s="121"/>
      <c r="ED247" s="121"/>
      <c r="EE247" s="121"/>
      <c r="EF247" s="121"/>
      <c r="EG247" s="121"/>
    </row>
    <row r="248" spans="1:137" ht="12.75" customHeight="1">
      <c r="A248" s="21"/>
      <c r="B248" s="121"/>
      <c r="C248" s="121"/>
      <c r="D248" s="237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1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1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1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1"/>
      <c r="CF248" s="121"/>
      <c r="CG248" s="121"/>
      <c r="CH248" s="121"/>
      <c r="CI248" s="121"/>
      <c r="CJ248" s="121"/>
      <c r="CK248" s="121"/>
      <c r="CL248" s="121"/>
      <c r="CM248" s="121"/>
      <c r="CN248" s="121"/>
      <c r="CO248" s="121"/>
      <c r="CP248" s="121"/>
      <c r="CQ248" s="121"/>
      <c r="CR248" s="121"/>
      <c r="CS248" s="121"/>
      <c r="CT248" s="121"/>
      <c r="CU248" s="121"/>
      <c r="CV248" s="121"/>
      <c r="CW248" s="121"/>
      <c r="CX248" s="121"/>
      <c r="CY248" s="121"/>
      <c r="CZ248" s="121"/>
      <c r="DA248" s="121"/>
      <c r="DB248" s="121"/>
      <c r="DC248" s="121"/>
      <c r="DD248" s="121"/>
      <c r="DE248" s="121"/>
      <c r="DF248" s="121"/>
      <c r="DG248" s="121"/>
      <c r="DH248" s="121"/>
      <c r="DI248" s="121"/>
      <c r="DJ248" s="121"/>
      <c r="DK248" s="121"/>
      <c r="DL248" s="121"/>
      <c r="DM248" s="121"/>
      <c r="DN248" s="121"/>
      <c r="DO248" s="121"/>
      <c r="DP248" s="121"/>
      <c r="DQ248" s="121"/>
      <c r="DR248" s="121"/>
      <c r="DS248" s="121"/>
      <c r="DT248" s="121"/>
      <c r="DU248" s="121"/>
      <c r="DV248" s="121"/>
      <c r="DW248" s="121"/>
      <c r="DX248" s="121"/>
      <c r="DY248" s="121"/>
      <c r="DZ248" s="121"/>
      <c r="EA248" s="121"/>
      <c r="EB248" s="121"/>
      <c r="EC248" s="121"/>
      <c r="ED248" s="121"/>
      <c r="EE248" s="121"/>
      <c r="EF248" s="121"/>
      <c r="EG248" s="121"/>
    </row>
    <row r="249" spans="1:137" ht="12.75" customHeight="1">
      <c r="A249" s="21"/>
      <c r="B249" s="121"/>
      <c r="C249" s="121"/>
      <c r="D249" s="237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1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1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1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1"/>
      <c r="CF249" s="121"/>
      <c r="CG249" s="121"/>
      <c r="CH249" s="121"/>
      <c r="CI249" s="121"/>
      <c r="CJ249" s="121"/>
      <c r="CK249" s="121"/>
      <c r="CL249" s="121"/>
      <c r="CM249" s="121"/>
      <c r="CN249" s="121"/>
      <c r="CO249" s="121"/>
      <c r="CP249" s="121"/>
      <c r="CQ249" s="121"/>
      <c r="CR249" s="121"/>
      <c r="CS249" s="121"/>
      <c r="CT249" s="121"/>
      <c r="CU249" s="121"/>
      <c r="CV249" s="121"/>
      <c r="CW249" s="121"/>
      <c r="CX249" s="121"/>
      <c r="CY249" s="121"/>
      <c r="CZ249" s="121"/>
      <c r="DA249" s="121"/>
      <c r="DB249" s="121"/>
      <c r="DC249" s="121"/>
      <c r="DD249" s="121"/>
      <c r="DE249" s="121"/>
      <c r="DF249" s="121"/>
      <c r="DG249" s="121"/>
      <c r="DH249" s="121"/>
      <c r="DI249" s="121"/>
      <c r="DJ249" s="121"/>
      <c r="DK249" s="121"/>
      <c r="DL249" s="121"/>
      <c r="DM249" s="121"/>
      <c r="DN249" s="121"/>
      <c r="DO249" s="121"/>
      <c r="DP249" s="121"/>
      <c r="DQ249" s="121"/>
      <c r="DR249" s="121"/>
      <c r="DS249" s="121"/>
      <c r="DT249" s="121"/>
      <c r="DU249" s="121"/>
      <c r="DV249" s="121"/>
      <c r="DW249" s="121"/>
      <c r="DX249" s="121"/>
      <c r="DY249" s="121"/>
      <c r="DZ249" s="121"/>
      <c r="EA249" s="121"/>
      <c r="EB249" s="121"/>
      <c r="EC249" s="121"/>
      <c r="ED249" s="121"/>
      <c r="EE249" s="121"/>
      <c r="EF249" s="121"/>
      <c r="EG249" s="121"/>
    </row>
    <row r="250" spans="1:137" ht="12.75" customHeight="1">
      <c r="A250" s="21"/>
      <c r="B250" s="121"/>
      <c r="C250" s="121"/>
      <c r="D250" s="237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1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1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1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1"/>
      <c r="CF250" s="121"/>
      <c r="CG250" s="121"/>
      <c r="CH250" s="121"/>
      <c r="CI250" s="121"/>
      <c r="CJ250" s="121"/>
      <c r="CK250" s="121"/>
      <c r="CL250" s="121"/>
      <c r="CM250" s="121"/>
      <c r="CN250" s="121"/>
      <c r="CO250" s="121"/>
      <c r="CP250" s="121"/>
      <c r="CQ250" s="121"/>
      <c r="CR250" s="121"/>
      <c r="CS250" s="121"/>
      <c r="CT250" s="121"/>
      <c r="CU250" s="121"/>
      <c r="CV250" s="121"/>
      <c r="CW250" s="121"/>
      <c r="CX250" s="121"/>
      <c r="CY250" s="121"/>
      <c r="CZ250" s="121"/>
      <c r="DA250" s="121"/>
      <c r="DB250" s="121"/>
      <c r="DC250" s="121"/>
      <c r="DD250" s="121"/>
      <c r="DE250" s="121"/>
      <c r="DF250" s="121"/>
      <c r="DG250" s="121"/>
      <c r="DH250" s="121"/>
      <c r="DI250" s="121"/>
      <c r="DJ250" s="121"/>
      <c r="DK250" s="121"/>
      <c r="DL250" s="121"/>
      <c r="DM250" s="121"/>
      <c r="DN250" s="121"/>
      <c r="DO250" s="121"/>
      <c r="DP250" s="121"/>
      <c r="DQ250" s="121"/>
      <c r="DR250" s="121"/>
      <c r="DS250" s="121"/>
      <c r="DT250" s="121"/>
      <c r="DU250" s="121"/>
      <c r="DV250" s="121"/>
      <c r="DW250" s="121"/>
      <c r="DX250" s="121"/>
      <c r="DY250" s="121"/>
      <c r="DZ250" s="121"/>
      <c r="EA250" s="121"/>
      <c r="EB250" s="121"/>
      <c r="EC250" s="121"/>
      <c r="ED250" s="121"/>
      <c r="EE250" s="121"/>
      <c r="EF250" s="121"/>
      <c r="EG250" s="121"/>
    </row>
    <row r="251" spans="1:137" ht="12.75" customHeight="1">
      <c r="A251" s="21"/>
      <c r="B251" s="121"/>
      <c r="C251" s="121"/>
      <c r="D251" s="237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1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1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1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1"/>
      <c r="CF251" s="121"/>
      <c r="CG251" s="121"/>
      <c r="CH251" s="121"/>
      <c r="CI251" s="121"/>
      <c r="CJ251" s="121"/>
      <c r="CK251" s="121"/>
      <c r="CL251" s="121"/>
      <c r="CM251" s="121"/>
      <c r="CN251" s="121"/>
      <c r="CO251" s="121"/>
      <c r="CP251" s="121"/>
      <c r="CQ251" s="121"/>
      <c r="CR251" s="121"/>
      <c r="CS251" s="121"/>
      <c r="CT251" s="121"/>
      <c r="CU251" s="121"/>
      <c r="CV251" s="121"/>
      <c r="CW251" s="121"/>
      <c r="CX251" s="121"/>
      <c r="CY251" s="121"/>
      <c r="CZ251" s="121"/>
      <c r="DA251" s="121"/>
      <c r="DB251" s="121"/>
      <c r="DC251" s="121"/>
      <c r="DD251" s="121"/>
      <c r="DE251" s="121"/>
      <c r="DF251" s="121"/>
      <c r="DG251" s="121"/>
      <c r="DH251" s="121"/>
      <c r="DI251" s="121"/>
      <c r="DJ251" s="121"/>
      <c r="DK251" s="121"/>
      <c r="DL251" s="121"/>
      <c r="DM251" s="121"/>
      <c r="DN251" s="121"/>
      <c r="DO251" s="121"/>
      <c r="DP251" s="121"/>
      <c r="DQ251" s="121"/>
      <c r="DR251" s="121"/>
      <c r="DS251" s="121"/>
      <c r="DT251" s="121"/>
      <c r="DU251" s="121"/>
      <c r="DV251" s="121"/>
      <c r="DW251" s="121"/>
      <c r="DX251" s="121"/>
      <c r="DY251" s="121"/>
      <c r="DZ251" s="121"/>
      <c r="EA251" s="121"/>
      <c r="EB251" s="121"/>
      <c r="EC251" s="121"/>
      <c r="ED251" s="121"/>
      <c r="EE251" s="121"/>
      <c r="EF251" s="121"/>
      <c r="EG251" s="121"/>
    </row>
    <row r="252" spans="1:137" ht="12.75" customHeight="1">
      <c r="A252" s="21"/>
      <c r="B252" s="121"/>
      <c r="C252" s="121"/>
      <c r="D252" s="237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1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1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1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1"/>
      <c r="CF252" s="121"/>
      <c r="CG252" s="121"/>
      <c r="CH252" s="121"/>
      <c r="CI252" s="121"/>
      <c r="CJ252" s="121"/>
      <c r="CK252" s="121"/>
      <c r="CL252" s="121"/>
      <c r="CM252" s="121"/>
      <c r="CN252" s="121"/>
      <c r="CO252" s="121"/>
      <c r="CP252" s="121"/>
      <c r="CQ252" s="121"/>
      <c r="CR252" s="121"/>
      <c r="CS252" s="121"/>
      <c r="CT252" s="121"/>
      <c r="CU252" s="121"/>
      <c r="CV252" s="121"/>
      <c r="CW252" s="121"/>
      <c r="CX252" s="121"/>
      <c r="CY252" s="121"/>
      <c r="CZ252" s="121"/>
      <c r="DA252" s="121"/>
      <c r="DB252" s="121"/>
      <c r="DC252" s="121"/>
      <c r="DD252" s="121"/>
      <c r="DE252" s="121"/>
      <c r="DF252" s="121"/>
      <c r="DG252" s="121"/>
      <c r="DH252" s="121"/>
      <c r="DI252" s="121"/>
      <c r="DJ252" s="121"/>
      <c r="DK252" s="121"/>
      <c r="DL252" s="121"/>
      <c r="DM252" s="121"/>
      <c r="DN252" s="121"/>
      <c r="DO252" s="121"/>
      <c r="DP252" s="121"/>
      <c r="DQ252" s="121"/>
      <c r="DR252" s="121"/>
      <c r="DS252" s="121"/>
      <c r="DT252" s="121"/>
      <c r="DU252" s="121"/>
      <c r="DV252" s="121"/>
      <c r="DW252" s="121"/>
      <c r="DX252" s="121"/>
      <c r="DY252" s="121"/>
      <c r="DZ252" s="121"/>
      <c r="EA252" s="121"/>
      <c r="EB252" s="121"/>
      <c r="EC252" s="121"/>
      <c r="ED252" s="121"/>
      <c r="EE252" s="121"/>
      <c r="EF252" s="121"/>
      <c r="EG252" s="121"/>
    </row>
    <row r="253" spans="1:137" ht="12.75" customHeight="1">
      <c r="A253" s="21"/>
      <c r="B253" s="121"/>
      <c r="C253" s="121"/>
      <c r="D253" s="237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1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1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1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1"/>
      <c r="CF253" s="121"/>
      <c r="CG253" s="121"/>
      <c r="CH253" s="121"/>
      <c r="CI253" s="121"/>
      <c r="CJ253" s="121"/>
      <c r="CK253" s="121"/>
      <c r="CL253" s="121"/>
      <c r="CM253" s="121"/>
      <c r="CN253" s="121"/>
      <c r="CO253" s="121"/>
      <c r="CP253" s="121"/>
      <c r="CQ253" s="121"/>
      <c r="CR253" s="121"/>
      <c r="CS253" s="121"/>
      <c r="CT253" s="121"/>
      <c r="CU253" s="121"/>
      <c r="CV253" s="121"/>
      <c r="CW253" s="121"/>
      <c r="CX253" s="121"/>
      <c r="CY253" s="121"/>
      <c r="CZ253" s="121"/>
      <c r="DA253" s="121"/>
      <c r="DB253" s="121"/>
      <c r="DC253" s="121"/>
      <c r="DD253" s="121"/>
      <c r="DE253" s="121"/>
      <c r="DF253" s="121"/>
      <c r="DG253" s="121"/>
      <c r="DH253" s="121"/>
      <c r="DI253" s="121"/>
      <c r="DJ253" s="121"/>
      <c r="DK253" s="121"/>
      <c r="DL253" s="121"/>
      <c r="DM253" s="121"/>
      <c r="DN253" s="121"/>
      <c r="DO253" s="121"/>
      <c r="DP253" s="121"/>
      <c r="DQ253" s="121"/>
      <c r="DR253" s="121"/>
      <c r="DS253" s="121"/>
      <c r="DT253" s="121"/>
      <c r="DU253" s="121"/>
      <c r="DV253" s="121"/>
      <c r="DW253" s="121"/>
      <c r="DX253" s="121"/>
      <c r="DY253" s="121"/>
      <c r="DZ253" s="121"/>
      <c r="EA253" s="121"/>
      <c r="EB253" s="121"/>
      <c r="EC253" s="121"/>
      <c r="ED253" s="121"/>
      <c r="EE253" s="121"/>
      <c r="EF253" s="121"/>
      <c r="EG253" s="121"/>
    </row>
    <row r="254" spans="1:137" ht="12.75" customHeight="1">
      <c r="A254" s="21"/>
      <c r="B254" s="121"/>
      <c r="C254" s="121"/>
      <c r="D254" s="237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1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1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1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1"/>
      <c r="CF254" s="121"/>
      <c r="CG254" s="121"/>
      <c r="CH254" s="121"/>
      <c r="CI254" s="121"/>
      <c r="CJ254" s="121"/>
      <c r="CK254" s="121"/>
      <c r="CL254" s="121"/>
      <c r="CM254" s="121"/>
      <c r="CN254" s="121"/>
      <c r="CO254" s="121"/>
      <c r="CP254" s="121"/>
      <c r="CQ254" s="121"/>
      <c r="CR254" s="121"/>
      <c r="CS254" s="121"/>
      <c r="CT254" s="121"/>
      <c r="CU254" s="121"/>
      <c r="CV254" s="121"/>
      <c r="CW254" s="121"/>
      <c r="CX254" s="121"/>
      <c r="CY254" s="121"/>
      <c r="CZ254" s="121"/>
      <c r="DA254" s="121"/>
      <c r="DB254" s="121"/>
      <c r="DC254" s="121"/>
      <c r="DD254" s="121"/>
      <c r="DE254" s="121"/>
      <c r="DF254" s="121"/>
      <c r="DG254" s="121"/>
      <c r="DH254" s="121"/>
      <c r="DI254" s="121"/>
      <c r="DJ254" s="121"/>
      <c r="DK254" s="121"/>
      <c r="DL254" s="121"/>
      <c r="DM254" s="121"/>
      <c r="DN254" s="121"/>
      <c r="DO254" s="121"/>
      <c r="DP254" s="121"/>
      <c r="DQ254" s="121"/>
      <c r="DR254" s="121"/>
      <c r="DS254" s="121"/>
      <c r="DT254" s="121"/>
      <c r="DU254" s="121"/>
      <c r="DV254" s="121"/>
      <c r="DW254" s="121"/>
      <c r="DX254" s="121"/>
      <c r="DY254" s="121"/>
      <c r="DZ254" s="121"/>
      <c r="EA254" s="121"/>
      <c r="EB254" s="121"/>
      <c r="EC254" s="121"/>
      <c r="ED254" s="121"/>
      <c r="EE254" s="121"/>
      <c r="EF254" s="121"/>
      <c r="EG254" s="121"/>
    </row>
    <row r="255" spans="1:137" ht="12.75" customHeight="1">
      <c r="A255" s="21"/>
      <c r="B255" s="121"/>
      <c r="C255" s="121"/>
      <c r="D255" s="237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1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1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1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1"/>
      <c r="CF255" s="121"/>
      <c r="CG255" s="121"/>
      <c r="CH255" s="121"/>
      <c r="CI255" s="121"/>
      <c r="CJ255" s="121"/>
      <c r="CK255" s="121"/>
      <c r="CL255" s="121"/>
      <c r="CM255" s="121"/>
      <c r="CN255" s="121"/>
      <c r="CO255" s="121"/>
      <c r="CP255" s="121"/>
      <c r="CQ255" s="121"/>
      <c r="CR255" s="121"/>
      <c r="CS255" s="121"/>
      <c r="CT255" s="121"/>
      <c r="CU255" s="121"/>
      <c r="CV255" s="121"/>
      <c r="CW255" s="121"/>
      <c r="CX255" s="121"/>
      <c r="CY255" s="121"/>
      <c r="CZ255" s="121"/>
      <c r="DA255" s="121"/>
      <c r="DB255" s="121"/>
      <c r="DC255" s="121"/>
      <c r="DD255" s="121"/>
      <c r="DE255" s="121"/>
      <c r="DF255" s="121"/>
      <c r="DG255" s="121"/>
      <c r="DH255" s="121"/>
      <c r="DI255" s="121"/>
      <c r="DJ255" s="121"/>
      <c r="DK255" s="121"/>
      <c r="DL255" s="121"/>
      <c r="DM255" s="121"/>
      <c r="DN255" s="121"/>
      <c r="DO255" s="121"/>
      <c r="DP255" s="121"/>
      <c r="DQ255" s="121"/>
      <c r="DR255" s="121"/>
      <c r="DS255" s="121"/>
      <c r="DT255" s="121"/>
      <c r="DU255" s="121"/>
      <c r="DV255" s="121"/>
      <c r="DW255" s="121"/>
      <c r="DX255" s="121"/>
      <c r="DY255" s="121"/>
      <c r="DZ255" s="121"/>
      <c r="EA255" s="121"/>
      <c r="EB255" s="121"/>
      <c r="EC255" s="121"/>
      <c r="ED255" s="121"/>
      <c r="EE255" s="121"/>
      <c r="EF255" s="121"/>
      <c r="EG255" s="121"/>
    </row>
    <row r="256" spans="1:137" ht="12.75" customHeight="1">
      <c r="A256" s="21"/>
      <c r="B256" s="121"/>
      <c r="C256" s="121"/>
      <c r="D256" s="237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1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1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1"/>
      <c r="CF256" s="121"/>
      <c r="CG256" s="121"/>
      <c r="CH256" s="121"/>
      <c r="CI256" s="121"/>
      <c r="CJ256" s="121"/>
      <c r="CK256" s="121"/>
      <c r="CL256" s="121"/>
      <c r="CM256" s="121"/>
      <c r="CN256" s="121"/>
      <c r="CO256" s="121"/>
      <c r="CP256" s="121"/>
      <c r="CQ256" s="121"/>
      <c r="CR256" s="121"/>
      <c r="CS256" s="121"/>
      <c r="CT256" s="121"/>
      <c r="CU256" s="121"/>
      <c r="CV256" s="121"/>
      <c r="CW256" s="121"/>
      <c r="CX256" s="121"/>
      <c r="CY256" s="121"/>
      <c r="CZ256" s="121"/>
      <c r="DA256" s="121"/>
      <c r="DB256" s="121"/>
      <c r="DC256" s="121"/>
      <c r="DD256" s="121"/>
      <c r="DE256" s="121"/>
      <c r="DF256" s="121"/>
      <c r="DG256" s="121"/>
      <c r="DH256" s="121"/>
      <c r="DI256" s="121"/>
      <c r="DJ256" s="121"/>
      <c r="DK256" s="121"/>
      <c r="DL256" s="121"/>
      <c r="DM256" s="121"/>
      <c r="DN256" s="121"/>
      <c r="DO256" s="121"/>
      <c r="DP256" s="121"/>
      <c r="DQ256" s="121"/>
      <c r="DR256" s="121"/>
      <c r="DS256" s="121"/>
      <c r="DT256" s="121"/>
      <c r="DU256" s="121"/>
      <c r="DV256" s="121"/>
      <c r="DW256" s="121"/>
      <c r="DX256" s="121"/>
      <c r="DY256" s="121"/>
      <c r="DZ256" s="121"/>
      <c r="EA256" s="121"/>
      <c r="EB256" s="121"/>
      <c r="EC256" s="121"/>
      <c r="ED256" s="121"/>
      <c r="EE256" s="121"/>
      <c r="EF256" s="121"/>
      <c r="EG256" s="121"/>
    </row>
    <row r="257" spans="1:137" ht="12.75" customHeight="1">
      <c r="A257" s="21"/>
      <c r="B257" s="121"/>
      <c r="C257" s="121"/>
      <c r="D257" s="237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1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1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1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1"/>
      <c r="CF257" s="121"/>
      <c r="CG257" s="121"/>
      <c r="CH257" s="121"/>
      <c r="CI257" s="121"/>
      <c r="CJ257" s="121"/>
      <c r="CK257" s="121"/>
      <c r="CL257" s="121"/>
      <c r="CM257" s="121"/>
      <c r="CN257" s="121"/>
      <c r="CO257" s="121"/>
      <c r="CP257" s="121"/>
      <c r="CQ257" s="121"/>
      <c r="CR257" s="121"/>
      <c r="CS257" s="121"/>
      <c r="CT257" s="121"/>
      <c r="CU257" s="121"/>
      <c r="CV257" s="121"/>
      <c r="CW257" s="121"/>
      <c r="CX257" s="121"/>
      <c r="CY257" s="121"/>
      <c r="CZ257" s="121"/>
      <c r="DA257" s="121"/>
      <c r="DB257" s="121"/>
      <c r="DC257" s="121"/>
      <c r="DD257" s="121"/>
      <c r="DE257" s="121"/>
      <c r="DF257" s="121"/>
      <c r="DG257" s="121"/>
      <c r="DH257" s="121"/>
      <c r="DI257" s="121"/>
      <c r="DJ257" s="121"/>
      <c r="DK257" s="121"/>
      <c r="DL257" s="121"/>
      <c r="DM257" s="121"/>
      <c r="DN257" s="121"/>
      <c r="DO257" s="121"/>
      <c r="DP257" s="121"/>
      <c r="DQ257" s="121"/>
      <c r="DR257" s="121"/>
      <c r="DS257" s="121"/>
      <c r="DT257" s="121"/>
      <c r="DU257" s="121"/>
      <c r="DV257" s="121"/>
      <c r="DW257" s="121"/>
      <c r="DX257" s="121"/>
      <c r="DY257" s="121"/>
      <c r="DZ257" s="121"/>
      <c r="EA257" s="121"/>
      <c r="EB257" s="121"/>
      <c r="EC257" s="121"/>
      <c r="ED257" s="121"/>
      <c r="EE257" s="121"/>
      <c r="EF257" s="121"/>
      <c r="EG257" s="121"/>
    </row>
    <row r="258" spans="1:137" ht="12.75" customHeight="1">
      <c r="A258" s="21"/>
      <c r="B258" s="121"/>
      <c r="C258" s="121"/>
      <c r="D258" s="237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1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1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1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1"/>
      <c r="CF258" s="121"/>
      <c r="CG258" s="121"/>
      <c r="CH258" s="121"/>
      <c r="CI258" s="121"/>
      <c r="CJ258" s="121"/>
      <c r="CK258" s="121"/>
      <c r="CL258" s="121"/>
      <c r="CM258" s="121"/>
      <c r="CN258" s="121"/>
      <c r="CO258" s="121"/>
      <c r="CP258" s="121"/>
      <c r="CQ258" s="121"/>
      <c r="CR258" s="121"/>
      <c r="CS258" s="121"/>
      <c r="CT258" s="121"/>
      <c r="CU258" s="121"/>
      <c r="CV258" s="121"/>
      <c r="CW258" s="121"/>
      <c r="CX258" s="121"/>
      <c r="CY258" s="121"/>
      <c r="CZ258" s="121"/>
      <c r="DA258" s="121"/>
      <c r="DB258" s="121"/>
      <c r="DC258" s="121"/>
      <c r="DD258" s="121"/>
      <c r="DE258" s="121"/>
      <c r="DF258" s="121"/>
      <c r="DG258" s="121"/>
      <c r="DH258" s="121"/>
      <c r="DI258" s="121"/>
      <c r="DJ258" s="121"/>
      <c r="DK258" s="121"/>
      <c r="DL258" s="121"/>
      <c r="DM258" s="121"/>
      <c r="DN258" s="121"/>
      <c r="DO258" s="121"/>
      <c r="DP258" s="121"/>
      <c r="DQ258" s="121"/>
      <c r="DR258" s="121"/>
      <c r="DS258" s="121"/>
      <c r="DT258" s="121"/>
      <c r="DU258" s="121"/>
      <c r="DV258" s="121"/>
      <c r="DW258" s="121"/>
      <c r="DX258" s="121"/>
      <c r="DY258" s="121"/>
      <c r="DZ258" s="121"/>
      <c r="EA258" s="121"/>
      <c r="EB258" s="121"/>
      <c r="EC258" s="121"/>
      <c r="ED258" s="121"/>
      <c r="EE258" s="121"/>
      <c r="EF258" s="121"/>
      <c r="EG258" s="121"/>
    </row>
    <row r="259" spans="1:137" ht="12.75" customHeight="1">
      <c r="A259" s="21"/>
      <c r="B259" s="121"/>
      <c r="C259" s="121"/>
      <c r="D259" s="237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1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1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1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1"/>
      <c r="CF259" s="121"/>
      <c r="CG259" s="121"/>
      <c r="CH259" s="121"/>
      <c r="CI259" s="121"/>
      <c r="CJ259" s="121"/>
      <c r="CK259" s="121"/>
      <c r="CL259" s="121"/>
      <c r="CM259" s="121"/>
      <c r="CN259" s="121"/>
      <c r="CO259" s="121"/>
      <c r="CP259" s="121"/>
      <c r="CQ259" s="121"/>
      <c r="CR259" s="121"/>
      <c r="CS259" s="121"/>
      <c r="CT259" s="121"/>
      <c r="CU259" s="121"/>
      <c r="CV259" s="121"/>
      <c r="CW259" s="121"/>
      <c r="CX259" s="121"/>
      <c r="CY259" s="121"/>
      <c r="CZ259" s="121"/>
      <c r="DA259" s="121"/>
      <c r="DB259" s="121"/>
      <c r="DC259" s="121"/>
      <c r="DD259" s="121"/>
      <c r="DE259" s="121"/>
      <c r="DF259" s="121"/>
      <c r="DG259" s="121"/>
      <c r="DH259" s="121"/>
      <c r="DI259" s="121"/>
      <c r="DJ259" s="121"/>
      <c r="DK259" s="121"/>
      <c r="DL259" s="121"/>
      <c r="DM259" s="121"/>
      <c r="DN259" s="121"/>
      <c r="DO259" s="121"/>
      <c r="DP259" s="121"/>
      <c r="DQ259" s="121"/>
      <c r="DR259" s="121"/>
      <c r="DS259" s="121"/>
      <c r="DT259" s="121"/>
      <c r="DU259" s="121"/>
      <c r="DV259" s="121"/>
      <c r="DW259" s="121"/>
      <c r="DX259" s="121"/>
      <c r="DY259" s="121"/>
      <c r="DZ259" s="121"/>
      <c r="EA259" s="121"/>
      <c r="EB259" s="121"/>
      <c r="EC259" s="121"/>
      <c r="ED259" s="121"/>
      <c r="EE259" s="121"/>
      <c r="EF259" s="121"/>
      <c r="EG259" s="121"/>
    </row>
    <row r="260" spans="1:137" ht="12.75" customHeight="1">
      <c r="A260" s="21"/>
      <c r="B260" s="121"/>
      <c r="C260" s="121"/>
      <c r="D260" s="237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1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1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1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1"/>
      <c r="CF260" s="121"/>
      <c r="CG260" s="121"/>
      <c r="CH260" s="121"/>
      <c r="CI260" s="121"/>
      <c r="CJ260" s="121"/>
      <c r="CK260" s="121"/>
      <c r="CL260" s="121"/>
      <c r="CM260" s="121"/>
      <c r="CN260" s="121"/>
      <c r="CO260" s="121"/>
      <c r="CP260" s="121"/>
      <c r="CQ260" s="121"/>
      <c r="CR260" s="121"/>
      <c r="CS260" s="121"/>
      <c r="CT260" s="121"/>
      <c r="CU260" s="121"/>
      <c r="CV260" s="121"/>
      <c r="CW260" s="121"/>
      <c r="CX260" s="121"/>
      <c r="CY260" s="121"/>
      <c r="CZ260" s="121"/>
      <c r="DA260" s="121"/>
      <c r="DB260" s="121"/>
      <c r="DC260" s="121"/>
      <c r="DD260" s="121"/>
      <c r="DE260" s="121"/>
      <c r="DF260" s="121"/>
      <c r="DG260" s="121"/>
      <c r="DH260" s="121"/>
      <c r="DI260" s="121"/>
      <c r="DJ260" s="121"/>
      <c r="DK260" s="121"/>
      <c r="DL260" s="121"/>
      <c r="DM260" s="121"/>
      <c r="DN260" s="121"/>
      <c r="DO260" s="121"/>
      <c r="DP260" s="121"/>
      <c r="DQ260" s="121"/>
      <c r="DR260" s="121"/>
      <c r="DS260" s="121"/>
      <c r="DT260" s="121"/>
      <c r="DU260" s="121"/>
      <c r="DV260" s="121"/>
      <c r="DW260" s="121"/>
      <c r="DX260" s="121"/>
      <c r="DY260" s="121"/>
      <c r="DZ260" s="121"/>
      <c r="EA260" s="121"/>
      <c r="EB260" s="121"/>
      <c r="EC260" s="121"/>
      <c r="ED260" s="121"/>
      <c r="EE260" s="121"/>
      <c r="EF260" s="121"/>
      <c r="EG260" s="121"/>
    </row>
    <row r="261" spans="1:137" ht="12.75" customHeight="1">
      <c r="A261" s="21"/>
      <c r="B261" s="121"/>
      <c r="C261" s="121"/>
      <c r="D261" s="237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1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1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1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1"/>
      <c r="CF261" s="121"/>
      <c r="CG261" s="121"/>
      <c r="CH261" s="121"/>
      <c r="CI261" s="121"/>
      <c r="CJ261" s="121"/>
      <c r="CK261" s="121"/>
      <c r="CL261" s="121"/>
      <c r="CM261" s="121"/>
      <c r="CN261" s="121"/>
      <c r="CO261" s="121"/>
      <c r="CP261" s="121"/>
      <c r="CQ261" s="121"/>
      <c r="CR261" s="121"/>
      <c r="CS261" s="121"/>
      <c r="CT261" s="121"/>
      <c r="CU261" s="121"/>
      <c r="CV261" s="121"/>
      <c r="CW261" s="121"/>
      <c r="CX261" s="121"/>
      <c r="CY261" s="121"/>
      <c r="CZ261" s="121"/>
      <c r="DA261" s="121"/>
      <c r="DB261" s="121"/>
      <c r="DC261" s="121"/>
      <c r="DD261" s="121"/>
      <c r="DE261" s="121"/>
      <c r="DF261" s="121"/>
      <c r="DG261" s="121"/>
      <c r="DH261" s="121"/>
      <c r="DI261" s="121"/>
      <c r="DJ261" s="121"/>
      <c r="DK261" s="121"/>
      <c r="DL261" s="121"/>
      <c r="DM261" s="121"/>
      <c r="DN261" s="121"/>
      <c r="DO261" s="121"/>
      <c r="DP261" s="121"/>
      <c r="DQ261" s="121"/>
      <c r="DR261" s="121"/>
      <c r="DS261" s="121"/>
      <c r="DT261" s="121"/>
      <c r="DU261" s="121"/>
      <c r="DV261" s="121"/>
      <c r="DW261" s="121"/>
      <c r="DX261" s="121"/>
      <c r="DY261" s="121"/>
      <c r="DZ261" s="121"/>
      <c r="EA261" s="121"/>
      <c r="EB261" s="121"/>
      <c r="EC261" s="121"/>
      <c r="ED261" s="121"/>
      <c r="EE261" s="121"/>
      <c r="EF261" s="121"/>
      <c r="EG261" s="121"/>
    </row>
    <row r="262" spans="1:137" ht="12.75" customHeight="1">
      <c r="A262" s="21"/>
      <c r="B262" s="121"/>
      <c r="C262" s="121"/>
      <c r="D262" s="237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1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1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1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1"/>
      <c r="CF262" s="121"/>
      <c r="CG262" s="121"/>
      <c r="CH262" s="121"/>
      <c r="CI262" s="121"/>
      <c r="CJ262" s="121"/>
      <c r="CK262" s="121"/>
      <c r="CL262" s="121"/>
      <c r="CM262" s="121"/>
      <c r="CN262" s="121"/>
      <c r="CO262" s="121"/>
      <c r="CP262" s="121"/>
      <c r="CQ262" s="121"/>
      <c r="CR262" s="121"/>
      <c r="CS262" s="121"/>
      <c r="CT262" s="121"/>
      <c r="CU262" s="121"/>
      <c r="CV262" s="121"/>
      <c r="CW262" s="121"/>
      <c r="CX262" s="121"/>
      <c r="CY262" s="121"/>
      <c r="CZ262" s="121"/>
      <c r="DA262" s="121"/>
      <c r="DB262" s="121"/>
      <c r="DC262" s="121"/>
      <c r="DD262" s="121"/>
      <c r="DE262" s="121"/>
      <c r="DF262" s="121"/>
      <c r="DG262" s="121"/>
      <c r="DH262" s="121"/>
      <c r="DI262" s="121"/>
      <c r="DJ262" s="121"/>
      <c r="DK262" s="121"/>
      <c r="DL262" s="121"/>
      <c r="DM262" s="121"/>
      <c r="DN262" s="121"/>
      <c r="DO262" s="121"/>
      <c r="DP262" s="121"/>
      <c r="DQ262" s="121"/>
      <c r="DR262" s="121"/>
      <c r="DS262" s="121"/>
      <c r="DT262" s="121"/>
      <c r="DU262" s="121"/>
      <c r="DV262" s="121"/>
      <c r="DW262" s="121"/>
      <c r="DX262" s="121"/>
      <c r="DY262" s="121"/>
      <c r="DZ262" s="121"/>
      <c r="EA262" s="121"/>
      <c r="EB262" s="121"/>
      <c r="EC262" s="121"/>
      <c r="ED262" s="121"/>
      <c r="EE262" s="121"/>
      <c r="EF262" s="121"/>
      <c r="EG262" s="121"/>
    </row>
    <row r="263" spans="1:137" ht="12.75" customHeight="1">
      <c r="A263" s="21"/>
      <c r="B263" s="121"/>
      <c r="C263" s="121"/>
      <c r="D263" s="237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1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1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1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1"/>
      <c r="CF263" s="121"/>
      <c r="CG263" s="121"/>
      <c r="CH263" s="121"/>
      <c r="CI263" s="121"/>
      <c r="CJ263" s="121"/>
      <c r="CK263" s="121"/>
      <c r="CL263" s="121"/>
      <c r="CM263" s="121"/>
      <c r="CN263" s="121"/>
      <c r="CO263" s="121"/>
      <c r="CP263" s="121"/>
      <c r="CQ263" s="121"/>
      <c r="CR263" s="121"/>
      <c r="CS263" s="121"/>
      <c r="CT263" s="121"/>
      <c r="CU263" s="121"/>
      <c r="CV263" s="121"/>
      <c r="CW263" s="121"/>
      <c r="CX263" s="121"/>
      <c r="CY263" s="121"/>
      <c r="CZ263" s="121"/>
      <c r="DA263" s="121"/>
      <c r="DB263" s="121"/>
      <c r="DC263" s="121"/>
      <c r="DD263" s="121"/>
      <c r="DE263" s="121"/>
      <c r="DF263" s="121"/>
      <c r="DG263" s="121"/>
      <c r="DH263" s="121"/>
      <c r="DI263" s="121"/>
      <c r="DJ263" s="121"/>
      <c r="DK263" s="121"/>
      <c r="DL263" s="121"/>
      <c r="DM263" s="121"/>
      <c r="DN263" s="121"/>
      <c r="DO263" s="121"/>
      <c r="DP263" s="121"/>
      <c r="DQ263" s="121"/>
      <c r="DR263" s="121"/>
      <c r="DS263" s="121"/>
      <c r="DT263" s="121"/>
      <c r="DU263" s="121"/>
      <c r="DV263" s="121"/>
      <c r="DW263" s="121"/>
      <c r="DX263" s="121"/>
      <c r="DY263" s="121"/>
      <c r="DZ263" s="121"/>
      <c r="EA263" s="121"/>
      <c r="EB263" s="121"/>
      <c r="EC263" s="121"/>
      <c r="ED263" s="121"/>
      <c r="EE263" s="121"/>
      <c r="EF263" s="121"/>
      <c r="EG263" s="121"/>
    </row>
    <row r="264" spans="1:137" ht="12.75" customHeight="1">
      <c r="A264" s="21"/>
      <c r="B264" s="121"/>
      <c r="C264" s="121"/>
      <c r="D264" s="237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1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1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1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1"/>
      <c r="CF264" s="121"/>
      <c r="CG264" s="121"/>
      <c r="CH264" s="121"/>
      <c r="CI264" s="121"/>
      <c r="CJ264" s="121"/>
      <c r="CK264" s="121"/>
      <c r="CL264" s="121"/>
      <c r="CM264" s="121"/>
      <c r="CN264" s="121"/>
      <c r="CO264" s="121"/>
      <c r="CP264" s="121"/>
      <c r="CQ264" s="121"/>
      <c r="CR264" s="121"/>
      <c r="CS264" s="121"/>
      <c r="CT264" s="121"/>
      <c r="CU264" s="121"/>
      <c r="CV264" s="121"/>
      <c r="CW264" s="121"/>
      <c r="CX264" s="121"/>
      <c r="CY264" s="121"/>
      <c r="CZ264" s="121"/>
      <c r="DA264" s="121"/>
      <c r="DB264" s="121"/>
      <c r="DC264" s="121"/>
      <c r="DD264" s="121"/>
      <c r="DE264" s="121"/>
      <c r="DF264" s="121"/>
      <c r="DG264" s="121"/>
      <c r="DH264" s="121"/>
      <c r="DI264" s="121"/>
      <c r="DJ264" s="121"/>
      <c r="DK264" s="121"/>
      <c r="DL264" s="121"/>
      <c r="DM264" s="121"/>
      <c r="DN264" s="121"/>
      <c r="DO264" s="121"/>
      <c r="DP264" s="121"/>
      <c r="DQ264" s="121"/>
      <c r="DR264" s="121"/>
      <c r="DS264" s="121"/>
      <c r="DT264" s="121"/>
      <c r="DU264" s="121"/>
      <c r="DV264" s="121"/>
      <c r="DW264" s="121"/>
      <c r="DX264" s="121"/>
      <c r="DY264" s="121"/>
      <c r="DZ264" s="121"/>
      <c r="EA264" s="121"/>
      <c r="EB264" s="121"/>
      <c r="EC264" s="121"/>
      <c r="ED264" s="121"/>
      <c r="EE264" s="121"/>
      <c r="EF264" s="121"/>
      <c r="EG264" s="121"/>
    </row>
    <row r="265" spans="1:137" ht="15.75" customHeight="1">
      <c r="A265" s="21"/>
      <c r="B265" s="21"/>
      <c r="C265" s="21"/>
      <c r="D265" s="79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  <c r="AT265" s="21"/>
      <c r="AU265" s="21"/>
      <c r="AV265" s="21"/>
      <c r="AW265" s="21"/>
      <c r="AX265" s="21"/>
      <c r="AY265" s="21"/>
      <c r="AZ265" s="21"/>
      <c r="BA265" s="21"/>
      <c r="BB265" s="21"/>
      <c r="BC265" s="21"/>
      <c r="BD265" s="21"/>
      <c r="BE265" s="21"/>
      <c r="BF265" s="21"/>
      <c r="BG265" s="21"/>
      <c r="BH265" s="21"/>
      <c r="BI265" s="21"/>
      <c r="BJ265" s="21"/>
      <c r="BK265" s="21"/>
      <c r="BL265" s="21"/>
      <c r="BM265" s="21"/>
      <c r="BN265" s="21"/>
      <c r="BO265" s="21"/>
      <c r="BP265" s="21"/>
      <c r="BQ265" s="21"/>
      <c r="BR265" s="21"/>
      <c r="BS265" s="21"/>
      <c r="BT265" s="21"/>
      <c r="BU265" s="21"/>
      <c r="BV265" s="21"/>
      <c r="BW265" s="21"/>
      <c r="BX265" s="21"/>
      <c r="BY265" s="21"/>
      <c r="BZ265" s="21"/>
      <c r="CA265" s="21"/>
      <c r="CB265" s="21"/>
      <c r="CC265" s="21"/>
      <c r="CD265" s="21"/>
      <c r="CE265" s="21"/>
      <c r="CF265" s="21"/>
      <c r="CG265" s="21"/>
      <c r="CH265" s="21"/>
      <c r="CI265" s="21"/>
      <c r="CJ265" s="21"/>
      <c r="CK265" s="21"/>
      <c r="CL265" s="21"/>
      <c r="CM265" s="21"/>
      <c r="CN265" s="21"/>
      <c r="CO265" s="21"/>
      <c r="CP265" s="21"/>
      <c r="CQ265" s="21"/>
      <c r="CR265" s="21"/>
      <c r="CS265" s="21"/>
      <c r="CT265" s="21"/>
      <c r="CU265" s="21"/>
      <c r="CV265" s="21"/>
      <c r="CW265" s="21"/>
      <c r="CX265" s="21"/>
      <c r="CY265" s="21"/>
      <c r="CZ265" s="21"/>
      <c r="DA265" s="21"/>
      <c r="DB265" s="21"/>
      <c r="DC265" s="21"/>
      <c r="DD265" s="21"/>
      <c r="DE265" s="21"/>
      <c r="DF265" s="21"/>
      <c r="DG265" s="21"/>
      <c r="DH265" s="21"/>
      <c r="DI265" s="21"/>
      <c r="DJ265" s="21"/>
      <c r="DK265" s="21"/>
      <c r="DL265" s="21"/>
      <c r="DM265" s="21"/>
      <c r="DN265" s="21"/>
      <c r="DO265" s="21"/>
      <c r="DP265" s="21"/>
      <c r="DQ265" s="21"/>
      <c r="DR265" s="21"/>
      <c r="DS265" s="21"/>
      <c r="DT265" s="21"/>
      <c r="DU265" s="21"/>
      <c r="DV265" s="21"/>
      <c r="DW265" s="21"/>
      <c r="DX265" s="21"/>
      <c r="DY265" s="21"/>
      <c r="DZ265" s="21"/>
      <c r="EA265" s="21"/>
      <c r="EB265" s="21"/>
      <c r="EC265" s="21"/>
      <c r="ED265" s="21"/>
      <c r="EE265" s="21"/>
      <c r="EF265" s="21"/>
      <c r="EG265" s="21"/>
    </row>
    <row r="266" spans="1:137" ht="15.75" customHeight="1">
      <c r="A266" s="21"/>
      <c r="B266" s="21"/>
      <c r="C266" s="21"/>
      <c r="D266" s="79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  <c r="AH266" s="21"/>
      <c r="AI266" s="21"/>
      <c r="AJ266" s="21"/>
      <c r="AK266" s="21"/>
      <c r="AL266" s="21"/>
      <c r="AM266" s="21"/>
      <c r="AN266" s="21"/>
      <c r="AO266" s="21"/>
      <c r="AP266" s="21"/>
      <c r="AQ266" s="21"/>
      <c r="AR266" s="21"/>
      <c r="AS266" s="21"/>
      <c r="AT266" s="21"/>
      <c r="AU266" s="21"/>
      <c r="AV266" s="21"/>
      <c r="AW266" s="21"/>
      <c r="AX266" s="21"/>
      <c r="AY266" s="21"/>
      <c r="AZ266" s="21"/>
      <c r="BA266" s="21"/>
      <c r="BB266" s="21"/>
      <c r="BC266" s="21"/>
      <c r="BD266" s="21"/>
      <c r="BE266" s="21"/>
      <c r="BF266" s="21"/>
      <c r="BG266" s="21"/>
      <c r="BH266" s="21"/>
      <c r="BI266" s="21"/>
      <c r="BJ266" s="21"/>
      <c r="BK266" s="21"/>
      <c r="BL266" s="21"/>
      <c r="BM266" s="21"/>
      <c r="BN266" s="21"/>
      <c r="BO266" s="21"/>
      <c r="BP266" s="21"/>
      <c r="BQ266" s="21"/>
      <c r="BR266" s="21"/>
      <c r="BS266" s="21"/>
      <c r="BT266" s="21"/>
      <c r="BU266" s="21"/>
      <c r="BV266" s="21"/>
      <c r="BW266" s="21"/>
      <c r="BX266" s="21"/>
      <c r="BY266" s="21"/>
      <c r="BZ266" s="21"/>
      <c r="CA266" s="21"/>
      <c r="CB266" s="21"/>
      <c r="CC266" s="21"/>
      <c r="CD266" s="21"/>
      <c r="CE266" s="21"/>
      <c r="CF266" s="21"/>
      <c r="CG266" s="21"/>
      <c r="CH266" s="21"/>
      <c r="CI266" s="21"/>
      <c r="CJ266" s="21"/>
      <c r="CK266" s="21"/>
      <c r="CL266" s="21"/>
      <c r="CM266" s="21"/>
      <c r="CN266" s="21"/>
      <c r="CO266" s="21"/>
      <c r="CP266" s="21"/>
      <c r="CQ266" s="21"/>
      <c r="CR266" s="21"/>
      <c r="CS266" s="21"/>
      <c r="CT266" s="21"/>
      <c r="CU266" s="21"/>
      <c r="CV266" s="21"/>
      <c r="CW266" s="21"/>
      <c r="CX266" s="21"/>
      <c r="CY266" s="21"/>
      <c r="CZ266" s="21"/>
      <c r="DA266" s="21"/>
      <c r="DB266" s="21"/>
      <c r="DC266" s="21"/>
      <c r="DD266" s="21"/>
      <c r="DE266" s="21"/>
      <c r="DF266" s="21"/>
      <c r="DG266" s="21"/>
      <c r="DH266" s="21"/>
      <c r="DI266" s="21"/>
      <c r="DJ266" s="21"/>
      <c r="DK266" s="21"/>
      <c r="DL266" s="21"/>
      <c r="DM266" s="21"/>
      <c r="DN266" s="21"/>
      <c r="DO266" s="21"/>
      <c r="DP266" s="21"/>
      <c r="DQ266" s="21"/>
      <c r="DR266" s="21"/>
      <c r="DS266" s="21"/>
      <c r="DT266" s="21"/>
      <c r="DU266" s="21"/>
      <c r="DV266" s="21"/>
      <c r="DW266" s="21"/>
      <c r="DX266" s="21"/>
      <c r="DY266" s="21"/>
      <c r="DZ266" s="21"/>
      <c r="EA266" s="21"/>
      <c r="EB266" s="21"/>
      <c r="EC266" s="21"/>
      <c r="ED266" s="21"/>
      <c r="EE266" s="21"/>
      <c r="EF266" s="21"/>
      <c r="EG266" s="21"/>
    </row>
    <row r="267" spans="1:137" ht="15.75" customHeight="1">
      <c r="A267" s="21"/>
      <c r="B267" s="21"/>
      <c r="C267" s="21"/>
      <c r="D267" s="79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  <c r="AH267" s="21"/>
      <c r="AI267" s="21"/>
      <c r="AJ267" s="21"/>
      <c r="AK267" s="21"/>
      <c r="AL267" s="21"/>
      <c r="AM267" s="21"/>
      <c r="AN267" s="21"/>
      <c r="AO267" s="21"/>
      <c r="AP267" s="21"/>
      <c r="AQ267" s="21"/>
      <c r="AR267" s="21"/>
      <c r="AS267" s="21"/>
      <c r="AT267" s="21"/>
      <c r="AU267" s="21"/>
      <c r="AV267" s="21"/>
      <c r="AW267" s="21"/>
      <c r="AX267" s="21"/>
      <c r="AY267" s="21"/>
      <c r="AZ267" s="21"/>
      <c r="BA267" s="21"/>
      <c r="BB267" s="21"/>
      <c r="BC267" s="21"/>
      <c r="BD267" s="21"/>
      <c r="BE267" s="21"/>
      <c r="BF267" s="21"/>
      <c r="BG267" s="21"/>
      <c r="BH267" s="21"/>
      <c r="BI267" s="21"/>
      <c r="BJ267" s="21"/>
      <c r="BK267" s="21"/>
      <c r="BL267" s="21"/>
      <c r="BM267" s="21"/>
      <c r="BN267" s="21"/>
      <c r="BO267" s="21"/>
      <c r="BP267" s="21"/>
      <c r="BQ267" s="21"/>
      <c r="BR267" s="21"/>
      <c r="BS267" s="21"/>
      <c r="BT267" s="21"/>
      <c r="BU267" s="21"/>
      <c r="BV267" s="21"/>
      <c r="BW267" s="21"/>
      <c r="BX267" s="21"/>
      <c r="BY267" s="21"/>
      <c r="BZ267" s="21"/>
      <c r="CA267" s="21"/>
      <c r="CB267" s="21"/>
      <c r="CC267" s="21"/>
      <c r="CD267" s="21"/>
      <c r="CE267" s="21"/>
      <c r="CF267" s="21"/>
      <c r="CG267" s="21"/>
      <c r="CH267" s="21"/>
      <c r="CI267" s="21"/>
      <c r="CJ267" s="21"/>
      <c r="CK267" s="21"/>
      <c r="CL267" s="21"/>
      <c r="CM267" s="21"/>
      <c r="CN267" s="21"/>
      <c r="CO267" s="21"/>
      <c r="CP267" s="21"/>
      <c r="CQ267" s="21"/>
      <c r="CR267" s="21"/>
      <c r="CS267" s="21"/>
      <c r="CT267" s="21"/>
      <c r="CU267" s="21"/>
      <c r="CV267" s="21"/>
      <c r="CW267" s="21"/>
      <c r="CX267" s="21"/>
      <c r="CY267" s="21"/>
      <c r="CZ267" s="21"/>
      <c r="DA267" s="21"/>
      <c r="DB267" s="21"/>
      <c r="DC267" s="21"/>
      <c r="DD267" s="21"/>
      <c r="DE267" s="21"/>
      <c r="DF267" s="21"/>
      <c r="DG267" s="21"/>
      <c r="DH267" s="21"/>
      <c r="DI267" s="21"/>
      <c r="DJ267" s="21"/>
      <c r="DK267" s="21"/>
      <c r="DL267" s="21"/>
      <c r="DM267" s="21"/>
      <c r="DN267" s="21"/>
      <c r="DO267" s="21"/>
      <c r="DP267" s="21"/>
      <c r="DQ267" s="21"/>
      <c r="DR267" s="21"/>
      <c r="DS267" s="21"/>
      <c r="DT267" s="21"/>
      <c r="DU267" s="21"/>
      <c r="DV267" s="21"/>
      <c r="DW267" s="21"/>
      <c r="DX267" s="21"/>
      <c r="DY267" s="21"/>
      <c r="DZ267" s="21"/>
      <c r="EA267" s="21"/>
      <c r="EB267" s="21"/>
      <c r="EC267" s="21"/>
      <c r="ED267" s="21"/>
      <c r="EE267" s="21"/>
      <c r="EF267" s="21"/>
      <c r="EG267" s="21"/>
    </row>
    <row r="268" spans="1:137" ht="15.75" customHeight="1">
      <c r="A268" s="21"/>
      <c r="B268" s="21"/>
      <c r="C268" s="21"/>
      <c r="D268" s="79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  <c r="AH268" s="21"/>
      <c r="AI268" s="21"/>
      <c r="AJ268" s="21"/>
      <c r="AK268" s="21"/>
      <c r="AL268" s="21"/>
      <c r="AM268" s="21"/>
      <c r="AN268" s="21"/>
      <c r="AO268" s="21"/>
      <c r="AP268" s="21"/>
      <c r="AQ268" s="21"/>
      <c r="AR268" s="21"/>
      <c r="AS268" s="21"/>
      <c r="AT268" s="21"/>
      <c r="AU268" s="21"/>
      <c r="AV268" s="21"/>
      <c r="AW268" s="21"/>
      <c r="AX268" s="21"/>
      <c r="AY268" s="21"/>
      <c r="AZ268" s="21"/>
      <c r="BA268" s="21"/>
      <c r="BB268" s="21"/>
      <c r="BC268" s="21"/>
      <c r="BD268" s="21"/>
      <c r="BE268" s="21"/>
      <c r="BF268" s="21"/>
      <c r="BG268" s="21"/>
      <c r="BH268" s="21"/>
      <c r="BI268" s="21"/>
      <c r="BJ268" s="21"/>
      <c r="BK268" s="21"/>
      <c r="BL268" s="21"/>
      <c r="BM268" s="21"/>
      <c r="BN268" s="21"/>
      <c r="BO268" s="21"/>
      <c r="BP268" s="21"/>
      <c r="BQ268" s="21"/>
      <c r="BR268" s="21"/>
      <c r="BS268" s="21"/>
      <c r="BT268" s="21"/>
      <c r="BU268" s="21"/>
      <c r="BV268" s="21"/>
      <c r="BW268" s="21"/>
      <c r="BX268" s="21"/>
      <c r="BY268" s="21"/>
      <c r="BZ268" s="21"/>
      <c r="CA268" s="21"/>
      <c r="CB268" s="21"/>
      <c r="CC268" s="21"/>
      <c r="CD268" s="21"/>
      <c r="CE268" s="21"/>
      <c r="CF268" s="21"/>
      <c r="CG268" s="21"/>
      <c r="CH268" s="21"/>
      <c r="CI268" s="21"/>
      <c r="CJ268" s="21"/>
      <c r="CK268" s="21"/>
      <c r="CL268" s="21"/>
      <c r="CM268" s="21"/>
      <c r="CN268" s="21"/>
      <c r="CO268" s="21"/>
      <c r="CP268" s="21"/>
      <c r="CQ268" s="21"/>
      <c r="CR268" s="21"/>
      <c r="CS268" s="21"/>
      <c r="CT268" s="21"/>
      <c r="CU268" s="21"/>
      <c r="CV268" s="21"/>
      <c r="CW268" s="21"/>
      <c r="CX268" s="21"/>
      <c r="CY268" s="21"/>
      <c r="CZ268" s="21"/>
      <c r="DA268" s="21"/>
      <c r="DB268" s="21"/>
      <c r="DC268" s="21"/>
      <c r="DD268" s="21"/>
      <c r="DE268" s="21"/>
      <c r="DF268" s="21"/>
      <c r="DG268" s="21"/>
      <c r="DH268" s="21"/>
      <c r="DI268" s="21"/>
      <c r="DJ268" s="21"/>
      <c r="DK268" s="21"/>
      <c r="DL268" s="21"/>
      <c r="DM268" s="21"/>
      <c r="DN268" s="21"/>
      <c r="DO268" s="21"/>
      <c r="DP268" s="21"/>
      <c r="DQ268" s="21"/>
      <c r="DR268" s="21"/>
      <c r="DS268" s="21"/>
      <c r="DT268" s="21"/>
      <c r="DU268" s="21"/>
      <c r="DV268" s="21"/>
      <c r="DW268" s="21"/>
      <c r="DX268" s="21"/>
      <c r="DY268" s="21"/>
      <c r="DZ268" s="21"/>
      <c r="EA268" s="21"/>
      <c r="EB268" s="21"/>
      <c r="EC268" s="21"/>
      <c r="ED268" s="21"/>
      <c r="EE268" s="21"/>
      <c r="EF268" s="21"/>
      <c r="EG268" s="21"/>
    </row>
    <row r="269" spans="1:137" ht="15.75" customHeight="1">
      <c r="A269" s="21"/>
      <c r="B269" s="21"/>
      <c r="C269" s="21"/>
      <c r="D269" s="79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/>
      <c r="AI269" s="21"/>
      <c r="AJ269" s="21"/>
      <c r="AK269" s="21"/>
      <c r="AL269" s="21"/>
      <c r="AM269" s="21"/>
      <c r="AN269" s="21"/>
      <c r="AO269" s="21"/>
      <c r="AP269" s="21"/>
      <c r="AQ269" s="21"/>
      <c r="AR269" s="21"/>
      <c r="AS269" s="21"/>
      <c r="AT269" s="21"/>
      <c r="AU269" s="21"/>
      <c r="AV269" s="21"/>
      <c r="AW269" s="21"/>
      <c r="AX269" s="21"/>
      <c r="AY269" s="21"/>
      <c r="AZ269" s="21"/>
      <c r="BA269" s="21"/>
      <c r="BB269" s="21"/>
      <c r="BC269" s="21"/>
      <c r="BD269" s="21"/>
      <c r="BE269" s="21"/>
      <c r="BF269" s="21"/>
      <c r="BG269" s="21"/>
      <c r="BH269" s="21"/>
      <c r="BI269" s="21"/>
      <c r="BJ269" s="21"/>
      <c r="BK269" s="21"/>
      <c r="BL269" s="21"/>
      <c r="BM269" s="21"/>
      <c r="BN269" s="21"/>
      <c r="BO269" s="21"/>
      <c r="BP269" s="21"/>
      <c r="BQ269" s="21"/>
      <c r="BR269" s="21"/>
      <c r="BS269" s="21"/>
      <c r="BT269" s="21"/>
      <c r="BU269" s="21"/>
      <c r="BV269" s="21"/>
      <c r="BW269" s="21"/>
      <c r="BX269" s="21"/>
      <c r="BY269" s="21"/>
      <c r="BZ269" s="21"/>
      <c r="CA269" s="21"/>
      <c r="CB269" s="21"/>
      <c r="CC269" s="21"/>
      <c r="CD269" s="21"/>
      <c r="CE269" s="21"/>
      <c r="CF269" s="21"/>
      <c r="CG269" s="21"/>
      <c r="CH269" s="21"/>
      <c r="CI269" s="21"/>
      <c r="CJ269" s="21"/>
      <c r="CK269" s="21"/>
      <c r="CL269" s="21"/>
      <c r="CM269" s="21"/>
      <c r="CN269" s="21"/>
      <c r="CO269" s="21"/>
      <c r="CP269" s="21"/>
      <c r="CQ269" s="21"/>
      <c r="CR269" s="21"/>
      <c r="CS269" s="21"/>
      <c r="CT269" s="21"/>
      <c r="CU269" s="21"/>
      <c r="CV269" s="21"/>
      <c r="CW269" s="21"/>
      <c r="CX269" s="21"/>
      <c r="CY269" s="21"/>
      <c r="CZ269" s="21"/>
      <c r="DA269" s="21"/>
      <c r="DB269" s="21"/>
      <c r="DC269" s="21"/>
      <c r="DD269" s="21"/>
      <c r="DE269" s="21"/>
      <c r="DF269" s="21"/>
      <c r="DG269" s="21"/>
      <c r="DH269" s="21"/>
      <c r="DI269" s="21"/>
      <c r="DJ269" s="21"/>
      <c r="DK269" s="21"/>
      <c r="DL269" s="21"/>
      <c r="DM269" s="21"/>
      <c r="DN269" s="21"/>
      <c r="DO269" s="21"/>
      <c r="DP269" s="21"/>
      <c r="DQ269" s="21"/>
      <c r="DR269" s="21"/>
      <c r="DS269" s="21"/>
      <c r="DT269" s="21"/>
      <c r="DU269" s="21"/>
      <c r="DV269" s="21"/>
      <c r="DW269" s="21"/>
      <c r="DX269" s="21"/>
      <c r="DY269" s="21"/>
      <c r="DZ269" s="21"/>
      <c r="EA269" s="21"/>
      <c r="EB269" s="21"/>
      <c r="EC269" s="21"/>
      <c r="ED269" s="21"/>
      <c r="EE269" s="21"/>
      <c r="EF269" s="21"/>
      <c r="EG269" s="21"/>
    </row>
    <row r="270" spans="1:137" ht="15.75" customHeight="1">
      <c r="A270" s="21"/>
      <c r="B270" s="21"/>
      <c r="C270" s="21"/>
      <c r="D270" s="79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  <c r="AH270" s="21"/>
      <c r="AI270" s="21"/>
      <c r="AJ270" s="21"/>
      <c r="AK270" s="21"/>
      <c r="AL270" s="21"/>
      <c r="AM270" s="21"/>
      <c r="AN270" s="21"/>
      <c r="AO270" s="21"/>
      <c r="AP270" s="21"/>
      <c r="AQ270" s="21"/>
      <c r="AR270" s="21"/>
      <c r="AS270" s="21"/>
      <c r="AT270" s="21"/>
      <c r="AU270" s="21"/>
      <c r="AV270" s="21"/>
      <c r="AW270" s="21"/>
      <c r="AX270" s="21"/>
      <c r="AY270" s="21"/>
      <c r="AZ270" s="21"/>
      <c r="BA270" s="21"/>
      <c r="BB270" s="21"/>
      <c r="BC270" s="21"/>
      <c r="BD270" s="21"/>
      <c r="BE270" s="21"/>
      <c r="BF270" s="21"/>
      <c r="BG270" s="21"/>
      <c r="BH270" s="21"/>
      <c r="BI270" s="21"/>
      <c r="BJ270" s="21"/>
      <c r="BK270" s="21"/>
      <c r="BL270" s="21"/>
      <c r="BM270" s="21"/>
      <c r="BN270" s="21"/>
      <c r="BO270" s="21"/>
      <c r="BP270" s="21"/>
      <c r="BQ270" s="21"/>
      <c r="BR270" s="21"/>
      <c r="BS270" s="21"/>
      <c r="BT270" s="21"/>
      <c r="BU270" s="21"/>
      <c r="BV270" s="21"/>
      <c r="BW270" s="21"/>
      <c r="BX270" s="21"/>
      <c r="BY270" s="21"/>
      <c r="BZ270" s="21"/>
      <c r="CA270" s="21"/>
      <c r="CB270" s="21"/>
      <c r="CC270" s="21"/>
      <c r="CD270" s="21"/>
      <c r="CE270" s="21"/>
      <c r="CF270" s="21"/>
      <c r="CG270" s="21"/>
      <c r="CH270" s="21"/>
      <c r="CI270" s="21"/>
      <c r="CJ270" s="21"/>
      <c r="CK270" s="21"/>
      <c r="CL270" s="21"/>
      <c r="CM270" s="21"/>
      <c r="CN270" s="21"/>
      <c r="CO270" s="21"/>
      <c r="CP270" s="21"/>
      <c r="CQ270" s="21"/>
      <c r="CR270" s="21"/>
      <c r="CS270" s="21"/>
      <c r="CT270" s="21"/>
      <c r="CU270" s="21"/>
      <c r="CV270" s="21"/>
      <c r="CW270" s="21"/>
      <c r="CX270" s="21"/>
      <c r="CY270" s="21"/>
      <c r="CZ270" s="21"/>
      <c r="DA270" s="21"/>
      <c r="DB270" s="21"/>
      <c r="DC270" s="21"/>
      <c r="DD270" s="21"/>
      <c r="DE270" s="21"/>
      <c r="DF270" s="21"/>
      <c r="DG270" s="21"/>
      <c r="DH270" s="21"/>
      <c r="DI270" s="21"/>
      <c r="DJ270" s="21"/>
      <c r="DK270" s="21"/>
      <c r="DL270" s="21"/>
      <c r="DM270" s="21"/>
      <c r="DN270" s="21"/>
      <c r="DO270" s="21"/>
      <c r="DP270" s="21"/>
      <c r="DQ270" s="21"/>
      <c r="DR270" s="21"/>
      <c r="DS270" s="21"/>
      <c r="DT270" s="21"/>
      <c r="DU270" s="21"/>
      <c r="DV270" s="21"/>
      <c r="DW270" s="21"/>
      <c r="DX270" s="21"/>
      <c r="DY270" s="21"/>
      <c r="DZ270" s="21"/>
      <c r="EA270" s="21"/>
      <c r="EB270" s="21"/>
      <c r="EC270" s="21"/>
      <c r="ED270" s="21"/>
      <c r="EE270" s="21"/>
      <c r="EF270" s="21"/>
      <c r="EG270" s="21"/>
    </row>
    <row r="271" spans="1:137" ht="15.75" customHeight="1">
      <c r="A271" s="21"/>
      <c r="B271" s="21"/>
      <c r="C271" s="21"/>
      <c r="D271" s="79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  <c r="AH271" s="21"/>
      <c r="AI271" s="21"/>
      <c r="AJ271" s="21"/>
      <c r="AK271" s="21"/>
      <c r="AL271" s="21"/>
      <c r="AM271" s="21"/>
      <c r="AN271" s="21"/>
      <c r="AO271" s="21"/>
      <c r="AP271" s="21"/>
      <c r="AQ271" s="21"/>
      <c r="AR271" s="21"/>
      <c r="AS271" s="21"/>
      <c r="AT271" s="21"/>
      <c r="AU271" s="21"/>
      <c r="AV271" s="21"/>
      <c r="AW271" s="21"/>
      <c r="AX271" s="21"/>
      <c r="AY271" s="21"/>
      <c r="AZ271" s="21"/>
      <c r="BA271" s="21"/>
      <c r="BB271" s="21"/>
      <c r="BC271" s="21"/>
      <c r="BD271" s="21"/>
      <c r="BE271" s="21"/>
      <c r="BF271" s="21"/>
      <c r="BG271" s="21"/>
      <c r="BH271" s="21"/>
      <c r="BI271" s="21"/>
      <c r="BJ271" s="21"/>
      <c r="BK271" s="21"/>
      <c r="BL271" s="21"/>
      <c r="BM271" s="21"/>
      <c r="BN271" s="21"/>
      <c r="BO271" s="21"/>
      <c r="BP271" s="21"/>
      <c r="BQ271" s="21"/>
      <c r="BR271" s="21"/>
      <c r="BS271" s="21"/>
      <c r="BT271" s="21"/>
      <c r="BU271" s="21"/>
      <c r="BV271" s="21"/>
      <c r="BW271" s="21"/>
      <c r="BX271" s="21"/>
      <c r="BY271" s="21"/>
      <c r="BZ271" s="21"/>
      <c r="CA271" s="21"/>
      <c r="CB271" s="21"/>
      <c r="CC271" s="21"/>
      <c r="CD271" s="21"/>
      <c r="CE271" s="21"/>
      <c r="CF271" s="21"/>
      <c r="CG271" s="21"/>
      <c r="CH271" s="21"/>
      <c r="CI271" s="21"/>
      <c r="CJ271" s="21"/>
      <c r="CK271" s="21"/>
      <c r="CL271" s="21"/>
      <c r="CM271" s="21"/>
      <c r="CN271" s="21"/>
      <c r="CO271" s="21"/>
      <c r="CP271" s="21"/>
      <c r="CQ271" s="21"/>
      <c r="CR271" s="21"/>
      <c r="CS271" s="21"/>
      <c r="CT271" s="21"/>
      <c r="CU271" s="21"/>
      <c r="CV271" s="21"/>
      <c r="CW271" s="21"/>
      <c r="CX271" s="21"/>
      <c r="CY271" s="21"/>
      <c r="CZ271" s="21"/>
      <c r="DA271" s="21"/>
      <c r="DB271" s="21"/>
      <c r="DC271" s="21"/>
      <c r="DD271" s="21"/>
      <c r="DE271" s="21"/>
      <c r="DF271" s="21"/>
      <c r="DG271" s="21"/>
      <c r="DH271" s="21"/>
      <c r="DI271" s="21"/>
      <c r="DJ271" s="21"/>
      <c r="DK271" s="21"/>
      <c r="DL271" s="21"/>
      <c r="DM271" s="21"/>
      <c r="DN271" s="21"/>
      <c r="DO271" s="21"/>
      <c r="DP271" s="21"/>
      <c r="DQ271" s="21"/>
      <c r="DR271" s="21"/>
      <c r="DS271" s="21"/>
      <c r="DT271" s="21"/>
      <c r="DU271" s="21"/>
      <c r="DV271" s="21"/>
      <c r="DW271" s="21"/>
      <c r="DX271" s="21"/>
      <c r="DY271" s="21"/>
      <c r="DZ271" s="21"/>
      <c r="EA271" s="21"/>
      <c r="EB271" s="21"/>
      <c r="EC271" s="21"/>
      <c r="ED271" s="21"/>
      <c r="EE271" s="21"/>
      <c r="EF271" s="21"/>
      <c r="EG271" s="21"/>
    </row>
    <row r="272" spans="1:137" ht="15.75" customHeight="1">
      <c r="A272" s="21"/>
      <c r="B272" s="21"/>
      <c r="C272" s="21"/>
      <c r="D272" s="79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  <c r="AH272" s="21"/>
      <c r="AI272" s="21"/>
      <c r="AJ272" s="21"/>
      <c r="AK272" s="21"/>
      <c r="AL272" s="21"/>
      <c r="AM272" s="21"/>
      <c r="AN272" s="21"/>
      <c r="AO272" s="21"/>
      <c r="AP272" s="21"/>
      <c r="AQ272" s="21"/>
      <c r="AR272" s="21"/>
      <c r="AS272" s="21"/>
      <c r="AT272" s="21"/>
      <c r="AU272" s="21"/>
      <c r="AV272" s="21"/>
      <c r="AW272" s="21"/>
      <c r="AX272" s="21"/>
      <c r="AY272" s="21"/>
      <c r="AZ272" s="21"/>
      <c r="BA272" s="21"/>
      <c r="BB272" s="21"/>
      <c r="BC272" s="21"/>
      <c r="BD272" s="21"/>
      <c r="BE272" s="21"/>
      <c r="BF272" s="21"/>
      <c r="BG272" s="21"/>
      <c r="BH272" s="21"/>
      <c r="BI272" s="21"/>
      <c r="BJ272" s="21"/>
      <c r="BK272" s="21"/>
      <c r="BL272" s="21"/>
      <c r="BM272" s="21"/>
      <c r="BN272" s="21"/>
      <c r="BO272" s="21"/>
      <c r="BP272" s="21"/>
      <c r="BQ272" s="21"/>
      <c r="BR272" s="21"/>
      <c r="BS272" s="21"/>
      <c r="BT272" s="21"/>
      <c r="BU272" s="21"/>
      <c r="BV272" s="21"/>
      <c r="BW272" s="21"/>
      <c r="BX272" s="21"/>
      <c r="BY272" s="21"/>
      <c r="BZ272" s="21"/>
      <c r="CA272" s="21"/>
      <c r="CB272" s="21"/>
      <c r="CC272" s="21"/>
      <c r="CD272" s="21"/>
      <c r="CE272" s="21"/>
      <c r="CF272" s="21"/>
      <c r="CG272" s="21"/>
      <c r="CH272" s="21"/>
      <c r="CI272" s="21"/>
      <c r="CJ272" s="21"/>
      <c r="CK272" s="21"/>
      <c r="CL272" s="21"/>
      <c r="CM272" s="21"/>
      <c r="CN272" s="21"/>
      <c r="CO272" s="21"/>
      <c r="CP272" s="21"/>
      <c r="CQ272" s="21"/>
      <c r="CR272" s="21"/>
      <c r="CS272" s="21"/>
      <c r="CT272" s="21"/>
      <c r="CU272" s="21"/>
      <c r="CV272" s="21"/>
      <c r="CW272" s="21"/>
      <c r="CX272" s="21"/>
      <c r="CY272" s="21"/>
      <c r="CZ272" s="21"/>
      <c r="DA272" s="21"/>
      <c r="DB272" s="21"/>
      <c r="DC272" s="21"/>
      <c r="DD272" s="21"/>
      <c r="DE272" s="21"/>
      <c r="DF272" s="21"/>
      <c r="DG272" s="21"/>
      <c r="DH272" s="21"/>
      <c r="DI272" s="21"/>
      <c r="DJ272" s="21"/>
      <c r="DK272" s="21"/>
      <c r="DL272" s="21"/>
      <c r="DM272" s="21"/>
      <c r="DN272" s="21"/>
      <c r="DO272" s="21"/>
      <c r="DP272" s="21"/>
      <c r="DQ272" s="21"/>
      <c r="DR272" s="21"/>
      <c r="DS272" s="21"/>
      <c r="DT272" s="21"/>
      <c r="DU272" s="21"/>
      <c r="DV272" s="21"/>
      <c r="DW272" s="21"/>
      <c r="DX272" s="21"/>
      <c r="DY272" s="21"/>
      <c r="DZ272" s="21"/>
      <c r="EA272" s="21"/>
      <c r="EB272" s="21"/>
      <c r="EC272" s="21"/>
      <c r="ED272" s="21"/>
      <c r="EE272" s="21"/>
      <c r="EF272" s="21"/>
      <c r="EG272" s="21"/>
    </row>
    <row r="273" spans="1:137" ht="15.75" customHeight="1">
      <c r="A273" s="21"/>
      <c r="B273" s="21"/>
      <c r="C273" s="21"/>
      <c r="D273" s="79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  <c r="AH273" s="21"/>
      <c r="AI273" s="21"/>
      <c r="AJ273" s="21"/>
      <c r="AK273" s="21"/>
      <c r="AL273" s="21"/>
      <c r="AM273" s="21"/>
      <c r="AN273" s="21"/>
      <c r="AO273" s="21"/>
      <c r="AP273" s="21"/>
      <c r="AQ273" s="21"/>
      <c r="AR273" s="21"/>
      <c r="AS273" s="21"/>
      <c r="AT273" s="21"/>
      <c r="AU273" s="21"/>
      <c r="AV273" s="21"/>
      <c r="AW273" s="21"/>
      <c r="AX273" s="21"/>
      <c r="AY273" s="21"/>
      <c r="AZ273" s="21"/>
      <c r="BA273" s="21"/>
      <c r="BB273" s="21"/>
      <c r="BC273" s="21"/>
      <c r="BD273" s="21"/>
      <c r="BE273" s="21"/>
      <c r="BF273" s="21"/>
      <c r="BG273" s="21"/>
      <c r="BH273" s="21"/>
      <c r="BI273" s="21"/>
      <c r="BJ273" s="21"/>
      <c r="BK273" s="21"/>
      <c r="BL273" s="21"/>
      <c r="BM273" s="21"/>
      <c r="BN273" s="21"/>
      <c r="BO273" s="21"/>
      <c r="BP273" s="21"/>
      <c r="BQ273" s="21"/>
      <c r="BR273" s="21"/>
      <c r="BS273" s="21"/>
      <c r="BT273" s="21"/>
      <c r="BU273" s="21"/>
      <c r="BV273" s="21"/>
      <c r="BW273" s="21"/>
      <c r="BX273" s="21"/>
      <c r="BY273" s="21"/>
      <c r="BZ273" s="21"/>
      <c r="CA273" s="21"/>
      <c r="CB273" s="21"/>
      <c r="CC273" s="21"/>
      <c r="CD273" s="21"/>
      <c r="CE273" s="21"/>
      <c r="CF273" s="21"/>
      <c r="CG273" s="21"/>
      <c r="CH273" s="21"/>
      <c r="CI273" s="21"/>
      <c r="CJ273" s="21"/>
      <c r="CK273" s="21"/>
      <c r="CL273" s="21"/>
      <c r="CM273" s="21"/>
      <c r="CN273" s="21"/>
      <c r="CO273" s="21"/>
      <c r="CP273" s="21"/>
      <c r="CQ273" s="21"/>
      <c r="CR273" s="21"/>
      <c r="CS273" s="21"/>
      <c r="CT273" s="21"/>
      <c r="CU273" s="21"/>
      <c r="CV273" s="21"/>
      <c r="CW273" s="21"/>
      <c r="CX273" s="21"/>
      <c r="CY273" s="21"/>
      <c r="CZ273" s="21"/>
      <c r="DA273" s="21"/>
      <c r="DB273" s="21"/>
      <c r="DC273" s="21"/>
      <c r="DD273" s="21"/>
      <c r="DE273" s="21"/>
      <c r="DF273" s="21"/>
      <c r="DG273" s="21"/>
      <c r="DH273" s="21"/>
      <c r="DI273" s="21"/>
      <c r="DJ273" s="21"/>
      <c r="DK273" s="21"/>
      <c r="DL273" s="21"/>
      <c r="DM273" s="21"/>
      <c r="DN273" s="21"/>
      <c r="DO273" s="21"/>
      <c r="DP273" s="21"/>
      <c r="DQ273" s="21"/>
      <c r="DR273" s="21"/>
      <c r="DS273" s="21"/>
      <c r="DT273" s="21"/>
      <c r="DU273" s="21"/>
      <c r="DV273" s="21"/>
      <c r="DW273" s="21"/>
      <c r="DX273" s="21"/>
      <c r="DY273" s="21"/>
      <c r="DZ273" s="21"/>
      <c r="EA273" s="21"/>
      <c r="EB273" s="21"/>
      <c r="EC273" s="21"/>
      <c r="ED273" s="21"/>
      <c r="EE273" s="21"/>
      <c r="EF273" s="21"/>
      <c r="EG273" s="21"/>
    </row>
    <row r="274" spans="1:137" ht="15.75" customHeight="1">
      <c r="A274" s="21"/>
      <c r="B274" s="21"/>
      <c r="C274" s="21"/>
      <c r="D274" s="79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  <c r="AH274" s="21"/>
      <c r="AI274" s="21"/>
      <c r="AJ274" s="21"/>
      <c r="AK274" s="21"/>
      <c r="AL274" s="21"/>
      <c r="AM274" s="21"/>
      <c r="AN274" s="21"/>
      <c r="AO274" s="21"/>
      <c r="AP274" s="21"/>
      <c r="AQ274" s="21"/>
      <c r="AR274" s="21"/>
      <c r="AS274" s="21"/>
      <c r="AT274" s="21"/>
      <c r="AU274" s="21"/>
      <c r="AV274" s="21"/>
      <c r="AW274" s="21"/>
      <c r="AX274" s="21"/>
      <c r="AY274" s="21"/>
      <c r="AZ274" s="21"/>
      <c r="BA274" s="21"/>
      <c r="BB274" s="21"/>
      <c r="BC274" s="21"/>
      <c r="BD274" s="21"/>
      <c r="BE274" s="21"/>
      <c r="BF274" s="21"/>
      <c r="BG274" s="21"/>
      <c r="BH274" s="21"/>
      <c r="BI274" s="21"/>
      <c r="BJ274" s="21"/>
      <c r="BK274" s="21"/>
      <c r="BL274" s="21"/>
      <c r="BM274" s="21"/>
      <c r="BN274" s="21"/>
      <c r="BO274" s="21"/>
      <c r="BP274" s="21"/>
      <c r="BQ274" s="21"/>
      <c r="BR274" s="21"/>
      <c r="BS274" s="21"/>
      <c r="BT274" s="21"/>
      <c r="BU274" s="21"/>
      <c r="BV274" s="21"/>
      <c r="BW274" s="21"/>
      <c r="BX274" s="21"/>
      <c r="BY274" s="21"/>
      <c r="BZ274" s="21"/>
      <c r="CA274" s="21"/>
      <c r="CB274" s="21"/>
      <c r="CC274" s="21"/>
      <c r="CD274" s="21"/>
      <c r="CE274" s="21"/>
      <c r="CF274" s="21"/>
      <c r="CG274" s="21"/>
      <c r="CH274" s="21"/>
      <c r="CI274" s="21"/>
      <c r="CJ274" s="21"/>
      <c r="CK274" s="21"/>
      <c r="CL274" s="21"/>
      <c r="CM274" s="21"/>
      <c r="CN274" s="21"/>
      <c r="CO274" s="21"/>
      <c r="CP274" s="21"/>
      <c r="CQ274" s="21"/>
      <c r="CR274" s="21"/>
      <c r="CS274" s="21"/>
      <c r="CT274" s="21"/>
      <c r="CU274" s="21"/>
      <c r="CV274" s="21"/>
      <c r="CW274" s="21"/>
      <c r="CX274" s="21"/>
      <c r="CY274" s="21"/>
      <c r="CZ274" s="21"/>
      <c r="DA274" s="21"/>
      <c r="DB274" s="21"/>
      <c r="DC274" s="21"/>
      <c r="DD274" s="21"/>
      <c r="DE274" s="21"/>
      <c r="DF274" s="21"/>
      <c r="DG274" s="21"/>
      <c r="DH274" s="21"/>
      <c r="DI274" s="21"/>
      <c r="DJ274" s="21"/>
      <c r="DK274" s="21"/>
      <c r="DL274" s="21"/>
      <c r="DM274" s="21"/>
      <c r="DN274" s="21"/>
      <c r="DO274" s="21"/>
      <c r="DP274" s="21"/>
      <c r="DQ274" s="21"/>
      <c r="DR274" s="21"/>
      <c r="DS274" s="21"/>
      <c r="DT274" s="21"/>
      <c r="DU274" s="21"/>
      <c r="DV274" s="21"/>
      <c r="DW274" s="21"/>
      <c r="DX274" s="21"/>
      <c r="DY274" s="21"/>
      <c r="DZ274" s="21"/>
      <c r="EA274" s="21"/>
      <c r="EB274" s="21"/>
      <c r="EC274" s="21"/>
      <c r="ED274" s="21"/>
      <c r="EE274" s="21"/>
      <c r="EF274" s="21"/>
      <c r="EG274" s="21"/>
    </row>
    <row r="275" spans="1:137" ht="15.75" customHeight="1">
      <c r="A275" s="21"/>
      <c r="B275" s="21"/>
      <c r="C275" s="21"/>
      <c r="D275" s="79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1"/>
      <c r="AU275" s="21"/>
      <c r="AV275" s="21"/>
      <c r="AW275" s="21"/>
      <c r="AX275" s="21"/>
      <c r="AY275" s="21"/>
      <c r="AZ275" s="21"/>
      <c r="BA275" s="21"/>
      <c r="BB275" s="21"/>
      <c r="BC275" s="21"/>
      <c r="BD275" s="21"/>
      <c r="BE275" s="21"/>
      <c r="BF275" s="21"/>
      <c r="BG275" s="21"/>
      <c r="BH275" s="21"/>
      <c r="BI275" s="21"/>
      <c r="BJ275" s="21"/>
      <c r="BK275" s="21"/>
      <c r="BL275" s="21"/>
      <c r="BM275" s="21"/>
      <c r="BN275" s="21"/>
      <c r="BO275" s="21"/>
      <c r="BP275" s="21"/>
      <c r="BQ275" s="21"/>
      <c r="BR275" s="21"/>
      <c r="BS275" s="21"/>
      <c r="BT275" s="21"/>
      <c r="BU275" s="21"/>
      <c r="BV275" s="21"/>
      <c r="BW275" s="21"/>
      <c r="BX275" s="21"/>
      <c r="BY275" s="21"/>
      <c r="BZ275" s="21"/>
      <c r="CA275" s="21"/>
      <c r="CB275" s="21"/>
      <c r="CC275" s="21"/>
      <c r="CD275" s="21"/>
      <c r="CE275" s="21"/>
      <c r="CF275" s="21"/>
      <c r="CG275" s="21"/>
      <c r="CH275" s="21"/>
      <c r="CI275" s="21"/>
      <c r="CJ275" s="21"/>
      <c r="CK275" s="21"/>
      <c r="CL275" s="21"/>
      <c r="CM275" s="21"/>
      <c r="CN275" s="21"/>
      <c r="CO275" s="21"/>
      <c r="CP275" s="21"/>
      <c r="CQ275" s="21"/>
      <c r="CR275" s="21"/>
      <c r="CS275" s="21"/>
      <c r="CT275" s="21"/>
      <c r="CU275" s="21"/>
      <c r="CV275" s="21"/>
      <c r="CW275" s="21"/>
      <c r="CX275" s="21"/>
      <c r="CY275" s="21"/>
      <c r="CZ275" s="21"/>
      <c r="DA275" s="21"/>
      <c r="DB275" s="21"/>
      <c r="DC275" s="21"/>
      <c r="DD275" s="21"/>
      <c r="DE275" s="21"/>
      <c r="DF275" s="21"/>
      <c r="DG275" s="21"/>
      <c r="DH275" s="21"/>
      <c r="DI275" s="21"/>
      <c r="DJ275" s="21"/>
      <c r="DK275" s="21"/>
      <c r="DL275" s="21"/>
      <c r="DM275" s="21"/>
      <c r="DN275" s="21"/>
      <c r="DO275" s="21"/>
      <c r="DP275" s="21"/>
      <c r="DQ275" s="21"/>
      <c r="DR275" s="21"/>
      <c r="DS275" s="21"/>
      <c r="DT275" s="21"/>
      <c r="DU275" s="21"/>
      <c r="DV275" s="21"/>
      <c r="DW275" s="21"/>
      <c r="DX275" s="21"/>
      <c r="DY275" s="21"/>
      <c r="DZ275" s="21"/>
      <c r="EA275" s="21"/>
      <c r="EB275" s="21"/>
      <c r="EC275" s="21"/>
      <c r="ED275" s="21"/>
      <c r="EE275" s="21"/>
      <c r="EF275" s="21"/>
      <c r="EG275" s="21"/>
    </row>
    <row r="276" spans="1:137" ht="15.75" customHeight="1">
      <c r="A276" s="21"/>
      <c r="B276" s="21"/>
      <c r="C276" s="21"/>
      <c r="D276" s="79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  <c r="AH276" s="21"/>
      <c r="AI276" s="21"/>
      <c r="AJ276" s="21"/>
      <c r="AK276" s="21"/>
      <c r="AL276" s="21"/>
      <c r="AM276" s="21"/>
      <c r="AN276" s="21"/>
      <c r="AO276" s="21"/>
      <c r="AP276" s="21"/>
      <c r="AQ276" s="21"/>
      <c r="AR276" s="21"/>
      <c r="AS276" s="21"/>
      <c r="AT276" s="21"/>
      <c r="AU276" s="21"/>
      <c r="AV276" s="21"/>
      <c r="AW276" s="21"/>
      <c r="AX276" s="21"/>
      <c r="AY276" s="21"/>
      <c r="AZ276" s="21"/>
      <c r="BA276" s="21"/>
      <c r="BB276" s="21"/>
      <c r="BC276" s="21"/>
      <c r="BD276" s="21"/>
      <c r="BE276" s="21"/>
      <c r="BF276" s="21"/>
      <c r="BG276" s="21"/>
      <c r="BH276" s="21"/>
      <c r="BI276" s="21"/>
      <c r="BJ276" s="21"/>
      <c r="BK276" s="21"/>
      <c r="BL276" s="21"/>
      <c r="BM276" s="21"/>
      <c r="BN276" s="21"/>
      <c r="BO276" s="21"/>
      <c r="BP276" s="21"/>
      <c r="BQ276" s="21"/>
      <c r="BR276" s="21"/>
      <c r="BS276" s="21"/>
      <c r="BT276" s="21"/>
      <c r="BU276" s="21"/>
      <c r="BV276" s="21"/>
      <c r="BW276" s="21"/>
      <c r="BX276" s="21"/>
      <c r="BY276" s="21"/>
      <c r="BZ276" s="21"/>
      <c r="CA276" s="21"/>
      <c r="CB276" s="21"/>
      <c r="CC276" s="21"/>
      <c r="CD276" s="21"/>
      <c r="CE276" s="21"/>
      <c r="CF276" s="21"/>
      <c r="CG276" s="21"/>
      <c r="CH276" s="21"/>
      <c r="CI276" s="21"/>
      <c r="CJ276" s="21"/>
      <c r="CK276" s="21"/>
      <c r="CL276" s="21"/>
      <c r="CM276" s="21"/>
      <c r="CN276" s="21"/>
      <c r="CO276" s="21"/>
      <c r="CP276" s="21"/>
      <c r="CQ276" s="21"/>
      <c r="CR276" s="21"/>
      <c r="CS276" s="21"/>
      <c r="CT276" s="21"/>
      <c r="CU276" s="21"/>
      <c r="CV276" s="21"/>
      <c r="CW276" s="21"/>
      <c r="CX276" s="21"/>
      <c r="CY276" s="21"/>
      <c r="CZ276" s="21"/>
      <c r="DA276" s="21"/>
      <c r="DB276" s="21"/>
      <c r="DC276" s="21"/>
      <c r="DD276" s="21"/>
      <c r="DE276" s="21"/>
      <c r="DF276" s="21"/>
      <c r="DG276" s="21"/>
      <c r="DH276" s="21"/>
      <c r="DI276" s="21"/>
      <c r="DJ276" s="21"/>
      <c r="DK276" s="21"/>
      <c r="DL276" s="21"/>
      <c r="DM276" s="21"/>
      <c r="DN276" s="21"/>
      <c r="DO276" s="21"/>
      <c r="DP276" s="21"/>
      <c r="DQ276" s="21"/>
      <c r="DR276" s="21"/>
      <c r="DS276" s="21"/>
      <c r="DT276" s="21"/>
      <c r="DU276" s="21"/>
      <c r="DV276" s="21"/>
      <c r="DW276" s="21"/>
      <c r="DX276" s="21"/>
      <c r="DY276" s="21"/>
      <c r="DZ276" s="21"/>
      <c r="EA276" s="21"/>
      <c r="EB276" s="21"/>
      <c r="EC276" s="21"/>
      <c r="ED276" s="21"/>
      <c r="EE276" s="21"/>
      <c r="EF276" s="21"/>
      <c r="EG276" s="21"/>
    </row>
    <row r="277" spans="1:137" ht="15.75" customHeight="1">
      <c r="A277" s="21"/>
      <c r="B277" s="21"/>
      <c r="C277" s="21"/>
      <c r="D277" s="79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  <c r="AI277" s="21"/>
      <c r="AJ277" s="21"/>
      <c r="AK277" s="21"/>
      <c r="AL277" s="21"/>
      <c r="AM277" s="21"/>
      <c r="AN277" s="21"/>
      <c r="AO277" s="21"/>
      <c r="AP277" s="21"/>
      <c r="AQ277" s="21"/>
      <c r="AR277" s="21"/>
      <c r="AS277" s="21"/>
      <c r="AT277" s="21"/>
      <c r="AU277" s="21"/>
      <c r="AV277" s="21"/>
      <c r="AW277" s="21"/>
      <c r="AX277" s="21"/>
      <c r="AY277" s="21"/>
      <c r="AZ277" s="21"/>
      <c r="BA277" s="21"/>
      <c r="BB277" s="21"/>
      <c r="BC277" s="21"/>
      <c r="BD277" s="21"/>
      <c r="BE277" s="21"/>
      <c r="BF277" s="21"/>
      <c r="BG277" s="21"/>
      <c r="BH277" s="21"/>
      <c r="BI277" s="21"/>
      <c r="BJ277" s="21"/>
      <c r="BK277" s="21"/>
      <c r="BL277" s="21"/>
      <c r="BM277" s="21"/>
      <c r="BN277" s="21"/>
      <c r="BO277" s="21"/>
      <c r="BP277" s="21"/>
      <c r="BQ277" s="21"/>
      <c r="BR277" s="21"/>
      <c r="BS277" s="21"/>
      <c r="BT277" s="21"/>
      <c r="BU277" s="21"/>
      <c r="BV277" s="21"/>
      <c r="BW277" s="21"/>
      <c r="BX277" s="21"/>
      <c r="BY277" s="21"/>
      <c r="BZ277" s="21"/>
      <c r="CA277" s="21"/>
      <c r="CB277" s="21"/>
      <c r="CC277" s="21"/>
      <c r="CD277" s="21"/>
      <c r="CE277" s="21"/>
      <c r="CF277" s="21"/>
      <c r="CG277" s="21"/>
      <c r="CH277" s="21"/>
      <c r="CI277" s="21"/>
      <c r="CJ277" s="21"/>
      <c r="CK277" s="21"/>
      <c r="CL277" s="21"/>
      <c r="CM277" s="21"/>
      <c r="CN277" s="21"/>
      <c r="CO277" s="21"/>
      <c r="CP277" s="21"/>
      <c r="CQ277" s="21"/>
      <c r="CR277" s="21"/>
      <c r="CS277" s="21"/>
      <c r="CT277" s="21"/>
      <c r="CU277" s="21"/>
      <c r="CV277" s="21"/>
      <c r="CW277" s="21"/>
      <c r="CX277" s="21"/>
      <c r="CY277" s="21"/>
      <c r="CZ277" s="21"/>
      <c r="DA277" s="21"/>
      <c r="DB277" s="21"/>
      <c r="DC277" s="21"/>
      <c r="DD277" s="21"/>
      <c r="DE277" s="21"/>
      <c r="DF277" s="21"/>
      <c r="DG277" s="21"/>
      <c r="DH277" s="21"/>
      <c r="DI277" s="21"/>
      <c r="DJ277" s="21"/>
      <c r="DK277" s="21"/>
      <c r="DL277" s="21"/>
      <c r="DM277" s="21"/>
      <c r="DN277" s="21"/>
      <c r="DO277" s="21"/>
      <c r="DP277" s="21"/>
      <c r="DQ277" s="21"/>
      <c r="DR277" s="21"/>
      <c r="DS277" s="21"/>
      <c r="DT277" s="21"/>
      <c r="DU277" s="21"/>
      <c r="DV277" s="21"/>
      <c r="DW277" s="21"/>
      <c r="DX277" s="21"/>
      <c r="DY277" s="21"/>
      <c r="DZ277" s="21"/>
      <c r="EA277" s="21"/>
      <c r="EB277" s="21"/>
      <c r="EC277" s="21"/>
      <c r="ED277" s="21"/>
      <c r="EE277" s="21"/>
      <c r="EF277" s="21"/>
      <c r="EG277" s="21"/>
    </row>
    <row r="278" spans="1:137" ht="15.75" customHeight="1">
      <c r="A278" s="21"/>
      <c r="B278" s="21"/>
      <c r="C278" s="21"/>
      <c r="D278" s="79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  <c r="AH278" s="21"/>
      <c r="AI278" s="21"/>
      <c r="AJ278" s="21"/>
      <c r="AK278" s="21"/>
      <c r="AL278" s="21"/>
      <c r="AM278" s="21"/>
      <c r="AN278" s="21"/>
      <c r="AO278" s="21"/>
      <c r="AP278" s="21"/>
      <c r="AQ278" s="21"/>
      <c r="AR278" s="21"/>
      <c r="AS278" s="21"/>
      <c r="AT278" s="21"/>
      <c r="AU278" s="21"/>
      <c r="AV278" s="21"/>
      <c r="AW278" s="21"/>
      <c r="AX278" s="21"/>
      <c r="AY278" s="21"/>
      <c r="AZ278" s="21"/>
      <c r="BA278" s="21"/>
      <c r="BB278" s="21"/>
      <c r="BC278" s="21"/>
      <c r="BD278" s="21"/>
      <c r="BE278" s="21"/>
      <c r="BF278" s="21"/>
      <c r="BG278" s="21"/>
      <c r="BH278" s="21"/>
      <c r="BI278" s="21"/>
      <c r="BJ278" s="21"/>
      <c r="BK278" s="21"/>
      <c r="BL278" s="21"/>
      <c r="BM278" s="21"/>
      <c r="BN278" s="21"/>
      <c r="BO278" s="21"/>
      <c r="BP278" s="21"/>
      <c r="BQ278" s="21"/>
      <c r="BR278" s="21"/>
      <c r="BS278" s="21"/>
      <c r="BT278" s="21"/>
      <c r="BU278" s="21"/>
      <c r="BV278" s="21"/>
      <c r="BW278" s="21"/>
      <c r="BX278" s="21"/>
      <c r="BY278" s="21"/>
      <c r="BZ278" s="21"/>
      <c r="CA278" s="21"/>
      <c r="CB278" s="21"/>
      <c r="CC278" s="21"/>
      <c r="CD278" s="21"/>
      <c r="CE278" s="21"/>
      <c r="CF278" s="21"/>
      <c r="CG278" s="21"/>
      <c r="CH278" s="21"/>
      <c r="CI278" s="21"/>
      <c r="CJ278" s="21"/>
      <c r="CK278" s="21"/>
      <c r="CL278" s="21"/>
      <c r="CM278" s="21"/>
      <c r="CN278" s="21"/>
      <c r="CO278" s="21"/>
      <c r="CP278" s="21"/>
      <c r="CQ278" s="21"/>
      <c r="CR278" s="21"/>
      <c r="CS278" s="21"/>
      <c r="CT278" s="21"/>
      <c r="CU278" s="21"/>
      <c r="CV278" s="21"/>
      <c r="CW278" s="21"/>
      <c r="CX278" s="21"/>
      <c r="CY278" s="21"/>
      <c r="CZ278" s="21"/>
      <c r="DA278" s="21"/>
      <c r="DB278" s="21"/>
      <c r="DC278" s="21"/>
      <c r="DD278" s="21"/>
      <c r="DE278" s="21"/>
      <c r="DF278" s="21"/>
      <c r="DG278" s="21"/>
      <c r="DH278" s="21"/>
      <c r="DI278" s="21"/>
      <c r="DJ278" s="21"/>
      <c r="DK278" s="21"/>
      <c r="DL278" s="21"/>
      <c r="DM278" s="21"/>
      <c r="DN278" s="21"/>
      <c r="DO278" s="21"/>
      <c r="DP278" s="21"/>
      <c r="DQ278" s="21"/>
      <c r="DR278" s="21"/>
      <c r="DS278" s="21"/>
      <c r="DT278" s="21"/>
      <c r="DU278" s="21"/>
      <c r="DV278" s="21"/>
      <c r="DW278" s="21"/>
      <c r="DX278" s="21"/>
      <c r="DY278" s="21"/>
      <c r="DZ278" s="21"/>
      <c r="EA278" s="21"/>
      <c r="EB278" s="21"/>
      <c r="EC278" s="21"/>
      <c r="ED278" s="21"/>
      <c r="EE278" s="21"/>
      <c r="EF278" s="21"/>
      <c r="EG278" s="21"/>
    </row>
    <row r="279" spans="1:137" ht="15.75" customHeight="1">
      <c r="A279" s="21"/>
      <c r="B279" s="21"/>
      <c r="C279" s="21"/>
      <c r="D279" s="79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  <c r="AH279" s="21"/>
      <c r="AI279" s="21"/>
      <c r="AJ279" s="21"/>
      <c r="AK279" s="21"/>
      <c r="AL279" s="21"/>
      <c r="AM279" s="21"/>
      <c r="AN279" s="21"/>
      <c r="AO279" s="21"/>
      <c r="AP279" s="21"/>
      <c r="AQ279" s="21"/>
      <c r="AR279" s="21"/>
      <c r="AS279" s="21"/>
      <c r="AT279" s="21"/>
      <c r="AU279" s="21"/>
      <c r="AV279" s="21"/>
      <c r="AW279" s="21"/>
      <c r="AX279" s="21"/>
      <c r="AY279" s="21"/>
      <c r="AZ279" s="21"/>
      <c r="BA279" s="21"/>
      <c r="BB279" s="21"/>
      <c r="BC279" s="21"/>
      <c r="BD279" s="21"/>
      <c r="BE279" s="21"/>
      <c r="BF279" s="21"/>
      <c r="BG279" s="21"/>
      <c r="BH279" s="21"/>
      <c r="BI279" s="21"/>
      <c r="BJ279" s="21"/>
      <c r="BK279" s="21"/>
      <c r="BL279" s="21"/>
      <c r="BM279" s="21"/>
      <c r="BN279" s="21"/>
      <c r="BO279" s="21"/>
      <c r="BP279" s="21"/>
      <c r="BQ279" s="21"/>
      <c r="BR279" s="21"/>
      <c r="BS279" s="21"/>
      <c r="BT279" s="21"/>
      <c r="BU279" s="21"/>
      <c r="BV279" s="21"/>
      <c r="BW279" s="21"/>
      <c r="BX279" s="21"/>
      <c r="BY279" s="21"/>
      <c r="BZ279" s="21"/>
      <c r="CA279" s="21"/>
      <c r="CB279" s="21"/>
      <c r="CC279" s="21"/>
      <c r="CD279" s="21"/>
      <c r="CE279" s="21"/>
      <c r="CF279" s="21"/>
      <c r="CG279" s="21"/>
      <c r="CH279" s="21"/>
      <c r="CI279" s="21"/>
      <c r="CJ279" s="21"/>
      <c r="CK279" s="21"/>
      <c r="CL279" s="21"/>
      <c r="CM279" s="21"/>
      <c r="CN279" s="21"/>
      <c r="CO279" s="21"/>
      <c r="CP279" s="21"/>
      <c r="CQ279" s="21"/>
      <c r="CR279" s="21"/>
      <c r="CS279" s="21"/>
      <c r="CT279" s="21"/>
      <c r="CU279" s="21"/>
      <c r="CV279" s="21"/>
      <c r="CW279" s="21"/>
      <c r="CX279" s="21"/>
      <c r="CY279" s="21"/>
      <c r="CZ279" s="21"/>
      <c r="DA279" s="21"/>
      <c r="DB279" s="21"/>
      <c r="DC279" s="21"/>
      <c r="DD279" s="21"/>
      <c r="DE279" s="21"/>
      <c r="DF279" s="21"/>
      <c r="DG279" s="21"/>
      <c r="DH279" s="21"/>
      <c r="DI279" s="21"/>
      <c r="DJ279" s="21"/>
      <c r="DK279" s="21"/>
      <c r="DL279" s="21"/>
      <c r="DM279" s="21"/>
      <c r="DN279" s="21"/>
      <c r="DO279" s="21"/>
      <c r="DP279" s="21"/>
      <c r="DQ279" s="21"/>
      <c r="DR279" s="21"/>
      <c r="DS279" s="21"/>
      <c r="DT279" s="21"/>
      <c r="DU279" s="21"/>
      <c r="DV279" s="21"/>
      <c r="DW279" s="21"/>
      <c r="DX279" s="21"/>
      <c r="DY279" s="21"/>
      <c r="DZ279" s="21"/>
      <c r="EA279" s="21"/>
      <c r="EB279" s="21"/>
      <c r="EC279" s="21"/>
      <c r="ED279" s="21"/>
      <c r="EE279" s="21"/>
      <c r="EF279" s="21"/>
      <c r="EG279" s="21"/>
    </row>
    <row r="280" spans="1:137" ht="15.75" customHeight="1">
      <c r="A280" s="21"/>
      <c r="B280" s="21"/>
      <c r="C280" s="21"/>
      <c r="D280" s="79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  <c r="AH280" s="21"/>
      <c r="AI280" s="21"/>
      <c r="AJ280" s="21"/>
      <c r="AK280" s="21"/>
      <c r="AL280" s="21"/>
      <c r="AM280" s="21"/>
      <c r="AN280" s="21"/>
      <c r="AO280" s="21"/>
      <c r="AP280" s="21"/>
      <c r="AQ280" s="21"/>
      <c r="AR280" s="21"/>
      <c r="AS280" s="21"/>
      <c r="AT280" s="21"/>
      <c r="AU280" s="21"/>
      <c r="AV280" s="21"/>
      <c r="AW280" s="21"/>
      <c r="AX280" s="21"/>
      <c r="AY280" s="21"/>
      <c r="AZ280" s="21"/>
      <c r="BA280" s="21"/>
      <c r="BB280" s="21"/>
      <c r="BC280" s="21"/>
      <c r="BD280" s="21"/>
      <c r="BE280" s="21"/>
      <c r="BF280" s="21"/>
      <c r="BG280" s="21"/>
      <c r="BH280" s="21"/>
      <c r="BI280" s="21"/>
      <c r="BJ280" s="21"/>
      <c r="BK280" s="21"/>
      <c r="BL280" s="21"/>
      <c r="BM280" s="21"/>
      <c r="BN280" s="21"/>
      <c r="BO280" s="21"/>
      <c r="BP280" s="21"/>
      <c r="BQ280" s="21"/>
      <c r="BR280" s="21"/>
      <c r="BS280" s="21"/>
      <c r="BT280" s="21"/>
      <c r="BU280" s="21"/>
      <c r="BV280" s="21"/>
      <c r="BW280" s="21"/>
      <c r="BX280" s="21"/>
      <c r="BY280" s="21"/>
      <c r="BZ280" s="21"/>
      <c r="CA280" s="21"/>
      <c r="CB280" s="21"/>
      <c r="CC280" s="21"/>
      <c r="CD280" s="21"/>
      <c r="CE280" s="21"/>
      <c r="CF280" s="21"/>
      <c r="CG280" s="21"/>
      <c r="CH280" s="21"/>
      <c r="CI280" s="21"/>
      <c r="CJ280" s="21"/>
      <c r="CK280" s="21"/>
      <c r="CL280" s="21"/>
      <c r="CM280" s="21"/>
      <c r="CN280" s="21"/>
      <c r="CO280" s="21"/>
      <c r="CP280" s="21"/>
      <c r="CQ280" s="21"/>
      <c r="CR280" s="21"/>
      <c r="CS280" s="21"/>
      <c r="CT280" s="21"/>
      <c r="CU280" s="21"/>
      <c r="CV280" s="21"/>
      <c r="CW280" s="21"/>
      <c r="CX280" s="21"/>
      <c r="CY280" s="21"/>
      <c r="CZ280" s="21"/>
      <c r="DA280" s="21"/>
      <c r="DB280" s="21"/>
      <c r="DC280" s="21"/>
      <c r="DD280" s="21"/>
      <c r="DE280" s="21"/>
      <c r="DF280" s="21"/>
      <c r="DG280" s="21"/>
      <c r="DH280" s="21"/>
      <c r="DI280" s="21"/>
      <c r="DJ280" s="21"/>
      <c r="DK280" s="21"/>
      <c r="DL280" s="21"/>
      <c r="DM280" s="21"/>
      <c r="DN280" s="21"/>
      <c r="DO280" s="21"/>
      <c r="DP280" s="21"/>
      <c r="DQ280" s="21"/>
      <c r="DR280" s="21"/>
      <c r="DS280" s="21"/>
      <c r="DT280" s="21"/>
      <c r="DU280" s="21"/>
      <c r="DV280" s="21"/>
      <c r="DW280" s="21"/>
      <c r="DX280" s="21"/>
      <c r="DY280" s="21"/>
      <c r="DZ280" s="21"/>
      <c r="EA280" s="21"/>
      <c r="EB280" s="21"/>
      <c r="EC280" s="21"/>
      <c r="ED280" s="21"/>
      <c r="EE280" s="21"/>
      <c r="EF280" s="21"/>
      <c r="EG280" s="21"/>
    </row>
    <row r="281" spans="1:137" ht="15.75" customHeight="1">
      <c r="A281" s="21"/>
      <c r="B281" s="21"/>
      <c r="C281" s="21"/>
      <c r="D281" s="79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  <c r="AH281" s="21"/>
      <c r="AI281" s="21"/>
      <c r="AJ281" s="21"/>
      <c r="AK281" s="21"/>
      <c r="AL281" s="21"/>
      <c r="AM281" s="21"/>
      <c r="AN281" s="21"/>
      <c r="AO281" s="21"/>
      <c r="AP281" s="21"/>
      <c r="AQ281" s="21"/>
      <c r="AR281" s="21"/>
      <c r="AS281" s="21"/>
      <c r="AT281" s="21"/>
      <c r="AU281" s="21"/>
      <c r="AV281" s="21"/>
      <c r="AW281" s="21"/>
      <c r="AX281" s="21"/>
      <c r="AY281" s="21"/>
      <c r="AZ281" s="21"/>
      <c r="BA281" s="21"/>
      <c r="BB281" s="21"/>
      <c r="BC281" s="21"/>
      <c r="BD281" s="21"/>
      <c r="BE281" s="21"/>
      <c r="BF281" s="21"/>
      <c r="BG281" s="21"/>
      <c r="BH281" s="21"/>
      <c r="BI281" s="21"/>
      <c r="BJ281" s="21"/>
      <c r="BK281" s="21"/>
      <c r="BL281" s="21"/>
      <c r="BM281" s="21"/>
      <c r="BN281" s="21"/>
      <c r="BO281" s="21"/>
      <c r="BP281" s="21"/>
      <c r="BQ281" s="21"/>
      <c r="BR281" s="21"/>
      <c r="BS281" s="21"/>
      <c r="BT281" s="21"/>
      <c r="BU281" s="21"/>
      <c r="BV281" s="21"/>
      <c r="BW281" s="21"/>
      <c r="BX281" s="21"/>
      <c r="BY281" s="21"/>
      <c r="BZ281" s="21"/>
      <c r="CA281" s="21"/>
      <c r="CB281" s="21"/>
      <c r="CC281" s="21"/>
      <c r="CD281" s="21"/>
      <c r="CE281" s="21"/>
      <c r="CF281" s="21"/>
      <c r="CG281" s="21"/>
      <c r="CH281" s="21"/>
      <c r="CI281" s="21"/>
      <c r="CJ281" s="21"/>
      <c r="CK281" s="21"/>
      <c r="CL281" s="21"/>
      <c r="CM281" s="21"/>
      <c r="CN281" s="21"/>
      <c r="CO281" s="21"/>
      <c r="CP281" s="21"/>
      <c r="CQ281" s="21"/>
      <c r="CR281" s="21"/>
      <c r="CS281" s="21"/>
      <c r="CT281" s="21"/>
      <c r="CU281" s="21"/>
      <c r="CV281" s="21"/>
      <c r="CW281" s="21"/>
      <c r="CX281" s="21"/>
      <c r="CY281" s="21"/>
      <c r="CZ281" s="21"/>
      <c r="DA281" s="21"/>
      <c r="DB281" s="21"/>
      <c r="DC281" s="21"/>
      <c r="DD281" s="21"/>
      <c r="DE281" s="21"/>
      <c r="DF281" s="21"/>
      <c r="DG281" s="21"/>
      <c r="DH281" s="21"/>
      <c r="DI281" s="21"/>
      <c r="DJ281" s="21"/>
      <c r="DK281" s="21"/>
      <c r="DL281" s="21"/>
      <c r="DM281" s="21"/>
      <c r="DN281" s="21"/>
      <c r="DO281" s="21"/>
      <c r="DP281" s="21"/>
      <c r="DQ281" s="21"/>
      <c r="DR281" s="21"/>
      <c r="DS281" s="21"/>
      <c r="DT281" s="21"/>
      <c r="DU281" s="21"/>
      <c r="DV281" s="21"/>
      <c r="DW281" s="21"/>
      <c r="DX281" s="21"/>
      <c r="DY281" s="21"/>
      <c r="DZ281" s="21"/>
      <c r="EA281" s="21"/>
      <c r="EB281" s="21"/>
      <c r="EC281" s="21"/>
      <c r="ED281" s="21"/>
      <c r="EE281" s="21"/>
      <c r="EF281" s="21"/>
      <c r="EG281" s="21"/>
    </row>
    <row r="282" spans="1:137" ht="15.75" customHeight="1">
      <c r="A282" s="21"/>
      <c r="B282" s="21"/>
      <c r="C282" s="21"/>
      <c r="D282" s="79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  <c r="AH282" s="21"/>
      <c r="AI282" s="21"/>
      <c r="AJ282" s="21"/>
      <c r="AK282" s="21"/>
      <c r="AL282" s="21"/>
      <c r="AM282" s="21"/>
      <c r="AN282" s="21"/>
      <c r="AO282" s="21"/>
      <c r="AP282" s="21"/>
      <c r="AQ282" s="21"/>
      <c r="AR282" s="21"/>
      <c r="AS282" s="21"/>
      <c r="AT282" s="21"/>
      <c r="AU282" s="21"/>
      <c r="AV282" s="21"/>
      <c r="AW282" s="21"/>
      <c r="AX282" s="21"/>
      <c r="AY282" s="21"/>
      <c r="AZ282" s="21"/>
      <c r="BA282" s="21"/>
      <c r="BB282" s="21"/>
      <c r="BC282" s="21"/>
      <c r="BD282" s="21"/>
      <c r="BE282" s="21"/>
      <c r="BF282" s="21"/>
      <c r="BG282" s="21"/>
      <c r="BH282" s="21"/>
      <c r="BI282" s="21"/>
      <c r="BJ282" s="21"/>
      <c r="BK282" s="21"/>
      <c r="BL282" s="21"/>
      <c r="BM282" s="21"/>
      <c r="BN282" s="21"/>
      <c r="BO282" s="21"/>
      <c r="BP282" s="21"/>
      <c r="BQ282" s="21"/>
      <c r="BR282" s="21"/>
      <c r="BS282" s="21"/>
      <c r="BT282" s="21"/>
      <c r="BU282" s="21"/>
      <c r="BV282" s="21"/>
      <c r="BW282" s="21"/>
      <c r="BX282" s="21"/>
      <c r="BY282" s="21"/>
      <c r="BZ282" s="21"/>
      <c r="CA282" s="21"/>
      <c r="CB282" s="21"/>
      <c r="CC282" s="21"/>
      <c r="CD282" s="21"/>
      <c r="CE282" s="21"/>
      <c r="CF282" s="21"/>
      <c r="CG282" s="21"/>
      <c r="CH282" s="21"/>
      <c r="CI282" s="21"/>
      <c r="CJ282" s="21"/>
      <c r="CK282" s="21"/>
      <c r="CL282" s="21"/>
      <c r="CM282" s="21"/>
      <c r="CN282" s="21"/>
      <c r="CO282" s="21"/>
      <c r="CP282" s="21"/>
      <c r="CQ282" s="21"/>
      <c r="CR282" s="21"/>
      <c r="CS282" s="21"/>
      <c r="CT282" s="21"/>
      <c r="CU282" s="21"/>
      <c r="CV282" s="21"/>
      <c r="CW282" s="21"/>
      <c r="CX282" s="21"/>
      <c r="CY282" s="21"/>
      <c r="CZ282" s="21"/>
      <c r="DA282" s="21"/>
      <c r="DB282" s="21"/>
      <c r="DC282" s="21"/>
      <c r="DD282" s="21"/>
      <c r="DE282" s="21"/>
      <c r="DF282" s="21"/>
      <c r="DG282" s="21"/>
      <c r="DH282" s="21"/>
      <c r="DI282" s="21"/>
      <c r="DJ282" s="21"/>
      <c r="DK282" s="21"/>
      <c r="DL282" s="21"/>
      <c r="DM282" s="21"/>
      <c r="DN282" s="21"/>
      <c r="DO282" s="21"/>
      <c r="DP282" s="21"/>
      <c r="DQ282" s="21"/>
      <c r="DR282" s="21"/>
      <c r="DS282" s="21"/>
      <c r="DT282" s="21"/>
      <c r="DU282" s="21"/>
      <c r="DV282" s="21"/>
      <c r="DW282" s="21"/>
      <c r="DX282" s="21"/>
      <c r="DY282" s="21"/>
      <c r="DZ282" s="21"/>
      <c r="EA282" s="21"/>
      <c r="EB282" s="21"/>
      <c r="EC282" s="21"/>
      <c r="ED282" s="21"/>
      <c r="EE282" s="21"/>
      <c r="EF282" s="21"/>
      <c r="EG282" s="21"/>
    </row>
    <row r="283" spans="1:137" ht="15.75" customHeight="1">
      <c r="A283" s="21"/>
      <c r="B283" s="21"/>
      <c r="C283" s="21"/>
      <c r="D283" s="79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  <c r="AH283" s="21"/>
      <c r="AI283" s="21"/>
      <c r="AJ283" s="21"/>
      <c r="AK283" s="21"/>
      <c r="AL283" s="21"/>
      <c r="AM283" s="21"/>
      <c r="AN283" s="21"/>
      <c r="AO283" s="21"/>
      <c r="AP283" s="21"/>
      <c r="AQ283" s="21"/>
      <c r="AR283" s="21"/>
      <c r="AS283" s="21"/>
      <c r="AT283" s="21"/>
      <c r="AU283" s="21"/>
      <c r="AV283" s="21"/>
      <c r="AW283" s="21"/>
      <c r="AX283" s="21"/>
      <c r="AY283" s="21"/>
      <c r="AZ283" s="21"/>
      <c r="BA283" s="21"/>
      <c r="BB283" s="21"/>
      <c r="BC283" s="21"/>
      <c r="BD283" s="21"/>
      <c r="BE283" s="21"/>
      <c r="BF283" s="21"/>
      <c r="BG283" s="21"/>
      <c r="BH283" s="21"/>
      <c r="BI283" s="21"/>
      <c r="BJ283" s="21"/>
      <c r="BK283" s="21"/>
      <c r="BL283" s="21"/>
      <c r="BM283" s="21"/>
      <c r="BN283" s="21"/>
      <c r="BO283" s="21"/>
      <c r="BP283" s="21"/>
      <c r="BQ283" s="21"/>
      <c r="BR283" s="21"/>
      <c r="BS283" s="21"/>
      <c r="BT283" s="21"/>
      <c r="BU283" s="21"/>
      <c r="BV283" s="21"/>
      <c r="BW283" s="21"/>
      <c r="BX283" s="21"/>
      <c r="BY283" s="21"/>
      <c r="BZ283" s="21"/>
      <c r="CA283" s="21"/>
      <c r="CB283" s="21"/>
      <c r="CC283" s="21"/>
      <c r="CD283" s="21"/>
      <c r="CE283" s="21"/>
      <c r="CF283" s="21"/>
      <c r="CG283" s="21"/>
      <c r="CH283" s="21"/>
      <c r="CI283" s="21"/>
      <c r="CJ283" s="21"/>
      <c r="CK283" s="21"/>
      <c r="CL283" s="21"/>
      <c r="CM283" s="21"/>
      <c r="CN283" s="21"/>
      <c r="CO283" s="21"/>
      <c r="CP283" s="21"/>
      <c r="CQ283" s="21"/>
      <c r="CR283" s="21"/>
      <c r="CS283" s="21"/>
      <c r="CT283" s="21"/>
      <c r="CU283" s="21"/>
      <c r="CV283" s="21"/>
      <c r="CW283" s="21"/>
      <c r="CX283" s="21"/>
      <c r="CY283" s="21"/>
      <c r="CZ283" s="21"/>
      <c r="DA283" s="21"/>
      <c r="DB283" s="21"/>
      <c r="DC283" s="21"/>
      <c r="DD283" s="21"/>
      <c r="DE283" s="21"/>
      <c r="DF283" s="21"/>
      <c r="DG283" s="21"/>
      <c r="DH283" s="21"/>
      <c r="DI283" s="21"/>
      <c r="DJ283" s="21"/>
      <c r="DK283" s="21"/>
      <c r="DL283" s="21"/>
      <c r="DM283" s="21"/>
      <c r="DN283" s="21"/>
      <c r="DO283" s="21"/>
      <c r="DP283" s="21"/>
      <c r="DQ283" s="21"/>
      <c r="DR283" s="21"/>
      <c r="DS283" s="21"/>
      <c r="DT283" s="21"/>
      <c r="DU283" s="21"/>
      <c r="DV283" s="21"/>
      <c r="DW283" s="21"/>
      <c r="DX283" s="21"/>
      <c r="DY283" s="21"/>
      <c r="DZ283" s="21"/>
      <c r="EA283" s="21"/>
      <c r="EB283" s="21"/>
      <c r="EC283" s="21"/>
      <c r="ED283" s="21"/>
      <c r="EE283" s="21"/>
      <c r="EF283" s="21"/>
      <c r="EG283" s="21"/>
    </row>
    <row r="284" spans="1:137" ht="15.75" customHeight="1">
      <c r="A284" s="21"/>
      <c r="B284" s="21"/>
      <c r="C284" s="21"/>
      <c r="D284" s="79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  <c r="AH284" s="21"/>
      <c r="AI284" s="21"/>
      <c r="AJ284" s="21"/>
      <c r="AK284" s="21"/>
      <c r="AL284" s="21"/>
      <c r="AM284" s="21"/>
      <c r="AN284" s="21"/>
      <c r="AO284" s="21"/>
      <c r="AP284" s="21"/>
      <c r="AQ284" s="21"/>
      <c r="AR284" s="21"/>
      <c r="AS284" s="21"/>
      <c r="AT284" s="21"/>
      <c r="AU284" s="21"/>
      <c r="AV284" s="21"/>
      <c r="AW284" s="21"/>
      <c r="AX284" s="21"/>
      <c r="AY284" s="21"/>
      <c r="AZ284" s="21"/>
      <c r="BA284" s="21"/>
      <c r="BB284" s="21"/>
      <c r="BC284" s="21"/>
      <c r="BD284" s="21"/>
      <c r="BE284" s="21"/>
      <c r="BF284" s="21"/>
      <c r="BG284" s="21"/>
      <c r="BH284" s="21"/>
      <c r="BI284" s="21"/>
      <c r="BJ284" s="21"/>
      <c r="BK284" s="21"/>
      <c r="BL284" s="21"/>
      <c r="BM284" s="21"/>
      <c r="BN284" s="21"/>
      <c r="BO284" s="21"/>
      <c r="BP284" s="21"/>
      <c r="BQ284" s="21"/>
      <c r="BR284" s="21"/>
      <c r="BS284" s="21"/>
      <c r="BT284" s="21"/>
      <c r="BU284" s="21"/>
      <c r="BV284" s="21"/>
      <c r="BW284" s="21"/>
      <c r="BX284" s="21"/>
      <c r="BY284" s="21"/>
      <c r="BZ284" s="21"/>
      <c r="CA284" s="21"/>
      <c r="CB284" s="21"/>
      <c r="CC284" s="21"/>
      <c r="CD284" s="21"/>
      <c r="CE284" s="21"/>
      <c r="CF284" s="21"/>
      <c r="CG284" s="21"/>
      <c r="CH284" s="21"/>
      <c r="CI284" s="21"/>
      <c r="CJ284" s="21"/>
      <c r="CK284" s="21"/>
      <c r="CL284" s="21"/>
      <c r="CM284" s="21"/>
      <c r="CN284" s="21"/>
      <c r="CO284" s="21"/>
      <c r="CP284" s="21"/>
      <c r="CQ284" s="21"/>
      <c r="CR284" s="21"/>
      <c r="CS284" s="21"/>
      <c r="CT284" s="21"/>
      <c r="CU284" s="21"/>
      <c r="CV284" s="21"/>
      <c r="CW284" s="21"/>
      <c r="CX284" s="21"/>
      <c r="CY284" s="21"/>
      <c r="CZ284" s="21"/>
      <c r="DA284" s="21"/>
      <c r="DB284" s="21"/>
      <c r="DC284" s="21"/>
      <c r="DD284" s="21"/>
      <c r="DE284" s="21"/>
      <c r="DF284" s="21"/>
      <c r="DG284" s="21"/>
      <c r="DH284" s="21"/>
      <c r="DI284" s="21"/>
      <c r="DJ284" s="21"/>
      <c r="DK284" s="21"/>
      <c r="DL284" s="21"/>
      <c r="DM284" s="21"/>
      <c r="DN284" s="21"/>
      <c r="DO284" s="21"/>
      <c r="DP284" s="21"/>
      <c r="DQ284" s="21"/>
      <c r="DR284" s="21"/>
      <c r="DS284" s="21"/>
      <c r="DT284" s="21"/>
      <c r="DU284" s="21"/>
      <c r="DV284" s="21"/>
      <c r="DW284" s="21"/>
      <c r="DX284" s="21"/>
      <c r="DY284" s="21"/>
      <c r="DZ284" s="21"/>
      <c r="EA284" s="21"/>
      <c r="EB284" s="21"/>
      <c r="EC284" s="21"/>
      <c r="ED284" s="21"/>
      <c r="EE284" s="21"/>
      <c r="EF284" s="21"/>
      <c r="EG284" s="21"/>
    </row>
    <row r="285" spans="1:137" ht="15.75" customHeight="1">
      <c r="A285" s="21"/>
      <c r="B285" s="21"/>
      <c r="C285" s="21"/>
      <c r="D285" s="79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  <c r="AH285" s="21"/>
      <c r="AI285" s="21"/>
      <c r="AJ285" s="21"/>
      <c r="AK285" s="21"/>
      <c r="AL285" s="21"/>
      <c r="AM285" s="21"/>
      <c r="AN285" s="21"/>
      <c r="AO285" s="21"/>
      <c r="AP285" s="21"/>
      <c r="AQ285" s="21"/>
      <c r="AR285" s="21"/>
      <c r="AS285" s="21"/>
      <c r="AT285" s="21"/>
      <c r="AU285" s="21"/>
      <c r="AV285" s="21"/>
      <c r="AW285" s="21"/>
      <c r="AX285" s="21"/>
      <c r="AY285" s="21"/>
      <c r="AZ285" s="21"/>
      <c r="BA285" s="21"/>
      <c r="BB285" s="21"/>
      <c r="BC285" s="21"/>
      <c r="BD285" s="21"/>
      <c r="BE285" s="21"/>
      <c r="BF285" s="21"/>
      <c r="BG285" s="21"/>
      <c r="BH285" s="21"/>
      <c r="BI285" s="21"/>
      <c r="BJ285" s="21"/>
      <c r="BK285" s="21"/>
      <c r="BL285" s="21"/>
      <c r="BM285" s="21"/>
      <c r="BN285" s="21"/>
      <c r="BO285" s="21"/>
      <c r="BP285" s="21"/>
      <c r="BQ285" s="21"/>
      <c r="BR285" s="21"/>
      <c r="BS285" s="21"/>
      <c r="BT285" s="21"/>
      <c r="BU285" s="21"/>
      <c r="BV285" s="21"/>
      <c r="BW285" s="21"/>
      <c r="BX285" s="21"/>
      <c r="BY285" s="21"/>
      <c r="BZ285" s="21"/>
      <c r="CA285" s="21"/>
      <c r="CB285" s="21"/>
      <c r="CC285" s="21"/>
      <c r="CD285" s="21"/>
      <c r="CE285" s="21"/>
      <c r="CF285" s="21"/>
      <c r="CG285" s="21"/>
      <c r="CH285" s="21"/>
      <c r="CI285" s="21"/>
      <c r="CJ285" s="21"/>
      <c r="CK285" s="21"/>
      <c r="CL285" s="21"/>
      <c r="CM285" s="21"/>
      <c r="CN285" s="21"/>
      <c r="CO285" s="21"/>
      <c r="CP285" s="21"/>
      <c r="CQ285" s="21"/>
      <c r="CR285" s="21"/>
      <c r="CS285" s="21"/>
      <c r="CT285" s="21"/>
      <c r="CU285" s="21"/>
      <c r="CV285" s="21"/>
      <c r="CW285" s="21"/>
      <c r="CX285" s="21"/>
      <c r="CY285" s="21"/>
      <c r="CZ285" s="21"/>
      <c r="DA285" s="21"/>
      <c r="DB285" s="21"/>
      <c r="DC285" s="21"/>
      <c r="DD285" s="21"/>
      <c r="DE285" s="21"/>
      <c r="DF285" s="21"/>
      <c r="DG285" s="21"/>
      <c r="DH285" s="21"/>
      <c r="DI285" s="21"/>
      <c r="DJ285" s="21"/>
      <c r="DK285" s="21"/>
      <c r="DL285" s="21"/>
      <c r="DM285" s="21"/>
      <c r="DN285" s="21"/>
      <c r="DO285" s="21"/>
      <c r="DP285" s="21"/>
      <c r="DQ285" s="21"/>
      <c r="DR285" s="21"/>
      <c r="DS285" s="21"/>
      <c r="DT285" s="21"/>
      <c r="DU285" s="21"/>
      <c r="DV285" s="21"/>
      <c r="DW285" s="21"/>
      <c r="DX285" s="21"/>
      <c r="DY285" s="21"/>
      <c r="DZ285" s="21"/>
      <c r="EA285" s="21"/>
      <c r="EB285" s="21"/>
      <c r="EC285" s="21"/>
      <c r="ED285" s="21"/>
      <c r="EE285" s="21"/>
      <c r="EF285" s="21"/>
      <c r="EG285" s="21"/>
    </row>
    <row r="286" spans="1:137" ht="15.75" customHeight="1">
      <c r="A286" s="21"/>
      <c r="B286" s="21"/>
      <c r="C286" s="21"/>
      <c r="D286" s="79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  <c r="AH286" s="21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/>
      <c r="AS286" s="21"/>
      <c r="AT286" s="21"/>
      <c r="AU286" s="21"/>
      <c r="AV286" s="21"/>
      <c r="AW286" s="21"/>
      <c r="AX286" s="21"/>
      <c r="AY286" s="21"/>
      <c r="AZ286" s="21"/>
      <c r="BA286" s="21"/>
      <c r="BB286" s="21"/>
      <c r="BC286" s="21"/>
      <c r="BD286" s="21"/>
      <c r="BE286" s="21"/>
      <c r="BF286" s="21"/>
      <c r="BG286" s="21"/>
      <c r="BH286" s="21"/>
      <c r="BI286" s="21"/>
      <c r="BJ286" s="21"/>
      <c r="BK286" s="21"/>
      <c r="BL286" s="21"/>
      <c r="BM286" s="21"/>
      <c r="BN286" s="21"/>
      <c r="BO286" s="21"/>
      <c r="BP286" s="21"/>
      <c r="BQ286" s="21"/>
      <c r="BR286" s="21"/>
      <c r="BS286" s="21"/>
      <c r="BT286" s="21"/>
      <c r="BU286" s="21"/>
      <c r="BV286" s="21"/>
      <c r="BW286" s="21"/>
      <c r="BX286" s="21"/>
      <c r="BY286" s="21"/>
      <c r="BZ286" s="21"/>
      <c r="CA286" s="21"/>
      <c r="CB286" s="21"/>
      <c r="CC286" s="21"/>
      <c r="CD286" s="21"/>
      <c r="CE286" s="21"/>
      <c r="CF286" s="21"/>
      <c r="CG286" s="21"/>
      <c r="CH286" s="21"/>
      <c r="CI286" s="21"/>
      <c r="CJ286" s="21"/>
      <c r="CK286" s="21"/>
      <c r="CL286" s="21"/>
      <c r="CM286" s="21"/>
      <c r="CN286" s="21"/>
      <c r="CO286" s="21"/>
      <c r="CP286" s="21"/>
      <c r="CQ286" s="21"/>
      <c r="CR286" s="21"/>
      <c r="CS286" s="21"/>
      <c r="CT286" s="21"/>
      <c r="CU286" s="21"/>
      <c r="CV286" s="21"/>
      <c r="CW286" s="21"/>
      <c r="CX286" s="21"/>
      <c r="CY286" s="21"/>
      <c r="CZ286" s="21"/>
      <c r="DA286" s="21"/>
      <c r="DB286" s="21"/>
      <c r="DC286" s="21"/>
      <c r="DD286" s="21"/>
      <c r="DE286" s="21"/>
      <c r="DF286" s="21"/>
      <c r="DG286" s="21"/>
      <c r="DH286" s="21"/>
      <c r="DI286" s="21"/>
      <c r="DJ286" s="21"/>
      <c r="DK286" s="21"/>
      <c r="DL286" s="21"/>
      <c r="DM286" s="21"/>
      <c r="DN286" s="21"/>
      <c r="DO286" s="21"/>
      <c r="DP286" s="21"/>
      <c r="DQ286" s="21"/>
      <c r="DR286" s="21"/>
      <c r="DS286" s="21"/>
      <c r="DT286" s="21"/>
      <c r="DU286" s="21"/>
      <c r="DV286" s="21"/>
      <c r="DW286" s="21"/>
      <c r="DX286" s="21"/>
      <c r="DY286" s="21"/>
      <c r="DZ286" s="21"/>
      <c r="EA286" s="21"/>
      <c r="EB286" s="21"/>
      <c r="EC286" s="21"/>
      <c r="ED286" s="21"/>
      <c r="EE286" s="21"/>
      <c r="EF286" s="21"/>
      <c r="EG286" s="21"/>
    </row>
    <row r="287" spans="1:137" ht="15.75" customHeight="1">
      <c r="A287" s="21"/>
      <c r="B287" s="21"/>
      <c r="C287" s="21"/>
      <c r="D287" s="79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  <c r="AH287" s="21"/>
      <c r="AI287" s="21"/>
      <c r="AJ287" s="21"/>
      <c r="AK287" s="21"/>
      <c r="AL287" s="21"/>
      <c r="AM287" s="21"/>
      <c r="AN287" s="21"/>
      <c r="AO287" s="21"/>
      <c r="AP287" s="21"/>
      <c r="AQ287" s="21"/>
      <c r="AR287" s="21"/>
      <c r="AS287" s="21"/>
      <c r="AT287" s="21"/>
      <c r="AU287" s="21"/>
      <c r="AV287" s="21"/>
      <c r="AW287" s="21"/>
      <c r="AX287" s="21"/>
      <c r="AY287" s="21"/>
      <c r="AZ287" s="21"/>
      <c r="BA287" s="21"/>
      <c r="BB287" s="21"/>
      <c r="BC287" s="21"/>
      <c r="BD287" s="21"/>
      <c r="BE287" s="21"/>
      <c r="BF287" s="21"/>
      <c r="BG287" s="21"/>
      <c r="BH287" s="21"/>
      <c r="BI287" s="21"/>
      <c r="BJ287" s="21"/>
      <c r="BK287" s="21"/>
      <c r="BL287" s="21"/>
      <c r="BM287" s="21"/>
      <c r="BN287" s="21"/>
      <c r="BO287" s="21"/>
      <c r="BP287" s="21"/>
      <c r="BQ287" s="21"/>
      <c r="BR287" s="21"/>
      <c r="BS287" s="21"/>
      <c r="BT287" s="21"/>
      <c r="BU287" s="21"/>
      <c r="BV287" s="21"/>
      <c r="BW287" s="21"/>
      <c r="BX287" s="21"/>
      <c r="BY287" s="21"/>
      <c r="BZ287" s="21"/>
      <c r="CA287" s="21"/>
      <c r="CB287" s="21"/>
      <c r="CC287" s="21"/>
      <c r="CD287" s="21"/>
      <c r="CE287" s="21"/>
      <c r="CF287" s="21"/>
      <c r="CG287" s="21"/>
      <c r="CH287" s="21"/>
      <c r="CI287" s="21"/>
      <c r="CJ287" s="21"/>
      <c r="CK287" s="21"/>
      <c r="CL287" s="21"/>
      <c r="CM287" s="21"/>
      <c r="CN287" s="21"/>
      <c r="CO287" s="21"/>
      <c r="CP287" s="21"/>
      <c r="CQ287" s="21"/>
      <c r="CR287" s="21"/>
      <c r="CS287" s="21"/>
      <c r="CT287" s="21"/>
      <c r="CU287" s="21"/>
      <c r="CV287" s="21"/>
      <c r="CW287" s="21"/>
      <c r="CX287" s="21"/>
      <c r="CY287" s="21"/>
      <c r="CZ287" s="21"/>
      <c r="DA287" s="21"/>
      <c r="DB287" s="21"/>
      <c r="DC287" s="21"/>
      <c r="DD287" s="21"/>
      <c r="DE287" s="21"/>
      <c r="DF287" s="21"/>
      <c r="DG287" s="21"/>
      <c r="DH287" s="21"/>
      <c r="DI287" s="21"/>
      <c r="DJ287" s="21"/>
      <c r="DK287" s="21"/>
      <c r="DL287" s="21"/>
      <c r="DM287" s="21"/>
      <c r="DN287" s="21"/>
      <c r="DO287" s="21"/>
      <c r="DP287" s="21"/>
      <c r="DQ287" s="21"/>
      <c r="DR287" s="21"/>
      <c r="DS287" s="21"/>
      <c r="DT287" s="21"/>
      <c r="DU287" s="21"/>
      <c r="DV287" s="21"/>
      <c r="DW287" s="21"/>
      <c r="DX287" s="21"/>
      <c r="DY287" s="21"/>
      <c r="DZ287" s="21"/>
      <c r="EA287" s="21"/>
      <c r="EB287" s="21"/>
      <c r="EC287" s="21"/>
      <c r="ED287" s="21"/>
      <c r="EE287" s="21"/>
      <c r="EF287" s="21"/>
      <c r="EG287" s="21"/>
    </row>
    <row r="288" spans="1:137" ht="15.75" customHeight="1">
      <c r="A288" s="21"/>
      <c r="B288" s="21"/>
      <c r="C288" s="21"/>
      <c r="D288" s="79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  <c r="AH288" s="21"/>
      <c r="AI288" s="21"/>
      <c r="AJ288" s="21"/>
      <c r="AK288" s="21"/>
      <c r="AL288" s="21"/>
      <c r="AM288" s="21"/>
      <c r="AN288" s="21"/>
      <c r="AO288" s="21"/>
      <c r="AP288" s="21"/>
      <c r="AQ288" s="21"/>
      <c r="AR288" s="21"/>
      <c r="AS288" s="21"/>
      <c r="AT288" s="21"/>
      <c r="AU288" s="21"/>
      <c r="AV288" s="21"/>
      <c r="AW288" s="21"/>
      <c r="AX288" s="21"/>
      <c r="AY288" s="21"/>
      <c r="AZ288" s="21"/>
      <c r="BA288" s="21"/>
      <c r="BB288" s="21"/>
      <c r="BC288" s="21"/>
      <c r="BD288" s="21"/>
      <c r="BE288" s="21"/>
      <c r="BF288" s="21"/>
      <c r="BG288" s="21"/>
      <c r="BH288" s="21"/>
      <c r="BI288" s="21"/>
      <c r="BJ288" s="21"/>
      <c r="BK288" s="21"/>
      <c r="BL288" s="21"/>
      <c r="BM288" s="21"/>
      <c r="BN288" s="21"/>
      <c r="BO288" s="21"/>
      <c r="BP288" s="21"/>
      <c r="BQ288" s="21"/>
      <c r="BR288" s="21"/>
      <c r="BS288" s="21"/>
      <c r="BT288" s="21"/>
      <c r="BU288" s="21"/>
      <c r="BV288" s="21"/>
      <c r="BW288" s="21"/>
      <c r="BX288" s="21"/>
      <c r="BY288" s="21"/>
      <c r="BZ288" s="21"/>
      <c r="CA288" s="21"/>
      <c r="CB288" s="21"/>
      <c r="CC288" s="21"/>
      <c r="CD288" s="21"/>
      <c r="CE288" s="21"/>
      <c r="CF288" s="21"/>
      <c r="CG288" s="21"/>
      <c r="CH288" s="21"/>
      <c r="CI288" s="21"/>
      <c r="CJ288" s="21"/>
      <c r="CK288" s="21"/>
      <c r="CL288" s="21"/>
      <c r="CM288" s="21"/>
      <c r="CN288" s="21"/>
      <c r="CO288" s="21"/>
      <c r="CP288" s="21"/>
      <c r="CQ288" s="21"/>
      <c r="CR288" s="21"/>
      <c r="CS288" s="21"/>
      <c r="CT288" s="21"/>
      <c r="CU288" s="21"/>
      <c r="CV288" s="21"/>
      <c r="CW288" s="21"/>
      <c r="CX288" s="21"/>
      <c r="CY288" s="21"/>
      <c r="CZ288" s="21"/>
      <c r="DA288" s="21"/>
      <c r="DB288" s="21"/>
      <c r="DC288" s="21"/>
      <c r="DD288" s="21"/>
      <c r="DE288" s="21"/>
      <c r="DF288" s="21"/>
      <c r="DG288" s="21"/>
      <c r="DH288" s="21"/>
      <c r="DI288" s="21"/>
      <c r="DJ288" s="21"/>
      <c r="DK288" s="21"/>
      <c r="DL288" s="21"/>
      <c r="DM288" s="21"/>
      <c r="DN288" s="21"/>
      <c r="DO288" s="21"/>
      <c r="DP288" s="21"/>
      <c r="DQ288" s="21"/>
      <c r="DR288" s="21"/>
      <c r="DS288" s="21"/>
      <c r="DT288" s="21"/>
      <c r="DU288" s="21"/>
      <c r="DV288" s="21"/>
      <c r="DW288" s="21"/>
      <c r="DX288" s="21"/>
      <c r="DY288" s="21"/>
      <c r="DZ288" s="21"/>
      <c r="EA288" s="21"/>
      <c r="EB288" s="21"/>
      <c r="EC288" s="21"/>
      <c r="ED288" s="21"/>
      <c r="EE288" s="21"/>
      <c r="EF288" s="21"/>
      <c r="EG288" s="21"/>
    </row>
    <row r="289" spans="1:137" ht="15.75" customHeight="1">
      <c r="A289" s="21"/>
      <c r="B289" s="21"/>
      <c r="C289" s="21"/>
      <c r="D289" s="79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  <c r="AV289" s="21"/>
      <c r="AW289" s="21"/>
      <c r="AX289" s="21"/>
      <c r="AY289" s="21"/>
      <c r="AZ289" s="21"/>
      <c r="BA289" s="21"/>
      <c r="BB289" s="21"/>
      <c r="BC289" s="21"/>
      <c r="BD289" s="21"/>
      <c r="BE289" s="21"/>
      <c r="BF289" s="21"/>
      <c r="BG289" s="21"/>
      <c r="BH289" s="21"/>
      <c r="BI289" s="21"/>
      <c r="BJ289" s="21"/>
      <c r="BK289" s="21"/>
      <c r="BL289" s="21"/>
      <c r="BM289" s="21"/>
      <c r="BN289" s="21"/>
      <c r="BO289" s="21"/>
      <c r="BP289" s="21"/>
      <c r="BQ289" s="21"/>
      <c r="BR289" s="21"/>
      <c r="BS289" s="21"/>
      <c r="BT289" s="21"/>
      <c r="BU289" s="21"/>
      <c r="BV289" s="21"/>
      <c r="BW289" s="21"/>
      <c r="BX289" s="21"/>
      <c r="BY289" s="21"/>
      <c r="BZ289" s="21"/>
      <c r="CA289" s="21"/>
      <c r="CB289" s="21"/>
      <c r="CC289" s="21"/>
      <c r="CD289" s="21"/>
      <c r="CE289" s="21"/>
      <c r="CF289" s="21"/>
      <c r="CG289" s="21"/>
      <c r="CH289" s="21"/>
      <c r="CI289" s="21"/>
      <c r="CJ289" s="21"/>
      <c r="CK289" s="21"/>
      <c r="CL289" s="21"/>
      <c r="CM289" s="21"/>
      <c r="CN289" s="21"/>
      <c r="CO289" s="21"/>
      <c r="CP289" s="21"/>
      <c r="CQ289" s="21"/>
      <c r="CR289" s="21"/>
      <c r="CS289" s="21"/>
      <c r="CT289" s="21"/>
      <c r="CU289" s="21"/>
      <c r="CV289" s="21"/>
      <c r="CW289" s="21"/>
      <c r="CX289" s="21"/>
      <c r="CY289" s="21"/>
      <c r="CZ289" s="21"/>
      <c r="DA289" s="21"/>
      <c r="DB289" s="21"/>
      <c r="DC289" s="21"/>
      <c r="DD289" s="21"/>
      <c r="DE289" s="21"/>
      <c r="DF289" s="21"/>
      <c r="DG289" s="21"/>
      <c r="DH289" s="21"/>
      <c r="DI289" s="21"/>
      <c r="DJ289" s="21"/>
      <c r="DK289" s="21"/>
      <c r="DL289" s="21"/>
      <c r="DM289" s="21"/>
      <c r="DN289" s="21"/>
      <c r="DO289" s="21"/>
      <c r="DP289" s="21"/>
      <c r="DQ289" s="21"/>
      <c r="DR289" s="21"/>
      <c r="DS289" s="21"/>
      <c r="DT289" s="21"/>
      <c r="DU289" s="21"/>
      <c r="DV289" s="21"/>
      <c r="DW289" s="21"/>
      <c r="DX289" s="21"/>
      <c r="DY289" s="21"/>
      <c r="DZ289" s="21"/>
      <c r="EA289" s="21"/>
      <c r="EB289" s="21"/>
      <c r="EC289" s="21"/>
      <c r="ED289" s="21"/>
      <c r="EE289" s="21"/>
      <c r="EF289" s="21"/>
      <c r="EG289" s="21"/>
    </row>
    <row r="290" spans="1:137" ht="15.75" customHeight="1">
      <c r="A290" s="21"/>
      <c r="B290" s="21"/>
      <c r="C290" s="21"/>
      <c r="D290" s="79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  <c r="AH290" s="21"/>
      <c r="AI290" s="21"/>
      <c r="AJ290" s="21"/>
      <c r="AK290" s="21"/>
      <c r="AL290" s="21"/>
      <c r="AM290" s="21"/>
      <c r="AN290" s="21"/>
      <c r="AO290" s="21"/>
      <c r="AP290" s="21"/>
      <c r="AQ290" s="21"/>
      <c r="AR290" s="21"/>
      <c r="AS290" s="21"/>
      <c r="AT290" s="21"/>
      <c r="AU290" s="21"/>
      <c r="AV290" s="21"/>
      <c r="AW290" s="21"/>
      <c r="AX290" s="21"/>
      <c r="AY290" s="21"/>
      <c r="AZ290" s="21"/>
      <c r="BA290" s="21"/>
      <c r="BB290" s="21"/>
      <c r="BC290" s="21"/>
      <c r="BD290" s="21"/>
      <c r="BE290" s="21"/>
      <c r="BF290" s="21"/>
      <c r="BG290" s="21"/>
      <c r="BH290" s="21"/>
      <c r="BI290" s="21"/>
      <c r="BJ290" s="21"/>
      <c r="BK290" s="21"/>
      <c r="BL290" s="21"/>
      <c r="BM290" s="21"/>
      <c r="BN290" s="21"/>
      <c r="BO290" s="21"/>
      <c r="BP290" s="21"/>
      <c r="BQ290" s="21"/>
      <c r="BR290" s="21"/>
      <c r="BS290" s="21"/>
      <c r="BT290" s="21"/>
      <c r="BU290" s="21"/>
      <c r="BV290" s="21"/>
      <c r="BW290" s="21"/>
      <c r="BX290" s="21"/>
      <c r="BY290" s="21"/>
      <c r="BZ290" s="21"/>
      <c r="CA290" s="21"/>
      <c r="CB290" s="21"/>
      <c r="CC290" s="21"/>
      <c r="CD290" s="21"/>
      <c r="CE290" s="21"/>
      <c r="CF290" s="21"/>
      <c r="CG290" s="21"/>
      <c r="CH290" s="21"/>
      <c r="CI290" s="21"/>
      <c r="CJ290" s="21"/>
      <c r="CK290" s="21"/>
      <c r="CL290" s="21"/>
      <c r="CM290" s="21"/>
      <c r="CN290" s="21"/>
      <c r="CO290" s="21"/>
      <c r="CP290" s="21"/>
      <c r="CQ290" s="21"/>
      <c r="CR290" s="21"/>
      <c r="CS290" s="21"/>
      <c r="CT290" s="21"/>
      <c r="CU290" s="21"/>
      <c r="CV290" s="21"/>
      <c r="CW290" s="21"/>
      <c r="CX290" s="21"/>
      <c r="CY290" s="21"/>
      <c r="CZ290" s="21"/>
      <c r="DA290" s="21"/>
      <c r="DB290" s="21"/>
      <c r="DC290" s="21"/>
      <c r="DD290" s="21"/>
      <c r="DE290" s="21"/>
      <c r="DF290" s="21"/>
      <c r="DG290" s="21"/>
      <c r="DH290" s="21"/>
      <c r="DI290" s="21"/>
      <c r="DJ290" s="21"/>
      <c r="DK290" s="21"/>
      <c r="DL290" s="21"/>
      <c r="DM290" s="21"/>
      <c r="DN290" s="21"/>
      <c r="DO290" s="21"/>
      <c r="DP290" s="21"/>
      <c r="DQ290" s="21"/>
      <c r="DR290" s="21"/>
      <c r="DS290" s="21"/>
      <c r="DT290" s="21"/>
      <c r="DU290" s="21"/>
      <c r="DV290" s="21"/>
      <c r="DW290" s="21"/>
      <c r="DX290" s="21"/>
      <c r="DY290" s="21"/>
      <c r="DZ290" s="21"/>
      <c r="EA290" s="21"/>
      <c r="EB290" s="21"/>
      <c r="EC290" s="21"/>
      <c r="ED290" s="21"/>
      <c r="EE290" s="21"/>
      <c r="EF290" s="21"/>
      <c r="EG290" s="21"/>
    </row>
    <row r="291" spans="1:137" ht="15.75" customHeight="1">
      <c r="A291" s="21"/>
      <c r="B291" s="21"/>
      <c r="C291" s="21"/>
      <c r="D291" s="79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  <c r="AH291" s="21"/>
      <c r="AI291" s="21"/>
      <c r="AJ291" s="21"/>
      <c r="AK291" s="21"/>
      <c r="AL291" s="21"/>
      <c r="AM291" s="21"/>
      <c r="AN291" s="21"/>
      <c r="AO291" s="21"/>
      <c r="AP291" s="21"/>
      <c r="AQ291" s="21"/>
      <c r="AR291" s="21"/>
      <c r="AS291" s="21"/>
      <c r="AT291" s="21"/>
      <c r="AU291" s="21"/>
      <c r="AV291" s="21"/>
      <c r="AW291" s="21"/>
      <c r="AX291" s="21"/>
      <c r="AY291" s="21"/>
      <c r="AZ291" s="21"/>
      <c r="BA291" s="21"/>
      <c r="BB291" s="21"/>
      <c r="BC291" s="21"/>
      <c r="BD291" s="21"/>
      <c r="BE291" s="21"/>
      <c r="BF291" s="21"/>
      <c r="BG291" s="21"/>
      <c r="BH291" s="21"/>
      <c r="BI291" s="21"/>
      <c r="BJ291" s="21"/>
      <c r="BK291" s="21"/>
      <c r="BL291" s="21"/>
      <c r="BM291" s="21"/>
      <c r="BN291" s="21"/>
      <c r="BO291" s="21"/>
      <c r="BP291" s="21"/>
      <c r="BQ291" s="21"/>
      <c r="BR291" s="21"/>
      <c r="BS291" s="21"/>
      <c r="BT291" s="21"/>
      <c r="BU291" s="21"/>
      <c r="BV291" s="21"/>
      <c r="BW291" s="21"/>
      <c r="BX291" s="21"/>
      <c r="BY291" s="21"/>
      <c r="BZ291" s="21"/>
      <c r="CA291" s="21"/>
      <c r="CB291" s="21"/>
      <c r="CC291" s="21"/>
      <c r="CD291" s="21"/>
      <c r="CE291" s="21"/>
      <c r="CF291" s="21"/>
      <c r="CG291" s="21"/>
      <c r="CH291" s="21"/>
      <c r="CI291" s="21"/>
      <c r="CJ291" s="21"/>
      <c r="CK291" s="21"/>
      <c r="CL291" s="21"/>
      <c r="CM291" s="21"/>
      <c r="CN291" s="21"/>
      <c r="CO291" s="21"/>
      <c r="CP291" s="21"/>
      <c r="CQ291" s="21"/>
      <c r="CR291" s="21"/>
      <c r="CS291" s="21"/>
      <c r="CT291" s="21"/>
      <c r="CU291" s="21"/>
      <c r="CV291" s="21"/>
      <c r="CW291" s="21"/>
      <c r="CX291" s="21"/>
      <c r="CY291" s="21"/>
      <c r="CZ291" s="21"/>
      <c r="DA291" s="21"/>
      <c r="DB291" s="21"/>
      <c r="DC291" s="21"/>
      <c r="DD291" s="21"/>
      <c r="DE291" s="21"/>
      <c r="DF291" s="21"/>
      <c r="DG291" s="21"/>
      <c r="DH291" s="21"/>
      <c r="DI291" s="21"/>
      <c r="DJ291" s="21"/>
      <c r="DK291" s="21"/>
      <c r="DL291" s="21"/>
      <c r="DM291" s="21"/>
      <c r="DN291" s="21"/>
      <c r="DO291" s="21"/>
      <c r="DP291" s="21"/>
      <c r="DQ291" s="21"/>
      <c r="DR291" s="21"/>
      <c r="DS291" s="21"/>
      <c r="DT291" s="21"/>
      <c r="DU291" s="21"/>
      <c r="DV291" s="21"/>
      <c r="DW291" s="21"/>
      <c r="DX291" s="21"/>
      <c r="DY291" s="21"/>
      <c r="DZ291" s="21"/>
      <c r="EA291" s="21"/>
      <c r="EB291" s="21"/>
      <c r="EC291" s="21"/>
      <c r="ED291" s="21"/>
      <c r="EE291" s="21"/>
      <c r="EF291" s="21"/>
      <c r="EG291" s="21"/>
    </row>
    <row r="292" spans="1:137" ht="15.75" customHeight="1">
      <c r="A292" s="21"/>
      <c r="B292" s="21"/>
      <c r="C292" s="21"/>
      <c r="D292" s="79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  <c r="AH292" s="21"/>
      <c r="AI292" s="21"/>
      <c r="AJ292" s="21"/>
      <c r="AK292" s="21"/>
      <c r="AL292" s="21"/>
      <c r="AM292" s="21"/>
      <c r="AN292" s="21"/>
      <c r="AO292" s="21"/>
      <c r="AP292" s="21"/>
      <c r="AQ292" s="21"/>
      <c r="AR292" s="21"/>
      <c r="AS292" s="21"/>
      <c r="AT292" s="21"/>
      <c r="AU292" s="21"/>
      <c r="AV292" s="21"/>
      <c r="AW292" s="21"/>
      <c r="AX292" s="21"/>
      <c r="AY292" s="21"/>
      <c r="AZ292" s="21"/>
      <c r="BA292" s="21"/>
      <c r="BB292" s="21"/>
      <c r="BC292" s="21"/>
      <c r="BD292" s="21"/>
      <c r="BE292" s="21"/>
      <c r="BF292" s="21"/>
      <c r="BG292" s="21"/>
      <c r="BH292" s="21"/>
      <c r="BI292" s="21"/>
      <c r="BJ292" s="21"/>
      <c r="BK292" s="21"/>
      <c r="BL292" s="21"/>
      <c r="BM292" s="21"/>
      <c r="BN292" s="21"/>
      <c r="BO292" s="21"/>
      <c r="BP292" s="21"/>
      <c r="BQ292" s="21"/>
      <c r="BR292" s="21"/>
      <c r="BS292" s="21"/>
      <c r="BT292" s="21"/>
      <c r="BU292" s="21"/>
      <c r="BV292" s="21"/>
      <c r="BW292" s="21"/>
      <c r="BX292" s="21"/>
      <c r="BY292" s="21"/>
      <c r="BZ292" s="21"/>
      <c r="CA292" s="21"/>
      <c r="CB292" s="21"/>
      <c r="CC292" s="21"/>
      <c r="CD292" s="21"/>
      <c r="CE292" s="21"/>
      <c r="CF292" s="21"/>
      <c r="CG292" s="21"/>
      <c r="CH292" s="21"/>
      <c r="CI292" s="21"/>
      <c r="CJ292" s="21"/>
      <c r="CK292" s="21"/>
      <c r="CL292" s="21"/>
      <c r="CM292" s="21"/>
      <c r="CN292" s="21"/>
      <c r="CO292" s="21"/>
      <c r="CP292" s="21"/>
      <c r="CQ292" s="21"/>
      <c r="CR292" s="21"/>
      <c r="CS292" s="21"/>
      <c r="CT292" s="21"/>
      <c r="CU292" s="21"/>
      <c r="CV292" s="21"/>
      <c r="CW292" s="21"/>
      <c r="CX292" s="21"/>
      <c r="CY292" s="21"/>
      <c r="CZ292" s="21"/>
      <c r="DA292" s="21"/>
      <c r="DB292" s="21"/>
      <c r="DC292" s="21"/>
      <c r="DD292" s="21"/>
      <c r="DE292" s="21"/>
      <c r="DF292" s="21"/>
      <c r="DG292" s="21"/>
      <c r="DH292" s="21"/>
      <c r="DI292" s="21"/>
      <c r="DJ292" s="21"/>
      <c r="DK292" s="21"/>
      <c r="DL292" s="21"/>
      <c r="DM292" s="21"/>
      <c r="DN292" s="21"/>
      <c r="DO292" s="21"/>
      <c r="DP292" s="21"/>
      <c r="DQ292" s="21"/>
      <c r="DR292" s="21"/>
      <c r="DS292" s="21"/>
      <c r="DT292" s="21"/>
      <c r="DU292" s="21"/>
      <c r="DV292" s="21"/>
      <c r="DW292" s="21"/>
      <c r="DX292" s="21"/>
      <c r="DY292" s="21"/>
      <c r="DZ292" s="21"/>
      <c r="EA292" s="21"/>
      <c r="EB292" s="21"/>
      <c r="EC292" s="21"/>
      <c r="ED292" s="21"/>
      <c r="EE292" s="21"/>
      <c r="EF292" s="21"/>
      <c r="EG292" s="21"/>
    </row>
    <row r="293" spans="1:137" ht="15.75" customHeight="1">
      <c r="A293" s="21"/>
      <c r="B293" s="21"/>
      <c r="C293" s="21"/>
      <c r="D293" s="79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  <c r="AH293" s="21"/>
      <c r="AI293" s="21"/>
      <c r="AJ293" s="21"/>
      <c r="AK293" s="21"/>
      <c r="AL293" s="21"/>
      <c r="AM293" s="21"/>
      <c r="AN293" s="21"/>
      <c r="AO293" s="21"/>
      <c r="AP293" s="21"/>
      <c r="AQ293" s="21"/>
      <c r="AR293" s="21"/>
      <c r="AS293" s="21"/>
      <c r="AT293" s="21"/>
      <c r="AU293" s="21"/>
      <c r="AV293" s="21"/>
      <c r="AW293" s="21"/>
      <c r="AX293" s="21"/>
      <c r="AY293" s="21"/>
      <c r="AZ293" s="21"/>
      <c r="BA293" s="21"/>
      <c r="BB293" s="21"/>
      <c r="BC293" s="21"/>
      <c r="BD293" s="21"/>
      <c r="BE293" s="21"/>
      <c r="BF293" s="21"/>
      <c r="BG293" s="21"/>
      <c r="BH293" s="21"/>
      <c r="BI293" s="21"/>
      <c r="BJ293" s="21"/>
      <c r="BK293" s="21"/>
      <c r="BL293" s="21"/>
      <c r="BM293" s="21"/>
      <c r="BN293" s="21"/>
      <c r="BO293" s="21"/>
      <c r="BP293" s="21"/>
      <c r="BQ293" s="21"/>
      <c r="BR293" s="21"/>
      <c r="BS293" s="21"/>
      <c r="BT293" s="21"/>
      <c r="BU293" s="21"/>
      <c r="BV293" s="21"/>
      <c r="BW293" s="21"/>
      <c r="BX293" s="21"/>
      <c r="BY293" s="21"/>
      <c r="BZ293" s="21"/>
      <c r="CA293" s="21"/>
      <c r="CB293" s="21"/>
      <c r="CC293" s="21"/>
      <c r="CD293" s="21"/>
      <c r="CE293" s="21"/>
      <c r="CF293" s="21"/>
      <c r="CG293" s="21"/>
      <c r="CH293" s="21"/>
      <c r="CI293" s="21"/>
      <c r="CJ293" s="21"/>
      <c r="CK293" s="21"/>
      <c r="CL293" s="21"/>
      <c r="CM293" s="21"/>
      <c r="CN293" s="21"/>
      <c r="CO293" s="21"/>
      <c r="CP293" s="21"/>
      <c r="CQ293" s="21"/>
      <c r="CR293" s="21"/>
      <c r="CS293" s="21"/>
      <c r="CT293" s="21"/>
      <c r="CU293" s="21"/>
      <c r="CV293" s="21"/>
      <c r="CW293" s="21"/>
      <c r="CX293" s="21"/>
      <c r="CY293" s="21"/>
      <c r="CZ293" s="21"/>
      <c r="DA293" s="21"/>
      <c r="DB293" s="21"/>
      <c r="DC293" s="21"/>
      <c r="DD293" s="21"/>
      <c r="DE293" s="21"/>
      <c r="DF293" s="21"/>
      <c r="DG293" s="21"/>
      <c r="DH293" s="21"/>
      <c r="DI293" s="21"/>
      <c r="DJ293" s="21"/>
      <c r="DK293" s="21"/>
      <c r="DL293" s="21"/>
      <c r="DM293" s="21"/>
      <c r="DN293" s="21"/>
      <c r="DO293" s="21"/>
      <c r="DP293" s="21"/>
      <c r="DQ293" s="21"/>
      <c r="DR293" s="21"/>
      <c r="DS293" s="21"/>
      <c r="DT293" s="21"/>
      <c r="DU293" s="21"/>
      <c r="DV293" s="21"/>
      <c r="DW293" s="21"/>
      <c r="DX293" s="21"/>
      <c r="DY293" s="21"/>
      <c r="DZ293" s="21"/>
      <c r="EA293" s="21"/>
      <c r="EB293" s="21"/>
      <c r="EC293" s="21"/>
      <c r="ED293" s="21"/>
      <c r="EE293" s="21"/>
      <c r="EF293" s="21"/>
      <c r="EG293" s="21"/>
    </row>
    <row r="294" spans="1:137" ht="15.75" customHeight="1">
      <c r="A294" s="21"/>
      <c r="B294" s="21"/>
      <c r="C294" s="21"/>
      <c r="D294" s="79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  <c r="AH294" s="21"/>
      <c r="AI294" s="21"/>
      <c r="AJ294" s="21"/>
      <c r="AK294" s="21"/>
      <c r="AL294" s="21"/>
      <c r="AM294" s="21"/>
      <c r="AN294" s="21"/>
      <c r="AO294" s="21"/>
      <c r="AP294" s="21"/>
      <c r="AQ294" s="21"/>
      <c r="AR294" s="21"/>
      <c r="AS294" s="21"/>
      <c r="AT294" s="21"/>
      <c r="AU294" s="21"/>
      <c r="AV294" s="21"/>
      <c r="AW294" s="21"/>
      <c r="AX294" s="21"/>
      <c r="AY294" s="21"/>
      <c r="AZ294" s="21"/>
      <c r="BA294" s="21"/>
      <c r="BB294" s="21"/>
      <c r="BC294" s="21"/>
      <c r="BD294" s="21"/>
      <c r="BE294" s="21"/>
      <c r="BF294" s="21"/>
      <c r="BG294" s="21"/>
      <c r="BH294" s="21"/>
      <c r="BI294" s="21"/>
      <c r="BJ294" s="21"/>
      <c r="BK294" s="21"/>
      <c r="BL294" s="21"/>
      <c r="BM294" s="21"/>
      <c r="BN294" s="21"/>
      <c r="BO294" s="21"/>
      <c r="BP294" s="21"/>
      <c r="BQ294" s="21"/>
      <c r="BR294" s="21"/>
      <c r="BS294" s="21"/>
      <c r="BT294" s="21"/>
      <c r="BU294" s="21"/>
      <c r="BV294" s="21"/>
      <c r="BW294" s="21"/>
      <c r="BX294" s="21"/>
      <c r="BY294" s="21"/>
      <c r="BZ294" s="21"/>
      <c r="CA294" s="21"/>
      <c r="CB294" s="21"/>
      <c r="CC294" s="21"/>
      <c r="CD294" s="21"/>
      <c r="CE294" s="21"/>
      <c r="CF294" s="21"/>
      <c r="CG294" s="21"/>
      <c r="CH294" s="21"/>
      <c r="CI294" s="21"/>
      <c r="CJ294" s="21"/>
      <c r="CK294" s="21"/>
      <c r="CL294" s="21"/>
      <c r="CM294" s="21"/>
      <c r="CN294" s="21"/>
      <c r="CO294" s="21"/>
      <c r="CP294" s="21"/>
      <c r="CQ294" s="21"/>
      <c r="CR294" s="21"/>
      <c r="CS294" s="21"/>
      <c r="CT294" s="21"/>
      <c r="CU294" s="21"/>
      <c r="CV294" s="21"/>
      <c r="CW294" s="21"/>
      <c r="CX294" s="21"/>
      <c r="CY294" s="21"/>
      <c r="CZ294" s="21"/>
      <c r="DA294" s="21"/>
      <c r="DB294" s="21"/>
      <c r="DC294" s="21"/>
      <c r="DD294" s="21"/>
      <c r="DE294" s="21"/>
      <c r="DF294" s="21"/>
      <c r="DG294" s="21"/>
      <c r="DH294" s="21"/>
      <c r="DI294" s="21"/>
      <c r="DJ294" s="21"/>
      <c r="DK294" s="21"/>
      <c r="DL294" s="21"/>
      <c r="DM294" s="21"/>
      <c r="DN294" s="21"/>
      <c r="DO294" s="21"/>
      <c r="DP294" s="21"/>
      <c r="DQ294" s="21"/>
      <c r="DR294" s="21"/>
      <c r="DS294" s="21"/>
      <c r="DT294" s="21"/>
      <c r="DU294" s="21"/>
      <c r="DV294" s="21"/>
      <c r="DW294" s="21"/>
      <c r="DX294" s="21"/>
      <c r="DY294" s="21"/>
      <c r="DZ294" s="21"/>
      <c r="EA294" s="21"/>
      <c r="EB294" s="21"/>
      <c r="EC294" s="21"/>
      <c r="ED294" s="21"/>
      <c r="EE294" s="21"/>
      <c r="EF294" s="21"/>
      <c r="EG294" s="21"/>
    </row>
    <row r="295" spans="1:137" ht="15.75" customHeight="1">
      <c r="A295" s="21"/>
      <c r="B295" s="21"/>
      <c r="C295" s="21"/>
      <c r="D295" s="79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  <c r="AH295" s="21"/>
      <c r="AI295" s="21"/>
      <c r="AJ295" s="21"/>
      <c r="AK295" s="21"/>
      <c r="AL295" s="21"/>
      <c r="AM295" s="21"/>
      <c r="AN295" s="21"/>
      <c r="AO295" s="21"/>
      <c r="AP295" s="21"/>
      <c r="AQ295" s="21"/>
      <c r="AR295" s="21"/>
      <c r="AS295" s="21"/>
      <c r="AT295" s="21"/>
      <c r="AU295" s="21"/>
      <c r="AV295" s="21"/>
      <c r="AW295" s="21"/>
      <c r="AX295" s="21"/>
      <c r="AY295" s="21"/>
      <c r="AZ295" s="21"/>
      <c r="BA295" s="21"/>
      <c r="BB295" s="21"/>
      <c r="BC295" s="21"/>
      <c r="BD295" s="21"/>
      <c r="BE295" s="21"/>
      <c r="BF295" s="21"/>
      <c r="BG295" s="21"/>
      <c r="BH295" s="21"/>
      <c r="BI295" s="21"/>
      <c r="BJ295" s="21"/>
      <c r="BK295" s="21"/>
      <c r="BL295" s="21"/>
      <c r="BM295" s="21"/>
      <c r="BN295" s="21"/>
      <c r="BO295" s="21"/>
      <c r="BP295" s="21"/>
      <c r="BQ295" s="21"/>
      <c r="BR295" s="21"/>
      <c r="BS295" s="21"/>
      <c r="BT295" s="21"/>
      <c r="BU295" s="21"/>
      <c r="BV295" s="21"/>
      <c r="BW295" s="21"/>
      <c r="BX295" s="21"/>
      <c r="BY295" s="21"/>
      <c r="BZ295" s="21"/>
      <c r="CA295" s="21"/>
      <c r="CB295" s="21"/>
      <c r="CC295" s="21"/>
      <c r="CD295" s="21"/>
      <c r="CE295" s="21"/>
      <c r="CF295" s="21"/>
      <c r="CG295" s="21"/>
      <c r="CH295" s="21"/>
      <c r="CI295" s="21"/>
      <c r="CJ295" s="21"/>
      <c r="CK295" s="21"/>
      <c r="CL295" s="21"/>
      <c r="CM295" s="21"/>
      <c r="CN295" s="21"/>
      <c r="CO295" s="21"/>
      <c r="CP295" s="21"/>
      <c r="CQ295" s="21"/>
      <c r="CR295" s="21"/>
      <c r="CS295" s="21"/>
      <c r="CT295" s="21"/>
      <c r="CU295" s="21"/>
      <c r="CV295" s="21"/>
      <c r="CW295" s="21"/>
      <c r="CX295" s="21"/>
      <c r="CY295" s="21"/>
      <c r="CZ295" s="21"/>
      <c r="DA295" s="21"/>
      <c r="DB295" s="21"/>
      <c r="DC295" s="21"/>
      <c r="DD295" s="21"/>
      <c r="DE295" s="21"/>
      <c r="DF295" s="21"/>
      <c r="DG295" s="21"/>
      <c r="DH295" s="21"/>
      <c r="DI295" s="21"/>
      <c r="DJ295" s="21"/>
      <c r="DK295" s="21"/>
      <c r="DL295" s="21"/>
      <c r="DM295" s="21"/>
      <c r="DN295" s="21"/>
      <c r="DO295" s="21"/>
      <c r="DP295" s="21"/>
      <c r="DQ295" s="21"/>
      <c r="DR295" s="21"/>
      <c r="DS295" s="21"/>
      <c r="DT295" s="21"/>
      <c r="DU295" s="21"/>
      <c r="DV295" s="21"/>
      <c r="DW295" s="21"/>
      <c r="DX295" s="21"/>
      <c r="DY295" s="21"/>
      <c r="DZ295" s="21"/>
      <c r="EA295" s="21"/>
      <c r="EB295" s="21"/>
      <c r="EC295" s="21"/>
      <c r="ED295" s="21"/>
      <c r="EE295" s="21"/>
      <c r="EF295" s="21"/>
      <c r="EG295" s="21"/>
    </row>
    <row r="296" spans="1:137" ht="15.75" customHeight="1">
      <c r="A296" s="21"/>
      <c r="B296" s="21"/>
      <c r="C296" s="21"/>
      <c r="D296" s="79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  <c r="AH296" s="21"/>
      <c r="AI296" s="21"/>
      <c r="AJ296" s="21"/>
      <c r="AK296" s="21"/>
      <c r="AL296" s="21"/>
      <c r="AM296" s="21"/>
      <c r="AN296" s="21"/>
      <c r="AO296" s="21"/>
      <c r="AP296" s="21"/>
      <c r="AQ296" s="21"/>
      <c r="AR296" s="21"/>
      <c r="AS296" s="21"/>
      <c r="AT296" s="21"/>
      <c r="AU296" s="21"/>
      <c r="AV296" s="21"/>
      <c r="AW296" s="21"/>
      <c r="AX296" s="21"/>
      <c r="AY296" s="21"/>
      <c r="AZ296" s="21"/>
      <c r="BA296" s="21"/>
      <c r="BB296" s="21"/>
      <c r="BC296" s="21"/>
      <c r="BD296" s="21"/>
      <c r="BE296" s="21"/>
      <c r="BF296" s="21"/>
      <c r="BG296" s="21"/>
      <c r="BH296" s="21"/>
      <c r="BI296" s="21"/>
      <c r="BJ296" s="21"/>
      <c r="BK296" s="21"/>
      <c r="BL296" s="21"/>
      <c r="BM296" s="21"/>
      <c r="BN296" s="21"/>
      <c r="BO296" s="21"/>
      <c r="BP296" s="21"/>
      <c r="BQ296" s="21"/>
      <c r="BR296" s="21"/>
      <c r="BS296" s="21"/>
      <c r="BT296" s="21"/>
      <c r="BU296" s="21"/>
      <c r="BV296" s="21"/>
      <c r="BW296" s="21"/>
      <c r="BX296" s="21"/>
      <c r="BY296" s="21"/>
      <c r="BZ296" s="21"/>
      <c r="CA296" s="21"/>
      <c r="CB296" s="21"/>
      <c r="CC296" s="21"/>
      <c r="CD296" s="21"/>
      <c r="CE296" s="21"/>
      <c r="CF296" s="21"/>
      <c r="CG296" s="21"/>
      <c r="CH296" s="21"/>
      <c r="CI296" s="21"/>
      <c r="CJ296" s="21"/>
      <c r="CK296" s="21"/>
      <c r="CL296" s="21"/>
      <c r="CM296" s="21"/>
      <c r="CN296" s="21"/>
      <c r="CO296" s="21"/>
      <c r="CP296" s="21"/>
      <c r="CQ296" s="21"/>
      <c r="CR296" s="21"/>
      <c r="CS296" s="21"/>
      <c r="CT296" s="21"/>
      <c r="CU296" s="21"/>
      <c r="CV296" s="21"/>
      <c r="CW296" s="21"/>
      <c r="CX296" s="21"/>
      <c r="CY296" s="21"/>
      <c r="CZ296" s="21"/>
      <c r="DA296" s="21"/>
      <c r="DB296" s="21"/>
      <c r="DC296" s="21"/>
      <c r="DD296" s="21"/>
      <c r="DE296" s="21"/>
      <c r="DF296" s="21"/>
      <c r="DG296" s="21"/>
      <c r="DH296" s="21"/>
      <c r="DI296" s="21"/>
      <c r="DJ296" s="21"/>
      <c r="DK296" s="21"/>
      <c r="DL296" s="21"/>
      <c r="DM296" s="21"/>
      <c r="DN296" s="21"/>
      <c r="DO296" s="21"/>
      <c r="DP296" s="21"/>
      <c r="DQ296" s="21"/>
      <c r="DR296" s="21"/>
      <c r="DS296" s="21"/>
      <c r="DT296" s="21"/>
      <c r="DU296" s="21"/>
      <c r="DV296" s="21"/>
      <c r="DW296" s="21"/>
      <c r="DX296" s="21"/>
      <c r="DY296" s="21"/>
      <c r="DZ296" s="21"/>
      <c r="EA296" s="21"/>
      <c r="EB296" s="21"/>
      <c r="EC296" s="21"/>
      <c r="ED296" s="21"/>
      <c r="EE296" s="21"/>
      <c r="EF296" s="21"/>
      <c r="EG296" s="21"/>
    </row>
    <row r="297" spans="1:137" ht="15.75" customHeight="1">
      <c r="A297" s="21"/>
      <c r="B297" s="21"/>
      <c r="C297" s="21"/>
      <c r="D297" s="79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  <c r="AH297" s="21"/>
      <c r="AI297" s="21"/>
      <c r="AJ297" s="21"/>
      <c r="AK297" s="21"/>
      <c r="AL297" s="21"/>
      <c r="AM297" s="21"/>
      <c r="AN297" s="21"/>
      <c r="AO297" s="21"/>
      <c r="AP297" s="21"/>
      <c r="AQ297" s="21"/>
      <c r="AR297" s="21"/>
      <c r="AS297" s="21"/>
      <c r="AT297" s="21"/>
      <c r="AU297" s="21"/>
      <c r="AV297" s="21"/>
      <c r="AW297" s="21"/>
      <c r="AX297" s="21"/>
      <c r="AY297" s="21"/>
      <c r="AZ297" s="21"/>
      <c r="BA297" s="21"/>
      <c r="BB297" s="21"/>
      <c r="BC297" s="21"/>
      <c r="BD297" s="21"/>
      <c r="BE297" s="21"/>
      <c r="BF297" s="21"/>
      <c r="BG297" s="21"/>
      <c r="BH297" s="21"/>
      <c r="BI297" s="21"/>
      <c r="BJ297" s="21"/>
      <c r="BK297" s="21"/>
      <c r="BL297" s="21"/>
      <c r="BM297" s="21"/>
      <c r="BN297" s="21"/>
      <c r="BO297" s="21"/>
      <c r="BP297" s="21"/>
      <c r="BQ297" s="21"/>
      <c r="BR297" s="21"/>
      <c r="BS297" s="21"/>
      <c r="BT297" s="21"/>
      <c r="BU297" s="21"/>
      <c r="BV297" s="21"/>
      <c r="BW297" s="21"/>
      <c r="BX297" s="21"/>
      <c r="BY297" s="21"/>
      <c r="BZ297" s="21"/>
      <c r="CA297" s="21"/>
      <c r="CB297" s="21"/>
      <c r="CC297" s="21"/>
      <c r="CD297" s="21"/>
      <c r="CE297" s="21"/>
      <c r="CF297" s="21"/>
      <c r="CG297" s="21"/>
      <c r="CH297" s="21"/>
      <c r="CI297" s="21"/>
      <c r="CJ297" s="21"/>
      <c r="CK297" s="21"/>
      <c r="CL297" s="21"/>
      <c r="CM297" s="21"/>
      <c r="CN297" s="21"/>
      <c r="CO297" s="21"/>
      <c r="CP297" s="21"/>
      <c r="CQ297" s="21"/>
      <c r="CR297" s="21"/>
      <c r="CS297" s="21"/>
      <c r="CT297" s="21"/>
      <c r="CU297" s="21"/>
      <c r="CV297" s="21"/>
      <c r="CW297" s="21"/>
      <c r="CX297" s="21"/>
      <c r="CY297" s="21"/>
      <c r="CZ297" s="21"/>
      <c r="DA297" s="21"/>
      <c r="DB297" s="21"/>
      <c r="DC297" s="21"/>
      <c r="DD297" s="21"/>
      <c r="DE297" s="21"/>
      <c r="DF297" s="21"/>
      <c r="DG297" s="21"/>
      <c r="DH297" s="21"/>
      <c r="DI297" s="21"/>
      <c r="DJ297" s="21"/>
      <c r="DK297" s="21"/>
      <c r="DL297" s="21"/>
      <c r="DM297" s="21"/>
      <c r="DN297" s="21"/>
      <c r="DO297" s="21"/>
      <c r="DP297" s="21"/>
      <c r="DQ297" s="21"/>
      <c r="DR297" s="21"/>
      <c r="DS297" s="21"/>
      <c r="DT297" s="21"/>
      <c r="DU297" s="21"/>
      <c r="DV297" s="21"/>
      <c r="DW297" s="21"/>
      <c r="DX297" s="21"/>
      <c r="DY297" s="21"/>
      <c r="DZ297" s="21"/>
      <c r="EA297" s="21"/>
      <c r="EB297" s="21"/>
      <c r="EC297" s="21"/>
      <c r="ED297" s="21"/>
      <c r="EE297" s="21"/>
      <c r="EF297" s="21"/>
      <c r="EG297" s="21"/>
    </row>
    <row r="298" spans="1:137" ht="15.75" customHeight="1">
      <c r="A298" s="21"/>
      <c r="B298" s="21"/>
      <c r="C298" s="21"/>
      <c r="D298" s="79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  <c r="AH298" s="21"/>
      <c r="AI298" s="21"/>
      <c r="AJ298" s="21"/>
      <c r="AK298" s="21"/>
      <c r="AL298" s="21"/>
      <c r="AM298" s="21"/>
      <c r="AN298" s="21"/>
      <c r="AO298" s="21"/>
      <c r="AP298" s="21"/>
      <c r="AQ298" s="21"/>
      <c r="AR298" s="21"/>
      <c r="AS298" s="21"/>
      <c r="AT298" s="21"/>
      <c r="AU298" s="21"/>
      <c r="AV298" s="21"/>
      <c r="AW298" s="21"/>
      <c r="AX298" s="21"/>
      <c r="AY298" s="21"/>
      <c r="AZ298" s="21"/>
      <c r="BA298" s="21"/>
      <c r="BB298" s="21"/>
      <c r="BC298" s="21"/>
      <c r="BD298" s="21"/>
      <c r="BE298" s="21"/>
      <c r="BF298" s="21"/>
      <c r="BG298" s="21"/>
      <c r="BH298" s="21"/>
      <c r="BI298" s="21"/>
      <c r="BJ298" s="21"/>
      <c r="BK298" s="21"/>
      <c r="BL298" s="21"/>
      <c r="BM298" s="21"/>
      <c r="BN298" s="21"/>
      <c r="BO298" s="21"/>
      <c r="BP298" s="21"/>
      <c r="BQ298" s="21"/>
      <c r="BR298" s="21"/>
      <c r="BS298" s="21"/>
      <c r="BT298" s="21"/>
      <c r="BU298" s="21"/>
      <c r="BV298" s="21"/>
      <c r="BW298" s="21"/>
      <c r="BX298" s="21"/>
      <c r="BY298" s="21"/>
      <c r="BZ298" s="21"/>
      <c r="CA298" s="21"/>
      <c r="CB298" s="21"/>
      <c r="CC298" s="21"/>
      <c r="CD298" s="21"/>
      <c r="CE298" s="21"/>
      <c r="CF298" s="21"/>
      <c r="CG298" s="21"/>
      <c r="CH298" s="21"/>
      <c r="CI298" s="21"/>
      <c r="CJ298" s="21"/>
      <c r="CK298" s="21"/>
      <c r="CL298" s="21"/>
      <c r="CM298" s="21"/>
      <c r="CN298" s="21"/>
      <c r="CO298" s="21"/>
      <c r="CP298" s="21"/>
      <c r="CQ298" s="21"/>
      <c r="CR298" s="21"/>
      <c r="CS298" s="21"/>
      <c r="CT298" s="21"/>
      <c r="CU298" s="21"/>
      <c r="CV298" s="21"/>
      <c r="CW298" s="21"/>
      <c r="CX298" s="21"/>
      <c r="CY298" s="21"/>
      <c r="CZ298" s="21"/>
      <c r="DA298" s="21"/>
      <c r="DB298" s="21"/>
      <c r="DC298" s="21"/>
      <c r="DD298" s="21"/>
      <c r="DE298" s="21"/>
      <c r="DF298" s="21"/>
      <c r="DG298" s="21"/>
      <c r="DH298" s="21"/>
      <c r="DI298" s="21"/>
      <c r="DJ298" s="21"/>
      <c r="DK298" s="21"/>
      <c r="DL298" s="21"/>
      <c r="DM298" s="21"/>
      <c r="DN298" s="21"/>
      <c r="DO298" s="21"/>
      <c r="DP298" s="21"/>
      <c r="DQ298" s="21"/>
      <c r="DR298" s="21"/>
      <c r="DS298" s="21"/>
      <c r="DT298" s="21"/>
      <c r="DU298" s="21"/>
      <c r="DV298" s="21"/>
      <c r="DW298" s="21"/>
      <c r="DX298" s="21"/>
      <c r="DY298" s="21"/>
      <c r="DZ298" s="21"/>
      <c r="EA298" s="21"/>
      <c r="EB298" s="21"/>
      <c r="EC298" s="21"/>
      <c r="ED298" s="21"/>
      <c r="EE298" s="21"/>
      <c r="EF298" s="21"/>
      <c r="EG298" s="21"/>
    </row>
    <row r="299" spans="1:137" ht="15.75" customHeight="1">
      <c r="A299" s="21"/>
      <c r="B299" s="21"/>
      <c r="C299" s="21"/>
      <c r="D299" s="79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  <c r="AH299" s="21"/>
      <c r="AI299" s="21"/>
      <c r="AJ299" s="21"/>
      <c r="AK299" s="21"/>
      <c r="AL299" s="21"/>
      <c r="AM299" s="21"/>
      <c r="AN299" s="21"/>
      <c r="AO299" s="21"/>
      <c r="AP299" s="21"/>
      <c r="AQ299" s="21"/>
      <c r="AR299" s="21"/>
      <c r="AS299" s="21"/>
      <c r="AT299" s="21"/>
      <c r="AU299" s="21"/>
      <c r="AV299" s="21"/>
      <c r="AW299" s="21"/>
      <c r="AX299" s="21"/>
      <c r="AY299" s="21"/>
      <c r="AZ299" s="21"/>
      <c r="BA299" s="21"/>
      <c r="BB299" s="21"/>
      <c r="BC299" s="21"/>
      <c r="BD299" s="21"/>
      <c r="BE299" s="21"/>
      <c r="BF299" s="21"/>
      <c r="BG299" s="21"/>
      <c r="BH299" s="21"/>
      <c r="BI299" s="21"/>
      <c r="BJ299" s="21"/>
      <c r="BK299" s="21"/>
      <c r="BL299" s="21"/>
      <c r="BM299" s="21"/>
      <c r="BN299" s="21"/>
      <c r="BO299" s="21"/>
      <c r="BP299" s="21"/>
      <c r="BQ299" s="21"/>
      <c r="BR299" s="21"/>
      <c r="BS299" s="21"/>
      <c r="BT299" s="21"/>
      <c r="BU299" s="21"/>
      <c r="BV299" s="21"/>
      <c r="BW299" s="21"/>
      <c r="BX299" s="21"/>
      <c r="BY299" s="21"/>
      <c r="BZ299" s="21"/>
      <c r="CA299" s="21"/>
      <c r="CB299" s="21"/>
      <c r="CC299" s="21"/>
      <c r="CD299" s="21"/>
      <c r="CE299" s="21"/>
      <c r="CF299" s="21"/>
      <c r="CG299" s="21"/>
      <c r="CH299" s="21"/>
      <c r="CI299" s="21"/>
      <c r="CJ299" s="21"/>
      <c r="CK299" s="21"/>
      <c r="CL299" s="21"/>
      <c r="CM299" s="21"/>
      <c r="CN299" s="21"/>
      <c r="CO299" s="21"/>
      <c r="CP299" s="21"/>
      <c r="CQ299" s="21"/>
      <c r="CR299" s="21"/>
      <c r="CS299" s="21"/>
      <c r="CT299" s="21"/>
      <c r="CU299" s="21"/>
      <c r="CV299" s="21"/>
      <c r="CW299" s="21"/>
      <c r="CX299" s="21"/>
      <c r="CY299" s="21"/>
      <c r="CZ299" s="21"/>
      <c r="DA299" s="21"/>
      <c r="DB299" s="21"/>
      <c r="DC299" s="21"/>
      <c r="DD299" s="21"/>
      <c r="DE299" s="21"/>
      <c r="DF299" s="21"/>
      <c r="DG299" s="21"/>
      <c r="DH299" s="21"/>
      <c r="DI299" s="21"/>
      <c r="DJ299" s="21"/>
      <c r="DK299" s="21"/>
      <c r="DL299" s="21"/>
      <c r="DM299" s="21"/>
      <c r="DN299" s="21"/>
      <c r="DO299" s="21"/>
      <c r="DP299" s="21"/>
      <c r="DQ299" s="21"/>
      <c r="DR299" s="21"/>
      <c r="DS299" s="21"/>
      <c r="DT299" s="21"/>
      <c r="DU299" s="21"/>
      <c r="DV299" s="21"/>
      <c r="DW299" s="21"/>
      <c r="DX299" s="21"/>
      <c r="DY299" s="21"/>
      <c r="DZ299" s="21"/>
      <c r="EA299" s="21"/>
      <c r="EB299" s="21"/>
      <c r="EC299" s="21"/>
      <c r="ED299" s="21"/>
      <c r="EE299" s="21"/>
      <c r="EF299" s="21"/>
      <c r="EG299" s="21"/>
    </row>
    <row r="300" spans="1:137" ht="15.75" customHeight="1">
      <c r="A300" s="21"/>
      <c r="B300" s="21"/>
      <c r="C300" s="21"/>
      <c r="D300" s="79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  <c r="AH300" s="21"/>
      <c r="AI300" s="21"/>
      <c r="AJ300" s="21"/>
      <c r="AK300" s="21"/>
      <c r="AL300" s="21"/>
      <c r="AM300" s="21"/>
      <c r="AN300" s="21"/>
      <c r="AO300" s="21"/>
      <c r="AP300" s="21"/>
      <c r="AQ300" s="21"/>
      <c r="AR300" s="21"/>
      <c r="AS300" s="21"/>
      <c r="AT300" s="21"/>
      <c r="AU300" s="21"/>
      <c r="AV300" s="21"/>
      <c r="AW300" s="21"/>
      <c r="AX300" s="21"/>
      <c r="AY300" s="21"/>
      <c r="AZ300" s="21"/>
      <c r="BA300" s="21"/>
      <c r="BB300" s="21"/>
      <c r="BC300" s="21"/>
      <c r="BD300" s="21"/>
      <c r="BE300" s="21"/>
      <c r="BF300" s="21"/>
      <c r="BG300" s="21"/>
      <c r="BH300" s="21"/>
      <c r="BI300" s="21"/>
      <c r="BJ300" s="21"/>
      <c r="BK300" s="21"/>
      <c r="BL300" s="21"/>
      <c r="BM300" s="21"/>
      <c r="BN300" s="21"/>
      <c r="BO300" s="21"/>
      <c r="BP300" s="21"/>
      <c r="BQ300" s="21"/>
      <c r="BR300" s="21"/>
      <c r="BS300" s="21"/>
      <c r="BT300" s="21"/>
      <c r="BU300" s="21"/>
      <c r="BV300" s="21"/>
      <c r="BW300" s="21"/>
      <c r="BX300" s="21"/>
      <c r="BY300" s="21"/>
      <c r="BZ300" s="21"/>
      <c r="CA300" s="21"/>
      <c r="CB300" s="21"/>
      <c r="CC300" s="21"/>
      <c r="CD300" s="21"/>
      <c r="CE300" s="21"/>
      <c r="CF300" s="21"/>
      <c r="CG300" s="21"/>
      <c r="CH300" s="21"/>
      <c r="CI300" s="21"/>
      <c r="CJ300" s="21"/>
      <c r="CK300" s="21"/>
      <c r="CL300" s="21"/>
      <c r="CM300" s="21"/>
      <c r="CN300" s="21"/>
      <c r="CO300" s="21"/>
      <c r="CP300" s="21"/>
      <c r="CQ300" s="21"/>
      <c r="CR300" s="21"/>
      <c r="CS300" s="21"/>
      <c r="CT300" s="21"/>
      <c r="CU300" s="21"/>
      <c r="CV300" s="21"/>
      <c r="CW300" s="21"/>
      <c r="CX300" s="21"/>
      <c r="CY300" s="21"/>
      <c r="CZ300" s="21"/>
      <c r="DA300" s="21"/>
      <c r="DB300" s="21"/>
      <c r="DC300" s="21"/>
      <c r="DD300" s="21"/>
      <c r="DE300" s="21"/>
      <c r="DF300" s="21"/>
      <c r="DG300" s="21"/>
      <c r="DH300" s="21"/>
      <c r="DI300" s="21"/>
      <c r="DJ300" s="21"/>
      <c r="DK300" s="21"/>
      <c r="DL300" s="21"/>
      <c r="DM300" s="21"/>
      <c r="DN300" s="21"/>
      <c r="DO300" s="21"/>
      <c r="DP300" s="21"/>
      <c r="DQ300" s="21"/>
      <c r="DR300" s="21"/>
      <c r="DS300" s="21"/>
      <c r="DT300" s="21"/>
      <c r="DU300" s="21"/>
      <c r="DV300" s="21"/>
      <c r="DW300" s="21"/>
      <c r="DX300" s="21"/>
      <c r="DY300" s="21"/>
      <c r="DZ300" s="21"/>
      <c r="EA300" s="21"/>
      <c r="EB300" s="21"/>
      <c r="EC300" s="21"/>
      <c r="ED300" s="21"/>
      <c r="EE300" s="21"/>
      <c r="EF300" s="21"/>
      <c r="EG300" s="21"/>
    </row>
    <row r="301" spans="1:137" ht="15.75" customHeight="1">
      <c r="A301" s="21"/>
      <c r="B301" s="21"/>
      <c r="C301" s="21"/>
      <c r="D301" s="79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  <c r="AH301" s="21"/>
      <c r="AI301" s="21"/>
      <c r="AJ301" s="21"/>
      <c r="AK301" s="21"/>
      <c r="AL301" s="21"/>
      <c r="AM301" s="21"/>
      <c r="AN301" s="21"/>
      <c r="AO301" s="21"/>
      <c r="AP301" s="21"/>
      <c r="AQ301" s="21"/>
      <c r="AR301" s="21"/>
      <c r="AS301" s="21"/>
      <c r="AT301" s="21"/>
      <c r="AU301" s="21"/>
      <c r="AV301" s="21"/>
      <c r="AW301" s="21"/>
      <c r="AX301" s="21"/>
      <c r="AY301" s="21"/>
      <c r="AZ301" s="21"/>
      <c r="BA301" s="21"/>
      <c r="BB301" s="21"/>
      <c r="BC301" s="21"/>
      <c r="BD301" s="21"/>
      <c r="BE301" s="21"/>
      <c r="BF301" s="21"/>
      <c r="BG301" s="21"/>
      <c r="BH301" s="21"/>
      <c r="BI301" s="21"/>
      <c r="BJ301" s="21"/>
      <c r="BK301" s="21"/>
      <c r="BL301" s="21"/>
      <c r="BM301" s="21"/>
      <c r="BN301" s="21"/>
      <c r="BO301" s="21"/>
      <c r="BP301" s="21"/>
      <c r="BQ301" s="21"/>
      <c r="BR301" s="21"/>
      <c r="BS301" s="21"/>
      <c r="BT301" s="21"/>
      <c r="BU301" s="21"/>
      <c r="BV301" s="21"/>
      <c r="BW301" s="21"/>
      <c r="BX301" s="21"/>
      <c r="BY301" s="21"/>
      <c r="BZ301" s="21"/>
      <c r="CA301" s="21"/>
      <c r="CB301" s="21"/>
      <c r="CC301" s="21"/>
      <c r="CD301" s="21"/>
      <c r="CE301" s="21"/>
      <c r="CF301" s="21"/>
      <c r="CG301" s="21"/>
      <c r="CH301" s="21"/>
      <c r="CI301" s="21"/>
      <c r="CJ301" s="21"/>
      <c r="CK301" s="21"/>
      <c r="CL301" s="21"/>
      <c r="CM301" s="21"/>
      <c r="CN301" s="21"/>
      <c r="CO301" s="21"/>
      <c r="CP301" s="21"/>
      <c r="CQ301" s="21"/>
      <c r="CR301" s="21"/>
      <c r="CS301" s="21"/>
      <c r="CT301" s="21"/>
      <c r="CU301" s="21"/>
      <c r="CV301" s="21"/>
      <c r="CW301" s="21"/>
      <c r="CX301" s="21"/>
      <c r="CY301" s="21"/>
      <c r="CZ301" s="21"/>
      <c r="DA301" s="21"/>
      <c r="DB301" s="21"/>
      <c r="DC301" s="21"/>
      <c r="DD301" s="21"/>
      <c r="DE301" s="21"/>
      <c r="DF301" s="21"/>
      <c r="DG301" s="21"/>
      <c r="DH301" s="21"/>
      <c r="DI301" s="21"/>
      <c r="DJ301" s="21"/>
      <c r="DK301" s="21"/>
      <c r="DL301" s="21"/>
      <c r="DM301" s="21"/>
      <c r="DN301" s="21"/>
      <c r="DO301" s="21"/>
      <c r="DP301" s="21"/>
      <c r="DQ301" s="21"/>
      <c r="DR301" s="21"/>
      <c r="DS301" s="21"/>
      <c r="DT301" s="21"/>
      <c r="DU301" s="21"/>
      <c r="DV301" s="21"/>
      <c r="DW301" s="21"/>
      <c r="DX301" s="21"/>
      <c r="DY301" s="21"/>
      <c r="DZ301" s="21"/>
      <c r="EA301" s="21"/>
      <c r="EB301" s="21"/>
      <c r="EC301" s="21"/>
      <c r="ED301" s="21"/>
      <c r="EE301" s="21"/>
      <c r="EF301" s="21"/>
      <c r="EG301" s="21"/>
    </row>
    <row r="302" spans="1:137" ht="15.75" customHeight="1">
      <c r="A302" s="21"/>
      <c r="B302" s="21"/>
      <c r="C302" s="21"/>
      <c r="D302" s="79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  <c r="AH302" s="21"/>
      <c r="AI302" s="21"/>
      <c r="AJ302" s="21"/>
      <c r="AK302" s="21"/>
      <c r="AL302" s="21"/>
      <c r="AM302" s="21"/>
      <c r="AN302" s="21"/>
      <c r="AO302" s="21"/>
      <c r="AP302" s="21"/>
      <c r="AQ302" s="21"/>
      <c r="AR302" s="21"/>
      <c r="AS302" s="21"/>
      <c r="AT302" s="21"/>
      <c r="AU302" s="21"/>
      <c r="AV302" s="21"/>
      <c r="AW302" s="21"/>
      <c r="AX302" s="21"/>
      <c r="AY302" s="21"/>
      <c r="AZ302" s="21"/>
      <c r="BA302" s="21"/>
      <c r="BB302" s="21"/>
      <c r="BC302" s="21"/>
      <c r="BD302" s="21"/>
      <c r="BE302" s="21"/>
      <c r="BF302" s="21"/>
      <c r="BG302" s="21"/>
      <c r="BH302" s="21"/>
      <c r="BI302" s="21"/>
      <c r="BJ302" s="21"/>
      <c r="BK302" s="21"/>
      <c r="BL302" s="21"/>
      <c r="BM302" s="21"/>
      <c r="BN302" s="21"/>
      <c r="BO302" s="21"/>
      <c r="BP302" s="21"/>
      <c r="BQ302" s="21"/>
      <c r="BR302" s="21"/>
      <c r="BS302" s="21"/>
      <c r="BT302" s="21"/>
      <c r="BU302" s="21"/>
      <c r="BV302" s="21"/>
      <c r="BW302" s="21"/>
      <c r="BX302" s="21"/>
      <c r="BY302" s="21"/>
      <c r="BZ302" s="21"/>
      <c r="CA302" s="21"/>
      <c r="CB302" s="21"/>
      <c r="CC302" s="21"/>
      <c r="CD302" s="21"/>
      <c r="CE302" s="21"/>
      <c r="CF302" s="21"/>
      <c r="CG302" s="21"/>
      <c r="CH302" s="21"/>
      <c r="CI302" s="21"/>
      <c r="CJ302" s="21"/>
      <c r="CK302" s="21"/>
      <c r="CL302" s="21"/>
      <c r="CM302" s="21"/>
      <c r="CN302" s="21"/>
      <c r="CO302" s="21"/>
      <c r="CP302" s="21"/>
      <c r="CQ302" s="21"/>
      <c r="CR302" s="21"/>
      <c r="CS302" s="21"/>
      <c r="CT302" s="21"/>
      <c r="CU302" s="21"/>
      <c r="CV302" s="21"/>
      <c r="CW302" s="21"/>
      <c r="CX302" s="21"/>
      <c r="CY302" s="21"/>
      <c r="CZ302" s="21"/>
      <c r="DA302" s="21"/>
      <c r="DB302" s="21"/>
      <c r="DC302" s="21"/>
      <c r="DD302" s="21"/>
      <c r="DE302" s="21"/>
      <c r="DF302" s="21"/>
      <c r="DG302" s="21"/>
      <c r="DH302" s="21"/>
      <c r="DI302" s="21"/>
      <c r="DJ302" s="21"/>
      <c r="DK302" s="21"/>
      <c r="DL302" s="21"/>
      <c r="DM302" s="21"/>
      <c r="DN302" s="21"/>
      <c r="DO302" s="21"/>
      <c r="DP302" s="21"/>
      <c r="DQ302" s="21"/>
      <c r="DR302" s="21"/>
      <c r="DS302" s="21"/>
      <c r="DT302" s="21"/>
      <c r="DU302" s="21"/>
      <c r="DV302" s="21"/>
      <c r="DW302" s="21"/>
      <c r="DX302" s="21"/>
      <c r="DY302" s="21"/>
      <c r="DZ302" s="21"/>
      <c r="EA302" s="21"/>
      <c r="EB302" s="21"/>
      <c r="EC302" s="21"/>
      <c r="ED302" s="21"/>
      <c r="EE302" s="21"/>
      <c r="EF302" s="21"/>
      <c r="EG302" s="21"/>
    </row>
    <row r="303" spans="1:137" ht="15.75" customHeight="1">
      <c r="A303" s="21"/>
      <c r="B303" s="21"/>
      <c r="C303" s="21"/>
      <c r="D303" s="79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  <c r="AH303" s="21"/>
      <c r="AI303" s="21"/>
      <c r="AJ303" s="21"/>
      <c r="AK303" s="21"/>
      <c r="AL303" s="21"/>
      <c r="AM303" s="21"/>
      <c r="AN303" s="21"/>
      <c r="AO303" s="21"/>
      <c r="AP303" s="21"/>
      <c r="AQ303" s="21"/>
      <c r="AR303" s="21"/>
      <c r="AS303" s="21"/>
      <c r="AT303" s="21"/>
      <c r="AU303" s="21"/>
      <c r="AV303" s="21"/>
      <c r="AW303" s="21"/>
      <c r="AX303" s="21"/>
      <c r="AY303" s="21"/>
      <c r="AZ303" s="21"/>
      <c r="BA303" s="21"/>
      <c r="BB303" s="21"/>
      <c r="BC303" s="21"/>
      <c r="BD303" s="21"/>
      <c r="BE303" s="21"/>
      <c r="BF303" s="21"/>
      <c r="BG303" s="21"/>
      <c r="BH303" s="21"/>
      <c r="BI303" s="21"/>
      <c r="BJ303" s="21"/>
      <c r="BK303" s="21"/>
      <c r="BL303" s="21"/>
      <c r="BM303" s="21"/>
      <c r="BN303" s="21"/>
      <c r="BO303" s="21"/>
      <c r="BP303" s="21"/>
      <c r="BQ303" s="21"/>
      <c r="BR303" s="21"/>
      <c r="BS303" s="21"/>
      <c r="BT303" s="21"/>
      <c r="BU303" s="21"/>
      <c r="BV303" s="21"/>
      <c r="BW303" s="21"/>
      <c r="BX303" s="21"/>
      <c r="BY303" s="21"/>
      <c r="BZ303" s="21"/>
      <c r="CA303" s="21"/>
      <c r="CB303" s="21"/>
      <c r="CC303" s="21"/>
      <c r="CD303" s="21"/>
      <c r="CE303" s="21"/>
      <c r="CF303" s="21"/>
      <c r="CG303" s="21"/>
      <c r="CH303" s="21"/>
      <c r="CI303" s="21"/>
      <c r="CJ303" s="21"/>
      <c r="CK303" s="21"/>
      <c r="CL303" s="21"/>
      <c r="CM303" s="21"/>
      <c r="CN303" s="21"/>
      <c r="CO303" s="21"/>
      <c r="CP303" s="21"/>
      <c r="CQ303" s="21"/>
      <c r="CR303" s="21"/>
      <c r="CS303" s="21"/>
      <c r="CT303" s="21"/>
      <c r="CU303" s="21"/>
      <c r="CV303" s="21"/>
      <c r="CW303" s="21"/>
      <c r="CX303" s="21"/>
      <c r="CY303" s="21"/>
      <c r="CZ303" s="21"/>
      <c r="DA303" s="21"/>
      <c r="DB303" s="21"/>
      <c r="DC303" s="21"/>
      <c r="DD303" s="21"/>
      <c r="DE303" s="21"/>
      <c r="DF303" s="21"/>
      <c r="DG303" s="21"/>
      <c r="DH303" s="21"/>
      <c r="DI303" s="21"/>
      <c r="DJ303" s="21"/>
      <c r="DK303" s="21"/>
      <c r="DL303" s="21"/>
      <c r="DM303" s="21"/>
      <c r="DN303" s="21"/>
      <c r="DO303" s="21"/>
      <c r="DP303" s="21"/>
      <c r="DQ303" s="21"/>
      <c r="DR303" s="21"/>
      <c r="DS303" s="21"/>
      <c r="DT303" s="21"/>
      <c r="DU303" s="21"/>
      <c r="DV303" s="21"/>
      <c r="DW303" s="21"/>
      <c r="DX303" s="21"/>
      <c r="DY303" s="21"/>
      <c r="DZ303" s="21"/>
      <c r="EA303" s="21"/>
      <c r="EB303" s="21"/>
      <c r="EC303" s="21"/>
      <c r="ED303" s="21"/>
      <c r="EE303" s="21"/>
      <c r="EF303" s="21"/>
      <c r="EG303" s="21"/>
    </row>
    <row r="304" spans="1:137" ht="15.75" customHeight="1">
      <c r="A304" s="21"/>
      <c r="B304" s="21"/>
      <c r="C304" s="21"/>
      <c r="D304" s="79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  <c r="AH304" s="21"/>
      <c r="AI304" s="21"/>
      <c r="AJ304" s="21"/>
      <c r="AK304" s="21"/>
      <c r="AL304" s="21"/>
      <c r="AM304" s="21"/>
      <c r="AN304" s="21"/>
      <c r="AO304" s="21"/>
      <c r="AP304" s="21"/>
      <c r="AQ304" s="21"/>
      <c r="AR304" s="21"/>
      <c r="AS304" s="21"/>
      <c r="AT304" s="21"/>
      <c r="AU304" s="21"/>
      <c r="AV304" s="21"/>
      <c r="AW304" s="21"/>
      <c r="AX304" s="21"/>
      <c r="AY304" s="21"/>
      <c r="AZ304" s="21"/>
      <c r="BA304" s="21"/>
      <c r="BB304" s="21"/>
      <c r="BC304" s="21"/>
      <c r="BD304" s="21"/>
      <c r="BE304" s="21"/>
      <c r="BF304" s="21"/>
      <c r="BG304" s="21"/>
      <c r="BH304" s="21"/>
      <c r="BI304" s="21"/>
      <c r="BJ304" s="21"/>
      <c r="BK304" s="21"/>
      <c r="BL304" s="21"/>
      <c r="BM304" s="21"/>
      <c r="BN304" s="21"/>
      <c r="BO304" s="21"/>
      <c r="BP304" s="21"/>
      <c r="BQ304" s="21"/>
      <c r="BR304" s="21"/>
      <c r="BS304" s="21"/>
      <c r="BT304" s="21"/>
      <c r="BU304" s="21"/>
      <c r="BV304" s="21"/>
      <c r="BW304" s="21"/>
      <c r="BX304" s="21"/>
      <c r="BY304" s="21"/>
      <c r="BZ304" s="21"/>
      <c r="CA304" s="21"/>
      <c r="CB304" s="21"/>
      <c r="CC304" s="21"/>
      <c r="CD304" s="21"/>
      <c r="CE304" s="21"/>
      <c r="CF304" s="21"/>
      <c r="CG304" s="21"/>
      <c r="CH304" s="21"/>
      <c r="CI304" s="21"/>
      <c r="CJ304" s="21"/>
      <c r="CK304" s="21"/>
      <c r="CL304" s="21"/>
      <c r="CM304" s="21"/>
      <c r="CN304" s="21"/>
      <c r="CO304" s="21"/>
      <c r="CP304" s="21"/>
      <c r="CQ304" s="21"/>
      <c r="CR304" s="21"/>
      <c r="CS304" s="21"/>
      <c r="CT304" s="21"/>
      <c r="CU304" s="21"/>
      <c r="CV304" s="21"/>
      <c r="CW304" s="21"/>
      <c r="CX304" s="21"/>
      <c r="CY304" s="21"/>
      <c r="CZ304" s="21"/>
      <c r="DA304" s="21"/>
      <c r="DB304" s="21"/>
      <c r="DC304" s="21"/>
      <c r="DD304" s="21"/>
      <c r="DE304" s="21"/>
      <c r="DF304" s="21"/>
      <c r="DG304" s="21"/>
      <c r="DH304" s="21"/>
      <c r="DI304" s="21"/>
      <c r="DJ304" s="21"/>
      <c r="DK304" s="21"/>
      <c r="DL304" s="21"/>
      <c r="DM304" s="21"/>
      <c r="DN304" s="21"/>
      <c r="DO304" s="21"/>
      <c r="DP304" s="21"/>
      <c r="DQ304" s="21"/>
      <c r="DR304" s="21"/>
      <c r="DS304" s="21"/>
      <c r="DT304" s="21"/>
      <c r="DU304" s="21"/>
      <c r="DV304" s="21"/>
      <c r="DW304" s="21"/>
      <c r="DX304" s="21"/>
      <c r="DY304" s="21"/>
      <c r="DZ304" s="21"/>
      <c r="EA304" s="21"/>
      <c r="EB304" s="21"/>
      <c r="EC304" s="21"/>
      <c r="ED304" s="21"/>
      <c r="EE304" s="21"/>
      <c r="EF304" s="21"/>
      <c r="EG304" s="21"/>
    </row>
  </sheetData>
  <mergeCells count="5">
    <mergeCell ref="B137:C137"/>
    <mergeCell ref="B5:C5"/>
    <mergeCell ref="B62:C62"/>
    <mergeCell ref="B108:C108"/>
    <mergeCell ref="B98:C98"/>
  </mergeCells>
  <hyperlinks>
    <hyperlink ref="A2" location="'Guidance notes'!A1" display="&lt;&lt;" xr:uid="{00000000-0004-0000-0800-000000000000}"/>
  </hyperlinks>
  <pageMargins left="0.70866141732283472" right="0.70866141732283472" top="0.74803149606299213" bottom="0.74803149606299213" header="0" footer="0"/>
  <pageSetup paperSize="9" scale="33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2</vt:i4>
      </vt:variant>
    </vt:vector>
  </HeadingPairs>
  <TitlesOfParts>
    <vt:vector size="13" baseType="lpstr">
      <vt:lpstr>Guidance notes</vt:lpstr>
      <vt:lpstr>Inputs</vt:lpstr>
      <vt:lpstr>HFS</vt:lpstr>
      <vt:lpstr>Revenue</vt:lpstr>
      <vt:lpstr>Costs</vt:lpstr>
      <vt:lpstr>Taxes</vt:lpstr>
      <vt:lpstr>Staff</vt:lpstr>
      <vt:lpstr>WorkCap</vt:lpstr>
      <vt:lpstr>Workflow</vt:lpstr>
      <vt:lpstr>Cash Flow Инвестора</vt:lpstr>
      <vt:lpstr>Summary</vt:lpstr>
      <vt:lpstr>VAT</vt:lpstr>
      <vt:lpstr>VAT_PO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Наталья Джораева</dc:creator>
  <cp:lastModifiedBy>Microsoft Office User</cp:lastModifiedBy>
  <dcterms:created xsi:type="dcterms:W3CDTF">2019-11-27T10:31:24Z</dcterms:created>
  <dcterms:modified xsi:type="dcterms:W3CDTF">2023-08-02T18:54:53Z</dcterms:modified>
</cp:coreProperties>
</file>